
<file path=[Content_Types].xml><?xml version="1.0" encoding="utf-8"?>
<Types xmlns="http://schemas.openxmlformats.org/package/2006/content-types">
  <Default Extension="bin" ContentType="application/vnd.ms-office.activeX"/>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45" windowWidth="20115" windowHeight="7995"/>
  </bookViews>
  <sheets>
    <sheet name="Profiler" sheetId="2" r:id="rId1"/>
    <sheet name="Calculations" sheetId="3" state="hidden" r:id="rId2"/>
    <sheet name="IMDProfilerData" sheetId="1" state="hidden" r:id="rId3"/>
  </sheets>
  <definedNames>
    <definedName name="_xlnm._FilterDatabase" localSheetId="2" hidden="1">IMDProfilerData!$A$1:$AJ$6981</definedName>
    <definedName name="Areas">Calculations!$E$6:$E$354</definedName>
    <definedName name="Groups">Calculations!$B$6:$B$25</definedName>
    <definedName name="SPSS">IMDProfilerData!$B$1:$AJ$6981</definedName>
  </definedNames>
  <calcPr calcId="145621" iterate="1" iterateCount="1000" calcOnSave="0"/>
</workbook>
</file>

<file path=xl/calcChain.xml><?xml version="1.0" encoding="utf-8"?>
<calcChain xmlns="http://schemas.openxmlformats.org/spreadsheetml/2006/main">
  <c r="B3" i="2" l="1"/>
  <c r="C1" i="2" s="1"/>
  <c r="H1" i="2" l="1"/>
  <c r="G9" i="3"/>
  <c r="G27" i="3" s="1"/>
  <c r="G7" i="3"/>
  <c r="AG1" i="2"/>
  <c r="AA1" i="2"/>
  <c r="V23" i="2"/>
  <c r="C25" i="2"/>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322" i="1"/>
  <c r="A323" i="1"/>
  <c r="A324" i="1"/>
  <c r="A325" i="1"/>
  <c r="A326" i="1"/>
  <c r="A327" i="1"/>
  <c r="A328" i="1"/>
  <c r="A329" i="1"/>
  <c r="A330" i="1"/>
  <c r="A331" i="1"/>
  <c r="A332" i="1"/>
  <c r="A333" i="1"/>
  <c r="A334" i="1"/>
  <c r="A335" i="1"/>
  <c r="A336" i="1"/>
  <c r="A337" i="1"/>
  <c r="A338" i="1"/>
  <c r="A339" i="1"/>
  <c r="A340" i="1"/>
  <c r="A341" i="1"/>
  <c r="A202" i="1"/>
  <c r="A203" i="1"/>
  <c r="A204" i="1"/>
  <c r="A205" i="1"/>
  <c r="A206" i="1"/>
  <c r="A207" i="1"/>
  <c r="A208" i="1"/>
  <c r="A209" i="1"/>
  <c r="A210" i="1"/>
  <c r="A211" i="1"/>
  <c r="A212" i="1"/>
  <c r="A213" i="1"/>
  <c r="A214" i="1"/>
  <c r="A215" i="1"/>
  <c r="A216" i="1"/>
  <c r="A217" i="1"/>
  <c r="A218" i="1"/>
  <c r="A219" i="1"/>
  <c r="A220" i="1"/>
  <c r="A221" i="1"/>
  <c r="A282" i="1"/>
  <c r="A283" i="1"/>
  <c r="A284" i="1"/>
  <c r="A285" i="1"/>
  <c r="A286" i="1"/>
  <c r="A287" i="1"/>
  <c r="A288" i="1"/>
  <c r="A289" i="1"/>
  <c r="A290" i="1"/>
  <c r="A291" i="1"/>
  <c r="A292" i="1"/>
  <c r="A293" i="1"/>
  <c r="A294" i="1"/>
  <c r="A295" i="1"/>
  <c r="A296" i="1"/>
  <c r="A297" i="1"/>
  <c r="A298" i="1"/>
  <c r="A299" i="1"/>
  <c r="A300" i="1"/>
  <c r="A30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342" i="1"/>
  <c r="A343" i="1"/>
  <c r="A344" i="1"/>
  <c r="A345" i="1"/>
  <c r="A346" i="1"/>
  <c r="A347" i="1"/>
  <c r="A348" i="1"/>
  <c r="A349" i="1"/>
  <c r="A350" i="1"/>
  <c r="A351" i="1"/>
  <c r="A352" i="1"/>
  <c r="A353" i="1"/>
  <c r="A354" i="1"/>
  <c r="A355" i="1"/>
  <c r="A356" i="1"/>
  <c r="A357" i="1"/>
  <c r="A358" i="1"/>
  <c r="A359" i="1"/>
  <c r="A360" i="1"/>
  <c r="A361" i="1"/>
  <c r="A262" i="1"/>
  <c r="A263" i="1"/>
  <c r="A264" i="1"/>
  <c r="A265" i="1"/>
  <c r="A266" i="1"/>
  <c r="A267" i="1"/>
  <c r="A268" i="1"/>
  <c r="A269" i="1"/>
  <c r="A270" i="1"/>
  <c r="A271" i="1"/>
  <c r="A272" i="1"/>
  <c r="A273" i="1"/>
  <c r="A274" i="1"/>
  <c r="A275" i="1"/>
  <c r="A276" i="1"/>
  <c r="A277" i="1"/>
  <c r="A278" i="1"/>
  <c r="A279" i="1"/>
  <c r="A280" i="1"/>
  <c r="A28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362" i="1"/>
  <c r="A363" i="1"/>
  <c r="A364" i="1"/>
  <c r="A365" i="1"/>
  <c r="A366" i="1"/>
  <c r="A367" i="1"/>
  <c r="A368" i="1"/>
  <c r="A369" i="1"/>
  <c r="A370" i="1"/>
  <c r="A371" i="1"/>
  <c r="A372" i="1"/>
  <c r="A373" i="1"/>
  <c r="A374" i="1"/>
  <c r="A375" i="1"/>
  <c r="A376" i="1"/>
  <c r="A377" i="1"/>
  <c r="A378" i="1"/>
  <c r="A379" i="1"/>
  <c r="A380" i="1"/>
  <c r="A381" i="1"/>
  <c r="A302" i="1"/>
  <c r="A303" i="1"/>
  <c r="A304" i="1"/>
  <c r="A305" i="1"/>
  <c r="A306" i="1"/>
  <c r="A307" i="1"/>
  <c r="A308" i="1"/>
  <c r="A309" i="1"/>
  <c r="A310" i="1"/>
  <c r="A311" i="1"/>
  <c r="A312" i="1"/>
  <c r="A313" i="1"/>
  <c r="A314" i="1"/>
  <c r="A315" i="1"/>
  <c r="A316" i="1"/>
  <c r="A317" i="1"/>
  <c r="A318" i="1"/>
  <c r="A319" i="1"/>
  <c r="A320" i="1"/>
  <c r="A32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2" i="1"/>
  <c r="AA45" i="2" l="1"/>
  <c r="Z45" i="2"/>
  <c r="R45" i="2"/>
  <c r="J45" i="2"/>
  <c r="AA44" i="2"/>
  <c r="T44" i="2"/>
  <c r="L44" i="2"/>
  <c r="D44" i="2"/>
  <c r="V43" i="2"/>
  <c r="N43" i="2"/>
  <c r="F43" i="2"/>
  <c r="Y42" i="2"/>
  <c r="P42" i="2"/>
  <c r="H42" i="2"/>
  <c r="Z41" i="2"/>
  <c r="R41" i="2"/>
  <c r="J41" i="2"/>
  <c r="AA40" i="2"/>
  <c r="T40" i="2"/>
  <c r="L40" i="2"/>
  <c r="D40" i="2"/>
  <c r="V39" i="2"/>
  <c r="N39" i="2"/>
  <c r="F39" i="2"/>
  <c r="Y38" i="2"/>
  <c r="P38" i="2"/>
  <c r="H38" i="2"/>
  <c r="Z37" i="2"/>
  <c r="R37" i="2"/>
  <c r="J37" i="2"/>
  <c r="AA36" i="2"/>
  <c r="T36" i="2"/>
  <c r="L36" i="2"/>
  <c r="D36" i="2"/>
  <c r="V35" i="2"/>
  <c r="N35" i="2"/>
  <c r="F35" i="2"/>
  <c r="Y34" i="2"/>
  <c r="P34" i="2"/>
  <c r="H34" i="2"/>
  <c r="Z33" i="2"/>
  <c r="R33" i="2"/>
  <c r="J33" i="2"/>
  <c r="AA32" i="2"/>
  <c r="T32" i="2"/>
  <c r="L32" i="2"/>
  <c r="D32" i="2"/>
  <c r="V31" i="2"/>
  <c r="N31" i="2"/>
  <c r="F31" i="2"/>
  <c r="Y30" i="2"/>
  <c r="P30" i="2"/>
  <c r="H30" i="2"/>
  <c r="Z29" i="2"/>
  <c r="R29" i="2"/>
  <c r="J29" i="2"/>
  <c r="AA28" i="2"/>
  <c r="T28" i="2"/>
  <c r="L28" i="2"/>
  <c r="D28" i="2"/>
  <c r="V27" i="2"/>
  <c r="N27" i="2"/>
  <c r="F27" i="2"/>
  <c r="Y26" i="2"/>
  <c r="P26" i="2"/>
  <c r="H26" i="2"/>
  <c r="N26" i="2"/>
  <c r="F26" i="2"/>
  <c r="T45" i="2"/>
  <c r="V44" i="2"/>
  <c r="N44" i="2"/>
  <c r="F44" i="2"/>
  <c r="Y43" i="2"/>
  <c r="P43" i="2"/>
  <c r="R42" i="2"/>
  <c r="T41" i="2"/>
  <c r="L41" i="2"/>
  <c r="N40" i="2"/>
  <c r="F40" i="2"/>
  <c r="H39" i="2"/>
  <c r="J38" i="2"/>
  <c r="AA37" i="2"/>
  <c r="D37" i="2"/>
  <c r="F36" i="2"/>
  <c r="Y35" i="2"/>
  <c r="Z34" i="2"/>
  <c r="Y45" i="2"/>
  <c r="P45" i="2"/>
  <c r="H45" i="2"/>
  <c r="Z44" i="2"/>
  <c r="R44" i="2"/>
  <c r="J44" i="2"/>
  <c r="AA43" i="2"/>
  <c r="T43" i="2"/>
  <c r="L43" i="2"/>
  <c r="D43" i="2"/>
  <c r="V42" i="2"/>
  <c r="N42" i="2"/>
  <c r="F42" i="2"/>
  <c r="Y41" i="2"/>
  <c r="P41" i="2"/>
  <c r="H41" i="2"/>
  <c r="Z40" i="2"/>
  <c r="R40" i="2"/>
  <c r="J40" i="2"/>
  <c r="AA39" i="2"/>
  <c r="T39" i="2"/>
  <c r="L39" i="2"/>
  <c r="D39" i="2"/>
  <c r="V38" i="2"/>
  <c r="N38" i="2"/>
  <c r="F38" i="2"/>
  <c r="Y37" i="2"/>
  <c r="P37" i="2"/>
  <c r="H37" i="2"/>
  <c r="Z36" i="2"/>
  <c r="R36" i="2"/>
  <c r="J36" i="2"/>
  <c r="AA35" i="2"/>
  <c r="T35" i="2"/>
  <c r="L35" i="2"/>
  <c r="D35" i="2"/>
  <c r="V34" i="2"/>
  <c r="N34" i="2"/>
  <c r="F34" i="2"/>
  <c r="Y33" i="2"/>
  <c r="P33" i="2"/>
  <c r="H33" i="2"/>
  <c r="Z32" i="2"/>
  <c r="R32" i="2"/>
  <c r="J32" i="2"/>
  <c r="AA31" i="2"/>
  <c r="T31" i="2"/>
  <c r="L31" i="2"/>
  <c r="D31" i="2"/>
  <c r="V30" i="2"/>
  <c r="N30" i="2"/>
  <c r="F30" i="2"/>
  <c r="Y29" i="2"/>
  <c r="P29" i="2"/>
  <c r="H29" i="2"/>
  <c r="Z28" i="2"/>
  <c r="R28" i="2"/>
  <c r="J28" i="2"/>
  <c r="AA27" i="2"/>
  <c r="T27" i="2"/>
  <c r="L27" i="2"/>
  <c r="D27" i="2"/>
  <c r="V26" i="2"/>
  <c r="D26" i="2"/>
  <c r="D45" i="2"/>
  <c r="Z42" i="2"/>
  <c r="J42" i="2"/>
  <c r="V40" i="2"/>
  <c r="Y39" i="2"/>
  <c r="Z38" i="2"/>
  <c r="T37" i="2"/>
  <c r="V36" i="2"/>
  <c r="P35" i="2"/>
  <c r="V45" i="2"/>
  <c r="N45" i="2"/>
  <c r="F45" i="2"/>
  <c r="Y44" i="2"/>
  <c r="P44" i="2"/>
  <c r="H44" i="2"/>
  <c r="Z43" i="2"/>
  <c r="R43" i="2"/>
  <c r="J43" i="2"/>
  <c r="AA42" i="2"/>
  <c r="T42" i="2"/>
  <c r="L42" i="2"/>
  <c r="D42" i="2"/>
  <c r="V41" i="2"/>
  <c r="N41" i="2"/>
  <c r="F41" i="2"/>
  <c r="Y40" i="2"/>
  <c r="P40" i="2"/>
  <c r="H40" i="2"/>
  <c r="Z39" i="2"/>
  <c r="R39" i="2"/>
  <c r="J39" i="2"/>
  <c r="AA38" i="2"/>
  <c r="T38" i="2"/>
  <c r="L38" i="2"/>
  <c r="D38" i="2"/>
  <c r="V37" i="2"/>
  <c r="N37" i="2"/>
  <c r="F37" i="2"/>
  <c r="Y36" i="2"/>
  <c r="P36" i="2"/>
  <c r="H36" i="2"/>
  <c r="Z35" i="2"/>
  <c r="R35" i="2"/>
  <c r="J35" i="2"/>
  <c r="AA34" i="2"/>
  <c r="T34" i="2"/>
  <c r="L34" i="2"/>
  <c r="D34" i="2"/>
  <c r="V33" i="2"/>
  <c r="N33" i="2"/>
  <c r="F33" i="2"/>
  <c r="Y32" i="2"/>
  <c r="P32" i="2"/>
  <c r="H32" i="2"/>
  <c r="Z31" i="2"/>
  <c r="R31" i="2"/>
  <c r="J31" i="2"/>
  <c r="AA30" i="2"/>
  <c r="T30" i="2"/>
  <c r="L30" i="2"/>
  <c r="D30" i="2"/>
  <c r="V29" i="2"/>
  <c r="N29" i="2"/>
  <c r="F29" i="2"/>
  <c r="Y28" i="2"/>
  <c r="P28" i="2"/>
  <c r="H28" i="2"/>
  <c r="Z27" i="2"/>
  <c r="I28" i="3" s="1"/>
  <c r="R27" i="2"/>
  <c r="J27" i="2"/>
  <c r="AA26" i="2"/>
  <c r="T26" i="2"/>
  <c r="L26" i="2"/>
  <c r="L45" i="2"/>
  <c r="H43" i="2"/>
  <c r="AA41" i="2"/>
  <c r="D41" i="2"/>
  <c r="P39" i="2"/>
  <c r="R38" i="2"/>
  <c r="L37" i="2"/>
  <c r="N36" i="2"/>
  <c r="H35" i="2"/>
  <c r="J34" i="2"/>
  <c r="D33" i="2"/>
  <c r="Y31" i="2"/>
  <c r="R30" i="2"/>
  <c r="L29" i="2"/>
  <c r="F28" i="2"/>
  <c r="Z26" i="2"/>
  <c r="AA33" i="2"/>
  <c r="V32" i="2"/>
  <c r="P31" i="2"/>
  <c r="J30" i="2"/>
  <c r="D29" i="2"/>
  <c r="Y27" i="2"/>
  <c r="R26" i="2"/>
  <c r="T33" i="2"/>
  <c r="N32" i="2"/>
  <c r="H31" i="2"/>
  <c r="AA29" i="2"/>
  <c r="V28" i="2"/>
  <c r="P27" i="2"/>
  <c r="J26" i="2"/>
  <c r="R34" i="2"/>
  <c r="L33" i="2"/>
  <c r="F32" i="2"/>
  <c r="Z30" i="2"/>
  <c r="T29" i="2"/>
  <c r="N28" i="2"/>
  <c r="H27" i="2"/>
  <c r="I43" i="2" l="1"/>
  <c r="O45" i="2"/>
  <c r="O38" i="2"/>
  <c r="X30" i="2"/>
  <c r="W30" i="2"/>
  <c r="X45" i="2"/>
  <c r="W45" i="2"/>
  <c r="W31" i="2"/>
  <c r="X31" i="2"/>
  <c r="W28" i="2"/>
  <c r="X28" i="2"/>
  <c r="X33" i="2"/>
  <c r="W33" i="2"/>
  <c r="W34" i="2"/>
  <c r="X34" i="2"/>
  <c r="W35" i="2"/>
  <c r="X35" i="2"/>
  <c r="X37" i="2"/>
  <c r="W37" i="2"/>
  <c r="W36" i="2"/>
  <c r="X36" i="2"/>
  <c r="W40" i="2"/>
  <c r="X40" i="2"/>
  <c r="X38" i="2"/>
  <c r="W38" i="2"/>
  <c r="W44" i="2"/>
  <c r="X44" i="2"/>
  <c r="W39" i="2"/>
  <c r="X39" i="2"/>
  <c r="X29" i="2"/>
  <c r="W29" i="2"/>
  <c r="W32" i="2"/>
  <c r="X32" i="2"/>
  <c r="X41" i="2"/>
  <c r="W41" i="2"/>
  <c r="H27" i="3" s="1"/>
  <c r="W26" i="2"/>
  <c r="X26" i="2"/>
  <c r="X42" i="2"/>
  <c r="W42" i="2"/>
  <c r="X27" i="2"/>
  <c r="W27" i="2"/>
  <c r="H28" i="3" s="1"/>
  <c r="W43" i="2"/>
  <c r="X43" i="2"/>
  <c r="Q41" i="2"/>
  <c r="B18" i="2"/>
  <c r="B20" i="2"/>
  <c r="I27" i="3"/>
  <c r="O44" i="2"/>
  <c r="G43" i="2"/>
  <c r="I37" i="2"/>
  <c r="E41" i="2"/>
  <c r="I41" i="2"/>
  <c r="K36" i="2"/>
  <c r="O41" i="2"/>
  <c r="K41" i="2"/>
  <c r="S36" i="2"/>
  <c r="Q43" i="2"/>
  <c r="I42" i="2"/>
  <c r="U43" i="2"/>
  <c r="G38" i="2"/>
  <c r="Q27" i="2"/>
  <c r="K39" i="2"/>
  <c r="K43" i="2"/>
  <c r="I39" i="2"/>
  <c r="M34" i="2"/>
  <c r="M32" i="2"/>
  <c r="I36" i="2"/>
  <c r="G32" i="2"/>
  <c r="O29" i="2"/>
  <c r="S28" i="2"/>
  <c r="M30" i="2"/>
  <c r="I32" i="2"/>
  <c r="S43" i="2"/>
  <c r="G27" i="2"/>
  <c r="U30" i="2"/>
  <c r="O35" i="2"/>
  <c r="K35" i="2"/>
  <c r="O32" i="2"/>
  <c r="O39" i="2"/>
  <c r="G28" i="2"/>
  <c r="U38" i="2"/>
  <c r="K32" i="2"/>
  <c r="U34" i="2"/>
  <c r="U32" i="2"/>
  <c r="O28" i="2"/>
  <c r="G34" i="2"/>
  <c r="O30" i="2"/>
  <c r="S29" i="2"/>
  <c r="O40" i="2"/>
  <c r="O34" i="2"/>
  <c r="K27" i="2"/>
  <c r="Q38" i="2"/>
  <c r="M42" i="2"/>
  <c r="G26" i="2"/>
  <c r="K30" i="2"/>
  <c r="S45" i="2"/>
  <c r="I26" i="2"/>
  <c r="I11" i="3" s="1"/>
  <c r="O43" i="2"/>
  <c r="U41" i="2"/>
  <c r="S41" i="2"/>
  <c r="S30" i="2"/>
  <c r="K26" i="2"/>
  <c r="I12" i="3" s="1"/>
  <c r="E43" i="2"/>
  <c r="U42" i="2"/>
  <c r="U27" i="2"/>
  <c r="E38" i="2"/>
  <c r="K33" i="2"/>
  <c r="S27" i="2"/>
  <c r="I27" i="2"/>
  <c r="M36" i="2"/>
  <c r="O36" i="2"/>
  <c r="I29" i="2"/>
  <c r="O42" i="2"/>
  <c r="E32" i="2"/>
  <c r="Q39" i="2"/>
  <c r="M38" i="2"/>
  <c r="S37" i="2"/>
  <c r="U36" i="2"/>
  <c r="K28" i="2"/>
  <c r="O27" i="2"/>
  <c r="I45" i="2"/>
  <c r="O26" i="2"/>
  <c r="I14" i="3" s="1"/>
  <c r="G45" i="2"/>
  <c r="Q42" i="2"/>
  <c r="E31" i="2"/>
  <c r="G30" i="2"/>
  <c r="K29" i="2"/>
  <c r="I34" i="2"/>
  <c r="Q30" i="2"/>
  <c r="G39" i="2"/>
  <c r="S32" i="2"/>
  <c r="M28" i="2"/>
  <c r="S26" i="2"/>
  <c r="I16" i="3" s="1"/>
  <c r="U29" i="2"/>
  <c r="E33" i="2"/>
  <c r="U28" i="2"/>
  <c r="Q34" i="2"/>
  <c r="E40" i="2"/>
  <c r="Q32" i="2"/>
  <c r="E35" i="2"/>
  <c r="S35" i="2"/>
  <c r="E26" i="2"/>
  <c r="M26" i="2"/>
  <c r="I13" i="3" s="1"/>
  <c r="Q26" i="2"/>
  <c r="I15" i="3" s="1"/>
  <c r="G35" i="2"/>
  <c r="E28" i="2"/>
  <c r="E39" i="2"/>
  <c r="E45" i="2"/>
  <c r="I35" i="2"/>
  <c r="E29" i="2"/>
  <c r="E30" i="2"/>
  <c r="O31" i="2"/>
  <c r="M31" i="2"/>
  <c r="M40" i="2"/>
  <c r="I40" i="2"/>
  <c r="U40" i="2"/>
  <c r="E42" i="2"/>
  <c r="K40" i="2"/>
  <c r="E27" i="2"/>
  <c r="S40" i="2"/>
  <c r="E37" i="2"/>
  <c r="Q40" i="2"/>
  <c r="K37" i="2"/>
  <c r="M33" i="2"/>
  <c r="S31" i="2"/>
  <c r="M37" i="2"/>
  <c r="U35" i="2"/>
  <c r="M27" i="2"/>
  <c r="U26" i="2"/>
  <c r="I17" i="3" s="1"/>
  <c r="E36" i="2"/>
  <c r="O37" i="2"/>
  <c r="E34" i="2"/>
  <c r="G37" i="2"/>
  <c r="O33" i="2"/>
  <c r="G29" i="2"/>
  <c r="K42" i="2"/>
  <c r="Q45" i="2"/>
  <c r="S42" i="2"/>
  <c r="U37" i="2"/>
  <c r="I30" i="2"/>
  <c r="M29" i="2"/>
  <c r="K38" i="2"/>
  <c r="M39" i="2"/>
  <c r="M43" i="2"/>
  <c r="Q36" i="2"/>
  <c r="K45" i="2"/>
  <c r="U45" i="2"/>
  <c r="U44" i="2"/>
  <c r="G44" i="2"/>
  <c r="Q37" i="2"/>
  <c r="Q28" i="2"/>
  <c r="M44" i="2"/>
  <c r="G41" i="2"/>
  <c r="S44" i="2"/>
  <c r="G31" i="2"/>
  <c r="K31" i="2"/>
  <c r="U33" i="2"/>
  <c r="I31" i="2"/>
  <c r="G42" i="2"/>
  <c r="S38" i="2"/>
  <c r="Q33" i="2"/>
  <c r="I44" i="2"/>
  <c r="E44" i="2"/>
  <c r="K44" i="2"/>
  <c r="M35" i="2"/>
  <c r="G33" i="2"/>
  <c r="Q31" i="2"/>
  <c r="I33" i="2"/>
  <c r="I38" i="2"/>
  <c r="S34" i="2"/>
  <c r="Q44" i="2"/>
  <c r="S33" i="2"/>
  <c r="U31" i="2"/>
  <c r="Q29" i="2"/>
  <c r="Q35" i="2"/>
  <c r="G40" i="2"/>
  <c r="I28" i="2"/>
  <c r="K34" i="2"/>
  <c r="S39" i="2"/>
  <c r="M41" i="2"/>
  <c r="M45" i="2"/>
  <c r="U39" i="2"/>
  <c r="G36" i="2"/>
  <c r="B8" i="2" l="1"/>
  <c r="B13" i="2"/>
  <c r="J28" i="3"/>
  <c r="B19" i="2" s="1"/>
  <c r="I21" i="3"/>
  <c r="G22" i="3"/>
  <c r="G21" i="3"/>
  <c r="H21" i="3" s="1"/>
  <c r="H14" i="3"/>
  <c r="J14" i="3" s="1"/>
  <c r="H11" i="3"/>
  <c r="J11" i="3" s="1"/>
  <c r="H16" i="3"/>
  <c r="J16" i="3" s="1"/>
  <c r="H15" i="3"/>
  <c r="J15" i="3" s="1"/>
  <c r="H12" i="3"/>
  <c r="J12" i="3" s="1"/>
  <c r="H17" i="3"/>
  <c r="J17" i="3" s="1"/>
  <c r="H13" i="3"/>
  <c r="J13" i="3" s="1"/>
  <c r="H10" i="3"/>
  <c r="H8" i="3"/>
  <c r="B9" i="2"/>
  <c r="M9" i="3"/>
  <c r="M8" i="3" s="1"/>
  <c r="B10" i="2" s="1"/>
  <c r="G23" i="3" l="1"/>
  <c r="B12" i="2" s="1"/>
  <c r="M16" i="3"/>
  <c r="B11" i="2" s="1"/>
  <c r="J18" i="3"/>
  <c r="J19" i="3"/>
  <c r="J20" i="3" s="1"/>
  <c r="B16" i="2" l="1"/>
  <c r="B15" i="2"/>
  <c r="B14" i="2"/>
</calcChain>
</file>

<file path=xl/sharedStrings.xml><?xml version="1.0" encoding="utf-8"?>
<sst xmlns="http://schemas.openxmlformats.org/spreadsheetml/2006/main" count="21506" uniqueCount="819">
  <si>
    <t>areacode</t>
  </si>
  <si>
    <t>areaname</t>
  </si>
  <si>
    <t>eth11_20</t>
  </si>
  <si>
    <t>Cen11Pop</t>
  </si>
  <si>
    <t>popIMD2010</t>
  </si>
  <si>
    <t>pop_income</t>
  </si>
  <si>
    <t>pop_employment</t>
  </si>
  <si>
    <t>pop_health</t>
  </si>
  <si>
    <t>pop_education</t>
  </si>
  <si>
    <t>pop_housing</t>
  </si>
  <si>
    <t>pop_crime</t>
  </si>
  <si>
    <t>pop_environment</t>
  </si>
  <si>
    <t>pop_Multiple</t>
  </si>
  <si>
    <t>Pct_IMD2010</t>
  </si>
  <si>
    <t>Pct_income</t>
  </si>
  <si>
    <t>Pct_employment</t>
  </si>
  <si>
    <t>Pct_health</t>
  </si>
  <si>
    <t>Pct_education</t>
  </si>
  <si>
    <t>Pct_housing</t>
  </si>
  <si>
    <t>Pct_crime</t>
  </si>
  <si>
    <t>Pct_environment</t>
  </si>
  <si>
    <t>pct_Multiple</t>
  </si>
  <si>
    <t>Pop2549</t>
  </si>
  <si>
    <t>Active</t>
  </si>
  <si>
    <t>Unemployed</t>
  </si>
  <si>
    <t>DepPop2549</t>
  </si>
  <si>
    <t>DepActive</t>
  </si>
  <si>
    <t>DepUnemployed</t>
  </si>
  <si>
    <t>NotDepPop2549</t>
  </si>
  <si>
    <t>NotDepActive</t>
  </si>
  <si>
    <t>NotDepUnemployed</t>
  </si>
  <si>
    <t>Pct_NotDepUnemp</t>
  </si>
  <si>
    <t>Pct_NotDepActive</t>
  </si>
  <si>
    <t>Pct_DepUnemp</t>
  </si>
  <si>
    <t>Pct_DepActive</t>
  </si>
  <si>
    <t xml:space="preserve"> 1</t>
  </si>
  <si>
    <t xml:space="preserve"> 2</t>
  </si>
  <si>
    <t xml:space="preserve"> 3</t>
  </si>
  <si>
    <t xml:space="preserve"> 4</t>
  </si>
  <si>
    <t xml:space="preserve"> 5</t>
  </si>
  <si>
    <t xml:space="preserve"> 6</t>
  </si>
  <si>
    <t xml:space="preserve"> 7</t>
  </si>
  <si>
    <t xml:space="preserve"> 8</t>
  </si>
  <si>
    <t xml:space="preserve"> 9</t>
  </si>
  <si>
    <t>10</t>
  </si>
  <si>
    <t>11</t>
  </si>
  <si>
    <t>12</t>
  </si>
  <si>
    <t>13</t>
  </si>
  <si>
    <t>E06000001</t>
  </si>
  <si>
    <t>Hartlepool</t>
  </si>
  <si>
    <t>E06000002</t>
  </si>
  <si>
    <t>Middlesbrough</t>
  </si>
  <si>
    <t>E06000003</t>
  </si>
  <si>
    <t>Redcar and Cleveland</t>
  </si>
  <si>
    <t>E06000004</t>
  </si>
  <si>
    <t>Stockton-on-Tees</t>
  </si>
  <si>
    <t>E06000005</t>
  </si>
  <si>
    <t>Darlington</t>
  </si>
  <si>
    <t>E06000006</t>
  </si>
  <si>
    <t>Halton</t>
  </si>
  <si>
    <t>E06000007</t>
  </si>
  <si>
    <t>Warrington</t>
  </si>
  <si>
    <t>E06000008</t>
  </si>
  <si>
    <t>Blackburn with Darwen</t>
  </si>
  <si>
    <t>E06000009</t>
  </si>
  <si>
    <t>Blackpool</t>
  </si>
  <si>
    <t>E06000010</t>
  </si>
  <si>
    <t>E06000011</t>
  </si>
  <si>
    <t>East Riding of Yorkshire</t>
  </si>
  <si>
    <t>E06000012</t>
  </si>
  <si>
    <t>North East Lincolnshire</t>
  </si>
  <si>
    <t>E06000013</t>
  </si>
  <si>
    <t>North Lincolnshire</t>
  </si>
  <si>
    <t>E06000014</t>
  </si>
  <si>
    <t>York</t>
  </si>
  <si>
    <t>E06000015</t>
  </si>
  <si>
    <t>Derby</t>
  </si>
  <si>
    <t>E06000016</t>
  </si>
  <si>
    <t>Leicester</t>
  </si>
  <si>
    <t>E06000017</t>
  </si>
  <si>
    <t>Rutland</t>
  </si>
  <si>
    <t>E06000018</t>
  </si>
  <si>
    <t>Nottingham</t>
  </si>
  <si>
    <t>E06000019</t>
  </si>
  <si>
    <t>E06000020</t>
  </si>
  <si>
    <t>Telford and Wrekin</t>
  </si>
  <si>
    <t>E06000021</t>
  </si>
  <si>
    <t>Stoke-on-Trent</t>
  </si>
  <si>
    <t>E06000022</t>
  </si>
  <si>
    <t>Bath and North East Somerset</t>
  </si>
  <si>
    <t>E06000023</t>
  </si>
  <si>
    <t>E06000024</t>
  </si>
  <si>
    <t>North Somerset</t>
  </si>
  <si>
    <t>E06000025</t>
  </si>
  <si>
    <t>South Gloucestershire</t>
  </si>
  <si>
    <t>E06000026</t>
  </si>
  <si>
    <t>Plymouth</t>
  </si>
  <si>
    <t>E06000027</t>
  </si>
  <si>
    <t>Torbay</t>
  </si>
  <si>
    <t>E06000028</t>
  </si>
  <si>
    <t>Bournemouth</t>
  </si>
  <si>
    <t>E06000029</t>
  </si>
  <si>
    <t>Poole</t>
  </si>
  <si>
    <t>E06000030</t>
  </si>
  <si>
    <t>Swindon</t>
  </si>
  <si>
    <t>E06000031</t>
  </si>
  <si>
    <t>Peterborough</t>
  </si>
  <si>
    <t>E06000032</t>
  </si>
  <si>
    <t>Luton</t>
  </si>
  <si>
    <t>E06000033</t>
  </si>
  <si>
    <t>Southend-on-Sea</t>
  </si>
  <si>
    <t>E06000034</t>
  </si>
  <si>
    <t>Thurrock</t>
  </si>
  <si>
    <t>E06000035</t>
  </si>
  <si>
    <t>Medway</t>
  </si>
  <si>
    <t>E06000036</t>
  </si>
  <si>
    <t>Bracknell Forest</t>
  </si>
  <si>
    <t>E06000037</t>
  </si>
  <si>
    <t>West Berkshire</t>
  </si>
  <si>
    <t>E06000038</t>
  </si>
  <si>
    <t>Reading</t>
  </si>
  <si>
    <t>E06000039</t>
  </si>
  <si>
    <t>Slough</t>
  </si>
  <si>
    <t>E06000040</t>
  </si>
  <si>
    <t>Windsor and Maidenhead</t>
  </si>
  <si>
    <t>E06000041</t>
  </si>
  <si>
    <t>Wokingham</t>
  </si>
  <si>
    <t>E06000042</t>
  </si>
  <si>
    <t>Milton Keynes</t>
  </si>
  <si>
    <t>E06000043</t>
  </si>
  <si>
    <t>Brighton and Hove</t>
  </si>
  <si>
    <t>E06000044</t>
  </si>
  <si>
    <t>Portsmouth</t>
  </si>
  <si>
    <t>E06000045</t>
  </si>
  <si>
    <t>Southampton</t>
  </si>
  <si>
    <t>E06000046</t>
  </si>
  <si>
    <t>Isle of Wight</t>
  </si>
  <si>
    <t>E06000047</t>
  </si>
  <si>
    <t>County Durham</t>
  </si>
  <si>
    <t>E06000048</t>
  </si>
  <si>
    <t>Northumberland</t>
  </si>
  <si>
    <t>E06000049</t>
  </si>
  <si>
    <t>Cheshire East</t>
  </si>
  <si>
    <t>E06000050</t>
  </si>
  <si>
    <t>Cheshire West and Chester</t>
  </si>
  <si>
    <t>E06000051</t>
  </si>
  <si>
    <t>Shropshire</t>
  </si>
  <si>
    <t>E06000052</t>
  </si>
  <si>
    <t>Cornwall</t>
  </si>
  <si>
    <t>E06000053</t>
  </si>
  <si>
    <t>Isles of Scilly</t>
  </si>
  <si>
    <t>E06000054</t>
  </si>
  <si>
    <t>Wiltshire</t>
  </si>
  <si>
    <t>E06000055</t>
  </si>
  <si>
    <t>Bedford</t>
  </si>
  <si>
    <t>E06000056</t>
  </si>
  <si>
    <t>Central Bedfordshire</t>
  </si>
  <si>
    <t>E07000004</t>
  </si>
  <si>
    <t>Aylesbury Vale</t>
  </si>
  <si>
    <t>E07000005</t>
  </si>
  <si>
    <t>Chiltern</t>
  </si>
  <si>
    <t>E07000006</t>
  </si>
  <si>
    <t>South Bucks</t>
  </si>
  <si>
    <t>E07000007</t>
  </si>
  <si>
    <t>Wycombe</t>
  </si>
  <si>
    <t>E07000008</t>
  </si>
  <si>
    <t>Cambridge</t>
  </si>
  <si>
    <t>E07000009</t>
  </si>
  <si>
    <t>East Cambridgeshire</t>
  </si>
  <si>
    <t>E07000010</t>
  </si>
  <si>
    <t>Fenland</t>
  </si>
  <si>
    <t>E07000011</t>
  </si>
  <si>
    <t>Huntingdonshire</t>
  </si>
  <si>
    <t>E07000012</t>
  </si>
  <si>
    <t>South Cambridgeshire</t>
  </si>
  <si>
    <t>E07000026</t>
  </si>
  <si>
    <t>Allerdale</t>
  </si>
  <si>
    <t>E07000027</t>
  </si>
  <si>
    <t>Barrow-in-Furness</t>
  </si>
  <si>
    <t>E07000028</t>
  </si>
  <si>
    <t>Carlisle</t>
  </si>
  <si>
    <t>E07000029</t>
  </si>
  <si>
    <t>Copeland</t>
  </si>
  <si>
    <t>E07000030</t>
  </si>
  <si>
    <t>Eden</t>
  </si>
  <si>
    <t>E07000031</t>
  </si>
  <si>
    <t>South Lakeland</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</si>
  <si>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</si>
  <si>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</si>
  <si>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</si>
  <si>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</si>
  <si>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</si>
  <si>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</si>
  <si>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</si>
  <si>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</si>
  <si>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</si>
  <si>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</si>
  <si>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</si>
  <si>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</si>
  <si>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</si>
  <si>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</si>
  <si>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</si>
  <si>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</si>
  <si>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</si>
  <si>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</si>
  <si>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</si>
  <si>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</si>
  <si>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</si>
  <si>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</si>
  <si>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</si>
  <si>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</si>
  <si>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</si>
  <si>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</si>
  <si>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</si>
  <si>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</si>
  <si>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</si>
  <si>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</si>
  <si>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</si>
  <si>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</si>
  <si>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</si>
  <si>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</si>
  <si>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</si>
  <si>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</si>
  <si>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</si>
  <si>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</si>
  <si>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</si>
  <si>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</si>
  <si>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</si>
  <si>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</si>
  <si>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</si>
  <si>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</si>
  <si>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E07000061</t>
  </si>
  <si>
    <t>Eastbourne</t>
  </si>
  <si>
    <t>E07000062</t>
  </si>
  <si>
    <t>Hastings</t>
  </si>
  <si>
    <t>E07000063</t>
  </si>
  <si>
    <t>Lewes</t>
  </si>
  <si>
    <t>E07000064</t>
  </si>
  <si>
    <t>Rother</t>
  </si>
  <si>
    <t>E07000065</t>
  </si>
  <si>
    <t>Wealden</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</si>
  <si>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</si>
  <si>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</si>
  <si>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</si>
  <si>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</si>
  <si>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</si>
  <si>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</si>
  <si>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</si>
  <si>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</si>
  <si>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</si>
  <si>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</si>
  <si>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</si>
  <si>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</si>
  <si>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</si>
  <si>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</si>
  <si>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</si>
  <si>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</si>
  <si>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</si>
  <si>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</si>
  <si>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</si>
  <si>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</si>
  <si>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</si>
  <si>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</si>
  <si>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</si>
  <si>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</si>
  <si>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E07000078</t>
  </si>
  <si>
    <t>Cheltenham</t>
  </si>
  <si>
    <t>E07000079</t>
  </si>
  <si>
    <t>Cotswold</t>
  </si>
  <si>
    <t>E07000080</t>
  </si>
  <si>
    <t>Forest of Dean</t>
  </si>
  <si>
    <t>E07000081</t>
  </si>
  <si>
    <t>Gloucester</t>
  </si>
  <si>
    <t>E07000082</t>
  </si>
  <si>
    <t>Stroud</t>
  </si>
  <si>
    <t>E07000083</t>
  </si>
  <si>
    <t>Tewkesbury</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</si>
  <si>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</si>
  <si>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</si>
  <si>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</si>
  <si>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</si>
  <si>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</si>
  <si>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</si>
  <si>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</si>
  <si>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</si>
  <si>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</si>
  <si>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</si>
  <si>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</si>
  <si>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</si>
  <si>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</si>
  <si>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</si>
  <si>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</si>
  <si>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</si>
  <si>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</si>
  <si>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</si>
  <si>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</si>
  <si>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</si>
  <si>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</si>
  <si>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</si>
  <si>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E07000095</t>
  </si>
  <si>
    <t>Broxbourne</t>
  </si>
  <si>
    <t>E07000096</t>
  </si>
  <si>
    <t>Dacorum</t>
  </si>
  <si>
    <t>E07000097</t>
  </si>
  <si>
    <t>East Hertfordshire</t>
  </si>
  <si>
    <t>E07000098</t>
  </si>
  <si>
    <t>Hertsmere</t>
  </si>
  <si>
    <t>E07000099</t>
  </si>
  <si>
    <t>North Hertfordshire</t>
  </si>
  <si>
    <t>E07000100</t>
  </si>
  <si>
    <t>St Albans</t>
  </si>
  <si>
    <t>E07000101</t>
  </si>
  <si>
    <t>Stevenage</t>
  </si>
  <si>
    <t>E07000102</t>
  </si>
  <si>
    <t>Three Rivers</t>
  </si>
  <si>
    <t>E07000103</t>
  </si>
  <si>
    <t>Watford</t>
  </si>
  <si>
    <t>E07000104</t>
  </si>
  <si>
    <t>Welwyn Hatfield</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</si>
  <si>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</si>
  <si>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</si>
  <si>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</si>
  <si>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</si>
  <si>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</si>
  <si>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</si>
  <si>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</si>
  <si>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</si>
  <si>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</si>
  <si>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</si>
  <si>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</si>
  <si>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</si>
  <si>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</si>
  <si>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</si>
  <si>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</si>
  <si>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</si>
  <si>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</si>
  <si>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</si>
  <si>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</si>
  <si>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</si>
  <si>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</si>
  <si>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</si>
  <si>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</si>
  <si>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</si>
  <si>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</si>
  <si>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</si>
  <si>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</si>
  <si>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</si>
  <si>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</si>
  <si>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</si>
  <si>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</si>
  <si>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</si>
  <si>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</si>
  <si>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</si>
  <si>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</si>
  <si>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</si>
  <si>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</si>
  <si>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</si>
  <si>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</si>
  <si>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</si>
  <si>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</si>
  <si>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</si>
  <si>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</si>
  <si>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</si>
  <si>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</si>
  <si>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</si>
  <si>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</si>
  <si>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</si>
  <si>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</si>
  <si>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</si>
  <si>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</si>
  <si>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</si>
  <si>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</si>
  <si>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</si>
  <si>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</si>
  <si>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</si>
  <si>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</si>
  <si>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</si>
  <si>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</si>
  <si>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</si>
  <si>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</si>
  <si>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</si>
  <si>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</si>
  <si>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</si>
  <si>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</si>
  <si>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</si>
  <si>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</si>
  <si>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</si>
  <si>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</si>
  <si>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</si>
  <si>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</si>
  <si>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</si>
  <si>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</si>
  <si>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</si>
  <si>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</si>
  <si>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</si>
  <si>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</si>
  <si>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</si>
  <si>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</si>
  <si>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</si>
  <si>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</si>
  <si>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</si>
  <si>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</si>
  <si>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</si>
  <si>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</si>
  <si>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</si>
  <si>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</si>
  <si>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</si>
  <si>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</si>
  <si>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</si>
  <si>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</si>
  <si>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</si>
  <si>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</si>
  <si>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</si>
  <si>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</si>
  <si>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</si>
  <si>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</si>
  <si>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</si>
  <si>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</si>
  <si>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</si>
  <si>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</si>
  <si>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</si>
  <si>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</si>
  <si>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</si>
  <si>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E07000163</t>
  </si>
  <si>
    <t>Craven</t>
  </si>
  <si>
    <t>E07000164</t>
  </si>
  <si>
    <t>Hambleton</t>
  </si>
  <si>
    <t>E07000165</t>
  </si>
  <si>
    <t>Harrogate</t>
  </si>
  <si>
    <t>E07000166</t>
  </si>
  <si>
    <t>Richmondshire</t>
  </si>
  <si>
    <t>E07000167</t>
  </si>
  <si>
    <t>Ryedale</t>
  </si>
  <si>
    <t>E07000168</t>
  </si>
  <si>
    <t>Scarborough</t>
  </si>
  <si>
    <t>E07000169</t>
  </si>
  <si>
    <t>Selby</t>
  </si>
  <si>
    <t>E07000170</t>
  </si>
  <si>
    <t>Ashfield</t>
  </si>
  <si>
    <t>E07000171</t>
  </si>
  <si>
    <t>Bassetlaw</t>
  </si>
  <si>
    <t>E07000172</t>
  </si>
  <si>
    <t>Broxtowe</t>
  </si>
  <si>
    <t>E07000173</t>
  </si>
  <si>
    <t>Gedling</t>
  </si>
  <si>
    <t>E07000174</t>
  </si>
  <si>
    <t>Mansfield</t>
  </si>
  <si>
    <t>E07000175</t>
  </si>
  <si>
    <t>Newark and Sherwood</t>
  </si>
  <si>
    <t>E07000176</t>
  </si>
  <si>
    <t>Rushcliffe</t>
  </si>
  <si>
    <t>E07000177</t>
  </si>
  <si>
    <t>Cherwell</t>
  </si>
  <si>
    <t>E07000178</t>
  </si>
  <si>
    <t>Oxford</t>
  </si>
  <si>
    <t>E07000179</t>
  </si>
  <si>
    <t>South Oxfordshire</t>
  </si>
  <si>
    <t>E07000180</t>
  </si>
  <si>
    <t>Vale of White Horse</t>
  </si>
  <si>
    <t>E07000181</t>
  </si>
  <si>
    <t>West Oxfordshire</t>
  </si>
  <si>
    <t>E07000187</t>
  </si>
  <si>
    <t>Mendip</t>
  </si>
  <si>
    <t>E07000188</t>
  </si>
  <si>
    <t>Sedgemoor</t>
  </si>
  <si>
    <t>E07000189</t>
  </si>
  <si>
    <t>South Somerset</t>
  </si>
  <si>
    <t>E07000190</t>
  </si>
  <si>
    <t>Taunton Deane</t>
  </si>
  <si>
    <t>E07000191</t>
  </si>
  <si>
    <t>West Somerset</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</si>
  <si>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</si>
  <si>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</si>
  <si>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</si>
  <si>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</si>
  <si>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</si>
  <si>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</si>
  <si>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</si>
  <si>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</si>
  <si>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</si>
  <si>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</si>
  <si>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</si>
  <si>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</si>
  <si>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</si>
  <si>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</si>
  <si>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</si>
  <si>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</si>
  <si>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E07000200</t>
  </si>
  <si>
    <t>Babergh</t>
  </si>
  <si>
    <t>E07000201</t>
  </si>
  <si>
    <t>Forest Heath</t>
  </si>
  <si>
    <t>E07000202</t>
  </si>
  <si>
    <t>Ipswich</t>
  </si>
  <si>
    <t>E07000203</t>
  </si>
  <si>
    <t>Mid Suffolk</t>
  </si>
  <si>
    <t>E07000204</t>
  </si>
  <si>
    <t>St Edmundsbury</t>
  </si>
  <si>
    <t>E07000205</t>
  </si>
  <si>
    <t>Suffolk Coastal</t>
  </si>
  <si>
    <t>E07000206</t>
  </si>
  <si>
    <t>Waveney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</si>
  <si>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</si>
  <si>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</si>
  <si>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</si>
  <si>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</si>
  <si>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</si>
  <si>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</si>
  <si>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</si>
  <si>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</si>
  <si>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</si>
  <si>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</si>
  <si>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</si>
  <si>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</si>
  <si>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</si>
  <si>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</si>
  <si>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</si>
  <si>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</si>
  <si>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</si>
  <si>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</si>
  <si>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</si>
  <si>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</si>
  <si>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</si>
  <si>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</si>
  <si>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E07000218</t>
  </si>
  <si>
    <t>North Warwickshire</t>
  </si>
  <si>
    <t>E07000219</t>
  </si>
  <si>
    <t>Nuneaton and Bedworth</t>
  </si>
  <si>
    <t>E07000220</t>
  </si>
  <si>
    <t>Rugby</t>
  </si>
  <si>
    <t>E07000221</t>
  </si>
  <si>
    <t>Stratford-on-Avon</t>
  </si>
  <si>
    <t>E07000222</t>
  </si>
  <si>
    <t>Warwick</t>
  </si>
  <si>
    <t>E07000223</t>
  </si>
  <si>
    <t>Adur</t>
  </si>
  <si>
    <t>E07000224</t>
  </si>
  <si>
    <t>Arun</t>
  </si>
  <si>
    <t>E07000225</t>
  </si>
  <si>
    <t>Chichester</t>
  </si>
  <si>
    <t>E07000226</t>
  </si>
  <si>
    <t>Crawley</t>
  </si>
  <si>
    <t>E07000227</t>
  </si>
  <si>
    <t>Horsham</t>
  </si>
  <si>
    <t>E07000228</t>
  </si>
  <si>
    <t>Mid Sussex</t>
  </si>
  <si>
    <t>E07000229</t>
  </si>
  <si>
    <t>Worthing</t>
  </si>
  <si>
    <t>E07000234</t>
  </si>
  <si>
    <t>Bromsgrove</t>
  </si>
  <si>
    <t>E07000235</t>
  </si>
  <si>
    <t>Malvern Hills</t>
  </si>
  <si>
    <t>E07000236</t>
  </si>
  <si>
    <t>Redditch</t>
  </si>
  <si>
    <t>E07000237</t>
  </si>
  <si>
    <t>Worcester</t>
  </si>
  <si>
    <t>E07000238</t>
  </si>
  <si>
    <t>Wychavon</t>
  </si>
  <si>
    <t>E07000239</t>
  </si>
  <si>
    <t>Wyre Forest</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</si>
  <si>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</si>
  <si>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</si>
  <si>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</si>
  <si>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</si>
  <si>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</si>
  <si>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</si>
  <si>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</si>
  <si>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</si>
  <si>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</si>
  <si>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</si>
  <si>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</si>
  <si>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</si>
  <si>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</si>
  <si>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</si>
  <si>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</si>
  <si>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</si>
  <si>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</si>
  <si>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</si>
  <si>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</si>
  <si>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</si>
  <si>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</si>
  <si>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</si>
  <si>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</si>
  <si>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</si>
  <si>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</si>
  <si>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</si>
  <si>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</si>
  <si>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</si>
  <si>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</si>
  <si>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</si>
  <si>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E08000016</t>
  </si>
  <si>
    <t>Barnsley</t>
  </si>
  <si>
    <t>E08000017</t>
  </si>
  <si>
    <t>Doncaster</t>
  </si>
  <si>
    <t>E08000018</t>
  </si>
  <si>
    <t>Rotherham</t>
  </si>
  <si>
    <t>E08000019</t>
  </si>
  <si>
    <t>Sheffield</t>
  </si>
  <si>
    <t>E08000020</t>
  </si>
  <si>
    <t>Gateshead</t>
  </si>
  <si>
    <t>E08000021</t>
  </si>
  <si>
    <t>Newcastle upon Tyne</t>
  </si>
  <si>
    <t>E08000022</t>
  </si>
  <si>
    <t>North Tyneside</t>
  </si>
  <si>
    <t>E08000023</t>
  </si>
  <si>
    <t>South Tyneside</t>
  </si>
  <si>
    <t>E08000024</t>
  </si>
  <si>
    <t>Sunderland</t>
  </si>
  <si>
    <t>E08000025</t>
  </si>
  <si>
    <t>Birmingham</t>
  </si>
  <si>
    <t>E08000026</t>
  </si>
  <si>
    <t>Coventry</t>
  </si>
  <si>
    <t>E08000027</t>
  </si>
  <si>
    <t>Dudley</t>
  </si>
  <si>
    <t>E08000028</t>
  </si>
  <si>
    <t>Sandwell</t>
  </si>
  <si>
    <t>E08000029</t>
  </si>
  <si>
    <t>Solihull</t>
  </si>
  <si>
    <t>E08000030</t>
  </si>
  <si>
    <t>Walsall</t>
  </si>
  <si>
    <t>E08000031</t>
  </si>
  <si>
    <t>Wolverhampton</t>
  </si>
  <si>
    <t>E08000032</t>
  </si>
  <si>
    <t>Bradford</t>
  </si>
  <si>
    <t>E08000033</t>
  </si>
  <si>
    <t>Calderdale</t>
  </si>
  <si>
    <t>E08000034</t>
  </si>
  <si>
    <t>Kirklees</t>
  </si>
  <si>
    <t>E08000035</t>
  </si>
  <si>
    <t>Leeds</t>
  </si>
  <si>
    <t>E08000036</t>
  </si>
  <si>
    <t>Wakefield</t>
  </si>
  <si>
    <t>E09000001</t>
  </si>
  <si>
    <t>City of London</t>
  </si>
  <si>
    <t>E09000002</t>
  </si>
  <si>
    <t>Barking and Dagenham</t>
  </si>
  <si>
    <t>E09000003</t>
  </si>
  <si>
    <t>Barnet</t>
  </si>
  <si>
    <t>E09000004</t>
  </si>
  <si>
    <t>Bexley</t>
  </si>
  <si>
    <t>E09000005</t>
  </si>
  <si>
    <t>Brent</t>
  </si>
  <si>
    <t>E09000006</t>
  </si>
  <si>
    <t>Bromley</t>
  </si>
  <si>
    <t>E09000007</t>
  </si>
  <si>
    <t>Camden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</si>
  <si>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</si>
  <si>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</si>
  <si>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</si>
  <si>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</si>
  <si>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</si>
  <si>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</si>
  <si>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</si>
  <si>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</si>
  <si>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</si>
  <si>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</si>
  <si>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</si>
  <si>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</si>
  <si>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</si>
  <si>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</si>
  <si>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</si>
  <si>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</si>
  <si>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</si>
  <si>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</si>
  <si>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</si>
  <si>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</si>
  <si>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</si>
  <si>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</si>
  <si>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</si>
  <si>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</si>
  <si>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</si>
  <si>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</si>
  <si>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</si>
  <si>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</si>
  <si>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</si>
  <si>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</si>
  <si>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</si>
  <si>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</si>
  <si>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</si>
  <si>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</si>
  <si>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</si>
  <si>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</si>
  <si>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</si>
  <si>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</si>
  <si>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</si>
  <si>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</si>
  <si>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</si>
  <si>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</si>
  <si>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</si>
  <si>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</si>
  <si>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</si>
  <si>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</si>
  <si>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</si>
  <si>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</si>
  <si>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</si>
  <si>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</si>
  <si>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</si>
  <si>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</si>
  <si>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E92000001</t>
  </si>
  <si>
    <t>England</t>
  </si>
  <si>
    <t>Arab</t>
  </si>
  <si>
    <t>All people</t>
  </si>
  <si>
    <t>White British</t>
  </si>
  <si>
    <t>Minorities - all other than White British</t>
  </si>
  <si>
    <t>White Irish</t>
  </si>
  <si>
    <t>White Gyspy or Irish Traveller</t>
  </si>
  <si>
    <t>White Other</t>
  </si>
  <si>
    <t>Mixed White and Black Caribbean</t>
  </si>
  <si>
    <t>Mixed White and Black African</t>
  </si>
  <si>
    <t>Mixed White and Asian</t>
  </si>
  <si>
    <t>Mixed Other</t>
  </si>
  <si>
    <t>Indian</t>
  </si>
  <si>
    <t>Pakistani</t>
  </si>
  <si>
    <t>Bangladeshi</t>
  </si>
  <si>
    <t>Chinese</t>
  </si>
  <si>
    <t>Asian Other</t>
  </si>
  <si>
    <t>Black African</t>
  </si>
  <si>
    <t>Black Caribbean</t>
  </si>
  <si>
    <t>Black Other</t>
  </si>
  <si>
    <t>Other</t>
  </si>
  <si>
    <t>In England's most deprived 10% areas according to:</t>
  </si>
  <si>
    <t>Index of Mult Dep</t>
  </si>
  <si>
    <t>Income</t>
  </si>
  <si>
    <t>Employment</t>
  </si>
  <si>
    <t>Health</t>
  </si>
  <si>
    <t>Education</t>
  </si>
  <si>
    <t>Housing</t>
  </si>
  <si>
    <t>Crime</t>
  </si>
  <si>
    <t>Environment</t>
  </si>
  <si>
    <t>In 10% most deprived</t>
  </si>
  <si>
    <t>In other neighbourhoods</t>
  </si>
  <si>
    <t>Population of the area</t>
  </si>
  <si>
    <t>arename-eth11_20</t>
  </si>
  <si>
    <t>Aged 25-49</t>
  </si>
  <si>
    <t>Unemployment Rate</t>
  </si>
  <si>
    <t>Participation rate</t>
  </si>
  <si>
    <t>In data</t>
  </si>
  <si>
    <t>Minorities - all</t>
  </si>
  <si>
    <t>White Gyspy/Irish Traveller</t>
  </si>
  <si>
    <t>Mixed White&amp;BlackCaribbean</t>
  </si>
  <si>
    <t>Mixed White&amp;BlackAfrican</t>
  </si>
  <si>
    <t>Mixed White&amp;Asian</t>
  </si>
  <si>
    <t>Eth11_20</t>
  </si>
  <si>
    <t>Areas</t>
  </si>
  <si>
    <t>Chart order</t>
  </si>
  <si>
    <t>Dummy variables for IMD charts</t>
  </si>
  <si>
    <t>more than</t>
  </si>
  <si>
    <t>less than</t>
  </si>
  <si>
    <t>about the same as</t>
  </si>
  <si>
    <t>Text choices</t>
  </si>
  <si>
    <t>Line 2</t>
  </si>
  <si>
    <t>Line 3</t>
  </si>
  <si>
    <t>In IMD 10%</t>
  </si>
  <si>
    <t>Minorities</t>
  </si>
  <si>
    <t>For text</t>
  </si>
  <si>
    <t xml:space="preserve">More, </t>
  </si>
  <si>
    <t xml:space="preserve">Fewer, </t>
  </si>
  <si>
    <t xml:space="preserve">About the same proportion, </t>
  </si>
  <si>
    <t>How many more than 'All people'</t>
  </si>
  <si>
    <t>Maximum excess over 'All people'</t>
  </si>
  <si>
    <t>Domain with maximum excess</t>
  </si>
  <si>
    <t>environment</t>
  </si>
  <si>
    <t xml:space="preserve">income </t>
  </si>
  <si>
    <t xml:space="preserve">employment </t>
  </si>
  <si>
    <t xml:space="preserve">education </t>
  </si>
  <si>
    <t xml:space="preserve">health </t>
  </si>
  <si>
    <t xml:space="preserve">housing </t>
  </si>
  <si>
    <t xml:space="preserve">crime </t>
  </si>
  <si>
    <t>Deprived</t>
  </si>
  <si>
    <t>Other MSOAs</t>
  </si>
  <si>
    <t>inside but not outside</t>
  </si>
  <si>
    <t>outside but not inside</t>
  </si>
  <si>
    <t>both inside and outside</t>
  </si>
  <si>
    <t>neither inside nor outside</t>
  </si>
  <si>
    <t>greater than White British?</t>
  </si>
  <si>
    <t>choices:</t>
  </si>
  <si>
    <t>E12 E</t>
  </si>
  <si>
    <t>Region: East Midlands</t>
  </si>
  <si>
    <t>E12 G</t>
  </si>
  <si>
    <t>Region: East of England</t>
  </si>
  <si>
    <t>E12 H</t>
  </si>
  <si>
    <t>Region: London</t>
  </si>
  <si>
    <t>E12 A</t>
  </si>
  <si>
    <t>Region: North East</t>
  </si>
  <si>
    <t>E12 B</t>
  </si>
  <si>
    <t>Region: North West</t>
  </si>
  <si>
    <t>E12 J</t>
  </si>
  <si>
    <t>Region: South East</t>
  </si>
  <si>
    <t>E12 K</t>
  </si>
  <si>
    <t>Region: South West</t>
  </si>
  <si>
    <t>E12 F</t>
  </si>
  <si>
    <t>Region: West Midlands</t>
  </si>
  <si>
    <t>E12 D</t>
  </si>
  <si>
    <t>Type: Industrial areas</t>
  </si>
  <si>
    <t>Type: Inner London</t>
  </si>
  <si>
    <t>Type: Large cities</t>
  </si>
  <si>
    <t>Type: Mainly rural</t>
  </si>
  <si>
    <t>Type: Mainly rural - remote</t>
  </si>
  <si>
    <t>Type: Mixed urban-rural</t>
  </si>
  <si>
    <t>Type: New towns</t>
  </si>
  <si>
    <t>Type: Outer London</t>
  </si>
  <si>
    <t>Type: Principal cities</t>
  </si>
  <si>
    <t>Type: Small cities</t>
  </si>
  <si>
    <t>Bristol</t>
  </si>
  <si>
    <t>Kingston upon Hull</t>
  </si>
  <si>
    <t>Herefordshire</t>
  </si>
  <si>
    <t>Type: Resort, port and retirement</t>
  </si>
  <si>
    <t>Type: Mixed urban-rural - remote</t>
  </si>
  <si>
    <t>Region: Yorkshire and The Humber</t>
  </si>
  <si>
    <t>Type: Other metroplitan Districts</t>
  </si>
  <si>
    <t xml:space="preserve">Calculations, lists, used in the profiler. </t>
  </si>
  <si>
    <t>Data were taken from IMDProfilerData.xls, produced by SPSS syntax 'Prepare data for IMD profiler.sps' on 4th September 2014.</t>
  </si>
  <si>
    <t>Area names were changed to take out ', City of' and ', County of'. OPCS types were sorted non-alphabetically. Ethnic group labels replaced numbers.</t>
  </si>
  <si>
    <t>Calculations for text summary</t>
  </si>
  <si>
    <t>Unemployment text</t>
  </si>
  <si>
    <t>The IMD dot charts are described</t>
  </si>
  <si>
    <t>in notes on making the profilers.</t>
  </si>
  <si>
    <t>Choose an ethnic group:</t>
  </si>
  <si>
    <t>Choose England, a Region, a type of district, or a single district:</t>
  </si>
  <si>
    <t>An interactive profiler for the ethnic composition of England's most deprived neighbourhoods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</si>
</sst>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
    <numFmt numFmtId="165" formatCode="&quot;   &quot;@"/>
    <numFmt numFmtId="166" formatCode="0.0%"/>
    <numFmt numFmtId="167" formatCode="0.0&quot;%&quot;"/>
    <numFmt numFmtId="168" formatCode="\+0.0%;\-0.0%;&quot;same&quot;"/>
  </numFmts>
  <fonts count="7" x14ac:knownFonts="1">
    <font>
      <sz val="8"/>
      <name val="Courier"/>
    </font>
    <font>
      <sz val="8"/>
      <name val="Calibri"/>
      <family val="2"/>
    </font>
    <font>
      <sz val="10"/>
      <name val="Calibri"/>
      <family val="2"/>
    </font>
    <font>
      <b/>
      <sz val="10"/>
      <name val="Calibri"/>
      <family val="2"/>
    </font>
    <font>
      <sz val="8"/>
      <name val="Courier"/>
      <family val="3"/>
    </font>
    <font>
      <b/>
      <sz val="12"/>
      <name val="Calibri"/>
      <family val="2"/>
    </font>
    <font>
      <b/>
      <sz val="14"/>
      <color rgb="FFFF0000"/>
      <name val="Calibri"/>
      <family val="2"/>
      <scheme val="minor"/>
    </font>
  </fonts>
  <fills count="2">
    <fill>
      <patternFill patternType="none"/>
    </fill>
    <fill>
      <patternFill patternType="gray125"/>
    </fill>
  </fills>
  <borders count="5">
    <border>
      <left/>
      <right/>
      <top/>
      <bottom/>
      <diagonal/>
    </border>
    <border>
      <left style="thin">
        <color indexed="64"/>
      </left>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s>
  <cellStyleXfs count="2">
    <xf numFmtId="0" fontId="0" fillId="0" borderId="0"/>
    <xf numFmtId="9" fontId="4" fillId="0" borderId="0" applyFont="0" applyFill="0" applyBorder="0" applyAlignment="0" applyProtection="0"/>
  </cellStyleXfs>
  <cellXfs count="29">
    <xf numFmtId="0" fontId="0" fillId="0" borderId="0" xfId="0"/>
    <xf numFmtId="0" fontId="1" fillId="0" borderId="0" xfId="0" applyFont="1"/>
    <xf numFmtId="0" fontId="2" fillId="0" borderId="0" xfId="0" applyFont="1"/>
    <xf numFmtId="0" fontId="2" fillId="0" borderId="0" xfId="0" applyNumberFormat="1" applyFont="1" applyAlignment="1" applyProtection="1">
      <alignment horizontal="left"/>
      <protection locked="0"/>
    </xf>
    <xf numFmtId="0" fontId="2" fillId="0" borderId="0" xfId="0" applyNumberFormat="1" applyFont="1" applyAlignment="1" applyProtection="1">
      <alignment horizontal="right"/>
      <protection locked="0"/>
    </xf>
    <xf numFmtId="1" fontId="2" fillId="0" borderId="0" xfId="0" applyNumberFormat="1" applyFont="1" applyAlignment="1" applyProtection="1">
      <alignment horizontal="right"/>
      <protection locked="0"/>
    </xf>
    <xf numFmtId="164" fontId="2" fillId="0" borderId="0" xfId="0" applyNumberFormat="1" applyFont="1" applyAlignment="1" applyProtection="1">
      <alignment horizontal="right"/>
      <protection locked="0"/>
    </xf>
    <xf numFmtId="165" fontId="2" fillId="0" borderId="0" xfId="0" applyNumberFormat="1" applyFont="1" applyAlignment="1" applyProtection="1">
      <alignment horizontal="left"/>
      <protection locked="0"/>
    </xf>
    <xf numFmtId="3" fontId="2" fillId="0" borderId="0" xfId="0" applyNumberFormat="1" applyFont="1"/>
    <xf numFmtId="166" fontId="2" fillId="0" borderId="0" xfId="0" applyNumberFormat="1" applyFont="1"/>
    <xf numFmtId="167" fontId="2" fillId="0" borderId="0" xfId="0" applyNumberFormat="1" applyFont="1"/>
    <xf numFmtId="168" fontId="2" fillId="0" borderId="0" xfId="0" applyNumberFormat="1" applyFont="1"/>
    <xf numFmtId="0" fontId="3" fillId="0" borderId="0" xfId="0" applyFont="1"/>
    <xf numFmtId="0" fontId="2" fillId="0" borderId="0" xfId="0" applyFont="1" applyAlignment="1">
      <alignment textRotation="90"/>
    </xf>
    <xf numFmtId="0" fontId="2" fillId="0" borderId="1" xfId="0" applyFont="1" applyBorder="1"/>
    <xf numFmtId="0" fontId="2" fillId="0" borderId="0" xfId="0" applyFont="1" applyBorder="1"/>
    <xf numFmtId="0" fontId="3" fillId="0" borderId="0" xfId="0" applyNumberFormat="1" applyFont="1" applyAlignment="1" applyProtection="1">
      <alignment horizontal="left"/>
      <protection locked="0"/>
    </xf>
    <xf numFmtId="9" fontId="2" fillId="0" borderId="0" xfId="1" applyFont="1"/>
    <xf numFmtId="9" fontId="2" fillId="0" borderId="0" xfId="0" applyNumberFormat="1" applyFont="1"/>
    <xf numFmtId="0" fontId="2" fillId="0" borderId="0" xfId="0" applyFont="1" applyAlignment="1">
      <alignment horizontal="right"/>
    </xf>
    <xf numFmtId="0" fontId="2" fillId="0" borderId="0" xfId="0" applyFont="1" applyProtection="1">
      <protection locked="0"/>
    </xf>
    <xf numFmtId="0" fontId="2" fillId="0" borderId="0" xfId="0" applyFont="1" applyProtection="1"/>
    <xf numFmtId="0" fontId="3" fillId="0" borderId="2" xfId="0" applyFont="1" applyBorder="1"/>
    <xf numFmtId="0" fontId="3" fillId="0" borderId="3" xfId="0" applyFont="1" applyBorder="1"/>
    <xf numFmtId="0" fontId="3" fillId="0" borderId="4" xfId="0" applyFont="1" applyBorder="1"/>
    <xf numFmtId="0" fontId="5" fillId="0" borderId="0" xfId="0" applyFont="1" applyAlignment="1">
      <alignment horizontal="center" wrapText="1"/>
    </xf>
    <xf numFmtId="0" fontId="3" fillId="0" borderId="0" xfId="0" applyFont="1" applyBorder="1" applyAlignment="1">
      <alignment horizontal="center" wrapText="1"/>
    </xf>
    <xf numFmtId="0" fontId="3" fillId="0" borderId="0" xfId="0" applyFont="1" applyAlignment="1">
      <alignment horizontal="center" wrapText="1"/>
    </xf>
    <xf numFmtId="0" fontId="6" fillId="0" borderId="0" xfId="0" applyFont="1" applyAlignment="1">
      <alignment horizontal="center" wrapText="1"/>
    </xf>
  </cellXfs>
  <cellStyles count="2">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harts/_rels/chart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25882311212016"/>
          <c:y val="0.10107759998074381"/>
          <c:w val="0.44456472646874517"/>
          <c:h val="0.75542998449820875"/>
        </c:manualLayout>
      </c:layout>
      <c:barChart>
        <c:barDir val="bar"/>
        <c:grouping val="clustered"/>
        <c:varyColors val="0"/>
        <c:ser>
          <c:idx val="0"/>
          <c:order val="0"/>
          <c:spPr>
            <a:noFill/>
            <a:ln>
              <a:noFill/>
            </a:ln>
          </c:spPr>
          <c:invertIfNegative val="0"/>
          <c:cat>
            <c:strRef>
              <c:f>Calculations!$D$6:$D$25</c:f>
              <c:strCache>
                <c:ptCount val="20"/>
                <c:pt idx="0">
                  <c:v>All people</c:v>
                </c:pt>
                <c:pt idx="1">
                  <c:v>White British</c:v>
                </c:pt>
                <c:pt idx="2">
                  <c:v>White Irish</c:v>
                </c:pt>
                <c:pt idx="3">
                  <c:v>Indian</c:v>
                </c:pt>
                <c:pt idx="4">
                  <c:v>Chinese</c:v>
                </c:pt>
                <c:pt idx="5">
                  <c:v>White Other</c:v>
                </c:pt>
                <c:pt idx="6">
                  <c:v>Mixed White&amp;Asian</c:v>
                </c:pt>
                <c:pt idx="7">
                  <c:v>White Gyspy/Irish Traveller</c:v>
                </c:pt>
                <c:pt idx="8">
                  <c:v>Asian Other</c:v>
                </c:pt>
                <c:pt idx="9">
                  <c:v>Mixed Other</c:v>
                </c:pt>
                <c:pt idx="10">
                  <c:v>Minorities - all</c:v>
                </c:pt>
                <c:pt idx="11">
                  <c:v>Other</c:v>
                </c:pt>
                <c:pt idx="12">
                  <c:v>Mixed White&amp;BlackAfrican</c:v>
                </c:pt>
                <c:pt idx="13">
                  <c:v>Mixed White&amp;BlackCaribbean</c:v>
                </c:pt>
                <c:pt idx="14">
                  <c:v>Arab</c:v>
                </c:pt>
                <c:pt idx="15">
                  <c:v>Black Caribbean</c:v>
                </c:pt>
                <c:pt idx="16">
                  <c:v>Black African</c:v>
                </c:pt>
                <c:pt idx="17">
                  <c:v>Black Other</c:v>
                </c:pt>
                <c:pt idx="18">
                  <c:v>Pakistani</c:v>
                </c:pt>
                <c:pt idx="19">
                  <c:v>Bangladeshi</c:v>
                </c:pt>
              </c:strCache>
            </c:strRef>
          </c:cat>
          <c:val>
            <c:numRef>
              <c:f>Profiler!$I$26:$I$45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0"/>
        <c:overlap val="-100"/>
        <c:axId val="112366336"/>
        <c:axId val="112368256"/>
      </c:barChart>
      <c:scatterChart>
        <c:scatterStyle val="lineMarker"/>
        <c:varyColors val="0"/>
        <c:ser>
          <c:idx val="2"/>
          <c:order val="1"/>
          <c:tx>
            <c:v>In England's 10% most deprived neighbourhoods</c:v>
          </c:tx>
          <c:spPr>
            <a:ln w="12700">
              <a:solidFill>
                <a:schemeClr val="bg1">
                  <a:lumMod val="75000"/>
                </a:schemeClr>
              </a:solidFill>
            </a:ln>
          </c:spPr>
          <c:marker>
            <c:symbol val="circle"/>
            <c:size val="6"/>
            <c:spPr>
              <a:solidFill>
                <a:srgbClr val="D7301F"/>
              </a:solidFill>
              <a:ln w="25400">
                <a:solidFill>
                  <a:srgbClr val="D7301F"/>
                </a:solidFill>
              </a:ln>
            </c:spPr>
          </c:marker>
          <c:xVal>
            <c:numRef>
              <c:f>Profiler!$G$26:$G$45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xVal>
          <c:yVal>
            <c:numRef>
              <c:f>Calculations!$A$28:$A$47</c:f>
              <c:numCache>
                <c:formatCode>#,##0</c:formatCode>
                <c:ptCount val="20"/>
                <c:pt idx="0">
                  <c:v>20</c:v>
                </c:pt>
                <c:pt idx="1">
                  <c:v>19</c:v>
                </c:pt>
                <c:pt idx="2">
                  <c:v>18</c:v>
                </c:pt>
                <c:pt idx="3">
                  <c:v>17</c:v>
                </c:pt>
                <c:pt idx="4">
                  <c:v>16</c:v>
                </c:pt>
                <c:pt idx="5">
                  <c:v>15</c:v>
                </c:pt>
                <c:pt idx="6">
                  <c:v>14</c:v>
                </c:pt>
                <c:pt idx="7">
                  <c:v>13</c:v>
                </c:pt>
                <c:pt idx="8">
                  <c:v>12</c:v>
                </c:pt>
                <c:pt idx="9">
                  <c:v>11</c:v>
                </c:pt>
                <c:pt idx="10">
                  <c:v>10</c:v>
                </c:pt>
                <c:pt idx="11">
                  <c:v>9</c:v>
                </c:pt>
                <c:pt idx="12">
                  <c:v>8</c:v>
                </c:pt>
                <c:pt idx="13">
                  <c:v>7</c:v>
                </c:pt>
                <c:pt idx="14">
                  <c:v>6</c:v>
                </c:pt>
                <c:pt idx="15">
                  <c:v>5</c:v>
                </c:pt>
                <c:pt idx="16">
                  <c:v>4</c:v>
                </c:pt>
                <c:pt idx="17">
                  <c:v>3</c:v>
                </c:pt>
                <c:pt idx="18">
                  <c:v>2</c:v>
                </c:pt>
                <c:pt idx="19">
                  <c:v>1</c:v>
                </c:pt>
              </c:numCache>
            </c:numRef>
          </c:yVal>
          <c:smooth val="0"/>
        </c:ser>
        <c:dLbls>
          <c:showLegendKey val="0"/>
          <c:showVal val="0"/>
          <c:showCatName val="0"/>
          <c:showSerName val="0"/>
          <c:showPercent val="0"/>
          <c:showBubbleSize val="0"/>
        </c:dLbls>
        <c:axId val="112382336"/>
        <c:axId val="112383872"/>
      </c:scatterChart>
      <c:catAx>
        <c:axId val="112366336"/>
        <c:scaling>
          <c:orientation val="maxMin"/>
        </c:scaling>
        <c:delete val="0"/>
        <c:axPos val="l"/>
        <c:numFmt formatCode="General" sourceLinked="1"/>
        <c:majorTickMark val="out"/>
        <c:minorTickMark val="none"/>
        <c:tickLblPos val="nextTo"/>
        <c:txPr>
          <a:bodyPr/>
          <a:lstStyle/>
          <a:p>
            <a:pPr>
              <a:defRPr sz="1200"/>
            </a:pPr>
            <a:endParaRPr lang="en-US"/>
          </a:p>
        </c:txPr>
        <c:crossAx val="112368256"/>
        <c:crosses val="autoZero"/>
        <c:auto val="1"/>
        <c:lblAlgn val="ctr"/>
        <c:lblOffset val="100"/>
        <c:tickLblSkip val="1"/>
        <c:noMultiLvlLbl val="0"/>
      </c:catAx>
      <c:valAx>
        <c:axId val="112368256"/>
        <c:scaling>
          <c:orientation val="minMax"/>
        </c:scaling>
        <c:delete val="0"/>
        <c:axPos val="t"/>
        <c:majorGridlines>
          <c:spPr>
            <a:ln w="3175">
              <a:solidFill>
                <a:schemeClr val="bg1">
                  <a:lumMod val="85000"/>
                </a:schemeClr>
              </a:solidFill>
            </a:ln>
          </c:spPr>
        </c:majorGridlines>
        <c:numFmt formatCode="0%" sourceLinked="0"/>
        <c:majorTickMark val="out"/>
        <c:minorTickMark val="none"/>
        <c:tickLblPos val="nextTo"/>
        <c:txPr>
          <a:bodyPr/>
          <a:lstStyle/>
          <a:p>
            <a:pPr>
              <a:defRPr sz="1200"/>
            </a:pPr>
            <a:endParaRPr lang="en-US"/>
          </a:p>
        </c:txPr>
        <c:crossAx val="112366336"/>
        <c:crosses val="autoZero"/>
        <c:crossBetween val="between"/>
      </c:valAx>
      <c:valAx>
        <c:axId val="112382336"/>
        <c:scaling>
          <c:orientation val="minMax"/>
        </c:scaling>
        <c:delete val="1"/>
        <c:axPos val="b"/>
        <c:numFmt formatCode="0.0%" sourceLinked="1"/>
        <c:majorTickMark val="out"/>
        <c:minorTickMark val="none"/>
        <c:tickLblPos val="none"/>
        <c:crossAx val="112383872"/>
        <c:crosses val="autoZero"/>
        <c:crossBetween val="midCat"/>
      </c:valAx>
      <c:valAx>
        <c:axId val="112383872"/>
        <c:scaling>
          <c:orientation val="minMax"/>
          <c:max val="20.5"/>
          <c:min val="0.5"/>
        </c:scaling>
        <c:delete val="1"/>
        <c:axPos val="r"/>
        <c:majorGridlines/>
        <c:numFmt formatCode="#,##0" sourceLinked="1"/>
        <c:majorTickMark val="out"/>
        <c:minorTickMark val="none"/>
        <c:tickLblPos val="none"/>
        <c:crossAx val="112382336"/>
        <c:crosses val="max"/>
        <c:crossBetween val="midCat"/>
      </c:valAx>
      <c:spPr>
        <a:noFill/>
        <a:ln w="25400">
          <a:noFill/>
        </a:ln>
      </c:spPr>
    </c:plotArea>
    <c:legend>
      <c:legendPos val="b"/>
      <c:legendEntry>
        <c:idx val="0"/>
        <c:delete val="1"/>
      </c:legendEntry>
      <c:legendEntry>
        <c:idx val="1"/>
        <c:txPr>
          <a:bodyPr/>
          <a:lstStyle/>
          <a:p>
            <a:pPr>
              <a:defRPr sz="1200"/>
            </a:pPr>
            <a:endParaRPr lang="en-US"/>
          </a:p>
        </c:txPr>
      </c:legendEntry>
      <c:layout>
        <c:manualLayout>
          <c:xMode val="edge"/>
          <c:yMode val="edge"/>
          <c:x val="0.4474633183177858"/>
          <c:y val="0.86568139129337773"/>
          <c:w val="0.54663781789805999"/>
          <c:h val="0.11301173825627955"/>
        </c:manualLayout>
      </c:layout>
      <c:overlay val="0"/>
    </c:legend>
    <c:plotVisOnly val="1"/>
    <c:dispBlanksAs val="gap"/>
    <c:showDLblsOverMax val="0"/>
  </c:chart>
  <c:spPr>
    <a:solidFill>
      <a:schemeClr val="bg1"/>
    </a:solidFill>
    <a:ln>
      <a:noFill/>
    </a:ln>
  </c:spPr>
  <c:txPr>
    <a:bodyPr/>
    <a:lstStyle/>
    <a:p>
      <a:pPr>
        <a:defRPr sz="1400"/>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noFill/>
            <a:ln>
              <a:noFill/>
            </a:ln>
          </c:spPr>
          <c:invertIfNegative val="0"/>
          <c:cat>
            <c:strRef>
              <c:f>Calculations!$D$6:$D$25</c:f>
              <c:strCache>
                <c:ptCount val="20"/>
                <c:pt idx="0">
                  <c:v>All people</c:v>
                </c:pt>
                <c:pt idx="1">
                  <c:v>White British</c:v>
                </c:pt>
                <c:pt idx="2">
                  <c:v>White Irish</c:v>
                </c:pt>
                <c:pt idx="3">
                  <c:v>Indian</c:v>
                </c:pt>
                <c:pt idx="4">
                  <c:v>Chinese</c:v>
                </c:pt>
                <c:pt idx="5">
                  <c:v>White Other</c:v>
                </c:pt>
                <c:pt idx="6">
                  <c:v>Mixed White&amp;Asian</c:v>
                </c:pt>
                <c:pt idx="7">
                  <c:v>White Gyspy/Irish Traveller</c:v>
                </c:pt>
                <c:pt idx="8">
                  <c:v>Asian Other</c:v>
                </c:pt>
                <c:pt idx="9">
                  <c:v>Mixed Other</c:v>
                </c:pt>
                <c:pt idx="10">
                  <c:v>Minorities - all</c:v>
                </c:pt>
                <c:pt idx="11">
                  <c:v>Other</c:v>
                </c:pt>
                <c:pt idx="12">
                  <c:v>Mixed White&amp;BlackAfrican</c:v>
                </c:pt>
                <c:pt idx="13">
                  <c:v>Mixed White&amp;BlackCaribbean</c:v>
                </c:pt>
                <c:pt idx="14">
                  <c:v>Arab</c:v>
                </c:pt>
                <c:pt idx="15">
                  <c:v>Black Caribbean</c:v>
                </c:pt>
                <c:pt idx="16">
                  <c:v>Black African</c:v>
                </c:pt>
                <c:pt idx="17">
                  <c:v>Black Other</c:v>
                </c:pt>
                <c:pt idx="18">
                  <c:v>Pakistani</c:v>
                </c:pt>
                <c:pt idx="19">
                  <c:v>Bangladeshi</c:v>
                </c:pt>
              </c:strCache>
            </c:strRef>
          </c:cat>
          <c:val>
            <c:numRef>
              <c:f>Profiler!$I$26:$I$45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0"/>
        <c:overlap val="-100"/>
        <c:axId val="113312512"/>
        <c:axId val="113314432"/>
      </c:barChart>
      <c:scatterChart>
        <c:scatterStyle val="lineMarker"/>
        <c:varyColors val="0"/>
        <c:ser>
          <c:idx val="2"/>
          <c:order val="1"/>
          <c:tx>
            <c:v>Employment</c:v>
          </c:tx>
          <c:spPr>
            <a:ln w="12700">
              <a:solidFill>
                <a:schemeClr val="bg1">
                  <a:lumMod val="75000"/>
                </a:schemeClr>
              </a:solidFill>
            </a:ln>
          </c:spPr>
          <c:marker>
            <c:symbol val="circle"/>
            <c:size val="6"/>
            <c:spPr>
              <a:solidFill>
                <a:srgbClr val="D7301F"/>
              </a:solidFill>
              <a:ln w="25400">
                <a:solidFill>
                  <a:srgbClr val="D7301F"/>
                </a:solidFill>
              </a:ln>
            </c:spPr>
          </c:marker>
          <c:xVal>
            <c:numRef>
              <c:f>Profiler!$K$26:$K$45</c:f>
              <c:numCache>
                <c:formatCode>0.0%</c:formatCode>
                <c:ptCount val="20"/>
                <c:pt idx="0">
                  <c:v>1.5776527752575657E-2</c:v>
                </c:pt>
                <c:pt idx="1">
                  <c:v>1.0936974507298042E-2</c:v>
                </c:pt>
                <c:pt idx="2">
                  <c:v>2.2038567493112948E-2</c:v>
                </c:pt>
                <c:pt idx="3">
                  <c:v>9.4501718213058413E-3</c:v>
                </c:pt>
                <c:pt idx="4">
                  <c:v>5.7471264367816091E-3</c:v>
                </c:pt>
                <c:pt idx="5">
                  <c:v>1.5644130050333289E-2</c:v>
                </c:pt>
                <c:pt idx="6">
                  <c:v>2.8717948717948718E-2</c:v>
                </c:pt>
                <c:pt idx="7">
                  <c:v>0</c:v>
                </c:pt>
                <c:pt idx="8">
                  <c:v>2.5797373358348967E-2</c:v>
                </c:pt>
                <c:pt idx="9">
                  <c:v>1.2307692307692308E-2</c:v>
                </c:pt>
                <c:pt idx="10">
                  <c:v>3.0245746691871456E-2</c:v>
                </c:pt>
                <c:pt idx="11">
                  <c:v>2.9465930018416207E-2</c:v>
                </c:pt>
                <c:pt idx="12">
                  <c:v>4.0133779264214048E-2</c:v>
                </c:pt>
                <c:pt idx="13">
                  <c:v>2.4330900243309003E-3</c:v>
                </c:pt>
                <c:pt idx="14">
                  <c:v>1.4571948998178506E-2</c:v>
                </c:pt>
                <c:pt idx="15">
                  <c:v>7.4074074074074077E-3</c:v>
                </c:pt>
                <c:pt idx="16">
                  <c:v>3.0632411067193676E-2</c:v>
                </c:pt>
                <c:pt idx="17">
                  <c:v>2.9702970297029702E-2</c:v>
                </c:pt>
                <c:pt idx="18">
                  <c:v>7.2333685322069699E-2</c:v>
                </c:pt>
                <c:pt idx="19">
                  <c:v>2.4444444444444446E-2</c:v>
                </c:pt>
              </c:numCache>
            </c:numRef>
          </c:xVal>
          <c:yVal>
            <c:numRef>
              <c:f>Calculations!$A$28:$A$47</c:f>
              <c:numCache>
                <c:formatCode>#,##0</c:formatCode>
                <c:ptCount val="20"/>
                <c:pt idx="0">
                  <c:v>20</c:v>
                </c:pt>
                <c:pt idx="1">
                  <c:v>19</c:v>
                </c:pt>
                <c:pt idx="2">
                  <c:v>18</c:v>
                </c:pt>
                <c:pt idx="3">
                  <c:v>17</c:v>
                </c:pt>
                <c:pt idx="4">
                  <c:v>16</c:v>
                </c:pt>
                <c:pt idx="5">
                  <c:v>15</c:v>
                </c:pt>
                <c:pt idx="6">
                  <c:v>14</c:v>
                </c:pt>
                <c:pt idx="7">
                  <c:v>13</c:v>
                </c:pt>
                <c:pt idx="8">
                  <c:v>12</c:v>
                </c:pt>
                <c:pt idx="9">
                  <c:v>11</c:v>
                </c:pt>
                <c:pt idx="10">
                  <c:v>10</c:v>
                </c:pt>
                <c:pt idx="11">
                  <c:v>9</c:v>
                </c:pt>
                <c:pt idx="12">
                  <c:v>8</c:v>
                </c:pt>
                <c:pt idx="13">
                  <c:v>7</c:v>
                </c:pt>
                <c:pt idx="14">
                  <c:v>6</c:v>
                </c:pt>
                <c:pt idx="15">
                  <c:v>5</c:v>
                </c:pt>
                <c:pt idx="16">
                  <c:v>4</c:v>
                </c:pt>
                <c:pt idx="17">
                  <c:v>3</c:v>
                </c:pt>
                <c:pt idx="18">
                  <c:v>2</c:v>
                </c:pt>
                <c:pt idx="19">
                  <c:v>1</c:v>
                </c:pt>
              </c:numCache>
            </c:numRef>
          </c:yVal>
          <c:smooth val="0"/>
        </c:ser>
        <c:ser>
          <c:idx val="1"/>
          <c:order val="2"/>
          <c:tx>
            <c:v>Income</c:v>
          </c:tx>
          <c:spPr>
            <a:ln w="12700">
              <a:solidFill>
                <a:schemeClr val="bg1">
                  <a:lumMod val="75000"/>
                </a:schemeClr>
              </a:solidFill>
            </a:ln>
          </c:spPr>
          <c:marker>
            <c:symbol val="triangle"/>
            <c:size val="6"/>
            <c:spPr>
              <a:solidFill>
                <a:srgbClr val="FC8D59"/>
              </a:solidFill>
              <a:ln w="25400">
                <a:solidFill>
                  <a:srgbClr val="FC8D59"/>
                </a:solidFill>
              </a:ln>
            </c:spPr>
          </c:marker>
          <c:xVal>
            <c:numRef>
              <c:f>Profiler!$I$26:$I$45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xVal>
          <c:yVal>
            <c:numRef>
              <c:f>Calculations!$A$28:$A$47</c:f>
              <c:numCache>
                <c:formatCode>#,##0</c:formatCode>
                <c:ptCount val="20"/>
                <c:pt idx="0">
                  <c:v>20</c:v>
                </c:pt>
                <c:pt idx="1">
                  <c:v>19</c:v>
                </c:pt>
                <c:pt idx="2">
                  <c:v>18</c:v>
                </c:pt>
                <c:pt idx="3">
                  <c:v>17</c:v>
                </c:pt>
                <c:pt idx="4">
                  <c:v>16</c:v>
                </c:pt>
                <c:pt idx="5">
                  <c:v>15</c:v>
                </c:pt>
                <c:pt idx="6">
                  <c:v>14</c:v>
                </c:pt>
                <c:pt idx="7">
                  <c:v>13</c:v>
                </c:pt>
                <c:pt idx="8">
                  <c:v>12</c:v>
                </c:pt>
                <c:pt idx="9">
                  <c:v>11</c:v>
                </c:pt>
                <c:pt idx="10">
                  <c:v>10</c:v>
                </c:pt>
                <c:pt idx="11">
                  <c:v>9</c:v>
                </c:pt>
                <c:pt idx="12">
                  <c:v>8</c:v>
                </c:pt>
                <c:pt idx="13">
                  <c:v>7</c:v>
                </c:pt>
                <c:pt idx="14">
                  <c:v>6</c:v>
                </c:pt>
                <c:pt idx="15">
                  <c:v>5</c:v>
                </c:pt>
                <c:pt idx="16">
                  <c:v>4</c:v>
                </c:pt>
                <c:pt idx="17">
                  <c:v>3</c:v>
                </c:pt>
                <c:pt idx="18">
                  <c:v>2</c:v>
                </c:pt>
                <c:pt idx="19">
                  <c:v>1</c:v>
                </c:pt>
              </c:numCache>
            </c:numRef>
          </c:yVal>
          <c:smooth val="0"/>
        </c:ser>
        <c:dLbls>
          <c:showLegendKey val="0"/>
          <c:showVal val="0"/>
          <c:showCatName val="0"/>
          <c:showSerName val="0"/>
          <c:showPercent val="0"/>
          <c:showBubbleSize val="0"/>
        </c:dLbls>
        <c:axId val="113320320"/>
        <c:axId val="113321856"/>
      </c:scatterChart>
      <c:catAx>
        <c:axId val="113312512"/>
        <c:scaling>
          <c:orientation val="maxMin"/>
        </c:scaling>
        <c:delete val="0"/>
        <c:axPos val="l"/>
        <c:numFmt formatCode="General" sourceLinked="1"/>
        <c:majorTickMark val="out"/>
        <c:minorTickMark val="none"/>
        <c:tickLblPos val="nextTo"/>
        <c:txPr>
          <a:bodyPr/>
          <a:lstStyle/>
          <a:p>
            <a:pPr>
              <a:defRPr sz="1200"/>
            </a:pPr>
            <a:endParaRPr lang="en-US"/>
          </a:p>
        </c:txPr>
        <c:crossAx val="113314432"/>
        <c:crosses val="autoZero"/>
        <c:auto val="1"/>
        <c:lblAlgn val="ctr"/>
        <c:lblOffset val="100"/>
        <c:tickLblSkip val="1"/>
        <c:noMultiLvlLbl val="0"/>
      </c:catAx>
      <c:valAx>
        <c:axId val="113314432"/>
        <c:scaling>
          <c:orientation val="minMax"/>
        </c:scaling>
        <c:delete val="0"/>
        <c:axPos val="t"/>
        <c:majorGridlines>
          <c:spPr>
            <a:ln w="3175">
              <a:solidFill>
                <a:schemeClr val="bg1">
                  <a:lumMod val="85000"/>
                </a:schemeClr>
              </a:solidFill>
            </a:ln>
          </c:spPr>
        </c:majorGridlines>
        <c:numFmt formatCode="0%" sourceLinked="0"/>
        <c:majorTickMark val="out"/>
        <c:minorTickMark val="none"/>
        <c:tickLblPos val="nextTo"/>
        <c:txPr>
          <a:bodyPr/>
          <a:lstStyle/>
          <a:p>
            <a:pPr>
              <a:defRPr sz="1200"/>
            </a:pPr>
            <a:endParaRPr lang="en-US"/>
          </a:p>
        </c:txPr>
        <c:crossAx val="113312512"/>
        <c:crosses val="autoZero"/>
        <c:crossBetween val="between"/>
      </c:valAx>
      <c:valAx>
        <c:axId val="113320320"/>
        <c:scaling>
          <c:orientation val="minMax"/>
        </c:scaling>
        <c:delete val="1"/>
        <c:axPos val="b"/>
        <c:numFmt formatCode="0.0%" sourceLinked="1"/>
        <c:majorTickMark val="out"/>
        <c:minorTickMark val="none"/>
        <c:tickLblPos val="none"/>
        <c:crossAx val="113321856"/>
        <c:crosses val="autoZero"/>
        <c:crossBetween val="midCat"/>
      </c:valAx>
      <c:valAx>
        <c:axId val="113321856"/>
        <c:scaling>
          <c:orientation val="minMax"/>
          <c:max val="20.5"/>
          <c:min val="0.5"/>
        </c:scaling>
        <c:delete val="1"/>
        <c:axPos val="r"/>
        <c:majorGridlines/>
        <c:numFmt formatCode="#,##0" sourceLinked="1"/>
        <c:majorTickMark val="out"/>
        <c:minorTickMark val="none"/>
        <c:tickLblPos val="none"/>
        <c:crossAx val="113320320"/>
        <c:crosses val="max"/>
        <c:crossBetween val="midCat"/>
      </c:valAx>
      <c:spPr>
        <a:noFill/>
        <a:ln w="25400">
          <a:noFill/>
        </a:ln>
      </c:spPr>
    </c:plotArea>
    <c:legend>
      <c:legendPos val="b"/>
      <c:legendEntry>
        <c:idx val="0"/>
        <c:delete val="1"/>
      </c:legendEntry>
      <c:layout>
        <c:manualLayout>
          <c:xMode val="edge"/>
          <c:yMode val="edge"/>
          <c:x val="0.41737854550183873"/>
          <c:y val="0.89730480010043845"/>
          <c:w val="0.56465647501152771"/>
          <c:h val="8.13883876754911E-2"/>
        </c:manualLayout>
      </c:layout>
      <c:overlay val="0"/>
    </c:legend>
    <c:plotVisOnly val="1"/>
    <c:dispBlanksAs val="gap"/>
    <c:showDLblsOverMax val="0"/>
  </c:chart>
  <c:spPr>
    <a:solidFill>
      <a:schemeClr val="bg1"/>
    </a:solidFill>
    <a:ln>
      <a:noFill/>
    </a:ln>
  </c:spPr>
  <c:txPr>
    <a:bodyPr/>
    <a:lstStyle/>
    <a:p>
      <a:pPr>
        <a:defRPr sz="1400"/>
      </a:pPr>
      <a:endParaRPr lang="en-US"/>
    </a:p>
  </c:txPr>
  <c:printSettings>
    <c:headerFooter/>
    <c:pageMargins b="0.750000000000001" l="0.70000000000000062" r="0.70000000000000062" t="0.750000000000001"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25882311212032"/>
          <c:y val="0.10215442070216851"/>
          <c:w val="0.44456472646874517"/>
          <c:h val="0.72739108150526754"/>
        </c:manualLayout>
      </c:layout>
      <c:barChart>
        <c:barDir val="bar"/>
        <c:grouping val="clustered"/>
        <c:varyColors val="0"/>
        <c:ser>
          <c:idx val="0"/>
          <c:order val="0"/>
          <c:spPr>
            <a:noFill/>
            <a:ln>
              <a:noFill/>
            </a:ln>
          </c:spPr>
          <c:invertIfNegative val="0"/>
          <c:cat>
            <c:strRef>
              <c:f>Calculations!$D$6:$D$25</c:f>
              <c:strCache>
                <c:ptCount val="20"/>
                <c:pt idx="0">
                  <c:v>All people</c:v>
                </c:pt>
                <c:pt idx="1">
                  <c:v>White British</c:v>
                </c:pt>
                <c:pt idx="2">
                  <c:v>White Irish</c:v>
                </c:pt>
                <c:pt idx="3">
                  <c:v>Indian</c:v>
                </c:pt>
                <c:pt idx="4">
                  <c:v>Chinese</c:v>
                </c:pt>
                <c:pt idx="5">
                  <c:v>White Other</c:v>
                </c:pt>
                <c:pt idx="6">
                  <c:v>Mixed White&amp;Asian</c:v>
                </c:pt>
                <c:pt idx="7">
                  <c:v>White Gyspy/Irish Traveller</c:v>
                </c:pt>
                <c:pt idx="8">
                  <c:v>Asian Other</c:v>
                </c:pt>
                <c:pt idx="9">
                  <c:v>Mixed Other</c:v>
                </c:pt>
                <c:pt idx="10">
                  <c:v>Minorities - all</c:v>
                </c:pt>
                <c:pt idx="11">
                  <c:v>Other</c:v>
                </c:pt>
                <c:pt idx="12">
                  <c:v>Mixed White&amp;BlackAfrican</c:v>
                </c:pt>
                <c:pt idx="13">
                  <c:v>Mixed White&amp;BlackCaribbean</c:v>
                </c:pt>
                <c:pt idx="14">
                  <c:v>Arab</c:v>
                </c:pt>
                <c:pt idx="15">
                  <c:v>Black Caribbean</c:v>
                </c:pt>
                <c:pt idx="16">
                  <c:v>Black African</c:v>
                </c:pt>
                <c:pt idx="17">
                  <c:v>Black Other</c:v>
                </c:pt>
                <c:pt idx="18">
                  <c:v>Pakistani</c:v>
                </c:pt>
                <c:pt idx="19">
                  <c:v>Bangladeshi</c:v>
                </c:pt>
              </c:strCache>
            </c:strRef>
          </c:cat>
          <c:val>
            <c:numRef>
              <c:f>Profiler!$Z$26:$Z$45</c:f>
              <c:numCache>
                <c:formatCode>0.0"%"</c:formatCode>
                <c:ptCount val="20"/>
                <c:pt idx="0">
                  <c:v>3.7234695129431969</c:v>
                </c:pt>
                <c:pt idx="1">
                  <c:v>3.2959903109996107</c:v>
                </c:pt>
                <c:pt idx="2">
                  <c:v>3.2640949554896141</c:v>
                </c:pt>
                <c:pt idx="3">
                  <c:v>4.7619047619047619</c:v>
                </c:pt>
                <c:pt idx="4">
                  <c:v>1.7811704834605597</c:v>
                </c:pt>
                <c:pt idx="5">
                  <c:v>3.0804335424985738</c:v>
                </c:pt>
                <c:pt idx="6">
                  <c:v>6.1611374407582939</c:v>
                </c:pt>
                <c:pt idx="7">
                  <c:v>22.222222222222221</c:v>
                </c:pt>
                <c:pt idx="8">
                  <c:v>4.1866028708133971</c:v>
                </c:pt>
                <c:pt idx="9">
                  <c:v>5.9459459459459456</c:v>
                </c:pt>
                <c:pt idx="10">
                  <c:v>4.7654190827622562</c:v>
                </c:pt>
                <c:pt idx="11">
                  <c:v>3.5714285714285716</c:v>
                </c:pt>
                <c:pt idx="12">
                  <c:v>6.756756756756757</c:v>
                </c:pt>
                <c:pt idx="13">
                  <c:v>3.2967032967032965</c:v>
                </c:pt>
                <c:pt idx="14">
                  <c:v>11.30952380952381</c:v>
                </c:pt>
                <c:pt idx="15">
                  <c:v>4.615384615384615</c:v>
                </c:pt>
                <c:pt idx="16">
                  <c:v>7.7551020408163263</c:v>
                </c:pt>
                <c:pt idx="17">
                  <c:v>14.285714285714286</c:v>
                </c:pt>
                <c:pt idx="18">
                  <c:v>7.5635876840696117</c:v>
                </c:pt>
                <c:pt idx="19">
                  <c:v>6.2937062937062933</c:v>
                </c:pt>
              </c:numCache>
            </c:numRef>
          </c:val>
        </c:ser>
        <c:dLbls>
          <c:showLegendKey val="0"/>
          <c:showVal val="0"/>
          <c:showCatName val="0"/>
          <c:showSerName val="0"/>
          <c:showPercent val="0"/>
          <c:showBubbleSize val="0"/>
        </c:dLbls>
        <c:gapWidth val="0"/>
        <c:overlap val="-100"/>
        <c:axId val="113766784"/>
        <c:axId val="113768320"/>
      </c:barChart>
      <c:scatterChart>
        <c:scatterStyle val="lineMarker"/>
        <c:varyColors val="0"/>
        <c:ser>
          <c:idx val="3"/>
          <c:order val="1"/>
          <c:tx>
            <c:strRef>
              <c:f>Profiler!$C$26</c:f>
              <c:strCache>
                <c:ptCount val="1"/>
                <c:pt idx="0">
                  <c:v>All people</c:v>
                </c:pt>
              </c:strCache>
            </c:strRef>
          </c:tx>
          <c:spPr>
            <a:ln w="12700">
              <a:solidFill>
                <a:schemeClr val="bg2">
                  <a:lumMod val="75000"/>
                </a:schemeClr>
              </a:solidFill>
            </a:ln>
          </c:spPr>
          <c:dPt>
            <c:idx val="0"/>
            <c:marker>
              <c:symbol val="circle"/>
              <c:size val="8"/>
              <c:spPr>
                <a:solidFill>
                  <a:srgbClr val="D7301F"/>
                </a:solidFill>
                <a:ln>
                  <a:noFill/>
                </a:ln>
              </c:spPr>
            </c:marker>
            <c:bubble3D val="0"/>
          </c:dPt>
          <c:dPt>
            <c:idx val="1"/>
            <c:marker>
              <c:symbol val="triangle"/>
              <c:size val="8"/>
              <c:spPr>
                <a:solidFill>
                  <a:schemeClr val="accent6"/>
                </a:solidFill>
                <a:ln>
                  <a:noFill/>
                </a:ln>
              </c:spPr>
            </c:marker>
            <c:bubble3D val="0"/>
            <c:spPr>
              <a:ln w="12700">
                <a:solidFill>
                  <a:srgbClr val="EEECE1">
                    <a:lumMod val="75000"/>
                  </a:srgbClr>
                </a:solidFill>
              </a:ln>
            </c:spPr>
          </c:dPt>
          <c:xVal>
            <c:numRef>
              <c:f>(Profiler!$W$26,Profiler!$Z$26)</c:f>
              <c:numCache>
                <c:formatCode>0.0"%"</c:formatCode>
                <c:ptCount val="2"/>
                <c:pt idx="0">
                  <c:v>#N/A</c:v>
                </c:pt>
                <c:pt idx="1">
                  <c:v>3.7234695129431969</c:v>
                </c:pt>
              </c:numCache>
            </c:numRef>
          </c:xVal>
          <c:yVal>
            <c:numRef>
              <c:f>Calculations!$B$28:$C$28</c:f>
              <c:numCache>
                <c:formatCode>#,##0</c:formatCode>
                <c:ptCount val="2"/>
                <c:pt idx="0">
                  <c:v>20</c:v>
                </c:pt>
                <c:pt idx="1">
                  <c:v>20</c:v>
                </c:pt>
              </c:numCache>
            </c:numRef>
          </c:yVal>
          <c:smooth val="0"/>
        </c:ser>
        <c:ser>
          <c:idx val="1"/>
          <c:order val="2"/>
          <c:tx>
            <c:strRef>
              <c:f>Calculations!$D$7</c:f>
              <c:strCache>
                <c:ptCount val="1"/>
                <c:pt idx="0">
                  <c:v>White British</c:v>
                </c:pt>
              </c:strCache>
            </c:strRef>
          </c:tx>
          <c:spPr>
            <a:ln w="12700">
              <a:solidFill>
                <a:schemeClr val="bg2">
                  <a:lumMod val="75000"/>
                </a:schemeClr>
              </a:solidFill>
            </a:ln>
          </c:spPr>
          <c:marker>
            <c:symbol val="circle"/>
            <c:size val="8"/>
            <c:spPr>
              <a:ln>
                <a:noFill/>
              </a:ln>
            </c:spPr>
          </c:marker>
          <c:dPt>
            <c:idx val="0"/>
            <c:marker>
              <c:spPr>
                <a:solidFill>
                  <a:schemeClr val="accent6">
                    <a:lumMod val="75000"/>
                  </a:schemeClr>
                </a:solidFill>
                <a:ln>
                  <a:noFill/>
                </a:ln>
              </c:spPr>
            </c:marker>
            <c:bubble3D val="0"/>
          </c:dPt>
          <c:dPt>
            <c:idx val="1"/>
            <c:marker>
              <c:symbol val="triangle"/>
              <c:size val="8"/>
              <c:spPr>
                <a:solidFill>
                  <a:srgbClr val="F79646"/>
                </a:solidFill>
                <a:ln>
                  <a:noFill/>
                </a:ln>
              </c:spPr>
            </c:marker>
            <c:bubble3D val="0"/>
          </c:dPt>
          <c:xVal>
            <c:numRef>
              <c:f>(Profiler!$W$27,Profiler!$Z$27)</c:f>
              <c:numCache>
                <c:formatCode>0.0"%"</c:formatCode>
                <c:ptCount val="2"/>
                <c:pt idx="0">
                  <c:v>#N/A</c:v>
                </c:pt>
                <c:pt idx="1">
                  <c:v>3.2959903109996107</c:v>
                </c:pt>
              </c:numCache>
            </c:numRef>
          </c:xVal>
          <c:yVal>
            <c:numRef>
              <c:f>Calculations!$B$29:$C$29</c:f>
              <c:numCache>
                <c:formatCode>#,##0</c:formatCode>
                <c:ptCount val="2"/>
                <c:pt idx="0">
                  <c:v>19</c:v>
                </c:pt>
                <c:pt idx="1">
                  <c:v>19</c:v>
                </c:pt>
              </c:numCache>
            </c:numRef>
          </c:yVal>
          <c:smooth val="0"/>
        </c:ser>
        <c:ser>
          <c:idx val="2"/>
          <c:order val="3"/>
          <c:tx>
            <c:strRef>
              <c:f>Calculations!$D$8</c:f>
              <c:strCache>
                <c:ptCount val="1"/>
                <c:pt idx="0">
                  <c:v>White Irish</c:v>
                </c:pt>
              </c:strCache>
            </c:strRef>
          </c:tx>
          <c:marker>
            <c:symbol val="triangle"/>
            <c:size val="8"/>
          </c:marker>
          <c:dPt>
            <c:idx val="0"/>
            <c:marker>
              <c:symbol val="circle"/>
              <c:size val="8"/>
              <c:spPr>
                <a:solidFill>
                  <a:schemeClr val="accent6">
                    <a:lumMod val="75000"/>
                  </a:schemeClr>
                </a:solidFill>
                <a:ln>
                  <a:noFill/>
                </a:ln>
              </c:spPr>
            </c:marker>
            <c:bubble3D val="0"/>
          </c:dPt>
          <c:dPt>
            <c:idx val="1"/>
            <c:marker>
              <c:spPr>
                <a:solidFill>
                  <a:schemeClr val="accent6"/>
                </a:solidFill>
                <a:ln>
                  <a:noFill/>
                </a:ln>
              </c:spPr>
            </c:marker>
            <c:bubble3D val="0"/>
            <c:spPr>
              <a:ln w="12700">
                <a:solidFill>
                  <a:schemeClr val="bg2">
                    <a:lumMod val="75000"/>
                  </a:schemeClr>
                </a:solidFill>
              </a:ln>
            </c:spPr>
          </c:dPt>
          <c:xVal>
            <c:numRef>
              <c:f>(Profiler!$W$28,Profiler!$Z$28)</c:f>
              <c:numCache>
                <c:formatCode>0.0"%"</c:formatCode>
                <c:ptCount val="2"/>
                <c:pt idx="0">
                  <c:v>#N/A</c:v>
                </c:pt>
                <c:pt idx="1">
                  <c:v>3.2640949554896141</c:v>
                </c:pt>
              </c:numCache>
            </c:numRef>
          </c:xVal>
          <c:yVal>
            <c:numRef>
              <c:f>Calculations!$B$30:$C$30</c:f>
              <c:numCache>
                <c:formatCode>#,##0</c:formatCode>
                <c:ptCount val="2"/>
                <c:pt idx="0">
                  <c:v>18</c:v>
                </c:pt>
                <c:pt idx="1">
                  <c:v>18</c:v>
                </c:pt>
              </c:numCache>
            </c:numRef>
          </c:yVal>
          <c:smooth val="0"/>
        </c:ser>
        <c:ser>
          <c:idx val="4"/>
          <c:order val="4"/>
          <c:tx>
            <c:strRef>
              <c:f>Profiler!$AF$29</c:f>
              <c:strCache>
                <c:ptCount val="1"/>
                <c:pt idx="0">
                  <c:v>Indian</c:v>
                </c:pt>
              </c:strCache>
            </c:strRef>
          </c:tx>
          <c:spPr>
            <a:ln w="12700">
              <a:solidFill>
                <a:srgbClr val="EEECE1">
                  <a:lumMod val="75000"/>
                </a:srgb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(Profiler!$W$29,Profiler!$Z$29)</c:f>
              <c:numCache>
                <c:formatCode>0.0"%"</c:formatCode>
                <c:ptCount val="2"/>
                <c:pt idx="0">
                  <c:v>#N/A</c:v>
                </c:pt>
                <c:pt idx="1">
                  <c:v>4.7619047619047619</c:v>
                </c:pt>
              </c:numCache>
            </c:numRef>
          </c:xVal>
          <c:yVal>
            <c:numRef>
              <c:f>Calculations!$B$31:$C$31</c:f>
              <c:numCache>
                <c:formatCode>#,##0</c:formatCode>
                <c:ptCount val="2"/>
                <c:pt idx="0">
                  <c:v>17</c:v>
                </c:pt>
                <c:pt idx="1">
                  <c:v>17</c:v>
                </c:pt>
              </c:numCache>
            </c:numRef>
          </c:yVal>
          <c:smooth val="0"/>
        </c:ser>
        <c:ser>
          <c:idx val="5"/>
          <c:order val="5"/>
          <c:tx>
            <c:strRef>
              <c:f>Profiler!$AF$30</c:f>
              <c:strCache>
                <c:ptCount val="1"/>
                <c:pt idx="0">
                  <c:v>Chinese</c:v>
                </c:pt>
              </c:strCache>
            </c:strRef>
          </c:tx>
          <c:spPr>
            <a:ln w="12700">
              <a:solidFill>
                <a:schemeClr val="bg2">
                  <a:lumMod val="75000"/>
                </a:schemeClr>
              </a:solidFill>
            </a:ln>
          </c:spPr>
          <c:dPt>
            <c:idx val="0"/>
            <c:marker>
              <c:symbol val="circle"/>
              <c:size val="8"/>
              <c:spPr>
                <a:solidFill>
                  <a:schemeClr val="accent6">
                    <a:lumMod val="75000"/>
                  </a:schemeClr>
                </a:solidFill>
              </c:spPr>
            </c:marker>
            <c:bubble3D val="0"/>
          </c:dPt>
          <c:dPt>
            <c:idx val="1"/>
            <c:marker>
              <c:symbol val="triangle"/>
              <c:size val="8"/>
              <c:spPr>
                <a:solidFill>
                  <a:schemeClr val="accent6"/>
                </a:solidFill>
                <a:ln>
                  <a:noFill/>
                </a:ln>
              </c:spPr>
            </c:marker>
            <c:bubble3D val="0"/>
          </c:dPt>
          <c:xVal>
            <c:numRef>
              <c:f>(Profiler!$W$30,Profiler!$Z$30)</c:f>
              <c:numCache>
                <c:formatCode>0.0"%"</c:formatCode>
                <c:ptCount val="2"/>
                <c:pt idx="0">
                  <c:v>#N/A</c:v>
                </c:pt>
                <c:pt idx="1">
                  <c:v>1.7811704834605597</c:v>
                </c:pt>
              </c:numCache>
            </c:numRef>
          </c:xVal>
          <c:yVal>
            <c:numRef>
              <c:f>Calculations!$B$32:$C$32</c:f>
              <c:numCache>
                <c:formatCode>#,##0</c:formatCode>
                <c:ptCount val="2"/>
                <c:pt idx="0">
                  <c:v>16</c:v>
                </c:pt>
                <c:pt idx="1">
                  <c:v>16</c:v>
                </c:pt>
              </c:numCache>
            </c:numRef>
          </c:yVal>
          <c:smooth val="0"/>
        </c:ser>
        <c:ser>
          <c:idx val="6"/>
          <c:order val="6"/>
          <c:tx>
            <c:strRef>
              <c:f>Profiler!$AF$31</c:f>
              <c:strCache>
                <c:ptCount val="1"/>
                <c:pt idx="0">
                  <c:v>White Other</c:v>
                </c:pt>
              </c:strCache>
            </c:strRef>
          </c:tx>
          <c:spPr>
            <a:ln w="12700">
              <a:solidFill>
                <a:schemeClr val="bg2">
                  <a:lumMod val="75000"/>
                </a:scheme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(Profiler!$W$31,Profiler!$Z$31)</c:f>
              <c:numCache>
                <c:formatCode>0.0"%"</c:formatCode>
                <c:ptCount val="2"/>
                <c:pt idx="0">
                  <c:v>#N/A</c:v>
                </c:pt>
                <c:pt idx="1">
                  <c:v>3.0804335424985738</c:v>
                </c:pt>
              </c:numCache>
            </c:numRef>
          </c:xVal>
          <c:yVal>
            <c:numRef>
              <c:f>Calculations!$B$33:$C$33</c:f>
              <c:numCache>
                <c:formatCode>#,##0</c:formatCode>
                <c:ptCount val="2"/>
                <c:pt idx="0">
                  <c:v>15</c:v>
                </c:pt>
                <c:pt idx="1">
                  <c:v>15</c:v>
                </c:pt>
              </c:numCache>
            </c:numRef>
          </c:yVal>
          <c:smooth val="0"/>
        </c:ser>
        <c:ser>
          <c:idx val="7"/>
          <c:order val="7"/>
          <c:tx>
            <c:strRef>
              <c:f>Profiler!$AF$32</c:f>
              <c:strCache>
                <c:ptCount val="1"/>
                <c:pt idx="0">
                  <c:v>Mixed White&amp;Asian</c:v>
                </c:pt>
              </c:strCache>
            </c:strRef>
          </c:tx>
          <c:spPr>
            <a:ln w="12700">
              <a:solidFill>
                <a:srgbClr val="EEECE1">
                  <a:lumMod val="75000"/>
                </a:srgb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(Profiler!$W$32,Profiler!$Z$32)</c:f>
              <c:numCache>
                <c:formatCode>0.0"%"</c:formatCode>
                <c:ptCount val="2"/>
                <c:pt idx="0">
                  <c:v>#N/A</c:v>
                </c:pt>
                <c:pt idx="1">
                  <c:v>6.1611374407582939</c:v>
                </c:pt>
              </c:numCache>
            </c:numRef>
          </c:xVal>
          <c:yVal>
            <c:numRef>
              <c:f>Calculations!$B$34:$C$34</c:f>
              <c:numCache>
                <c:formatCode>#,##0</c:formatCode>
                <c:ptCount val="2"/>
                <c:pt idx="0">
                  <c:v>14</c:v>
                </c:pt>
                <c:pt idx="1">
                  <c:v>14</c:v>
                </c:pt>
              </c:numCache>
            </c:numRef>
          </c:yVal>
          <c:smooth val="0"/>
        </c:ser>
        <c:ser>
          <c:idx val="8"/>
          <c:order val="8"/>
          <c:tx>
            <c:strRef>
              <c:f>Profiler!$AF$33</c:f>
              <c:strCache>
                <c:ptCount val="1"/>
                <c:pt idx="0">
                  <c:v>White Gyspy/Irish Traveller</c:v>
                </c:pt>
              </c:strCache>
            </c:strRef>
          </c:tx>
          <c:spPr>
            <a:ln w="12700">
              <a:solidFill>
                <a:srgbClr val="EEECE1">
                  <a:lumMod val="75000"/>
                </a:srgb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(Profiler!$W$33,Profiler!$Z$33)</c:f>
              <c:numCache>
                <c:formatCode>0.0"%"</c:formatCode>
                <c:ptCount val="2"/>
                <c:pt idx="0">
                  <c:v>#N/A</c:v>
                </c:pt>
                <c:pt idx="1">
                  <c:v>22.222222222222221</c:v>
                </c:pt>
              </c:numCache>
            </c:numRef>
          </c:xVal>
          <c:yVal>
            <c:numRef>
              <c:f>Calculations!$B$35:$C$35</c:f>
              <c:numCache>
                <c:formatCode>#,##0</c:formatCode>
                <c:ptCount val="2"/>
                <c:pt idx="0">
                  <c:v>13</c:v>
                </c:pt>
                <c:pt idx="1">
                  <c:v>13</c:v>
                </c:pt>
              </c:numCache>
            </c:numRef>
          </c:yVal>
          <c:smooth val="0"/>
        </c:ser>
        <c:ser>
          <c:idx val="9"/>
          <c:order val="9"/>
          <c:tx>
            <c:strRef>
              <c:f>Profiler!$AF$34</c:f>
              <c:strCache>
                <c:ptCount val="1"/>
                <c:pt idx="0">
                  <c:v>Asian Other</c:v>
                </c:pt>
              </c:strCache>
            </c:strRef>
          </c:tx>
          <c:spPr>
            <a:ln w="12700">
              <a:solidFill>
                <a:schemeClr val="bg2">
                  <a:lumMod val="75000"/>
                </a:scheme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(Profiler!$W$34,Profiler!$Z$34)</c:f>
              <c:numCache>
                <c:formatCode>0.0"%"</c:formatCode>
                <c:ptCount val="2"/>
                <c:pt idx="0">
                  <c:v>#N/A</c:v>
                </c:pt>
                <c:pt idx="1">
                  <c:v>4.1866028708133971</c:v>
                </c:pt>
              </c:numCache>
            </c:numRef>
          </c:xVal>
          <c:yVal>
            <c:numRef>
              <c:f>Calculations!$B$36:$C$36</c:f>
              <c:numCache>
                <c:formatCode>#,##0</c:formatCode>
                <c:ptCount val="2"/>
                <c:pt idx="0">
                  <c:v>12</c:v>
                </c:pt>
                <c:pt idx="1">
                  <c:v>12</c:v>
                </c:pt>
              </c:numCache>
            </c:numRef>
          </c:yVal>
          <c:smooth val="0"/>
        </c:ser>
        <c:ser>
          <c:idx val="10"/>
          <c:order val="10"/>
          <c:tx>
            <c:strRef>
              <c:f>Profiler!$AF$35</c:f>
              <c:strCache>
                <c:ptCount val="1"/>
                <c:pt idx="0">
                  <c:v>Mixed Other</c:v>
                </c:pt>
              </c:strCache>
            </c:strRef>
          </c:tx>
          <c:spPr>
            <a:ln w="12700">
              <a:solidFill>
                <a:schemeClr val="bg2">
                  <a:lumMod val="75000"/>
                </a:scheme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(Profiler!$W$35,Profiler!$Z$35)</c:f>
              <c:numCache>
                <c:formatCode>0.0"%"</c:formatCode>
                <c:ptCount val="2"/>
                <c:pt idx="0">
                  <c:v>#N/A</c:v>
                </c:pt>
                <c:pt idx="1">
                  <c:v>5.9459459459459456</c:v>
                </c:pt>
              </c:numCache>
            </c:numRef>
          </c:xVal>
          <c:yVal>
            <c:numRef>
              <c:f>Calculations!$B$37:$C$37</c:f>
              <c:numCache>
                <c:formatCode>#,##0</c:formatCode>
                <c:ptCount val="2"/>
                <c:pt idx="0">
                  <c:v>11</c:v>
                </c:pt>
                <c:pt idx="1">
                  <c:v>11</c:v>
                </c:pt>
              </c:numCache>
            </c:numRef>
          </c:yVal>
          <c:smooth val="0"/>
        </c:ser>
        <c:ser>
          <c:idx val="11"/>
          <c:order val="11"/>
          <c:tx>
            <c:strRef>
              <c:f>Profiler!$AF$36</c:f>
              <c:strCache>
                <c:ptCount val="1"/>
                <c:pt idx="0">
                  <c:v>Minorities - all</c:v>
                </c:pt>
              </c:strCache>
            </c:strRef>
          </c:tx>
          <c:spPr>
            <a:ln w="12700">
              <a:solidFill>
                <a:schemeClr val="bg2">
                  <a:lumMod val="75000"/>
                </a:schemeClr>
              </a:solidFill>
            </a:ln>
          </c:spPr>
          <c:dPt>
            <c:idx val="0"/>
            <c:marker>
              <c:symbol val="circle"/>
              <c:size val="7"/>
              <c:spPr>
                <a:solidFill>
                  <a:schemeClr val="accent6">
                    <a:lumMod val="75000"/>
                  </a:schemeClr>
                </a:solidFill>
                <a:ln>
                  <a:noFill/>
                </a:ln>
              </c:spPr>
            </c:marker>
            <c:bubble3D val="0"/>
          </c:dPt>
          <c:dPt>
            <c:idx val="1"/>
            <c:marker>
              <c:symbol val="triangle"/>
              <c:size val="8"/>
              <c:spPr>
                <a:solidFill>
                  <a:schemeClr val="accent6"/>
                </a:solidFill>
              </c:spPr>
            </c:marker>
            <c:bubble3D val="0"/>
          </c:dPt>
          <c:xVal>
            <c:numRef>
              <c:f>(Profiler!$W$36,Profiler!$Z$36)</c:f>
              <c:numCache>
                <c:formatCode>0.0"%"</c:formatCode>
                <c:ptCount val="2"/>
                <c:pt idx="0">
                  <c:v>#N/A</c:v>
                </c:pt>
                <c:pt idx="1">
                  <c:v>4.7654190827622562</c:v>
                </c:pt>
              </c:numCache>
            </c:numRef>
          </c:xVal>
          <c:yVal>
            <c:numRef>
              <c:f>Calculations!$B$38:$C$38</c:f>
              <c:numCache>
                <c:formatCode>#,##0</c:formatCode>
                <c:ptCount val="2"/>
                <c:pt idx="0">
                  <c:v>10</c:v>
                </c:pt>
                <c:pt idx="1">
                  <c:v>10</c:v>
                </c:pt>
              </c:numCache>
            </c:numRef>
          </c:yVal>
          <c:smooth val="0"/>
        </c:ser>
        <c:ser>
          <c:idx val="12"/>
          <c:order val="12"/>
          <c:tx>
            <c:strRef>
              <c:f>Profiler!$AF$37</c:f>
              <c:strCache>
                <c:ptCount val="1"/>
                <c:pt idx="0">
                  <c:v>Other</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(Profiler!$W$37,Profiler!$Z$37)</c:f>
              <c:numCache>
                <c:formatCode>0.0"%"</c:formatCode>
                <c:ptCount val="2"/>
                <c:pt idx="0">
                  <c:v>#N/A</c:v>
                </c:pt>
                <c:pt idx="1">
                  <c:v>3.5714285714285716</c:v>
                </c:pt>
              </c:numCache>
            </c:numRef>
          </c:xVal>
          <c:yVal>
            <c:numRef>
              <c:f>Calculations!$B$39:$C$39</c:f>
              <c:numCache>
                <c:formatCode>#,##0</c:formatCode>
                <c:ptCount val="2"/>
                <c:pt idx="0">
                  <c:v>9</c:v>
                </c:pt>
                <c:pt idx="1">
                  <c:v>9</c:v>
                </c:pt>
              </c:numCache>
            </c:numRef>
          </c:yVal>
          <c:smooth val="0"/>
        </c:ser>
        <c:ser>
          <c:idx val="13"/>
          <c:order val="13"/>
          <c:tx>
            <c:strRef>
              <c:f>Profiler!$AF$38</c:f>
              <c:strCache>
                <c:ptCount val="1"/>
                <c:pt idx="0">
                  <c:v>Mixed White&amp;BlackAfrican</c:v>
                </c:pt>
              </c:strCache>
            </c:strRef>
          </c:tx>
          <c:spPr>
            <a:ln w="12700">
              <a:solidFill>
                <a:schemeClr val="bg2">
                  <a:lumMod val="75000"/>
                </a:scheme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(Profiler!$W$39,Profiler!$Z$39)</c:f>
              <c:numCache>
                <c:formatCode>0.0"%"</c:formatCode>
                <c:ptCount val="2"/>
                <c:pt idx="0">
                  <c:v>#N/A</c:v>
                </c:pt>
                <c:pt idx="1">
                  <c:v>3.2967032967032965</c:v>
                </c:pt>
              </c:numCache>
            </c:numRef>
          </c:xVal>
          <c:yVal>
            <c:numRef>
              <c:f>Calculations!$B$40:$C$40</c:f>
              <c:numCache>
                <c:formatCode>#,##0</c:formatCode>
                <c:ptCount val="2"/>
                <c:pt idx="0">
                  <c:v>8</c:v>
                </c:pt>
                <c:pt idx="1">
                  <c:v>8</c:v>
                </c:pt>
              </c:numCache>
            </c:numRef>
          </c:yVal>
          <c:smooth val="0"/>
        </c:ser>
        <c:ser>
          <c:idx val="14"/>
          <c:order val="14"/>
          <c:tx>
            <c:strRef>
              <c:f>Profiler!$AF$39</c:f>
              <c:strCache>
                <c:ptCount val="1"/>
                <c:pt idx="0">
                  <c:v>Mixed White&amp;BlackCaribbean</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(Profiler!$W$39,Profiler!$Z$39)</c:f>
              <c:numCache>
                <c:formatCode>0.0"%"</c:formatCode>
                <c:ptCount val="2"/>
                <c:pt idx="0">
                  <c:v>#N/A</c:v>
                </c:pt>
                <c:pt idx="1">
                  <c:v>3.2967032967032965</c:v>
                </c:pt>
              </c:numCache>
            </c:numRef>
          </c:xVal>
          <c:yVal>
            <c:numRef>
              <c:f>Calculations!$B$41:$C$41</c:f>
              <c:numCache>
                <c:formatCode>#,##0</c:formatCode>
                <c:ptCount val="2"/>
                <c:pt idx="0">
                  <c:v>7</c:v>
                </c:pt>
                <c:pt idx="1">
                  <c:v>7</c:v>
                </c:pt>
              </c:numCache>
            </c:numRef>
          </c:yVal>
          <c:smooth val="0"/>
        </c:ser>
        <c:ser>
          <c:idx val="15"/>
          <c:order val="15"/>
          <c:tx>
            <c:strRef>
              <c:f>Profiler!$AF$40</c:f>
              <c:strCache>
                <c:ptCount val="1"/>
                <c:pt idx="0">
                  <c:v>Arab</c:v>
                </c:pt>
              </c:strCache>
            </c:strRef>
          </c:tx>
          <c:spPr>
            <a:ln w="12700">
              <a:solidFill>
                <a:schemeClr val="bg2">
                  <a:lumMod val="75000"/>
                </a:scheme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(Profiler!$W$40,Profiler!$Z$40)</c:f>
              <c:numCache>
                <c:formatCode>0.0"%"</c:formatCode>
                <c:ptCount val="2"/>
                <c:pt idx="0">
                  <c:v>#N/A</c:v>
                </c:pt>
                <c:pt idx="1">
                  <c:v>11.30952380952381</c:v>
                </c:pt>
              </c:numCache>
            </c:numRef>
          </c:xVal>
          <c:yVal>
            <c:numRef>
              <c:f>Calculations!$B$42:$C$42</c:f>
              <c:numCache>
                <c:formatCode>#,##0</c:formatCode>
                <c:ptCount val="2"/>
                <c:pt idx="0">
                  <c:v>6</c:v>
                </c:pt>
                <c:pt idx="1">
                  <c:v>6</c:v>
                </c:pt>
              </c:numCache>
            </c:numRef>
          </c:yVal>
          <c:smooth val="0"/>
        </c:ser>
        <c:ser>
          <c:idx val="16"/>
          <c:order val="16"/>
          <c:tx>
            <c:strRef>
              <c:f>Profiler!$AF$41</c:f>
              <c:strCache>
                <c:ptCount val="1"/>
                <c:pt idx="0">
                  <c:v>Black Caribbean</c:v>
                </c:pt>
              </c:strCache>
            </c:strRef>
          </c:tx>
          <c:spPr>
            <a:ln w="12700">
              <a:solidFill>
                <a:schemeClr val="bg2">
                  <a:lumMod val="75000"/>
                </a:scheme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(Profiler!$W$41,Profiler!$Z$41)</c:f>
              <c:numCache>
                <c:formatCode>0.0"%"</c:formatCode>
                <c:ptCount val="2"/>
                <c:pt idx="0">
                  <c:v>#N/A</c:v>
                </c:pt>
                <c:pt idx="1">
                  <c:v>4.615384615384615</c:v>
                </c:pt>
              </c:numCache>
            </c:numRef>
          </c:xVal>
          <c:yVal>
            <c:numRef>
              <c:f>Calculations!$B$43:$C$43</c:f>
              <c:numCache>
                <c:formatCode>#,##0</c:formatCode>
                <c:ptCount val="2"/>
                <c:pt idx="0">
                  <c:v>5</c:v>
                </c:pt>
                <c:pt idx="1">
                  <c:v>5</c:v>
                </c:pt>
              </c:numCache>
            </c:numRef>
          </c:yVal>
          <c:smooth val="0"/>
        </c:ser>
        <c:ser>
          <c:idx val="17"/>
          <c:order val="17"/>
          <c:tx>
            <c:strRef>
              <c:f>Profiler!$AF$42</c:f>
              <c:strCache>
                <c:ptCount val="1"/>
                <c:pt idx="0">
                  <c:v>Black African</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(Profiler!$W$42,Profiler!$Z$42)</c:f>
              <c:numCache>
                <c:formatCode>0.0"%"</c:formatCode>
                <c:ptCount val="2"/>
                <c:pt idx="0">
                  <c:v>#N/A</c:v>
                </c:pt>
                <c:pt idx="1">
                  <c:v>7.7551020408163263</c:v>
                </c:pt>
              </c:numCache>
            </c:numRef>
          </c:xVal>
          <c:yVal>
            <c:numRef>
              <c:f>Calculations!$B$44:$C$44</c:f>
              <c:numCache>
                <c:formatCode>#,##0</c:formatCode>
                <c:ptCount val="2"/>
                <c:pt idx="0">
                  <c:v>4</c:v>
                </c:pt>
                <c:pt idx="1">
                  <c:v>4</c:v>
                </c:pt>
              </c:numCache>
            </c:numRef>
          </c:yVal>
          <c:smooth val="0"/>
        </c:ser>
        <c:ser>
          <c:idx val="18"/>
          <c:order val="18"/>
          <c:tx>
            <c:strRef>
              <c:f>Profiler!$AF$43</c:f>
              <c:strCache>
                <c:ptCount val="1"/>
                <c:pt idx="0">
                  <c:v>Black Other</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(Profiler!$W$43,Profiler!$Z$43)</c:f>
              <c:numCache>
                <c:formatCode>0.0"%"</c:formatCode>
                <c:ptCount val="2"/>
                <c:pt idx="0">
                  <c:v>#N/A</c:v>
                </c:pt>
                <c:pt idx="1">
                  <c:v>14.285714285714286</c:v>
                </c:pt>
              </c:numCache>
            </c:numRef>
          </c:xVal>
          <c:yVal>
            <c:numRef>
              <c:f>Calculations!$B$45:$C$45</c:f>
              <c:numCache>
                <c:formatCode>#,##0</c:formatCode>
                <c:ptCount val="2"/>
                <c:pt idx="0">
                  <c:v>3</c:v>
                </c:pt>
                <c:pt idx="1">
                  <c:v>3</c:v>
                </c:pt>
              </c:numCache>
            </c:numRef>
          </c:yVal>
          <c:smooth val="0"/>
        </c:ser>
        <c:ser>
          <c:idx val="19"/>
          <c:order val="19"/>
          <c:tx>
            <c:strRef>
              <c:f>Profiler!$AF$44</c:f>
              <c:strCache>
                <c:ptCount val="1"/>
                <c:pt idx="0">
                  <c:v>Pakistani</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(Profiler!$W$44,Profiler!$Z$44)</c:f>
              <c:numCache>
                <c:formatCode>0.0"%"</c:formatCode>
                <c:ptCount val="2"/>
                <c:pt idx="0">
                  <c:v>#N/A</c:v>
                </c:pt>
                <c:pt idx="1">
                  <c:v>7.5635876840696117</c:v>
                </c:pt>
              </c:numCache>
            </c:numRef>
          </c:xVal>
          <c:yVal>
            <c:numRef>
              <c:f>Calculations!$B$46:$C$46</c:f>
              <c:numCache>
                <c:formatCode>#,##0</c:formatCode>
                <c:ptCount val="2"/>
                <c:pt idx="0">
                  <c:v>2</c:v>
                </c:pt>
                <c:pt idx="1">
                  <c:v>2</c:v>
                </c:pt>
              </c:numCache>
            </c:numRef>
          </c:yVal>
          <c:smooth val="0"/>
        </c:ser>
        <c:ser>
          <c:idx val="20"/>
          <c:order val="20"/>
          <c:tx>
            <c:strRef>
              <c:f>Profiler!$AF$45</c:f>
              <c:strCache>
                <c:ptCount val="1"/>
                <c:pt idx="0">
                  <c:v>Bangladeshi</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(Profiler!$W$45,Profiler!$Z$45)</c:f>
              <c:numCache>
                <c:formatCode>0.0"%"</c:formatCode>
                <c:ptCount val="2"/>
                <c:pt idx="0">
                  <c:v>#N/A</c:v>
                </c:pt>
                <c:pt idx="1">
                  <c:v>6.2937062937062933</c:v>
                </c:pt>
              </c:numCache>
            </c:numRef>
          </c:xVal>
          <c:yVal>
            <c:numRef>
              <c:f>Calculations!$B$47:$C$47</c:f>
              <c:numCache>
                <c:formatCode>#,##0</c:formatCode>
                <c:ptCount val="2"/>
                <c:pt idx="0">
                  <c:v>1</c:v>
                </c:pt>
                <c:pt idx="1">
                  <c:v>1</c:v>
                </c:pt>
              </c:numCache>
            </c:numRef>
          </c:yVal>
          <c:smooth val="0"/>
        </c:ser>
        <c:dLbls>
          <c:showLegendKey val="0"/>
          <c:showVal val="0"/>
          <c:showCatName val="0"/>
          <c:showSerName val="0"/>
          <c:showPercent val="0"/>
          <c:showBubbleSize val="0"/>
        </c:dLbls>
        <c:axId val="113769856"/>
        <c:axId val="115352704"/>
      </c:scatterChart>
      <c:catAx>
        <c:axId val="113766784"/>
        <c:scaling>
          <c:orientation val="maxMin"/>
        </c:scaling>
        <c:delete val="0"/>
        <c:axPos val="l"/>
        <c:numFmt formatCode="General" sourceLinked="1"/>
        <c:majorTickMark val="out"/>
        <c:minorTickMark val="none"/>
        <c:tickLblPos val="nextTo"/>
        <c:txPr>
          <a:bodyPr/>
          <a:lstStyle/>
          <a:p>
            <a:pPr>
              <a:defRPr sz="1200"/>
            </a:pPr>
            <a:endParaRPr lang="en-US"/>
          </a:p>
        </c:txPr>
        <c:crossAx val="113768320"/>
        <c:crosses val="autoZero"/>
        <c:auto val="1"/>
        <c:lblAlgn val="ctr"/>
        <c:lblOffset val="100"/>
        <c:tickLblSkip val="1"/>
        <c:noMultiLvlLbl val="0"/>
      </c:catAx>
      <c:valAx>
        <c:axId val="113768320"/>
        <c:scaling>
          <c:orientation val="minMax"/>
        </c:scaling>
        <c:delete val="0"/>
        <c:axPos val="t"/>
        <c:majorGridlines>
          <c:spPr>
            <a:ln w="3175">
              <a:solidFill>
                <a:schemeClr val="bg1">
                  <a:lumMod val="85000"/>
                </a:schemeClr>
              </a:solidFill>
            </a:ln>
          </c:spPr>
        </c:majorGridlines>
        <c:numFmt formatCode="0&quot;%&quot;" sourceLinked="0"/>
        <c:majorTickMark val="out"/>
        <c:minorTickMark val="none"/>
        <c:tickLblPos val="nextTo"/>
        <c:txPr>
          <a:bodyPr/>
          <a:lstStyle/>
          <a:p>
            <a:pPr>
              <a:defRPr sz="1200"/>
            </a:pPr>
            <a:endParaRPr lang="en-US"/>
          </a:p>
        </c:txPr>
        <c:crossAx val="113766784"/>
        <c:crosses val="autoZero"/>
        <c:crossBetween val="between"/>
      </c:valAx>
      <c:valAx>
        <c:axId val="113769856"/>
        <c:scaling>
          <c:orientation val="minMax"/>
        </c:scaling>
        <c:delete val="1"/>
        <c:axPos val="b"/>
        <c:numFmt formatCode="0.0&quot;%&quot;" sourceLinked="1"/>
        <c:majorTickMark val="out"/>
        <c:minorTickMark val="none"/>
        <c:tickLblPos val="none"/>
        <c:crossAx val="115352704"/>
        <c:crosses val="autoZero"/>
        <c:crossBetween val="midCat"/>
      </c:valAx>
      <c:valAx>
        <c:axId val="115352704"/>
        <c:scaling>
          <c:orientation val="minMax"/>
          <c:max val="20.5"/>
          <c:min val="0.5"/>
        </c:scaling>
        <c:delete val="1"/>
        <c:axPos val="r"/>
        <c:numFmt formatCode="#,##0" sourceLinked="1"/>
        <c:majorTickMark val="out"/>
        <c:minorTickMark val="none"/>
        <c:tickLblPos val="none"/>
        <c:crossAx val="113769856"/>
        <c:crosses val="max"/>
        <c:crossBetween val="midCat"/>
      </c:valAx>
      <c:spPr>
        <a:noFill/>
        <a:ln w="25400">
          <a:noFill/>
        </a:ln>
      </c:spPr>
    </c:plotArea>
    <c:plotVisOnly val="1"/>
    <c:dispBlanksAs val="gap"/>
    <c:showDLblsOverMax val="0"/>
  </c:chart>
  <c:spPr>
    <a:solidFill>
      <a:schemeClr val="bg1"/>
    </a:solidFill>
    <a:ln>
      <a:noFill/>
    </a:ln>
  </c:spPr>
  <c:txPr>
    <a:bodyPr/>
    <a:lstStyle/>
    <a:p>
      <a:pPr>
        <a:defRPr sz="1400"/>
      </a:pPr>
      <a:endParaRPr lang="en-US"/>
    </a:p>
  </c:txPr>
  <c:printSettings>
    <c:headerFooter/>
    <c:pageMargins b="0.75000000000000189" l="0.70000000000000062" r="0.70000000000000062" t="0.75000000000000189"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noFill/>
            <a:ln>
              <a:noFill/>
            </a:ln>
          </c:spPr>
          <c:invertIfNegative val="0"/>
          <c:cat>
            <c:strRef>
              <c:f>Calculations!$D$6:$D$25</c:f>
              <c:strCache>
                <c:ptCount val="20"/>
                <c:pt idx="0">
                  <c:v>All people</c:v>
                </c:pt>
                <c:pt idx="1">
                  <c:v>White British</c:v>
                </c:pt>
                <c:pt idx="2">
                  <c:v>White Irish</c:v>
                </c:pt>
                <c:pt idx="3">
                  <c:v>Indian</c:v>
                </c:pt>
                <c:pt idx="4">
                  <c:v>Chinese</c:v>
                </c:pt>
                <c:pt idx="5">
                  <c:v>White Other</c:v>
                </c:pt>
                <c:pt idx="6">
                  <c:v>Mixed White&amp;Asian</c:v>
                </c:pt>
                <c:pt idx="7">
                  <c:v>White Gyspy/Irish Traveller</c:v>
                </c:pt>
                <c:pt idx="8">
                  <c:v>Asian Other</c:v>
                </c:pt>
                <c:pt idx="9">
                  <c:v>Mixed Other</c:v>
                </c:pt>
                <c:pt idx="10">
                  <c:v>Minorities - all</c:v>
                </c:pt>
                <c:pt idx="11">
                  <c:v>Other</c:v>
                </c:pt>
                <c:pt idx="12">
                  <c:v>Mixed White&amp;BlackAfrican</c:v>
                </c:pt>
                <c:pt idx="13">
                  <c:v>Mixed White&amp;BlackCaribbean</c:v>
                </c:pt>
                <c:pt idx="14">
                  <c:v>Arab</c:v>
                </c:pt>
                <c:pt idx="15">
                  <c:v>Black Caribbean</c:v>
                </c:pt>
                <c:pt idx="16">
                  <c:v>Black African</c:v>
                </c:pt>
                <c:pt idx="17">
                  <c:v>Black Other</c:v>
                </c:pt>
                <c:pt idx="18">
                  <c:v>Pakistani</c:v>
                </c:pt>
                <c:pt idx="19">
                  <c:v>Bangladeshi</c:v>
                </c:pt>
              </c:strCache>
            </c:strRef>
          </c:cat>
          <c:val>
            <c:numRef>
              <c:f>Profiler!$I$26:$I$45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0"/>
        <c:overlap val="-100"/>
        <c:axId val="115376896"/>
        <c:axId val="115378816"/>
      </c:barChart>
      <c:scatterChart>
        <c:scatterStyle val="lineMarker"/>
        <c:varyColors val="0"/>
        <c:ser>
          <c:idx val="2"/>
          <c:order val="1"/>
          <c:tx>
            <c:v>Education</c:v>
          </c:tx>
          <c:spPr>
            <a:ln w="12700">
              <a:solidFill>
                <a:schemeClr val="bg1">
                  <a:lumMod val="75000"/>
                </a:schemeClr>
              </a:solidFill>
            </a:ln>
          </c:spPr>
          <c:marker>
            <c:symbol val="circle"/>
            <c:size val="6"/>
            <c:spPr>
              <a:solidFill>
                <a:srgbClr val="D7301F"/>
              </a:solidFill>
              <a:ln w="25400">
                <a:solidFill>
                  <a:srgbClr val="D7301F"/>
                </a:solidFill>
              </a:ln>
            </c:spPr>
          </c:marker>
          <c:xVal>
            <c:numRef>
              <c:f>Profiler!$O$26:$O$45</c:f>
              <c:numCache>
                <c:formatCode>0.0%</c:formatCode>
                <c:ptCount val="20"/>
                <c:pt idx="0">
                  <c:v>1.5776527752575657E-2</c:v>
                </c:pt>
                <c:pt idx="1">
                  <c:v>1.0936974507298042E-2</c:v>
                </c:pt>
                <c:pt idx="2">
                  <c:v>2.2038567493112948E-2</c:v>
                </c:pt>
                <c:pt idx="3">
                  <c:v>9.4501718213058413E-3</c:v>
                </c:pt>
                <c:pt idx="4">
                  <c:v>5.7471264367816091E-3</c:v>
                </c:pt>
                <c:pt idx="5">
                  <c:v>1.5644130050333289E-2</c:v>
                </c:pt>
                <c:pt idx="6">
                  <c:v>2.8717948717948718E-2</c:v>
                </c:pt>
                <c:pt idx="7">
                  <c:v>0</c:v>
                </c:pt>
                <c:pt idx="8">
                  <c:v>2.5797373358348967E-2</c:v>
                </c:pt>
                <c:pt idx="9">
                  <c:v>1.2307692307692308E-2</c:v>
                </c:pt>
                <c:pt idx="10">
                  <c:v>3.0245746691871456E-2</c:v>
                </c:pt>
                <c:pt idx="11">
                  <c:v>2.9465930018416207E-2</c:v>
                </c:pt>
                <c:pt idx="12">
                  <c:v>4.0133779264214048E-2</c:v>
                </c:pt>
                <c:pt idx="13">
                  <c:v>2.4330900243309003E-3</c:v>
                </c:pt>
                <c:pt idx="14">
                  <c:v>1.4571948998178506E-2</c:v>
                </c:pt>
                <c:pt idx="15">
                  <c:v>7.4074074074074077E-3</c:v>
                </c:pt>
                <c:pt idx="16">
                  <c:v>3.0632411067193676E-2</c:v>
                </c:pt>
                <c:pt idx="17">
                  <c:v>2.9702970297029702E-2</c:v>
                </c:pt>
                <c:pt idx="18">
                  <c:v>7.2333685322069699E-2</c:v>
                </c:pt>
                <c:pt idx="19">
                  <c:v>2.4444444444444446E-2</c:v>
                </c:pt>
              </c:numCache>
            </c:numRef>
          </c:xVal>
          <c:yVal>
            <c:numRef>
              <c:f>Calculations!$A$28:$A$47</c:f>
              <c:numCache>
                <c:formatCode>#,##0</c:formatCode>
                <c:ptCount val="20"/>
                <c:pt idx="0">
                  <c:v>20</c:v>
                </c:pt>
                <c:pt idx="1">
                  <c:v>19</c:v>
                </c:pt>
                <c:pt idx="2">
                  <c:v>18</c:v>
                </c:pt>
                <c:pt idx="3">
                  <c:v>17</c:v>
                </c:pt>
                <c:pt idx="4">
                  <c:v>16</c:v>
                </c:pt>
                <c:pt idx="5">
                  <c:v>15</c:v>
                </c:pt>
                <c:pt idx="6">
                  <c:v>14</c:v>
                </c:pt>
                <c:pt idx="7">
                  <c:v>13</c:v>
                </c:pt>
                <c:pt idx="8">
                  <c:v>12</c:v>
                </c:pt>
                <c:pt idx="9">
                  <c:v>11</c:v>
                </c:pt>
                <c:pt idx="10">
                  <c:v>10</c:v>
                </c:pt>
                <c:pt idx="11">
                  <c:v>9</c:v>
                </c:pt>
                <c:pt idx="12">
                  <c:v>8</c:v>
                </c:pt>
                <c:pt idx="13">
                  <c:v>7</c:v>
                </c:pt>
                <c:pt idx="14">
                  <c:v>6</c:v>
                </c:pt>
                <c:pt idx="15">
                  <c:v>5</c:v>
                </c:pt>
                <c:pt idx="16">
                  <c:v>4</c:v>
                </c:pt>
                <c:pt idx="17">
                  <c:v>3</c:v>
                </c:pt>
                <c:pt idx="18">
                  <c:v>2</c:v>
                </c:pt>
                <c:pt idx="19">
                  <c:v>1</c:v>
                </c:pt>
              </c:numCache>
            </c:numRef>
          </c:yVal>
          <c:smooth val="0"/>
        </c:ser>
        <c:ser>
          <c:idx val="1"/>
          <c:order val="2"/>
          <c:tx>
            <c:v>Health</c:v>
          </c:tx>
          <c:spPr>
            <a:ln w="12700">
              <a:solidFill>
                <a:schemeClr val="bg1">
                  <a:lumMod val="75000"/>
                </a:schemeClr>
              </a:solidFill>
            </a:ln>
          </c:spPr>
          <c:marker>
            <c:symbol val="triangle"/>
            <c:size val="6"/>
            <c:spPr>
              <a:solidFill>
                <a:srgbClr val="FC8D59"/>
              </a:solidFill>
              <a:ln w="25400">
                <a:solidFill>
                  <a:srgbClr val="FC8D59"/>
                </a:solidFill>
              </a:ln>
            </c:spPr>
          </c:marker>
          <c:xVal>
            <c:numRef>
              <c:f>Profiler!$M$26:$M$45</c:f>
              <c:numCache>
                <c:formatCode>0.0%</c:formatCode>
                <c:ptCount val="20"/>
                <c:pt idx="0">
                  <c:v>1.5776527752575657E-2</c:v>
                </c:pt>
                <c:pt idx="1">
                  <c:v>1.0936974507298042E-2</c:v>
                </c:pt>
                <c:pt idx="2">
                  <c:v>2.2038567493112948E-2</c:v>
                </c:pt>
                <c:pt idx="3">
                  <c:v>9.4501718213058413E-3</c:v>
                </c:pt>
                <c:pt idx="4">
                  <c:v>5.7471264367816091E-3</c:v>
                </c:pt>
                <c:pt idx="5">
                  <c:v>1.5644130050333289E-2</c:v>
                </c:pt>
                <c:pt idx="6">
                  <c:v>2.8717948717948718E-2</c:v>
                </c:pt>
                <c:pt idx="7">
                  <c:v>0</c:v>
                </c:pt>
                <c:pt idx="8">
                  <c:v>2.5797373358348967E-2</c:v>
                </c:pt>
                <c:pt idx="9">
                  <c:v>1.2307692307692308E-2</c:v>
                </c:pt>
                <c:pt idx="10">
                  <c:v>3.0245746691871456E-2</c:v>
                </c:pt>
                <c:pt idx="11">
                  <c:v>2.9465930018416207E-2</c:v>
                </c:pt>
                <c:pt idx="12">
                  <c:v>4.0133779264214048E-2</c:v>
                </c:pt>
                <c:pt idx="13">
                  <c:v>2.4330900243309003E-3</c:v>
                </c:pt>
                <c:pt idx="14">
                  <c:v>1.4571948998178506E-2</c:v>
                </c:pt>
                <c:pt idx="15">
                  <c:v>7.4074074074074077E-3</c:v>
                </c:pt>
                <c:pt idx="16">
                  <c:v>3.0632411067193676E-2</c:v>
                </c:pt>
                <c:pt idx="17">
                  <c:v>2.9702970297029702E-2</c:v>
                </c:pt>
                <c:pt idx="18">
                  <c:v>7.2333685322069699E-2</c:v>
                </c:pt>
                <c:pt idx="19">
                  <c:v>2.4444444444444446E-2</c:v>
                </c:pt>
              </c:numCache>
            </c:numRef>
          </c:xVal>
          <c:yVal>
            <c:numRef>
              <c:f>Calculations!$A$28:$A$47</c:f>
              <c:numCache>
                <c:formatCode>#,##0</c:formatCode>
                <c:ptCount val="20"/>
                <c:pt idx="0">
                  <c:v>20</c:v>
                </c:pt>
                <c:pt idx="1">
                  <c:v>19</c:v>
                </c:pt>
                <c:pt idx="2">
                  <c:v>18</c:v>
                </c:pt>
                <c:pt idx="3">
                  <c:v>17</c:v>
                </c:pt>
                <c:pt idx="4">
                  <c:v>16</c:v>
                </c:pt>
                <c:pt idx="5">
                  <c:v>15</c:v>
                </c:pt>
                <c:pt idx="6">
                  <c:v>14</c:v>
                </c:pt>
                <c:pt idx="7">
                  <c:v>13</c:v>
                </c:pt>
                <c:pt idx="8">
                  <c:v>12</c:v>
                </c:pt>
                <c:pt idx="9">
                  <c:v>11</c:v>
                </c:pt>
                <c:pt idx="10">
                  <c:v>10</c:v>
                </c:pt>
                <c:pt idx="11">
                  <c:v>9</c:v>
                </c:pt>
                <c:pt idx="12">
                  <c:v>8</c:v>
                </c:pt>
                <c:pt idx="13">
                  <c:v>7</c:v>
                </c:pt>
                <c:pt idx="14">
                  <c:v>6</c:v>
                </c:pt>
                <c:pt idx="15">
                  <c:v>5</c:v>
                </c:pt>
                <c:pt idx="16">
                  <c:v>4</c:v>
                </c:pt>
                <c:pt idx="17">
                  <c:v>3</c:v>
                </c:pt>
                <c:pt idx="18">
                  <c:v>2</c:v>
                </c:pt>
                <c:pt idx="19">
                  <c:v>1</c:v>
                </c:pt>
              </c:numCache>
            </c:numRef>
          </c:yVal>
          <c:smooth val="0"/>
        </c:ser>
        <c:dLbls>
          <c:showLegendKey val="0"/>
          <c:showVal val="0"/>
          <c:showCatName val="0"/>
          <c:showSerName val="0"/>
          <c:showPercent val="0"/>
          <c:showBubbleSize val="0"/>
        </c:dLbls>
        <c:axId val="115384704"/>
        <c:axId val="115386240"/>
      </c:scatterChart>
      <c:catAx>
        <c:axId val="115376896"/>
        <c:scaling>
          <c:orientation val="maxMin"/>
        </c:scaling>
        <c:delete val="1"/>
        <c:axPos val="l"/>
        <c:numFmt formatCode="General" sourceLinked="1"/>
        <c:majorTickMark val="out"/>
        <c:minorTickMark val="none"/>
        <c:tickLblPos val="none"/>
        <c:crossAx val="115378816"/>
        <c:crosses val="autoZero"/>
        <c:auto val="1"/>
        <c:lblAlgn val="ctr"/>
        <c:lblOffset val="100"/>
        <c:tickLblSkip val="1"/>
        <c:noMultiLvlLbl val="0"/>
      </c:catAx>
      <c:valAx>
        <c:axId val="115378816"/>
        <c:scaling>
          <c:orientation val="minMax"/>
        </c:scaling>
        <c:delete val="0"/>
        <c:axPos val="t"/>
        <c:majorGridlines>
          <c:spPr>
            <a:ln w="3175">
              <a:solidFill>
                <a:schemeClr val="bg1">
                  <a:lumMod val="85000"/>
                </a:schemeClr>
              </a:solidFill>
            </a:ln>
          </c:spPr>
        </c:majorGridlines>
        <c:numFmt formatCode="0%" sourceLinked="0"/>
        <c:majorTickMark val="out"/>
        <c:minorTickMark val="none"/>
        <c:tickLblPos val="nextTo"/>
        <c:txPr>
          <a:bodyPr/>
          <a:lstStyle/>
          <a:p>
            <a:pPr>
              <a:defRPr sz="1200"/>
            </a:pPr>
            <a:endParaRPr lang="en-US"/>
          </a:p>
        </c:txPr>
        <c:crossAx val="115376896"/>
        <c:crosses val="autoZero"/>
        <c:crossBetween val="between"/>
      </c:valAx>
      <c:valAx>
        <c:axId val="115384704"/>
        <c:scaling>
          <c:orientation val="minMax"/>
        </c:scaling>
        <c:delete val="1"/>
        <c:axPos val="b"/>
        <c:numFmt formatCode="0.0%" sourceLinked="1"/>
        <c:majorTickMark val="out"/>
        <c:minorTickMark val="none"/>
        <c:tickLblPos val="none"/>
        <c:crossAx val="115386240"/>
        <c:crosses val="autoZero"/>
        <c:crossBetween val="midCat"/>
      </c:valAx>
      <c:valAx>
        <c:axId val="115386240"/>
        <c:scaling>
          <c:orientation val="minMax"/>
          <c:max val="20.5"/>
          <c:min val="0.5"/>
        </c:scaling>
        <c:delete val="1"/>
        <c:axPos val="r"/>
        <c:majorGridlines/>
        <c:numFmt formatCode="#,##0" sourceLinked="1"/>
        <c:majorTickMark val="out"/>
        <c:minorTickMark val="none"/>
        <c:tickLblPos val="none"/>
        <c:crossAx val="115384704"/>
        <c:crosses val="max"/>
        <c:crossBetween val="midCat"/>
      </c:valAx>
      <c:spPr>
        <a:noFill/>
        <a:ln w="25400">
          <a:noFill/>
        </a:ln>
      </c:spPr>
    </c:plotArea>
    <c:legend>
      <c:legendPos val="b"/>
      <c:legendEntry>
        <c:idx val="0"/>
        <c:delete val="1"/>
      </c:legendEntry>
      <c:layout/>
      <c:overlay val="0"/>
    </c:legend>
    <c:plotVisOnly val="1"/>
    <c:dispBlanksAs val="gap"/>
    <c:showDLblsOverMax val="0"/>
  </c:chart>
  <c:spPr>
    <a:solidFill>
      <a:schemeClr val="bg1"/>
    </a:solidFill>
    <a:ln>
      <a:noFill/>
    </a:ln>
  </c:spPr>
  <c:txPr>
    <a:bodyPr/>
    <a:lstStyle/>
    <a:p>
      <a:pPr>
        <a:defRPr sz="1400"/>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6997481644405E-2"/>
          <c:y val="9.8347641605049704E-2"/>
          <c:w val="0.44759196862405931"/>
          <c:h val="0.76150497114114868"/>
        </c:manualLayout>
      </c:layout>
      <c:barChart>
        <c:barDir val="bar"/>
        <c:grouping val="clustered"/>
        <c:varyColors val="0"/>
        <c:ser>
          <c:idx val="0"/>
          <c:order val="0"/>
          <c:spPr>
            <a:noFill/>
            <a:ln>
              <a:noFill/>
            </a:ln>
          </c:spPr>
          <c:invertIfNegative val="0"/>
          <c:cat>
            <c:strRef>
              <c:f>Calculations!$D$6:$D$25</c:f>
              <c:strCache>
                <c:ptCount val="20"/>
                <c:pt idx="0">
                  <c:v>All people</c:v>
                </c:pt>
                <c:pt idx="1">
                  <c:v>White British</c:v>
                </c:pt>
                <c:pt idx="2">
                  <c:v>White Irish</c:v>
                </c:pt>
                <c:pt idx="3">
                  <c:v>Indian</c:v>
                </c:pt>
                <c:pt idx="4">
                  <c:v>Chinese</c:v>
                </c:pt>
                <c:pt idx="5">
                  <c:v>White Other</c:v>
                </c:pt>
                <c:pt idx="6">
                  <c:v>Mixed White&amp;Asian</c:v>
                </c:pt>
                <c:pt idx="7">
                  <c:v>White Gyspy/Irish Traveller</c:v>
                </c:pt>
                <c:pt idx="8">
                  <c:v>Asian Other</c:v>
                </c:pt>
                <c:pt idx="9">
                  <c:v>Mixed Other</c:v>
                </c:pt>
                <c:pt idx="10">
                  <c:v>Minorities - all</c:v>
                </c:pt>
                <c:pt idx="11">
                  <c:v>Other</c:v>
                </c:pt>
                <c:pt idx="12">
                  <c:v>Mixed White&amp;BlackAfrican</c:v>
                </c:pt>
                <c:pt idx="13">
                  <c:v>Mixed White&amp;BlackCaribbean</c:v>
                </c:pt>
                <c:pt idx="14">
                  <c:v>Arab</c:v>
                </c:pt>
                <c:pt idx="15">
                  <c:v>Black Caribbean</c:v>
                </c:pt>
                <c:pt idx="16">
                  <c:v>Black African</c:v>
                </c:pt>
                <c:pt idx="17">
                  <c:v>Black Other</c:v>
                </c:pt>
                <c:pt idx="18">
                  <c:v>Pakistani</c:v>
                </c:pt>
                <c:pt idx="19">
                  <c:v>Bangladeshi</c:v>
                </c:pt>
              </c:strCache>
            </c:strRef>
          </c:cat>
          <c:val>
            <c:numRef>
              <c:f>Profiler!$I$26:$I$45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0"/>
        <c:overlap val="-100"/>
        <c:axId val="119416320"/>
        <c:axId val="119418240"/>
      </c:barChart>
      <c:scatterChart>
        <c:scatterStyle val="lineMarker"/>
        <c:varyColors val="0"/>
        <c:ser>
          <c:idx val="3"/>
          <c:order val="1"/>
          <c:tx>
            <c:v>Barriers to housing</c:v>
          </c:tx>
          <c:spPr>
            <a:ln w="12700">
              <a:solidFill>
                <a:schemeClr val="bg1">
                  <a:lumMod val="75000"/>
                </a:schemeClr>
              </a:solidFill>
            </a:ln>
          </c:spPr>
          <c:marker>
            <c:symbol val="square"/>
            <c:size val="8"/>
            <c:spPr>
              <a:solidFill>
                <a:schemeClr val="accent6">
                  <a:lumMod val="60000"/>
                  <a:lumOff val="40000"/>
                </a:schemeClr>
              </a:solidFill>
              <a:ln>
                <a:noFill/>
              </a:ln>
            </c:spPr>
          </c:marker>
          <c:xVal>
            <c:numRef>
              <c:f>Profiler!$Q$26:$Q$45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xVal>
          <c:yVal>
            <c:numRef>
              <c:f>Calculations!$A$28:$A$47</c:f>
              <c:numCache>
                <c:formatCode>#,##0</c:formatCode>
                <c:ptCount val="20"/>
                <c:pt idx="0">
                  <c:v>20</c:v>
                </c:pt>
                <c:pt idx="1">
                  <c:v>19</c:v>
                </c:pt>
                <c:pt idx="2">
                  <c:v>18</c:v>
                </c:pt>
                <c:pt idx="3">
                  <c:v>17</c:v>
                </c:pt>
                <c:pt idx="4">
                  <c:v>16</c:v>
                </c:pt>
                <c:pt idx="5">
                  <c:v>15</c:v>
                </c:pt>
                <c:pt idx="6">
                  <c:v>14</c:v>
                </c:pt>
                <c:pt idx="7">
                  <c:v>13</c:v>
                </c:pt>
                <c:pt idx="8">
                  <c:v>12</c:v>
                </c:pt>
                <c:pt idx="9">
                  <c:v>11</c:v>
                </c:pt>
                <c:pt idx="10">
                  <c:v>10</c:v>
                </c:pt>
                <c:pt idx="11">
                  <c:v>9</c:v>
                </c:pt>
                <c:pt idx="12">
                  <c:v>8</c:v>
                </c:pt>
                <c:pt idx="13">
                  <c:v>7</c:v>
                </c:pt>
                <c:pt idx="14">
                  <c:v>6</c:v>
                </c:pt>
                <c:pt idx="15">
                  <c:v>5</c:v>
                </c:pt>
                <c:pt idx="16">
                  <c:v>4</c:v>
                </c:pt>
                <c:pt idx="17">
                  <c:v>3</c:v>
                </c:pt>
                <c:pt idx="18">
                  <c:v>2</c:v>
                </c:pt>
                <c:pt idx="19">
                  <c:v>1</c:v>
                </c:pt>
              </c:numCache>
            </c:numRef>
          </c:yVal>
          <c:smooth val="0"/>
        </c:ser>
        <c:ser>
          <c:idx val="2"/>
          <c:order val="2"/>
          <c:tx>
            <c:v>Crime</c:v>
          </c:tx>
          <c:spPr>
            <a:ln w="12700">
              <a:solidFill>
                <a:schemeClr val="bg1">
                  <a:lumMod val="75000"/>
                </a:schemeClr>
              </a:solidFill>
            </a:ln>
          </c:spPr>
          <c:marker>
            <c:symbol val="circle"/>
            <c:size val="6"/>
            <c:spPr>
              <a:solidFill>
                <a:srgbClr val="D7301F"/>
              </a:solidFill>
              <a:ln w="25400">
                <a:solidFill>
                  <a:srgbClr val="D7301F"/>
                </a:solidFill>
              </a:ln>
            </c:spPr>
          </c:marker>
          <c:xVal>
            <c:numRef>
              <c:f>Profiler!$S$26:$S$45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xVal>
          <c:yVal>
            <c:numRef>
              <c:f>Calculations!$A$28:$A$47</c:f>
              <c:numCache>
                <c:formatCode>#,##0</c:formatCode>
                <c:ptCount val="20"/>
                <c:pt idx="0">
                  <c:v>20</c:v>
                </c:pt>
                <c:pt idx="1">
                  <c:v>19</c:v>
                </c:pt>
                <c:pt idx="2">
                  <c:v>18</c:v>
                </c:pt>
                <c:pt idx="3">
                  <c:v>17</c:v>
                </c:pt>
                <c:pt idx="4">
                  <c:v>16</c:v>
                </c:pt>
                <c:pt idx="5">
                  <c:v>15</c:v>
                </c:pt>
                <c:pt idx="6">
                  <c:v>14</c:v>
                </c:pt>
                <c:pt idx="7">
                  <c:v>13</c:v>
                </c:pt>
                <c:pt idx="8">
                  <c:v>12</c:v>
                </c:pt>
                <c:pt idx="9">
                  <c:v>11</c:v>
                </c:pt>
                <c:pt idx="10">
                  <c:v>10</c:v>
                </c:pt>
                <c:pt idx="11">
                  <c:v>9</c:v>
                </c:pt>
                <c:pt idx="12">
                  <c:v>8</c:v>
                </c:pt>
                <c:pt idx="13">
                  <c:v>7</c:v>
                </c:pt>
                <c:pt idx="14">
                  <c:v>6</c:v>
                </c:pt>
                <c:pt idx="15">
                  <c:v>5</c:v>
                </c:pt>
                <c:pt idx="16">
                  <c:v>4</c:v>
                </c:pt>
                <c:pt idx="17">
                  <c:v>3</c:v>
                </c:pt>
                <c:pt idx="18">
                  <c:v>2</c:v>
                </c:pt>
                <c:pt idx="19">
                  <c:v>1</c:v>
                </c:pt>
              </c:numCache>
            </c:numRef>
          </c:yVal>
          <c:smooth val="0"/>
        </c:ser>
        <c:ser>
          <c:idx val="1"/>
          <c:order val="3"/>
          <c:tx>
            <c:v>Living Environment</c:v>
          </c:tx>
          <c:spPr>
            <a:ln w="12700">
              <a:solidFill>
                <a:schemeClr val="bg1">
                  <a:lumMod val="75000"/>
                </a:schemeClr>
              </a:solidFill>
            </a:ln>
          </c:spPr>
          <c:marker>
            <c:symbol val="triangle"/>
            <c:size val="6"/>
            <c:spPr>
              <a:solidFill>
                <a:srgbClr val="FC8D59"/>
              </a:solidFill>
              <a:ln w="25400">
                <a:solidFill>
                  <a:srgbClr val="FC8D59"/>
                </a:solidFill>
              </a:ln>
            </c:spPr>
          </c:marker>
          <c:xVal>
            <c:numRef>
              <c:f>Profiler!$U$26:$U$45</c:f>
              <c:numCache>
                <c:formatCode>0.0%</c:formatCode>
                <c:ptCount val="20"/>
                <c:pt idx="0">
                  <c:v>2.4708159438698359E-2</c:v>
                </c:pt>
                <c:pt idx="1">
                  <c:v>1.7192439631398399E-2</c:v>
                </c:pt>
                <c:pt idx="2">
                  <c:v>3.2139577594123052E-2</c:v>
                </c:pt>
                <c:pt idx="3">
                  <c:v>0.11898625429553264</c:v>
                </c:pt>
                <c:pt idx="4">
                  <c:v>4.8275862068965517E-2</c:v>
                </c:pt>
                <c:pt idx="5">
                  <c:v>4.8564821112773771E-2</c:v>
                </c:pt>
                <c:pt idx="6">
                  <c:v>3.1794871794871796E-2</c:v>
                </c:pt>
                <c:pt idx="7">
                  <c:v>1.3245033112582781E-2</c:v>
                </c:pt>
                <c:pt idx="8">
                  <c:v>5.0656660412757973E-2</c:v>
                </c:pt>
                <c:pt idx="9">
                  <c:v>3.5384615384615382E-2</c:v>
                </c:pt>
                <c:pt idx="10">
                  <c:v>4.7178538390379277E-2</c:v>
                </c:pt>
                <c:pt idx="11">
                  <c:v>2.2099447513812154E-2</c:v>
                </c:pt>
                <c:pt idx="12">
                  <c:v>5.6856187290969896E-2</c:v>
                </c:pt>
                <c:pt idx="13">
                  <c:v>1.7031630170316302E-2</c:v>
                </c:pt>
                <c:pt idx="14">
                  <c:v>0.15846994535519127</c:v>
                </c:pt>
                <c:pt idx="15">
                  <c:v>4.4444444444444446E-2</c:v>
                </c:pt>
                <c:pt idx="16">
                  <c:v>6.9169960474308304E-2</c:v>
                </c:pt>
                <c:pt idx="17">
                  <c:v>6.9306930693069313E-2</c:v>
                </c:pt>
                <c:pt idx="18">
                  <c:v>1.2495600140795494E-2</c:v>
                </c:pt>
                <c:pt idx="19">
                  <c:v>3.3333333333333333E-2</c:v>
                </c:pt>
              </c:numCache>
            </c:numRef>
          </c:xVal>
          <c:yVal>
            <c:numRef>
              <c:f>Calculations!$A$28:$A$47</c:f>
              <c:numCache>
                <c:formatCode>#,##0</c:formatCode>
                <c:ptCount val="20"/>
                <c:pt idx="0">
                  <c:v>20</c:v>
                </c:pt>
                <c:pt idx="1">
                  <c:v>19</c:v>
                </c:pt>
                <c:pt idx="2">
                  <c:v>18</c:v>
                </c:pt>
                <c:pt idx="3">
                  <c:v>17</c:v>
                </c:pt>
                <c:pt idx="4">
                  <c:v>16</c:v>
                </c:pt>
                <c:pt idx="5">
                  <c:v>15</c:v>
                </c:pt>
                <c:pt idx="6">
                  <c:v>14</c:v>
                </c:pt>
                <c:pt idx="7">
                  <c:v>13</c:v>
                </c:pt>
                <c:pt idx="8">
                  <c:v>12</c:v>
                </c:pt>
                <c:pt idx="9">
                  <c:v>11</c:v>
                </c:pt>
                <c:pt idx="10">
                  <c:v>10</c:v>
                </c:pt>
                <c:pt idx="11">
                  <c:v>9</c:v>
                </c:pt>
                <c:pt idx="12">
                  <c:v>8</c:v>
                </c:pt>
                <c:pt idx="13">
                  <c:v>7</c:v>
                </c:pt>
                <c:pt idx="14">
                  <c:v>6</c:v>
                </c:pt>
                <c:pt idx="15">
                  <c:v>5</c:v>
                </c:pt>
                <c:pt idx="16">
                  <c:v>4</c:v>
                </c:pt>
                <c:pt idx="17">
                  <c:v>3</c:v>
                </c:pt>
                <c:pt idx="18">
                  <c:v>2</c:v>
                </c:pt>
                <c:pt idx="19">
                  <c:v>1</c:v>
                </c:pt>
              </c:numCache>
            </c:numRef>
          </c:yVal>
          <c:smooth val="0"/>
        </c:ser>
        <c:dLbls>
          <c:showLegendKey val="0"/>
          <c:showVal val="0"/>
          <c:showCatName val="0"/>
          <c:showSerName val="0"/>
          <c:showPercent val="0"/>
          <c:showBubbleSize val="0"/>
        </c:dLbls>
        <c:axId val="119424128"/>
        <c:axId val="119425664"/>
      </c:scatterChart>
      <c:catAx>
        <c:axId val="119416320"/>
        <c:scaling>
          <c:orientation val="maxMin"/>
        </c:scaling>
        <c:delete val="0"/>
        <c:axPos val="l"/>
        <c:numFmt formatCode="General" sourceLinked="1"/>
        <c:majorTickMark val="none"/>
        <c:minorTickMark val="none"/>
        <c:tickLblPos val="high"/>
        <c:spPr>
          <a:ln>
            <a:noFill/>
          </a:ln>
        </c:spPr>
        <c:txPr>
          <a:bodyPr/>
          <a:lstStyle/>
          <a:p>
            <a:pPr>
              <a:defRPr sz="1200"/>
            </a:pPr>
            <a:endParaRPr lang="en-US"/>
          </a:p>
        </c:txPr>
        <c:crossAx val="119418240"/>
        <c:crosses val="autoZero"/>
        <c:auto val="1"/>
        <c:lblAlgn val="ctr"/>
        <c:lblOffset val="100"/>
        <c:tickLblSkip val="1"/>
        <c:noMultiLvlLbl val="0"/>
      </c:catAx>
      <c:valAx>
        <c:axId val="119418240"/>
        <c:scaling>
          <c:orientation val="minMax"/>
        </c:scaling>
        <c:delete val="0"/>
        <c:axPos val="t"/>
        <c:majorGridlines>
          <c:spPr>
            <a:ln w="3175">
              <a:solidFill>
                <a:schemeClr val="bg1">
                  <a:lumMod val="85000"/>
                </a:schemeClr>
              </a:solidFill>
            </a:ln>
          </c:spPr>
        </c:majorGridlines>
        <c:numFmt formatCode="0%" sourceLinked="0"/>
        <c:majorTickMark val="out"/>
        <c:minorTickMark val="none"/>
        <c:tickLblPos val="nextTo"/>
        <c:txPr>
          <a:bodyPr/>
          <a:lstStyle/>
          <a:p>
            <a:pPr>
              <a:defRPr sz="1200"/>
            </a:pPr>
            <a:endParaRPr lang="en-US"/>
          </a:p>
        </c:txPr>
        <c:crossAx val="119416320"/>
        <c:crosses val="autoZero"/>
        <c:crossBetween val="between"/>
      </c:valAx>
      <c:valAx>
        <c:axId val="119424128"/>
        <c:scaling>
          <c:orientation val="minMax"/>
        </c:scaling>
        <c:delete val="1"/>
        <c:axPos val="b"/>
        <c:numFmt formatCode="0.0%" sourceLinked="1"/>
        <c:majorTickMark val="out"/>
        <c:minorTickMark val="none"/>
        <c:tickLblPos val="none"/>
        <c:crossAx val="119425664"/>
        <c:crosses val="autoZero"/>
        <c:crossBetween val="midCat"/>
      </c:valAx>
      <c:valAx>
        <c:axId val="119425664"/>
        <c:scaling>
          <c:orientation val="minMax"/>
          <c:max val="20.5"/>
          <c:min val="0.5"/>
        </c:scaling>
        <c:delete val="1"/>
        <c:axPos val="r"/>
        <c:majorGridlines/>
        <c:numFmt formatCode="#,##0" sourceLinked="1"/>
        <c:majorTickMark val="out"/>
        <c:minorTickMark val="none"/>
        <c:tickLblPos val="none"/>
        <c:crossAx val="119424128"/>
        <c:crosses val="max"/>
        <c:crossBetween val="midCat"/>
      </c:valAx>
      <c:spPr>
        <a:noFill/>
        <a:ln w="25400">
          <a:noFill/>
        </a:ln>
      </c:spPr>
    </c:plotArea>
    <c:legend>
      <c:legendPos val="b"/>
      <c:legendEntry>
        <c:idx val="0"/>
        <c:delete val="1"/>
      </c:legendEntry>
      <c:layout>
        <c:manualLayout>
          <c:xMode val="edge"/>
          <c:yMode val="edge"/>
          <c:x val="2.3971198524456443E-2"/>
          <c:y val="0.86736791568525751"/>
          <c:w val="0.85796356691111553"/>
          <c:h val="0.12847633173170384"/>
        </c:manualLayout>
      </c:layout>
      <c:overlay val="0"/>
    </c:legend>
    <c:plotVisOnly val="1"/>
    <c:dispBlanksAs val="gap"/>
    <c:showDLblsOverMax val="0"/>
  </c:chart>
  <c:spPr>
    <a:solidFill>
      <a:schemeClr val="bg1"/>
    </a:solidFill>
    <a:ln>
      <a:noFill/>
    </a:ln>
  </c:spPr>
  <c:txPr>
    <a:bodyPr/>
    <a:lstStyle/>
    <a:p>
      <a:pPr>
        <a:defRPr sz="1400"/>
      </a:pPr>
      <a:endParaRPr lang="en-US"/>
    </a:p>
  </c:txPr>
  <c:printSettings>
    <c:headerFooter/>
    <c:pageMargins b="0.75000000000000144" l="0.70000000000000062" r="0.70000000000000062" t="0.75000000000000144"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25882311212032"/>
          <c:y val="0.10215442070216851"/>
          <c:w val="0.44456472646874517"/>
          <c:h val="0.73029769978701553"/>
        </c:manualLayout>
      </c:layout>
      <c:barChart>
        <c:barDir val="bar"/>
        <c:grouping val="clustered"/>
        <c:varyColors val="0"/>
        <c:ser>
          <c:idx val="0"/>
          <c:order val="0"/>
          <c:spPr>
            <a:noFill/>
            <a:ln>
              <a:noFill/>
            </a:ln>
          </c:spPr>
          <c:invertIfNegative val="0"/>
          <c:cat>
            <c:strRef>
              <c:f>Calculations!$D$6:$D$25</c:f>
              <c:strCache>
                <c:ptCount val="20"/>
                <c:pt idx="0">
                  <c:v>All people</c:v>
                </c:pt>
                <c:pt idx="1">
                  <c:v>White British</c:v>
                </c:pt>
                <c:pt idx="2">
                  <c:v>White Irish</c:v>
                </c:pt>
                <c:pt idx="3">
                  <c:v>Indian</c:v>
                </c:pt>
                <c:pt idx="4">
                  <c:v>Chinese</c:v>
                </c:pt>
                <c:pt idx="5">
                  <c:v>White Other</c:v>
                </c:pt>
                <c:pt idx="6">
                  <c:v>Mixed White&amp;Asian</c:v>
                </c:pt>
                <c:pt idx="7">
                  <c:v>White Gyspy/Irish Traveller</c:v>
                </c:pt>
                <c:pt idx="8">
                  <c:v>Asian Other</c:v>
                </c:pt>
                <c:pt idx="9">
                  <c:v>Mixed Other</c:v>
                </c:pt>
                <c:pt idx="10">
                  <c:v>Minorities - all</c:v>
                </c:pt>
                <c:pt idx="11">
                  <c:v>Other</c:v>
                </c:pt>
                <c:pt idx="12">
                  <c:v>Mixed White&amp;BlackAfrican</c:v>
                </c:pt>
                <c:pt idx="13">
                  <c:v>Mixed White&amp;BlackCaribbean</c:v>
                </c:pt>
                <c:pt idx="14">
                  <c:v>Arab</c:v>
                </c:pt>
                <c:pt idx="15">
                  <c:v>Black Caribbean</c:v>
                </c:pt>
                <c:pt idx="16">
                  <c:v>Black African</c:v>
                </c:pt>
                <c:pt idx="17">
                  <c:v>Black Other</c:v>
                </c:pt>
                <c:pt idx="18">
                  <c:v>Pakistani</c:v>
                </c:pt>
                <c:pt idx="19">
                  <c:v>Bangladeshi</c:v>
                </c:pt>
              </c:strCache>
            </c:strRef>
          </c:cat>
          <c:val>
            <c:numRef>
              <c:f>Profiler!$Z$26:$Z$45</c:f>
              <c:numCache>
                <c:formatCode>0.0"%"</c:formatCode>
                <c:ptCount val="20"/>
                <c:pt idx="0">
                  <c:v>3.7234695129431969</c:v>
                </c:pt>
                <c:pt idx="1">
                  <c:v>3.2959903109996107</c:v>
                </c:pt>
                <c:pt idx="2">
                  <c:v>3.2640949554896141</c:v>
                </c:pt>
                <c:pt idx="3">
                  <c:v>4.7619047619047619</c:v>
                </c:pt>
                <c:pt idx="4">
                  <c:v>1.7811704834605597</c:v>
                </c:pt>
                <c:pt idx="5">
                  <c:v>3.0804335424985738</c:v>
                </c:pt>
                <c:pt idx="6">
                  <c:v>6.1611374407582939</c:v>
                </c:pt>
                <c:pt idx="7">
                  <c:v>22.222222222222221</c:v>
                </c:pt>
                <c:pt idx="8">
                  <c:v>4.1866028708133971</c:v>
                </c:pt>
                <c:pt idx="9">
                  <c:v>5.9459459459459456</c:v>
                </c:pt>
                <c:pt idx="10">
                  <c:v>4.7654190827622562</c:v>
                </c:pt>
                <c:pt idx="11">
                  <c:v>3.5714285714285716</c:v>
                </c:pt>
                <c:pt idx="12">
                  <c:v>6.756756756756757</c:v>
                </c:pt>
                <c:pt idx="13">
                  <c:v>3.2967032967032965</c:v>
                </c:pt>
                <c:pt idx="14">
                  <c:v>11.30952380952381</c:v>
                </c:pt>
                <c:pt idx="15">
                  <c:v>4.615384615384615</c:v>
                </c:pt>
                <c:pt idx="16">
                  <c:v>7.7551020408163263</c:v>
                </c:pt>
                <c:pt idx="17">
                  <c:v>14.285714285714286</c:v>
                </c:pt>
                <c:pt idx="18">
                  <c:v>7.5635876840696117</c:v>
                </c:pt>
                <c:pt idx="19">
                  <c:v>6.2937062937062933</c:v>
                </c:pt>
              </c:numCache>
            </c:numRef>
          </c:val>
        </c:ser>
        <c:dLbls>
          <c:showLegendKey val="0"/>
          <c:showVal val="0"/>
          <c:showCatName val="0"/>
          <c:showSerName val="0"/>
          <c:showPercent val="0"/>
          <c:showBubbleSize val="0"/>
        </c:dLbls>
        <c:gapWidth val="0"/>
        <c:overlap val="-100"/>
        <c:axId val="120658944"/>
        <c:axId val="120668928"/>
      </c:barChart>
      <c:scatterChart>
        <c:scatterStyle val="lineMarker"/>
        <c:varyColors val="0"/>
        <c:ser>
          <c:idx val="3"/>
          <c:order val="1"/>
          <c:tx>
            <c:strRef>
              <c:f>Profiler!$C$26</c:f>
              <c:strCache>
                <c:ptCount val="1"/>
                <c:pt idx="0">
                  <c:v>All people</c:v>
                </c:pt>
              </c:strCache>
            </c:strRef>
          </c:tx>
          <c:spPr>
            <a:ln w="12700">
              <a:solidFill>
                <a:schemeClr val="bg2">
                  <a:lumMod val="75000"/>
                </a:schemeClr>
              </a:solidFill>
            </a:ln>
          </c:spPr>
          <c:dPt>
            <c:idx val="0"/>
            <c:marker>
              <c:symbol val="circle"/>
              <c:size val="8"/>
              <c:spPr>
                <a:solidFill>
                  <a:srgbClr val="D7301F"/>
                </a:solidFill>
                <a:ln>
                  <a:noFill/>
                </a:ln>
              </c:spPr>
            </c:marker>
            <c:bubble3D val="0"/>
          </c:dPt>
          <c:dPt>
            <c:idx val="1"/>
            <c:marker>
              <c:symbol val="triangle"/>
              <c:size val="8"/>
              <c:spPr>
                <a:solidFill>
                  <a:schemeClr val="accent6"/>
                </a:solidFill>
                <a:ln>
                  <a:noFill/>
                </a:ln>
              </c:spPr>
            </c:marker>
            <c:bubble3D val="0"/>
            <c:spPr>
              <a:ln w="12700">
                <a:solidFill>
                  <a:srgbClr val="EEECE1">
                    <a:lumMod val="75000"/>
                  </a:srgbClr>
                </a:solidFill>
              </a:ln>
            </c:spPr>
          </c:dPt>
          <c:xVal>
            <c:numRef>
              <c:f>(Profiler!$X$26,Profiler!$AA$26)</c:f>
              <c:numCache>
                <c:formatCode>0.0"%"</c:formatCode>
                <c:ptCount val="2"/>
                <c:pt idx="0">
                  <c:v>#N/A</c:v>
                </c:pt>
                <c:pt idx="1">
                  <c:v>88.035641960307814</c:v>
                </c:pt>
              </c:numCache>
            </c:numRef>
          </c:xVal>
          <c:yVal>
            <c:numRef>
              <c:f>Calculations!$B$28:$C$28</c:f>
              <c:numCache>
                <c:formatCode>#,##0</c:formatCode>
                <c:ptCount val="2"/>
                <c:pt idx="0">
                  <c:v>20</c:v>
                </c:pt>
                <c:pt idx="1">
                  <c:v>20</c:v>
                </c:pt>
              </c:numCache>
            </c:numRef>
          </c:yVal>
          <c:smooth val="0"/>
        </c:ser>
        <c:ser>
          <c:idx val="1"/>
          <c:order val="2"/>
          <c:tx>
            <c:strRef>
              <c:f>Calculations!$D$7</c:f>
              <c:strCache>
                <c:ptCount val="1"/>
                <c:pt idx="0">
                  <c:v>White British</c:v>
                </c:pt>
              </c:strCache>
            </c:strRef>
          </c:tx>
          <c:spPr>
            <a:ln w="12700">
              <a:solidFill>
                <a:schemeClr val="bg2">
                  <a:lumMod val="75000"/>
                </a:schemeClr>
              </a:solidFill>
            </a:ln>
          </c:spPr>
          <c:marker>
            <c:symbol val="circle"/>
            <c:size val="8"/>
            <c:spPr>
              <a:ln>
                <a:noFill/>
              </a:ln>
            </c:spPr>
          </c:marker>
          <c:dPt>
            <c:idx val="0"/>
            <c:marker>
              <c:spPr>
                <a:solidFill>
                  <a:schemeClr val="accent6">
                    <a:lumMod val="75000"/>
                  </a:schemeClr>
                </a:solidFill>
                <a:ln>
                  <a:noFill/>
                </a:ln>
              </c:spPr>
            </c:marker>
            <c:bubble3D val="0"/>
          </c:dPt>
          <c:dPt>
            <c:idx val="1"/>
            <c:marker>
              <c:symbol val="triangle"/>
              <c:size val="8"/>
              <c:spPr>
                <a:solidFill>
                  <a:srgbClr val="F79646"/>
                </a:solidFill>
                <a:ln>
                  <a:noFill/>
                </a:ln>
              </c:spPr>
            </c:marker>
            <c:bubble3D val="0"/>
          </c:dPt>
          <c:xVal>
            <c:numRef>
              <c:f>(Profiler!$X$27,Profiler!$AA$27)</c:f>
              <c:numCache>
                <c:formatCode>0.0"%"</c:formatCode>
                <c:ptCount val="2"/>
                <c:pt idx="0">
                  <c:v>#N/A</c:v>
                </c:pt>
                <c:pt idx="1">
                  <c:v>90.114987331904118</c:v>
                </c:pt>
              </c:numCache>
            </c:numRef>
          </c:xVal>
          <c:yVal>
            <c:numRef>
              <c:f>Calculations!$B$29:$C$29</c:f>
              <c:numCache>
                <c:formatCode>#,##0</c:formatCode>
                <c:ptCount val="2"/>
                <c:pt idx="0">
                  <c:v>19</c:v>
                </c:pt>
                <c:pt idx="1">
                  <c:v>19</c:v>
                </c:pt>
              </c:numCache>
            </c:numRef>
          </c:yVal>
          <c:smooth val="0"/>
        </c:ser>
        <c:ser>
          <c:idx val="2"/>
          <c:order val="3"/>
          <c:tx>
            <c:strRef>
              <c:f>Calculations!$D$8</c:f>
              <c:strCache>
                <c:ptCount val="1"/>
                <c:pt idx="0">
                  <c:v>White Irish</c:v>
                </c:pt>
              </c:strCache>
            </c:strRef>
          </c:tx>
          <c:marker>
            <c:symbol val="triangle"/>
            <c:size val="8"/>
          </c:marker>
          <c:dPt>
            <c:idx val="0"/>
            <c:marker>
              <c:symbol val="circle"/>
              <c:size val="8"/>
              <c:spPr>
                <a:solidFill>
                  <a:schemeClr val="accent6">
                    <a:lumMod val="75000"/>
                  </a:schemeClr>
                </a:solidFill>
                <a:ln>
                  <a:noFill/>
                </a:ln>
              </c:spPr>
            </c:marker>
            <c:bubble3D val="0"/>
          </c:dPt>
          <c:dPt>
            <c:idx val="1"/>
            <c:marker>
              <c:spPr>
                <a:solidFill>
                  <a:schemeClr val="accent6"/>
                </a:solidFill>
                <a:ln>
                  <a:noFill/>
                </a:ln>
              </c:spPr>
            </c:marker>
            <c:bubble3D val="0"/>
            <c:spPr>
              <a:ln w="12700">
                <a:solidFill>
                  <a:schemeClr val="bg2">
                    <a:lumMod val="75000"/>
                  </a:schemeClr>
                </a:solidFill>
              </a:ln>
            </c:spPr>
          </c:dPt>
          <c:xVal>
            <c:numRef>
              <c:f>(Profiler!$X$28,Profiler!$AA$28)</c:f>
              <c:numCache>
                <c:formatCode>0.0"%"</c:formatCode>
                <c:ptCount val="2"/>
                <c:pt idx="0">
                  <c:v>#N/A</c:v>
                </c:pt>
                <c:pt idx="1">
                  <c:v>88.684210526315795</c:v>
                </c:pt>
              </c:numCache>
            </c:numRef>
          </c:xVal>
          <c:yVal>
            <c:numRef>
              <c:f>Calculations!$B$30:$C$30</c:f>
              <c:numCache>
                <c:formatCode>#,##0</c:formatCode>
                <c:ptCount val="2"/>
                <c:pt idx="0">
                  <c:v>18</c:v>
                </c:pt>
                <c:pt idx="1">
                  <c:v>18</c:v>
                </c:pt>
              </c:numCache>
            </c:numRef>
          </c:yVal>
          <c:smooth val="0"/>
        </c:ser>
        <c:ser>
          <c:idx val="4"/>
          <c:order val="4"/>
          <c:tx>
            <c:strRef>
              <c:f>Profiler!$AF$29</c:f>
              <c:strCache>
                <c:ptCount val="1"/>
                <c:pt idx="0">
                  <c:v>Indian</c:v>
                </c:pt>
              </c:strCache>
            </c:strRef>
          </c:tx>
          <c:spPr>
            <a:ln w="12700">
              <a:solidFill>
                <a:srgbClr val="EEECE1">
                  <a:lumMod val="75000"/>
                </a:srgb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(Profiler!$X$29,Profiler!$AA$29)</c:f>
              <c:numCache>
                <c:formatCode>0.0"%"</c:formatCode>
                <c:ptCount val="2"/>
                <c:pt idx="0">
                  <c:v>#N/A</c:v>
                </c:pt>
                <c:pt idx="1">
                  <c:v>86.963190184049083</c:v>
                </c:pt>
              </c:numCache>
            </c:numRef>
          </c:xVal>
          <c:yVal>
            <c:numRef>
              <c:f>Calculations!$B$31:$C$31</c:f>
              <c:numCache>
                <c:formatCode>#,##0</c:formatCode>
                <c:ptCount val="2"/>
                <c:pt idx="0">
                  <c:v>17</c:v>
                </c:pt>
                <c:pt idx="1">
                  <c:v>17</c:v>
                </c:pt>
              </c:numCache>
            </c:numRef>
          </c:yVal>
          <c:smooth val="0"/>
        </c:ser>
        <c:ser>
          <c:idx val="5"/>
          <c:order val="5"/>
          <c:tx>
            <c:strRef>
              <c:f>Profiler!$AF$30</c:f>
              <c:strCache>
                <c:ptCount val="1"/>
                <c:pt idx="0">
                  <c:v>Chinese</c:v>
                </c:pt>
              </c:strCache>
            </c:strRef>
          </c:tx>
          <c:spPr>
            <a:ln w="12700">
              <a:solidFill>
                <a:schemeClr val="bg2">
                  <a:lumMod val="75000"/>
                </a:schemeClr>
              </a:solidFill>
            </a:ln>
          </c:spPr>
          <c:dPt>
            <c:idx val="0"/>
            <c:marker>
              <c:symbol val="circle"/>
              <c:size val="8"/>
              <c:spPr>
                <a:solidFill>
                  <a:schemeClr val="accent6">
                    <a:lumMod val="75000"/>
                  </a:schemeClr>
                </a:solidFill>
              </c:spPr>
            </c:marker>
            <c:bubble3D val="0"/>
          </c:dPt>
          <c:dPt>
            <c:idx val="1"/>
            <c:marker>
              <c:symbol val="triangle"/>
              <c:size val="8"/>
              <c:spPr>
                <a:solidFill>
                  <a:schemeClr val="accent6"/>
                </a:solidFill>
                <a:ln>
                  <a:noFill/>
                </a:ln>
              </c:spPr>
            </c:marker>
            <c:bubble3D val="0"/>
          </c:dPt>
          <c:xVal>
            <c:numRef>
              <c:f>(Profiler!$X$30,Profiler!$AA$30)</c:f>
              <c:numCache>
                <c:formatCode>0.0"%"</c:formatCode>
                <c:ptCount val="2"/>
                <c:pt idx="0">
                  <c:v>#N/A</c:v>
                </c:pt>
                <c:pt idx="1">
                  <c:v>88.914027149321271</c:v>
                </c:pt>
              </c:numCache>
            </c:numRef>
          </c:xVal>
          <c:yVal>
            <c:numRef>
              <c:f>Calculations!$B$32:$C$32</c:f>
              <c:numCache>
                <c:formatCode>#,##0</c:formatCode>
                <c:ptCount val="2"/>
                <c:pt idx="0">
                  <c:v>16</c:v>
                </c:pt>
                <c:pt idx="1">
                  <c:v>16</c:v>
                </c:pt>
              </c:numCache>
            </c:numRef>
          </c:yVal>
          <c:smooth val="0"/>
        </c:ser>
        <c:ser>
          <c:idx val="6"/>
          <c:order val="6"/>
          <c:tx>
            <c:strRef>
              <c:f>Profiler!$AF$31</c:f>
              <c:strCache>
                <c:ptCount val="1"/>
                <c:pt idx="0">
                  <c:v>White Other</c:v>
                </c:pt>
              </c:strCache>
            </c:strRef>
          </c:tx>
          <c:spPr>
            <a:ln w="12700">
              <a:solidFill>
                <a:schemeClr val="bg2">
                  <a:lumMod val="75000"/>
                </a:scheme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(Profiler!$X$31,Profiler!$AA$31)</c:f>
              <c:numCache>
                <c:formatCode>0.0"%"</c:formatCode>
                <c:ptCount val="2"/>
                <c:pt idx="0">
                  <c:v>#N/A</c:v>
                </c:pt>
                <c:pt idx="1">
                  <c:v>88.669701568032366</c:v>
                </c:pt>
              </c:numCache>
            </c:numRef>
          </c:xVal>
          <c:yVal>
            <c:numRef>
              <c:f>Calculations!$B$33:$C$33</c:f>
              <c:numCache>
                <c:formatCode>#,##0</c:formatCode>
                <c:ptCount val="2"/>
                <c:pt idx="0">
                  <c:v>15</c:v>
                </c:pt>
                <c:pt idx="1">
                  <c:v>15</c:v>
                </c:pt>
              </c:numCache>
            </c:numRef>
          </c:yVal>
          <c:smooth val="0"/>
        </c:ser>
        <c:ser>
          <c:idx val="7"/>
          <c:order val="7"/>
          <c:tx>
            <c:strRef>
              <c:f>Profiler!$AF$32</c:f>
              <c:strCache>
                <c:ptCount val="1"/>
                <c:pt idx="0">
                  <c:v>Mixed White&amp;Asian</c:v>
                </c:pt>
              </c:strCache>
            </c:strRef>
          </c:tx>
          <c:spPr>
            <a:ln w="12700">
              <a:solidFill>
                <a:srgbClr val="EEECE1">
                  <a:lumMod val="75000"/>
                </a:srgb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(Profiler!$X$32,Profiler!$AA$32)</c:f>
              <c:numCache>
                <c:formatCode>0.0"%"</c:formatCode>
                <c:ptCount val="2"/>
                <c:pt idx="0">
                  <c:v>#N/A</c:v>
                </c:pt>
                <c:pt idx="1">
                  <c:v>89.029535864978897</c:v>
                </c:pt>
              </c:numCache>
            </c:numRef>
          </c:xVal>
          <c:yVal>
            <c:numRef>
              <c:f>Calculations!$B$34:$C$34</c:f>
              <c:numCache>
                <c:formatCode>#,##0</c:formatCode>
                <c:ptCount val="2"/>
                <c:pt idx="0">
                  <c:v>14</c:v>
                </c:pt>
                <c:pt idx="1">
                  <c:v>14</c:v>
                </c:pt>
              </c:numCache>
            </c:numRef>
          </c:yVal>
          <c:smooth val="0"/>
        </c:ser>
        <c:ser>
          <c:idx val="8"/>
          <c:order val="8"/>
          <c:tx>
            <c:strRef>
              <c:f>Profiler!$AF$33</c:f>
              <c:strCache>
                <c:ptCount val="1"/>
                <c:pt idx="0">
                  <c:v>White Gyspy/Irish Traveller</c:v>
                </c:pt>
              </c:strCache>
            </c:strRef>
          </c:tx>
          <c:spPr>
            <a:ln w="12700">
              <a:solidFill>
                <a:srgbClr val="EEECE1">
                  <a:lumMod val="75000"/>
                </a:srgb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(Profiler!$X$33,Profiler!$AA$33)</c:f>
              <c:numCache>
                <c:formatCode>0.0"%"</c:formatCode>
                <c:ptCount val="2"/>
                <c:pt idx="0">
                  <c:v>#N/A</c:v>
                </c:pt>
                <c:pt idx="1">
                  <c:v>56.25</c:v>
                </c:pt>
              </c:numCache>
            </c:numRef>
          </c:xVal>
          <c:yVal>
            <c:numRef>
              <c:f>Calculations!$B$35:$C$35</c:f>
              <c:numCache>
                <c:formatCode>#,##0</c:formatCode>
                <c:ptCount val="2"/>
                <c:pt idx="0">
                  <c:v>13</c:v>
                </c:pt>
                <c:pt idx="1">
                  <c:v>13</c:v>
                </c:pt>
              </c:numCache>
            </c:numRef>
          </c:yVal>
          <c:smooth val="0"/>
        </c:ser>
        <c:ser>
          <c:idx val="9"/>
          <c:order val="9"/>
          <c:tx>
            <c:strRef>
              <c:f>Profiler!$AF$34</c:f>
              <c:strCache>
                <c:ptCount val="1"/>
                <c:pt idx="0">
                  <c:v>Asian Other</c:v>
                </c:pt>
              </c:strCache>
            </c:strRef>
          </c:tx>
          <c:spPr>
            <a:ln w="12700">
              <a:solidFill>
                <a:schemeClr val="bg2">
                  <a:lumMod val="75000"/>
                </a:scheme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(Profiler!$X$34,Profiler!$AA$34)</c:f>
              <c:numCache>
                <c:formatCode>0.0"%"</c:formatCode>
                <c:ptCount val="2"/>
                <c:pt idx="0">
                  <c:v>#N/A</c:v>
                </c:pt>
                <c:pt idx="1">
                  <c:v>82.04121687929343</c:v>
                </c:pt>
              </c:numCache>
            </c:numRef>
          </c:xVal>
          <c:yVal>
            <c:numRef>
              <c:f>Calculations!$B$36:$C$36</c:f>
              <c:numCache>
                <c:formatCode>#,##0</c:formatCode>
                <c:ptCount val="2"/>
                <c:pt idx="0">
                  <c:v>12</c:v>
                </c:pt>
                <c:pt idx="1">
                  <c:v>12</c:v>
                </c:pt>
              </c:numCache>
            </c:numRef>
          </c:yVal>
          <c:smooth val="0"/>
        </c:ser>
        <c:ser>
          <c:idx val="10"/>
          <c:order val="10"/>
          <c:tx>
            <c:strRef>
              <c:f>Profiler!$AF$35</c:f>
              <c:strCache>
                <c:ptCount val="1"/>
                <c:pt idx="0">
                  <c:v>Mixed Other</c:v>
                </c:pt>
              </c:strCache>
            </c:strRef>
          </c:tx>
          <c:spPr>
            <a:ln w="12700">
              <a:solidFill>
                <a:schemeClr val="bg2">
                  <a:lumMod val="75000"/>
                </a:schemeClr>
              </a:solidFill>
            </a:ln>
          </c:spPr>
          <c:dPt>
            <c:idx val="0"/>
            <c:marker>
              <c:symbol val="circle"/>
              <c:size val="8"/>
              <c:spPr>
                <a:solidFill>
                  <a:schemeClr val="accent6">
                    <a:lumMod val="75000"/>
                  </a:schemeClr>
                </a:solidFill>
                <a:ln>
                  <a:noFill/>
                </a:ln>
              </c:spPr>
            </c:marker>
            <c:bubble3D val="0"/>
          </c:dPt>
          <c:dPt>
            <c:idx val="1"/>
            <c:marker>
              <c:symbol val="triangle"/>
              <c:size val="8"/>
              <c:spPr>
                <a:solidFill>
                  <a:schemeClr val="accent6"/>
                </a:solidFill>
                <a:ln>
                  <a:noFill/>
                </a:ln>
              </c:spPr>
            </c:marker>
            <c:bubble3D val="0"/>
          </c:dPt>
          <c:xVal>
            <c:numRef>
              <c:f>(Profiler!$X$35,Profiler!$AA$35)</c:f>
              <c:numCache>
                <c:formatCode>0.0"%"</c:formatCode>
                <c:ptCount val="2"/>
                <c:pt idx="0">
                  <c:v>#N/A</c:v>
                </c:pt>
                <c:pt idx="1">
                  <c:v>84.090909090909093</c:v>
                </c:pt>
              </c:numCache>
            </c:numRef>
          </c:xVal>
          <c:yVal>
            <c:numRef>
              <c:f>Calculations!$B$37:$C$37</c:f>
              <c:numCache>
                <c:formatCode>#,##0</c:formatCode>
                <c:ptCount val="2"/>
                <c:pt idx="0">
                  <c:v>11</c:v>
                </c:pt>
                <c:pt idx="1">
                  <c:v>11</c:v>
                </c:pt>
              </c:numCache>
            </c:numRef>
          </c:yVal>
          <c:smooth val="0"/>
        </c:ser>
        <c:ser>
          <c:idx val="11"/>
          <c:order val="11"/>
          <c:tx>
            <c:strRef>
              <c:f>Profiler!$AF$36</c:f>
              <c:strCache>
                <c:ptCount val="1"/>
                <c:pt idx="0">
                  <c:v>Minorities - all</c:v>
                </c:pt>
              </c:strCache>
            </c:strRef>
          </c:tx>
          <c:spPr>
            <a:ln w="12700">
              <a:solidFill>
                <a:schemeClr val="bg2">
                  <a:lumMod val="75000"/>
                </a:schemeClr>
              </a:solidFill>
            </a:ln>
          </c:spPr>
          <c:dPt>
            <c:idx val="0"/>
            <c:marker>
              <c:symbol val="circle"/>
              <c:size val="7"/>
              <c:spPr>
                <a:solidFill>
                  <a:schemeClr val="accent6">
                    <a:lumMod val="75000"/>
                  </a:schemeClr>
                </a:solidFill>
                <a:ln>
                  <a:noFill/>
                </a:ln>
              </c:spPr>
            </c:marker>
            <c:bubble3D val="0"/>
          </c:dPt>
          <c:dPt>
            <c:idx val="1"/>
            <c:marker>
              <c:symbol val="triangle"/>
              <c:size val="8"/>
            </c:marker>
            <c:bubble3D val="0"/>
          </c:dPt>
          <c:xVal>
            <c:numRef>
              <c:f>(Profiler!$X$36,Profiler!$AA$36)</c:f>
              <c:numCache>
                <c:formatCode>0.0"%"</c:formatCode>
                <c:ptCount val="2"/>
                <c:pt idx="0">
                  <c:v>#N/A</c:v>
                </c:pt>
                <c:pt idx="1">
                  <c:v>83.347978910369065</c:v>
                </c:pt>
              </c:numCache>
            </c:numRef>
          </c:xVal>
          <c:yVal>
            <c:numRef>
              <c:f>Calculations!$B$38:$C$38</c:f>
              <c:numCache>
                <c:formatCode>#,##0</c:formatCode>
                <c:ptCount val="2"/>
                <c:pt idx="0">
                  <c:v>10</c:v>
                </c:pt>
                <c:pt idx="1">
                  <c:v>10</c:v>
                </c:pt>
              </c:numCache>
            </c:numRef>
          </c:yVal>
          <c:smooth val="0"/>
        </c:ser>
        <c:ser>
          <c:idx val="12"/>
          <c:order val="12"/>
          <c:tx>
            <c:strRef>
              <c:f>Profiler!$AF$37</c:f>
              <c:strCache>
                <c:ptCount val="1"/>
                <c:pt idx="0">
                  <c:v>Other</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(Profiler!$X$37,Profiler!$AA$37)</c:f>
              <c:numCache>
                <c:formatCode>0.0"%"</c:formatCode>
                <c:ptCount val="2"/>
                <c:pt idx="0">
                  <c:v>#N/A</c:v>
                </c:pt>
                <c:pt idx="1">
                  <c:v>84.848484848484844</c:v>
                </c:pt>
              </c:numCache>
            </c:numRef>
          </c:xVal>
          <c:yVal>
            <c:numRef>
              <c:f>Calculations!$B$39:$C$39</c:f>
              <c:numCache>
                <c:formatCode>#,##0</c:formatCode>
                <c:ptCount val="2"/>
                <c:pt idx="0">
                  <c:v>9</c:v>
                </c:pt>
                <c:pt idx="1">
                  <c:v>9</c:v>
                </c:pt>
              </c:numCache>
            </c:numRef>
          </c:yVal>
          <c:smooth val="0"/>
        </c:ser>
        <c:ser>
          <c:idx val="13"/>
          <c:order val="13"/>
          <c:tx>
            <c:strRef>
              <c:f>Profiler!$AF$38</c:f>
              <c:strCache>
                <c:ptCount val="1"/>
                <c:pt idx="0">
                  <c:v>Mixed White&amp;BlackAfrican</c:v>
                </c:pt>
              </c:strCache>
            </c:strRef>
          </c:tx>
          <c:spPr>
            <a:ln w="12700">
              <a:solidFill>
                <a:schemeClr val="bg2">
                  <a:lumMod val="75000"/>
                </a:scheme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(Profiler!$X$39,Profiler!$AA$39)</c:f>
              <c:numCache>
                <c:formatCode>0.0"%"</c:formatCode>
                <c:ptCount val="2"/>
                <c:pt idx="0">
                  <c:v>#N/A</c:v>
                </c:pt>
                <c:pt idx="1">
                  <c:v>79.824561403508767</c:v>
                </c:pt>
              </c:numCache>
            </c:numRef>
          </c:xVal>
          <c:yVal>
            <c:numRef>
              <c:f>Calculations!$B$40:$C$40</c:f>
              <c:numCache>
                <c:formatCode>#,##0</c:formatCode>
                <c:ptCount val="2"/>
                <c:pt idx="0">
                  <c:v>8</c:v>
                </c:pt>
                <c:pt idx="1">
                  <c:v>8</c:v>
                </c:pt>
              </c:numCache>
            </c:numRef>
          </c:yVal>
          <c:smooth val="0"/>
        </c:ser>
        <c:ser>
          <c:idx val="14"/>
          <c:order val="14"/>
          <c:tx>
            <c:strRef>
              <c:f>Profiler!$AF$39</c:f>
              <c:strCache>
                <c:ptCount val="1"/>
                <c:pt idx="0">
                  <c:v>Mixed White&amp;BlackCaribbean</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(Profiler!$X$39,Profiler!$AA$39)</c:f>
              <c:numCache>
                <c:formatCode>0.0"%"</c:formatCode>
                <c:ptCount val="2"/>
                <c:pt idx="0">
                  <c:v>#N/A</c:v>
                </c:pt>
                <c:pt idx="1">
                  <c:v>79.824561403508767</c:v>
                </c:pt>
              </c:numCache>
            </c:numRef>
          </c:xVal>
          <c:yVal>
            <c:numRef>
              <c:f>Calculations!$B$41:$C$41</c:f>
              <c:numCache>
                <c:formatCode>#,##0</c:formatCode>
                <c:ptCount val="2"/>
                <c:pt idx="0">
                  <c:v>7</c:v>
                </c:pt>
                <c:pt idx="1">
                  <c:v>7</c:v>
                </c:pt>
              </c:numCache>
            </c:numRef>
          </c:yVal>
          <c:smooth val="0"/>
        </c:ser>
        <c:ser>
          <c:idx val="15"/>
          <c:order val="15"/>
          <c:tx>
            <c:strRef>
              <c:f>Profiler!$AF$40</c:f>
              <c:strCache>
                <c:ptCount val="1"/>
                <c:pt idx="0">
                  <c:v>Arab</c:v>
                </c:pt>
              </c:strCache>
            </c:strRef>
          </c:tx>
          <c:spPr>
            <a:ln w="12700">
              <a:solidFill>
                <a:schemeClr val="bg2">
                  <a:lumMod val="75000"/>
                </a:scheme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(Profiler!$X$40,Profiler!$AA$40)</c:f>
              <c:numCache>
                <c:formatCode>0.0"%"</c:formatCode>
                <c:ptCount val="2"/>
                <c:pt idx="0">
                  <c:v>#N/A</c:v>
                </c:pt>
                <c:pt idx="1">
                  <c:v>76.018099547511312</c:v>
                </c:pt>
              </c:numCache>
            </c:numRef>
          </c:xVal>
          <c:yVal>
            <c:numRef>
              <c:f>Calculations!$B$42:$C$42</c:f>
              <c:numCache>
                <c:formatCode>#,##0</c:formatCode>
                <c:ptCount val="2"/>
                <c:pt idx="0">
                  <c:v>6</c:v>
                </c:pt>
                <c:pt idx="1">
                  <c:v>6</c:v>
                </c:pt>
              </c:numCache>
            </c:numRef>
          </c:yVal>
          <c:smooth val="0"/>
        </c:ser>
        <c:ser>
          <c:idx val="16"/>
          <c:order val="16"/>
          <c:tx>
            <c:strRef>
              <c:f>Profiler!$AF$41</c:f>
              <c:strCache>
                <c:ptCount val="1"/>
                <c:pt idx="0">
                  <c:v>Black Caribbean</c:v>
                </c:pt>
              </c:strCache>
            </c:strRef>
          </c:tx>
          <c:spPr>
            <a:ln w="12700">
              <a:solidFill>
                <a:schemeClr val="bg2">
                  <a:lumMod val="75000"/>
                </a:scheme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(Profiler!$X$41,Profiler!$AA$41)</c:f>
              <c:numCache>
                <c:formatCode>0.0"%"</c:formatCode>
                <c:ptCount val="2"/>
                <c:pt idx="0">
                  <c:v>#N/A</c:v>
                </c:pt>
                <c:pt idx="1">
                  <c:v>89.041095890410958</c:v>
                </c:pt>
              </c:numCache>
            </c:numRef>
          </c:xVal>
          <c:yVal>
            <c:numRef>
              <c:f>Calculations!$B$43:$C$43</c:f>
              <c:numCache>
                <c:formatCode>#,##0</c:formatCode>
                <c:ptCount val="2"/>
                <c:pt idx="0">
                  <c:v>5</c:v>
                </c:pt>
                <c:pt idx="1">
                  <c:v>5</c:v>
                </c:pt>
              </c:numCache>
            </c:numRef>
          </c:yVal>
          <c:smooth val="0"/>
        </c:ser>
        <c:ser>
          <c:idx val="17"/>
          <c:order val="17"/>
          <c:tx>
            <c:strRef>
              <c:f>Profiler!$AF$42</c:f>
              <c:strCache>
                <c:ptCount val="1"/>
                <c:pt idx="0">
                  <c:v>Black African</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(Profiler!$X$42,Profiler!$AA$42)</c:f>
              <c:numCache>
                <c:formatCode>0.0"%"</c:formatCode>
                <c:ptCount val="2"/>
                <c:pt idx="0">
                  <c:v>#N/A</c:v>
                </c:pt>
                <c:pt idx="1">
                  <c:v>90.405904059040594</c:v>
                </c:pt>
              </c:numCache>
            </c:numRef>
          </c:xVal>
          <c:yVal>
            <c:numRef>
              <c:f>Calculations!$B$44:$C$44</c:f>
              <c:numCache>
                <c:formatCode>#,##0</c:formatCode>
                <c:ptCount val="2"/>
                <c:pt idx="0">
                  <c:v>4</c:v>
                </c:pt>
                <c:pt idx="1">
                  <c:v>4</c:v>
                </c:pt>
              </c:numCache>
            </c:numRef>
          </c:yVal>
          <c:smooth val="0"/>
        </c:ser>
        <c:ser>
          <c:idx val="18"/>
          <c:order val="18"/>
          <c:tx>
            <c:strRef>
              <c:f>Profiler!$AF$43</c:f>
              <c:strCache>
                <c:ptCount val="1"/>
                <c:pt idx="0">
                  <c:v>Black Other</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(Profiler!$X$43,Profiler!$AA$43)</c:f>
              <c:numCache>
                <c:formatCode>0.0"%"</c:formatCode>
                <c:ptCount val="2"/>
                <c:pt idx="0">
                  <c:v>#N/A</c:v>
                </c:pt>
                <c:pt idx="1">
                  <c:v>87.5</c:v>
                </c:pt>
              </c:numCache>
            </c:numRef>
          </c:xVal>
          <c:yVal>
            <c:numRef>
              <c:f>Calculations!$B$45:$C$45</c:f>
              <c:numCache>
                <c:formatCode>#,##0</c:formatCode>
                <c:ptCount val="2"/>
                <c:pt idx="0">
                  <c:v>3</c:v>
                </c:pt>
                <c:pt idx="1">
                  <c:v>3</c:v>
                </c:pt>
              </c:numCache>
            </c:numRef>
          </c:yVal>
          <c:smooth val="0"/>
        </c:ser>
        <c:ser>
          <c:idx val="19"/>
          <c:order val="19"/>
          <c:tx>
            <c:strRef>
              <c:f>Profiler!$AF$44</c:f>
              <c:strCache>
                <c:ptCount val="1"/>
                <c:pt idx="0">
                  <c:v>Pakistani</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(Profiler!$X$44,Profiler!$AA$44)</c:f>
              <c:numCache>
                <c:formatCode>0.0"%"</c:formatCode>
                <c:ptCount val="2"/>
                <c:pt idx="0">
                  <c:v>#N/A</c:v>
                </c:pt>
                <c:pt idx="1">
                  <c:v>68.943239501615139</c:v>
                </c:pt>
              </c:numCache>
            </c:numRef>
          </c:xVal>
          <c:yVal>
            <c:numRef>
              <c:f>Calculations!$B$46:$C$46</c:f>
              <c:numCache>
                <c:formatCode>#,##0</c:formatCode>
                <c:ptCount val="2"/>
                <c:pt idx="0">
                  <c:v>2</c:v>
                </c:pt>
                <c:pt idx="1">
                  <c:v>2</c:v>
                </c:pt>
              </c:numCache>
            </c:numRef>
          </c:yVal>
          <c:smooth val="0"/>
        </c:ser>
        <c:ser>
          <c:idx val="20"/>
          <c:order val="20"/>
          <c:tx>
            <c:strRef>
              <c:f>Profiler!$AF$45</c:f>
              <c:strCache>
                <c:ptCount val="1"/>
                <c:pt idx="0">
                  <c:v>Bangladeshi</c:v>
                </c:pt>
              </c:strCache>
            </c:strRef>
          </c:tx>
          <c:spPr>
            <a:ln w="12700">
              <a:solidFill>
                <a:srgbClr val="EEECE1">
                  <a:lumMod val="75000"/>
                </a:srgbClr>
              </a:solidFill>
            </a:ln>
          </c:spPr>
          <c:marker>
            <c:symbol val="circle"/>
            <c:size val="8"/>
            <c:spPr>
              <a:solidFill>
                <a:schemeClr val="accent6">
                  <a:lumMod val="75000"/>
                </a:schemeClr>
              </a:solidFill>
              <a:ln>
                <a:noFill/>
              </a:ln>
            </c:spPr>
          </c:marker>
          <c:dPt>
            <c:idx val="1"/>
            <c:marker>
              <c:symbol val="triangle"/>
              <c:size val="8"/>
              <c:spPr>
                <a:solidFill>
                  <a:schemeClr val="accent6"/>
                </a:solidFill>
                <a:ln>
                  <a:noFill/>
                </a:ln>
              </c:spPr>
            </c:marker>
            <c:bubble3D val="0"/>
          </c:dPt>
          <c:xVal>
            <c:numRef>
              <c:f>(Profiler!$X$45,Profiler!$AA$45)</c:f>
              <c:numCache>
                <c:formatCode>0.0"%"</c:formatCode>
                <c:ptCount val="2"/>
                <c:pt idx="0">
                  <c:v>#N/A</c:v>
                </c:pt>
                <c:pt idx="1">
                  <c:v>73.711340206185568</c:v>
                </c:pt>
              </c:numCache>
            </c:numRef>
          </c:xVal>
          <c:yVal>
            <c:numRef>
              <c:f>Calculations!$B$47:$C$47</c:f>
              <c:numCache>
                <c:formatCode>#,##0</c:formatCode>
                <c:ptCount val="2"/>
                <c:pt idx="0">
                  <c:v>1</c:v>
                </c:pt>
                <c:pt idx="1">
                  <c:v>1</c:v>
                </c:pt>
              </c:numCache>
            </c:numRef>
          </c:yVal>
          <c:smooth val="0"/>
        </c:ser>
        <c:dLbls>
          <c:showLegendKey val="0"/>
          <c:showVal val="0"/>
          <c:showCatName val="0"/>
          <c:showSerName val="0"/>
          <c:showPercent val="0"/>
          <c:showBubbleSize val="0"/>
        </c:dLbls>
        <c:axId val="120670464"/>
        <c:axId val="120680448"/>
      </c:scatterChart>
      <c:catAx>
        <c:axId val="120658944"/>
        <c:scaling>
          <c:orientation val="maxMin"/>
        </c:scaling>
        <c:delete val="0"/>
        <c:axPos val="l"/>
        <c:numFmt formatCode="General" sourceLinked="1"/>
        <c:majorTickMark val="out"/>
        <c:minorTickMark val="none"/>
        <c:tickLblPos val="nextTo"/>
        <c:txPr>
          <a:bodyPr/>
          <a:lstStyle/>
          <a:p>
            <a:pPr>
              <a:defRPr sz="1200"/>
            </a:pPr>
            <a:endParaRPr lang="en-US"/>
          </a:p>
        </c:txPr>
        <c:crossAx val="120668928"/>
        <c:crosses val="autoZero"/>
        <c:auto val="1"/>
        <c:lblAlgn val="ctr"/>
        <c:lblOffset val="100"/>
        <c:tickLblSkip val="1"/>
        <c:noMultiLvlLbl val="0"/>
      </c:catAx>
      <c:valAx>
        <c:axId val="120668928"/>
        <c:scaling>
          <c:orientation val="minMax"/>
        </c:scaling>
        <c:delete val="0"/>
        <c:axPos val="t"/>
        <c:majorGridlines>
          <c:spPr>
            <a:ln w="3175">
              <a:solidFill>
                <a:schemeClr val="bg1">
                  <a:lumMod val="85000"/>
                </a:schemeClr>
              </a:solidFill>
            </a:ln>
          </c:spPr>
        </c:majorGridlines>
        <c:numFmt formatCode="0&quot;%&quot;" sourceLinked="0"/>
        <c:majorTickMark val="out"/>
        <c:minorTickMark val="none"/>
        <c:tickLblPos val="nextTo"/>
        <c:txPr>
          <a:bodyPr/>
          <a:lstStyle/>
          <a:p>
            <a:pPr>
              <a:defRPr sz="1200"/>
            </a:pPr>
            <a:endParaRPr lang="en-US"/>
          </a:p>
        </c:txPr>
        <c:crossAx val="120658944"/>
        <c:crosses val="autoZero"/>
        <c:crossBetween val="between"/>
      </c:valAx>
      <c:valAx>
        <c:axId val="120670464"/>
        <c:scaling>
          <c:orientation val="minMax"/>
        </c:scaling>
        <c:delete val="1"/>
        <c:axPos val="b"/>
        <c:numFmt formatCode="0.0&quot;%&quot;" sourceLinked="1"/>
        <c:majorTickMark val="out"/>
        <c:minorTickMark val="none"/>
        <c:tickLblPos val="none"/>
        <c:crossAx val="120680448"/>
        <c:crosses val="autoZero"/>
        <c:crossBetween val="midCat"/>
      </c:valAx>
      <c:valAx>
        <c:axId val="120680448"/>
        <c:scaling>
          <c:orientation val="minMax"/>
          <c:max val="20.5"/>
          <c:min val="0.5"/>
        </c:scaling>
        <c:delete val="1"/>
        <c:axPos val="r"/>
        <c:numFmt formatCode="#,##0" sourceLinked="1"/>
        <c:majorTickMark val="out"/>
        <c:minorTickMark val="none"/>
        <c:tickLblPos val="none"/>
        <c:crossAx val="120670464"/>
        <c:crosses val="max"/>
        <c:crossBetween val="midCat"/>
      </c:valAx>
      <c:spPr>
        <a:noFill/>
        <a:ln w="25400">
          <a:noFill/>
        </a:ln>
      </c:spPr>
    </c:plotArea>
    <c:plotVisOnly val="1"/>
    <c:dispBlanksAs val="gap"/>
    <c:showDLblsOverMax val="0"/>
  </c:chart>
  <c:spPr>
    <a:solidFill>
      <a:schemeClr val="bg1"/>
    </a:solidFill>
    <a:ln>
      <a:noFill/>
    </a:ln>
  </c:spPr>
  <c:txPr>
    <a:bodyPr/>
    <a:lstStyle/>
    <a:p>
      <a:pPr>
        <a:defRPr sz="1400"/>
      </a:pPr>
      <a:endParaRPr lang="en-US"/>
    </a:p>
  </c:txPr>
  <c:printSettings>
    <c:headerFooter/>
    <c:pageMargins b="0.75000000000000211" l="0.70000000000000062" r="0.70000000000000062" t="0.75000000000000211"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38100</xdr:colOff>
      <xdr:row>1</xdr:row>
      <xdr:rowOff>19050</xdr:rowOff>
    </xdr:from>
    <xdr:to>
      <xdr:col>6</xdr:col>
      <xdr:colOff>418950</xdr:colOff>
      <xdr:row>21</xdr:row>
      <xdr:rowOff>156846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333375</xdr:colOff>
      <xdr:row>1</xdr:row>
      <xdr:rowOff>14604</xdr:rowOff>
    </xdr:from>
    <xdr:to>
      <xdr:col>15</xdr:col>
      <xdr:colOff>18900</xdr:colOff>
      <xdr:row>21</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66675</xdr:colOff>
      <xdr:row>1</xdr:row>
      <xdr:rowOff>0</xdr:rowOff>
    </xdr:from>
    <xdr:to>
      <xdr:col>32</xdr:col>
      <xdr:colOff>28575</xdr:colOff>
      <xdr:row>21</xdr:row>
      <xdr:rowOff>137796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361949</xdr:colOff>
      <xdr:row>1</xdr:row>
      <xdr:rowOff>9525</xdr:rowOff>
    </xdr:from>
    <xdr:to>
      <xdr:col>19</xdr:col>
      <xdr:colOff>142875</xdr:colOff>
      <xdr:row>21</xdr:row>
      <xdr:rowOff>147321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142875</xdr:colOff>
      <xdr:row>1</xdr:row>
      <xdr:rowOff>0</xdr:rowOff>
    </xdr:from>
    <xdr:to>
      <xdr:col>25</xdr:col>
      <xdr:colOff>552450</xdr:colOff>
      <xdr:row>21</xdr:row>
      <xdr:rowOff>152401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66675</xdr:colOff>
      <xdr:row>1</xdr:row>
      <xdr:rowOff>28575</xdr:rowOff>
    </xdr:from>
    <xdr:to>
      <xdr:col>38</xdr:col>
      <xdr:colOff>180825</xdr:colOff>
      <xdr:row>22</xdr:row>
      <xdr:rowOff>4446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20</xdr:row>
      <xdr:rowOff>133350</xdr:rowOff>
    </xdr:from>
    <xdr:to>
      <xdr:col>1</xdr:col>
      <xdr:colOff>4333875</xdr:colOff>
      <xdr:row>48</xdr:row>
      <xdr:rowOff>0</xdr:rowOff>
    </xdr:to>
    <xdr:sp macro="" textlink="">
      <xdr:nvSpPr>
        <xdr:cNvPr id="11" name="TextBox 10"/>
        <xdr:cNvSpPr txBox="1"/>
      </xdr:nvSpPr>
      <xdr:spPr>
        <a:xfrm>
          <a:off x="171450" y="3914775"/>
          <a:ext cx="4305300" cy="440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50"/>
            <a:t>Notes:</a:t>
          </a:r>
        </a:p>
        <a:p>
          <a:r>
            <a:rPr lang="en-GB" sz="1050"/>
            <a:t>(1) The IMD (Index of Multiple Deprivation) 2010 version was published by government</a:t>
          </a:r>
          <a:r>
            <a:rPr lang="en-GB" sz="1050" baseline="0"/>
            <a:t> in 2011.</a:t>
          </a:r>
          <a:endParaRPr lang="en-GB" sz="1050">
            <a:solidFill>
              <a:schemeClr val="dk1"/>
            </a:solidFill>
            <a:latin typeface="+mn-lt"/>
            <a:ea typeface="+mn-ea"/>
            <a:cs typeface="+mn-cs"/>
          </a:endParaRPr>
        </a:p>
        <a:p>
          <a:r>
            <a:rPr lang="en-GB" sz="1050" baseline="0"/>
            <a:t>(2) The IMD 2010 is calculated for each LSOA (lower Super Output Area) of England, from scores on each of 7 domains: income, employment, </a:t>
          </a:r>
          <a:r>
            <a:rPr lang="en-GB" sz="1050">
              <a:solidFill>
                <a:schemeClr val="dk1"/>
              </a:solidFill>
              <a:latin typeface="+mn-lt"/>
              <a:ea typeface="+mn-ea"/>
              <a:cs typeface="+mn-cs"/>
            </a:rPr>
            <a:t>health, education, barriers to housing and services, crime, and living environment. Each of these scores is made from several indicators (see methodology at  https://www.gov.uk/government/publications/english-indices-of-deprivation-2010).</a:t>
          </a:r>
        </a:p>
        <a:p>
          <a:r>
            <a:rPr lang="en-GB" sz="1050" baseline="0">
              <a:solidFill>
                <a:schemeClr val="dk1"/>
              </a:solidFill>
              <a:latin typeface="+mn-lt"/>
              <a:ea typeface="+mn-ea"/>
              <a:cs typeface="+mn-cs"/>
            </a:rPr>
            <a:t>(3) The calculations of unemployment and economic activity inside and outside deprived neighbourhoods is based on the Census 2011 for slightly larger areas (MSOAs), due to the lack of detailed ethnic group information for LSOAs. Some Districts which have LSOAs among England's most deprived 10%, do not have MSOAs in the most deprived 10%.</a:t>
          </a:r>
        </a:p>
        <a:p>
          <a:endParaRPr lang="en-GB" sz="1050" baseline="0">
            <a:solidFill>
              <a:schemeClr val="dk1"/>
            </a:solidFill>
            <a:latin typeface="+mn-lt"/>
            <a:ea typeface="+mn-ea"/>
            <a:cs typeface="+mn-cs"/>
          </a:endParaRPr>
        </a:p>
        <a:p>
          <a:r>
            <a:rPr lang="en-GB" sz="1050" baseline="0">
              <a:solidFill>
                <a:schemeClr val="dk1"/>
              </a:solidFill>
              <a:latin typeface="+mn-lt"/>
              <a:ea typeface="+mn-ea"/>
              <a:cs typeface="+mn-cs"/>
            </a:rPr>
            <a:t>This profiler's calculations are based on the Centre on Dynamics of Ethnicity Briefing </a:t>
          </a:r>
          <a:r>
            <a:rPr lang="en-GB" sz="1050" b="0" i="1" baseline="0">
              <a:solidFill>
                <a:schemeClr val="dk1"/>
              </a:solidFill>
              <a:latin typeface="+mn-lt"/>
              <a:ea typeface="+mn-ea"/>
              <a:cs typeface="+mn-cs"/>
            </a:rPr>
            <a:t>'</a:t>
          </a:r>
          <a:r>
            <a:rPr lang="en-GB" sz="1100" b="0" i="1" baseline="0" smtClean="0">
              <a:solidFill>
                <a:schemeClr val="dk1"/>
              </a:solidFill>
              <a:latin typeface="+mn-lt"/>
              <a:ea typeface="+mn-ea"/>
              <a:cs typeface="+mn-cs"/>
            </a:rPr>
            <a:t>Ethnicity and deprivation in England: How likely are ethnic minorities to live in deprived neighbourhoods?</a:t>
          </a:r>
          <a:r>
            <a:rPr lang="en-GB" sz="1050" b="0" i="1" baseline="0">
              <a:solidFill>
                <a:schemeClr val="dk1"/>
              </a:solidFill>
              <a:latin typeface="+mn-lt"/>
              <a:ea typeface="+mn-ea"/>
              <a:cs typeface="+mn-cs"/>
            </a:rPr>
            <a:t>' , </a:t>
          </a:r>
          <a:r>
            <a:rPr lang="en-GB" sz="1050" baseline="0">
              <a:solidFill>
                <a:schemeClr val="dk1"/>
              </a:solidFill>
              <a:latin typeface="+mn-lt"/>
              <a:ea typeface="+mn-ea"/>
              <a:cs typeface="+mn-cs"/>
            </a:rPr>
            <a:t>funded by Josephe Rowntree Foundation and the University of Manchester, and on further analysis due to be published in </a:t>
          </a:r>
          <a:r>
            <a:rPr lang="en-GB" sz="1050" b="0" i="1" baseline="0">
              <a:solidFill>
                <a:schemeClr val="dk1"/>
              </a:solidFill>
              <a:latin typeface="+mn-lt"/>
              <a:ea typeface="+mn-ea"/>
              <a:cs typeface="+mn-cs"/>
            </a:rPr>
            <a:t>'</a:t>
          </a:r>
          <a:r>
            <a:rPr lang="en-GB" sz="1050" b="0" i="1">
              <a:solidFill>
                <a:schemeClr val="dk1"/>
              </a:solidFill>
              <a:latin typeface="+mn-lt"/>
              <a:ea typeface="+mn-ea"/>
              <a:cs typeface="+mn-cs"/>
            </a:rPr>
            <a:t>Ethnic identity and inequalities in Britain: The dynamics of diversity</a:t>
          </a:r>
          <a:r>
            <a:rPr lang="en-GB" sz="1050" b="0" i="1" baseline="0">
              <a:solidFill>
                <a:schemeClr val="dk1"/>
              </a:solidFill>
              <a:latin typeface="+mn-lt"/>
              <a:ea typeface="+mn-ea"/>
              <a:cs typeface="+mn-cs"/>
            </a:rPr>
            <a:t>'</a:t>
          </a:r>
          <a:r>
            <a:rPr lang="en-GB" sz="1050" baseline="0">
              <a:solidFill>
                <a:schemeClr val="dk1"/>
              </a:solidFill>
              <a:latin typeface="+mn-lt"/>
              <a:ea typeface="+mn-ea"/>
              <a:cs typeface="+mn-cs"/>
            </a:rPr>
            <a:t>, Policy Press, 2015. Both were authored by Stephen Jivraj. This profiler was prepared by Ludi Simpson in September 2014.</a:t>
          </a:r>
        </a:p>
        <a:p>
          <a:r>
            <a:rPr lang="en-GB" sz="1050" baseline="0">
              <a:solidFill>
                <a:schemeClr val="dk1"/>
              </a:solidFill>
              <a:latin typeface="+mn-lt"/>
              <a:ea typeface="+mn-ea"/>
              <a:cs typeface="+mn-cs"/>
            </a:rPr>
            <a:t>Census information and the IMD 2010 are Crown Copyright.</a:t>
          </a:r>
        </a:p>
        <a:p>
          <a:endParaRPr lang="en-GB" sz="1050" baseline="0">
            <a:solidFill>
              <a:schemeClr val="dk1"/>
            </a:solidFill>
            <a:latin typeface="+mn-lt"/>
            <a:ea typeface="+mn-ea"/>
            <a:cs typeface="+mn-cs"/>
          </a:endParaRPr>
        </a:p>
        <a:p>
          <a:r>
            <a:rPr lang="en-GB" sz="1050" baseline="0">
              <a:solidFill>
                <a:schemeClr val="dk1"/>
              </a:solidFill>
              <a:latin typeface="+mn-lt"/>
              <a:ea typeface="+mn-ea"/>
              <a:cs typeface="+mn-cs"/>
            </a:rPr>
            <a:t>Briefings and Profilers are available at </a:t>
          </a:r>
          <a:r>
            <a:rPr lang="en-GB" sz="1050" i="1" baseline="0">
              <a:solidFill>
                <a:schemeClr val="dk1"/>
              </a:solidFill>
              <a:latin typeface="+mn-lt"/>
              <a:ea typeface="+mn-ea"/>
              <a:cs typeface="+mn-cs"/>
            </a:rPr>
            <a:t>www.ethnicity.ac.uk</a:t>
          </a:r>
          <a:endParaRPr lang="en-GB" sz="1100" i="1" baseline="0"/>
        </a:p>
        <a:p>
          <a:endParaRPr lang="en-GB"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2</xdr:row>
          <xdr:rowOff>38100</xdr:rowOff>
        </xdr:from>
        <xdr:to>
          <xdr:col>1</xdr:col>
          <xdr:colOff>3486150</xdr:colOff>
          <xdr:row>3</xdr:row>
          <xdr:rowOff>0</xdr:rowOff>
        </xdr:to>
        <xdr:sp macro="" textlink="">
          <xdr:nvSpPr>
            <xdr:cNvPr id="1028" name="ComboBox1"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3476625</xdr:colOff>
          <xdr:row>6</xdr:row>
          <xdr:rowOff>9525</xdr:rowOff>
        </xdr:to>
        <xdr:sp macro="" textlink="">
          <xdr:nvSpPr>
            <xdr:cNvPr id="1029" name="ComboBox2"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0.38965</cdr:x>
      <cdr:y>0.84554</cdr:y>
    </cdr:from>
    <cdr:to>
      <cdr:x>0.98645</cdr:x>
      <cdr:y>1</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647825" y="3143250"/>
          <a:ext cx="2523810" cy="552381"/>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0.38965</cdr:x>
      <cdr:y>0.84554</cdr:y>
    </cdr:from>
    <cdr:to>
      <cdr:x>0.98645</cdr:x>
      <cdr:y>1</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647825" y="3143250"/>
          <a:ext cx="2523810" cy="552381"/>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control" Target="../activeX/activeX2.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L45"/>
  <sheetViews>
    <sheetView tabSelected="1" workbookViewId="0">
      <selection activeCell="B6" sqref="B6 C32"/>
    </sheetView>
  </sheetViews>
  <sheetFormatPr defaultRowHeight="12.75" x14ac:dyDescent="0.2"/>
  <cols>
    <col min="1" max="1" width="1.875" style="2" customWidth="1"/>
    <col min="2" max="2" width="57.5" style="2" customWidth="1"/>
    <col min="3" max="3" width="28.125" style="2" customWidth="1"/>
    <col min="4" max="4" width="9" style="2"/>
    <col min="5" max="5" width="5.625" style="2" customWidth="1"/>
    <col min="6" max="6" width="7.75" style="2" customWidth="1"/>
    <col min="7" max="7" width="5.5" style="2" customWidth="1"/>
    <col min="8" max="8" width="8.875" style="2" customWidth="1"/>
    <col min="9" max="9" width="5.5" style="2" customWidth="1"/>
    <col min="10" max="10" width="7.75" style="2" customWidth="1"/>
    <col min="11" max="11" width="5.5" style="2" customWidth="1"/>
    <col min="12" max="12" width="7.75" style="2" customWidth="1"/>
    <col min="13" max="13" width="5.5" style="2" customWidth="1"/>
    <col min="14" max="14" width="7.75" style="2" customWidth="1"/>
    <col min="15" max="15" width="5.5" style="2" customWidth="1"/>
    <col min="16" max="16" width="7.75" style="2" customWidth="1"/>
    <col min="17" max="17" width="5.5" style="2" customWidth="1"/>
    <col min="18" max="18" width="7.75" style="2" customWidth="1"/>
    <col min="19" max="19" width="5.5" style="2" customWidth="1"/>
    <col min="20" max="20" width="7.75" style="2" customWidth="1"/>
    <col min="21" max="21" width="5.5" style="2" customWidth="1"/>
    <col min="22" max="31" width="9" style="2"/>
    <col min="32" max="32" width="10.875" style="2" customWidth="1"/>
    <col min="33" max="16384" width="9" style="2"/>
  </cols>
  <sheetData>
    <row r="1" spans="1:38" ht="36.75" customHeight="1" x14ac:dyDescent="0.3">
      <c r="A1" s="28" t="s">
        <v>818</v>
      </c>
      <c r="B1" s="28"/>
      <c r="C1" s="25" t="str">
        <f>"Population in "&amp;B3&amp;" living in England's 10% most deprived neighbourhoods"</f>
        <v>Population in Woking living in England's 10% most deprived neighbourhoods</v>
      </c>
      <c r="D1" s="25"/>
      <c r="E1" s="25"/>
      <c r="F1" s="25"/>
      <c r="G1" s="25"/>
      <c r="H1" s="25" t="str">
        <f>"Population in "&amp;B3&amp;" living in the nationally 10% most deprived neighbourhoods for each domain of the Index of Multiple Deprivation"</f>
        <v>Population in Woking living in the nationally 10% most deprived neighbourhoods for each domain of the Index of Multiple Deprivation</v>
      </c>
      <c r="I1" s="25"/>
      <c r="J1" s="25"/>
      <c r="K1" s="25"/>
      <c r="L1" s="25"/>
      <c r="M1" s="25"/>
      <c r="N1" s="25"/>
      <c r="O1" s="25"/>
      <c r="P1" s="25"/>
      <c r="Q1" s="25"/>
      <c r="R1" s="25"/>
      <c r="S1" s="25"/>
      <c r="T1" s="25"/>
      <c r="U1" s="25"/>
      <c r="V1" s="25"/>
      <c r="W1" s="25"/>
      <c r="X1" s="25"/>
      <c r="Y1" s="25"/>
      <c r="Z1" s="25"/>
      <c r="AA1" s="26" t="str">
        <f>"The unemployment rate  for those aged 25-49 inside the most deprived neighbourhoods (MSOAs) of "&amp;$B$3&amp;" and outside them"</f>
        <v>The unemployment rate  for those aged 25-49 inside the most deprived neighbourhoods (MSOAs) of Woking and outside them</v>
      </c>
      <c r="AB1" s="26"/>
      <c r="AC1" s="26"/>
      <c r="AD1" s="26"/>
      <c r="AE1" s="26"/>
      <c r="AF1" s="26"/>
      <c r="AG1" s="27" t="str">
        <f>"The economic activity rate for those aged 25-49 inside the most deprived neighbourhoods (MSOAs) of "&amp;$B$3&amp;" and outside them"</f>
        <v>The economic activity rate for those aged 25-49 inside the most deprived neighbourhoods (MSOAs) of Woking and outside them</v>
      </c>
      <c r="AH1" s="27"/>
      <c r="AI1" s="27"/>
      <c r="AJ1" s="27"/>
      <c r="AK1" s="27"/>
      <c r="AL1" s="27"/>
    </row>
    <row r="2" spans="1:38" ht="12.75" customHeight="1" x14ac:dyDescent="0.2">
      <c r="A2" s="2" t="s">
        <v>817</v>
      </c>
      <c r="L2" s="13"/>
      <c r="AA2" s="14"/>
      <c r="AC2" s="15"/>
      <c r="AD2" s="15"/>
      <c r="AE2" s="15"/>
      <c r="AF2" s="15"/>
      <c r="AG2" s="15"/>
      <c r="AH2" s="15"/>
      <c r="AI2" s="15"/>
    </row>
    <row r="3" spans="1:38" ht="28.5" customHeight="1" x14ac:dyDescent="0.2">
      <c r="B3" s="21" t="str">
        <f>IF(LEFT(B6,6)="Type: ",MID(B6,7,30),IF(LEFT(B6,8)="Region: ",MID(B6,9,30),B6))</f>
        <v>Woking</v>
      </c>
      <c r="L3" s="13"/>
      <c r="AA3" s="14"/>
      <c r="AC3" s="15"/>
      <c r="AD3" s="15"/>
      <c r="AE3" s="15"/>
      <c r="AF3" s="15"/>
      <c r="AG3" s="15"/>
      <c r="AH3" s="15"/>
      <c r="AI3" s="15"/>
    </row>
    <row r="4" spans="1:38" x14ac:dyDescent="0.2">
      <c r="A4" s="2" t="s">
        <v>816</v>
      </c>
      <c r="L4" s="13"/>
      <c r="AA4" s="14"/>
      <c r="AC4" s="15"/>
      <c r="AD4" s="15"/>
      <c r="AE4" s="15"/>
      <c r="AF4" s="15"/>
      <c r="AG4" s="15"/>
      <c r="AH4" s="15"/>
      <c r="AI4" s="15"/>
    </row>
    <row r="5" spans="1:38" x14ac:dyDescent="0.2">
      <c r="B5" s="20" t="s">
        <v>712</v>
      </c>
      <c r="L5" s="13"/>
      <c r="AA5" s="14"/>
      <c r="AC5" s="15"/>
      <c r="AD5" s="15"/>
      <c r="AE5" s="15"/>
      <c r="AF5" s="15"/>
      <c r="AG5" s="15"/>
      <c r="AH5" s="15"/>
      <c r="AI5" s="15"/>
    </row>
    <row r="6" spans="1:38" x14ac:dyDescent="0.2">
      <c r="B6" s="20" t="s">
        <v>522</v>
      </c>
      <c r="L6" s="13"/>
      <c r="AA6" s="14"/>
      <c r="AC6" s="15"/>
      <c r="AD6" s="15"/>
      <c r="AE6" s="15"/>
      <c r="AF6" s="15"/>
      <c r="AG6" s="15"/>
      <c r="AH6" s="15"/>
      <c r="AI6" s="15"/>
    </row>
    <row r="7" spans="1:38" ht="13.5" thickBot="1" x14ac:dyDescent="0.25">
      <c r="L7" s="13"/>
      <c r="AA7" s="14"/>
      <c r="AC7" s="15"/>
      <c r="AD7" s="15"/>
      <c r="AE7" s="15"/>
      <c r="AF7" s="15"/>
      <c r="AG7" s="15"/>
      <c r="AH7" s="15"/>
      <c r="AI7" s="15"/>
    </row>
    <row r="8" spans="1:38" ht="15.75" customHeight="1" x14ac:dyDescent="0.2">
      <c r="B8" s="22" t="str">
        <f>B3&amp;"'s "&amp;VLOOKUP(B5,Calculations!B6:C25,2,FALSE)&amp;" population was "&amp;TEXT(VLOOKUP($B$5,$C$26:$E$45,2, FALSE),"#,###")&amp;" ("&amp;TEXT(VLOOKUP($B$5,$C$26:$E$45,3, FALSE),"0.0%")&amp;" of its total) in 2011."</f>
        <v>Woking's Bangladeshi population was 450 (0.5% of its total) in 2011.</v>
      </c>
      <c r="L8" s="13"/>
      <c r="AA8" s="14"/>
      <c r="AC8" s="15"/>
      <c r="AD8" s="15"/>
      <c r="AE8" s="15"/>
      <c r="AF8" s="15"/>
      <c r="AG8" s="15"/>
      <c r="AH8" s="15"/>
      <c r="AI8" s="15"/>
    </row>
    <row r="9" spans="1:38" x14ac:dyDescent="0.2">
      <c r="B9" s="23" t="str">
        <f>TEXT(G26,"0.0%")&amp;" of "&amp;$B$3&amp;"'s population lived in England's most deprived"</f>
        <v>0.0% of Woking's population lived in England's most deprived</v>
      </c>
      <c r="L9" s="13"/>
      <c r="AA9" s="14"/>
      <c r="AC9" s="15"/>
      <c r="AD9" s="15"/>
      <c r="AE9" s="15"/>
      <c r="AF9" s="15"/>
      <c r="AG9" s="15"/>
      <c r="AH9" s="15"/>
      <c r="AI9" s="15"/>
    </row>
    <row r="10" spans="1:38" x14ac:dyDescent="0.2">
      <c r="B10" s="23" t="str">
        <f>"  neighbourhoods"&amp;Calculations!M8</f>
        <v xml:space="preserve">  neighbourhoods.</v>
      </c>
      <c r="L10" s="13"/>
      <c r="AA10" s="14"/>
      <c r="AC10" s="15"/>
      <c r="AD10" s="15"/>
      <c r="AE10" s="15"/>
      <c r="AF10" s="15"/>
      <c r="AG10" s="15"/>
      <c r="AH10" s="15"/>
      <c r="AI10" s="15"/>
    </row>
    <row r="11" spans="1:38" x14ac:dyDescent="0.2">
      <c r="B11" s="23" t="str">
        <f>IF(G26=0,Calculations!G22,Calculations!M16&amp;TEXT(Calculations!H10,"0.0%")&amp;", of the "&amp;VLOOKUP(B5,Calculations!B6:C25,2,FALSE)&amp;" population")</f>
        <v>Some Woking residents lived in neighbourhoods</v>
      </c>
      <c r="L11" s="13"/>
      <c r="AA11" s="14"/>
      <c r="AC11" s="15"/>
      <c r="AD11" s="15"/>
      <c r="AE11" s="15"/>
      <c r="AF11" s="15"/>
      <c r="AG11" s="15"/>
      <c r="AH11" s="15"/>
      <c r="AI11" s="15"/>
    </row>
    <row r="12" spans="1:38" x14ac:dyDescent="0.2">
      <c r="B12" s="23" t="str">
        <f>IF(G26=0,Calculations!G23,"   in "&amp;$B$3&amp;" lived in those multiply deprived neighbourhoods.")</f>
        <v xml:space="preserve">  deprived in 4 domains: employment education health environment</v>
      </c>
      <c r="L12" s="13"/>
      <c r="AA12" s="14"/>
      <c r="AC12" s="15"/>
      <c r="AD12" s="15"/>
      <c r="AE12" s="15"/>
      <c r="AF12" s="15"/>
      <c r="AG12" s="15"/>
      <c r="AH12" s="15"/>
      <c r="AI12" s="15"/>
    </row>
    <row r="13" spans="1:38" x14ac:dyDescent="0.2">
      <c r="B13" s="23" t="str">
        <f>IF(G26=0,"","The "&amp;VLOOKUP(B5,Calculations!B6:C25,2,FALSE)&amp;" population in "&amp;$B$3&amp;" were more likely than average")</f>
        <v/>
      </c>
      <c r="L13" s="13"/>
      <c r="AA13" s="14"/>
      <c r="AC13" s="15"/>
      <c r="AD13" s="15"/>
      <c r="AE13" s="15"/>
      <c r="AF13" s="15"/>
      <c r="AG13" s="15"/>
      <c r="AH13" s="15"/>
      <c r="AI13" s="15"/>
    </row>
    <row r="14" spans="1:38" x14ac:dyDescent="0.2">
      <c r="B14" s="23" t="str">
        <f>IF(G26=0,"","  to live in "&amp;Calculations!J18&amp;" of the 7 domains of neighbourhood deprivation.")</f>
        <v/>
      </c>
      <c r="L14" s="13"/>
      <c r="AA14" s="14"/>
      <c r="AC14" s="15"/>
      <c r="AD14" s="15"/>
      <c r="AE14" s="15"/>
      <c r="AF14" s="15"/>
      <c r="AG14" s="15"/>
      <c r="AH14" s="15"/>
      <c r="AI14" s="15"/>
    </row>
    <row r="15" spans="1:38" x14ac:dyDescent="0.2">
      <c r="B15" s="23" t="str">
        <f>IF(OR(G26=0,Calculations!J18=0),"","In particular, "&amp;TEXT(VLOOKUP(Calculations!J20,Calculations!G11:H17,2,FALSE),"0.0%")&amp;" lived in "&amp;Calculations!J20&amp;"-deprived neighbourhoods")</f>
        <v/>
      </c>
      <c r="L15" s="13"/>
      <c r="AA15" s="14"/>
      <c r="AC15" s="15"/>
      <c r="AD15" s="15"/>
      <c r="AE15" s="15"/>
      <c r="AF15" s="15"/>
      <c r="AG15" s="15"/>
      <c r="AH15" s="15"/>
      <c r="AI15" s="15"/>
    </row>
    <row r="16" spans="1:38" x14ac:dyDescent="0.2">
      <c r="B16" s="23" t="str">
        <f>IF(OR(G26=0,Calculations!J18=0),"","  compared to "&amp;TEXT(VLOOKUP(Calculations!J20,Calculations!G11:I17,3, FALSE),"0.0%")&amp;" of all people in "&amp;$B$3&amp;").")</f>
        <v/>
      </c>
      <c r="L16" s="13"/>
      <c r="AA16" s="14"/>
      <c r="AC16" s="15"/>
      <c r="AD16" s="15"/>
      <c r="AE16" s="15"/>
      <c r="AF16" s="15"/>
      <c r="AG16" s="15"/>
      <c r="AH16" s="15"/>
      <c r="AI16" s="15"/>
    </row>
    <row r="17" spans="2:35" x14ac:dyDescent="0.2">
      <c r="B17" s="23"/>
      <c r="L17" s="13"/>
      <c r="AA17" s="14"/>
      <c r="AC17" s="15"/>
      <c r="AD17" s="15"/>
      <c r="AE17" s="15"/>
      <c r="AF17" s="15"/>
      <c r="AG17" s="15"/>
      <c r="AH17" s="15"/>
      <c r="AI17" s="15"/>
    </row>
    <row r="18" spans="2:35" x14ac:dyDescent="0.2">
      <c r="B18" s="23" t="str">
        <f>IF(VLOOKUP($B$5,$C$26:$V$45,20,FALSE)=0,"There were no very deprived MSOAs in "&amp;$B$3&amp;", and therefore","Unemployment among 25-49 year olds is greater for the "&amp;VLOOKUP(B5,Calculations!B6:C25,2,FALSE)&amp;" population")</f>
        <v>There were no very deprived MSOAs in Woking, and therefore</v>
      </c>
      <c r="L18" s="13"/>
      <c r="AA18" s="14"/>
      <c r="AC18" s="15"/>
      <c r="AD18" s="15"/>
      <c r="AE18" s="15"/>
      <c r="AF18" s="15"/>
      <c r="AG18" s="15"/>
      <c r="AH18" s="15"/>
      <c r="AI18" s="15"/>
    </row>
    <row r="19" spans="2:35" x14ac:dyDescent="0.2">
      <c r="B19" s="23" t="str">
        <f>IF(VLOOKUP($B$5,$C$26:$V$45,20,FALSE)=0,"   no calculation of unemployment and activity inside them.","  than for White British "&amp;Calculations!J28&amp;" "&amp;$B$3&amp;"'s")</f>
        <v xml:space="preserve">   no calculation of unemployment and activity inside them.</v>
      </c>
      <c r="L19" s="13"/>
      <c r="AA19" s="14"/>
      <c r="AC19" s="15"/>
      <c r="AD19" s="15"/>
      <c r="AE19" s="15"/>
      <c r="AF19" s="15"/>
      <c r="AG19" s="15"/>
      <c r="AH19" s="15"/>
      <c r="AI19" s="15"/>
    </row>
    <row r="20" spans="2:35" ht="13.5" thickBot="1" x14ac:dyDescent="0.25">
      <c r="B20" s="24" t="str">
        <f>IF(VLOOKUP($B$5,$C$26:$V$45,20,FALSE)=0,"","  deprived neighbourhoods.")</f>
        <v/>
      </c>
      <c r="AA20" s="14"/>
      <c r="AC20" s="15"/>
      <c r="AD20" s="15"/>
      <c r="AE20" s="15"/>
      <c r="AF20" s="15"/>
      <c r="AG20" s="15"/>
      <c r="AH20" s="15"/>
      <c r="AI20" s="15"/>
    </row>
    <row r="21" spans="2:35" x14ac:dyDescent="0.2">
      <c r="AA21" s="14"/>
      <c r="AC21" s="15"/>
      <c r="AD21" s="15"/>
      <c r="AE21" s="15"/>
      <c r="AF21" s="15"/>
      <c r="AG21" s="15"/>
      <c r="AH21" s="15"/>
      <c r="AI21" s="15"/>
    </row>
    <row r="22" spans="2:35" x14ac:dyDescent="0.2">
      <c r="AA22" s="14"/>
      <c r="AC22" s="15"/>
      <c r="AD22" s="15"/>
      <c r="AE22" s="15"/>
      <c r="AF22" s="15"/>
      <c r="AG22" s="15"/>
      <c r="AH22" s="15"/>
      <c r="AI22" s="15"/>
    </row>
    <row r="23" spans="2:35" x14ac:dyDescent="0.2">
      <c r="V23" s="12" t="str">
        <f>B3</f>
        <v>Woking</v>
      </c>
      <c r="AB23" s="12" t="s">
        <v>698</v>
      </c>
    </row>
    <row r="24" spans="2:35" x14ac:dyDescent="0.2">
      <c r="F24" s="2" t="s">
        <v>719</v>
      </c>
      <c r="V24" s="2" t="s">
        <v>728</v>
      </c>
      <c r="Y24" s="2" t="s">
        <v>729</v>
      </c>
      <c r="AB24" s="2" t="s">
        <v>728</v>
      </c>
      <c r="AD24" s="2" t="s">
        <v>729</v>
      </c>
    </row>
    <row r="25" spans="2:35" x14ac:dyDescent="0.2">
      <c r="C25" s="12" t="str">
        <f>B3</f>
        <v>Woking</v>
      </c>
      <c r="D25" s="2" t="s">
        <v>730</v>
      </c>
      <c r="F25" s="2" t="s">
        <v>720</v>
      </c>
      <c r="H25" s="2" t="s">
        <v>721</v>
      </c>
      <c r="J25" s="2" t="s">
        <v>722</v>
      </c>
      <c r="L25" s="2" t="s">
        <v>723</v>
      </c>
      <c r="N25" s="2" t="s">
        <v>724</v>
      </c>
      <c r="P25" s="2" t="s">
        <v>725</v>
      </c>
      <c r="R25" s="2" t="s">
        <v>726</v>
      </c>
      <c r="T25" s="2" t="s">
        <v>727</v>
      </c>
      <c r="V25" s="2" t="s">
        <v>732</v>
      </c>
      <c r="W25" s="2" t="s">
        <v>733</v>
      </c>
      <c r="X25" s="2" t="s">
        <v>734</v>
      </c>
      <c r="Y25" s="2" t="s">
        <v>732</v>
      </c>
      <c r="Z25" s="2" t="s">
        <v>733</v>
      </c>
      <c r="AA25" s="2" t="s">
        <v>734</v>
      </c>
      <c r="AB25" s="2" t="s">
        <v>733</v>
      </c>
      <c r="AC25" s="2" t="s">
        <v>734</v>
      </c>
      <c r="AD25" s="2" t="s">
        <v>733</v>
      </c>
      <c r="AE25" s="2" t="s">
        <v>734</v>
      </c>
    </row>
    <row r="26" spans="2:35" x14ac:dyDescent="0.2">
      <c r="C26" s="3" t="s">
        <v>700</v>
      </c>
      <c r="D26" s="8">
        <f>VLOOKUP($B$6&amp;$C26,IMDProfilerData!$A$2:$AJ$6981,5, FALSE)</f>
        <v>99198</v>
      </c>
      <c r="E26" s="9">
        <f>D26/$D$26</f>
        <v>1</v>
      </c>
      <c r="F26" s="8">
        <f>VLOOKUP($B$6&amp;$C26,IMDProfilerData!$A$2:$AJ$6981,6, FALSE)</f>
        <v>0</v>
      </c>
      <c r="G26" s="9">
        <f>F26/$D26</f>
        <v>0</v>
      </c>
      <c r="H26" s="8">
        <f>VLOOKUP($B$6&amp;$C26,IMDProfilerData!$A$2:$AJ$6981,7, FALSE)</f>
        <v>0</v>
      </c>
      <c r="I26" s="9">
        <f t="shared" ref="I26" si="0">H26/$D26</f>
        <v>0</v>
      </c>
      <c r="J26" s="8">
        <f>VLOOKUP($B$6&amp;$C26,IMDProfilerData!$A$2:$AJ$6981,8, FALSE)</f>
        <v>1565</v>
      </c>
      <c r="K26" s="9">
        <f t="shared" ref="K26" si="1">J26/$D26</f>
        <v>1.5776527752575657E-2</v>
      </c>
      <c r="L26" s="8">
        <f>VLOOKUP($B$6&amp;$C26,IMDProfilerData!$A$2:$AJ$6981,9, FALSE)</f>
        <v>1565</v>
      </c>
      <c r="M26" s="9">
        <f t="shared" ref="M26" si="2">L26/$D26</f>
        <v>1.5776527752575657E-2</v>
      </c>
      <c r="N26" s="8">
        <f>VLOOKUP($B$6&amp;$C26,IMDProfilerData!$A$2:$AJ$6981,10, FALSE)</f>
        <v>1565</v>
      </c>
      <c r="O26" s="9">
        <f t="shared" ref="O26" si="3">N26/$D26</f>
        <v>1.5776527752575657E-2</v>
      </c>
      <c r="P26" s="8">
        <f>VLOOKUP($B$6&amp;$C26,IMDProfilerData!$A$2:$AJ$6981,11, FALSE)</f>
        <v>0</v>
      </c>
      <c r="Q26" s="9">
        <f t="shared" ref="Q26" si="4">P26/$D26</f>
        <v>0</v>
      </c>
      <c r="R26" s="8">
        <f>VLOOKUP($B$6&amp;$C26,IMDProfilerData!$A$2:$AJ$6981,12, FALSE)</f>
        <v>0</v>
      </c>
      <c r="S26" s="9">
        <f t="shared" ref="S26" si="5">R26/$D26</f>
        <v>0</v>
      </c>
      <c r="T26" s="8">
        <f>VLOOKUP($B$6&amp;$C26,IMDProfilerData!$A$2:$AJ$6981,13, FALSE)</f>
        <v>2451</v>
      </c>
      <c r="U26" s="9">
        <f t="shared" ref="U26:U27" si="6">T26/$D26</f>
        <v>2.4708159438698359E-2</v>
      </c>
      <c r="V26" s="8">
        <f>VLOOKUP($B$6&amp;$C26,IMDProfilerData!$A$2:$AJ$6981,27, FALSE)</f>
        <v>0</v>
      </c>
      <c r="W26" s="10" t="e">
        <f>IF(V26=0,NA(),VLOOKUP($B$6&amp;$C26,IMDProfilerData!$A$2:$AJ$6981,35, FALSE))</f>
        <v>#N/A</v>
      </c>
      <c r="X26" s="10" t="e">
        <f>IF(V26=0,NA(),VLOOKUP($B$6&amp;$C26,IMDProfilerData!$A$2:$AJ$6981,36, FALSE))</f>
        <v>#N/A</v>
      </c>
      <c r="Y26" s="8">
        <f>VLOOKUP($B$6&amp;$C26,IMDProfilerData!$A$2:$AJ$6981,30, FALSE)</f>
        <v>37035</v>
      </c>
      <c r="Z26" s="10">
        <f>VLOOKUP($B$6&amp;$C26,IMDProfilerData!$A$2:$AJ$6981,33, FALSE)</f>
        <v>3.7234695129431969</v>
      </c>
      <c r="AA26" s="10">
        <f>VLOOKUP($B$6&amp;$C26,IMDProfilerData!$A$2:$AJ$6981,34, FALSE)</f>
        <v>88.035641960307814</v>
      </c>
      <c r="AB26" s="10">
        <v>12.840621648765044</v>
      </c>
      <c r="AC26" s="10">
        <v>76.722337931945972</v>
      </c>
      <c r="AD26" s="10">
        <v>5.1584782009824046</v>
      </c>
      <c r="AE26" s="10">
        <v>87.983721615467857</v>
      </c>
      <c r="AF26" s="3" t="s">
        <v>700</v>
      </c>
    </row>
    <row r="27" spans="2:35" x14ac:dyDescent="0.2">
      <c r="C27" s="3" t="s">
        <v>701</v>
      </c>
      <c r="D27" s="8">
        <f>VLOOKUP($B$6&amp;$C27,IMDProfilerData!$A$2:$AJ$6981,5, FALSE)</f>
        <v>74335</v>
      </c>
      <c r="E27" s="9">
        <f t="shared" ref="E27" si="7">D27/$D$26</f>
        <v>0.74935986612633321</v>
      </c>
      <c r="F27" s="8">
        <f>VLOOKUP($B$6&amp;$C27,IMDProfilerData!$A$2:$AJ$6981,6, FALSE)</f>
        <v>0</v>
      </c>
      <c r="G27" s="9">
        <f t="shared" ref="G27" si="8">F27/$D27</f>
        <v>0</v>
      </c>
      <c r="H27" s="8">
        <f>VLOOKUP($B$6&amp;$C27,IMDProfilerData!$A$2:$AJ$6981,7, FALSE)</f>
        <v>0</v>
      </c>
      <c r="I27" s="9">
        <f t="shared" ref="I27" si="9">H27/$D27</f>
        <v>0</v>
      </c>
      <c r="J27" s="8">
        <f>VLOOKUP($B$6&amp;$C27,IMDProfilerData!$A$2:$AJ$6981,8, FALSE)</f>
        <v>813</v>
      </c>
      <c r="K27" s="9">
        <f t="shared" ref="K27" si="10">J27/$D27</f>
        <v>1.0936974507298042E-2</v>
      </c>
      <c r="L27" s="8">
        <f>VLOOKUP($B$6&amp;$C27,IMDProfilerData!$A$2:$AJ$6981,9, FALSE)</f>
        <v>813</v>
      </c>
      <c r="M27" s="9">
        <f t="shared" ref="M27" si="11">L27/$D27</f>
        <v>1.0936974507298042E-2</v>
      </c>
      <c r="N27" s="8">
        <f>VLOOKUP($B$6&amp;$C27,IMDProfilerData!$A$2:$AJ$6981,10, FALSE)</f>
        <v>813</v>
      </c>
      <c r="O27" s="9">
        <f t="shared" ref="O27" si="12">N27/$D27</f>
        <v>1.0936974507298042E-2</v>
      </c>
      <c r="P27" s="8">
        <f>VLOOKUP($B$6&amp;$C27,IMDProfilerData!$A$2:$AJ$6981,11, FALSE)</f>
        <v>0</v>
      </c>
      <c r="Q27" s="9">
        <f t="shared" ref="Q27" si="13">P27/$D27</f>
        <v>0</v>
      </c>
      <c r="R27" s="8">
        <f>VLOOKUP($B$6&amp;$C27,IMDProfilerData!$A$2:$AJ$6981,12, FALSE)</f>
        <v>0</v>
      </c>
      <c r="S27" s="9">
        <f t="shared" ref="S27" si="14">R27/$D27</f>
        <v>0</v>
      </c>
      <c r="T27" s="8">
        <f>VLOOKUP($B$6&amp;$C27,IMDProfilerData!$A$2:$AJ$6981,13, FALSE)</f>
        <v>1278</v>
      </c>
      <c r="U27" s="9">
        <f t="shared" si="6"/>
        <v>1.7192439631398399E-2</v>
      </c>
      <c r="V27" s="8">
        <f>VLOOKUP($B$6&amp;$C27,IMDProfilerData!$A$2:$AJ$6981,27, FALSE)</f>
        <v>0</v>
      </c>
      <c r="W27" s="10" t="e">
        <f>IF(V27=0,NA(),VLOOKUP($B$6&amp;$C27,IMDProfilerData!$A$2:$AJ$6981,35, FALSE))</f>
        <v>#N/A</v>
      </c>
      <c r="X27" s="10" t="e">
        <f>IF(V27=0,NA(),VLOOKUP($B$6&amp;$C27,IMDProfilerData!$A$2:$AJ$6981,36, FALSE))</f>
        <v>#N/A</v>
      </c>
      <c r="Y27" s="8">
        <f>VLOOKUP($B$6&amp;$C27,IMDProfilerData!$A$2:$AJ$6981,30, FALSE)</f>
        <v>25655</v>
      </c>
      <c r="Z27" s="10">
        <f>VLOOKUP($B$6&amp;$C27,IMDProfilerData!$A$2:$AJ$6981,33, FALSE)</f>
        <v>3.2959903109996107</v>
      </c>
      <c r="AA27" s="10">
        <f>VLOOKUP($B$6&amp;$C27,IMDProfilerData!$A$2:$AJ$6981,34, FALSE)</f>
        <v>90.114987331904118</v>
      </c>
      <c r="AB27" s="10">
        <v>12.467484647331963</v>
      </c>
      <c r="AC27" s="10">
        <v>77.78211193547962</v>
      </c>
      <c r="AD27" s="10">
        <v>4.6018222813498006</v>
      </c>
      <c r="AE27" s="10">
        <v>88.901586215086581</v>
      </c>
      <c r="AF27" s="3" t="s">
        <v>701</v>
      </c>
    </row>
    <row r="28" spans="2:35" x14ac:dyDescent="0.2">
      <c r="C28" s="7" t="s">
        <v>703</v>
      </c>
      <c r="D28" s="8">
        <f>VLOOKUP($B$6&amp;$C28,IMDProfilerData!$A$2:$AJ$6981,5, FALSE)</f>
        <v>1089</v>
      </c>
      <c r="E28" s="9">
        <f t="shared" ref="E28:E45" si="15">D28/$D$26</f>
        <v>1.0978043912175649E-2</v>
      </c>
      <c r="F28" s="8">
        <f>VLOOKUP($B$6&amp;$C28,IMDProfilerData!$A$2:$AJ$6981,6, FALSE)</f>
        <v>0</v>
      </c>
      <c r="G28" s="9">
        <f t="shared" ref="G28:G45" si="16">F28/$D28</f>
        <v>0</v>
      </c>
      <c r="H28" s="8">
        <f>VLOOKUP($B$6&amp;$C28,IMDProfilerData!$A$2:$AJ$6981,7, FALSE)</f>
        <v>0</v>
      </c>
      <c r="I28" s="9">
        <f t="shared" ref="I28:I45" si="17">H28/$D28</f>
        <v>0</v>
      </c>
      <c r="J28" s="8">
        <f>VLOOKUP($B$6&amp;$C28,IMDProfilerData!$A$2:$AJ$6981,8, FALSE)</f>
        <v>24</v>
      </c>
      <c r="K28" s="9">
        <f t="shared" ref="K28:K45" si="18">J28/$D28</f>
        <v>2.2038567493112948E-2</v>
      </c>
      <c r="L28" s="8">
        <f>VLOOKUP($B$6&amp;$C28,IMDProfilerData!$A$2:$AJ$6981,9, FALSE)</f>
        <v>24</v>
      </c>
      <c r="M28" s="9">
        <f t="shared" ref="M28:M45" si="19">L28/$D28</f>
        <v>2.2038567493112948E-2</v>
      </c>
      <c r="N28" s="8">
        <f>VLOOKUP($B$6&amp;$C28,IMDProfilerData!$A$2:$AJ$6981,10, FALSE)</f>
        <v>24</v>
      </c>
      <c r="O28" s="9">
        <f t="shared" ref="O28:O45" si="20">N28/$D28</f>
        <v>2.2038567493112948E-2</v>
      </c>
      <c r="P28" s="8">
        <f>VLOOKUP($B$6&amp;$C28,IMDProfilerData!$A$2:$AJ$6981,11, FALSE)</f>
        <v>0</v>
      </c>
      <c r="Q28" s="9">
        <f t="shared" ref="Q28:Q45" si="21">P28/$D28</f>
        <v>0</v>
      </c>
      <c r="R28" s="8">
        <f>VLOOKUP($B$6&amp;$C28,IMDProfilerData!$A$2:$AJ$6981,12, FALSE)</f>
        <v>0</v>
      </c>
      <c r="S28" s="9">
        <f t="shared" ref="S28:S45" si="22">R28/$D28</f>
        <v>0</v>
      </c>
      <c r="T28" s="8">
        <f>VLOOKUP($B$6&amp;$C28,IMDProfilerData!$A$2:$AJ$6981,13, FALSE)</f>
        <v>35</v>
      </c>
      <c r="U28" s="9">
        <f t="shared" ref="U28:U45" si="23">T28/$D28</f>
        <v>3.2139577594123052E-2</v>
      </c>
      <c r="V28" s="8">
        <f>VLOOKUP($B$6&amp;$C28,IMDProfilerData!$A$2:$AJ$6981,27, FALSE)</f>
        <v>0</v>
      </c>
      <c r="W28" s="10" t="e">
        <f>IF(V28=0,NA(),VLOOKUP($B$6&amp;$C28,IMDProfilerData!$A$2:$AJ$6981,35, FALSE))</f>
        <v>#N/A</v>
      </c>
      <c r="X28" s="10" t="e">
        <f>IF(V28=0,NA(),VLOOKUP($B$6&amp;$C28,IMDProfilerData!$A$2:$AJ$6981,36, FALSE))</f>
        <v>#N/A</v>
      </c>
      <c r="Y28" s="8">
        <f>VLOOKUP($B$6&amp;$C28,IMDProfilerData!$A$2:$AJ$6981,30, FALSE)</f>
        <v>380</v>
      </c>
      <c r="Z28" s="10">
        <f>VLOOKUP($B$6&amp;$C28,IMDProfilerData!$A$2:$AJ$6981,33, FALSE)</f>
        <v>3.2640949554896141</v>
      </c>
      <c r="AA28" s="10">
        <f>VLOOKUP($B$6&amp;$C28,IMDProfilerData!$A$2:$AJ$6981,34, FALSE)</f>
        <v>88.684210526315795</v>
      </c>
      <c r="AB28" s="10">
        <v>10.223110223110224</v>
      </c>
      <c r="AC28" s="10">
        <v>81.37660050132105</v>
      </c>
      <c r="AD28" s="10">
        <v>4.4282609972396783</v>
      </c>
      <c r="AE28" s="10">
        <v>89.856984537442614</v>
      </c>
      <c r="AF28" s="3" t="s">
        <v>703</v>
      </c>
    </row>
    <row r="29" spans="2:35" x14ac:dyDescent="0.2">
      <c r="C29" s="7" t="s">
        <v>710</v>
      </c>
      <c r="D29" s="8">
        <f>VLOOKUP($B$6&amp;$C29,IMDProfilerData!$A$2:$AJ$6981,5, FALSE)</f>
        <v>2328</v>
      </c>
      <c r="E29" s="9">
        <f t="shared" si="15"/>
        <v>2.3468215084981554E-2</v>
      </c>
      <c r="F29" s="8">
        <f>VLOOKUP($B$6&amp;$C29,IMDProfilerData!$A$2:$AJ$6981,6, FALSE)</f>
        <v>0</v>
      </c>
      <c r="G29" s="9">
        <f t="shared" si="16"/>
        <v>0</v>
      </c>
      <c r="H29" s="8">
        <f>VLOOKUP($B$6&amp;$C29,IMDProfilerData!$A$2:$AJ$6981,7, FALSE)</f>
        <v>0</v>
      </c>
      <c r="I29" s="9">
        <f t="shared" si="17"/>
        <v>0</v>
      </c>
      <c r="J29" s="8">
        <f>VLOOKUP($B$6&amp;$C29,IMDProfilerData!$A$2:$AJ$6981,8, FALSE)</f>
        <v>22</v>
      </c>
      <c r="K29" s="9">
        <f t="shared" si="18"/>
        <v>9.4501718213058413E-3</v>
      </c>
      <c r="L29" s="8">
        <f>VLOOKUP($B$6&amp;$C29,IMDProfilerData!$A$2:$AJ$6981,9, FALSE)</f>
        <v>22</v>
      </c>
      <c r="M29" s="9">
        <f t="shared" si="19"/>
        <v>9.4501718213058413E-3</v>
      </c>
      <c r="N29" s="8">
        <f>VLOOKUP($B$6&amp;$C29,IMDProfilerData!$A$2:$AJ$6981,10, FALSE)</f>
        <v>22</v>
      </c>
      <c r="O29" s="9">
        <f t="shared" si="20"/>
        <v>9.4501718213058413E-3</v>
      </c>
      <c r="P29" s="8">
        <f>VLOOKUP($B$6&amp;$C29,IMDProfilerData!$A$2:$AJ$6981,11, FALSE)</f>
        <v>0</v>
      </c>
      <c r="Q29" s="9">
        <f t="shared" si="21"/>
        <v>0</v>
      </c>
      <c r="R29" s="8">
        <f>VLOOKUP($B$6&amp;$C29,IMDProfilerData!$A$2:$AJ$6981,12, FALSE)</f>
        <v>0</v>
      </c>
      <c r="S29" s="9">
        <f t="shared" si="22"/>
        <v>0</v>
      </c>
      <c r="T29" s="8">
        <f>VLOOKUP($B$6&amp;$C29,IMDProfilerData!$A$2:$AJ$6981,13, FALSE)</f>
        <v>277</v>
      </c>
      <c r="U29" s="9">
        <f t="shared" si="23"/>
        <v>0.11898625429553264</v>
      </c>
      <c r="V29" s="8">
        <f>VLOOKUP($B$6&amp;$C29,IMDProfilerData!$A$2:$AJ$6981,27, FALSE)</f>
        <v>0</v>
      </c>
      <c r="W29" s="10" t="e">
        <f>IF(V29=0,NA(),VLOOKUP($B$6&amp;$C29,IMDProfilerData!$A$2:$AJ$6981,35, FALSE))</f>
        <v>#N/A</v>
      </c>
      <c r="X29" s="10" t="e">
        <f>IF(V29=0,NA(),VLOOKUP($B$6&amp;$C29,IMDProfilerData!$A$2:$AJ$6981,36, FALSE))</f>
        <v>#N/A</v>
      </c>
      <c r="Y29" s="8">
        <f>VLOOKUP($B$6&amp;$C29,IMDProfilerData!$A$2:$AJ$6981,30, FALSE)</f>
        <v>1304</v>
      </c>
      <c r="Z29" s="10">
        <f>VLOOKUP($B$6&amp;$C29,IMDProfilerData!$A$2:$AJ$6981,33, FALSE)</f>
        <v>4.7619047619047619</v>
      </c>
      <c r="AA29" s="10">
        <f>VLOOKUP($B$6&amp;$C29,IMDProfilerData!$A$2:$AJ$6981,34, FALSE)</f>
        <v>86.963190184049083</v>
      </c>
      <c r="AB29" s="10">
        <v>8.8964437787165291</v>
      </c>
      <c r="AC29" s="10">
        <v>80.708784417066241</v>
      </c>
      <c r="AD29" s="10">
        <v>5.4880595937702985</v>
      </c>
      <c r="AE29" s="10">
        <v>88.366236652654976</v>
      </c>
      <c r="AF29" s="3" t="s">
        <v>710</v>
      </c>
    </row>
    <row r="30" spans="2:35" x14ac:dyDescent="0.2">
      <c r="C30" s="7" t="s">
        <v>713</v>
      </c>
      <c r="D30" s="8">
        <f>VLOOKUP($B$6&amp;$C30,IMDProfilerData!$A$2:$AJ$6981,5, FALSE)</f>
        <v>870</v>
      </c>
      <c r="E30" s="9">
        <f t="shared" si="15"/>
        <v>8.7703381116554773E-3</v>
      </c>
      <c r="F30" s="8">
        <f>VLOOKUP($B$6&amp;$C30,IMDProfilerData!$A$2:$AJ$6981,6, FALSE)</f>
        <v>0</v>
      </c>
      <c r="G30" s="9">
        <f t="shared" si="16"/>
        <v>0</v>
      </c>
      <c r="H30" s="8">
        <f>VLOOKUP($B$6&amp;$C30,IMDProfilerData!$A$2:$AJ$6981,7, FALSE)</f>
        <v>0</v>
      </c>
      <c r="I30" s="9">
        <f t="shared" si="17"/>
        <v>0</v>
      </c>
      <c r="J30" s="8">
        <f>VLOOKUP($B$6&amp;$C30,IMDProfilerData!$A$2:$AJ$6981,8, FALSE)</f>
        <v>5</v>
      </c>
      <c r="K30" s="9">
        <f t="shared" si="18"/>
        <v>5.7471264367816091E-3</v>
      </c>
      <c r="L30" s="8">
        <f>VLOOKUP($B$6&amp;$C30,IMDProfilerData!$A$2:$AJ$6981,9, FALSE)</f>
        <v>5</v>
      </c>
      <c r="M30" s="9">
        <f t="shared" si="19"/>
        <v>5.7471264367816091E-3</v>
      </c>
      <c r="N30" s="8">
        <f>VLOOKUP($B$6&amp;$C30,IMDProfilerData!$A$2:$AJ$6981,10, FALSE)</f>
        <v>5</v>
      </c>
      <c r="O30" s="9">
        <f t="shared" si="20"/>
        <v>5.7471264367816091E-3</v>
      </c>
      <c r="P30" s="8">
        <f>VLOOKUP($B$6&amp;$C30,IMDProfilerData!$A$2:$AJ$6981,11, FALSE)</f>
        <v>0</v>
      </c>
      <c r="Q30" s="9">
        <f t="shared" si="21"/>
        <v>0</v>
      </c>
      <c r="R30" s="8">
        <f>VLOOKUP($B$6&amp;$C30,IMDProfilerData!$A$2:$AJ$6981,12, FALSE)</f>
        <v>0</v>
      </c>
      <c r="S30" s="9">
        <f t="shared" si="22"/>
        <v>0</v>
      </c>
      <c r="T30" s="8">
        <f>VLOOKUP($B$6&amp;$C30,IMDProfilerData!$A$2:$AJ$6981,13, FALSE)</f>
        <v>42</v>
      </c>
      <c r="U30" s="9">
        <f t="shared" si="23"/>
        <v>4.8275862068965517E-2</v>
      </c>
      <c r="V30" s="8">
        <f>VLOOKUP($B$6&amp;$C30,IMDProfilerData!$A$2:$AJ$6981,27, FALSE)</f>
        <v>0</v>
      </c>
      <c r="W30" s="10" t="e">
        <f>IF(V30=0,NA(),VLOOKUP($B$6&amp;$C30,IMDProfilerData!$A$2:$AJ$6981,35, FALSE))</f>
        <v>#N/A</v>
      </c>
      <c r="X30" s="10" t="e">
        <f>IF(V30=0,NA(),VLOOKUP($B$6&amp;$C30,IMDProfilerData!$A$2:$AJ$6981,36, FALSE))</f>
        <v>#N/A</v>
      </c>
      <c r="Y30" s="8">
        <f>VLOOKUP($B$6&amp;$C30,IMDProfilerData!$A$2:$AJ$6981,30, FALSE)</f>
        <v>442</v>
      </c>
      <c r="Z30" s="10">
        <f>VLOOKUP($B$6&amp;$C30,IMDProfilerData!$A$2:$AJ$6981,33, FALSE)</f>
        <v>1.7811704834605597</v>
      </c>
      <c r="AA30" s="10">
        <f>VLOOKUP($B$6&amp;$C30,IMDProfilerData!$A$2:$AJ$6981,34, FALSE)</f>
        <v>88.914027149321271</v>
      </c>
      <c r="AB30" s="10">
        <v>8.9710827168796232</v>
      </c>
      <c r="AC30" s="10">
        <v>81.159262089291559</v>
      </c>
      <c r="AD30" s="10">
        <v>5.0638398115429917</v>
      </c>
      <c r="AE30" s="10">
        <v>86.638311073376215</v>
      </c>
      <c r="AF30" s="3" t="s">
        <v>713</v>
      </c>
    </row>
    <row r="31" spans="2:35" x14ac:dyDescent="0.2">
      <c r="C31" s="7" t="s">
        <v>705</v>
      </c>
      <c r="D31" s="8">
        <f>VLOOKUP($B$6&amp;$C31,IMDProfilerData!$A$2:$AJ$6981,5, FALSE)</f>
        <v>7351</v>
      </c>
      <c r="E31" s="9">
        <f t="shared" si="15"/>
        <v>7.4104316619286681E-2</v>
      </c>
      <c r="F31" s="8">
        <f>VLOOKUP($B$6&amp;$C31,IMDProfilerData!$A$2:$AJ$6981,6, FALSE)</f>
        <v>0</v>
      </c>
      <c r="G31" s="9">
        <f t="shared" si="16"/>
        <v>0</v>
      </c>
      <c r="H31" s="8">
        <f>VLOOKUP($B$6&amp;$C31,IMDProfilerData!$A$2:$AJ$6981,7, FALSE)</f>
        <v>0</v>
      </c>
      <c r="I31" s="9">
        <f t="shared" si="17"/>
        <v>0</v>
      </c>
      <c r="J31" s="8">
        <f>VLOOKUP($B$6&amp;$C31,IMDProfilerData!$A$2:$AJ$6981,8, FALSE)</f>
        <v>115</v>
      </c>
      <c r="K31" s="9">
        <f t="shared" si="18"/>
        <v>1.5644130050333289E-2</v>
      </c>
      <c r="L31" s="8">
        <f>VLOOKUP($B$6&amp;$C31,IMDProfilerData!$A$2:$AJ$6981,9, FALSE)</f>
        <v>115</v>
      </c>
      <c r="M31" s="9">
        <f t="shared" si="19"/>
        <v>1.5644130050333289E-2</v>
      </c>
      <c r="N31" s="8">
        <f>VLOOKUP($B$6&amp;$C31,IMDProfilerData!$A$2:$AJ$6981,10, FALSE)</f>
        <v>115</v>
      </c>
      <c r="O31" s="9">
        <f t="shared" si="20"/>
        <v>1.5644130050333289E-2</v>
      </c>
      <c r="P31" s="8">
        <f>VLOOKUP($B$6&amp;$C31,IMDProfilerData!$A$2:$AJ$6981,11, FALSE)</f>
        <v>0</v>
      </c>
      <c r="Q31" s="9">
        <f t="shared" si="21"/>
        <v>0</v>
      </c>
      <c r="R31" s="8">
        <f>VLOOKUP($B$6&amp;$C31,IMDProfilerData!$A$2:$AJ$6981,12, FALSE)</f>
        <v>0</v>
      </c>
      <c r="S31" s="9">
        <f t="shared" si="22"/>
        <v>0</v>
      </c>
      <c r="T31" s="8">
        <f>VLOOKUP($B$6&amp;$C31,IMDProfilerData!$A$2:$AJ$6981,13, FALSE)</f>
        <v>357</v>
      </c>
      <c r="U31" s="9">
        <f t="shared" si="23"/>
        <v>4.8564821112773771E-2</v>
      </c>
      <c r="V31" s="8">
        <f>VLOOKUP($B$6&amp;$C31,IMDProfilerData!$A$2:$AJ$6981,27, FALSE)</f>
        <v>0</v>
      </c>
      <c r="W31" s="10" t="e">
        <f>IF(V31=0,NA(),VLOOKUP($B$6&amp;$C31,IMDProfilerData!$A$2:$AJ$6981,35, FALSE))</f>
        <v>#N/A</v>
      </c>
      <c r="X31" s="10" t="e">
        <f>IF(V31=0,NA(),VLOOKUP($B$6&amp;$C31,IMDProfilerData!$A$2:$AJ$6981,36, FALSE))</f>
        <v>#N/A</v>
      </c>
      <c r="Y31" s="8">
        <f>VLOOKUP($B$6&amp;$C31,IMDProfilerData!$A$2:$AJ$6981,30, FALSE)</f>
        <v>3954</v>
      </c>
      <c r="Z31" s="10">
        <f>VLOOKUP($B$6&amp;$C31,IMDProfilerData!$A$2:$AJ$6981,33, FALSE)</f>
        <v>3.0804335424985738</v>
      </c>
      <c r="AA31" s="10">
        <f>VLOOKUP($B$6&amp;$C31,IMDProfilerData!$A$2:$AJ$6981,34, FALSE)</f>
        <v>88.669701568032366</v>
      </c>
      <c r="AB31" s="10">
        <v>7.1109462078992003</v>
      </c>
      <c r="AC31" s="10">
        <v>86.660148432014594</v>
      </c>
      <c r="AD31" s="10">
        <v>4.4849537317439294</v>
      </c>
      <c r="AE31" s="10">
        <v>89.990067157872886</v>
      </c>
      <c r="AF31" s="3" t="s">
        <v>705</v>
      </c>
    </row>
    <row r="32" spans="2:35" x14ac:dyDescent="0.2">
      <c r="C32" s="7" t="s">
        <v>708</v>
      </c>
      <c r="D32" s="8">
        <f>VLOOKUP($B$6&amp;$C32,IMDProfilerData!$A$2:$AJ$6981,5, FALSE)</f>
        <v>975</v>
      </c>
      <c r="E32" s="9">
        <f t="shared" si="15"/>
        <v>9.8288271940966555E-3</v>
      </c>
      <c r="F32" s="8">
        <f>VLOOKUP($B$6&amp;$C32,IMDProfilerData!$A$2:$AJ$6981,6, FALSE)</f>
        <v>0</v>
      </c>
      <c r="G32" s="9">
        <f t="shared" si="16"/>
        <v>0</v>
      </c>
      <c r="H32" s="8">
        <f>VLOOKUP($B$6&amp;$C32,IMDProfilerData!$A$2:$AJ$6981,7, FALSE)</f>
        <v>0</v>
      </c>
      <c r="I32" s="9">
        <f t="shared" si="17"/>
        <v>0</v>
      </c>
      <c r="J32" s="8">
        <f>VLOOKUP($B$6&amp;$C32,IMDProfilerData!$A$2:$AJ$6981,8, FALSE)</f>
        <v>28</v>
      </c>
      <c r="K32" s="9">
        <f t="shared" si="18"/>
        <v>2.8717948717948718E-2</v>
      </c>
      <c r="L32" s="8">
        <f>VLOOKUP($B$6&amp;$C32,IMDProfilerData!$A$2:$AJ$6981,9, FALSE)</f>
        <v>28</v>
      </c>
      <c r="M32" s="9">
        <f t="shared" si="19"/>
        <v>2.8717948717948718E-2</v>
      </c>
      <c r="N32" s="8">
        <f>VLOOKUP($B$6&amp;$C32,IMDProfilerData!$A$2:$AJ$6981,10, FALSE)</f>
        <v>28</v>
      </c>
      <c r="O32" s="9">
        <f t="shared" si="20"/>
        <v>2.8717948717948718E-2</v>
      </c>
      <c r="P32" s="8">
        <f>VLOOKUP($B$6&amp;$C32,IMDProfilerData!$A$2:$AJ$6981,11, FALSE)</f>
        <v>0</v>
      </c>
      <c r="Q32" s="9">
        <f t="shared" si="21"/>
        <v>0</v>
      </c>
      <c r="R32" s="8">
        <f>VLOOKUP($B$6&amp;$C32,IMDProfilerData!$A$2:$AJ$6981,12, FALSE)</f>
        <v>0</v>
      </c>
      <c r="S32" s="9">
        <f t="shared" si="22"/>
        <v>0</v>
      </c>
      <c r="T32" s="8">
        <f>VLOOKUP($B$6&amp;$C32,IMDProfilerData!$A$2:$AJ$6981,13, FALSE)</f>
        <v>31</v>
      </c>
      <c r="U32" s="9">
        <f t="shared" si="23"/>
        <v>3.1794871794871796E-2</v>
      </c>
      <c r="V32" s="8">
        <f>VLOOKUP($B$6&amp;$C32,IMDProfilerData!$A$2:$AJ$6981,27, FALSE)</f>
        <v>0</v>
      </c>
      <c r="W32" s="10" t="e">
        <f>IF(V32=0,NA(),VLOOKUP($B$6&amp;$C32,IMDProfilerData!$A$2:$AJ$6981,35, FALSE))</f>
        <v>#N/A</v>
      </c>
      <c r="X32" s="10" t="e">
        <f>IF(V32=0,NA(),VLOOKUP($B$6&amp;$C32,IMDProfilerData!$A$2:$AJ$6981,36, FALSE))</f>
        <v>#N/A</v>
      </c>
      <c r="Y32" s="8">
        <f>VLOOKUP($B$6&amp;$C32,IMDProfilerData!$A$2:$AJ$6981,30, FALSE)</f>
        <v>237</v>
      </c>
      <c r="Z32" s="10">
        <f>VLOOKUP($B$6&amp;$C32,IMDProfilerData!$A$2:$AJ$6981,33, FALSE)</f>
        <v>6.1611374407582939</v>
      </c>
      <c r="AA32" s="10">
        <f>VLOOKUP($B$6&amp;$C32,IMDProfilerData!$A$2:$AJ$6981,34, FALSE)</f>
        <v>89.029535864978897</v>
      </c>
      <c r="AB32" s="10">
        <v>15.286007981618091</v>
      </c>
      <c r="AC32" s="10">
        <v>75.357696163309939</v>
      </c>
      <c r="AD32" s="10">
        <v>6.335438422269462</v>
      </c>
      <c r="AE32" s="10">
        <v>86.170611044257257</v>
      </c>
      <c r="AF32" s="3" t="s">
        <v>740</v>
      </c>
    </row>
    <row r="33" spans="3:32" x14ac:dyDescent="0.2">
      <c r="C33" s="7" t="s">
        <v>704</v>
      </c>
      <c r="D33" s="8">
        <f>VLOOKUP($B$6&amp;$C33,IMDProfilerData!$A$2:$AJ$6981,5, FALSE)</f>
        <v>151</v>
      </c>
      <c r="E33" s="9">
        <f t="shared" si="15"/>
        <v>1.5222081090344563E-3</v>
      </c>
      <c r="F33" s="8">
        <f>VLOOKUP($B$6&amp;$C33,IMDProfilerData!$A$2:$AJ$6981,6, FALSE)</f>
        <v>0</v>
      </c>
      <c r="G33" s="9">
        <f t="shared" si="16"/>
        <v>0</v>
      </c>
      <c r="H33" s="8">
        <f>VLOOKUP($B$6&amp;$C33,IMDProfilerData!$A$2:$AJ$6981,7, FALSE)</f>
        <v>0</v>
      </c>
      <c r="I33" s="9">
        <f t="shared" si="17"/>
        <v>0</v>
      </c>
      <c r="J33" s="8">
        <f>VLOOKUP($B$6&amp;$C33,IMDProfilerData!$A$2:$AJ$6981,8, FALSE)</f>
        <v>0</v>
      </c>
      <c r="K33" s="9">
        <f t="shared" si="18"/>
        <v>0</v>
      </c>
      <c r="L33" s="8">
        <f>VLOOKUP($B$6&amp;$C33,IMDProfilerData!$A$2:$AJ$6981,9, FALSE)</f>
        <v>0</v>
      </c>
      <c r="M33" s="9">
        <f t="shared" si="19"/>
        <v>0</v>
      </c>
      <c r="N33" s="8">
        <f>VLOOKUP($B$6&amp;$C33,IMDProfilerData!$A$2:$AJ$6981,10, FALSE)</f>
        <v>0</v>
      </c>
      <c r="O33" s="9">
        <f t="shared" si="20"/>
        <v>0</v>
      </c>
      <c r="P33" s="8">
        <f>VLOOKUP($B$6&amp;$C33,IMDProfilerData!$A$2:$AJ$6981,11, FALSE)</f>
        <v>0</v>
      </c>
      <c r="Q33" s="9">
        <f t="shared" si="21"/>
        <v>0</v>
      </c>
      <c r="R33" s="8">
        <f>VLOOKUP($B$6&amp;$C33,IMDProfilerData!$A$2:$AJ$6981,12, FALSE)</f>
        <v>0</v>
      </c>
      <c r="S33" s="9">
        <f t="shared" si="22"/>
        <v>0</v>
      </c>
      <c r="T33" s="8">
        <f>VLOOKUP($B$6&amp;$C33,IMDProfilerData!$A$2:$AJ$6981,13, FALSE)</f>
        <v>2</v>
      </c>
      <c r="U33" s="9">
        <f t="shared" si="23"/>
        <v>1.3245033112582781E-2</v>
      </c>
      <c r="V33" s="8">
        <f>VLOOKUP($B$6&amp;$C33,IMDProfilerData!$A$2:$AJ$6981,27, FALSE)</f>
        <v>0</v>
      </c>
      <c r="W33" s="10" t="e">
        <f>IF(V33=0,NA(),VLOOKUP($B$6&amp;$C33,IMDProfilerData!$A$2:$AJ$6981,35, FALSE))</f>
        <v>#N/A</v>
      </c>
      <c r="X33" s="10" t="e">
        <f>IF(V33=0,NA(),VLOOKUP($B$6&amp;$C33,IMDProfilerData!$A$2:$AJ$6981,36, FALSE))</f>
        <v>#N/A</v>
      </c>
      <c r="Y33" s="8">
        <f>VLOOKUP($B$6&amp;$C33,IMDProfilerData!$A$2:$AJ$6981,30, FALSE)</f>
        <v>48</v>
      </c>
      <c r="Z33" s="10">
        <f>VLOOKUP($B$6&amp;$C33,IMDProfilerData!$A$2:$AJ$6981,33, FALSE)</f>
        <v>22.222222222222221</v>
      </c>
      <c r="AA33" s="10">
        <f>VLOOKUP($B$6&amp;$C33,IMDProfilerData!$A$2:$AJ$6981,34, FALSE)</f>
        <v>56.25</v>
      </c>
      <c r="AB33" s="10">
        <v>21.639898562975485</v>
      </c>
      <c r="AC33" s="10">
        <v>53.073126962763574</v>
      </c>
      <c r="AD33" s="10">
        <v>16.168130768375402</v>
      </c>
      <c r="AE33" s="10">
        <v>54.828679429337889</v>
      </c>
      <c r="AF33" s="3" t="s">
        <v>737</v>
      </c>
    </row>
    <row r="34" spans="3:32" x14ac:dyDescent="0.2">
      <c r="C34" s="7" t="s">
        <v>714</v>
      </c>
      <c r="D34" s="8">
        <f>VLOOKUP($B$6&amp;$C34,IMDProfilerData!$A$2:$AJ$6981,5, FALSE)</f>
        <v>2132</v>
      </c>
      <c r="E34" s="9">
        <f t="shared" si="15"/>
        <v>2.1492368797758021E-2</v>
      </c>
      <c r="F34" s="8">
        <f>VLOOKUP($B$6&amp;$C34,IMDProfilerData!$A$2:$AJ$6981,6, FALSE)</f>
        <v>0</v>
      </c>
      <c r="G34" s="9">
        <f t="shared" si="16"/>
        <v>0</v>
      </c>
      <c r="H34" s="8">
        <f>VLOOKUP($B$6&amp;$C34,IMDProfilerData!$A$2:$AJ$6981,7, FALSE)</f>
        <v>0</v>
      </c>
      <c r="I34" s="9">
        <f t="shared" si="17"/>
        <v>0</v>
      </c>
      <c r="J34" s="8">
        <f>VLOOKUP($B$6&amp;$C34,IMDProfilerData!$A$2:$AJ$6981,8, FALSE)</f>
        <v>55</v>
      </c>
      <c r="K34" s="9">
        <f t="shared" si="18"/>
        <v>2.5797373358348967E-2</v>
      </c>
      <c r="L34" s="8">
        <f>VLOOKUP($B$6&amp;$C34,IMDProfilerData!$A$2:$AJ$6981,9, FALSE)</f>
        <v>55</v>
      </c>
      <c r="M34" s="9">
        <f t="shared" si="19"/>
        <v>2.5797373358348967E-2</v>
      </c>
      <c r="N34" s="8">
        <f>VLOOKUP($B$6&amp;$C34,IMDProfilerData!$A$2:$AJ$6981,10, FALSE)</f>
        <v>55</v>
      </c>
      <c r="O34" s="9">
        <f t="shared" si="20"/>
        <v>2.5797373358348967E-2</v>
      </c>
      <c r="P34" s="8">
        <f>VLOOKUP($B$6&amp;$C34,IMDProfilerData!$A$2:$AJ$6981,11, FALSE)</f>
        <v>0</v>
      </c>
      <c r="Q34" s="9">
        <f t="shared" si="21"/>
        <v>0</v>
      </c>
      <c r="R34" s="8">
        <f>VLOOKUP($B$6&amp;$C34,IMDProfilerData!$A$2:$AJ$6981,12, FALSE)</f>
        <v>0</v>
      </c>
      <c r="S34" s="9">
        <f t="shared" si="22"/>
        <v>0</v>
      </c>
      <c r="T34" s="8">
        <f>VLOOKUP($B$6&amp;$C34,IMDProfilerData!$A$2:$AJ$6981,13, FALSE)</f>
        <v>108</v>
      </c>
      <c r="U34" s="9">
        <f t="shared" si="23"/>
        <v>5.0656660412757973E-2</v>
      </c>
      <c r="V34" s="8">
        <f>VLOOKUP($B$6&amp;$C34,IMDProfilerData!$A$2:$AJ$6981,27, FALSE)</f>
        <v>0</v>
      </c>
      <c r="W34" s="10" t="e">
        <f>IF(V34=0,NA(),VLOOKUP($B$6&amp;$C34,IMDProfilerData!$A$2:$AJ$6981,35, FALSE))</f>
        <v>#N/A</v>
      </c>
      <c r="X34" s="10" t="e">
        <f>IF(V34=0,NA(),VLOOKUP($B$6&amp;$C34,IMDProfilerData!$A$2:$AJ$6981,36, FALSE))</f>
        <v>#N/A</v>
      </c>
      <c r="Y34" s="8">
        <f>VLOOKUP($B$6&amp;$C34,IMDProfilerData!$A$2:$AJ$6981,30, FALSE)</f>
        <v>1019</v>
      </c>
      <c r="Z34" s="10">
        <f>VLOOKUP($B$6&amp;$C34,IMDProfilerData!$A$2:$AJ$6981,33, FALSE)</f>
        <v>4.1866028708133971</v>
      </c>
      <c r="AA34" s="10">
        <f>VLOOKUP($B$6&amp;$C34,IMDProfilerData!$A$2:$AJ$6981,34, FALSE)</f>
        <v>82.04121687929343</v>
      </c>
      <c r="AB34" s="10">
        <v>12.222990731774797</v>
      </c>
      <c r="AC34" s="10">
        <v>74.797202218359402</v>
      </c>
      <c r="AD34" s="10">
        <v>6.4934744224524321</v>
      </c>
      <c r="AE34" s="10">
        <v>81.037622573544127</v>
      </c>
      <c r="AF34" s="3" t="s">
        <v>714</v>
      </c>
    </row>
    <row r="35" spans="3:32" x14ac:dyDescent="0.2">
      <c r="C35" s="7" t="s">
        <v>709</v>
      </c>
      <c r="D35" s="8">
        <f>VLOOKUP($B$6&amp;$C35,IMDProfilerData!$A$2:$AJ$6981,5, FALSE)</f>
        <v>650</v>
      </c>
      <c r="E35" s="9">
        <f t="shared" si="15"/>
        <v>6.5525514627311036E-3</v>
      </c>
      <c r="F35" s="8">
        <f>VLOOKUP($B$6&amp;$C35,IMDProfilerData!$A$2:$AJ$6981,6, FALSE)</f>
        <v>0</v>
      </c>
      <c r="G35" s="9">
        <f t="shared" si="16"/>
        <v>0</v>
      </c>
      <c r="H35" s="8">
        <f>VLOOKUP($B$6&amp;$C35,IMDProfilerData!$A$2:$AJ$6981,7, FALSE)</f>
        <v>0</v>
      </c>
      <c r="I35" s="9">
        <f t="shared" si="17"/>
        <v>0</v>
      </c>
      <c r="J35" s="8">
        <f>VLOOKUP($B$6&amp;$C35,IMDProfilerData!$A$2:$AJ$6981,8, FALSE)</f>
        <v>8</v>
      </c>
      <c r="K35" s="9">
        <f t="shared" si="18"/>
        <v>1.2307692307692308E-2</v>
      </c>
      <c r="L35" s="8">
        <f>VLOOKUP($B$6&amp;$C35,IMDProfilerData!$A$2:$AJ$6981,9, FALSE)</f>
        <v>8</v>
      </c>
      <c r="M35" s="9">
        <f t="shared" si="19"/>
        <v>1.2307692307692308E-2</v>
      </c>
      <c r="N35" s="8">
        <f>VLOOKUP($B$6&amp;$C35,IMDProfilerData!$A$2:$AJ$6981,10, FALSE)</f>
        <v>8</v>
      </c>
      <c r="O35" s="9">
        <f t="shared" si="20"/>
        <v>1.2307692307692308E-2</v>
      </c>
      <c r="P35" s="8">
        <f>VLOOKUP($B$6&amp;$C35,IMDProfilerData!$A$2:$AJ$6981,11, FALSE)</f>
        <v>0</v>
      </c>
      <c r="Q35" s="9">
        <f t="shared" si="21"/>
        <v>0</v>
      </c>
      <c r="R35" s="8">
        <f>VLOOKUP($B$6&amp;$C35,IMDProfilerData!$A$2:$AJ$6981,12, FALSE)</f>
        <v>0</v>
      </c>
      <c r="S35" s="9">
        <f t="shared" si="22"/>
        <v>0</v>
      </c>
      <c r="T35" s="8">
        <f>VLOOKUP($B$6&amp;$C35,IMDProfilerData!$A$2:$AJ$6981,13, FALSE)</f>
        <v>23</v>
      </c>
      <c r="U35" s="9">
        <f t="shared" si="23"/>
        <v>3.5384615384615382E-2</v>
      </c>
      <c r="V35" s="8">
        <f>VLOOKUP($B$6&amp;$C35,IMDProfilerData!$A$2:$AJ$6981,27, FALSE)</f>
        <v>0</v>
      </c>
      <c r="W35" s="10" t="e">
        <f>IF(V35=0,NA(),VLOOKUP($B$6&amp;$C35,IMDProfilerData!$A$2:$AJ$6981,35, FALSE))</f>
        <v>#N/A</v>
      </c>
      <c r="X35" s="10" t="e">
        <f>IF(V35=0,NA(),VLOOKUP($B$6&amp;$C35,IMDProfilerData!$A$2:$AJ$6981,36, FALSE))</f>
        <v>#N/A</v>
      </c>
      <c r="Y35" s="8">
        <f>VLOOKUP($B$6&amp;$C35,IMDProfilerData!$A$2:$AJ$6981,30, FALSE)</f>
        <v>220</v>
      </c>
      <c r="Z35" s="10">
        <f>VLOOKUP($B$6&amp;$C35,IMDProfilerData!$A$2:$AJ$6981,33, FALSE)</f>
        <v>5.9459459459459456</v>
      </c>
      <c r="AA35" s="10">
        <f>VLOOKUP($B$6&amp;$C35,IMDProfilerData!$A$2:$AJ$6981,34, FALSE)</f>
        <v>84.090909090909093</v>
      </c>
      <c r="AB35" s="10">
        <v>14.440433212996389</v>
      </c>
      <c r="AC35" s="10">
        <v>76.557788944723612</v>
      </c>
      <c r="AD35" s="10">
        <v>7.6690811808695383</v>
      </c>
      <c r="AE35" s="10">
        <v>85.012235995105598</v>
      </c>
      <c r="AF35" s="3" t="s">
        <v>709</v>
      </c>
    </row>
    <row r="36" spans="3:32" x14ac:dyDescent="0.2">
      <c r="C36" s="3" t="s">
        <v>702</v>
      </c>
      <c r="D36" s="8">
        <f>VLOOKUP($B$6&amp;$C36,IMDProfilerData!$A$2:$AJ$6981,5, FALSE)</f>
        <v>24863</v>
      </c>
      <c r="E36" s="9">
        <f t="shared" si="15"/>
        <v>0.25064013387366679</v>
      </c>
      <c r="F36" s="8">
        <f>VLOOKUP($B$6&amp;$C36,IMDProfilerData!$A$2:$AJ$6981,6, FALSE)</f>
        <v>0</v>
      </c>
      <c r="G36" s="9">
        <f t="shared" si="16"/>
        <v>0</v>
      </c>
      <c r="H36" s="8">
        <f>VLOOKUP($B$6&amp;$C36,IMDProfilerData!$A$2:$AJ$6981,7, FALSE)</f>
        <v>0</v>
      </c>
      <c r="I36" s="9">
        <f t="shared" si="17"/>
        <v>0</v>
      </c>
      <c r="J36" s="8">
        <f>VLOOKUP($B$6&amp;$C36,IMDProfilerData!$A$2:$AJ$6981,8, FALSE)</f>
        <v>752</v>
      </c>
      <c r="K36" s="9">
        <f t="shared" si="18"/>
        <v>3.0245746691871456E-2</v>
      </c>
      <c r="L36" s="8">
        <f>VLOOKUP($B$6&amp;$C36,IMDProfilerData!$A$2:$AJ$6981,9, FALSE)</f>
        <v>752</v>
      </c>
      <c r="M36" s="9">
        <f t="shared" si="19"/>
        <v>3.0245746691871456E-2</v>
      </c>
      <c r="N36" s="8">
        <f>VLOOKUP($B$6&amp;$C36,IMDProfilerData!$A$2:$AJ$6981,10, FALSE)</f>
        <v>752</v>
      </c>
      <c r="O36" s="9">
        <f t="shared" si="20"/>
        <v>3.0245746691871456E-2</v>
      </c>
      <c r="P36" s="8">
        <f>VLOOKUP($B$6&amp;$C36,IMDProfilerData!$A$2:$AJ$6981,11, FALSE)</f>
        <v>0</v>
      </c>
      <c r="Q36" s="9">
        <f t="shared" si="21"/>
        <v>0</v>
      </c>
      <c r="R36" s="8">
        <f>VLOOKUP($B$6&amp;$C36,IMDProfilerData!$A$2:$AJ$6981,12, FALSE)</f>
        <v>0</v>
      </c>
      <c r="S36" s="9">
        <f t="shared" si="22"/>
        <v>0</v>
      </c>
      <c r="T36" s="8">
        <f>VLOOKUP($B$6&amp;$C36,IMDProfilerData!$A$2:$AJ$6981,13, FALSE)</f>
        <v>1173</v>
      </c>
      <c r="U36" s="9">
        <f t="shared" si="23"/>
        <v>4.7178538390379277E-2</v>
      </c>
      <c r="V36" s="8">
        <f>VLOOKUP($B$6&amp;$C36,IMDProfilerData!$A$2:$AJ$6981,27, FALSE)</f>
        <v>0</v>
      </c>
      <c r="W36" s="10" t="e">
        <f>IF(V36=0,NA(),VLOOKUP($B$6&amp;$C36,IMDProfilerData!$A$2:$AJ$6981,35, FALSE))</f>
        <v>#N/A</v>
      </c>
      <c r="X36" s="10" t="e">
        <f>IF(V36=0,NA(),VLOOKUP($B$6&amp;$C36,IMDProfilerData!$A$2:$AJ$6981,36, FALSE))</f>
        <v>#N/A</v>
      </c>
      <c r="Y36" s="8">
        <f>VLOOKUP($B$6&amp;$C36,IMDProfilerData!$A$2:$AJ$6981,30, FALSE)</f>
        <v>11380</v>
      </c>
      <c r="Z36" s="10">
        <f>VLOOKUP($B$6&amp;$C36,IMDProfilerData!$A$2:$AJ$6981,33, FALSE)</f>
        <v>4.7654190827622562</v>
      </c>
      <c r="AA36" s="10">
        <f>VLOOKUP($B$6&amp;$C36,IMDProfilerData!$A$2:$AJ$6981,34, FALSE)</f>
        <v>83.347978910369065</v>
      </c>
      <c r="AB36" s="10">
        <v>13.406957368460752</v>
      </c>
      <c r="AC36" s="10">
        <v>75.167906312658815</v>
      </c>
      <c r="AD36" s="10">
        <v>7.1700361118415863</v>
      </c>
      <c r="AE36" s="10">
        <v>84.8191935094992</v>
      </c>
      <c r="AF36" s="3" t="s">
        <v>736</v>
      </c>
    </row>
    <row r="37" spans="3:32" x14ac:dyDescent="0.2">
      <c r="C37" s="7" t="s">
        <v>718</v>
      </c>
      <c r="D37" s="8">
        <f>VLOOKUP($B$6&amp;$C37,IMDProfilerData!$A$2:$AJ$6981,5, FALSE)</f>
        <v>543</v>
      </c>
      <c r="E37" s="9">
        <f t="shared" si="15"/>
        <v>5.4739006834815217E-3</v>
      </c>
      <c r="F37" s="8">
        <f>VLOOKUP($B$6&amp;$C37,IMDProfilerData!$A$2:$AJ$6981,6, FALSE)</f>
        <v>0</v>
      </c>
      <c r="G37" s="9">
        <f t="shared" si="16"/>
        <v>0</v>
      </c>
      <c r="H37" s="8">
        <f>VLOOKUP($B$6&amp;$C37,IMDProfilerData!$A$2:$AJ$6981,7, FALSE)</f>
        <v>0</v>
      </c>
      <c r="I37" s="9">
        <f t="shared" si="17"/>
        <v>0</v>
      </c>
      <c r="J37" s="8">
        <f>VLOOKUP($B$6&amp;$C37,IMDProfilerData!$A$2:$AJ$6981,8, FALSE)</f>
        <v>16</v>
      </c>
      <c r="K37" s="9">
        <f t="shared" si="18"/>
        <v>2.9465930018416207E-2</v>
      </c>
      <c r="L37" s="8">
        <f>VLOOKUP($B$6&amp;$C37,IMDProfilerData!$A$2:$AJ$6981,9, FALSE)</f>
        <v>16</v>
      </c>
      <c r="M37" s="9">
        <f t="shared" si="19"/>
        <v>2.9465930018416207E-2</v>
      </c>
      <c r="N37" s="8">
        <f>VLOOKUP($B$6&amp;$C37,IMDProfilerData!$A$2:$AJ$6981,10, FALSE)</f>
        <v>16</v>
      </c>
      <c r="O37" s="9">
        <f t="shared" si="20"/>
        <v>2.9465930018416207E-2</v>
      </c>
      <c r="P37" s="8">
        <f>VLOOKUP($B$6&amp;$C37,IMDProfilerData!$A$2:$AJ$6981,11, FALSE)</f>
        <v>0</v>
      </c>
      <c r="Q37" s="9">
        <f t="shared" si="21"/>
        <v>0</v>
      </c>
      <c r="R37" s="8">
        <f>VLOOKUP($B$6&amp;$C37,IMDProfilerData!$A$2:$AJ$6981,12, FALSE)</f>
        <v>0</v>
      </c>
      <c r="S37" s="9">
        <f t="shared" si="22"/>
        <v>0</v>
      </c>
      <c r="T37" s="8">
        <f>VLOOKUP($B$6&amp;$C37,IMDProfilerData!$A$2:$AJ$6981,13, FALSE)</f>
        <v>12</v>
      </c>
      <c r="U37" s="9">
        <f t="shared" si="23"/>
        <v>2.2099447513812154E-2</v>
      </c>
      <c r="V37" s="8">
        <f>VLOOKUP($B$6&amp;$C37,IMDProfilerData!$A$2:$AJ$6981,27, FALSE)</f>
        <v>0</v>
      </c>
      <c r="W37" s="10" t="e">
        <f>IF(V37=0,NA(),VLOOKUP($B$6&amp;$C37,IMDProfilerData!$A$2:$AJ$6981,35, FALSE))</f>
        <v>#N/A</v>
      </c>
      <c r="X37" s="10" t="e">
        <f>IF(V37=0,NA(),VLOOKUP($B$6&amp;$C37,IMDProfilerData!$A$2:$AJ$6981,36, FALSE))</f>
        <v>#N/A</v>
      </c>
      <c r="Y37" s="8">
        <f>VLOOKUP($B$6&amp;$C37,IMDProfilerData!$A$2:$AJ$6981,30, FALSE)</f>
        <v>264</v>
      </c>
      <c r="Z37" s="10">
        <f>VLOOKUP($B$6&amp;$C37,IMDProfilerData!$A$2:$AJ$6981,33, FALSE)</f>
        <v>3.5714285714285716</v>
      </c>
      <c r="AA37" s="10">
        <f>VLOOKUP($B$6&amp;$C37,IMDProfilerData!$A$2:$AJ$6981,34, FALSE)</f>
        <v>84.848484848484844</v>
      </c>
      <c r="AB37" s="10">
        <v>17.513534992301196</v>
      </c>
      <c r="AC37" s="10">
        <v>72.220827205222946</v>
      </c>
      <c r="AD37" s="10">
        <v>9.4642551735932958</v>
      </c>
      <c r="AE37" s="10">
        <v>80.805707671843422</v>
      </c>
      <c r="AF37" s="3" t="s">
        <v>718</v>
      </c>
    </row>
    <row r="38" spans="3:32" x14ac:dyDescent="0.2">
      <c r="C38" s="7" t="s">
        <v>707</v>
      </c>
      <c r="D38" s="8">
        <f>VLOOKUP($B$6&amp;$C38,IMDProfilerData!$A$2:$AJ$6981,5, FALSE)</f>
        <v>299</v>
      </c>
      <c r="E38" s="9">
        <f t="shared" si="15"/>
        <v>3.0141736728563078E-3</v>
      </c>
      <c r="F38" s="8">
        <f>VLOOKUP($B$6&amp;$C38,IMDProfilerData!$A$2:$AJ$6981,6, FALSE)</f>
        <v>0</v>
      </c>
      <c r="G38" s="9">
        <f t="shared" si="16"/>
        <v>0</v>
      </c>
      <c r="H38" s="8">
        <f>VLOOKUP($B$6&amp;$C38,IMDProfilerData!$A$2:$AJ$6981,7, FALSE)</f>
        <v>0</v>
      </c>
      <c r="I38" s="9">
        <f t="shared" si="17"/>
        <v>0</v>
      </c>
      <c r="J38" s="8">
        <f>VLOOKUP($B$6&amp;$C38,IMDProfilerData!$A$2:$AJ$6981,8, FALSE)</f>
        <v>12</v>
      </c>
      <c r="K38" s="9">
        <f t="shared" si="18"/>
        <v>4.0133779264214048E-2</v>
      </c>
      <c r="L38" s="8">
        <f>VLOOKUP($B$6&amp;$C38,IMDProfilerData!$A$2:$AJ$6981,9, FALSE)</f>
        <v>12</v>
      </c>
      <c r="M38" s="9">
        <f t="shared" si="19"/>
        <v>4.0133779264214048E-2</v>
      </c>
      <c r="N38" s="8">
        <f>VLOOKUP($B$6&amp;$C38,IMDProfilerData!$A$2:$AJ$6981,10, FALSE)</f>
        <v>12</v>
      </c>
      <c r="O38" s="9">
        <f t="shared" si="20"/>
        <v>4.0133779264214048E-2</v>
      </c>
      <c r="P38" s="8">
        <f>VLOOKUP($B$6&amp;$C38,IMDProfilerData!$A$2:$AJ$6981,11, FALSE)</f>
        <v>0</v>
      </c>
      <c r="Q38" s="9">
        <f t="shared" si="21"/>
        <v>0</v>
      </c>
      <c r="R38" s="8">
        <f>VLOOKUP($B$6&amp;$C38,IMDProfilerData!$A$2:$AJ$6981,12, FALSE)</f>
        <v>0</v>
      </c>
      <c r="S38" s="9">
        <f t="shared" si="22"/>
        <v>0</v>
      </c>
      <c r="T38" s="8">
        <f>VLOOKUP($B$6&amp;$C38,IMDProfilerData!$A$2:$AJ$6981,13, FALSE)</f>
        <v>17</v>
      </c>
      <c r="U38" s="9">
        <f t="shared" si="23"/>
        <v>5.6856187290969896E-2</v>
      </c>
      <c r="V38" s="8">
        <f>VLOOKUP($B$6&amp;$C38,IMDProfilerData!$A$2:$AJ$6981,27, FALSE)</f>
        <v>0</v>
      </c>
      <c r="W38" s="10" t="e">
        <f>IF(V38=0,NA(),VLOOKUP($B$6&amp;$C38,IMDProfilerData!$A$2:$AJ$6981,35, FALSE))</f>
        <v>#N/A</v>
      </c>
      <c r="X38" s="10" t="e">
        <f>IF(V38=0,NA(),VLOOKUP($B$6&amp;$C38,IMDProfilerData!$A$2:$AJ$6981,36, FALSE))</f>
        <v>#N/A</v>
      </c>
      <c r="Y38" s="8">
        <f>VLOOKUP($B$6&amp;$C38,IMDProfilerData!$A$2:$AJ$6981,30, FALSE)</f>
        <v>80</v>
      </c>
      <c r="Z38" s="10">
        <f>VLOOKUP($B$6&amp;$C38,IMDProfilerData!$A$2:$AJ$6981,33, FALSE)</f>
        <v>6.756756756756757</v>
      </c>
      <c r="AA38" s="10">
        <f>VLOOKUP($B$6&amp;$C38,IMDProfilerData!$A$2:$AJ$6981,34, FALSE)</f>
        <v>92.5</v>
      </c>
      <c r="AB38" s="10">
        <v>19.951179820992678</v>
      </c>
      <c r="AC38" s="10">
        <v>77.784810126582272</v>
      </c>
      <c r="AD38" s="10">
        <v>10.67964504368164</v>
      </c>
      <c r="AE38" s="10">
        <v>84.394775036284472</v>
      </c>
      <c r="AF38" s="3" t="s">
        <v>739</v>
      </c>
    </row>
    <row r="39" spans="3:32" x14ac:dyDescent="0.2">
      <c r="C39" s="7" t="s">
        <v>706</v>
      </c>
      <c r="D39" s="8">
        <f>VLOOKUP($B$6&amp;$C39,IMDProfilerData!$A$2:$AJ$6981,5, FALSE)</f>
        <v>411</v>
      </c>
      <c r="E39" s="9">
        <f t="shared" si="15"/>
        <v>4.143228694126898E-3</v>
      </c>
      <c r="F39" s="8">
        <f>VLOOKUP($B$6&amp;$C39,IMDProfilerData!$A$2:$AJ$6981,6, FALSE)</f>
        <v>0</v>
      </c>
      <c r="G39" s="9">
        <f t="shared" si="16"/>
        <v>0</v>
      </c>
      <c r="H39" s="8">
        <f>VLOOKUP($B$6&amp;$C39,IMDProfilerData!$A$2:$AJ$6981,7, FALSE)</f>
        <v>0</v>
      </c>
      <c r="I39" s="9">
        <f t="shared" si="17"/>
        <v>0</v>
      </c>
      <c r="J39" s="8">
        <f>VLOOKUP($B$6&amp;$C39,IMDProfilerData!$A$2:$AJ$6981,8, FALSE)</f>
        <v>1</v>
      </c>
      <c r="K39" s="9">
        <f t="shared" si="18"/>
        <v>2.4330900243309003E-3</v>
      </c>
      <c r="L39" s="8">
        <f>VLOOKUP($B$6&amp;$C39,IMDProfilerData!$A$2:$AJ$6981,9, FALSE)</f>
        <v>1</v>
      </c>
      <c r="M39" s="9">
        <f t="shared" si="19"/>
        <v>2.4330900243309003E-3</v>
      </c>
      <c r="N39" s="8">
        <f>VLOOKUP($B$6&amp;$C39,IMDProfilerData!$A$2:$AJ$6981,10, FALSE)</f>
        <v>1</v>
      </c>
      <c r="O39" s="9">
        <f t="shared" si="20"/>
        <v>2.4330900243309003E-3</v>
      </c>
      <c r="P39" s="8">
        <f>VLOOKUP($B$6&amp;$C39,IMDProfilerData!$A$2:$AJ$6981,11, FALSE)</f>
        <v>0</v>
      </c>
      <c r="Q39" s="9">
        <f t="shared" si="21"/>
        <v>0</v>
      </c>
      <c r="R39" s="8">
        <f>VLOOKUP($B$6&amp;$C39,IMDProfilerData!$A$2:$AJ$6981,12, FALSE)</f>
        <v>0</v>
      </c>
      <c r="S39" s="9">
        <f t="shared" si="22"/>
        <v>0</v>
      </c>
      <c r="T39" s="8">
        <f>VLOOKUP($B$6&amp;$C39,IMDProfilerData!$A$2:$AJ$6981,13, FALSE)</f>
        <v>7</v>
      </c>
      <c r="U39" s="9">
        <f t="shared" si="23"/>
        <v>1.7031630170316302E-2</v>
      </c>
      <c r="V39" s="8">
        <f>VLOOKUP($B$6&amp;$C39,IMDProfilerData!$A$2:$AJ$6981,27, FALSE)</f>
        <v>0</v>
      </c>
      <c r="W39" s="10" t="e">
        <f>IF(V39=0,NA(),VLOOKUP($B$6&amp;$C39,IMDProfilerData!$A$2:$AJ$6981,35, FALSE))</f>
        <v>#N/A</v>
      </c>
      <c r="X39" s="10" t="e">
        <f>IF(V39=0,NA(),VLOOKUP($B$6&amp;$C39,IMDProfilerData!$A$2:$AJ$6981,36, FALSE))</f>
        <v>#N/A</v>
      </c>
      <c r="Y39" s="8">
        <f>VLOOKUP($B$6&amp;$C39,IMDProfilerData!$A$2:$AJ$6981,30, FALSE)</f>
        <v>114</v>
      </c>
      <c r="Z39" s="10">
        <f>VLOOKUP($B$6&amp;$C39,IMDProfilerData!$A$2:$AJ$6981,33, FALSE)</f>
        <v>3.2967032967032965</v>
      </c>
      <c r="AA39" s="10">
        <f>VLOOKUP($B$6&amp;$C39,IMDProfilerData!$A$2:$AJ$6981,34, FALSE)</f>
        <v>79.824561403508767</v>
      </c>
      <c r="AB39" s="10">
        <v>21.768533877759346</v>
      </c>
      <c r="AC39" s="10">
        <v>74.298445202882064</v>
      </c>
      <c r="AD39" s="10">
        <v>12.329165032750932</v>
      </c>
      <c r="AE39" s="10">
        <v>81.197448022925343</v>
      </c>
      <c r="AF39" s="3" t="s">
        <v>738</v>
      </c>
    </row>
    <row r="40" spans="3:32" x14ac:dyDescent="0.2">
      <c r="C40" s="7" t="s">
        <v>699</v>
      </c>
      <c r="D40" s="8">
        <f>VLOOKUP($B$6&amp;$C40,IMDProfilerData!$A$2:$AJ$6981,5, FALSE)</f>
        <v>549</v>
      </c>
      <c r="E40" s="9">
        <f t="shared" si="15"/>
        <v>5.5343857739067323E-3</v>
      </c>
      <c r="F40" s="8">
        <f>VLOOKUP($B$6&amp;$C40,IMDProfilerData!$A$2:$AJ$6981,6, FALSE)</f>
        <v>0</v>
      </c>
      <c r="G40" s="9">
        <f t="shared" si="16"/>
        <v>0</v>
      </c>
      <c r="H40" s="8">
        <f>VLOOKUP($B$6&amp;$C40,IMDProfilerData!$A$2:$AJ$6981,7, FALSE)</f>
        <v>0</v>
      </c>
      <c r="I40" s="9">
        <f t="shared" si="17"/>
        <v>0</v>
      </c>
      <c r="J40" s="8">
        <f>VLOOKUP($B$6&amp;$C40,IMDProfilerData!$A$2:$AJ$6981,8, FALSE)</f>
        <v>8</v>
      </c>
      <c r="K40" s="9">
        <f t="shared" si="18"/>
        <v>1.4571948998178506E-2</v>
      </c>
      <c r="L40" s="8">
        <f>VLOOKUP($B$6&amp;$C40,IMDProfilerData!$A$2:$AJ$6981,9, FALSE)</f>
        <v>8</v>
      </c>
      <c r="M40" s="9">
        <f t="shared" si="19"/>
        <v>1.4571948998178506E-2</v>
      </c>
      <c r="N40" s="8">
        <f>VLOOKUP($B$6&amp;$C40,IMDProfilerData!$A$2:$AJ$6981,10, FALSE)</f>
        <v>8</v>
      </c>
      <c r="O40" s="9">
        <f t="shared" si="20"/>
        <v>1.4571948998178506E-2</v>
      </c>
      <c r="P40" s="8">
        <f>VLOOKUP($B$6&amp;$C40,IMDProfilerData!$A$2:$AJ$6981,11, FALSE)</f>
        <v>0</v>
      </c>
      <c r="Q40" s="9">
        <f t="shared" si="21"/>
        <v>0</v>
      </c>
      <c r="R40" s="8">
        <f>VLOOKUP($B$6&amp;$C40,IMDProfilerData!$A$2:$AJ$6981,12, FALSE)</f>
        <v>0</v>
      </c>
      <c r="S40" s="9">
        <f t="shared" si="22"/>
        <v>0</v>
      </c>
      <c r="T40" s="8">
        <f>VLOOKUP($B$6&amp;$C40,IMDProfilerData!$A$2:$AJ$6981,13, FALSE)</f>
        <v>87</v>
      </c>
      <c r="U40" s="9">
        <f t="shared" si="23"/>
        <v>0.15846994535519127</v>
      </c>
      <c r="V40" s="8">
        <f>VLOOKUP($B$6&amp;$C40,IMDProfilerData!$A$2:$AJ$6981,27, FALSE)</f>
        <v>0</v>
      </c>
      <c r="W40" s="10" t="e">
        <f>IF(V40=0,NA(),VLOOKUP($B$6&amp;$C40,IMDProfilerData!$A$2:$AJ$6981,35, FALSE))</f>
        <v>#N/A</v>
      </c>
      <c r="X40" s="10" t="e">
        <f>IF(V40=0,NA(),VLOOKUP($B$6&amp;$C40,IMDProfilerData!$A$2:$AJ$6981,36, FALSE))</f>
        <v>#N/A</v>
      </c>
      <c r="Y40" s="8">
        <f>VLOOKUP($B$6&amp;$C40,IMDProfilerData!$A$2:$AJ$6981,30, FALSE)</f>
        <v>221</v>
      </c>
      <c r="Z40" s="10">
        <f>VLOOKUP($B$6&amp;$C40,IMDProfilerData!$A$2:$AJ$6981,33, FALSE)</f>
        <v>11.30952380952381</v>
      </c>
      <c r="AA40" s="10">
        <f>VLOOKUP($B$6&amp;$C40,IMDProfilerData!$A$2:$AJ$6981,34, FALSE)</f>
        <v>76.018099547511312</v>
      </c>
      <c r="AB40" s="10">
        <v>20.781296832850433</v>
      </c>
      <c r="AC40" s="10">
        <v>60.945016135906961</v>
      </c>
      <c r="AD40" s="10">
        <v>12.439195509822264</v>
      </c>
      <c r="AE40" s="10">
        <v>69.772374969405234</v>
      </c>
      <c r="AF40" s="3" t="s">
        <v>699</v>
      </c>
    </row>
    <row r="41" spans="3:32" x14ac:dyDescent="0.2">
      <c r="C41" s="7" t="s">
        <v>716</v>
      </c>
      <c r="D41" s="8">
        <f>VLOOKUP($B$6&amp;$C41,IMDProfilerData!$A$2:$AJ$6981,5, FALSE)</f>
        <v>270</v>
      </c>
      <c r="E41" s="9">
        <f t="shared" si="15"/>
        <v>2.7218290691344584E-3</v>
      </c>
      <c r="F41" s="8">
        <f>VLOOKUP($B$6&amp;$C41,IMDProfilerData!$A$2:$AJ$6981,6, FALSE)</f>
        <v>0</v>
      </c>
      <c r="G41" s="9">
        <f t="shared" si="16"/>
        <v>0</v>
      </c>
      <c r="H41" s="8">
        <f>VLOOKUP($B$6&amp;$C41,IMDProfilerData!$A$2:$AJ$6981,7, FALSE)</f>
        <v>0</v>
      </c>
      <c r="I41" s="9">
        <f t="shared" si="17"/>
        <v>0</v>
      </c>
      <c r="J41" s="8">
        <f>VLOOKUP($B$6&amp;$C41,IMDProfilerData!$A$2:$AJ$6981,8, FALSE)</f>
        <v>2</v>
      </c>
      <c r="K41" s="9">
        <f t="shared" si="18"/>
        <v>7.4074074074074077E-3</v>
      </c>
      <c r="L41" s="8">
        <f>VLOOKUP($B$6&amp;$C41,IMDProfilerData!$A$2:$AJ$6981,9, FALSE)</f>
        <v>2</v>
      </c>
      <c r="M41" s="9">
        <f t="shared" si="19"/>
        <v>7.4074074074074077E-3</v>
      </c>
      <c r="N41" s="8">
        <f>VLOOKUP($B$6&amp;$C41,IMDProfilerData!$A$2:$AJ$6981,10, FALSE)</f>
        <v>2</v>
      </c>
      <c r="O41" s="9">
        <f t="shared" si="20"/>
        <v>7.4074074074074077E-3</v>
      </c>
      <c r="P41" s="8">
        <f>VLOOKUP($B$6&amp;$C41,IMDProfilerData!$A$2:$AJ$6981,11, FALSE)</f>
        <v>0</v>
      </c>
      <c r="Q41" s="9">
        <f t="shared" si="21"/>
        <v>0</v>
      </c>
      <c r="R41" s="8">
        <f>VLOOKUP($B$6&amp;$C41,IMDProfilerData!$A$2:$AJ$6981,12, FALSE)</f>
        <v>0</v>
      </c>
      <c r="S41" s="9">
        <f t="shared" si="22"/>
        <v>0</v>
      </c>
      <c r="T41" s="8">
        <f>VLOOKUP($B$6&amp;$C41,IMDProfilerData!$A$2:$AJ$6981,13, FALSE)</f>
        <v>12</v>
      </c>
      <c r="U41" s="9">
        <f t="shared" si="23"/>
        <v>4.4444444444444446E-2</v>
      </c>
      <c r="V41" s="8">
        <f>VLOOKUP($B$6&amp;$C41,IMDProfilerData!$A$2:$AJ$6981,27, FALSE)</f>
        <v>0</v>
      </c>
      <c r="W41" s="10" t="e">
        <f>IF(V41=0,NA(),VLOOKUP($B$6&amp;$C41,IMDProfilerData!$A$2:$AJ$6981,35, FALSE))</f>
        <v>#N/A</v>
      </c>
      <c r="X41" s="10" t="e">
        <f>IF(V41=0,NA(),VLOOKUP($B$6&amp;$C41,IMDProfilerData!$A$2:$AJ$6981,36, FALSE))</f>
        <v>#N/A</v>
      </c>
      <c r="Y41" s="8">
        <f>VLOOKUP($B$6&amp;$C41,IMDProfilerData!$A$2:$AJ$6981,30, FALSE)</f>
        <v>146</v>
      </c>
      <c r="Z41" s="10">
        <f>VLOOKUP($B$6&amp;$C41,IMDProfilerData!$A$2:$AJ$6981,33, FALSE)</f>
        <v>4.615384615384615</v>
      </c>
      <c r="AA41" s="10">
        <f>VLOOKUP($B$6&amp;$C41,IMDProfilerData!$A$2:$AJ$6981,34, FALSE)</f>
        <v>89.041095890410958</v>
      </c>
      <c r="AB41" s="10">
        <v>17.117117117117118</v>
      </c>
      <c r="AC41" s="10">
        <v>83.387668320340183</v>
      </c>
      <c r="AD41" s="10">
        <v>11.704772332066723</v>
      </c>
      <c r="AE41" s="10">
        <v>87.091870789699527</v>
      </c>
      <c r="AF41" s="3" t="s">
        <v>716</v>
      </c>
    </row>
    <row r="42" spans="3:32" x14ac:dyDescent="0.2">
      <c r="C42" s="7" t="s">
        <v>715</v>
      </c>
      <c r="D42" s="8">
        <f>VLOOKUP($B$6&amp;$C42,IMDProfilerData!$A$2:$AJ$6981,5, FALSE)</f>
        <v>1012</v>
      </c>
      <c r="E42" s="9">
        <f t="shared" si="15"/>
        <v>1.0201818585052118E-2</v>
      </c>
      <c r="F42" s="8">
        <f>VLOOKUP($B$6&amp;$C42,IMDProfilerData!$A$2:$AJ$6981,6, FALSE)</f>
        <v>0</v>
      </c>
      <c r="G42" s="9">
        <f t="shared" si="16"/>
        <v>0</v>
      </c>
      <c r="H42" s="8">
        <f>VLOOKUP($B$6&amp;$C42,IMDProfilerData!$A$2:$AJ$6981,7, FALSE)</f>
        <v>0</v>
      </c>
      <c r="I42" s="9">
        <f t="shared" si="17"/>
        <v>0</v>
      </c>
      <c r="J42" s="8">
        <f>VLOOKUP($B$6&amp;$C42,IMDProfilerData!$A$2:$AJ$6981,8, FALSE)</f>
        <v>31</v>
      </c>
      <c r="K42" s="9">
        <f t="shared" si="18"/>
        <v>3.0632411067193676E-2</v>
      </c>
      <c r="L42" s="8">
        <f>VLOOKUP($B$6&amp;$C42,IMDProfilerData!$A$2:$AJ$6981,9, FALSE)</f>
        <v>31</v>
      </c>
      <c r="M42" s="9">
        <f t="shared" si="19"/>
        <v>3.0632411067193676E-2</v>
      </c>
      <c r="N42" s="8">
        <f>VLOOKUP($B$6&amp;$C42,IMDProfilerData!$A$2:$AJ$6981,10, FALSE)</f>
        <v>31</v>
      </c>
      <c r="O42" s="9">
        <f t="shared" si="20"/>
        <v>3.0632411067193676E-2</v>
      </c>
      <c r="P42" s="8">
        <f>VLOOKUP($B$6&amp;$C42,IMDProfilerData!$A$2:$AJ$6981,11, FALSE)</f>
        <v>0</v>
      </c>
      <c r="Q42" s="9">
        <f t="shared" si="21"/>
        <v>0</v>
      </c>
      <c r="R42" s="8">
        <f>VLOOKUP($B$6&amp;$C42,IMDProfilerData!$A$2:$AJ$6981,12, FALSE)</f>
        <v>0</v>
      </c>
      <c r="S42" s="9">
        <f t="shared" si="22"/>
        <v>0</v>
      </c>
      <c r="T42" s="8">
        <f>VLOOKUP($B$6&amp;$C42,IMDProfilerData!$A$2:$AJ$6981,13, FALSE)</f>
        <v>70</v>
      </c>
      <c r="U42" s="9">
        <f t="shared" si="23"/>
        <v>6.9169960474308304E-2</v>
      </c>
      <c r="V42" s="8">
        <f>VLOOKUP($B$6&amp;$C42,IMDProfilerData!$A$2:$AJ$6981,27, FALSE)</f>
        <v>0</v>
      </c>
      <c r="W42" s="10" t="e">
        <f>IF(V42=0,NA(),VLOOKUP($B$6&amp;$C42,IMDProfilerData!$A$2:$AJ$6981,35, FALSE))</f>
        <v>#N/A</v>
      </c>
      <c r="X42" s="10" t="e">
        <f>IF(V42=0,NA(),VLOOKUP($B$6&amp;$C42,IMDProfilerData!$A$2:$AJ$6981,36, FALSE))</f>
        <v>#N/A</v>
      </c>
      <c r="Y42" s="8">
        <f>VLOOKUP($B$6&amp;$C42,IMDProfilerData!$A$2:$AJ$6981,30, FALSE)</f>
        <v>542</v>
      </c>
      <c r="Z42" s="10">
        <f>VLOOKUP($B$6&amp;$C42,IMDProfilerData!$A$2:$AJ$6981,33, FALSE)</f>
        <v>7.7551020408163263</v>
      </c>
      <c r="AA42" s="10">
        <f>VLOOKUP($B$6&amp;$C42,IMDProfilerData!$A$2:$AJ$6981,34, FALSE)</f>
        <v>90.405904059040594</v>
      </c>
      <c r="AB42" s="10">
        <v>19.841882802297334</v>
      </c>
      <c r="AC42" s="10">
        <v>79.149300345659256</v>
      </c>
      <c r="AD42" s="10">
        <v>13.367730990010131</v>
      </c>
      <c r="AE42" s="10">
        <v>84.05797101449275</v>
      </c>
      <c r="AF42" s="3" t="s">
        <v>715</v>
      </c>
    </row>
    <row r="43" spans="3:32" x14ac:dyDescent="0.2">
      <c r="C43" s="7" t="s">
        <v>717</v>
      </c>
      <c r="D43" s="8">
        <f>VLOOKUP($B$6&amp;$C43,IMDProfilerData!$A$2:$AJ$6981,5, FALSE)</f>
        <v>101</v>
      </c>
      <c r="E43" s="9">
        <f t="shared" si="15"/>
        <v>1.0181656888243714E-3</v>
      </c>
      <c r="F43" s="8">
        <f>VLOOKUP($B$6&amp;$C43,IMDProfilerData!$A$2:$AJ$6981,6, FALSE)</f>
        <v>0</v>
      </c>
      <c r="G43" s="9">
        <f t="shared" si="16"/>
        <v>0</v>
      </c>
      <c r="H43" s="8">
        <f>VLOOKUP($B$6&amp;$C43,IMDProfilerData!$A$2:$AJ$6981,7, FALSE)</f>
        <v>0</v>
      </c>
      <c r="I43" s="9">
        <f t="shared" si="17"/>
        <v>0</v>
      </c>
      <c r="J43" s="8">
        <f>VLOOKUP($B$6&amp;$C43,IMDProfilerData!$A$2:$AJ$6981,8, FALSE)</f>
        <v>3</v>
      </c>
      <c r="K43" s="9">
        <f t="shared" si="18"/>
        <v>2.9702970297029702E-2</v>
      </c>
      <c r="L43" s="8">
        <f>VLOOKUP($B$6&amp;$C43,IMDProfilerData!$A$2:$AJ$6981,9, FALSE)</f>
        <v>3</v>
      </c>
      <c r="M43" s="9">
        <f t="shared" si="19"/>
        <v>2.9702970297029702E-2</v>
      </c>
      <c r="N43" s="8">
        <f>VLOOKUP($B$6&amp;$C43,IMDProfilerData!$A$2:$AJ$6981,10, FALSE)</f>
        <v>3</v>
      </c>
      <c r="O43" s="9">
        <f t="shared" si="20"/>
        <v>2.9702970297029702E-2</v>
      </c>
      <c r="P43" s="8">
        <f>VLOOKUP($B$6&amp;$C43,IMDProfilerData!$A$2:$AJ$6981,11, FALSE)</f>
        <v>0</v>
      </c>
      <c r="Q43" s="9">
        <f t="shared" si="21"/>
        <v>0</v>
      </c>
      <c r="R43" s="8">
        <f>VLOOKUP($B$6&amp;$C43,IMDProfilerData!$A$2:$AJ$6981,12, FALSE)</f>
        <v>0</v>
      </c>
      <c r="S43" s="9">
        <f t="shared" si="22"/>
        <v>0</v>
      </c>
      <c r="T43" s="8">
        <f>VLOOKUP($B$6&amp;$C43,IMDProfilerData!$A$2:$AJ$6981,13, FALSE)</f>
        <v>7</v>
      </c>
      <c r="U43" s="9">
        <f t="shared" si="23"/>
        <v>6.9306930693069313E-2</v>
      </c>
      <c r="V43" s="8">
        <f>VLOOKUP($B$6&amp;$C43,IMDProfilerData!$A$2:$AJ$6981,27, FALSE)</f>
        <v>0</v>
      </c>
      <c r="W43" s="10" t="e">
        <f>IF(V43=0,NA(),VLOOKUP($B$6&amp;$C43,IMDProfilerData!$A$2:$AJ$6981,35, FALSE))</f>
        <v>#N/A</v>
      </c>
      <c r="X43" s="10" t="e">
        <f>IF(V43=0,NA(),VLOOKUP($B$6&amp;$C43,IMDProfilerData!$A$2:$AJ$6981,36, FALSE))</f>
        <v>#N/A</v>
      </c>
      <c r="Y43" s="8">
        <f>VLOOKUP($B$6&amp;$C43,IMDProfilerData!$A$2:$AJ$6981,30, FALSE)</f>
        <v>48</v>
      </c>
      <c r="Z43" s="10">
        <f>VLOOKUP($B$6&amp;$C43,IMDProfilerData!$A$2:$AJ$6981,33, FALSE)</f>
        <v>14.285714285714286</v>
      </c>
      <c r="AA43" s="10">
        <f>VLOOKUP($B$6&amp;$C43,IMDProfilerData!$A$2:$AJ$6981,34, FALSE)</f>
        <v>87.5</v>
      </c>
      <c r="AB43" s="10">
        <v>23.880195730494165</v>
      </c>
      <c r="AC43" s="10">
        <v>76.086244988135178</v>
      </c>
      <c r="AD43" s="10">
        <v>15.244991073199762</v>
      </c>
      <c r="AE43" s="10">
        <v>81.824453191575699</v>
      </c>
      <c r="AF43" s="3" t="s">
        <v>717</v>
      </c>
    </row>
    <row r="44" spans="3:32" x14ac:dyDescent="0.2">
      <c r="C44" s="7" t="s">
        <v>711</v>
      </c>
      <c r="D44" s="8">
        <f>VLOOKUP($B$6&amp;$C44,IMDProfilerData!$A$2:$AJ$6981,5, FALSE)</f>
        <v>5682</v>
      </c>
      <c r="E44" s="9">
        <f t="shared" si="15"/>
        <v>5.7279380632674043E-2</v>
      </c>
      <c r="F44" s="8">
        <f>VLOOKUP($B$6&amp;$C44,IMDProfilerData!$A$2:$AJ$6981,6, FALSE)</f>
        <v>0</v>
      </c>
      <c r="G44" s="9">
        <f t="shared" si="16"/>
        <v>0</v>
      </c>
      <c r="H44" s="8">
        <f>VLOOKUP($B$6&amp;$C44,IMDProfilerData!$A$2:$AJ$6981,7, FALSE)</f>
        <v>0</v>
      </c>
      <c r="I44" s="9">
        <f t="shared" si="17"/>
        <v>0</v>
      </c>
      <c r="J44" s="8">
        <f>VLOOKUP($B$6&amp;$C44,IMDProfilerData!$A$2:$AJ$6981,8, FALSE)</f>
        <v>411</v>
      </c>
      <c r="K44" s="9">
        <f t="shared" si="18"/>
        <v>7.2333685322069699E-2</v>
      </c>
      <c r="L44" s="8">
        <f>VLOOKUP($B$6&amp;$C44,IMDProfilerData!$A$2:$AJ$6981,9, FALSE)</f>
        <v>411</v>
      </c>
      <c r="M44" s="9">
        <f t="shared" si="19"/>
        <v>7.2333685322069699E-2</v>
      </c>
      <c r="N44" s="8">
        <f>VLOOKUP($B$6&amp;$C44,IMDProfilerData!$A$2:$AJ$6981,10, FALSE)</f>
        <v>411</v>
      </c>
      <c r="O44" s="9">
        <f t="shared" si="20"/>
        <v>7.2333685322069699E-2</v>
      </c>
      <c r="P44" s="8">
        <f>VLOOKUP($B$6&amp;$C44,IMDProfilerData!$A$2:$AJ$6981,11, FALSE)</f>
        <v>0</v>
      </c>
      <c r="Q44" s="9">
        <f t="shared" si="21"/>
        <v>0</v>
      </c>
      <c r="R44" s="8">
        <f>VLOOKUP($B$6&amp;$C44,IMDProfilerData!$A$2:$AJ$6981,12, FALSE)</f>
        <v>0</v>
      </c>
      <c r="S44" s="9">
        <f t="shared" si="22"/>
        <v>0</v>
      </c>
      <c r="T44" s="8">
        <f>VLOOKUP($B$6&amp;$C44,IMDProfilerData!$A$2:$AJ$6981,13, FALSE)</f>
        <v>71</v>
      </c>
      <c r="U44" s="9">
        <f t="shared" si="23"/>
        <v>1.2495600140795494E-2</v>
      </c>
      <c r="V44" s="8">
        <f>VLOOKUP($B$6&amp;$C44,IMDProfilerData!$A$2:$AJ$6981,27, FALSE)</f>
        <v>0</v>
      </c>
      <c r="W44" s="10" t="e">
        <f>IF(V44=0,NA(),VLOOKUP($B$6&amp;$C44,IMDProfilerData!$A$2:$AJ$6981,35, FALSE))</f>
        <v>#N/A</v>
      </c>
      <c r="X44" s="10" t="e">
        <f>IF(V44=0,NA(),VLOOKUP($B$6&amp;$C44,IMDProfilerData!$A$2:$AJ$6981,36, FALSE))</f>
        <v>#N/A</v>
      </c>
      <c r="Y44" s="8">
        <f>VLOOKUP($B$6&amp;$C44,IMDProfilerData!$A$2:$AJ$6981,30, FALSE)</f>
        <v>2167</v>
      </c>
      <c r="Z44" s="10">
        <f>VLOOKUP($B$6&amp;$C44,IMDProfilerData!$A$2:$AJ$6981,33, FALSE)</f>
        <v>7.5635876840696117</v>
      </c>
      <c r="AA44" s="10">
        <f>VLOOKUP($B$6&amp;$C44,IMDProfilerData!$A$2:$AJ$6981,34, FALSE)</f>
        <v>68.943239501615139</v>
      </c>
      <c r="AB44" s="10">
        <v>13.443110474721886</v>
      </c>
      <c r="AC44" s="10">
        <v>61.944789378164103</v>
      </c>
      <c r="AD44" s="10">
        <v>9.3527069018337787</v>
      </c>
      <c r="AE44" s="10">
        <v>70.036590739286197</v>
      </c>
      <c r="AF44" s="3" t="s">
        <v>711</v>
      </c>
    </row>
    <row r="45" spans="3:32" x14ac:dyDescent="0.2">
      <c r="C45" s="7" t="s">
        <v>712</v>
      </c>
      <c r="D45" s="8">
        <f>VLOOKUP($B$6&amp;$C45,IMDProfilerData!$A$2:$AJ$6981,5, FALSE)</f>
        <v>450</v>
      </c>
      <c r="E45" s="9">
        <f t="shared" si="15"/>
        <v>4.5363817818907639E-3</v>
      </c>
      <c r="F45" s="8">
        <f>VLOOKUP($B$6&amp;$C45,IMDProfilerData!$A$2:$AJ$6981,6, FALSE)</f>
        <v>0</v>
      </c>
      <c r="G45" s="9">
        <f t="shared" si="16"/>
        <v>0</v>
      </c>
      <c r="H45" s="8">
        <f>VLOOKUP($B$6&amp;$C45,IMDProfilerData!$A$2:$AJ$6981,7, FALSE)</f>
        <v>0</v>
      </c>
      <c r="I45" s="9">
        <f t="shared" si="17"/>
        <v>0</v>
      </c>
      <c r="J45" s="8">
        <f>VLOOKUP($B$6&amp;$C45,IMDProfilerData!$A$2:$AJ$6981,8, FALSE)</f>
        <v>11</v>
      </c>
      <c r="K45" s="9">
        <f t="shared" si="18"/>
        <v>2.4444444444444446E-2</v>
      </c>
      <c r="L45" s="8">
        <f>VLOOKUP($B$6&amp;$C45,IMDProfilerData!$A$2:$AJ$6981,9, FALSE)</f>
        <v>11</v>
      </c>
      <c r="M45" s="9">
        <f t="shared" si="19"/>
        <v>2.4444444444444446E-2</v>
      </c>
      <c r="N45" s="8">
        <f>VLOOKUP($B$6&amp;$C45,IMDProfilerData!$A$2:$AJ$6981,10, FALSE)</f>
        <v>11</v>
      </c>
      <c r="O45" s="9">
        <f t="shared" si="20"/>
        <v>2.4444444444444446E-2</v>
      </c>
      <c r="P45" s="8">
        <f>VLOOKUP($B$6&amp;$C45,IMDProfilerData!$A$2:$AJ$6981,11, FALSE)</f>
        <v>0</v>
      </c>
      <c r="Q45" s="9">
        <f t="shared" si="21"/>
        <v>0</v>
      </c>
      <c r="R45" s="8">
        <f>VLOOKUP($B$6&amp;$C45,IMDProfilerData!$A$2:$AJ$6981,12, FALSE)</f>
        <v>0</v>
      </c>
      <c r="S45" s="9">
        <f t="shared" si="22"/>
        <v>0</v>
      </c>
      <c r="T45" s="8">
        <f>VLOOKUP($B$6&amp;$C45,IMDProfilerData!$A$2:$AJ$6981,13, FALSE)</f>
        <v>15</v>
      </c>
      <c r="U45" s="9">
        <f t="shared" si="23"/>
        <v>3.3333333333333333E-2</v>
      </c>
      <c r="V45" s="8">
        <f>VLOOKUP($B$6&amp;$C45,IMDProfilerData!$A$2:$AJ$6981,27, FALSE)</f>
        <v>0</v>
      </c>
      <c r="W45" s="10" t="e">
        <f>IF(V45=0,NA(),VLOOKUP($B$6&amp;$C45,IMDProfilerData!$A$2:$AJ$6981,35, FALSE))</f>
        <v>#N/A</v>
      </c>
      <c r="X45" s="10" t="e">
        <f>IF(V45=0,NA(),VLOOKUP($B$6&amp;$C45,IMDProfilerData!$A$2:$AJ$6981,36, FALSE))</f>
        <v>#N/A</v>
      </c>
      <c r="Y45" s="8">
        <f>VLOOKUP($B$6&amp;$C45,IMDProfilerData!$A$2:$AJ$6981,30, FALSE)</f>
        <v>194</v>
      </c>
      <c r="Z45" s="10">
        <f>VLOOKUP($B$6&amp;$C45,IMDProfilerData!$A$2:$AJ$6981,33, FALSE)</f>
        <v>6.2937062937062933</v>
      </c>
      <c r="AA45" s="10">
        <f>VLOOKUP($B$6&amp;$C45,IMDProfilerData!$A$2:$AJ$6981,34, FALSE)</f>
        <v>73.711340206185568</v>
      </c>
      <c r="AB45" s="10">
        <v>15.460102519119541</v>
      </c>
      <c r="AC45" s="10">
        <v>60.999916394950255</v>
      </c>
      <c r="AD45" s="10">
        <v>10.92608557557058</v>
      </c>
      <c r="AE45" s="10">
        <v>67.975448769354145</v>
      </c>
      <c r="AF45" s="3" t="s">
        <v>712</v>
      </c>
    </row>
  </sheetData>
  <sheetProtection password="ED99" sheet="1" objects="1" scenarios="1"/>
  <mergeCells count="5">
    <mergeCell ref="C1:G1"/>
    <mergeCell ref="H1:Z1"/>
    <mergeCell ref="AA1:AF1"/>
    <mergeCell ref="AG1:AL1"/>
    <mergeCell ref="A1:B1"/>
  </mergeCells>
  <pageMargins left="0.7" right="0.7" top="0.75" bottom="0.75" header="0.3" footer="0.3"/>
  <drawing r:id="rId1"/>
  <legacyDrawing r:id="rId2"/>
  <controls>
    <mc:AlternateContent xmlns:mc="http://schemas.openxmlformats.org/markup-compatibility/2006">
      <mc:Choice Requires="x14">
        <control shapeId="1028" r:id="rId3" name="ComboBox1">
          <controlPr defaultSize="0" autoLine="0" linkedCell="B6" listFillRange="Areas" r:id="rId4">
            <anchor moveWithCells="1">
              <from>
                <xdr:col>1</xdr:col>
                <xdr:colOff>0</xdr:colOff>
                <xdr:row>2</xdr:row>
                <xdr:rowOff>38100</xdr:rowOff>
              </from>
              <to>
                <xdr:col>1</xdr:col>
                <xdr:colOff>3486150</xdr:colOff>
                <xdr:row>3</xdr:row>
                <xdr:rowOff>0</xdr:rowOff>
              </to>
            </anchor>
          </controlPr>
        </control>
      </mc:Choice>
      <mc:Fallback>
        <control shapeId="1028" r:id="rId3" name="ComboBox1"/>
      </mc:Fallback>
    </mc:AlternateContent>
    <mc:AlternateContent xmlns:mc="http://schemas.openxmlformats.org/markup-compatibility/2006">
      <mc:Choice Requires="x14">
        <control shapeId="1029" r:id="rId5" name="ComboBox2">
          <controlPr defaultSize="0" autoLine="0" linkedCell="B5" listFillRange="Groups" r:id="rId6">
            <anchor moveWithCells="1">
              <from>
                <xdr:col>1</xdr:col>
                <xdr:colOff>0</xdr:colOff>
                <xdr:row>4</xdr:row>
                <xdr:rowOff>0</xdr:rowOff>
              </from>
              <to>
                <xdr:col>1</xdr:col>
                <xdr:colOff>3476625</xdr:colOff>
                <xdr:row>6</xdr:row>
                <xdr:rowOff>9525</xdr:rowOff>
              </to>
            </anchor>
          </controlPr>
        </control>
      </mc:Choice>
      <mc:Fallback>
        <control shapeId="1029" r:id="rId5" name="ComboBox2"/>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354"/>
  <sheetViews>
    <sheetView workbookViewId="0">
      <selection sqref="A1:B1"/>
    </sheetView>
  </sheetViews>
  <sheetFormatPr defaultRowHeight="12.75" x14ac:dyDescent="0.2"/>
  <cols>
    <col min="5" max="5" width="28.75" bestFit="1" customWidth="1"/>
    <col min="6" max="9" width="9" style="2"/>
    <col min="10" max="11" width="8.625" style="2" customWidth="1"/>
    <col min="12" max="18" width="9" style="2"/>
  </cols>
  <sheetData>
    <row r="1" spans="1:35" x14ac:dyDescent="0.2">
      <c r="A1" s="16" t="s">
        <v>809</v>
      </c>
    </row>
    <row r="2" spans="1:35" x14ac:dyDescent="0.2">
      <c r="A2" s="3" t="s">
        <v>810</v>
      </c>
    </row>
    <row r="3" spans="1:35" x14ac:dyDescent="0.2">
      <c r="A3" s="3" t="s">
        <v>811</v>
      </c>
    </row>
    <row r="5" spans="1:35" x14ac:dyDescent="0.2">
      <c r="A5" s="16" t="s">
        <v>741</v>
      </c>
      <c r="B5" s="16" t="s">
        <v>735</v>
      </c>
      <c r="C5" s="16" t="s">
        <v>753</v>
      </c>
      <c r="D5" s="16" t="s">
        <v>743</v>
      </c>
      <c r="E5" s="16" t="s">
        <v>742</v>
      </c>
    </row>
    <row r="6" spans="1:35" x14ac:dyDescent="0.2">
      <c r="A6" s="3">
        <v>1</v>
      </c>
      <c r="B6" s="3" t="s">
        <v>700</v>
      </c>
      <c r="C6" s="3" t="s">
        <v>700</v>
      </c>
      <c r="D6" s="3" t="s">
        <v>700</v>
      </c>
      <c r="E6" s="3" t="s">
        <v>698</v>
      </c>
      <c r="G6" s="12" t="s">
        <v>812</v>
      </c>
      <c r="M6" s="12" t="s">
        <v>748</v>
      </c>
      <c r="S6" s="2"/>
      <c r="T6" s="2"/>
      <c r="U6" s="2"/>
      <c r="V6" s="2"/>
      <c r="W6" s="2"/>
      <c r="X6" s="2"/>
      <c r="Y6" s="2"/>
      <c r="Z6" s="2"/>
      <c r="AA6" s="2"/>
      <c r="AB6" s="2"/>
      <c r="AC6" s="2"/>
      <c r="AD6" s="2"/>
      <c r="AE6" s="2"/>
      <c r="AF6" s="2"/>
      <c r="AG6" s="2"/>
      <c r="AH6" s="2"/>
      <c r="AI6" s="2"/>
    </row>
    <row r="7" spans="1:35" x14ac:dyDescent="0.2">
      <c r="A7" s="3">
        <v>2</v>
      </c>
      <c r="B7" s="3" t="s">
        <v>701</v>
      </c>
      <c r="C7" s="3" t="s">
        <v>701</v>
      </c>
      <c r="D7" s="3" t="s">
        <v>701</v>
      </c>
      <c r="E7" s="3" t="s">
        <v>776</v>
      </c>
      <c r="G7" s="2" t="str">
        <f>Profiler!$B$3</f>
        <v>Woking</v>
      </c>
      <c r="M7" s="2" t="s">
        <v>749</v>
      </c>
      <c r="S7" s="2"/>
      <c r="T7" s="2"/>
      <c r="U7" s="2"/>
      <c r="V7" s="2"/>
      <c r="W7" s="2"/>
      <c r="X7" s="2"/>
      <c r="Y7" s="2"/>
      <c r="Z7" s="2"/>
      <c r="AA7" s="2"/>
      <c r="AB7" s="2"/>
      <c r="AC7" s="2"/>
      <c r="AD7" s="2"/>
      <c r="AE7" s="2"/>
      <c r="AF7" s="2"/>
      <c r="AG7" s="2"/>
      <c r="AH7" s="2"/>
      <c r="AI7" s="2"/>
    </row>
    <row r="8" spans="1:35" x14ac:dyDescent="0.2">
      <c r="A8" s="3">
        <v>3</v>
      </c>
      <c r="B8" s="3" t="s">
        <v>702</v>
      </c>
      <c r="C8" s="3" t="s">
        <v>752</v>
      </c>
      <c r="D8" s="3" t="s">
        <v>703</v>
      </c>
      <c r="E8" s="3" t="s">
        <v>778</v>
      </c>
      <c r="G8" s="2" t="s">
        <v>751</v>
      </c>
      <c r="H8" s="17">
        <f>Profiler!G26</f>
        <v>0</v>
      </c>
      <c r="I8" s="17"/>
      <c r="M8" s="2" t="str">
        <f>IF(Profiler!G26=0,".",", "&amp;M9&amp;" in England as a whole (10.1%).")</f>
        <v>.</v>
      </c>
      <c r="S8" s="2"/>
      <c r="T8" s="2"/>
      <c r="U8" s="2"/>
      <c r="V8" s="2"/>
      <c r="W8" s="2"/>
      <c r="X8" s="2"/>
      <c r="Y8" s="2"/>
      <c r="Z8" s="2"/>
      <c r="AA8" s="2"/>
      <c r="AB8" s="2"/>
      <c r="AC8" s="2"/>
      <c r="AD8" s="2"/>
      <c r="AE8" s="2"/>
      <c r="AF8" s="2"/>
      <c r="AG8" s="2"/>
      <c r="AH8" s="2"/>
      <c r="AI8" s="2"/>
    </row>
    <row r="9" spans="1:35" x14ac:dyDescent="0.2">
      <c r="A9" s="3">
        <v>4</v>
      </c>
      <c r="B9" s="3" t="s">
        <v>703</v>
      </c>
      <c r="C9" s="3" t="s">
        <v>703</v>
      </c>
      <c r="D9" s="3" t="s">
        <v>710</v>
      </c>
      <c r="E9" s="3" t="s">
        <v>780</v>
      </c>
      <c r="G9" s="2" t="str">
        <f>Profiler!$B$5</f>
        <v>Bangladeshi</v>
      </c>
      <c r="M9" s="2" t="str">
        <f>IF(Profiler!G26&gt;0.111,Calculations!M10,IF(Profiler!G26&lt;0.091,Calculations!M11,Calculations!M12))</f>
        <v>less than</v>
      </c>
      <c r="S9" s="2"/>
      <c r="T9" s="2"/>
      <c r="U9" s="2"/>
      <c r="V9" s="2"/>
      <c r="W9" s="2"/>
      <c r="X9" s="2"/>
      <c r="Y9" s="2"/>
      <c r="Z9" s="2"/>
      <c r="AA9" s="2"/>
      <c r="AB9" s="2"/>
      <c r="AC9" s="2"/>
      <c r="AD9" s="2"/>
      <c r="AE9" s="2"/>
      <c r="AF9" s="2"/>
      <c r="AG9" s="2"/>
      <c r="AH9" s="2"/>
      <c r="AI9" s="2"/>
    </row>
    <row r="10" spans="1:35" x14ac:dyDescent="0.2">
      <c r="A10" s="3">
        <v>5</v>
      </c>
      <c r="B10" s="3" t="s">
        <v>704</v>
      </c>
      <c r="C10" s="3" t="s">
        <v>704</v>
      </c>
      <c r="D10" s="3" t="s">
        <v>713</v>
      </c>
      <c r="E10" s="3" t="s">
        <v>782</v>
      </c>
      <c r="G10" s="2" t="s">
        <v>751</v>
      </c>
      <c r="H10" s="17">
        <f>VLOOKUP(G9,Profiler!C26:G45,5, FALSE)</f>
        <v>0</v>
      </c>
      <c r="I10" s="2" t="s">
        <v>700</v>
      </c>
      <c r="M10" s="2" t="s">
        <v>745</v>
      </c>
      <c r="S10" s="9"/>
      <c r="T10" s="8"/>
      <c r="U10" s="9"/>
      <c r="V10" s="8"/>
      <c r="W10" s="9"/>
      <c r="X10" s="8"/>
      <c r="Y10" s="9"/>
      <c r="Z10" s="8"/>
      <c r="AA10" s="10"/>
      <c r="AB10" s="10"/>
      <c r="AC10" s="8"/>
      <c r="AD10" s="10"/>
      <c r="AE10" s="10"/>
      <c r="AF10" s="10"/>
      <c r="AG10" s="10"/>
      <c r="AH10" s="10"/>
      <c r="AI10" s="10"/>
    </row>
    <row r="11" spans="1:35" x14ac:dyDescent="0.2">
      <c r="A11" s="3">
        <v>6</v>
      </c>
      <c r="B11" s="3" t="s">
        <v>705</v>
      </c>
      <c r="C11" s="3" t="s">
        <v>705</v>
      </c>
      <c r="D11" s="3" t="s">
        <v>705</v>
      </c>
      <c r="E11" s="3" t="s">
        <v>784</v>
      </c>
      <c r="G11" s="2" t="s">
        <v>761</v>
      </c>
      <c r="H11" s="17">
        <f>VLOOKUP($G$9,Profiler!$C$26:$U$45,7, FALSE)</f>
        <v>0</v>
      </c>
      <c r="I11" s="17">
        <f>Profiler!$I$26</f>
        <v>0</v>
      </c>
      <c r="J11" s="18">
        <f>H11-I11</f>
        <v>0</v>
      </c>
      <c r="K11" s="2" t="s">
        <v>761</v>
      </c>
      <c r="M11" s="2" t="s">
        <v>746</v>
      </c>
      <c r="S11" s="9"/>
      <c r="T11" s="8"/>
      <c r="U11" s="9"/>
      <c r="V11" s="8"/>
      <c r="W11" s="9"/>
      <c r="X11" s="8"/>
      <c r="Y11" s="9"/>
      <c r="Z11" s="8"/>
      <c r="AA11" s="10"/>
      <c r="AB11" s="10"/>
      <c r="AC11" s="8"/>
      <c r="AD11" s="10"/>
      <c r="AE11" s="10"/>
      <c r="AF11" s="10"/>
      <c r="AG11" s="10"/>
      <c r="AH11" s="10"/>
      <c r="AI11" s="10"/>
    </row>
    <row r="12" spans="1:35" x14ac:dyDescent="0.2">
      <c r="A12" s="3">
        <v>7</v>
      </c>
      <c r="B12" s="3" t="s">
        <v>706</v>
      </c>
      <c r="C12" s="3" t="s">
        <v>706</v>
      </c>
      <c r="D12" s="3" t="s">
        <v>740</v>
      </c>
      <c r="E12" s="3" t="s">
        <v>786</v>
      </c>
      <c r="G12" s="2" t="s">
        <v>762</v>
      </c>
      <c r="H12" s="17">
        <f>VLOOKUP($G$9,Profiler!$C$26:$U$45,9, FALSE)</f>
        <v>2.4444444444444446E-2</v>
      </c>
      <c r="I12" s="17">
        <f>Profiler!$K$26</f>
        <v>1.5776527752575657E-2</v>
      </c>
      <c r="J12" s="18">
        <f t="shared" ref="J12:J17" si="0">H12-I12</f>
        <v>8.6679166918687892E-3</v>
      </c>
      <c r="K12" s="2" t="s">
        <v>762</v>
      </c>
      <c r="M12" s="2" t="s">
        <v>747</v>
      </c>
      <c r="S12" s="11"/>
      <c r="T12" s="8"/>
      <c r="U12" s="11"/>
      <c r="V12" s="8"/>
      <c r="W12" s="11"/>
      <c r="X12" s="8"/>
      <c r="Y12" s="11"/>
      <c r="Z12" s="8"/>
      <c r="AA12" s="10"/>
      <c r="AB12" s="10"/>
      <c r="AC12" s="8"/>
      <c r="AD12" s="10"/>
      <c r="AE12" s="10"/>
      <c r="AF12" s="10"/>
      <c r="AG12" s="10"/>
      <c r="AH12" s="10"/>
      <c r="AI12" s="10"/>
    </row>
    <row r="13" spans="1:35" x14ac:dyDescent="0.2">
      <c r="A13" s="3">
        <v>8</v>
      </c>
      <c r="B13" s="3" t="s">
        <v>707</v>
      </c>
      <c r="C13" s="3" t="s">
        <v>707</v>
      </c>
      <c r="D13" s="3" t="s">
        <v>737</v>
      </c>
      <c r="E13" s="3" t="s">
        <v>788</v>
      </c>
      <c r="G13" s="2" t="s">
        <v>763</v>
      </c>
      <c r="H13" s="17">
        <f>VLOOKUP($G$9,Profiler!$C$26:$U$45,11, FALSE)</f>
        <v>2.4444444444444446E-2</v>
      </c>
      <c r="I13" s="17">
        <f>Profiler!$M$26</f>
        <v>1.5776527752575657E-2</v>
      </c>
      <c r="J13" s="18">
        <f t="shared" si="0"/>
        <v>8.6679166918687892E-3</v>
      </c>
      <c r="K13" s="2" t="s">
        <v>763</v>
      </c>
      <c r="S13" s="11"/>
      <c r="T13" s="8"/>
      <c r="U13" s="11"/>
      <c r="V13" s="8"/>
      <c r="W13" s="11"/>
      <c r="X13" s="8"/>
      <c r="Y13" s="11"/>
      <c r="Z13" s="8"/>
      <c r="AA13" s="10"/>
      <c r="AB13" s="10"/>
      <c r="AC13" s="8"/>
      <c r="AD13" s="10"/>
      <c r="AE13" s="10"/>
      <c r="AF13" s="10"/>
      <c r="AG13" s="10"/>
      <c r="AH13" s="10"/>
      <c r="AI13" s="10"/>
    </row>
    <row r="14" spans="1:35" x14ac:dyDescent="0.2">
      <c r="A14" s="3">
        <v>9</v>
      </c>
      <c r="B14" s="3" t="s">
        <v>708</v>
      </c>
      <c r="C14" s="3" t="s">
        <v>708</v>
      </c>
      <c r="D14" s="3" t="s">
        <v>714</v>
      </c>
      <c r="E14" s="3" t="s">
        <v>790</v>
      </c>
      <c r="G14" s="2" t="s">
        <v>764</v>
      </c>
      <c r="H14" s="17">
        <f>VLOOKUP($G$9,Profiler!$C$26:$U$45,13, FALSE)</f>
        <v>2.4444444444444446E-2</v>
      </c>
      <c r="I14" s="17">
        <f>Profiler!$O$26</f>
        <v>1.5776527752575657E-2</v>
      </c>
      <c r="J14" s="18">
        <f t="shared" si="0"/>
        <v>8.6679166918687892E-3</v>
      </c>
      <c r="K14" s="2" t="s">
        <v>764</v>
      </c>
      <c r="M14" s="2" t="s">
        <v>750</v>
      </c>
      <c r="S14" s="11"/>
      <c r="T14" s="8"/>
      <c r="U14" s="11"/>
      <c r="V14" s="8"/>
      <c r="W14" s="11"/>
      <c r="X14" s="8"/>
      <c r="Y14" s="11"/>
      <c r="Z14" s="8"/>
      <c r="AA14" s="10"/>
      <c r="AB14" s="10"/>
      <c r="AC14" s="8"/>
      <c r="AD14" s="10"/>
      <c r="AE14" s="10"/>
      <c r="AF14" s="10"/>
      <c r="AG14" s="10"/>
      <c r="AH14" s="10"/>
      <c r="AI14" s="10"/>
    </row>
    <row r="15" spans="1:35" x14ac:dyDescent="0.2">
      <c r="A15" s="3">
        <v>10</v>
      </c>
      <c r="B15" s="3" t="s">
        <v>709</v>
      </c>
      <c r="C15" s="3" t="s">
        <v>709</v>
      </c>
      <c r="D15" s="3" t="s">
        <v>709</v>
      </c>
      <c r="E15" s="3" t="s">
        <v>807</v>
      </c>
      <c r="G15" s="2" t="s">
        <v>765</v>
      </c>
      <c r="H15" s="17">
        <f>VLOOKUP($G$9,Profiler!$C$26:$U$45,15, FALSE)</f>
        <v>0</v>
      </c>
      <c r="I15" s="17">
        <f>Profiler!$Q$26</f>
        <v>0</v>
      </c>
      <c r="J15" s="18">
        <f t="shared" si="0"/>
        <v>0</v>
      </c>
      <c r="K15" s="2" t="s">
        <v>765</v>
      </c>
      <c r="S15" s="11"/>
      <c r="T15" s="8"/>
      <c r="U15" s="11"/>
      <c r="V15" s="8"/>
      <c r="W15" s="11"/>
      <c r="X15" s="8"/>
      <c r="Y15" s="11"/>
      <c r="Z15" s="8"/>
      <c r="AA15" s="10"/>
      <c r="AB15" s="10"/>
      <c r="AC15" s="8"/>
      <c r="AD15" s="10"/>
      <c r="AE15" s="10"/>
      <c r="AF15" s="10"/>
      <c r="AG15" s="10"/>
      <c r="AH15" s="10"/>
      <c r="AI15" s="10"/>
    </row>
    <row r="16" spans="1:35" x14ac:dyDescent="0.2">
      <c r="A16" s="3">
        <v>11</v>
      </c>
      <c r="B16" s="3" t="s">
        <v>710</v>
      </c>
      <c r="C16" s="3" t="s">
        <v>710</v>
      </c>
      <c r="D16" s="3" t="s">
        <v>736</v>
      </c>
      <c r="E16" s="3" t="s">
        <v>793</v>
      </c>
      <c r="G16" s="2" t="s">
        <v>766</v>
      </c>
      <c r="H16" s="17">
        <f>VLOOKUP($G$9,Profiler!$C$26:$U$45,17, FALSE)</f>
        <v>0</v>
      </c>
      <c r="I16" s="17">
        <f>Profiler!$S$26</f>
        <v>0</v>
      </c>
      <c r="J16" s="18">
        <f t="shared" si="0"/>
        <v>0</v>
      </c>
      <c r="K16" s="2" t="s">
        <v>766</v>
      </c>
      <c r="M16" s="2" t="str">
        <f>IF(H10-H8&gt;0.01,M17,IF(H10-H8&lt;-0.01,M18,M19))</f>
        <v xml:space="preserve">About the same proportion, </v>
      </c>
      <c r="S16" s="11"/>
      <c r="T16" s="8"/>
      <c r="U16" s="11"/>
      <c r="V16" s="8"/>
      <c r="W16" s="11"/>
      <c r="X16" s="8"/>
      <c r="Y16" s="11"/>
      <c r="Z16" s="8"/>
      <c r="AA16" s="10"/>
      <c r="AB16" s="10"/>
      <c r="AC16" s="8"/>
      <c r="AD16" s="10"/>
      <c r="AE16" s="10"/>
      <c r="AF16" s="10"/>
      <c r="AG16" s="10"/>
      <c r="AH16" s="10"/>
      <c r="AI16" s="10"/>
    </row>
    <row r="17" spans="1:35" x14ac:dyDescent="0.2">
      <c r="A17" s="3">
        <v>12</v>
      </c>
      <c r="B17" s="3" t="s">
        <v>711</v>
      </c>
      <c r="C17" s="3" t="s">
        <v>711</v>
      </c>
      <c r="D17" s="3" t="s">
        <v>718</v>
      </c>
      <c r="E17" s="3" t="s">
        <v>799</v>
      </c>
      <c r="G17" s="2" t="s">
        <v>760</v>
      </c>
      <c r="H17" s="17">
        <f>VLOOKUP($G$9,Profiler!$C$26:$U$45,19, FALSE)</f>
        <v>3.3333333333333333E-2</v>
      </c>
      <c r="I17" s="17">
        <f>Profiler!$U$26</f>
        <v>2.4708159438698359E-2</v>
      </c>
      <c r="J17" s="18">
        <f t="shared" si="0"/>
        <v>8.6251738946349736E-3</v>
      </c>
      <c r="K17" s="2" t="s">
        <v>760</v>
      </c>
      <c r="M17" s="2" t="s">
        <v>754</v>
      </c>
      <c r="S17" s="11"/>
      <c r="T17" s="8"/>
      <c r="U17" s="11"/>
      <c r="V17" s="8"/>
      <c r="W17" s="11"/>
      <c r="X17" s="8"/>
      <c r="Y17" s="11"/>
      <c r="Z17" s="8"/>
      <c r="AA17" s="10"/>
      <c r="AB17" s="10"/>
      <c r="AC17" s="8"/>
      <c r="AD17" s="10"/>
      <c r="AE17" s="10"/>
      <c r="AF17" s="10"/>
      <c r="AG17" s="10"/>
      <c r="AH17" s="10"/>
      <c r="AI17" s="10"/>
    </row>
    <row r="18" spans="1:35" x14ac:dyDescent="0.2">
      <c r="A18" s="3">
        <v>13</v>
      </c>
      <c r="B18" s="3" t="s">
        <v>712</v>
      </c>
      <c r="C18" s="3" t="s">
        <v>712</v>
      </c>
      <c r="D18" s="3" t="s">
        <v>739</v>
      </c>
      <c r="E18" s="3" t="s">
        <v>800</v>
      </c>
      <c r="H18" s="18"/>
      <c r="I18" s="19" t="s">
        <v>757</v>
      </c>
      <c r="J18" s="2">
        <f>COUNTIF(J11:J17,"&gt;0")</f>
        <v>4</v>
      </c>
      <c r="M18" s="2" t="s">
        <v>755</v>
      </c>
      <c r="S18" s="11"/>
      <c r="T18" s="8"/>
      <c r="U18" s="11"/>
      <c r="V18" s="8"/>
      <c r="W18" s="11"/>
      <c r="X18" s="8"/>
      <c r="Y18" s="11"/>
      <c r="Z18" s="8"/>
      <c r="AA18" s="10"/>
      <c r="AB18" s="10"/>
      <c r="AC18" s="8"/>
      <c r="AD18" s="10"/>
      <c r="AE18" s="10"/>
      <c r="AF18" s="10"/>
      <c r="AG18" s="10"/>
      <c r="AH18" s="10"/>
      <c r="AI18" s="10"/>
    </row>
    <row r="19" spans="1:35" x14ac:dyDescent="0.2">
      <c r="A19" s="3">
        <v>14</v>
      </c>
      <c r="B19" s="3" t="s">
        <v>713</v>
      </c>
      <c r="C19" s="3" t="s">
        <v>713</v>
      </c>
      <c r="D19" s="3" t="s">
        <v>738</v>
      </c>
      <c r="E19" s="3" t="s">
        <v>808</v>
      </c>
      <c r="I19" s="19" t="s">
        <v>758</v>
      </c>
      <c r="J19" s="18">
        <f>MAX(J11:J17)</f>
        <v>8.6679166918687892E-3</v>
      </c>
      <c r="M19" s="2" t="s">
        <v>756</v>
      </c>
      <c r="S19" s="11"/>
      <c r="T19" s="8"/>
      <c r="U19" s="11"/>
      <c r="V19" s="8"/>
      <c r="W19" s="11"/>
      <c r="X19" s="8"/>
      <c r="Y19" s="11"/>
      <c r="Z19" s="8"/>
      <c r="AA19" s="10"/>
      <c r="AB19" s="10"/>
      <c r="AC19" s="8"/>
      <c r="AD19" s="10"/>
      <c r="AE19" s="10"/>
      <c r="AF19" s="10"/>
      <c r="AG19" s="10"/>
      <c r="AH19" s="10"/>
      <c r="AI19" s="10"/>
    </row>
    <row r="20" spans="1:35" x14ac:dyDescent="0.2">
      <c r="A20" s="3">
        <v>15</v>
      </c>
      <c r="B20" s="3" t="s">
        <v>714</v>
      </c>
      <c r="C20" s="3" t="s">
        <v>714</v>
      </c>
      <c r="D20" s="3" t="s">
        <v>699</v>
      </c>
      <c r="E20" s="3" t="s">
        <v>794</v>
      </c>
      <c r="I20" s="19" t="s">
        <v>759</v>
      </c>
      <c r="J20" s="19" t="str">
        <f>VLOOKUP(J19,J11:M17,2, FALSE)</f>
        <v xml:space="preserve">employment </v>
      </c>
      <c r="S20" s="11"/>
      <c r="T20" s="8"/>
      <c r="U20" s="11"/>
      <c r="V20" s="8"/>
      <c r="W20" s="11"/>
      <c r="X20" s="8"/>
      <c r="Y20" s="11"/>
      <c r="Z20" s="8"/>
      <c r="AA20" s="10"/>
      <c r="AB20" s="10"/>
      <c r="AC20" s="8"/>
      <c r="AD20" s="10"/>
      <c r="AE20" s="10"/>
      <c r="AF20" s="10"/>
      <c r="AG20" s="10"/>
      <c r="AH20" s="10"/>
      <c r="AI20" s="10"/>
    </row>
    <row r="21" spans="1:35" x14ac:dyDescent="0.2">
      <c r="A21" s="3">
        <v>16</v>
      </c>
      <c r="B21" s="3" t="s">
        <v>715</v>
      </c>
      <c r="C21" s="3" t="s">
        <v>715</v>
      </c>
      <c r="D21" s="3" t="s">
        <v>716</v>
      </c>
      <c r="E21" s="3" t="s">
        <v>801</v>
      </c>
      <c r="G21" s="2">
        <f>COUNTIF(I11:I17,"&gt;0")</f>
        <v>4</v>
      </c>
      <c r="H21" s="2" t="str">
        <f>IF(G21=1," domain"," domains")</f>
        <v xml:space="preserve"> domains</v>
      </c>
      <c r="I21" s="2" t="str">
        <f>IF(I11&gt;0,K11,"")&amp;IF(I12&gt;0,K12,"")&amp;IF(I13&gt;0,K13,"")&amp;IF(I14&gt;0,K14,"")&amp;IF(I15&gt;0,K15,"")&amp;IF(I16&gt;0,K16,"")&amp;IF(I17&gt;0,K17,"")</f>
        <v>employment education health environment</v>
      </c>
      <c r="S21" s="11"/>
      <c r="T21" s="8"/>
      <c r="U21" s="11"/>
      <c r="V21" s="8"/>
      <c r="W21" s="11"/>
      <c r="X21" s="8"/>
      <c r="Y21" s="11"/>
      <c r="Z21" s="8"/>
      <c r="AA21" s="10"/>
      <c r="AB21" s="10"/>
      <c r="AC21" s="8"/>
      <c r="AD21" s="10"/>
      <c r="AE21" s="10"/>
      <c r="AF21" s="10"/>
      <c r="AG21" s="10"/>
      <c r="AH21" s="10"/>
      <c r="AI21" s="10"/>
    </row>
    <row r="22" spans="1:35" x14ac:dyDescent="0.2">
      <c r="A22" s="3">
        <v>17</v>
      </c>
      <c r="B22" s="3" t="s">
        <v>716</v>
      </c>
      <c r="C22" s="3" t="s">
        <v>716</v>
      </c>
      <c r="D22" s="3" t="s">
        <v>715</v>
      </c>
      <c r="E22" s="3" t="s">
        <v>792</v>
      </c>
      <c r="G22" s="2" t="str">
        <f>IF(SUM(Calculations!I11:I17)&gt;0,"Some "&amp;$G$7&amp;" residents lived in neighbourhoods","")</f>
        <v>Some Woking residents lived in neighbourhoods</v>
      </c>
      <c r="S22" s="11"/>
      <c r="T22" s="8"/>
      <c r="U22" s="11"/>
      <c r="V22" s="8"/>
      <c r="W22" s="11"/>
      <c r="X22" s="8"/>
      <c r="Y22" s="11"/>
      <c r="Z22" s="8"/>
      <c r="AA22" s="10"/>
      <c r="AB22" s="10"/>
      <c r="AC22" s="8"/>
      <c r="AD22" s="10"/>
      <c r="AE22" s="10"/>
      <c r="AF22" s="10"/>
      <c r="AG22" s="10"/>
      <c r="AH22" s="10"/>
      <c r="AI22" s="10"/>
    </row>
    <row r="23" spans="1:35" x14ac:dyDescent="0.2">
      <c r="A23" s="3">
        <v>18</v>
      </c>
      <c r="B23" s="3" t="s">
        <v>717</v>
      </c>
      <c r="C23" s="3" t="s">
        <v>717</v>
      </c>
      <c r="D23" s="3" t="s">
        <v>717</v>
      </c>
      <c r="E23" s="3" t="s">
        <v>798</v>
      </c>
      <c r="G23" s="2" t="str">
        <f>IF(SUM(Calculations!I11:I17)&gt;0,"  deprived in "&amp;G21&amp;H21&amp;": "&amp;I21,"")</f>
        <v xml:space="preserve">  deprived in 4 domains: employment education health environment</v>
      </c>
      <c r="S23" s="11"/>
      <c r="T23" s="8"/>
      <c r="U23" s="11"/>
      <c r="V23" s="8"/>
      <c r="W23" s="11"/>
      <c r="X23" s="8"/>
      <c r="Y23" s="11"/>
      <c r="Z23" s="8"/>
      <c r="AA23" s="10"/>
      <c r="AB23" s="10"/>
      <c r="AC23" s="8"/>
      <c r="AD23" s="10"/>
      <c r="AE23" s="10"/>
      <c r="AF23" s="10"/>
      <c r="AG23" s="10"/>
      <c r="AH23" s="10"/>
      <c r="AI23" s="10"/>
    </row>
    <row r="24" spans="1:35" x14ac:dyDescent="0.2">
      <c r="A24" s="3">
        <v>19</v>
      </c>
      <c r="B24" s="3" t="s">
        <v>699</v>
      </c>
      <c r="C24" s="3" t="s">
        <v>699</v>
      </c>
      <c r="D24" s="3" t="s">
        <v>711</v>
      </c>
      <c r="E24" s="3" t="s">
        <v>805</v>
      </c>
      <c r="S24" s="11"/>
      <c r="T24" s="8"/>
      <c r="U24" s="11"/>
      <c r="V24" s="8"/>
      <c r="W24" s="11"/>
      <c r="X24" s="8"/>
      <c r="Y24" s="11"/>
      <c r="Z24" s="8"/>
      <c r="AA24" s="10"/>
      <c r="AB24" s="10"/>
      <c r="AC24" s="8"/>
      <c r="AD24" s="10"/>
      <c r="AE24" s="10"/>
      <c r="AF24" s="10"/>
      <c r="AG24" s="10"/>
      <c r="AH24" s="10"/>
      <c r="AI24" s="10"/>
    </row>
    <row r="25" spans="1:35" x14ac:dyDescent="0.2">
      <c r="A25" s="3">
        <v>20</v>
      </c>
      <c r="B25" s="3" t="s">
        <v>718</v>
      </c>
      <c r="C25" s="3" t="s">
        <v>718</v>
      </c>
      <c r="D25" s="3" t="s">
        <v>712</v>
      </c>
      <c r="E25" s="3" t="s">
        <v>797</v>
      </c>
      <c r="G25" s="12" t="s">
        <v>813</v>
      </c>
      <c r="S25" s="11"/>
      <c r="T25" s="8"/>
      <c r="U25" s="11"/>
      <c r="V25" s="8"/>
      <c r="W25" s="11"/>
      <c r="X25" s="8"/>
      <c r="Y25" s="11"/>
      <c r="Z25" s="8"/>
      <c r="AA25" s="10"/>
      <c r="AB25" s="10"/>
      <c r="AC25" s="8"/>
      <c r="AD25" s="10"/>
      <c r="AE25" s="10"/>
      <c r="AF25" s="10"/>
      <c r="AG25" s="10"/>
      <c r="AH25" s="10"/>
      <c r="AI25" s="10"/>
    </row>
    <row r="26" spans="1:35" x14ac:dyDescent="0.2">
      <c r="A26" s="3"/>
      <c r="B26" s="3"/>
      <c r="E26" s="3" t="s">
        <v>806</v>
      </c>
      <c r="H26" s="2" t="s">
        <v>767</v>
      </c>
      <c r="I26" s="2" t="s">
        <v>768</v>
      </c>
      <c r="S26" s="11"/>
      <c r="T26" s="8"/>
      <c r="U26" s="11"/>
      <c r="V26" s="8"/>
      <c r="W26" s="11"/>
      <c r="X26" s="8"/>
      <c r="Y26" s="11"/>
      <c r="Z26" s="8"/>
      <c r="AA26" s="10"/>
      <c r="AB26" s="10"/>
      <c r="AC26" s="8"/>
      <c r="AD26" s="10"/>
      <c r="AE26" s="10"/>
      <c r="AF26" s="10"/>
      <c r="AG26" s="10"/>
      <c r="AH26" s="10"/>
      <c r="AI26" s="10"/>
    </row>
    <row r="27" spans="1:35" x14ac:dyDescent="0.2">
      <c r="A27" s="16" t="s">
        <v>744</v>
      </c>
      <c r="B27" s="3"/>
      <c r="E27" s="3" t="s">
        <v>795</v>
      </c>
      <c r="G27" s="2" t="str">
        <f>G9</f>
        <v>Bangladeshi</v>
      </c>
      <c r="H27" s="10" t="e">
        <f>VLOOKUP($G$27,Profiler!$C$26:$AA$45,21,FALSE)</f>
        <v>#N/A</v>
      </c>
      <c r="I27" s="10">
        <f>VLOOKUP($G$27,Profiler!$C$26:$AA$45,24,FALSE)</f>
        <v>6.2937062937062933</v>
      </c>
      <c r="J27" s="2" t="s">
        <v>773</v>
      </c>
      <c r="S27" s="11"/>
      <c r="T27" s="8"/>
      <c r="U27" s="11"/>
      <c r="V27" s="8"/>
      <c r="W27" s="11"/>
      <c r="X27" s="8"/>
      <c r="Y27" s="11"/>
      <c r="Z27" s="8"/>
      <c r="AA27" s="10"/>
      <c r="AB27" s="10"/>
      <c r="AC27" s="8"/>
      <c r="AD27" s="10"/>
      <c r="AE27" s="10"/>
      <c r="AF27" s="10"/>
      <c r="AG27" s="10"/>
      <c r="AH27" s="10"/>
      <c r="AI27" s="10"/>
    </row>
    <row r="28" spans="1:35" x14ac:dyDescent="0.2">
      <c r="A28" s="8">
        <v>20</v>
      </c>
      <c r="B28" s="8">
        <v>20</v>
      </c>
      <c r="C28" s="8">
        <v>20</v>
      </c>
      <c r="E28" s="3" t="s">
        <v>796</v>
      </c>
      <c r="G28" s="2" t="s">
        <v>701</v>
      </c>
      <c r="H28" s="10" t="e">
        <f>Profiler!W27</f>
        <v>#N/A</v>
      </c>
      <c r="I28" s="10">
        <f>Profiler!Z27</f>
        <v>3.2959903109996107</v>
      </c>
      <c r="J28" s="2" t="e">
        <f>IF(AND(H27&gt;H28,I27&gt;I28),G30,IF(AND(H28&gt;=H27,I28&gt;=I27),G31,IF(AND(H27&gt;H28,I28&gt;=I27),G32,G33)))</f>
        <v>#N/A</v>
      </c>
      <c r="S28" s="11"/>
      <c r="T28" s="8"/>
      <c r="U28" s="11"/>
      <c r="V28" s="8"/>
      <c r="W28" s="11"/>
      <c r="X28" s="8"/>
      <c r="Y28" s="11"/>
      <c r="Z28" s="8"/>
      <c r="AA28" s="10"/>
      <c r="AB28" s="10"/>
      <c r="AC28" s="8"/>
      <c r="AD28" s="10"/>
      <c r="AE28" s="10"/>
      <c r="AF28" s="10"/>
      <c r="AG28" s="10"/>
      <c r="AH28" s="10"/>
      <c r="AI28" s="10"/>
    </row>
    <row r="29" spans="1:35" x14ac:dyDescent="0.2">
      <c r="A29" s="8">
        <v>19</v>
      </c>
      <c r="B29" s="8">
        <v>19</v>
      </c>
      <c r="C29" s="8">
        <v>19</v>
      </c>
      <c r="E29" s="3" t="s">
        <v>534</v>
      </c>
      <c r="G29" s="2" t="s">
        <v>774</v>
      </c>
      <c r="S29" s="11"/>
      <c r="T29" s="8"/>
      <c r="U29" s="11"/>
      <c r="V29" s="8"/>
      <c r="W29" s="11"/>
      <c r="X29" s="8"/>
      <c r="Y29" s="11"/>
      <c r="Z29" s="8"/>
      <c r="AA29" s="10"/>
      <c r="AB29" s="10"/>
      <c r="AC29" s="8"/>
      <c r="AD29" s="10"/>
      <c r="AE29" s="10"/>
      <c r="AF29" s="10"/>
      <c r="AG29" s="10"/>
      <c r="AH29" s="10"/>
      <c r="AI29" s="10"/>
    </row>
    <row r="30" spans="1:35" x14ac:dyDescent="0.2">
      <c r="A30" s="8">
        <v>18</v>
      </c>
      <c r="B30" s="8">
        <v>18</v>
      </c>
      <c r="C30" s="8">
        <v>18</v>
      </c>
      <c r="E30" s="3" t="s">
        <v>176</v>
      </c>
      <c r="G30" s="2" t="s">
        <v>771</v>
      </c>
    </row>
    <row r="31" spans="1:35" x14ac:dyDescent="0.2">
      <c r="A31" s="8">
        <v>17</v>
      </c>
      <c r="B31" s="8">
        <v>17</v>
      </c>
      <c r="C31" s="8">
        <v>17</v>
      </c>
      <c r="E31" s="3" t="s">
        <v>188</v>
      </c>
      <c r="G31" s="2" t="s">
        <v>772</v>
      </c>
    </row>
    <row r="32" spans="1:35" x14ac:dyDescent="0.2">
      <c r="A32" s="8">
        <v>16</v>
      </c>
      <c r="B32" s="8">
        <v>16</v>
      </c>
      <c r="C32" s="8">
        <v>16</v>
      </c>
      <c r="E32" s="3" t="s">
        <v>536</v>
      </c>
      <c r="G32" s="2" t="s">
        <v>769</v>
      </c>
    </row>
    <row r="33" spans="1:7" x14ac:dyDescent="0.2">
      <c r="A33" s="8">
        <v>15</v>
      </c>
      <c r="B33" s="8">
        <v>15</v>
      </c>
      <c r="C33" s="8">
        <v>15</v>
      </c>
      <c r="E33" s="3" t="s">
        <v>438</v>
      </c>
      <c r="G33" s="2" t="s">
        <v>770</v>
      </c>
    </row>
    <row r="34" spans="1:7" x14ac:dyDescent="0.2">
      <c r="A34" s="8">
        <v>14</v>
      </c>
      <c r="B34" s="8">
        <v>14</v>
      </c>
      <c r="C34" s="8">
        <v>14</v>
      </c>
      <c r="E34" s="3" t="s">
        <v>320</v>
      </c>
    </row>
    <row r="35" spans="1:7" x14ac:dyDescent="0.2">
      <c r="A35" s="8">
        <v>13</v>
      </c>
      <c r="B35" s="8">
        <v>13</v>
      </c>
      <c r="C35" s="8">
        <v>13</v>
      </c>
      <c r="E35" s="3" t="s">
        <v>158</v>
      </c>
    </row>
    <row r="36" spans="1:7" x14ac:dyDescent="0.2">
      <c r="A36" s="8">
        <v>12</v>
      </c>
      <c r="B36" s="8">
        <v>12</v>
      </c>
      <c r="C36" s="8">
        <v>12</v>
      </c>
      <c r="E36" s="3" t="s">
        <v>488</v>
      </c>
    </row>
    <row r="37" spans="1:7" x14ac:dyDescent="0.2">
      <c r="A37" s="8">
        <v>11</v>
      </c>
      <c r="B37" s="8">
        <v>11</v>
      </c>
      <c r="C37" s="8">
        <v>11</v>
      </c>
      <c r="E37" s="3" t="s">
        <v>634</v>
      </c>
    </row>
    <row r="38" spans="1:7" x14ac:dyDescent="0.2">
      <c r="A38" s="8">
        <v>10</v>
      </c>
      <c r="B38" s="8">
        <v>10</v>
      </c>
      <c r="C38" s="8">
        <v>10</v>
      </c>
      <c r="E38" s="3" t="s">
        <v>636</v>
      </c>
    </row>
    <row r="39" spans="1:7" x14ac:dyDescent="0.2">
      <c r="A39" s="8">
        <v>9</v>
      </c>
      <c r="B39" s="8">
        <v>9</v>
      </c>
      <c r="C39" s="8">
        <v>9</v>
      </c>
      <c r="E39" s="3" t="s">
        <v>590</v>
      </c>
    </row>
    <row r="40" spans="1:7" x14ac:dyDescent="0.2">
      <c r="A40" s="8">
        <v>8</v>
      </c>
      <c r="B40" s="8">
        <v>8</v>
      </c>
      <c r="C40" s="8">
        <v>8</v>
      </c>
      <c r="E40" s="3" t="s">
        <v>178</v>
      </c>
    </row>
    <row r="41" spans="1:7" x14ac:dyDescent="0.2">
      <c r="A41" s="8">
        <v>7</v>
      </c>
      <c r="B41" s="8">
        <v>7</v>
      </c>
      <c r="C41" s="8">
        <v>7</v>
      </c>
      <c r="E41" s="3" t="s">
        <v>242</v>
      </c>
    </row>
    <row r="42" spans="1:7" x14ac:dyDescent="0.2">
      <c r="A42" s="8">
        <v>6</v>
      </c>
      <c r="B42" s="8">
        <v>6</v>
      </c>
      <c r="C42" s="8">
        <v>6</v>
      </c>
      <c r="E42" s="3" t="s">
        <v>278</v>
      </c>
    </row>
    <row r="43" spans="1:7" x14ac:dyDescent="0.2">
      <c r="A43" s="8">
        <v>5</v>
      </c>
      <c r="B43" s="8">
        <v>5</v>
      </c>
      <c r="C43" s="8">
        <v>5</v>
      </c>
      <c r="E43" s="3" t="s">
        <v>440</v>
      </c>
    </row>
    <row r="44" spans="1:7" x14ac:dyDescent="0.2">
      <c r="A44" s="8">
        <v>4</v>
      </c>
      <c r="B44" s="8">
        <v>4</v>
      </c>
      <c r="C44" s="8">
        <v>4</v>
      </c>
      <c r="E44" s="3" t="s">
        <v>89</v>
      </c>
    </row>
    <row r="45" spans="1:7" x14ac:dyDescent="0.2">
      <c r="A45" s="8">
        <v>3</v>
      </c>
      <c r="B45" s="8">
        <v>3</v>
      </c>
      <c r="C45" s="8">
        <v>3</v>
      </c>
      <c r="E45" s="3" t="s">
        <v>154</v>
      </c>
    </row>
    <row r="46" spans="1:7" x14ac:dyDescent="0.2">
      <c r="A46" s="8">
        <v>2</v>
      </c>
      <c r="B46" s="8">
        <v>2</v>
      </c>
      <c r="C46" s="8">
        <v>2</v>
      </c>
      <c r="E46" s="3" t="s">
        <v>638</v>
      </c>
    </row>
    <row r="47" spans="1:7" x14ac:dyDescent="0.2">
      <c r="A47" s="8">
        <v>1</v>
      </c>
      <c r="B47" s="8">
        <v>1</v>
      </c>
      <c r="C47" s="8">
        <v>1</v>
      </c>
      <c r="E47" s="3" t="s">
        <v>608</v>
      </c>
    </row>
    <row r="48" spans="1:7" x14ac:dyDescent="0.2">
      <c r="E48" s="3" t="s">
        <v>368</v>
      </c>
    </row>
    <row r="49" spans="1:5" x14ac:dyDescent="0.2">
      <c r="A49" s="3" t="s">
        <v>814</v>
      </c>
      <c r="E49" s="3" t="s">
        <v>63</v>
      </c>
    </row>
    <row r="50" spans="1:5" x14ac:dyDescent="0.2">
      <c r="A50" s="3" t="s">
        <v>815</v>
      </c>
      <c r="E50" s="3" t="s">
        <v>65</v>
      </c>
    </row>
    <row r="51" spans="1:5" x14ac:dyDescent="0.2">
      <c r="E51" s="3" t="s">
        <v>190</v>
      </c>
    </row>
    <row r="52" spans="1:5" x14ac:dyDescent="0.2">
      <c r="E52" s="3" t="s">
        <v>560</v>
      </c>
    </row>
    <row r="53" spans="1:5" x14ac:dyDescent="0.2">
      <c r="E53" s="3" t="s">
        <v>382</v>
      </c>
    </row>
    <row r="54" spans="1:5" x14ac:dyDescent="0.2">
      <c r="E54" s="3" t="s">
        <v>100</v>
      </c>
    </row>
    <row r="55" spans="1:5" x14ac:dyDescent="0.2">
      <c r="E55" s="3" t="s">
        <v>116</v>
      </c>
    </row>
    <row r="56" spans="1:5" x14ac:dyDescent="0.2">
      <c r="E56" s="3" t="s">
        <v>622</v>
      </c>
    </row>
    <row r="57" spans="1:5" x14ac:dyDescent="0.2">
      <c r="E57" s="3" t="s">
        <v>244</v>
      </c>
    </row>
    <row r="58" spans="1:5" x14ac:dyDescent="0.2">
      <c r="E58" s="3" t="s">
        <v>396</v>
      </c>
    </row>
    <row r="59" spans="1:5" x14ac:dyDescent="0.2">
      <c r="E59" s="3" t="s">
        <v>640</v>
      </c>
    </row>
    <row r="60" spans="1:5" x14ac:dyDescent="0.2">
      <c r="E60" s="3" t="s">
        <v>246</v>
      </c>
    </row>
    <row r="61" spans="1:5" x14ac:dyDescent="0.2">
      <c r="E61" s="3" t="s">
        <v>130</v>
      </c>
    </row>
    <row r="62" spans="1:5" x14ac:dyDescent="0.2">
      <c r="E62" s="3" t="s">
        <v>802</v>
      </c>
    </row>
    <row r="63" spans="1:5" x14ac:dyDescent="0.2">
      <c r="E63" s="3" t="s">
        <v>398</v>
      </c>
    </row>
    <row r="64" spans="1:5" x14ac:dyDescent="0.2">
      <c r="E64" s="3" t="s">
        <v>642</v>
      </c>
    </row>
    <row r="65" spans="5:5" x14ac:dyDescent="0.2">
      <c r="E65" s="3" t="s">
        <v>548</v>
      </c>
    </row>
    <row r="66" spans="5:5" x14ac:dyDescent="0.2">
      <c r="E66" s="3" t="s">
        <v>300</v>
      </c>
    </row>
    <row r="67" spans="5:5" x14ac:dyDescent="0.2">
      <c r="E67" s="3" t="s">
        <v>442</v>
      </c>
    </row>
    <row r="68" spans="5:5" x14ac:dyDescent="0.2">
      <c r="E68" s="3" t="s">
        <v>344</v>
      </c>
    </row>
    <row r="69" spans="5:5" x14ac:dyDescent="0.2">
      <c r="E69" s="3" t="s">
        <v>562</v>
      </c>
    </row>
    <row r="70" spans="5:5" x14ac:dyDescent="0.2">
      <c r="E70" s="3" t="s">
        <v>624</v>
      </c>
    </row>
    <row r="71" spans="5:5" x14ac:dyDescent="0.2">
      <c r="E71" s="3" t="s">
        <v>166</v>
      </c>
    </row>
    <row r="72" spans="5:5" x14ac:dyDescent="0.2">
      <c r="E72" s="3" t="s">
        <v>644</v>
      </c>
    </row>
    <row r="73" spans="5:5" x14ac:dyDescent="0.2">
      <c r="E73" s="3" t="s">
        <v>472</v>
      </c>
    </row>
    <row r="74" spans="5:5" x14ac:dyDescent="0.2">
      <c r="E74" s="3" t="s">
        <v>322</v>
      </c>
    </row>
    <row r="75" spans="5:5" x14ac:dyDescent="0.2">
      <c r="E75" s="3" t="s">
        <v>180</v>
      </c>
    </row>
    <row r="76" spans="5:5" x14ac:dyDescent="0.2">
      <c r="E76" s="3" t="s">
        <v>248</v>
      </c>
    </row>
    <row r="77" spans="5:5" x14ac:dyDescent="0.2">
      <c r="E77" s="3" t="s">
        <v>156</v>
      </c>
    </row>
    <row r="78" spans="5:5" x14ac:dyDescent="0.2">
      <c r="E78" s="3" t="s">
        <v>370</v>
      </c>
    </row>
    <row r="79" spans="5:5" x14ac:dyDescent="0.2">
      <c r="E79" s="3" t="s">
        <v>250</v>
      </c>
    </row>
    <row r="80" spans="5:5" x14ac:dyDescent="0.2">
      <c r="E80" s="3" t="s">
        <v>266</v>
      </c>
    </row>
    <row r="81" spans="5:5" x14ac:dyDescent="0.2">
      <c r="E81" s="3" t="s">
        <v>452</v>
      </c>
    </row>
    <row r="82" spans="5:5" x14ac:dyDescent="0.2">
      <c r="E82" s="3" t="s">
        <v>142</v>
      </c>
    </row>
    <row r="83" spans="5:5" x14ac:dyDescent="0.2">
      <c r="E83" s="3" t="s">
        <v>144</v>
      </c>
    </row>
    <row r="84" spans="5:5" x14ac:dyDescent="0.2">
      <c r="E84" s="3" t="s">
        <v>192</v>
      </c>
    </row>
    <row r="85" spans="5:5" x14ac:dyDescent="0.2">
      <c r="E85" s="3" t="s">
        <v>538</v>
      </c>
    </row>
    <row r="86" spans="5:5" x14ac:dyDescent="0.2">
      <c r="E86" s="3" t="s">
        <v>160</v>
      </c>
    </row>
    <row r="87" spans="5:5" x14ac:dyDescent="0.2">
      <c r="E87" s="3" t="s">
        <v>346</v>
      </c>
    </row>
    <row r="88" spans="5:5" x14ac:dyDescent="0.2">
      <c r="E88" s="3" t="s">
        <v>220</v>
      </c>
    </row>
    <row r="89" spans="5:5" x14ac:dyDescent="0.2">
      <c r="E89" s="3" t="s">
        <v>632</v>
      </c>
    </row>
    <row r="90" spans="5:5" x14ac:dyDescent="0.2">
      <c r="E90" s="3" t="s">
        <v>252</v>
      </c>
    </row>
    <row r="91" spans="5:5" x14ac:dyDescent="0.2">
      <c r="E91" s="3" t="s">
        <v>182</v>
      </c>
    </row>
    <row r="92" spans="5:5" x14ac:dyDescent="0.2">
      <c r="E92" s="3" t="s">
        <v>410</v>
      </c>
    </row>
    <row r="93" spans="5:5" x14ac:dyDescent="0.2">
      <c r="E93" s="3" t="s">
        <v>148</v>
      </c>
    </row>
    <row r="94" spans="5:5" x14ac:dyDescent="0.2">
      <c r="E94" s="3" t="s">
        <v>268</v>
      </c>
    </row>
    <row r="95" spans="5:5" x14ac:dyDescent="0.2">
      <c r="E95" s="3" t="s">
        <v>138</v>
      </c>
    </row>
    <row r="96" spans="5:5" x14ac:dyDescent="0.2">
      <c r="E96" s="3" t="s">
        <v>610</v>
      </c>
    </row>
    <row r="97" spans="5:5" x14ac:dyDescent="0.2">
      <c r="E97" s="3" t="s">
        <v>424</v>
      </c>
    </row>
    <row r="98" spans="5:5" x14ac:dyDescent="0.2">
      <c r="E98" s="3" t="s">
        <v>540</v>
      </c>
    </row>
    <row r="99" spans="5:5" x14ac:dyDescent="0.2">
      <c r="E99" s="3" t="s">
        <v>646</v>
      </c>
    </row>
    <row r="100" spans="5:5" x14ac:dyDescent="0.2">
      <c r="E100" s="3" t="s">
        <v>302</v>
      </c>
    </row>
    <row r="101" spans="5:5" x14ac:dyDescent="0.2">
      <c r="E101" s="3" t="s">
        <v>57</v>
      </c>
    </row>
    <row r="102" spans="5:5" x14ac:dyDescent="0.2">
      <c r="E102" s="3" t="s">
        <v>324</v>
      </c>
    </row>
    <row r="103" spans="5:5" x14ac:dyDescent="0.2">
      <c r="E103" s="3" t="s">
        <v>412</v>
      </c>
    </row>
    <row r="104" spans="5:5" x14ac:dyDescent="0.2">
      <c r="E104" s="3" t="s">
        <v>76</v>
      </c>
    </row>
    <row r="105" spans="5:5" x14ac:dyDescent="0.2">
      <c r="E105" s="3" t="s">
        <v>194</v>
      </c>
    </row>
    <row r="106" spans="5:5" x14ac:dyDescent="0.2">
      <c r="E106" s="3" t="s">
        <v>592</v>
      </c>
    </row>
    <row r="107" spans="5:5" x14ac:dyDescent="0.2">
      <c r="E107" s="3" t="s">
        <v>326</v>
      </c>
    </row>
    <row r="108" spans="5:5" x14ac:dyDescent="0.2">
      <c r="E108" s="3" t="s">
        <v>612</v>
      </c>
    </row>
    <row r="109" spans="5:5" x14ac:dyDescent="0.2">
      <c r="E109" s="3" t="s">
        <v>648</v>
      </c>
    </row>
    <row r="110" spans="5:5" x14ac:dyDescent="0.2">
      <c r="E110" s="3" t="s">
        <v>168</v>
      </c>
    </row>
    <row r="111" spans="5:5" x14ac:dyDescent="0.2">
      <c r="E111" s="3" t="s">
        <v>204</v>
      </c>
    </row>
    <row r="112" spans="5:5" x14ac:dyDescent="0.2">
      <c r="E112" s="3" t="s">
        <v>222</v>
      </c>
    </row>
    <row r="113" spans="5:5" x14ac:dyDescent="0.2">
      <c r="E113" s="3" t="s">
        <v>280</v>
      </c>
    </row>
    <row r="114" spans="5:5" x14ac:dyDescent="0.2">
      <c r="E114" s="3" t="s">
        <v>304</v>
      </c>
    </row>
    <row r="115" spans="5:5" x14ac:dyDescent="0.2">
      <c r="E115" s="3" t="s">
        <v>384</v>
      </c>
    </row>
    <row r="116" spans="5:5" x14ac:dyDescent="0.2">
      <c r="E116" s="3" t="s">
        <v>414</v>
      </c>
    </row>
    <row r="117" spans="5:5" x14ac:dyDescent="0.2">
      <c r="E117" s="3" t="s">
        <v>68</v>
      </c>
    </row>
    <row r="118" spans="5:5" x14ac:dyDescent="0.2">
      <c r="E118" s="3" t="s">
        <v>474</v>
      </c>
    </row>
    <row r="119" spans="5:5" x14ac:dyDescent="0.2">
      <c r="E119" s="3" t="s">
        <v>232</v>
      </c>
    </row>
    <row r="120" spans="5:5" x14ac:dyDescent="0.2">
      <c r="E120" s="3" t="s">
        <v>282</v>
      </c>
    </row>
    <row r="121" spans="5:5" x14ac:dyDescent="0.2">
      <c r="E121" s="3" t="s">
        <v>184</v>
      </c>
    </row>
    <row r="122" spans="5:5" x14ac:dyDescent="0.2">
      <c r="E122" s="3" t="s">
        <v>502</v>
      </c>
    </row>
    <row r="123" spans="5:5" x14ac:dyDescent="0.2">
      <c r="E123" s="3" t="s">
        <v>650</v>
      </c>
    </row>
    <row r="124" spans="5:5" x14ac:dyDescent="0.2">
      <c r="E124" s="3" t="s">
        <v>254</v>
      </c>
    </row>
    <row r="125" spans="5:5" x14ac:dyDescent="0.2">
      <c r="E125" s="3" t="s">
        <v>504</v>
      </c>
    </row>
    <row r="126" spans="5:5" x14ac:dyDescent="0.2">
      <c r="E126" s="3" t="s">
        <v>196</v>
      </c>
    </row>
    <row r="127" spans="5:5" x14ac:dyDescent="0.2">
      <c r="E127" s="3" t="s">
        <v>206</v>
      </c>
    </row>
    <row r="128" spans="5:5" x14ac:dyDescent="0.2">
      <c r="E128" s="3" t="s">
        <v>284</v>
      </c>
    </row>
    <row r="129" spans="5:5" x14ac:dyDescent="0.2">
      <c r="E129" s="3" t="s">
        <v>170</v>
      </c>
    </row>
    <row r="130" spans="5:5" x14ac:dyDescent="0.2">
      <c r="E130" s="3" t="s">
        <v>490</v>
      </c>
    </row>
    <row r="131" spans="5:5" x14ac:dyDescent="0.2">
      <c r="E131" s="3" t="s">
        <v>270</v>
      </c>
    </row>
    <row r="132" spans="5:5" x14ac:dyDescent="0.2">
      <c r="E132" s="3" t="s">
        <v>348</v>
      </c>
    </row>
    <row r="133" spans="5:5" x14ac:dyDescent="0.2">
      <c r="E133" s="3" t="s">
        <v>598</v>
      </c>
    </row>
    <row r="134" spans="5:5" x14ac:dyDescent="0.2">
      <c r="E134" s="3" t="s">
        <v>444</v>
      </c>
    </row>
    <row r="135" spans="5:5" x14ac:dyDescent="0.2">
      <c r="E135" s="3" t="s">
        <v>272</v>
      </c>
    </row>
    <row r="136" spans="5:5" x14ac:dyDescent="0.2">
      <c r="E136" s="3" t="s">
        <v>286</v>
      </c>
    </row>
    <row r="137" spans="5:5" x14ac:dyDescent="0.2">
      <c r="E137" s="3" t="s">
        <v>328</v>
      </c>
    </row>
    <row r="138" spans="5:5" x14ac:dyDescent="0.2">
      <c r="E138" s="3" t="s">
        <v>400</v>
      </c>
    </row>
    <row r="139" spans="5:5" x14ac:dyDescent="0.2">
      <c r="E139" s="3" t="s">
        <v>652</v>
      </c>
    </row>
    <row r="140" spans="5:5" x14ac:dyDescent="0.2">
      <c r="E140" s="3" t="s">
        <v>506</v>
      </c>
    </row>
    <row r="141" spans="5:5" x14ac:dyDescent="0.2">
      <c r="E141" s="3" t="s">
        <v>654</v>
      </c>
    </row>
    <row r="142" spans="5:5" x14ac:dyDescent="0.2">
      <c r="E142" s="3" t="s">
        <v>59</v>
      </c>
    </row>
    <row r="143" spans="5:5" x14ac:dyDescent="0.2">
      <c r="E143" s="3" t="s">
        <v>426</v>
      </c>
    </row>
    <row r="144" spans="5:5" x14ac:dyDescent="0.2">
      <c r="E144" s="3" t="s">
        <v>656</v>
      </c>
    </row>
    <row r="145" spans="5:5" x14ac:dyDescent="0.2">
      <c r="E145" s="3" t="s">
        <v>372</v>
      </c>
    </row>
    <row r="146" spans="5:5" x14ac:dyDescent="0.2">
      <c r="E146" s="3" t="s">
        <v>658</v>
      </c>
    </row>
    <row r="147" spans="5:5" x14ac:dyDescent="0.2">
      <c r="E147" s="3" t="s">
        <v>256</v>
      </c>
    </row>
    <row r="148" spans="5:5" x14ac:dyDescent="0.2">
      <c r="E148" s="3" t="s">
        <v>428</v>
      </c>
    </row>
    <row r="149" spans="5:5" x14ac:dyDescent="0.2">
      <c r="E149" s="3" t="s">
        <v>660</v>
      </c>
    </row>
    <row r="150" spans="5:5" x14ac:dyDescent="0.2">
      <c r="E150" s="3" t="s">
        <v>288</v>
      </c>
    </row>
    <row r="151" spans="5:5" x14ac:dyDescent="0.2">
      <c r="E151" s="3" t="s">
        <v>49</v>
      </c>
    </row>
    <row r="152" spans="5:5" x14ac:dyDescent="0.2">
      <c r="E152" s="3" t="s">
        <v>234</v>
      </c>
    </row>
    <row r="153" spans="5:5" x14ac:dyDescent="0.2">
      <c r="E153" s="3" t="s">
        <v>290</v>
      </c>
    </row>
    <row r="154" spans="5:5" x14ac:dyDescent="0.2">
      <c r="E154" s="3" t="s">
        <v>662</v>
      </c>
    </row>
    <row r="155" spans="5:5" x14ac:dyDescent="0.2">
      <c r="E155" s="3" t="s">
        <v>804</v>
      </c>
    </row>
    <row r="156" spans="5:5" x14ac:dyDescent="0.2">
      <c r="E156" s="3" t="s">
        <v>306</v>
      </c>
    </row>
    <row r="157" spans="5:5" x14ac:dyDescent="0.2">
      <c r="E157" s="3" t="s">
        <v>198</v>
      </c>
    </row>
    <row r="158" spans="5:5" x14ac:dyDescent="0.2">
      <c r="E158" s="3" t="s">
        <v>664</v>
      </c>
    </row>
    <row r="159" spans="5:5" x14ac:dyDescent="0.2">
      <c r="E159" s="3" t="s">
        <v>374</v>
      </c>
    </row>
    <row r="160" spans="5:5" x14ac:dyDescent="0.2">
      <c r="E160" s="3" t="s">
        <v>542</v>
      </c>
    </row>
    <row r="161" spans="5:5" x14ac:dyDescent="0.2">
      <c r="E161" s="3" t="s">
        <v>666</v>
      </c>
    </row>
    <row r="162" spans="5:5" x14ac:dyDescent="0.2">
      <c r="E162" s="3" t="s">
        <v>172</v>
      </c>
    </row>
    <row r="163" spans="5:5" x14ac:dyDescent="0.2">
      <c r="E163" s="3" t="s">
        <v>350</v>
      </c>
    </row>
    <row r="164" spans="5:5" x14ac:dyDescent="0.2">
      <c r="E164" s="3" t="s">
        <v>492</v>
      </c>
    </row>
    <row r="165" spans="5:5" x14ac:dyDescent="0.2">
      <c r="E165" s="3" t="s">
        <v>136</v>
      </c>
    </row>
    <row r="166" spans="5:5" x14ac:dyDescent="0.2">
      <c r="E166" s="3" t="s">
        <v>150</v>
      </c>
    </row>
    <row r="167" spans="5:5" x14ac:dyDescent="0.2">
      <c r="E167" s="3" t="s">
        <v>668</v>
      </c>
    </row>
    <row r="168" spans="5:5" x14ac:dyDescent="0.2">
      <c r="E168" s="3" t="s">
        <v>670</v>
      </c>
    </row>
    <row r="169" spans="5:5" x14ac:dyDescent="0.2">
      <c r="E169" s="3" t="s">
        <v>416</v>
      </c>
    </row>
    <row r="170" spans="5:5" x14ac:dyDescent="0.2">
      <c r="E170" s="3" t="s">
        <v>402</v>
      </c>
    </row>
    <row r="171" spans="5:5" x14ac:dyDescent="0.2">
      <c r="E171" s="3" t="s">
        <v>803</v>
      </c>
    </row>
    <row r="172" spans="5:5" x14ac:dyDescent="0.2">
      <c r="E172" s="3" t="s">
        <v>672</v>
      </c>
    </row>
    <row r="173" spans="5:5" x14ac:dyDescent="0.2">
      <c r="E173" s="3" t="s">
        <v>626</v>
      </c>
    </row>
    <row r="174" spans="5:5" x14ac:dyDescent="0.2">
      <c r="E174" s="3" t="s">
        <v>580</v>
      </c>
    </row>
    <row r="175" spans="5:5" x14ac:dyDescent="0.2">
      <c r="E175" s="3" t="s">
        <v>674</v>
      </c>
    </row>
    <row r="176" spans="5:5" x14ac:dyDescent="0.2">
      <c r="E176" s="3" t="s">
        <v>352</v>
      </c>
    </row>
    <row r="177" spans="5:5" x14ac:dyDescent="0.2">
      <c r="E177" s="3" t="s">
        <v>628</v>
      </c>
    </row>
    <row r="178" spans="5:5" x14ac:dyDescent="0.2">
      <c r="E178" s="3" t="s">
        <v>78</v>
      </c>
    </row>
    <row r="179" spans="5:5" x14ac:dyDescent="0.2">
      <c r="E179" s="3" t="s">
        <v>236</v>
      </c>
    </row>
    <row r="180" spans="5:5" x14ac:dyDescent="0.2">
      <c r="E180" s="3" t="s">
        <v>676</v>
      </c>
    </row>
    <row r="181" spans="5:5" x14ac:dyDescent="0.2">
      <c r="E181" s="3" t="s">
        <v>476</v>
      </c>
    </row>
    <row r="182" spans="5:5" x14ac:dyDescent="0.2">
      <c r="E182" s="3" t="s">
        <v>386</v>
      </c>
    </row>
    <row r="183" spans="5:5" x14ac:dyDescent="0.2">
      <c r="E183" s="3" t="s">
        <v>582</v>
      </c>
    </row>
    <row r="184" spans="5:5" x14ac:dyDescent="0.2">
      <c r="E184" s="3" t="s">
        <v>108</v>
      </c>
    </row>
    <row r="185" spans="5:5" x14ac:dyDescent="0.2">
      <c r="E185" s="3" t="s">
        <v>330</v>
      </c>
    </row>
    <row r="186" spans="5:5" x14ac:dyDescent="0.2">
      <c r="E186" s="3" t="s">
        <v>258</v>
      </c>
    </row>
    <row r="187" spans="5:5" x14ac:dyDescent="0.2">
      <c r="E187" s="3" t="s">
        <v>550</v>
      </c>
    </row>
    <row r="188" spans="5:5" x14ac:dyDescent="0.2">
      <c r="E188" s="3" t="s">
        <v>564</v>
      </c>
    </row>
    <row r="189" spans="5:5" x14ac:dyDescent="0.2">
      <c r="E189" s="3" t="s">
        <v>446</v>
      </c>
    </row>
    <row r="190" spans="5:5" x14ac:dyDescent="0.2">
      <c r="E190" s="3" t="s">
        <v>114</v>
      </c>
    </row>
    <row r="191" spans="5:5" x14ac:dyDescent="0.2">
      <c r="E191" s="3" t="s">
        <v>376</v>
      </c>
    </row>
    <row r="192" spans="5:5" x14ac:dyDescent="0.2">
      <c r="E192" s="3" t="s">
        <v>462</v>
      </c>
    </row>
    <row r="193" spans="5:5" x14ac:dyDescent="0.2">
      <c r="E193" s="3" t="s">
        <v>678</v>
      </c>
    </row>
    <row r="194" spans="5:5" x14ac:dyDescent="0.2">
      <c r="E194" s="3" t="s">
        <v>208</v>
      </c>
    </row>
    <row r="195" spans="5:5" x14ac:dyDescent="0.2">
      <c r="E195" s="3" t="s">
        <v>494</v>
      </c>
    </row>
    <row r="196" spans="5:5" x14ac:dyDescent="0.2">
      <c r="E196" s="3" t="s">
        <v>544</v>
      </c>
    </row>
    <row r="197" spans="5:5" x14ac:dyDescent="0.2">
      <c r="E197" s="3" t="s">
        <v>51</v>
      </c>
    </row>
    <row r="198" spans="5:5" x14ac:dyDescent="0.2">
      <c r="E198" s="3" t="s">
        <v>128</v>
      </c>
    </row>
    <row r="199" spans="5:5" x14ac:dyDescent="0.2">
      <c r="E199" s="3" t="s">
        <v>508</v>
      </c>
    </row>
    <row r="200" spans="5:5" x14ac:dyDescent="0.2">
      <c r="E200" s="3" t="s">
        <v>292</v>
      </c>
    </row>
    <row r="201" spans="5:5" x14ac:dyDescent="0.2">
      <c r="E201" s="3" t="s">
        <v>448</v>
      </c>
    </row>
    <row r="202" spans="5:5" x14ac:dyDescent="0.2">
      <c r="E202" s="3" t="s">
        <v>600</v>
      </c>
    </row>
    <row r="203" spans="5:5" x14ac:dyDescent="0.2">
      <c r="E203" s="3" t="s">
        <v>478</v>
      </c>
    </row>
    <row r="204" spans="5:5" x14ac:dyDescent="0.2">
      <c r="E204" s="3" t="s">
        <v>680</v>
      </c>
    </row>
    <row r="205" spans="5:5" x14ac:dyDescent="0.2">
      <c r="E205" s="3" t="s">
        <v>210</v>
      </c>
    </row>
    <row r="206" spans="5:5" x14ac:dyDescent="0.2">
      <c r="E206" s="3" t="s">
        <v>224</v>
      </c>
    </row>
    <row r="207" spans="5:5" x14ac:dyDescent="0.2">
      <c r="E207" s="3" t="s">
        <v>200</v>
      </c>
    </row>
    <row r="208" spans="5:5" x14ac:dyDescent="0.2">
      <c r="E208" s="3" t="s">
        <v>70</v>
      </c>
    </row>
    <row r="209" spans="5:5" x14ac:dyDescent="0.2">
      <c r="E209" s="3" t="s">
        <v>308</v>
      </c>
    </row>
    <row r="210" spans="5:5" x14ac:dyDescent="0.2">
      <c r="E210" s="3" t="s">
        <v>388</v>
      </c>
    </row>
    <row r="211" spans="5:5" x14ac:dyDescent="0.2">
      <c r="E211" s="3" t="s">
        <v>72</v>
      </c>
    </row>
    <row r="212" spans="5:5" x14ac:dyDescent="0.2">
      <c r="E212" s="3" t="s">
        <v>404</v>
      </c>
    </row>
    <row r="213" spans="5:5" x14ac:dyDescent="0.2">
      <c r="E213" s="3" t="s">
        <v>92</v>
      </c>
    </row>
    <row r="214" spans="5:5" x14ac:dyDescent="0.2">
      <c r="E214" s="3" t="s">
        <v>602</v>
      </c>
    </row>
    <row r="215" spans="5:5" x14ac:dyDescent="0.2">
      <c r="E215" s="3" t="s">
        <v>524</v>
      </c>
    </row>
    <row r="216" spans="5:5" x14ac:dyDescent="0.2">
      <c r="E216" s="3" t="s">
        <v>378</v>
      </c>
    </row>
    <row r="217" spans="5:5" x14ac:dyDescent="0.2">
      <c r="E217" s="3" t="s">
        <v>418</v>
      </c>
    </row>
    <row r="218" spans="5:5" x14ac:dyDescent="0.2">
      <c r="E218" s="3" t="s">
        <v>140</v>
      </c>
    </row>
    <row r="219" spans="5:5" x14ac:dyDescent="0.2">
      <c r="E219" s="3" t="s">
        <v>406</v>
      </c>
    </row>
    <row r="220" spans="5:5" x14ac:dyDescent="0.2">
      <c r="E220" s="3" t="s">
        <v>82</v>
      </c>
    </row>
    <row r="221" spans="5:5" x14ac:dyDescent="0.2">
      <c r="E221" s="3" t="s">
        <v>526</v>
      </c>
    </row>
    <row r="222" spans="5:5" x14ac:dyDescent="0.2">
      <c r="E222" s="3" t="s">
        <v>380</v>
      </c>
    </row>
    <row r="223" spans="5:5" x14ac:dyDescent="0.2">
      <c r="E223" s="3" t="s">
        <v>566</v>
      </c>
    </row>
    <row r="224" spans="5:5" x14ac:dyDescent="0.2">
      <c r="E224" s="3" t="s">
        <v>454</v>
      </c>
    </row>
    <row r="225" spans="5:5" x14ac:dyDescent="0.2">
      <c r="E225" s="3" t="s">
        <v>354</v>
      </c>
    </row>
    <row r="226" spans="5:5" x14ac:dyDescent="0.2">
      <c r="E226" s="3" t="s">
        <v>106</v>
      </c>
    </row>
    <row r="227" spans="5:5" x14ac:dyDescent="0.2">
      <c r="E227" s="3" t="s">
        <v>96</v>
      </c>
    </row>
    <row r="228" spans="5:5" x14ac:dyDescent="0.2">
      <c r="E228" s="3" t="s">
        <v>102</v>
      </c>
    </row>
    <row r="229" spans="5:5" x14ac:dyDescent="0.2">
      <c r="E229" s="3" t="s">
        <v>132</v>
      </c>
    </row>
    <row r="230" spans="5:5" x14ac:dyDescent="0.2">
      <c r="E230" s="3" t="s">
        <v>356</v>
      </c>
    </row>
    <row r="231" spans="5:5" x14ac:dyDescent="0.2">
      <c r="E231" s="3" t="s">
        <v>226</v>
      </c>
    </row>
    <row r="232" spans="5:5" x14ac:dyDescent="0.2">
      <c r="E232" s="3" t="s">
        <v>120</v>
      </c>
    </row>
    <row r="233" spans="5:5" x14ac:dyDescent="0.2">
      <c r="E233" s="3" t="s">
        <v>682</v>
      </c>
    </row>
    <row r="234" spans="5:5" x14ac:dyDescent="0.2">
      <c r="E234" s="3" t="s">
        <v>53</v>
      </c>
    </row>
    <row r="235" spans="5:5" x14ac:dyDescent="0.2">
      <c r="E235" s="3" t="s">
        <v>552</v>
      </c>
    </row>
    <row r="236" spans="5:5" x14ac:dyDescent="0.2">
      <c r="E236" s="3" t="s">
        <v>510</v>
      </c>
    </row>
    <row r="237" spans="5:5" x14ac:dyDescent="0.2">
      <c r="E237" s="3" t="s">
        <v>358</v>
      </c>
    </row>
    <row r="238" spans="5:5" x14ac:dyDescent="0.2">
      <c r="E238" s="3" t="s">
        <v>684</v>
      </c>
    </row>
    <row r="239" spans="5:5" x14ac:dyDescent="0.2">
      <c r="E239" s="3" t="s">
        <v>430</v>
      </c>
    </row>
    <row r="240" spans="5:5" x14ac:dyDescent="0.2">
      <c r="E240" s="3" t="s">
        <v>568</v>
      </c>
    </row>
    <row r="241" spans="5:5" x14ac:dyDescent="0.2">
      <c r="E241" s="3" t="s">
        <v>260</v>
      </c>
    </row>
    <row r="242" spans="5:5" x14ac:dyDescent="0.2">
      <c r="E242" s="3" t="s">
        <v>360</v>
      </c>
    </row>
    <row r="243" spans="5:5" x14ac:dyDescent="0.2">
      <c r="E243" s="3" t="s">
        <v>238</v>
      </c>
    </row>
    <row r="244" spans="5:5" x14ac:dyDescent="0.2">
      <c r="E244" s="3" t="s">
        <v>594</v>
      </c>
    </row>
    <row r="245" spans="5:5" x14ac:dyDescent="0.2">
      <c r="E245" s="3" t="s">
        <v>528</v>
      </c>
    </row>
    <row r="246" spans="5:5" x14ac:dyDescent="0.2">
      <c r="E246" s="3" t="s">
        <v>512</v>
      </c>
    </row>
    <row r="247" spans="5:5" x14ac:dyDescent="0.2">
      <c r="E247" s="3" t="s">
        <v>450</v>
      </c>
    </row>
    <row r="248" spans="5:5" x14ac:dyDescent="0.2">
      <c r="E248" s="3" t="s">
        <v>294</v>
      </c>
    </row>
    <row r="249" spans="5:5" x14ac:dyDescent="0.2">
      <c r="E249" s="3" t="s">
        <v>80</v>
      </c>
    </row>
    <row r="250" spans="5:5" x14ac:dyDescent="0.2">
      <c r="E250" s="3" t="s">
        <v>432</v>
      </c>
    </row>
    <row r="251" spans="5:5" x14ac:dyDescent="0.2">
      <c r="E251" s="3" t="s">
        <v>570</v>
      </c>
    </row>
    <row r="252" spans="5:5" x14ac:dyDescent="0.2">
      <c r="E252" s="3" t="s">
        <v>614</v>
      </c>
    </row>
    <row r="253" spans="5:5" x14ac:dyDescent="0.2">
      <c r="E253" s="3" t="s">
        <v>434</v>
      </c>
    </row>
    <row r="254" spans="5:5" x14ac:dyDescent="0.2">
      <c r="E254" s="3" t="s">
        <v>464</v>
      </c>
    </row>
    <row r="255" spans="5:5" x14ac:dyDescent="0.2">
      <c r="E255" s="3" t="s">
        <v>586</v>
      </c>
    </row>
    <row r="256" spans="5:5" x14ac:dyDescent="0.2">
      <c r="E256" s="3" t="s">
        <v>436</v>
      </c>
    </row>
    <row r="257" spans="5:5" x14ac:dyDescent="0.2">
      <c r="E257" s="3" t="s">
        <v>332</v>
      </c>
    </row>
    <row r="258" spans="5:5" x14ac:dyDescent="0.2">
      <c r="E258" s="3" t="s">
        <v>596</v>
      </c>
    </row>
    <row r="259" spans="5:5" x14ac:dyDescent="0.2">
      <c r="E259" s="3" t="s">
        <v>334</v>
      </c>
    </row>
    <row r="260" spans="5:5" x14ac:dyDescent="0.2">
      <c r="E260" s="3" t="s">
        <v>146</v>
      </c>
    </row>
    <row r="261" spans="5:5" x14ac:dyDescent="0.2">
      <c r="E261" s="3" t="s">
        <v>122</v>
      </c>
    </row>
    <row r="262" spans="5:5" x14ac:dyDescent="0.2">
      <c r="E262" s="3" t="s">
        <v>616</v>
      </c>
    </row>
    <row r="263" spans="5:5" x14ac:dyDescent="0.2">
      <c r="E263" s="3" t="s">
        <v>162</v>
      </c>
    </row>
    <row r="264" spans="5:5" x14ac:dyDescent="0.2">
      <c r="E264" s="3" t="s">
        <v>174</v>
      </c>
    </row>
    <row r="265" spans="5:5" x14ac:dyDescent="0.2">
      <c r="E265" s="3" t="s">
        <v>202</v>
      </c>
    </row>
    <row r="266" spans="5:5" x14ac:dyDescent="0.2">
      <c r="E266" s="3" t="s">
        <v>94</v>
      </c>
    </row>
    <row r="267" spans="5:5" x14ac:dyDescent="0.2">
      <c r="E267" s="3" t="s">
        <v>212</v>
      </c>
    </row>
    <row r="268" spans="5:5" x14ac:dyDescent="0.2">
      <c r="E268" s="3" t="s">
        <v>390</v>
      </c>
    </row>
    <row r="269" spans="5:5" x14ac:dyDescent="0.2">
      <c r="E269" s="3" t="s">
        <v>392</v>
      </c>
    </row>
    <row r="270" spans="5:5" x14ac:dyDescent="0.2">
      <c r="E270" s="3" t="s">
        <v>186</v>
      </c>
    </row>
    <row r="271" spans="5:5" x14ac:dyDescent="0.2">
      <c r="E271" s="3" t="s">
        <v>408</v>
      </c>
    </row>
    <row r="272" spans="5:5" x14ac:dyDescent="0.2">
      <c r="E272" s="3" t="s">
        <v>420</v>
      </c>
    </row>
    <row r="273" spans="5:5" x14ac:dyDescent="0.2">
      <c r="E273" s="3" t="s">
        <v>456</v>
      </c>
    </row>
    <row r="274" spans="5:5" x14ac:dyDescent="0.2">
      <c r="E274" s="3" t="s">
        <v>362</v>
      </c>
    </row>
    <row r="275" spans="5:5" x14ac:dyDescent="0.2">
      <c r="E275" s="3" t="s">
        <v>466</v>
      </c>
    </row>
    <row r="276" spans="5:5" x14ac:dyDescent="0.2">
      <c r="E276" s="3" t="s">
        <v>480</v>
      </c>
    </row>
    <row r="277" spans="5:5" x14ac:dyDescent="0.2">
      <c r="E277" s="3" t="s">
        <v>604</v>
      </c>
    </row>
    <row r="278" spans="5:5" x14ac:dyDescent="0.2">
      <c r="E278" s="3" t="s">
        <v>134</v>
      </c>
    </row>
    <row r="279" spans="5:5" x14ac:dyDescent="0.2">
      <c r="E279" s="3" t="s">
        <v>110</v>
      </c>
    </row>
    <row r="280" spans="5:5" x14ac:dyDescent="0.2">
      <c r="E280" s="3" t="s">
        <v>686</v>
      </c>
    </row>
    <row r="281" spans="5:5" x14ac:dyDescent="0.2">
      <c r="E281" s="3" t="s">
        <v>514</v>
      </c>
    </row>
    <row r="282" spans="5:5" x14ac:dyDescent="0.2">
      <c r="E282" s="3" t="s">
        <v>310</v>
      </c>
    </row>
    <row r="283" spans="5:5" x14ac:dyDescent="0.2">
      <c r="E283" s="3" t="s">
        <v>496</v>
      </c>
    </row>
    <row r="284" spans="5:5" x14ac:dyDescent="0.2">
      <c r="E284" s="3" t="s">
        <v>584</v>
      </c>
    </row>
    <row r="285" spans="5:5" x14ac:dyDescent="0.2">
      <c r="E285" s="3" t="s">
        <v>482</v>
      </c>
    </row>
    <row r="286" spans="5:5" x14ac:dyDescent="0.2">
      <c r="E286" s="3" t="s">
        <v>484</v>
      </c>
    </row>
    <row r="287" spans="5:5" x14ac:dyDescent="0.2">
      <c r="E287" s="3" t="s">
        <v>312</v>
      </c>
    </row>
    <row r="288" spans="5:5" x14ac:dyDescent="0.2">
      <c r="E288" s="3" t="s">
        <v>572</v>
      </c>
    </row>
    <row r="289" spans="5:5" x14ac:dyDescent="0.2">
      <c r="E289" s="3" t="s">
        <v>55</v>
      </c>
    </row>
    <row r="290" spans="5:5" x14ac:dyDescent="0.2">
      <c r="E290" s="3" t="s">
        <v>87</v>
      </c>
    </row>
    <row r="291" spans="5:5" x14ac:dyDescent="0.2">
      <c r="E291" s="3" t="s">
        <v>530</v>
      </c>
    </row>
    <row r="292" spans="5:5" x14ac:dyDescent="0.2">
      <c r="E292" s="3" t="s">
        <v>274</v>
      </c>
    </row>
    <row r="293" spans="5:5" x14ac:dyDescent="0.2">
      <c r="E293" s="3" t="s">
        <v>498</v>
      </c>
    </row>
    <row r="294" spans="5:5" x14ac:dyDescent="0.2">
      <c r="E294" s="3" t="s">
        <v>606</v>
      </c>
    </row>
    <row r="295" spans="5:5" x14ac:dyDescent="0.2">
      <c r="E295" s="3" t="s">
        <v>516</v>
      </c>
    </row>
    <row r="296" spans="5:5" x14ac:dyDescent="0.2">
      <c r="E296" s="3" t="s">
        <v>688</v>
      </c>
    </row>
    <row r="297" spans="5:5" x14ac:dyDescent="0.2">
      <c r="E297" s="3" t="s">
        <v>336</v>
      </c>
    </row>
    <row r="298" spans="5:5" x14ac:dyDescent="0.2">
      <c r="E298" s="3" t="s">
        <v>104</v>
      </c>
    </row>
    <row r="299" spans="5:5" x14ac:dyDescent="0.2">
      <c r="E299" s="3" t="s">
        <v>574</v>
      </c>
    </row>
    <row r="300" spans="5:5" x14ac:dyDescent="0.2">
      <c r="E300" s="3" t="s">
        <v>486</v>
      </c>
    </row>
    <row r="301" spans="5:5" x14ac:dyDescent="0.2">
      <c r="E301" s="3" t="s">
        <v>518</v>
      </c>
    </row>
    <row r="302" spans="5:5" x14ac:dyDescent="0.2">
      <c r="E302" s="3" t="s">
        <v>468</v>
      </c>
    </row>
    <row r="303" spans="5:5" x14ac:dyDescent="0.2">
      <c r="E303" s="3" t="s">
        <v>214</v>
      </c>
    </row>
    <row r="304" spans="5:5" x14ac:dyDescent="0.2">
      <c r="E304" s="3" t="s">
        <v>85</v>
      </c>
    </row>
    <row r="305" spans="5:5" x14ac:dyDescent="0.2">
      <c r="E305" s="3" t="s">
        <v>262</v>
      </c>
    </row>
    <row r="306" spans="5:5" x14ac:dyDescent="0.2">
      <c r="E306" s="3" t="s">
        <v>296</v>
      </c>
    </row>
    <row r="307" spans="5:5" x14ac:dyDescent="0.2">
      <c r="E307" s="3" t="s">
        <v>276</v>
      </c>
    </row>
    <row r="308" spans="5:5" x14ac:dyDescent="0.2">
      <c r="E308" s="3" t="s">
        <v>338</v>
      </c>
    </row>
    <row r="309" spans="5:5" x14ac:dyDescent="0.2">
      <c r="E309" s="3" t="s">
        <v>314</v>
      </c>
    </row>
    <row r="310" spans="5:5" x14ac:dyDescent="0.2">
      <c r="E310" s="3" t="s">
        <v>112</v>
      </c>
    </row>
    <row r="311" spans="5:5" x14ac:dyDescent="0.2">
      <c r="E311" s="3" t="s">
        <v>340</v>
      </c>
    </row>
    <row r="312" spans="5:5" x14ac:dyDescent="0.2">
      <c r="E312" s="3" t="s">
        <v>98</v>
      </c>
    </row>
    <row r="313" spans="5:5" x14ac:dyDescent="0.2">
      <c r="E313" s="3" t="s">
        <v>216</v>
      </c>
    </row>
    <row r="314" spans="5:5" x14ac:dyDescent="0.2">
      <c r="E314" s="3" t="s">
        <v>690</v>
      </c>
    </row>
    <row r="315" spans="5:5" x14ac:dyDescent="0.2">
      <c r="E315" s="3" t="s">
        <v>576</v>
      </c>
    </row>
    <row r="316" spans="5:5" x14ac:dyDescent="0.2">
      <c r="E316" s="3" t="s">
        <v>342</v>
      </c>
    </row>
    <row r="317" spans="5:5" x14ac:dyDescent="0.2">
      <c r="E317" s="3" t="s">
        <v>264</v>
      </c>
    </row>
    <row r="318" spans="5:5" x14ac:dyDescent="0.2">
      <c r="E318" s="3" t="s">
        <v>458</v>
      </c>
    </row>
    <row r="319" spans="5:5" x14ac:dyDescent="0.2">
      <c r="E319" s="3" t="s">
        <v>630</v>
      </c>
    </row>
    <row r="320" spans="5:5" x14ac:dyDescent="0.2">
      <c r="E320" s="3" t="s">
        <v>618</v>
      </c>
    </row>
    <row r="321" spans="5:5" x14ac:dyDescent="0.2">
      <c r="E321" s="3" t="s">
        <v>692</v>
      </c>
    </row>
    <row r="322" spans="5:5" x14ac:dyDescent="0.2">
      <c r="E322" s="3" t="s">
        <v>694</v>
      </c>
    </row>
    <row r="323" spans="5:5" x14ac:dyDescent="0.2">
      <c r="E323" s="3" t="s">
        <v>61</v>
      </c>
    </row>
    <row r="324" spans="5:5" x14ac:dyDescent="0.2">
      <c r="E324" s="3" t="s">
        <v>532</v>
      </c>
    </row>
    <row r="325" spans="5:5" x14ac:dyDescent="0.2">
      <c r="E325" s="3" t="s">
        <v>316</v>
      </c>
    </row>
    <row r="326" spans="5:5" x14ac:dyDescent="0.2">
      <c r="E326" s="3" t="s">
        <v>500</v>
      </c>
    </row>
    <row r="327" spans="5:5" x14ac:dyDescent="0.2">
      <c r="E327" s="3" t="s">
        <v>520</v>
      </c>
    </row>
    <row r="328" spans="5:5" x14ac:dyDescent="0.2">
      <c r="E328" s="3" t="s">
        <v>240</v>
      </c>
    </row>
    <row r="329" spans="5:5" x14ac:dyDescent="0.2">
      <c r="E329" s="3" t="s">
        <v>422</v>
      </c>
    </row>
    <row r="330" spans="5:5" x14ac:dyDescent="0.2">
      <c r="E330" s="3" t="s">
        <v>318</v>
      </c>
    </row>
    <row r="331" spans="5:5" x14ac:dyDescent="0.2">
      <c r="E331" s="3" t="s">
        <v>118</v>
      </c>
    </row>
    <row r="332" spans="5:5" x14ac:dyDescent="0.2">
      <c r="E332" s="3" t="s">
        <v>218</v>
      </c>
    </row>
    <row r="333" spans="5:5" x14ac:dyDescent="0.2">
      <c r="E333" s="3" t="s">
        <v>228</v>
      </c>
    </row>
    <row r="334" spans="5:5" x14ac:dyDescent="0.2">
      <c r="E334" s="3" t="s">
        <v>364</v>
      </c>
    </row>
    <row r="335" spans="5:5" x14ac:dyDescent="0.2">
      <c r="E335" s="3" t="s">
        <v>394</v>
      </c>
    </row>
    <row r="336" spans="5:5" x14ac:dyDescent="0.2">
      <c r="E336" s="3" t="s">
        <v>460</v>
      </c>
    </row>
    <row r="337" spans="5:5" x14ac:dyDescent="0.2">
      <c r="E337" s="3" t="s">
        <v>470</v>
      </c>
    </row>
    <row r="338" spans="5:5" x14ac:dyDescent="0.2">
      <c r="E338" s="3" t="s">
        <v>696</v>
      </c>
    </row>
    <row r="339" spans="5:5" x14ac:dyDescent="0.2">
      <c r="E339" s="3" t="s">
        <v>230</v>
      </c>
    </row>
    <row r="340" spans="5:5" x14ac:dyDescent="0.2">
      <c r="E340" s="3" t="s">
        <v>578</v>
      </c>
    </row>
    <row r="341" spans="5:5" x14ac:dyDescent="0.2">
      <c r="E341" s="3" t="s">
        <v>152</v>
      </c>
    </row>
    <row r="342" spans="5:5" x14ac:dyDescent="0.2">
      <c r="E342" s="3" t="s">
        <v>298</v>
      </c>
    </row>
    <row r="343" spans="5:5" x14ac:dyDescent="0.2">
      <c r="E343" s="3" t="s">
        <v>124</v>
      </c>
    </row>
    <row r="344" spans="5:5" x14ac:dyDescent="0.2">
      <c r="E344" s="3" t="s">
        <v>588</v>
      </c>
    </row>
    <row r="345" spans="5:5" x14ac:dyDescent="0.2">
      <c r="E345" s="3" t="s">
        <v>522</v>
      </c>
    </row>
    <row r="346" spans="5:5" x14ac:dyDescent="0.2">
      <c r="E346" s="3" t="s">
        <v>126</v>
      </c>
    </row>
    <row r="347" spans="5:5" x14ac:dyDescent="0.2">
      <c r="E347" s="3" t="s">
        <v>620</v>
      </c>
    </row>
    <row r="348" spans="5:5" x14ac:dyDescent="0.2">
      <c r="E348" s="3" t="s">
        <v>554</v>
      </c>
    </row>
    <row r="349" spans="5:5" x14ac:dyDescent="0.2">
      <c r="E349" s="3" t="s">
        <v>546</v>
      </c>
    </row>
    <row r="350" spans="5:5" x14ac:dyDescent="0.2">
      <c r="E350" s="3" t="s">
        <v>556</v>
      </c>
    </row>
    <row r="351" spans="5:5" x14ac:dyDescent="0.2">
      <c r="E351" s="3" t="s">
        <v>164</v>
      </c>
    </row>
    <row r="352" spans="5:5" x14ac:dyDescent="0.2">
      <c r="E352" s="3" t="s">
        <v>366</v>
      </c>
    </row>
    <row r="353" spans="5:5" x14ac:dyDescent="0.2">
      <c r="E353" s="3" t="s">
        <v>558</v>
      </c>
    </row>
    <row r="354" spans="5:5" x14ac:dyDescent="0.2">
      <c r="E354" s="3" t="s">
        <v>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dimension ref="A1:AJ6981"/>
  <sheetViews>
    <sheetView workbookViewId="0">
      <pane xSplit="1" ySplit="1" topLeftCell="B2" activePane="bottomRight" state="frozen"/>
      <selection sqref="A1:B1"/>
      <selection pane="topRight" sqref="A1:B1"/>
      <selection pane="bottomLeft" sqref="A1:B1"/>
      <selection pane="bottomRight" sqref="A1:B1"/>
    </sheetView>
  </sheetViews>
  <sheetFormatPr defaultRowHeight="12.75" x14ac:dyDescent="0.2"/>
  <cols>
    <col min="1" max="1" width="20.875" style="1" customWidth="1"/>
    <col min="2" max="2" width="9.625" customWidth="1"/>
    <col min="3" max="4" width="28.625" customWidth="1"/>
    <col min="5" max="5" width="8.625" customWidth="1"/>
    <col min="6" max="7" width="10.625" customWidth="1"/>
    <col min="8" max="8" width="14.625" customWidth="1"/>
    <col min="9" max="9" width="10.625" customWidth="1"/>
    <col min="10" max="10" width="13.625" customWidth="1"/>
    <col min="11" max="11" width="11.625" customWidth="1"/>
    <col min="12" max="12" width="9.625" customWidth="1"/>
    <col min="13" max="13" width="15.625" customWidth="1"/>
    <col min="14" max="14" width="12.625" customWidth="1"/>
    <col min="15" max="23" width="7.5" customWidth="1"/>
    <col min="24" max="24" width="7.625" customWidth="1"/>
    <col min="25" max="25" width="7.875" bestFit="1" customWidth="1"/>
    <col min="26" max="27" width="10.625" customWidth="1"/>
    <col min="28" max="28" width="9.625" customWidth="1"/>
    <col min="29" max="30" width="13.625" customWidth="1"/>
    <col min="31" max="31" width="12.625" customWidth="1"/>
    <col min="32" max="32" width="16.625" customWidth="1"/>
    <col min="33" max="33" width="15.625" customWidth="1"/>
    <col min="34" max="34" width="16.625" customWidth="1"/>
    <col min="35" max="35" width="12.625" customWidth="1"/>
    <col min="36" max="36" width="13.625" customWidth="1"/>
  </cols>
  <sheetData>
    <row r="1" spans="1:36" x14ac:dyDescent="0.2">
      <c r="A1" s="1" t="s">
        <v>731</v>
      </c>
      <c r="B1" s="3" t="s">
        <v>0</v>
      </c>
      <c r="C1" s="3" t="s">
        <v>1</v>
      </c>
      <c r="D1" s="4" t="s">
        <v>2</v>
      </c>
      <c r="E1" s="4" t="s">
        <v>3</v>
      </c>
      <c r="F1" s="4" t="s">
        <v>4</v>
      </c>
      <c r="G1" s="4" t="s">
        <v>5</v>
      </c>
      <c r="H1" s="4" t="s">
        <v>6</v>
      </c>
      <c r="I1" s="4" t="s">
        <v>7</v>
      </c>
      <c r="J1" s="4" t="s">
        <v>8</v>
      </c>
      <c r="K1" s="4" t="s">
        <v>9</v>
      </c>
      <c r="L1" s="4" t="s">
        <v>10</v>
      </c>
      <c r="M1" s="4" t="s">
        <v>11</v>
      </c>
      <c r="N1" s="4" t="s">
        <v>12</v>
      </c>
      <c r="O1" s="4" t="s">
        <v>13</v>
      </c>
      <c r="P1" s="4" t="s">
        <v>14</v>
      </c>
      <c r="Q1" s="4" t="s">
        <v>15</v>
      </c>
      <c r="R1" s="4" t="s">
        <v>16</v>
      </c>
      <c r="S1" s="4" t="s">
        <v>17</v>
      </c>
      <c r="T1" s="4" t="s">
        <v>18</v>
      </c>
      <c r="U1" s="4" t="s">
        <v>19</v>
      </c>
      <c r="V1" s="4" t="s">
        <v>20</v>
      </c>
      <c r="W1" s="4" t="s">
        <v>21</v>
      </c>
      <c r="X1" s="4" t="s">
        <v>22</v>
      </c>
      <c r="Y1" s="4" t="s">
        <v>23</v>
      </c>
      <c r="Z1" s="4" t="s">
        <v>24</v>
      </c>
      <c r="AA1" s="4" t="s">
        <v>25</v>
      </c>
      <c r="AB1" s="4" t="s">
        <v>26</v>
      </c>
      <c r="AC1" s="4" t="s">
        <v>27</v>
      </c>
      <c r="AD1" s="4" t="s">
        <v>28</v>
      </c>
      <c r="AE1" s="4" t="s">
        <v>29</v>
      </c>
      <c r="AF1" s="4" t="s">
        <v>30</v>
      </c>
      <c r="AG1" s="4" t="s">
        <v>31</v>
      </c>
      <c r="AH1" s="4" t="s">
        <v>32</v>
      </c>
      <c r="AI1" s="4" t="s">
        <v>33</v>
      </c>
      <c r="AJ1" s="4" t="s">
        <v>34</v>
      </c>
    </row>
    <row r="2" spans="1:36" x14ac:dyDescent="0.2">
      <c r="A2" s="1" t="str">
        <f t="shared" ref="A2:A65" si="0">C2&amp;D2</f>
        <v>EnglandAll people</v>
      </c>
      <c r="B2" s="3" t="s">
        <v>697</v>
      </c>
      <c r="C2" s="3" t="s">
        <v>698</v>
      </c>
      <c r="D2" s="3" t="s">
        <v>700</v>
      </c>
      <c r="E2" s="5">
        <v>53012456</v>
      </c>
      <c r="F2" s="5">
        <v>5335169</v>
      </c>
      <c r="G2" s="5">
        <v>5425371</v>
      </c>
      <c r="H2" s="5">
        <v>5204941</v>
      </c>
      <c r="I2" s="5">
        <v>5312140</v>
      </c>
      <c r="J2" s="5">
        <v>5130320</v>
      </c>
      <c r="K2" s="5">
        <v>5628535</v>
      </c>
      <c r="L2" s="5">
        <v>5561805</v>
      </c>
      <c r="M2" s="5">
        <v>5527076</v>
      </c>
      <c r="N2" s="5">
        <v>1394242</v>
      </c>
      <c r="O2" s="6">
        <v>10.063991375913615</v>
      </c>
      <c r="P2" s="6">
        <v>10.234143839704389</v>
      </c>
      <c r="Q2" s="6">
        <v>9.8183359020378163</v>
      </c>
      <c r="R2" s="6">
        <v>10.020550641909516</v>
      </c>
      <c r="S2" s="6">
        <v>9.6775746439666932</v>
      </c>
      <c r="T2" s="6">
        <v>10.617382073375358</v>
      </c>
      <c r="U2" s="6">
        <v>10.491505996251146</v>
      </c>
      <c r="V2" s="6">
        <v>10.425994977482274</v>
      </c>
      <c r="W2" s="6">
        <v>2.6300271770091164</v>
      </c>
      <c r="X2" s="5">
        <v>17926427</v>
      </c>
      <c r="Y2" s="5">
        <v>15556764</v>
      </c>
      <c r="Z2" s="5">
        <v>915318</v>
      </c>
      <c r="AA2" s="5">
        <v>1914273</v>
      </c>
      <c r="AB2" s="5">
        <v>1468675</v>
      </c>
      <c r="AC2" s="5">
        <v>188587</v>
      </c>
      <c r="AD2" s="5">
        <v>16012154</v>
      </c>
      <c r="AE2" s="5">
        <v>14088089</v>
      </c>
      <c r="AF2" s="5">
        <v>726731</v>
      </c>
      <c r="AG2" s="6">
        <v>5.1584782009824046</v>
      </c>
      <c r="AH2" s="6">
        <v>87.983721615467857</v>
      </c>
      <c r="AI2" s="6">
        <v>12.840621648765044</v>
      </c>
      <c r="AJ2" s="6">
        <v>76.722337931945972</v>
      </c>
    </row>
    <row r="3" spans="1:36" hidden="1" x14ac:dyDescent="0.2">
      <c r="A3" s="1" t="str">
        <f t="shared" si="0"/>
        <v>EnglandWhite British</v>
      </c>
      <c r="B3" s="3" t="s">
        <v>697</v>
      </c>
      <c r="C3" s="3" t="s">
        <v>698</v>
      </c>
      <c r="D3" s="3" t="s">
        <v>701</v>
      </c>
      <c r="E3" s="5">
        <v>42279236</v>
      </c>
      <c r="F3" s="5">
        <v>3519651</v>
      </c>
      <c r="G3" s="5">
        <v>3178459</v>
      </c>
      <c r="H3" s="5">
        <v>3971330</v>
      </c>
      <c r="I3" s="5">
        <v>3943381</v>
      </c>
      <c r="J3" s="5">
        <v>4078848</v>
      </c>
      <c r="K3" s="5">
        <v>3614578</v>
      </c>
      <c r="L3" s="5">
        <v>3639357</v>
      </c>
      <c r="M3" s="5">
        <v>3181568</v>
      </c>
      <c r="N3" s="5">
        <v>970216</v>
      </c>
      <c r="O3" s="6">
        <v>8.3247743644185057</v>
      </c>
      <c r="P3" s="6">
        <v>7.5177777573842635</v>
      </c>
      <c r="Q3" s="6">
        <v>9.3930978317583609</v>
      </c>
      <c r="R3" s="6">
        <v>9.32699209607288</v>
      </c>
      <c r="S3" s="6">
        <v>9.6474023324357141</v>
      </c>
      <c r="T3" s="6">
        <v>8.5492982891176172</v>
      </c>
      <c r="U3" s="6">
        <v>8.6079062545028009</v>
      </c>
      <c r="V3" s="6">
        <v>7.5251312488238904</v>
      </c>
      <c r="W3" s="6">
        <v>2.294781296426454</v>
      </c>
      <c r="X3" s="5">
        <v>13550307</v>
      </c>
      <c r="Y3" s="5">
        <v>11919871</v>
      </c>
      <c r="Z3" s="5">
        <v>618170</v>
      </c>
      <c r="AA3" s="5">
        <v>1138245</v>
      </c>
      <c r="AB3" s="5">
        <v>885351</v>
      </c>
      <c r="AC3" s="5">
        <v>110381</v>
      </c>
      <c r="AD3" s="5">
        <v>12412062</v>
      </c>
      <c r="AE3" s="5">
        <v>11034520</v>
      </c>
      <c r="AF3" s="5">
        <v>507789</v>
      </c>
      <c r="AG3" s="6">
        <v>4.6018222813498006</v>
      </c>
      <c r="AH3" s="6">
        <v>88.901586215086581</v>
      </c>
      <c r="AI3" s="6">
        <v>12.467484647331963</v>
      </c>
      <c r="AJ3" s="6">
        <v>77.78211193547962</v>
      </c>
    </row>
    <row r="4" spans="1:36" hidden="1" x14ac:dyDescent="0.2">
      <c r="A4" s="1" t="str">
        <f t="shared" si="0"/>
        <v>EnglandMinorities - all other than White British</v>
      </c>
      <c r="B4" s="3" t="s">
        <v>697</v>
      </c>
      <c r="C4" s="3" t="s">
        <v>698</v>
      </c>
      <c r="D4" s="3" t="s">
        <v>702</v>
      </c>
      <c r="E4" s="5">
        <v>10733220</v>
      </c>
      <c r="F4" s="5">
        <v>1815518</v>
      </c>
      <c r="G4" s="5">
        <v>2246912</v>
      </c>
      <c r="H4" s="5">
        <v>1233611</v>
      </c>
      <c r="I4" s="5">
        <v>1368759</v>
      </c>
      <c r="J4" s="5">
        <v>1051472</v>
      </c>
      <c r="K4" s="5">
        <v>2013957</v>
      </c>
      <c r="L4" s="5">
        <v>1922448</v>
      </c>
      <c r="M4" s="5">
        <v>2345508</v>
      </c>
      <c r="N4" s="5">
        <v>424026</v>
      </c>
      <c r="O4" s="6">
        <v>16.914942580139044</v>
      </c>
      <c r="P4" s="6">
        <v>20.934183777095782</v>
      </c>
      <c r="Q4" s="6">
        <v>11.493391545128116</v>
      </c>
      <c r="R4" s="6">
        <v>12.752547697708609</v>
      </c>
      <c r="S4" s="6">
        <v>9.7964264218938961</v>
      </c>
      <c r="T4" s="6">
        <v>18.763772660953563</v>
      </c>
      <c r="U4" s="6">
        <v>17.911195335602923</v>
      </c>
      <c r="V4" s="6">
        <v>21.852789749953882</v>
      </c>
      <c r="W4" s="6">
        <v>3.9505945093830181</v>
      </c>
      <c r="X4" s="5">
        <v>4376120</v>
      </c>
      <c r="Y4" s="5">
        <v>3636893</v>
      </c>
      <c r="Z4" s="5">
        <v>297148</v>
      </c>
      <c r="AA4" s="5">
        <v>776028</v>
      </c>
      <c r="AB4" s="5">
        <v>583324</v>
      </c>
      <c r="AC4" s="5">
        <v>78206</v>
      </c>
      <c r="AD4" s="5">
        <v>3600092</v>
      </c>
      <c r="AE4" s="5">
        <v>3053569</v>
      </c>
      <c r="AF4" s="5">
        <v>218942</v>
      </c>
      <c r="AG4" s="6">
        <v>7.1700361118415863</v>
      </c>
      <c r="AH4" s="6">
        <v>84.8191935094992</v>
      </c>
      <c r="AI4" s="6">
        <v>13.406957368460752</v>
      </c>
      <c r="AJ4" s="6">
        <v>75.167906312658815</v>
      </c>
    </row>
    <row r="5" spans="1:36" hidden="1" x14ac:dyDescent="0.2">
      <c r="A5" s="1" t="str">
        <f t="shared" si="0"/>
        <v>EnglandWhite Irish</v>
      </c>
      <c r="B5" s="3" t="s">
        <v>697</v>
      </c>
      <c r="C5" s="3" t="s">
        <v>698</v>
      </c>
      <c r="D5" s="3" t="s">
        <v>703</v>
      </c>
      <c r="E5" s="5">
        <v>517001</v>
      </c>
      <c r="F5" s="5">
        <v>48800</v>
      </c>
      <c r="G5" s="5">
        <v>54686</v>
      </c>
      <c r="H5" s="5">
        <v>41793</v>
      </c>
      <c r="I5" s="5">
        <v>49527</v>
      </c>
      <c r="J5" s="5">
        <v>31022</v>
      </c>
      <c r="K5" s="5">
        <v>69271</v>
      </c>
      <c r="L5" s="5">
        <v>63149</v>
      </c>
      <c r="M5" s="5">
        <v>73629</v>
      </c>
      <c r="N5" s="5">
        <v>11761</v>
      </c>
      <c r="O5" s="6">
        <v>9.4390533093746427</v>
      </c>
      <c r="P5" s="6">
        <v>10.577542403206184</v>
      </c>
      <c r="Q5" s="6">
        <v>8.0837367819404609</v>
      </c>
      <c r="R5" s="6">
        <v>9.5796719928974987</v>
      </c>
      <c r="S5" s="6">
        <v>6.0003752410536926</v>
      </c>
      <c r="T5" s="6">
        <v>13.398620118723175</v>
      </c>
      <c r="U5" s="6">
        <v>12.214483144133183</v>
      </c>
      <c r="V5" s="6">
        <v>14.241558526966099</v>
      </c>
      <c r="W5" s="6">
        <v>2.2748505322039998</v>
      </c>
      <c r="X5" s="5">
        <v>166353</v>
      </c>
      <c r="Y5" s="5">
        <v>148228</v>
      </c>
      <c r="Z5" s="5">
        <v>7260</v>
      </c>
      <c r="AA5" s="5">
        <v>14761</v>
      </c>
      <c r="AB5" s="5">
        <v>12012</v>
      </c>
      <c r="AC5" s="5">
        <v>1228</v>
      </c>
      <c r="AD5" s="5">
        <v>151592</v>
      </c>
      <c r="AE5" s="5">
        <v>136216</v>
      </c>
      <c r="AF5" s="5">
        <v>6032</v>
      </c>
      <c r="AG5" s="6">
        <v>4.4282609972396783</v>
      </c>
      <c r="AH5" s="6">
        <v>89.856984537442614</v>
      </c>
      <c r="AI5" s="6">
        <v>10.223110223110224</v>
      </c>
      <c r="AJ5" s="6">
        <v>81.37660050132105</v>
      </c>
    </row>
    <row r="6" spans="1:36" hidden="1" x14ac:dyDescent="0.2">
      <c r="A6" s="1" t="str">
        <f t="shared" si="0"/>
        <v>EnglandWhite Gyspy or Irish Traveller</v>
      </c>
      <c r="B6" s="3" t="s">
        <v>697</v>
      </c>
      <c r="C6" s="3" t="s">
        <v>698</v>
      </c>
      <c r="D6" s="3" t="s">
        <v>704</v>
      </c>
      <c r="E6" s="5">
        <v>54895</v>
      </c>
      <c r="F6" s="5">
        <v>6627</v>
      </c>
      <c r="G6" s="5">
        <v>7150</v>
      </c>
      <c r="H6" s="5">
        <v>5688</v>
      </c>
      <c r="I6" s="5">
        <v>5776</v>
      </c>
      <c r="J6" s="5">
        <v>6776</v>
      </c>
      <c r="K6" s="5">
        <v>7736</v>
      </c>
      <c r="L6" s="5">
        <v>7404</v>
      </c>
      <c r="M6" s="5">
        <v>6024</v>
      </c>
      <c r="N6" s="5">
        <v>1791</v>
      </c>
      <c r="O6" s="6">
        <v>12.072137717460606</v>
      </c>
      <c r="P6" s="6">
        <v>13.024865652609527</v>
      </c>
      <c r="Q6" s="6">
        <v>10.36159941706895</v>
      </c>
      <c r="R6" s="6">
        <v>10.521905455870298</v>
      </c>
      <c r="S6" s="6">
        <v>12.343564987703799</v>
      </c>
      <c r="T6" s="6">
        <v>14.092358138263959</v>
      </c>
      <c r="U6" s="6">
        <v>13.487567173695236</v>
      </c>
      <c r="V6" s="6">
        <v>10.973677019765006</v>
      </c>
      <c r="W6" s="6">
        <v>3.262592221513799</v>
      </c>
      <c r="X6" s="5">
        <v>18631</v>
      </c>
      <c r="Y6" s="5">
        <v>10176</v>
      </c>
      <c r="Z6" s="5">
        <v>1710</v>
      </c>
      <c r="AA6" s="5">
        <v>2229</v>
      </c>
      <c r="AB6" s="5">
        <v>1183</v>
      </c>
      <c r="AC6" s="5">
        <v>256</v>
      </c>
      <c r="AD6" s="5">
        <v>16402</v>
      </c>
      <c r="AE6" s="5">
        <v>8993</v>
      </c>
      <c r="AF6" s="5">
        <v>1454</v>
      </c>
      <c r="AG6" s="6">
        <v>16.168130768375402</v>
      </c>
      <c r="AH6" s="6">
        <v>54.828679429337889</v>
      </c>
      <c r="AI6" s="6">
        <v>21.639898562975485</v>
      </c>
      <c r="AJ6" s="6">
        <v>53.073126962763574</v>
      </c>
    </row>
    <row r="7" spans="1:36" hidden="1" x14ac:dyDescent="0.2">
      <c r="A7" s="1" t="str">
        <f t="shared" si="0"/>
        <v>EnglandWhite Other</v>
      </c>
      <c r="B7" s="3" t="s">
        <v>697</v>
      </c>
      <c r="C7" s="3" t="s">
        <v>698</v>
      </c>
      <c r="D7" s="3" t="s">
        <v>705</v>
      </c>
      <c r="E7" s="5">
        <v>2430010</v>
      </c>
      <c r="F7" s="5">
        <v>266070</v>
      </c>
      <c r="G7" s="5">
        <v>310580</v>
      </c>
      <c r="H7" s="5">
        <v>203155</v>
      </c>
      <c r="I7" s="5">
        <v>221261</v>
      </c>
      <c r="J7" s="5">
        <v>162969</v>
      </c>
      <c r="K7" s="5">
        <v>479495</v>
      </c>
      <c r="L7" s="5">
        <v>397890</v>
      </c>
      <c r="M7" s="5">
        <v>472053</v>
      </c>
      <c r="N7" s="5">
        <v>62861</v>
      </c>
      <c r="O7" s="6">
        <v>10.949337657046678</v>
      </c>
      <c r="P7" s="6">
        <v>12.78101736206847</v>
      </c>
      <c r="Q7" s="6">
        <v>8.3602536615075653</v>
      </c>
      <c r="R7" s="6">
        <v>9.1053534759116221</v>
      </c>
      <c r="S7" s="6">
        <v>6.7065156110468678</v>
      </c>
      <c r="T7" s="6">
        <v>19.732223324183852</v>
      </c>
      <c r="U7" s="6">
        <v>16.374006691330489</v>
      </c>
      <c r="V7" s="6">
        <v>19.425969440454978</v>
      </c>
      <c r="W7" s="6">
        <v>2.5868617824618005</v>
      </c>
      <c r="X7" s="5">
        <v>1299094</v>
      </c>
      <c r="Y7" s="5">
        <v>1163981</v>
      </c>
      <c r="Z7" s="5">
        <v>55672</v>
      </c>
      <c r="AA7" s="5">
        <v>152393</v>
      </c>
      <c r="AB7" s="5">
        <v>132064</v>
      </c>
      <c r="AC7" s="5">
        <v>9391</v>
      </c>
      <c r="AD7" s="5">
        <v>1146701</v>
      </c>
      <c r="AE7" s="5">
        <v>1031917</v>
      </c>
      <c r="AF7" s="5">
        <v>46281</v>
      </c>
      <c r="AG7" s="6">
        <v>4.4849537317439294</v>
      </c>
      <c r="AH7" s="6">
        <v>89.990067157872886</v>
      </c>
      <c r="AI7" s="6">
        <v>7.1109462078992003</v>
      </c>
      <c r="AJ7" s="6">
        <v>86.660148432014594</v>
      </c>
    </row>
    <row r="8" spans="1:36" hidden="1" x14ac:dyDescent="0.2">
      <c r="A8" s="1" t="str">
        <f t="shared" si="0"/>
        <v>EnglandMixed White and Black Caribbean</v>
      </c>
      <c r="B8" s="3" t="s">
        <v>697</v>
      </c>
      <c r="C8" s="3" t="s">
        <v>698</v>
      </c>
      <c r="D8" s="3" t="s">
        <v>706</v>
      </c>
      <c r="E8" s="5">
        <v>415616</v>
      </c>
      <c r="F8" s="5">
        <v>79565</v>
      </c>
      <c r="G8" s="5">
        <v>87152</v>
      </c>
      <c r="H8" s="5">
        <v>66806</v>
      </c>
      <c r="I8" s="5">
        <v>64703</v>
      </c>
      <c r="J8" s="5">
        <v>62331</v>
      </c>
      <c r="K8" s="5">
        <v>51917</v>
      </c>
      <c r="L8" s="5">
        <v>81872</v>
      </c>
      <c r="M8" s="5">
        <v>74981</v>
      </c>
      <c r="N8" s="5">
        <v>21353</v>
      </c>
      <c r="O8" s="6">
        <v>19.14387319063751</v>
      </c>
      <c r="P8" s="6">
        <v>20.969356328919002</v>
      </c>
      <c r="Q8" s="6">
        <v>16.073972128118264</v>
      </c>
      <c r="R8" s="6">
        <v>15.56797620880813</v>
      </c>
      <c r="S8" s="6">
        <v>14.997257083461657</v>
      </c>
      <c r="T8" s="6">
        <v>12.491578765013859</v>
      </c>
      <c r="U8" s="6">
        <v>19.698952879581153</v>
      </c>
      <c r="V8" s="6">
        <v>18.040932014166923</v>
      </c>
      <c r="W8" s="6">
        <v>5.1376751616877119</v>
      </c>
      <c r="X8" s="5">
        <v>105893</v>
      </c>
      <c r="Y8" s="5">
        <v>84527</v>
      </c>
      <c r="Z8" s="5">
        <v>11901</v>
      </c>
      <c r="AA8" s="5">
        <v>21096</v>
      </c>
      <c r="AB8" s="5">
        <v>15674</v>
      </c>
      <c r="AC8" s="5">
        <v>3412</v>
      </c>
      <c r="AD8" s="5">
        <v>84797</v>
      </c>
      <c r="AE8" s="5">
        <v>68853</v>
      </c>
      <c r="AF8" s="5">
        <v>8489</v>
      </c>
      <c r="AG8" s="6">
        <v>12.329165032750932</v>
      </c>
      <c r="AH8" s="6">
        <v>81.197448022925343</v>
      </c>
      <c r="AI8" s="6">
        <v>21.768533877759346</v>
      </c>
      <c r="AJ8" s="6">
        <v>74.298445202882064</v>
      </c>
    </row>
    <row r="9" spans="1:36" hidden="1" x14ac:dyDescent="0.2">
      <c r="A9" s="1" t="str">
        <f t="shared" si="0"/>
        <v>EnglandMixed White and Black African</v>
      </c>
      <c r="B9" s="3" t="s">
        <v>697</v>
      </c>
      <c r="C9" s="3" t="s">
        <v>698</v>
      </c>
      <c r="D9" s="3" t="s">
        <v>707</v>
      </c>
      <c r="E9" s="5">
        <v>161550</v>
      </c>
      <c r="F9" s="5">
        <v>28246</v>
      </c>
      <c r="G9" s="5">
        <v>33283</v>
      </c>
      <c r="H9" s="5">
        <v>22582</v>
      </c>
      <c r="I9" s="5">
        <v>23707</v>
      </c>
      <c r="J9" s="5">
        <v>16964</v>
      </c>
      <c r="K9" s="5">
        <v>29331</v>
      </c>
      <c r="L9" s="5">
        <v>31518</v>
      </c>
      <c r="M9" s="5">
        <v>31112</v>
      </c>
      <c r="N9" s="5">
        <v>7145</v>
      </c>
      <c r="O9" s="6">
        <v>17.484370164035901</v>
      </c>
      <c r="P9" s="6">
        <v>20.602290312596718</v>
      </c>
      <c r="Q9" s="6">
        <v>13.978334880841844</v>
      </c>
      <c r="R9" s="6">
        <v>14.67471371092541</v>
      </c>
      <c r="S9" s="6">
        <v>10.500773754255649</v>
      </c>
      <c r="T9" s="6">
        <v>18.15598885793872</v>
      </c>
      <c r="U9" s="6">
        <v>19.50974930362117</v>
      </c>
      <c r="V9" s="6">
        <v>19.258433921386569</v>
      </c>
      <c r="W9" s="6">
        <v>4.4227793252862888</v>
      </c>
      <c r="X9" s="5">
        <v>42350</v>
      </c>
      <c r="Y9" s="5">
        <v>35219</v>
      </c>
      <c r="Z9" s="5">
        <v>4331</v>
      </c>
      <c r="AA9" s="5">
        <v>7900</v>
      </c>
      <c r="AB9" s="5">
        <v>6145</v>
      </c>
      <c r="AC9" s="5">
        <v>1226</v>
      </c>
      <c r="AD9" s="5">
        <v>34450</v>
      </c>
      <c r="AE9" s="5">
        <v>29074</v>
      </c>
      <c r="AF9" s="5">
        <v>3105</v>
      </c>
      <c r="AG9" s="6">
        <v>10.67964504368164</v>
      </c>
      <c r="AH9" s="6">
        <v>84.394775036284472</v>
      </c>
      <c r="AI9" s="6">
        <v>19.951179820992678</v>
      </c>
      <c r="AJ9" s="6">
        <v>77.784810126582272</v>
      </c>
    </row>
    <row r="10" spans="1:36" hidden="1" x14ac:dyDescent="0.2">
      <c r="A10" s="1" t="str">
        <f t="shared" si="0"/>
        <v>EnglandMixed White and Asian</v>
      </c>
      <c r="B10" s="3" t="s">
        <v>697</v>
      </c>
      <c r="C10" s="3" t="s">
        <v>698</v>
      </c>
      <c r="D10" s="3" t="s">
        <v>708</v>
      </c>
      <c r="E10" s="5">
        <v>332708</v>
      </c>
      <c r="F10" s="5">
        <v>37910</v>
      </c>
      <c r="G10" s="5">
        <v>42043</v>
      </c>
      <c r="H10" s="5">
        <v>30409</v>
      </c>
      <c r="I10" s="5">
        <v>34535</v>
      </c>
      <c r="J10" s="5">
        <v>28108</v>
      </c>
      <c r="K10" s="5">
        <v>43106</v>
      </c>
      <c r="L10" s="5">
        <v>44662</v>
      </c>
      <c r="M10" s="5">
        <v>52544</v>
      </c>
      <c r="N10" s="5">
        <v>10103</v>
      </c>
      <c r="O10" s="6">
        <v>11.394375849092897</v>
      </c>
      <c r="P10" s="6">
        <v>12.636606273368839</v>
      </c>
      <c r="Q10" s="6">
        <v>9.1398463517558941</v>
      </c>
      <c r="R10" s="6">
        <v>10.379972829027254</v>
      </c>
      <c r="S10" s="6">
        <v>8.4482489149644735</v>
      </c>
      <c r="T10" s="6">
        <v>12.956105654207294</v>
      </c>
      <c r="U10" s="6">
        <v>13.42378301693978</v>
      </c>
      <c r="V10" s="6">
        <v>15.792827344097526</v>
      </c>
      <c r="W10" s="6">
        <v>3.0365966553253902</v>
      </c>
      <c r="X10" s="5">
        <v>85763</v>
      </c>
      <c r="Y10" s="5">
        <v>72716</v>
      </c>
      <c r="Z10" s="5">
        <v>5347</v>
      </c>
      <c r="AA10" s="5">
        <v>10973</v>
      </c>
      <c r="AB10" s="5">
        <v>8269</v>
      </c>
      <c r="AC10" s="5">
        <v>1264</v>
      </c>
      <c r="AD10" s="5">
        <v>74790</v>
      </c>
      <c r="AE10" s="5">
        <v>64447</v>
      </c>
      <c r="AF10" s="5">
        <v>4083</v>
      </c>
      <c r="AG10" s="6">
        <v>6.335438422269462</v>
      </c>
      <c r="AH10" s="6">
        <v>86.170611044257257</v>
      </c>
      <c r="AI10" s="6">
        <v>15.286007981618091</v>
      </c>
      <c r="AJ10" s="6">
        <v>75.357696163309939</v>
      </c>
    </row>
    <row r="11" spans="1:36" hidden="1" x14ac:dyDescent="0.2">
      <c r="A11" s="1" t="str">
        <f t="shared" si="0"/>
        <v>EnglandMixed Other</v>
      </c>
      <c r="B11" s="3" t="s">
        <v>697</v>
      </c>
      <c r="C11" s="3" t="s">
        <v>698</v>
      </c>
      <c r="D11" s="3" t="s">
        <v>709</v>
      </c>
      <c r="E11" s="5">
        <v>283005</v>
      </c>
      <c r="F11" s="5">
        <v>37332</v>
      </c>
      <c r="G11" s="5">
        <v>45390</v>
      </c>
      <c r="H11" s="5">
        <v>28663</v>
      </c>
      <c r="I11" s="5">
        <v>30568</v>
      </c>
      <c r="J11" s="5">
        <v>21778</v>
      </c>
      <c r="K11" s="5">
        <v>51272</v>
      </c>
      <c r="L11" s="5">
        <v>44882</v>
      </c>
      <c r="M11" s="5">
        <v>52741</v>
      </c>
      <c r="N11" s="5">
        <v>8551</v>
      </c>
      <c r="O11" s="6">
        <v>13.191286373032279</v>
      </c>
      <c r="P11" s="6">
        <v>16.038585890708646</v>
      </c>
      <c r="Q11" s="6">
        <v>10.12808960972421</v>
      </c>
      <c r="R11" s="6">
        <v>10.801222593240402</v>
      </c>
      <c r="S11" s="6">
        <v>7.6952704015830111</v>
      </c>
      <c r="T11" s="6">
        <v>18.116994399392237</v>
      </c>
      <c r="U11" s="6">
        <v>15.859083761770993</v>
      </c>
      <c r="V11" s="6">
        <v>18.636066500591863</v>
      </c>
      <c r="W11" s="6">
        <v>3.0215013869012917</v>
      </c>
      <c r="X11" s="5">
        <v>87128</v>
      </c>
      <c r="Y11" s="5">
        <v>73060</v>
      </c>
      <c r="Z11" s="5">
        <v>6222</v>
      </c>
      <c r="AA11" s="5">
        <v>11940</v>
      </c>
      <c r="AB11" s="5">
        <v>9141</v>
      </c>
      <c r="AC11" s="5">
        <v>1320</v>
      </c>
      <c r="AD11" s="5">
        <v>75188</v>
      </c>
      <c r="AE11" s="5">
        <v>63919</v>
      </c>
      <c r="AF11" s="5">
        <v>4902</v>
      </c>
      <c r="AG11" s="6">
        <v>7.6690811808695383</v>
      </c>
      <c r="AH11" s="6">
        <v>85.012235995105598</v>
      </c>
      <c r="AI11" s="6">
        <v>14.440433212996389</v>
      </c>
      <c r="AJ11" s="6">
        <v>76.557788944723612</v>
      </c>
    </row>
    <row r="12" spans="1:36" hidden="1" x14ac:dyDescent="0.2">
      <c r="A12" s="1" t="str">
        <f t="shared" si="0"/>
        <v>EnglandIndian</v>
      </c>
      <c r="B12" s="3" t="s">
        <v>697</v>
      </c>
      <c r="C12" s="3" t="s">
        <v>698</v>
      </c>
      <c r="D12" s="3" t="s">
        <v>710</v>
      </c>
      <c r="E12" s="5">
        <v>1395702</v>
      </c>
      <c r="F12" s="5">
        <v>145052</v>
      </c>
      <c r="G12" s="5">
        <v>194792</v>
      </c>
      <c r="H12" s="5">
        <v>99870</v>
      </c>
      <c r="I12" s="5">
        <v>119327</v>
      </c>
      <c r="J12" s="5">
        <v>99137</v>
      </c>
      <c r="K12" s="5">
        <v>207384</v>
      </c>
      <c r="L12" s="5">
        <v>187768</v>
      </c>
      <c r="M12" s="5">
        <v>215021</v>
      </c>
      <c r="N12" s="5">
        <v>30473</v>
      </c>
      <c r="O12" s="6">
        <v>10.392762925037006</v>
      </c>
      <c r="P12" s="6">
        <v>13.956560927762517</v>
      </c>
      <c r="Q12" s="6">
        <v>7.1555389330960333</v>
      </c>
      <c r="R12" s="6">
        <v>8.5496044284524917</v>
      </c>
      <c r="S12" s="6">
        <v>7.1030205588298934</v>
      </c>
      <c r="T12" s="6">
        <v>14.858759248034323</v>
      </c>
      <c r="U12" s="6">
        <v>13.453301636022589</v>
      </c>
      <c r="V12" s="6">
        <v>15.405939090149616</v>
      </c>
      <c r="W12" s="6">
        <v>2.1833457285294426</v>
      </c>
      <c r="X12" s="5">
        <v>591044</v>
      </c>
      <c r="Y12" s="5">
        <v>516646</v>
      </c>
      <c r="Z12" s="5">
        <v>30379</v>
      </c>
      <c r="AA12" s="5">
        <v>73619</v>
      </c>
      <c r="AB12" s="5">
        <v>59417</v>
      </c>
      <c r="AC12" s="5">
        <v>5286</v>
      </c>
      <c r="AD12" s="5">
        <v>517425</v>
      </c>
      <c r="AE12" s="5">
        <v>457229</v>
      </c>
      <c r="AF12" s="5">
        <v>25093</v>
      </c>
      <c r="AG12" s="6">
        <v>5.4880595937702985</v>
      </c>
      <c r="AH12" s="6">
        <v>88.366236652654976</v>
      </c>
      <c r="AI12" s="6">
        <v>8.8964437787165291</v>
      </c>
      <c r="AJ12" s="6">
        <v>80.708784417066241</v>
      </c>
    </row>
    <row r="13" spans="1:36" hidden="1" x14ac:dyDescent="0.2">
      <c r="A13" s="1" t="str">
        <f t="shared" si="0"/>
        <v>EnglandPakistani</v>
      </c>
      <c r="B13" s="3" t="s">
        <v>697</v>
      </c>
      <c r="C13" s="3" t="s">
        <v>698</v>
      </c>
      <c r="D13" s="3" t="s">
        <v>711</v>
      </c>
      <c r="E13" s="5">
        <v>1112282</v>
      </c>
      <c r="F13" s="5">
        <v>355201</v>
      </c>
      <c r="G13" s="5">
        <v>410372</v>
      </c>
      <c r="H13" s="5">
        <v>202970</v>
      </c>
      <c r="I13" s="5">
        <v>254291</v>
      </c>
      <c r="J13" s="5">
        <v>265245</v>
      </c>
      <c r="K13" s="5">
        <v>112282</v>
      </c>
      <c r="L13" s="5">
        <v>240143</v>
      </c>
      <c r="M13" s="5">
        <v>434390</v>
      </c>
      <c r="N13" s="5">
        <v>96751</v>
      </c>
      <c r="O13" s="6">
        <v>31.934437489773277</v>
      </c>
      <c r="P13" s="6">
        <v>36.894600470024685</v>
      </c>
      <c r="Q13" s="6">
        <v>18.248070183640479</v>
      </c>
      <c r="R13" s="6">
        <v>22.86209792121063</v>
      </c>
      <c r="S13" s="6">
        <v>23.846920115582201</v>
      </c>
      <c r="T13" s="6">
        <v>10.094742160711043</v>
      </c>
      <c r="U13" s="6">
        <v>21.590118333300367</v>
      </c>
      <c r="V13" s="6">
        <v>39.053944952808727</v>
      </c>
      <c r="W13" s="6">
        <v>8.6984236012090452</v>
      </c>
      <c r="X13" s="5">
        <v>407561</v>
      </c>
      <c r="Y13" s="5">
        <v>273582</v>
      </c>
      <c r="Z13" s="5">
        <v>29301</v>
      </c>
      <c r="AA13" s="5">
        <v>146566</v>
      </c>
      <c r="AB13" s="5">
        <v>90790</v>
      </c>
      <c r="AC13" s="5">
        <v>12205</v>
      </c>
      <c r="AD13" s="5">
        <v>260995</v>
      </c>
      <c r="AE13" s="5">
        <v>182792</v>
      </c>
      <c r="AF13" s="5">
        <v>17096</v>
      </c>
      <c r="AG13" s="6">
        <v>9.3527069018337787</v>
      </c>
      <c r="AH13" s="6">
        <v>70.036590739286197</v>
      </c>
      <c r="AI13" s="6">
        <v>13.443110474721886</v>
      </c>
      <c r="AJ13" s="6">
        <v>61.944789378164103</v>
      </c>
    </row>
    <row r="14" spans="1:36" hidden="1" x14ac:dyDescent="0.2">
      <c r="A14" s="1" t="str">
        <f t="shared" si="0"/>
        <v>EnglandBangladeshi</v>
      </c>
      <c r="B14" s="3" t="s">
        <v>697</v>
      </c>
      <c r="C14" s="3" t="s">
        <v>698</v>
      </c>
      <c r="D14" s="3" t="s">
        <v>712</v>
      </c>
      <c r="E14" s="5">
        <v>436514</v>
      </c>
      <c r="F14" s="5">
        <v>150782</v>
      </c>
      <c r="G14" s="5">
        <v>206219</v>
      </c>
      <c r="H14" s="5">
        <v>68404</v>
      </c>
      <c r="I14" s="5">
        <v>87792</v>
      </c>
      <c r="J14" s="5">
        <v>62236</v>
      </c>
      <c r="K14" s="5">
        <v>142837</v>
      </c>
      <c r="L14" s="5">
        <v>89456</v>
      </c>
      <c r="M14" s="5">
        <v>121570</v>
      </c>
      <c r="N14" s="5">
        <v>23437</v>
      </c>
      <c r="O14" s="6">
        <v>34.54230563051815</v>
      </c>
      <c r="P14" s="6">
        <v>47.242241944130086</v>
      </c>
      <c r="Q14" s="6">
        <v>15.670516867729328</v>
      </c>
      <c r="R14" s="6">
        <v>20.112069715977036</v>
      </c>
      <c r="S14" s="6">
        <v>14.257503768493107</v>
      </c>
      <c r="T14" s="6">
        <v>32.722203640662158</v>
      </c>
      <c r="U14" s="6">
        <v>20.493271693462294</v>
      </c>
      <c r="V14" s="6">
        <v>27.850194953655553</v>
      </c>
      <c r="W14" s="6">
        <v>5.3691290542800463</v>
      </c>
      <c r="X14" s="5">
        <v>157071</v>
      </c>
      <c r="Y14" s="5">
        <v>102598</v>
      </c>
      <c r="Z14" s="5">
        <v>12864</v>
      </c>
      <c r="AA14" s="5">
        <v>59805</v>
      </c>
      <c r="AB14" s="5">
        <v>36481</v>
      </c>
      <c r="AC14" s="5">
        <v>5640</v>
      </c>
      <c r="AD14" s="5">
        <v>97266</v>
      </c>
      <c r="AE14" s="5">
        <v>66117</v>
      </c>
      <c r="AF14" s="5">
        <v>7224</v>
      </c>
      <c r="AG14" s="6">
        <v>10.92608557557058</v>
      </c>
      <c r="AH14" s="6">
        <v>67.975448769354145</v>
      </c>
      <c r="AI14" s="6">
        <v>15.460102519119541</v>
      </c>
      <c r="AJ14" s="6">
        <v>60.999916394950255</v>
      </c>
    </row>
    <row r="15" spans="1:36" hidden="1" x14ac:dyDescent="0.2">
      <c r="A15" s="1" t="str">
        <f t="shared" si="0"/>
        <v>EnglandChinese</v>
      </c>
      <c r="B15" s="3" t="s">
        <v>697</v>
      </c>
      <c r="C15" s="3" t="s">
        <v>698</v>
      </c>
      <c r="D15" s="3" t="s">
        <v>713</v>
      </c>
      <c r="E15" s="5">
        <v>379503</v>
      </c>
      <c r="F15" s="5">
        <v>41248</v>
      </c>
      <c r="G15" s="5">
        <v>45580</v>
      </c>
      <c r="H15" s="5">
        <v>34286</v>
      </c>
      <c r="I15" s="5">
        <v>51643</v>
      </c>
      <c r="J15" s="5">
        <v>23915</v>
      </c>
      <c r="K15" s="5">
        <v>58724</v>
      </c>
      <c r="L15" s="5">
        <v>64988</v>
      </c>
      <c r="M15" s="5">
        <v>70522</v>
      </c>
      <c r="N15" s="5">
        <v>11041</v>
      </c>
      <c r="O15" s="6">
        <v>10.8689522875972</v>
      </c>
      <c r="P15" s="6">
        <v>12.010445240222079</v>
      </c>
      <c r="Q15" s="6">
        <v>9.0344476855255422</v>
      </c>
      <c r="R15" s="6">
        <v>13.608061069345961</v>
      </c>
      <c r="S15" s="6">
        <v>6.3016629644561437</v>
      </c>
      <c r="T15" s="6">
        <v>15.473922472286121</v>
      </c>
      <c r="U15" s="6">
        <v>17.124502309599659</v>
      </c>
      <c r="V15" s="6">
        <v>18.582725301249265</v>
      </c>
      <c r="W15" s="6">
        <v>2.9093314150349272</v>
      </c>
      <c r="X15" s="5">
        <v>140814</v>
      </c>
      <c r="Y15" s="5">
        <v>120995</v>
      </c>
      <c r="Z15" s="5">
        <v>6708</v>
      </c>
      <c r="AA15" s="5">
        <v>18322</v>
      </c>
      <c r="AB15" s="5">
        <v>14870</v>
      </c>
      <c r="AC15" s="5">
        <v>1334</v>
      </c>
      <c r="AD15" s="5">
        <v>122492</v>
      </c>
      <c r="AE15" s="5">
        <v>106125</v>
      </c>
      <c r="AF15" s="5">
        <v>5374</v>
      </c>
      <c r="AG15" s="6">
        <v>5.0638398115429917</v>
      </c>
      <c r="AH15" s="6">
        <v>86.638311073376215</v>
      </c>
      <c r="AI15" s="6">
        <v>8.9710827168796232</v>
      </c>
      <c r="AJ15" s="6">
        <v>81.159262089291559</v>
      </c>
    </row>
    <row r="16" spans="1:36" hidden="1" x14ac:dyDescent="0.2">
      <c r="A16" s="1" t="str">
        <f t="shared" si="0"/>
        <v>EnglandAsian Other</v>
      </c>
      <c r="B16" s="3" t="s">
        <v>697</v>
      </c>
      <c r="C16" s="3" t="s">
        <v>698</v>
      </c>
      <c r="D16" s="3" t="s">
        <v>714</v>
      </c>
      <c r="E16" s="5">
        <v>819402</v>
      </c>
      <c r="F16" s="5">
        <v>102312</v>
      </c>
      <c r="G16" s="5">
        <v>133378</v>
      </c>
      <c r="H16" s="5">
        <v>73109</v>
      </c>
      <c r="I16" s="5">
        <v>80473</v>
      </c>
      <c r="J16" s="5">
        <v>60909</v>
      </c>
      <c r="K16" s="5">
        <v>147080</v>
      </c>
      <c r="L16" s="5">
        <v>128564</v>
      </c>
      <c r="M16" s="5">
        <v>147452</v>
      </c>
      <c r="N16" s="5">
        <v>24956</v>
      </c>
      <c r="O16" s="6">
        <v>12.486178945133158</v>
      </c>
      <c r="P16" s="6">
        <v>16.277480406442749</v>
      </c>
      <c r="Q16" s="6">
        <v>8.9222384128913532</v>
      </c>
      <c r="R16" s="6">
        <v>9.8209425898399072</v>
      </c>
      <c r="S16" s="6">
        <v>7.4333477340792431</v>
      </c>
      <c r="T16" s="6">
        <v>17.949675495056152</v>
      </c>
      <c r="U16" s="6">
        <v>15.689978789409837</v>
      </c>
      <c r="V16" s="6">
        <v>17.995074456737964</v>
      </c>
      <c r="W16" s="6">
        <v>3.045635719707787</v>
      </c>
      <c r="X16" s="5">
        <v>348144</v>
      </c>
      <c r="Y16" s="5">
        <v>279112</v>
      </c>
      <c r="Z16" s="5">
        <v>20195</v>
      </c>
      <c r="AA16" s="5">
        <v>48324</v>
      </c>
      <c r="AB16" s="5">
        <v>36145</v>
      </c>
      <c r="AC16" s="5">
        <v>4418</v>
      </c>
      <c r="AD16" s="5">
        <v>299820</v>
      </c>
      <c r="AE16" s="5">
        <v>242967</v>
      </c>
      <c r="AF16" s="5">
        <v>15777</v>
      </c>
      <c r="AG16" s="6">
        <v>6.4934744224524321</v>
      </c>
      <c r="AH16" s="6">
        <v>81.037622573544127</v>
      </c>
      <c r="AI16" s="6">
        <v>12.222990731774797</v>
      </c>
      <c r="AJ16" s="6">
        <v>74.797202218359402</v>
      </c>
    </row>
    <row r="17" spans="1:36" hidden="1" x14ac:dyDescent="0.2">
      <c r="A17" s="1" t="str">
        <f t="shared" si="0"/>
        <v>EnglandBlack African</v>
      </c>
      <c r="B17" s="3" t="s">
        <v>697</v>
      </c>
      <c r="C17" s="3" t="s">
        <v>698</v>
      </c>
      <c r="D17" s="3" t="s">
        <v>715</v>
      </c>
      <c r="E17" s="5">
        <v>977741</v>
      </c>
      <c r="F17" s="5">
        <v>227533</v>
      </c>
      <c r="G17" s="5">
        <v>302251</v>
      </c>
      <c r="H17" s="5">
        <v>155985</v>
      </c>
      <c r="I17" s="5">
        <v>153149</v>
      </c>
      <c r="J17" s="5">
        <v>99119</v>
      </c>
      <c r="K17" s="5">
        <v>251664</v>
      </c>
      <c r="L17" s="5">
        <v>253976</v>
      </c>
      <c r="M17" s="5">
        <v>230975</v>
      </c>
      <c r="N17" s="5">
        <v>53345</v>
      </c>
      <c r="O17" s="6">
        <v>23.271295772602357</v>
      </c>
      <c r="P17" s="6">
        <v>30.913196848654195</v>
      </c>
      <c r="Q17" s="6">
        <v>15.95361143697564</v>
      </c>
      <c r="R17" s="6">
        <v>15.663555072355562</v>
      </c>
      <c r="S17" s="6">
        <v>10.137551764731151</v>
      </c>
      <c r="T17" s="6">
        <v>25.739331786229688</v>
      </c>
      <c r="U17" s="6">
        <v>25.975795225934068</v>
      </c>
      <c r="V17" s="6">
        <v>23.623331741227993</v>
      </c>
      <c r="W17" s="6">
        <v>5.4559438542517906</v>
      </c>
      <c r="X17" s="5">
        <v>378876</v>
      </c>
      <c r="Y17" s="5">
        <v>314059</v>
      </c>
      <c r="Z17" s="5">
        <v>46593</v>
      </c>
      <c r="AA17" s="5">
        <v>89973</v>
      </c>
      <c r="AB17" s="5">
        <v>71213</v>
      </c>
      <c r="AC17" s="5">
        <v>14130</v>
      </c>
      <c r="AD17" s="5">
        <v>288903</v>
      </c>
      <c r="AE17" s="5">
        <v>242846</v>
      </c>
      <c r="AF17" s="5">
        <v>32463</v>
      </c>
      <c r="AG17" s="6">
        <v>13.367730990010131</v>
      </c>
      <c r="AH17" s="6">
        <v>84.05797101449275</v>
      </c>
      <c r="AI17" s="6">
        <v>19.841882802297334</v>
      </c>
      <c r="AJ17" s="6">
        <v>79.149300345659256</v>
      </c>
    </row>
    <row r="18" spans="1:36" hidden="1" x14ac:dyDescent="0.2">
      <c r="A18" s="1" t="str">
        <f t="shared" si="0"/>
        <v>EnglandBlack Caribbean</v>
      </c>
      <c r="B18" s="3" t="s">
        <v>697</v>
      </c>
      <c r="C18" s="3" t="s">
        <v>698</v>
      </c>
      <c r="D18" s="3" t="s">
        <v>716</v>
      </c>
      <c r="E18" s="5">
        <v>591016</v>
      </c>
      <c r="F18" s="5">
        <v>121671</v>
      </c>
      <c r="G18" s="5">
        <v>159442</v>
      </c>
      <c r="H18" s="5">
        <v>84159</v>
      </c>
      <c r="I18" s="5">
        <v>72963</v>
      </c>
      <c r="J18" s="5">
        <v>46454</v>
      </c>
      <c r="K18" s="5">
        <v>151704</v>
      </c>
      <c r="L18" s="5">
        <v>122360</v>
      </c>
      <c r="M18" s="5">
        <v>151626</v>
      </c>
      <c r="N18" s="5">
        <v>24718</v>
      </c>
      <c r="O18" s="6">
        <v>20.586752304506138</v>
      </c>
      <c r="P18" s="6">
        <v>26.977611435223412</v>
      </c>
      <c r="Q18" s="6">
        <v>14.239716014456462</v>
      </c>
      <c r="R18" s="6">
        <v>12.34535105648578</v>
      </c>
      <c r="S18" s="6">
        <v>7.8600240941023589</v>
      </c>
      <c r="T18" s="6">
        <v>25.668340620220096</v>
      </c>
      <c r="U18" s="6">
        <v>20.703331212691367</v>
      </c>
      <c r="V18" s="6">
        <v>25.655143007972711</v>
      </c>
      <c r="W18" s="6">
        <v>4.1822894811646387</v>
      </c>
      <c r="X18" s="5">
        <v>227668</v>
      </c>
      <c r="Y18" s="5">
        <v>196451</v>
      </c>
      <c r="Z18" s="5">
        <v>25223</v>
      </c>
      <c r="AA18" s="5">
        <v>49385</v>
      </c>
      <c r="AB18" s="5">
        <v>41181</v>
      </c>
      <c r="AC18" s="5">
        <v>7049</v>
      </c>
      <c r="AD18" s="5">
        <v>178283</v>
      </c>
      <c r="AE18" s="5">
        <v>155270</v>
      </c>
      <c r="AF18" s="5">
        <v>18174</v>
      </c>
      <c r="AG18" s="6">
        <v>11.704772332066723</v>
      </c>
      <c r="AH18" s="6">
        <v>87.091870789699527</v>
      </c>
      <c r="AI18" s="6">
        <v>17.117117117117118</v>
      </c>
      <c r="AJ18" s="6">
        <v>83.387668320340183</v>
      </c>
    </row>
    <row r="19" spans="1:36" hidden="1" x14ac:dyDescent="0.2">
      <c r="A19" s="1" t="str">
        <f t="shared" si="0"/>
        <v>EnglandBlack Other</v>
      </c>
      <c r="B19" s="3" t="s">
        <v>697</v>
      </c>
      <c r="C19" s="3" t="s">
        <v>698</v>
      </c>
      <c r="D19" s="3" t="s">
        <v>717</v>
      </c>
      <c r="E19" s="5">
        <v>277857</v>
      </c>
      <c r="F19" s="5">
        <v>67649</v>
      </c>
      <c r="G19" s="5">
        <v>88725</v>
      </c>
      <c r="H19" s="5">
        <v>46904</v>
      </c>
      <c r="I19" s="5">
        <v>42574</v>
      </c>
      <c r="J19" s="5">
        <v>24510</v>
      </c>
      <c r="K19" s="5">
        <v>74892</v>
      </c>
      <c r="L19" s="5">
        <v>64493</v>
      </c>
      <c r="M19" s="5">
        <v>76246</v>
      </c>
      <c r="N19" s="5">
        <v>14091</v>
      </c>
      <c r="O19" s="6">
        <v>24.346696322208906</v>
      </c>
      <c r="P19" s="6">
        <v>31.931893024109524</v>
      </c>
      <c r="Q19" s="6">
        <v>16.880625645565885</v>
      </c>
      <c r="R19" s="6">
        <v>15.32227008857074</v>
      </c>
      <c r="S19" s="6">
        <v>8.8210842267785221</v>
      </c>
      <c r="T19" s="6">
        <v>26.953432880942355</v>
      </c>
      <c r="U19" s="6">
        <v>23.210860262653092</v>
      </c>
      <c r="V19" s="6">
        <v>27.440733902690951</v>
      </c>
      <c r="W19" s="6">
        <v>5.071313661343785</v>
      </c>
      <c r="X19" s="5">
        <v>98371</v>
      </c>
      <c r="Y19" s="5">
        <v>79089</v>
      </c>
      <c r="Z19" s="5">
        <v>13663</v>
      </c>
      <c r="AA19" s="5">
        <v>24442</v>
      </c>
      <c r="AB19" s="5">
        <v>18597</v>
      </c>
      <c r="AC19" s="5">
        <v>4441</v>
      </c>
      <c r="AD19" s="5">
        <v>73929</v>
      </c>
      <c r="AE19" s="5">
        <v>60492</v>
      </c>
      <c r="AF19" s="5">
        <v>9222</v>
      </c>
      <c r="AG19" s="6">
        <v>15.244991073199762</v>
      </c>
      <c r="AH19" s="6">
        <v>81.824453191575699</v>
      </c>
      <c r="AI19" s="6">
        <v>23.880195730494165</v>
      </c>
      <c r="AJ19" s="6">
        <v>76.086244988135178</v>
      </c>
    </row>
    <row r="20" spans="1:36" hidden="1" x14ac:dyDescent="0.2">
      <c r="A20" s="1" t="str">
        <f t="shared" si="0"/>
        <v>EnglandArab</v>
      </c>
      <c r="B20" s="3" t="s">
        <v>697</v>
      </c>
      <c r="C20" s="3" t="s">
        <v>698</v>
      </c>
      <c r="D20" s="3" t="s">
        <v>699</v>
      </c>
      <c r="E20" s="5">
        <v>220985</v>
      </c>
      <c r="F20" s="5">
        <v>43917</v>
      </c>
      <c r="G20" s="5">
        <v>52672</v>
      </c>
      <c r="H20" s="5">
        <v>31646</v>
      </c>
      <c r="I20" s="5">
        <v>37768</v>
      </c>
      <c r="J20" s="5">
        <v>16771</v>
      </c>
      <c r="K20" s="5">
        <v>56765</v>
      </c>
      <c r="L20" s="5">
        <v>40111</v>
      </c>
      <c r="M20" s="5">
        <v>58467</v>
      </c>
      <c r="N20" s="5">
        <v>9437</v>
      </c>
      <c r="O20" s="6">
        <v>19.873294567504583</v>
      </c>
      <c r="P20" s="6">
        <v>23.835101929995247</v>
      </c>
      <c r="Q20" s="6">
        <v>14.320428988392877</v>
      </c>
      <c r="R20" s="6">
        <v>17.090752766024842</v>
      </c>
      <c r="S20" s="6">
        <v>7.5892028870737835</v>
      </c>
      <c r="T20" s="6">
        <v>25.687263841437201</v>
      </c>
      <c r="U20" s="6">
        <v>18.151005724370432</v>
      </c>
      <c r="V20" s="6">
        <v>26.457451863248636</v>
      </c>
      <c r="W20" s="6">
        <v>4.2704255944973637</v>
      </c>
      <c r="X20" s="5">
        <v>77708</v>
      </c>
      <c r="Y20" s="5">
        <v>52769</v>
      </c>
      <c r="Z20" s="5">
        <v>7399</v>
      </c>
      <c r="AA20" s="5">
        <v>16423</v>
      </c>
      <c r="AB20" s="5">
        <v>10009</v>
      </c>
      <c r="AC20" s="5">
        <v>2080</v>
      </c>
      <c r="AD20" s="5">
        <v>61285</v>
      </c>
      <c r="AE20" s="5">
        <v>42760</v>
      </c>
      <c r="AF20" s="5">
        <v>5319</v>
      </c>
      <c r="AG20" s="6">
        <v>12.439195509822264</v>
      </c>
      <c r="AH20" s="6">
        <v>69.772374969405234</v>
      </c>
      <c r="AI20" s="6">
        <v>20.781296832850433</v>
      </c>
      <c r="AJ20" s="6">
        <v>60.945016135906961</v>
      </c>
    </row>
    <row r="21" spans="1:36" hidden="1" x14ac:dyDescent="0.2">
      <c r="A21" s="1" t="str">
        <f t="shared" si="0"/>
        <v>EnglandOther</v>
      </c>
      <c r="B21" s="3" t="s">
        <v>697</v>
      </c>
      <c r="C21" s="3" t="s">
        <v>698</v>
      </c>
      <c r="D21" s="3" t="s">
        <v>718</v>
      </c>
      <c r="E21" s="5">
        <v>327433</v>
      </c>
      <c r="F21" s="5">
        <v>55603</v>
      </c>
      <c r="G21" s="5">
        <v>73197</v>
      </c>
      <c r="H21" s="5">
        <v>37182</v>
      </c>
      <c r="I21" s="5">
        <v>38702</v>
      </c>
      <c r="J21" s="5">
        <v>23228</v>
      </c>
      <c r="K21" s="5">
        <v>78497</v>
      </c>
      <c r="L21" s="5">
        <v>59212</v>
      </c>
      <c r="M21" s="5">
        <v>76155</v>
      </c>
      <c r="N21" s="5">
        <v>12212</v>
      </c>
      <c r="O21" s="6">
        <v>16.981489342857927</v>
      </c>
      <c r="P21" s="6">
        <v>22.354802356512629</v>
      </c>
      <c r="Q21" s="6">
        <v>11.355605574270156</v>
      </c>
      <c r="R21" s="6">
        <v>11.819822681281362</v>
      </c>
      <c r="S21" s="6">
        <v>7.0939703695107088</v>
      </c>
      <c r="T21" s="6">
        <v>23.973454111222754</v>
      </c>
      <c r="U21" s="6">
        <v>18.083699566018087</v>
      </c>
      <c r="V21" s="6">
        <v>23.258193279235751</v>
      </c>
      <c r="W21" s="6">
        <v>3.7296179676452894</v>
      </c>
      <c r="X21" s="5">
        <v>143651</v>
      </c>
      <c r="Y21" s="5">
        <v>113685</v>
      </c>
      <c r="Z21" s="5">
        <v>12380</v>
      </c>
      <c r="AA21" s="5">
        <v>27877</v>
      </c>
      <c r="AB21" s="5">
        <v>20133</v>
      </c>
      <c r="AC21" s="5">
        <v>3526</v>
      </c>
      <c r="AD21" s="5">
        <v>115774</v>
      </c>
      <c r="AE21" s="5">
        <v>93552</v>
      </c>
      <c r="AF21" s="5">
        <v>8854</v>
      </c>
      <c r="AG21" s="6">
        <v>9.4642551735932958</v>
      </c>
      <c r="AH21" s="6">
        <v>80.805707671843422</v>
      </c>
      <c r="AI21" s="6">
        <v>17.513534992301196</v>
      </c>
      <c r="AJ21" s="6">
        <v>72.220827205222946</v>
      </c>
    </row>
    <row r="22" spans="1:36" x14ac:dyDescent="0.2">
      <c r="A22" s="1" t="str">
        <f t="shared" si="0"/>
        <v>Region: East MidlandsAll people</v>
      </c>
      <c r="B22" s="3" t="s">
        <v>775</v>
      </c>
      <c r="C22" s="3" t="s">
        <v>776</v>
      </c>
      <c r="D22" s="3" t="s">
        <v>700</v>
      </c>
      <c r="E22" s="5">
        <v>4533222</v>
      </c>
      <c r="F22" s="5">
        <v>334021</v>
      </c>
      <c r="G22" s="5">
        <v>312017</v>
      </c>
      <c r="H22" s="5">
        <v>365286</v>
      </c>
      <c r="I22" s="5">
        <v>332545</v>
      </c>
      <c r="J22" s="5">
        <v>544575</v>
      </c>
      <c r="K22" s="5">
        <v>224270</v>
      </c>
      <c r="L22" s="5">
        <v>611949</v>
      </c>
      <c r="M22" s="5">
        <v>148750</v>
      </c>
      <c r="N22" s="5">
        <v>94568</v>
      </c>
      <c r="O22" s="6">
        <v>7.3682912506821863</v>
      </c>
      <c r="P22" s="6">
        <v>6.8828969770287003</v>
      </c>
      <c r="Q22" s="6">
        <v>8.0579773062073734</v>
      </c>
      <c r="R22" s="6">
        <v>7.3357316275267346</v>
      </c>
      <c r="S22" s="6">
        <v>12.012978848157006</v>
      </c>
      <c r="T22" s="6">
        <v>4.9472538516754749</v>
      </c>
      <c r="U22" s="6">
        <v>13.499206524630825</v>
      </c>
      <c r="V22" s="6">
        <v>3.281330585618794</v>
      </c>
      <c r="W22" s="6">
        <v>2.0861100559381387</v>
      </c>
      <c r="X22" s="5">
        <v>1477156</v>
      </c>
      <c r="Y22" s="5">
        <v>1291762</v>
      </c>
      <c r="Z22" s="5">
        <v>71818</v>
      </c>
      <c r="AA22" s="5">
        <v>98386</v>
      </c>
      <c r="AB22" s="5">
        <v>75936</v>
      </c>
      <c r="AC22" s="5">
        <v>9588</v>
      </c>
      <c r="AD22" s="5">
        <v>1378770</v>
      </c>
      <c r="AE22" s="5">
        <v>1215826</v>
      </c>
      <c r="AF22" s="5">
        <v>62230</v>
      </c>
      <c r="AG22" s="6">
        <v>5.1183310769797652</v>
      </c>
      <c r="AH22" s="6">
        <v>88.181930271183731</v>
      </c>
      <c r="AI22" s="6">
        <v>12.626422250316056</v>
      </c>
      <c r="AJ22" s="6">
        <v>77.181712845323517</v>
      </c>
    </row>
    <row r="23" spans="1:36" hidden="1" x14ac:dyDescent="0.2">
      <c r="A23" s="1" t="str">
        <f t="shared" si="0"/>
        <v>Region: East MidlandsWhite British</v>
      </c>
      <c r="B23" s="3" t="s">
        <v>775</v>
      </c>
      <c r="C23" s="3" t="s">
        <v>776</v>
      </c>
      <c r="D23" s="3" t="s">
        <v>701</v>
      </c>
      <c r="E23" s="5">
        <v>3871146</v>
      </c>
      <c r="F23" s="5">
        <v>238791</v>
      </c>
      <c r="G23" s="5">
        <v>202440</v>
      </c>
      <c r="H23" s="5">
        <v>288926</v>
      </c>
      <c r="I23" s="5">
        <v>233959</v>
      </c>
      <c r="J23" s="5">
        <v>441407</v>
      </c>
      <c r="K23" s="5">
        <v>213992</v>
      </c>
      <c r="L23" s="5">
        <v>438825</v>
      </c>
      <c r="M23" s="5">
        <v>92470</v>
      </c>
      <c r="N23" s="5">
        <v>67167</v>
      </c>
      <c r="O23" s="6">
        <v>6.1684834413375267</v>
      </c>
      <c r="P23" s="6">
        <v>5.2294591834046038</v>
      </c>
      <c r="Q23" s="6">
        <v>7.4635779689011992</v>
      </c>
      <c r="R23" s="6">
        <v>6.0436625226741638</v>
      </c>
      <c r="S23" s="6">
        <v>11.402489082044438</v>
      </c>
      <c r="T23" s="6">
        <v>5.5278721081560862</v>
      </c>
      <c r="U23" s="6">
        <v>11.335790486848081</v>
      </c>
      <c r="V23" s="6">
        <v>2.3886983337750629</v>
      </c>
      <c r="W23" s="6">
        <v>1.7350676001370138</v>
      </c>
      <c r="X23" s="5">
        <v>1223697</v>
      </c>
      <c r="Y23" s="5">
        <v>1078580</v>
      </c>
      <c r="Z23" s="5">
        <v>54527</v>
      </c>
      <c r="AA23" s="5">
        <v>65489</v>
      </c>
      <c r="AB23" s="5">
        <v>50176</v>
      </c>
      <c r="AC23" s="5">
        <v>6243</v>
      </c>
      <c r="AD23" s="5">
        <v>1158208</v>
      </c>
      <c r="AE23" s="5">
        <v>1028404</v>
      </c>
      <c r="AF23" s="5">
        <v>48284</v>
      </c>
      <c r="AG23" s="6">
        <v>4.6950420262853898</v>
      </c>
      <c r="AH23" s="6">
        <v>88.792686633143617</v>
      </c>
      <c r="AI23" s="6">
        <v>12.442203443877551</v>
      </c>
      <c r="AJ23" s="6">
        <v>76.617447204874097</v>
      </c>
    </row>
    <row r="24" spans="1:36" hidden="1" x14ac:dyDescent="0.2">
      <c r="A24" s="1" t="str">
        <f t="shared" si="0"/>
        <v>Region: East MidlandsMinorities - all other than White British</v>
      </c>
      <c r="B24" s="3" t="s">
        <v>775</v>
      </c>
      <c r="C24" s="3" t="s">
        <v>776</v>
      </c>
      <c r="D24" s="3" t="s">
        <v>702</v>
      </c>
      <c r="E24" s="5">
        <v>662076</v>
      </c>
      <c r="F24" s="5">
        <v>95230</v>
      </c>
      <c r="G24" s="5">
        <v>109577</v>
      </c>
      <c r="H24" s="5">
        <v>76360</v>
      </c>
      <c r="I24" s="5">
        <v>98586</v>
      </c>
      <c r="J24" s="5">
        <v>103168</v>
      </c>
      <c r="K24" s="5">
        <v>10278</v>
      </c>
      <c r="L24" s="5">
        <v>173124</v>
      </c>
      <c r="M24" s="5">
        <v>56280</v>
      </c>
      <c r="N24" s="5">
        <v>27401</v>
      </c>
      <c r="O24" s="6">
        <v>14.38354509150007</v>
      </c>
      <c r="P24" s="6">
        <v>16.550516859091704</v>
      </c>
      <c r="Q24" s="6">
        <v>11.533419124088473</v>
      </c>
      <c r="R24" s="6">
        <v>14.890435539122397</v>
      </c>
      <c r="S24" s="6">
        <v>15.582501102592452</v>
      </c>
      <c r="T24" s="6">
        <v>1.552389755858844</v>
      </c>
      <c r="U24" s="6">
        <v>26.148659670491</v>
      </c>
      <c r="V24" s="6">
        <v>8.5005346818190048</v>
      </c>
      <c r="W24" s="6">
        <v>4.1386487351905217</v>
      </c>
      <c r="X24" s="5">
        <v>253459</v>
      </c>
      <c r="Y24" s="5">
        <v>213182</v>
      </c>
      <c r="Z24" s="5">
        <v>17291</v>
      </c>
      <c r="AA24" s="5">
        <v>32897</v>
      </c>
      <c r="AB24" s="5">
        <v>25760</v>
      </c>
      <c r="AC24" s="5">
        <v>3345</v>
      </c>
      <c r="AD24" s="5">
        <v>220562</v>
      </c>
      <c r="AE24" s="5">
        <v>187422</v>
      </c>
      <c r="AF24" s="5">
        <v>13946</v>
      </c>
      <c r="AG24" s="6">
        <v>7.4409621069031386</v>
      </c>
      <c r="AH24" s="6">
        <v>84.974746329830168</v>
      </c>
      <c r="AI24" s="6">
        <v>12.985248447204969</v>
      </c>
      <c r="AJ24" s="6">
        <v>78.305012615132085</v>
      </c>
    </row>
    <row r="25" spans="1:36" hidden="1" x14ac:dyDescent="0.2">
      <c r="A25" s="1" t="str">
        <f t="shared" si="0"/>
        <v>Region: East MidlandsWhite Irish</v>
      </c>
      <c r="B25" s="3" t="s">
        <v>775</v>
      </c>
      <c r="C25" s="3" t="s">
        <v>776</v>
      </c>
      <c r="D25" s="3" t="s">
        <v>703</v>
      </c>
      <c r="E25" s="5">
        <v>28676</v>
      </c>
      <c r="F25" s="5">
        <v>2346</v>
      </c>
      <c r="G25" s="5">
        <v>2125</v>
      </c>
      <c r="H25" s="5">
        <v>2420</v>
      </c>
      <c r="I25" s="5">
        <v>2660</v>
      </c>
      <c r="J25" s="5">
        <v>3363</v>
      </c>
      <c r="K25" s="5">
        <v>988</v>
      </c>
      <c r="L25" s="5">
        <v>5164</v>
      </c>
      <c r="M25" s="5">
        <v>1423</v>
      </c>
      <c r="N25" s="5">
        <v>732</v>
      </c>
      <c r="O25" s="6">
        <v>8.1810573301715728</v>
      </c>
      <c r="P25" s="6">
        <v>7.4103780164597577</v>
      </c>
      <c r="Q25" s="6">
        <v>8.4391128469800538</v>
      </c>
      <c r="R25" s="6">
        <v>9.2760496582508019</v>
      </c>
      <c r="S25" s="6">
        <v>11.727577067931371</v>
      </c>
      <c r="T25" s="6">
        <v>3.4453898730645838</v>
      </c>
      <c r="U25" s="6">
        <v>18.008090389175617</v>
      </c>
      <c r="V25" s="6">
        <v>4.9623378434928167</v>
      </c>
      <c r="W25" s="6">
        <v>2.5526572743757847</v>
      </c>
      <c r="X25" s="5">
        <v>7859</v>
      </c>
      <c r="Y25" s="5">
        <v>6900</v>
      </c>
      <c r="Z25" s="5">
        <v>392</v>
      </c>
      <c r="AA25" s="5">
        <v>528</v>
      </c>
      <c r="AB25" s="5">
        <v>426</v>
      </c>
      <c r="AC25" s="5">
        <v>54</v>
      </c>
      <c r="AD25" s="5">
        <v>7331</v>
      </c>
      <c r="AE25" s="5">
        <v>6474</v>
      </c>
      <c r="AF25" s="5">
        <v>338</v>
      </c>
      <c r="AG25" s="6">
        <v>5.2208835341365463</v>
      </c>
      <c r="AH25" s="6">
        <v>88.309916791706456</v>
      </c>
      <c r="AI25" s="6">
        <v>12.67605633802817</v>
      </c>
      <c r="AJ25" s="6">
        <v>80.681818181818187</v>
      </c>
    </row>
    <row r="26" spans="1:36" hidden="1" x14ac:dyDescent="0.2">
      <c r="A26" s="1" t="str">
        <f t="shared" si="0"/>
        <v>Region: East MidlandsWhite Gyspy or Irish Traveller</v>
      </c>
      <c r="B26" s="3" t="s">
        <v>775</v>
      </c>
      <c r="C26" s="3" t="s">
        <v>776</v>
      </c>
      <c r="D26" s="3" t="s">
        <v>704</v>
      </c>
      <c r="E26" s="5">
        <v>3418</v>
      </c>
      <c r="F26" s="5">
        <v>506</v>
      </c>
      <c r="G26" s="5">
        <v>503</v>
      </c>
      <c r="H26" s="5">
        <v>402</v>
      </c>
      <c r="I26" s="5">
        <v>451</v>
      </c>
      <c r="J26" s="5">
        <v>653</v>
      </c>
      <c r="K26" s="5">
        <v>241</v>
      </c>
      <c r="L26" s="5">
        <v>781</v>
      </c>
      <c r="M26" s="5">
        <v>280</v>
      </c>
      <c r="N26" s="5">
        <v>164</v>
      </c>
      <c r="O26" s="6">
        <v>14.803978935049736</v>
      </c>
      <c r="P26" s="6">
        <v>14.716208308952604</v>
      </c>
      <c r="Q26" s="6">
        <v>11.761263897015798</v>
      </c>
      <c r="R26" s="6">
        <v>13.194850789935636</v>
      </c>
      <c r="S26" s="6">
        <v>19.104739613809244</v>
      </c>
      <c r="T26" s="6">
        <v>7.0509069631363372</v>
      </c>
      <c r="U26" s="6">
        <v>22.849619660620245</v>
      </c>
      <c r="V26" s="6">
        <v>8.1919251023990629</v>
      </c>
      <c r="W26" s="6">
        <v>4.7981275599765949</v>
      </c>
      <c r="X26" s="5">
        <v>1154</v>
      </c>
      <c r="Y26" s="5">
        <v>671</v>
      </c>
      <c r="Z26" s="5">
        <v>111</v>
      </c>
      <c r="AA26" s="5">
        <v>128</v>
      </c>
      <c r="AB26" s="5">
        <v>66</v>
      </c>
      <c r="AC26" s="5">
        <v>15</v>
      </c>
      <c r="AD26" s="5">
        <v>1026</v>
      </c>
      <c r="AE26" s="5">
        <v>605</v>
      </c>
      <c r="AF26" s="5">
        <v>96</v>
      </c>
      <c r="AG26" s="6">
        <v>15.867768595041323</v>
      </c>
      <c r="AH26" s="6">
        <v>58.966861598440545</v>
      </c>
      <c r="AI26" s="6">
        <v>22.727272727272727</v>
      </c>
      <c r="AJ26" s="6">
        <v>51.5625</v>
      </c>
    </row>
    <row r="27" spans="1:36" hidden="1" x14ac:dyDescent="0.2">
      <c r="A27" s="1" t="str">
        <f t="shared" si="0"/>
        <v>Region: East MidlandsWhite Other</v>
      </c>
      <c r="B27" s="3" t="s">
        <v>775</v>
      </c>
      <c r="C27" s="3" t="s">
        <v>776</v>
      </c>
      <c r="D27" s="3" t="s">
        <v>705</v>
      </c>
      <c r="E27" s="5">
        <v>143116</v>
      </c>
      <c r="F27" s="5">
        <v>16688</v>
      </c>
      <c r="G27" s="5">
        <v>14724</v>
      </c>
      <c r="H27" s="5">
        <v>15697</v>
      </c>
      <c r="I27" s="5">
        <v>18834</v>
      </c>
      <c r="J27" s="5">
        <v>22441</v>
      </c>
      <c r="K27" s="5">
        <v>3778</v>
      </c>
      <c r="L27" s="5">
        <v>41177</v>
      </c>
      <c r="M27" s="5">
        <v>13540</v>
      </c>
      <c r="N27" s="5">
        <v>4990</v>
      </c>
      <c r="O27" s="6">
        <v>11.660471226138238</v>
      </c>
      <c r="P27" s="6">
        <v>10.288157857961375</v>
      </c>
      <c r="Q27" s="6">
        <v>10.968025937002151</v>
      </c>
      <c r="R27" s="6">
        <v>13.159954163056542</v>
      </c>
      <c r="S27" s="6">
        <v>15.680287319377289</v>
      </c>
      <c r="T27" s="6">
        <v>2.6398166522261661</v>
      </c>
      <c r="U27" s="6">
        <v>28.771765560803825</v>
      </c>
      <c r="V27" s="6">
        <v>9.4608569272478267</v>
      </c>
      <c r="W27" s="6">
        <v>3.4866821319768579</v>
      </c>
      <c r="X27" s="5">
        <v>72097</v>
      </c>
      <c r="Y27" s="5">
        <v>65537</v>
      </c>
      <c r="Z27" s="5">
        <v>3230</v>
      </c>
      <c r="AA27" s="5">
        <v>8000</v>
      </c>
      <c r="AB27" s="5">
        <v>7112</v>
      </c>
      <c r="AC27" s="5">
        <v>469</v>
      </c>
      <c r="AD27" s="5">
        <v>64097</v>
      </c>
      <c r="AE27" s="5">
        <v>58425</v>
      </c>
      <c r="AF27" s="5">
        <v>2761</v>
      </c>
      <c r="AG27" s="6">
        <v>4.7257167308515191</v>
      </c>
      <c r="AH27" s="6">
        <v>91.150911899152845</v>
      </c>
      <c r="AI27" s="6">
        <v>6.5944881889763778</v>
      </c>
      <c r="AJ27" s="6">
        <v>88.9</v>
      </c>
    </row>
    <row r="28" spans="1:36" hidden="1" x14ac:dyDescent="0.2">
      <c r="A28" s="1" t="str">
        <f t="shared" si="0"/>
        <v>Region: East MidlandsMixed White and Black Caribbean</v>
      </c>
      <c r="B28" s="3" t="s">
        <v>775</v>
      </c>
      <c r="C28" s="3" t="s">
        <v>776</v>
      </c>
      <c r="D28" s="3" t="s">
        <v>706</v>
      </c>
      <c r="E28" s="5">
        <v>40404</v>
      </c>
      <c r="F28" s="5">
        <v>8547</v>
      </c>
      <c r="G28" s="5">
        <v>8447</v>
      </c>
      <c r="H28" s="5">
        <v>7124</v>
      </c>
      <c r="I28" s="5">
        <v>8320</v>
      </c>
      <c r="J28" s="5">
        <v>10826</v>
      </c>
      <c r="K28" s="5">
        <v>734</v>
      </c>
      <c r="L28" s="5">
        <v>13980</v>
      </c>
      <c r="M28" s="5">
        <v>2184</v>
      </c>
      <c r="N28" s="5">
        <v>3046</v>
      </c>
      <c r="O28" s="6">
        <v>21.153846153846153</v>
      </c>
      <c r="P28" s="6">
        <v>20.906345906345905</v>
      </c>
      <c r="Q28" s="6">
        <v>17.631917631917631</v>
      </c>
      <c r="R28" s="6">
        <v>20.592020592020592</v>
      </c>
      <c r="S28" s="6">
        <v>26.794376794376795</v>
      </c>
      <c r="T28" s="6">
        <v>1.8166518166518166</v>
      </c>
      <c r="U28" s="6">
        <v>34.600534600534601</v>
      </c>
      <c r="V28" s="6">
        <v>5.4054054054054053</v>
      </c>
      <c r="W28" s="6">
        <v>7.5388575388575392</v>
      </c>
      <c r="X28" s="5">
        <v>10392</v>
      </c>
      <c r="Y28" s="5">
        <v>8050</v>
      </c>
      <c r="Z28" s="5">
        <v>1303</v>
      </c>
      <c r="AA28" s="5">
        <v>1885</v>
      </c>
      <c r="AB28" s="5">
        <v>1394</v>
      </c>
      <c r="AC28" s="5">
        <v>339</v>
      </c>
      <c r="AD28" s="5">
        <v>8507</v>
      </c>
      <c r="AE28" s="5">
        <v>6656</v>
      </c>
      <c r="AF28" s="5">
        <v>964</v>
      </c>
      <c r="AG28" s="6">
        <v>14.483173076923077</v>
      </c>
      <c r="AH28" s="6">
        <v>78.241448219113664</v>
      </c>
      <c r="AI28" s="6">
        <v>24.318507890961264</v>
      </c>
      <c r="AJ28" s="6">
        <v>73.952254641909818</v>
      </c>
    </row>
    <row r="29" spans="1:36" hidden="1" x14ac:dyDescent="0.2">
      <c r="A29" s="1" t="str">
        <f t="shared" si="0"/>
        <v>Region: East MidlandsMixed White and Black African</v>
      </c>
      <c r="B29" s="3" t="s">
        <v>775</v>
      </c>
      <c r="C29" s="3" t="s">
        <v>776</v>
      </c>
      <c r="D29" s="3" t="s">
        <v>707</v>
      </c>
      <c r="E29" s="5">
        <v>8814</v>
      </c>
      <c r="F29" s="5">
        <v>1593</v>
      </c>
      <c r="G29" s="5">
        <v>1623</v>
      </c>
      <c r="H29" s="5">
        <v>1263</v>
      </c>
      <c r="I29" s="5">
        <v>1666</v>
      </c>
      <c r="J29" s="5">
        <v>2032</v>
      </c>
      <c r="K29" s="5">
        <v>178</v>
      </c>
      <c r="L29" s="5">
        <v>2790</v>
      </c>
      <c r="M29" s="5">
        <v>511</v>
      </c>
      <c r="N29" s="5">
        <v>527</v>
      </c>
      <c r="O29" s="6">
        <v>18.073519400953028</v>
      </c>
      <c r="P29" s="6">
        <v>18.413886997957796</v>
      </c>
      <c r="Q29" s="6">
        <v>14.329475833900613</v>
      </c>
      <c r="R29" s="6">
        <v>18.901747220331291</v>
      </c>
      <c r="S29" s="6">
        <v>23.054231903789425</v>
      </c>
      <c r="T29" s="6">
        <v>2.0195144088949397</v>
      </c>
      <c r="U29" s="6">
        <v>31.654186521443158</v>
      </c>
      <c r="V29" s="6">
        <v>5.7975947356478326</v>
      </c>
      <c r="W29" s="6">
        <v>5.9791241207170414</v>
      </c>
      <c r="X29" s="5">
        <v>2143</v>
      </c>
      <c r="Y29" s="5">
        <v>1858</v>
      </c>
      <c r="Z29" s="5">
        <v>266</v>
      </c>
      <c r="AA29" s="5">
        <v>354</v>
      </c>
      <c r="AB29" s="5">
        <v>307</v>
      </c>
      <c r="AC29" s="5">
        <v>54</v>
      </c>
      <c r="AD29" s="5">
        <v>1789</v>
      </c>
      <c r="AE29" s="5">
        <v>1551</v>
      </c>
      <c r="AF29" s="5">
        <v>212</v>
      </c>
      <c r="AG29" s="6">
        <v>13.668600902643457</v>
      </c>
      <c r="AH29" s="6">
        <v>86.696478479597545</v>
      </c>
      <c r="AI29" s="6">
        <v>17.589576547231271</v>
      </c>
      <c r="AJ29" s="6">
        <v>86.723163841807903</v>
      </c>
    </row>
    <row r="30" spans="1:36" hidden="1" x14ac:dyDescent="0.2">
      <c r="A30" s="1" t="str">
        <f t="shared" si="0"/>
        <v>Region: East MidlandsMixed White and Asian</v>
      </c>
      <c r="B30" s="3" t="s">
        <v>775</v>
      </c>
      <c r="C30" s="3" t="s">
        <v>776</v>
      </c>
      <c r="D30" s="3" t="s">
        <v>708</v>
      </c>
      <c r="E30" s="5">
        <v>21688</v>
      </c>
      <c r="F30" s="5">
        <v>2451</v>
      </c>
      <c r="G30" s="5">
        <v>2522</v>
      </c>
      <c r="H30" s="5">
        <v>2125</v>
      </c>
      <c r="I30" s="5">
        <v>2756</v>
      </c>
      <c r="J30" s="5">
        <v>2786</v>
      </c>
      <c r="K30" s="5">
        <v>687</v>
      </c>
      <c r="L30" s="5">
        <v>4695</v>
      </c>
      <c r="M30" s="5">
        <v>1233</v>
      </c>
      <c r="N30" s="5">
        <v>749</v>
      </c>
      <c r="O30" s="6">
        <v>11.301180376244927</v>
      </c>
      <c r="P30" s="6">
        <v>11.628550350424197</v>
      </c>
      <c r="Q30" s="6">
        <v>9.7980450018443381</v>
      </c>
      <c r="R30" s="6">
        <v>12.707488011803763</v>
      </c>
      <c r="S30" s="6">
        <v>12.845813353006271</v>
      </c>
      <c r="T30" s="6">
        <v>3.1676503135374401</v>
      </c>
      <c r="U30" s="6">
        <v>21.647915898192547</v>
      </c>
      <c r="V30" s="6">
        <v>5.6851715234230911</v>
      </c>
      <c r="W30" s="6">
        <v>3.4535226853559573</v>
      </c>
      <c r="X30" s="5">
        <v>5199</v>
      </c>
      <c r="Y30" s="5">
        <v>4397</v>
      </c>
      <c r="Z30" s="5">
        <v>410</v>
      </c>
      <c r="AA30" s="5">
        <v>613</v>
      </c>
      <c r="AB30" s="5">
        <v>485</v>
      </c>
      <c r="AC30" s="5">
        <v>81</v>
      </c>
      <c r="AD30" s="5">
        <v>4586</v>
      </c>
      <c r="AE30" s="5">
        <v>3912</v>
      </c>
      <c r="AF30" s="5">
        <v>329</v>
      </c>
      <c r="AG30" s="6">
        <v>8.4100204498977504</v>
      </c>
      <c r="AH30" s="6">
        <v>85.303096380287826</v>
      </c>
      <c r="AI30" s="6">
        <v>16.701030927835053</v>
      </c>
      <c r="AJ30" s="6">
        <v>79.119086460032619</v>
      </c>
    </row>
    <row r="31" spans="1:36" hidden="1" x14ac:dyDescent="0.2">
      <c r="A31" s="1" t="str">
        <f t="shared" si="0"/>
        <v>Region: East MidlandsMixed Other</v>
      </c>
      <c r="B31" s="3" t="s">
        <v>775</v>
      </c>
      <c r="C31" s="3" t="s">
        <v>776</v>
      </c>
      <c r="D31" s="3" t="s">
        <v>709</v>
      </c>
      <c r="E31" s="5">
        <v>15318</v>
      </c>
      <c r="F31" s="5">
        <v>2147</v>
      </c>
      <c r="G31" s="5">
        <v>2210</v>
      </c>
      <c r="H31" s="5">
        <v>1926</v>
      </c>
      <c r="I31" s="5">
        <v>2332</v>
      </c>
      <c r="J31" s="5">
        <v>2672</v>
      </c>
      <c r="K31" s="5">
        <v>404</v>
      </c>
      <c r="L31" s="5">
        <v>4149</v>
      </c>
      <c r="M31" s="5">
        <v>925</v>
      </c>
      <c r="N31" s="5">
        <v>759</v>
      </c>
      <c r="O31" s="6">
        <v>14.016190103146625</v>
      </c>
      <c r="P31" s="6">
        <v>14.427470949210079</v>
      </c>
      <c r="Q31" s="6">
        <v>12.573443008225617</v>
      </c>
      <c r="R31" s="6">
        <v>15.223919571745659</v>
      </c>
      <c r="S31" s="6">
        <v>17.443530487008747</v>
      </c>
      <c r="T31" s="6">
        <v>2.6374200287243768</v>
      </c>
      <c r="U31" s="6">
        <v>27.085781433607522</v>
      </c>
      <c r="V31" s="6">
        <v>6.0386473429951693</v>
      </c>
      <c r="W31" s="6">
        <v>4.954954954954955</v>
      </c>
      <c r="X31" s="5">
        <v>4350</v>
      </c>
      <c r="Y31" s="5">
        <v>3585</v>
      </c>
      <c r="Z31" s="5">
        <v>340</v>
      </c>
      <c r="AA31" s="5">
        <v>489</v>
      </c>
      <c r="AB31" s="5">
        <v>395</v>
      </c>
      <c r="AC31" s="5">
        <v>67</v>
      </c>
      <c r="AD31" s="5">
        <v>3861</v>
      </c>
      <c r="AE31" s="5">
        <v>3190</v>
      </c>
      <c r="AF31" s="5">
        <v>273</v>
      </c>
      <c r="AG31" s="6">
        <v>8.5579937304075226</v>
      </c>
      <c r="AH31" s="6">
        <v>82.621082621082621</v>
      </c>
      <c r="AI31" s="6">
        <v>16.962025316455698</v>
      </c>
      <c r="AJ31" s="6">
        <v>80.777096114519424</v>
      </c>
    </row>
    <row r="32" spans="1:36" hidden="1" x14ac:dyDescent="0.2">
      <c r="A32" s="1" t="str">
        <f t="shared" si="0"/>
        <v>Region: East MidlandsIndian</v>
      </c>
      <c r="B32" s="3" t="s">
        <v>775</v>
      </c>
      <c r="C32" s="3" t="s">
        <v>776</v>
      </c>
      <c r="D32" s="3" t="s">
        <v>710</v>
      </c>
      <c r="E32" s="5">
        <v>168928</v>
      </c>
      <c r="F32" s="5">
        <v>16086</v>
      </c>
      <c r="G32" s="5">
        <v>26906</v>
      </c>
      <c r="H32" s="5">
        <v>13062</v>
      </c>
      <c r="I32" s="5">
        <v>15595</v>
      </c>
      <c r="J32" s="5">
        <v>16292</v>
      </c>
      <c r="K32" s="5">
        <v>844</v>
      </c>
      <c r="L32" s="5">
        <v>24844</v>
      </c>
      <c r="M32" s="5">
        <v>6743</v>
      </c>
      <c r="N32" s="5">
        <v>3359</v>
      </c>
      <c r="O32" s="6">
        <v>9.5224000757719267</v>
      </c>
      <c r="P32" s="6">
        <v>15.927495737829135</v>
      </c>
      <c r="Q32" s="6">
        <v>7.7322883121803372</v>
      </c>
      <c r="R32" s="6">
        <v>9.2317437014586101</v>
      </c>
      <c r="S32" s="6">
        <v>9.6443455199848458</v>
      </c>
      <c r="T32" s="6">
        <v>0.49962114036749383</v>
      </c>
      <c r="U32" s="6">
        <v>14.706857359348362</v>
      </c>
      <c r="V32" s="6">
        <v>3.991641409357833</v>
      </c>
      <c r="W32" s="6">
        <v>1.9884211024815306</v>
      </c>
      <c r="X32" s="5">
        <v>64277</v>
      </c>
      <c r="Y32" s="5">
        <v>54951</v>
      </c>
      <c r="Z32" s="5">
        <v>3523</v>
      </c>
      <c r="AA32" s="5">
        <v>5723</v>
      </c>
      <c r="AB32" s="5">
        <v>4338</v>
      </c>
      <c r="AC32" s="5">
        <v>391</v>
      </c>
      <c r="AD32" s="5">
        <v>58554</v>
      </c>
      <c r="AE32" s="5">
        <v>50613</v>
      </c>
      <c r="AF32" s="5">
        <v>3132</v>
      </c>
      <c r="AG32" s="6">
        <v>6.1881334834923836</v>
      </c>
      <c r="AH32" s="6">
        <v>86.438159647504861</v>
      </c>
      <c r="AI32" s="6">
        <v>9.0133702166897187</v>
      </c>
      <c r="AJ32" s="6">
        <v>75.799405905993353</v>
      </c>
    </row>
    <row r="33" spans="1:36" hidden="1" x14ac:dyDescent="0.2">
      <c r="A33" s="1" t="str">
        <f t="shared" si="0"/>
        <v>Region: East MidlandsPakistani</v>
      </c>
      <c r="B33" s="3" t="s">
        <v>775</v>
      </c>
      <c r="C33" s="3" t="s">
        <v>776</v>
      </c>
      <c r="D33" s="3" t="s">
        <v>711</v>
      </c>
      <c r="E33" s="5">
        <v>48940</v>
      </c>
      <c r="F33" s="5">
        <v>9290</v>
      </c>
      <c r="G33" s="5">
        <v>11781</v>
      </c>
      <c r="H33" s="5">
        <v>3547</v>
      </c>
      <c r="I33" s="5">
        <v>6272</v>
      </c>
      <c r="J33" s="5">
        <v>6900</v>
      </c>
      <c r="K33" s="5">
        <v>411</v>
      </c>
      <c r="L33" s="5">
        <v>14099</v>
      </c>
      <c r="M33" s="5">
        <v>11968</v>
      </c>
      <c r="N33" s="5">
        <v>1089</v>
      </c>
      <c r="O33" s="6">
        <v>18.982427462198611</v>
      </c>
      <c r="P33" s="6">
        <v>24.072333469554557</v>
      </c>
      <c r="Q33" s="6">
        <v>7.2476501838986511</v>
      </c>
      <c r="R33" s="6">
        <v>12.815692684920311</v>
      </c>
      <c r="S33" s="6">
        <v>14.098896608091541</v>
      </c>
      <c r="T33" s="6">
        <v>0.83980384143849607</v>
      </c>
      <c r="U33" s="6">
        <v>28.808745402533713</v>
      </c>
      <c r="V33" s="6">
        <v>24.454434000817326</v>
      </c>
      <c r="W33" s="6">
        <v>2.225173682059665</v>
      </c>
      <c r="X33" s="5">
        <v>18069</v>
      </c>
      <c r="Y33" s="5">
        <v>12329</v>
      </c>
      <c r="Z33" s="5">
        <v>1212</v>
      </c>
      <c r="AA33" s="5">
        <v>3143</v>
      </c>
      <c r="AB33" s="5">
        <v>2048</v>
      </c>
      <c r="AC33" s="5">
        <v>296</v>
      </c>
      <c r="AD33" s="5">
        <v>14926</v>
      </c>
      <c r="AE33" s="5">
        <v>10281</v>
      </c>
      <c r="AF33" s="5">
        <v>916</v>
      </c>
      <c r="AG33" s="6">
        <v>8.9096391401614632</v>
      </c>
      <c r="AH33" s="6">
        <v>68.879807048103984</v>
      </c>
      <c r="AI33" s="6">
        <v>14.453125</v>
      </c>
      <c r="AJ33" s="6">
        <v>65.160674514794778</v>
      </c>
    </row>
    <row r="34" spans="1:36" hidden="1" x14ac:dyDescent="0.2">
      <c r="A34" s="1" t="str">
        <f t="shared" si="0"/>
        <v>Region: East MidlandsBangladeshi</v>
      </c>
      <c r="B34" s="3" t="s">
        <v>775</v>
      </c>
      <c r="C34" s="3" t="s">
        <v>776</v>
      </c>
      <c r="D34" s="3" t="s">
        <v>712</v>
      </c>
      <c r="E34" s="5">
        <v>13258</v>
      </c>
      <c r="F34" s="5">
        <v>2240</v>
      </c>
      <c r="G34" s="5">
        <v>3341</v>
      </c>
      <c r="H34" s="5">
        <v>1259</v>
      </c>
      <c r="I34" s="5">
        <v>1856</v>
      </c>
      <c r="J34" s="5">
        <v>1949</v>
      </c>
      <c r="K34" s="5">
        <v>102</v>
      </c>
      <c r="L34" s="5">
        <v>4905</v>
      </c>
      <c r="M34" s="5">
        <v>1373</v>
      </c>
      <c r="N34" s="5">
        <v>303</v>
      </c>
      <c r="O34" s="6">
        <v>16.895459345300949</v>
      </c>
      <c r="P34" s="6">
        <v>25.199879318147534</v>
      </c>
      <c r="Q34" s="6">
        <v>9.496153265952632</v>
      </c>
      <c r="R34" s="6">
        <v>13.999094886106501</v>
      </c>
      <c r="S34" s="6">
        <v>14.700558153567657</v>
      </c>
      <c r="T34" s="6">
        <v>0.76934680947352541</v>
      </c>
      <c r="U34" s="6">
        <v>36.996530396741591</v>
      </c>
      <c r="V34" s="6">
        <v>10.356011464775984</v>
      </c>
      <c r="W34" s="6">
        <v>2.2854125810831198</v>
      </c>
      <c r="X34" s="5">
        <v>4835</v>
      </c>
      <c r="Y34" s="5">
        <v>3172</v>
      </c>
      <c r="Z34" s="5">
        <v>342</v>
      </c>
      <c r="AA34" s="5">
        <v>725</v>
      </c>
      <c r="AB34" s="5">
        <v>451</v>
      </c>
      <c r="AC34" s="5">
        <v>54</v>
      </c>
      <c r="AD34" s="5">
        <v>4110</v>
      </c>
      <c r="AE34" s="5">
        <v>2721</v>
      </c>
      <c r="AF34" s="5">
        <v>288</v>
      </c>
      <c r="AG34" s="6">
        <v>10.584343991179713</v>
      </c>
      <c r="AH34" s="6">
        <v>66.204379562043798</v>
      </c>
      <c r="AI34" s="6">
        <v>11.973392461197339</v>
      </c>
      <c r="AJ34" s="6">
        <v>62.206896551724135</v>
      </c>
    </row>
    <row r="35" spans="1:36" hidden="1" x14ac:dyDescent="0.2">
      <c r="A35" s="1" t="str">
        <f t="shared" si="0"/>
        <v>Region: East MidlandsChinese</v>
      </c>
      <c r="B35" s="3" t="s">
        <v>775</v>
      </c>
      <c r="C35" s="3" t="s">
        <v>776</v>
      </c>
      <c r="D35" s="3" t="s">
        <v>713</v>
      </c>
      <c r="E35" s="5">
        <v>24404</v>
      </c>
      <c r="F35" s="5">
        <v>1913</v>
      </c>
      <c r="G35" s="5">
        <v>1797</v>
      </c>
      <c r="H35" s="5">
        <v>2111</v>
      </c>
      <c r="I35" s="5">
        <v>5038</v>
      </c>
      <c r="J35" s="5">
        <v>1919</v>
      </c>
      <c r="K35" s="5">
        <v>231</v>
      </c>
      <c r="L35" s="5">
        <v>7331</v>
      </c>
      <c r="M35" s="5">
        <v>2149</v>
      </c>
      <c r="N35" s="5">
        <v>432</v>
      </c>
      <c r="O35" s="6">
        <v>7.8388788723160134</v>
      </c>
      <c r="P35" s="6">
        <v>7.3635469595148333</v>
      </c>
      <c r="Q35" s="6">
        <v>8.6502212752007868</v>
      </c>
      <c r="R35" s="6">
        <v>20.644156695623668</v>
      </c>
      <c r="S35" s="6">
        <v>7.8634650057367645</v>
      </c>
      <c r="T35" s="6">
        <v>0.94656613669890177</v>
      </c>
      <c r="U35" s="6">
        <v>30.040157351253892</v>
      </c>
      <c r="V35" s="6">
        <v>8.8059334535322087</v>
      </c>
      <c r="W35" s="6">
        <v>1.7702016062940502</v>
      </c>
      <c r="X35" s="5">
        <v>6977</v>
      </c>
      <c r="Y35" s="5">
        <v>5987</v>
      </c>
      <c r="Z35" s="5">
        <v>386</v>
      </c>
      <c r="AA35" s="5">
        <v>518</v>
      </c>
      <c r="AB35" s="5">
        <v>421</v>
      </c>
      <c r="AC35" s="5">
        <v>45</v>
      </c>
      <c r="AD35" s="5">
        <v>6459</v>
      </c>
      <c r="AE35" s="5">
        <v>5566</v>
      </c>
      <c r="AF35" s="5">
        <v>341</v>
      </c>
      <c r="AG35" s="6">
        <v>6.1264822134387353</v>
      </c>
      <c r="AH35" s="6">
        <v>86.174330391701503</v>
      </c>
      <c r="AI35" s="6">
        <v>10.688836104513063</v>
      </c>
      <c r="AJ35" s="6">
        <v>81.274131274131278</v>
      </c>
    </row>
    <row r="36" spans="1:36" hidden="1" x14ac:dyDescent="0.2">
      <c r="A36" s="1" t="str">
        <f t="shared" si="0"/>
        <v>Region: East MidlandsAsian Other</v>
      </c>
      <c r="B36" s="3" t="s">
        <v>775</v>
      </c>
      <c r="C36" s="3" t="s">
        <v>776</v>
      </c>
      <c r="D36" s="3" t="s">
        <v>714</v>
      </c>
      <c r="E36" s="5">
        <v>37893</v>
      </c>
      <c r="F36" s="5">
        <v>5400</v>
      </c>
      <c r="G36" s="5">
        <v>6217</v>
      </c>
      <c r="H36" s="5">
        <v>4219</v>
      </c>
      <c r="I36" s="5">
        <v>5641</v>
      </c>
      <c r="J36" s="5">
        <v>5238</v>
      </c>
      <c r="K36" s="5">
        <v>417</v>
      </c>
      <c r="L36" s="5">
        <v>9359</v>
      </c>
      <c r="M36" s="5">
        <v>3160</v>
      </c>
      <c r="N36" s="5">
        <v>1624</v>
      </c>
      <c r="O36" s="6">
        <v>14.250653154936268</v>
      </c>
      <c r="P36" s="6">
        <v>16.406724197081257</v>
      </c>
      <c r="Q36" s="6">
        <v>11.133982529754835</v>
      </c>
      <c r="R36" s="6">
        <v>14.886654527221387</v>
      </c>
      <c r="S36" s="6">
        <v>13.823133560288181</v>
      </c>
      <c r="T36" s="6">
        <v>1.1004671047423007</v>
      </c>
      <c r="U36" s="6">
        <v>24.698493125379358</v>
      </c>
      <c r="V36" s="6">
        <v>8.3392711054812239</v>
      </c>
      <c r="W36" s="6">
        <v>4.2857519858549074</v>
      </c>
      <c r="X36" s="5">
        <v>15397</v>
      </c>
      <c r="Y36" s="5">
        <v>12297</v>
      </c>
      <c r="Z36" s="5">
        <v>1074</v>
      </c>
      <c r="AA36" s="5">
        <v>2049</v>
      </c>
      <c r="AB36" s="5">
        <v>1513</v>
      </c>
      <c r="AC36" s="5">
        <v>188</v>
      </c>
      <c r="AD36" s="5">
        <v>13348</v>
      </c>
      <c r="AE36" s="5">
        <v>10784</v>
      </c>
      <c r="AF36" s="5">
        <v>886</v>
      </c>
      <c r="AG36" s="6">
        <v>8.215875370919882</v>
      </c>
      <c r="AH36" s="6">
        <v>80.791129757267001</v>
      </c>
      <c r="AI36" s="6">
        <v>12.425644415069399</v>
      </c>
      <c r="AJ36" s="6">
        <v>73.840897999023909</v>
      </c>
    </row>
    <row r="37" spans="1:36" hidden="1" x14ac:dyDescent="0.2">
      <c r="A37" s="1" t="str">
        <f t="shared" si="0"/>
        <v>Region: East MidlandsBlack African</v>
      </c>
      <c r="B37" s="3" t="s">
        <v>775</v>
      </c>
      <c r="C37" s="3" t="s">
        <v>776</v>
      </c>
      <c r="D37" s="3" t="s">
        <v>715</v>
      </c>
      <c r="E37" s="5">
        <v>41768</v>
      </c>
      <c r="F37" s="5">
        <v>12474</v>
      </c>
      <c r="G37" s="5">
        <v>13056</v>
      </c>
      <c r="H37" s="5">
        <v>10302</v>
      </c>
      <c r="I37" s="5">
        <v>12831</v>
      </c>
      <c r="J37" s="5">
        <v>12495</v>
      </c>
      <c r="K37" s="5">
        <v>379</v>
      </c>
      <c r="L37" s="5">
        <v>17783</v>
      </c>
      <c r="M37" s="5">
        <v>4263</v>
      </c>
      <c r="N37" s="5">
        <v>5078</v>
      </c>
      <c r="O37" s="6">
        <v>29.864968396858838</v>
      </c>
      <c r="P37" s="6">
        <v>31.258379620762305</v>
      </c>
      <c r="Q37" s="6">
        <v>24.664815169507758</v>
      </c>
      <c r="R37" s="6">
        <v>30.719689714614059</v>
      </c>
      <c r="S37" s="6">
        <v>29.915246121432677</v>
      </c>
      <c r="T37" s="6">
        <v>0.90739321968971465</v>
      </c>
      <c r="U37" s="6">
        <v>42.575656004596823</v>
      </c>
      <c r="V37" s="6">
        <v>10.206378088488796</v>
      </c>
      <c r="W37" s="6">
        <v>12.157632637425781</v>
      </c>
      <c r="X37" s="5">
        <v>15684</v>
      </c>
      <c r="Y37" s="5">
        <v>13050</v>
      </c>
      <c r="Z37" s="5">
        <v>1914</v>
      </c>
      <c r="AA37" s="5">
        <v>4306</v>
      </c>
      <c r="AB37" s="5">
        <v>3430</v>
      </c>
      <c r="AC37" s="5">
        <v>616</v>
      </c>
      <c r="AD37" s="5">
        <v>11378</v>
      </c>
      <c r="AE37" s="5">
        <v>9620</v>
      </c>
      <c r="AF37" s="5">
        <v>1298</v>
      </c>
      <c r="AG37" s="6">
        <v>13.492723492723492</v>
      </c>
      <c r="AH37" s="6">
        <v>84.549129899806644</v>
      </c>
      <c r="AI37" s="6">
        <v>17.959183673469386</v>
      </c>
      <c r="AJ37" s="6">
        <v>79.656293543892247</v>
      </c>
    </row>
    <row r="38" spans="1:36" hidden="1" x14ac:dyDescent="0.2">
      <c r="A38" s="1" t="str">
        <f t="shared" si="0"/>
        <v>Region: East MidlandsBlack Caribbean</v>
      </c>
      <c r="B38" s="3" t="s">
        <v>775</v>
      </c>
      <c r="C38" s="3" t="s">
        <v>776</v>
      </c>
      <c r="D38" s="3" t="s">
        <v>716</v>
      </c>
      <c r="E38" s="5">
        <v>28913</v>
      </c>
      <c r="F38" s="5">
        <v>6303</v>
      </c>
      <c r="G38" s="5">
        <v>6504</v>
      </c>
      <c r="H38" s="5">
        <v>5231</v>
      </c>
      <c r="I38" s="5">
        <v>6418</v>
      </c>
      <c r="J38" s="5">
        <v>7194</v>
      </c>
      <c r="K38" s="5">
        <v>488</v>
      </c>
      <c r="L38" s="5">
        <v>10432</v>
      </c>
      <c r="M38" s="5">
        <v>2199</v>
      </c>
      <c r="N38" s="5">
        <v>2272</v>
      </c>
      <c r="O38" s="6">
        <v>21.799882405838204</v>
      </c>
      <c r="P38" s="6">
        <v>22.495071421160031</v>
      </c>
      <c r="Q38" s="6">
        <v>18.092207657455123</v>
      </c>
      <c r="R38" s="6">
        <v>22.197627364853179</v>
      </c>
      <c r="S38" s="6">
        <v>24.881541175249886</v>
      </c>
      <c r="T38" s="6">
        <v>1.6878220869505067</v>
      </c>
      <c r="U38" s="6">
        <v>36.080655760384602</v>
      </c>
      <c r="V38" s="6">
        <v>7.6055753467298448</v>
      </c>
      <c r="W38" s="6">
        <v>7.8580569294089164</v>
      </c>
      <c r="X38" s="5">
        <v>11292</v>
      </c>
      <c r="Y38" s="5">
        <v>9788</v>
      </c>
      <c r="Z38" s="5">
        <v>1187</v>
      </c>
      <c r="AA38" s="5">
        <v>2003</v>
      </c>
      <c r="AB38" s="5">
        <v>1661</v>
      </c>
      <c r="AC38" s="5">
        <v>260</v>
      </c>
      <c r="AD38" s="5">
        <v>9289</v>
      </c>
      <c r="AE38" s="5">
        <v>8127</v>
      </c>
      <c r="AF38" s="5">
        <v>927</v>
      </c>
      <c r="AG38" s="6">
        <v>11.406423034330011</v>
      </c>
      <c r="AH38" s="6">
        <v>87.490580256217029</v>
      </c>
      <c r="AI38" s="6">
        <v>15.653220951234196</v>
      </c>
      <c r="AJ38" s="6">
        <v>82.925611582626061</v>
      </c>
    </row>
    <row r="39" spans="1:36" hidden="1" x14ac:dyDescent="0.2">
      <c r="A39" s="1" t="str">
        <f t="shared" si="0"/>
        <v>Region: East MidlandsBlack Other</v>
      </c>
      <c r="B39" s="3" t="s">
        <v>775</v>
      </c>
      <c r="C39" s="3" t="s">
        <v>776</v>
      </c>
      <c r="D39" s="3" t="s">
        <v>717</v>
      </c>
      <c r="E39" s="5">
        <v>10803</v>
      </c>
      <c r="F39" s="5">
        <v>3362</v>
      </c>
      <c r="G39" s="5">
        <v>3533</v>
      </c>
      <c r="H39" s="5">
        <v>2704</v>
      </c>
      <c r="I39" s="5">
        <v>3112</v>
      </c>
      <c r="J39" s="5">
        <v>3086</v>
      </c>
      <c r="K39" s="5">
        <v>158</v>
      </c>
      <c r="L39" s="5">
        <v>4217</v>
      </c>
      <c r="M39" s="5">
        <v>1069</v>
      </c>
      <c r="N39" s="5">
        <v>1168</v>
      </c>
      <c r="O39" s="6">
        <v>31.120984911598629</v>
      </c>
      <c r="P39" s="6">
        <v>32.703878552254004</v>
      </c>
      <c r="Q39" s="6">
        <v>25.030084235860411</v>
      </c>
      <c r="R39" s="6">
        <v>28.806812922336388</v>
      </c>
      <c r="S39" s="6">
        <v>28.566139035453116</v>
      </c>
      <c r="T39" s="6">
        <v>1.4625566972137369</v>
      </c>
      <c r="U39" s="6">
        <v>39.035453114875494</v>
      </c>
      <c r="V39" s="6">
        <v>9.895399426085346</v>
      </c>
      <c r="W39" s="6">
        <v>10.811811533833195</v>
      </c>
      <c r="X39" s="5">
        <v>3832</v>
      </c>
      <c r="Y39" s="5">
        <v>3017</v>
      </c>
      <c r="Z39" s="5">
        <v>484</v>
      </c>
      <c r="AA39" s="5">
        <v>893</v>
      </c>
      <c r="AB39" s="5">
        <v>633</v>
      </c>
      <c r="AC39" s="5">
        <v>140</v>
      </c>
      <c r="AD39" s="5">
        <v>2939</v>
      </c>
      <c r="AE39" s="5">
        <v>2384</v>
      </c>
      <c r="AF39" s="5">
        <v>344</v>
      </c>
      <c r="AG39" s="6">
        <v>14.429530201342281</v>
      </c>
      <c r="AH39" s="6">
        <v>81.11602585913576</v>
      </c>
      <c r="AI39" s="6">
        <v>22.116903633491312</v>
      </c>
      <c r="AJ39" s="6">
        <v>70.884658454647251</v>
      </c>
    </row>
    <row r="40" spans="1:36" hidden="1" x14ac:dyDescent="0.2">
      <c r="A40" s="1" t="str">
        <f t="shared" si="0"/>
        <v>Region: East MidlandsArab</v>
      </c>
      <c r="B40" s="3" t="s">
        <v>775</v>
      </c>
      <c r="C40" s="3" t="s">
        <v>776</v>
      </c>
      <c r="D40" s="3" t="s">
        <v>699</v>
      </c>
      <c r="E40" s="5">
        <v>9746</v>
      </c>
      <c r="F40" s="5">
        <v>1208</v>
      </c>
      <c r="G40" s="5">
        <v>1363</v>
      </c>
      <c r="H40" s="5">
        <v>943</v>
      </c>
      <c r="I40" s="5">
        <v>2100</v>
      </c>
      <c r="J40" s="5">
        <v>880</v>
      </c>
      <c r="K40" s="5">
        <v>63</v>
      </c>
      <c r="L40" s="5">
        <v>3124</v>
      </c>
      <c r="M40" s="5">
        <v>1291</v>
      </c>
      <c r="N40" s="5">
        <v>290</v>
      </c>
      <c r="O40" s="6">
        <v>12.394828647650318</v>
      </c>
      <c r="P40" s="6">
        <v>13.985224707572337</v>
      </c>
      <c r="Q40" s="6">
        <v>9.6757644161707361</v>
      </c>
      <c r="R40" s="6">
        <v>21.547301457008004</v>
      </c>
      <c r="S40" s="6">
        <v>9.0293453724604973</v>
      </c>
      <c r="T40" s="6">
        <v>0.64641904371024006</v>
      </c>
      <c r="U40" s="6">
        <v>32.05417607223476</v>
      </c>
      <c r="V40" s="6">
        <v>13.246460086189206</v>
      </c>
      <c r="W40" s="6">
        <v>2.975579725015391</v>
      </c>
      <c r="X40" s="5">
        <v>2676</v>
      </c>
      <c r="Y40" s="5">
        <v>1776</v>
      </c>
      <c r="Z40" s="5">
        <v>273</v>
      </c>
      <c r="AA40" s="5">
        <v>254</v>
      </c>
      <c r="AB40" s="5">
        <v>131</v>
      </c>
      <c r="AC40" s="5">
        <v>25</v>
      </c>
      <c r="AD40" s="5">
        <v>2422</v>
      </c>
      <c r="AE40" s="5">
        <v>1645</v>
      </c>
      <c r="AF40" s="5">
        <v>248</v>
      </c>
      <c r="AG40" s="6">
        <v>15.075987841945288</v>
      </c>
      <c r="AH40" s="6">
        <v>67.919075144508668</v>
      </c>
      <c r="AI40" s="6">
        <v>19.083969465648856</v>
      </c>
      <c r="AJ40" s="6">
        <v>51.574803149606296</v>
      </c>
    </row>
    <row r="41" spans="1:36" hidden="1" x14ac:dyDescent="0.2">
      <c r="A41" s="1" t="str">
        <f t="shared" si="0"/>
        <v>Region: East MidlandsOther</v>
      </c>
      <c r="B41" s="3" t="s">
        <v>775</v>
      </c>
      <c r="C41" s="3" t="s">
        <v>776</v>
      </c>
      <c r="D41" s="3" t="s">
        <v>718</v>
      </c>
      <c r="E41" s="5">
        <v>15989</v>
      </c>
      <c r="F41" s="5">
        <v>2676</v>
      </c>
      <c r="G41" s="5">
        <v>2925</v>
      </c>
      <c r="H41" s="5">
        <v>2025</v>
      </c>
      <c r="I41" s="5">
        <v>2704</v>
      </c>
      <c r="J41" s="5">
        <v>2442</v>
      </c>
      <c r="K41" s="5">
        <v>175</v>
      </c>
      <c r="L41" s="5">
        <v>4294</v>
      </c>
      <c r="M41" s="5">
        <v>1969</v>
      </c>
      <c r="N41" s="5">
        <v>819</v>
      </c>
      <c r="O41" s="6">
        <v>16.736506348114329</v>
      </c>
      <c r="P41" s="6">
        <v>18.293827006066671</v>
      </c>
      <c r="Q41" s="6">
        <v>12.664957158046157</v>
      </c>
      <c r="R41" s="6">
        <v>16.911626743386076</v>
      </c>
      <c r="S41" s="6">
        <v>15.273000187628995</v>
      </c>
      <c r="T41" s="6">
        <v>1.0945024704484334</v>
      </c>
      <c r="U41" s="6">
        <v>26.855963474888988</v>
      </c>
      <c r="V41" s="6">
        <v>12.314716367502658</v>
      </c>
      <c r="W41" s="6">
        <v>5.1222715616986676</v>
      </c>
      <c r="X41" s="5">
        <v>7226</v>
      </c>
      <c r="Y41" s="5">
        <v>5817</v>
      </c>
      <c r="Z41" s="5">
        <v>844</v>
      </c>
      <c r="AA41" s="5">
        <v>1286</v>
      </c>
      <c r="AB41" s="5">
        <v>949</v>
      </c>
      <c r="AC41" s="5">
        <v>251</v>
      </c>
      <c r="AD41" s="5">
        <v>5940</v>
      </c>
      <c r="AE41" s="5">
        <v>4868</v>
      </c>
      <c r="AF41" s="5">
        <v>593</v>
      </c>
      <c r="AG41" s="6">
        <v>12.181594083812653</v>
      </c>
      <c r="AH41" s="6">
        <v>81.952861952861952</v>
      </c>
      <c r="AI41" s="6">
        <v>26.448893572181245</v>
      </c>
      <c r="AJ41" s="6">
        <v>73.794712286158628</v>
      </c>
    </row>
    <row r="42" spans="1:36" x14ac:dyDescent="0.2">
      <c r="A42" s="1" t="str">
        <f t="shared" si="0"/>
        <v>Region: East of EnglandAll people</v>
      </c>
      <c r="B42" s="3" t="s">
        <v>777</v>
      </c>
      <c r="C42" s="3" t="s">
        <v>778</v>
      </c>
      <c r="D42" s="3" t="s">
        <v>700</v>
      </c>
      <c r="E42" s="5">
        <v>5846965</v>
      </c>
      <c r="F42" s="5">
        <v>167302</v>
      </c>
      <c r="G42" s="5">
        <v>196691</v>
      </c>
      <c r="H42" s="5">
        <v>181042</v>
      </c>
      <c r="I42" s="5">
        <v>79588</v>
      </c>
      <c r="J42" s="5">
        <v>376172</v>
      </c>
      <c r="K42" s="5">
        <v>541454</v>
      </c>
      <c r="L42" s="5">
        <v>274970</v>
      </c>
      <c r="M42" s="5">
        <v>112645</v>
      </c>
      <c r="N42" s="5">
        <v>23583</v>
      </c>
      <c r="O42" s="6">
        <v>2.8613477248452828</v>
      </c>
      <c r="P42" s="6">
        <v>3.3639845629313672</v>
      </c>
      <c r="Q42" s="6">
        <v>3.096341435257437</v>
      </c>
      <c r="R42" s="6">
        <v>1.3611848198167766</v>
      </c>
      <c r="S42" s="6">
        <v>6.4336283866929254</v>
      </c>
      <c r="T42" s="6">
        <v>9.260428273471792</v>
      </c>
      <c r="U42" s="6">
        <v>4.7027816995655014</v>
      </c>
      <c r="V42" s="6">
        <v>1.9265550589066294</v>
      </c>
      <c r="W42" s="6">
        <v>0.40333745798033682</v>
      </c>
      <c r="X42" s="5">
        <v>1937163</v>
      </c>
      <c r="Y42" s="5">
        <v>1699765</v>
      </c>
      <c r="Z42" s="5">
        <v>83214</v>
      </c>
      <c r="AA42" s="5">
        <v>31812</v>
      </c>
      <c r="AB42" s="5">
        <v>24812</v>
      </c>
      <c r="AC42" s="5">
        <v>3108</v>
      </c>
      <c r="AD42" s="5">
        <v>1905351</v>
      </c>
      <c r="AE42" s="5">
        <v>1674953</v>
      </c>
      <c r="AF42" s="5">
        <v>80106</v>
      </c>
      <c r="AG42" s="6">
        <v>4.7825819590161638</v>
      </c>
      <c r="AH42" s="6">
        <v>87.907844801299078</v>
      </c>
      <c r="AI42" s="6">
        <v>12.52619700145091</v>
      </c>
      <c r="AJ42" s="6">
        <v>77.995724883691693</v>
      </c>
    </row>
    <row r="43" spans="1:36" hidden="1" x14ac:dyDescent="0.2">
      <c r="A43" s="1" t="str">
        <f t="shared" si="0"/>
        <v>Region: East of EnglandWhite British</v>
      </c>
      <c r="B43" s="3" t="s">
        <v>777</v>
      </c>
      <c r="C43" s="3" t="s">
        <v>778</v>
      </c>
      <c r="D43" s="3" t="s">
        <v>701</v>
      </c>
      <c r="E43" s="5">
        <v>4986170</v>
      </c>
      <c r="F43" s="5">
        <v>121542</v>
      </c>
      <c r="G43" s="5">
        <v>134401</v>
      </c>
      <c r="H43" s="5">
        <v>141903</v>
      </c>
      <c r="I43" s="5">
        <v>54333</v>
      </c>
      <c r="J43" s="5">
        <v>312360</v>
      </c>
      <c r="K43" s="5">
        <v>488830</v>
      </c>
      <c r="L43" s="5">
        <v>184441</v>
      </c>
      <c r="M43" s="5">
        <v>77278</v>
      </c>
      <c r="N43" s="5">
        <v>18282</v>
      </c>
      <c r="O43" s="6">
        <v>2.4375823527878109</v>
      </c>
      <c r="P43" s="6">
        <v>2.6954756857467754</v>
      </c>
      <c r="Q43" s="6">
        <v>2.8459318474901578</v>
      </c>
      <c r="R43" s="6">
        <v>1.0896740383901873</v>
      </c>
      <c r="S43" s="6">
        <v>6.2645276835727621</v>
      </c>
      <c r="T43" s="6">
        <v>9.8037170814472834</v>
      </c>
      <c r="U43" s="6">
        <v>3.6990515766610446</v>
      </c>
      <c r="V43" s="6">
        <v>1.5498468764602891</v>
      </c>
      <c r="W43" s="6">
        <v>0.36665416542155604</v>
      </c>
      <c r="X43" s="5">
        <v>1579017</v>
      </c>
      <c r="Y43" s="5">
        <v>1392928</v>
      </c>
      <c r="Z43" s="5">
        <v>64050</v>
      </c>
      <c r="AA43" s="5">
        <v>24451</v>
      </c>
      <c r="AB43" s="5">
        <v>18683</v>
      </c>
      <c r="AC43" s="5">
        <v>2512</v>
      </c>
      <c r="AD43" s="5">
        <v>1554566</v>
      </c>
      <c r="AE43" s="5">
        <v>1374245</v>
      </c>
      <c r="AF43" s="5">
        <v>61538</v>
      </c>
      <c r="AG43" s="6">
        <v>4.4779497105683488</v>
      </c>
      <c r="AH43" s="6">
        <v>88.40055681135442</v>
      </c>
      <c r="AI43" s="6">
        <v>13.445378151260504</v>
      </c>
      <c r="AJ43" s="6">
        <v>76.409962782708277</v>
      </c>
    </row>
    <row r="44" spans="1:36" hidden="1" x14ac:dyDescent="0.2">
      <c r="A44" s="1" t="str">
        <f t="shared" si="0"/>
        <v>Region: East of EnglandMinorities - all other than White British</v>
      </c>
      <c r="B44" s="3" t="s">
        <v>777</v>
      </c>
      <c r="C44" s="3" t="s">
        <v>778</v>
      </c>
      <c r="D44" s="3" t="s">
        <v>702</v>
      </c>
      <c r="E44" s="5">
        <v>860795</v>
      </c>
      <c r="F44" s="5">
        <v>45760</v>
      </c>
      <c r="G44" s="5">
        <v>62290</v>
      </c>
      <c r="H44" s="5">
        <v>39139</v>
      </c>
      <c r="I44" s="5">
        <v>25255</v>
      </c>
      <c r="J44" s="5">
        <v>63812</v>
      </c>
      <c r="K44" s="5">
        <v>52624</v>
      </c>
      <c r="L44" s="5">
        <v>90529</v>
      </c>
      <c r="M44" s="5">
        <v>35367</v>
      </c>
      <c r="N44" s="5">
        <v>5301</v>
      </c>
      <c r="O44" s="6">
        <v>5.3160160084572983</v>
      </c>
      <c r="P44" s="6">
        <v>7.2363338541696915</v>
      </c>
      <c r="Q44" s="6">
        <v>4.5468433250657823</v>
      </c>
      <c r="R44" s="6">
        <v>2.9339157406815795</v>
      </c>
      <c r="S44" s="6">
        <v>7.4131471488565799</v>
      </c>
      <c r="T44" s="6">
        <v>6.1134184097258926</v>
      </c>
      <c r="U44" s="6">
        <v>10.516905883514658</v>
      </c>
      <c r="V44" s="6">
        <v>4.1086437537392761</v>
      </c>
      <c r="W44" s="6">
        <v>0.61582606776294002</v>
      </c>
      <c r="X44" s="5">
        <v>358146</v>
      </c>
      <c r="Y44" s="5">
        <v>306837</v>
      </c>
      <c r="Z44" s="5">
        <v>19164</v>
      </c>
      <c r="AA44" s="5">
        <v>7361</v>
      </c>
      <c r="AB44" s="5">
        <v>6129</v>
      </c>
      <c r="AC44" s="5">
        <v>596</v>
      </c>
      <c r="AD44" s="5">
        <v>350785</v>
      </c>
      <c r="AE44" s="5">
        <v>300708</v>
      </c>
      <c r="AF44" s="5">
        <v>18568</v>
      </c>
      <c r="AG44" s="6">
        <v>6.1747608976149619</v>
      </c>
      <c r="AH44" s="6">
        <v>85.724304060891996</v>
      </c>
      <c r="AI44" s="6">
        <v>9.7242617066405614</v>
      </c>
      <c r="AJ44" s="6">
        <v>83.263143594620303</v>
      </c>
    </row>
    <row r="45" spans="1:36" hidden="1" x14ac:dyDescent="0.2">
      <c r="A45" s="1" t="str">
        <f t="shared" si="0"/>
        <v>Region: East of EnglandWhite Irish</v>
      </c>
      <c r="B45" s="3" t="s">
        <v>777</v>
      </c>
      <c r="C45" s="3" t="s">
        <v>778</v>
      </c>
      <c r="D45" s="3" t="s">
        <v>703</v>
      </c>
      <c r="E45" s="5">
        <v>55573</v>
      </c>
      <c r="F45" s="5">
        <v>1241</v>
      </c>
      <c r="G45" s="5">
        <v>1638</v>
      </c>
      <c r="H45" s="5">
        <v>1483</v>
      </c>
      <c r="I45" s="5">
        <v>911</v>
      </c>
      <c r="J45" s="5">
        <v>2471</v>
      </c>
      <c r="K45" s="5">
        <v>3854</v>
      </c>
      <c r="L45" s="5">
        <v>2866</v>
      </c>
      <c r="M45" s="5">
        <v>919</v>
      </c>
      <c r="N45" s="5">
        <v>203</v>
      </c>
      <c r="O45" s="6">
        <v>2.2330988069746098</v>
      </c>
      <c r="P45" s="6">
        <v>2.947474493009195</v>
      </c>
      <c r="Q45" s="6">
        <v>2.6685620715095459</v>
      </c>
      <c r="R45" s="6">
        <v>1.63928526442697</v>
      </c>
      <c r="S45" s="6">
        <v>4.4464038291976316</v>
      </c>
      <c r="T45" s="6">
        <v>6.935022402965469</v>
      </c>
      <c r="U45" s="6">
        <v>5.157180645277383</v>
      </c>
      <c r="V45" s="6">
        <v>1.6536807442463066</v>
      </c>
      <c r="W45" s="6">
        <v>0.36528530041566948</v>
      </c>
      <c r="X45" s="5">
        <v>17795</v>
      </c>
      <c r="Y45" s="5">
        <v>15943</v>
      </c>
      <c r="Z45" s="5">
        <v>673</v>
      </c>
      <c r="AA45" s="5">
        <v>176</v>
      </c>
      <c r="AB45" s="5">
        <v>144</v>
      </c>
      <c r="AC45" s="5">
        <v>20</v>
      </c>
      <c r="AD45" s="5">
        <v>17619</v>
      </c>
      <c r="AE45" s="5">
        <v>15799</v>
      </c>
      <c r="AF45" s="5">
        <v>653</v>
      </c>
      <c r="AG45" s="6">
        <v>4.1331729856320019</v>
      </c>
      <c r="AH45" s="6">
        <v>89.670242352006355</v>
      </c>
      <c r="AI45" s="6">
        <v>13.888888888888889</v>
      </c>
      <c r="AJ45" s="6">
        <v>81.818181818181813</v>
      </c>
    </row>
    <row r="46" spans="1:36" hidden="1" x14ac:dyDescent="0.2">
      <c r="A46" s="1" t="str">
        <f t="shared" si="0"/>
        <v>Region: East of EnglandWhite Gyspy or Irish Traveller</v>
      </c>
      <c r="B46" s="3" t="s">
        <v>777</v>
      </c>
      <c r="C46" s="3" t="s">
        <v>778</v>
      </c>
      <c r="D46" s="3" t="s">
        <v>704</v>
      </c>
      <c r="E46" s="5">
        <v>8165</v>
      </c>
      <c r="F46" s="5">
        <v>405</v>
      </c>
      <c r="G46" s="5">
        <v>434</v>
      </c>
      <c r="H46" s="5">
        <v>328</v>
      </c>
      <c r="I46" s="5">
        <v>133</v>
      </c>
      <c r="J46" s="5">
        <v>735</v>
      </c>
      <c r="K46" s="5">
        <v>994</v>
      </c>
      <c r="L46" s="5">
        <v>628</v>
      </c>
      <c r="M46" s="5">
        <v>132</v>
      </c>
      <c r="N46" s="5">
        <v>33</v>
      </c>
      <c r="O46" s="6">
        <v>4.9601959583588489</v>
      </c>
      <c r="P46" s="6">
        <v>5.315370483772198</v>
      </c>
      <c r="Q46" s="6">
        <v>4.0171463563992651</v>
      </c>
      <c r="R46" s="6">
        <v>1.6289038579301898</v>
      </c>
      <c r="S46" s="6">
        <v>9.0018371096142076</v>
      </c>
      <c r="T46" s="6">
        <v>12.173913043478262</v>
      </c>
      <c r="U46" s="6">
        <v>7.6913655848132274</v>
      </c>
      <c r="V46" s="6">
        <v>1.6166564605021434</v>
      </c>
      <c r="W46" s="6">
        <v>0.40416411512553585</v>
      </c>
      <c r="X46" s="5">
        <v>2679</v>
      </c>
      <c r="Y46" s="5">
        <v>1382</v>
      </c>
      <c r="Z46" s="5">
        <v>232</v>
      </c>
      <c r="AA46" s="5">
        <v>64</v>
      </c>
      <c r="AB46" s="5">
        <v>31</v>
      </c>
      <c r="AC46" s="5">
        <v>7</v>
      </c>
      <c r="AD46" s="5">
        <v>2615</v>
      </c>
      <c r="AE46" s="5">
        <v>1351</v>
      </c>
      <c r="AF46" s="5">
        <v>225</v>
      </c>
      <c r="AG46" s="6">
        <v>16.654330125832715</v>
      </c>
      <c r="AH46" s="6">
        <v>51.663479923518167</v>
      </c>
      <c r="AI46" s="6">
        <v>22.580645161290324</v>
      </c>
      <c r="AJ46" s="6">
        <v>48.4375</v>
      </c>
    </row>
    <row r="47" spans="1:36" hidden="1" x14ac:dyDescent="0.2">
      <c r="A47" s="1" t="str">
        <f t="shared" si="0"/>
        <v>Region: East of EnglandWhite Other</v>
      </c>
      <c r="B47" s="3" t="s">
        <v>777</v>
      </c>
      <c r="C47" s="3" t="s">
        <v>778</v>
      </c>
      <c r="D47" s="3" t="s">
        <v>705</v>
      </c>
      <c r="E47" s="5">
        <v>260286</v>
      </c>
      <c r="F47" s="5">
        <v>15258</v>
      </c>
      <c r="G47" s="5">
        <v>14868</v>
      </c>
      <c r="H47" s="5">
        <v>14775</v>
      </c>
      <c r="I47" s="5">
        <v>8097</v>
      </c>
      <c r="J47" s="5">
        <v>21114</v>
      </c>
      <c r="K47" s="5">
        <v>18331</v>
      </c>
      <c r="L47" s="5">
        <v>30030</v>
      </c>
      <c r="M47" s="5">
        <v>11041</v>
      </c>
      <c r="N47" s="5">
        <v>2068</v>
      </c>
      <c r="O47" s="6">
        <v>5.8620133238053524</v>
      </c>
      <c r="P47" s="6">
        <v>5.7121781425047828</v>
      </c>
      <c r="Q47" s="6">
        <v>5.6764482146561859</v>
      </c>
      <c r="R47" s="6">
        <v>3.1108088794633595</v>
      </c>
      <c r="S47" s="6">
        <v>8.1118461999492872</v>
      </c>
      <c r="T47" s="6">
        <v>7.0426377138993264</v>
      </c>
      <c r="U47" s="6">
        <v>11.537308960143841</v>
      </c>
      <c r="V47" s="6">
        <v>4.2418724018963756</v>
      </c>
      <c r="W47" s="6">
        <v>0.79451065366558327</v>
      </c>
      <c r="X47" s="5">
        <v>133112</v>
      </c>
      <c r="Y47" s="5">
        <v>119488</v>
      </c>
      <c r="Z47" s="5">
        <v>5254</v>
      </c>
      <c r="AA47" s="5">
        <v>3439</v>
      </c>
      <c r="AB47" s="5">
        <v>3031</v>
      </c>
      <c r="AC47" s="5">
        <v>203</v>
      </c>
      <c r="AD47" s="5">
        <v>129673</v>
      </c>
      <c r="AE47" s="5">
        <v>116457</v>
      </c>
      <c r="AF47" s="5">
        <v>5051</v>
      </c>
      <c r="AG47" s="6">
        <v>4.3372231810882989</v>
      </c>
      <c r="AH47" s="6">
        <v>89.808209881779547</v>
      </c>
      <c r="AI47" s="6">
        <v>6.6974595842956122</v>
      </c>
      <c r="AJ47" s="6">
        <v>88.136086071532418</v>
      </c>
    </row>
    <row r="48" spans="1:36" hidden="1" x14ac:dyDescent="0.2">
      <c r="A48" s="1" t="str">
        <f t="shared" si="0"/>
        <v>Region: East of EnglandMixed White and Black Caribbean</v>
      </c>
      <c r="B48" s="3" t="s">
        <v>777</v>
      </c>
      <c r="C48" s="3" t="s">
        <v>778</v>
      </c>
      <c r="D48" s="3" t="s">
        <v>706</v>
      </c>
      <c r="E48" s="5">
        <v>37222</v>
      </c>
      <c r="F48" s="5">
        <v>2050</v>
      </c>
      <c r="G48" s="5">
        <v>2508</v>
      </c>
      <c r="H48" s="5">
        <v>1966</v>
      </c>
      <c r="I48" s="5">
        <v>1012</v>
      </c>
      <c r="J48" s="5">
        <v>3868</v>
      </c>
      <c r="K48" s="5">
        <v>2421</v>
      </c>
      <c r="L48" s="5">
        <v>3199</v>
      </c>
      <c r="M48" s="5">
        <v>1465</v>
      </c>
      <c r="N48" s="5">
        <v>274</v>
      </c>
      <c r="O48" s="6">
        <v>5.5074955671377142</v>
      </c>
      <c r="P48" s="6">
        <v>6.7379506743323843</v>
      </c>
      <c r="Q48" s="6">
        <v>5.2818225780452419</v>
      </c>
      <c r="R48" s="6">
        <v>2.7188222019235937</v>
      </c>
      <c r="S48" s="6">
        <v>10.391703831067648</v>
      </c>
      <c r="T48" s="6">
        <v>6.504217935629466</v>
      </c>
      <c r="U48" s="6">
        <v>8.5943796679383162</v>
      </c>
      <c r="V48" s="6">
        <v>3.9358443931008544</v>
      </c>
      <c r="W48" s="6">
        <v>0.73612379775401648</v>
      </c>
      <c r="X48" s="5">
        <v>8807</v>
      </c>
      <c r="Y48" s="5">
        <v>7216</v>
      </c>
      <c r="Z48" s="5">
        <v>758</v>
      </c>
      <c r="AA48" s="5">
        <v>238</v>
      </c>
      <c r="AB48" s="5">
        <v>173</v>
      </c>
      <c r="AC48" s="5">
        <v>19</v>
      </c>
      <c r="AD48" s="5">
        <v>8569</v>
      </c>
      <c r="AE48" s="5">
        <v>7043</v>
      </c>
      <c r="AF48" s="5">
        <v>739</v>
      </c>
      <c r="AG48" s="6">
        <v>10.49268777509584</v>
      </c>
      <c r="AH48" s="6">
        <v>82.191620959271788</v>
      </c>
      <c r="AI48" s="6">
        <v>10.982658959537572</v>
      </c>
      <c r="AJ48" s="6">
        <v>72.689075630252105</v>
      </c>
    </row>
    <row r="49" spans="1:36" hidden="1" x14ac:dyDescent="0.2">
      <c r="A49" s="1" t="str">
        <f t="shared" si="0"/>
        <v>Region: East of EnglandMixed White and Black African</v>
      </c>
      <c r="B49" s="3" t="s">
        <v>777</v>
      </c>
      <c r="C49" s="3" t="s">
        <v>778</v>
      </c>
      <c r="D49" s="3" t="s">
        <v>707</v>
      </c>
      <c r="E49" s="5">
        <v>15388</v>
      </c>
      <c r="F49" s="5">
        <v>1006</v>
      </c>
      <c r="G49" s="5">
        <v>1085</v>
      </c>
      <c r="H49" s="5">
        <v>1084</v>
      </c>
      <c r="I49" s="5">
        <v>490</v>
      </c>
      <c r="J49" s="5">
        <v>1816</v>
      </c>
      <c r="K49" s="5">
        <v>965</v>
      </c>
      <c r="L49" s="5">
        <v>1625</v>
      </c>
      <c r="M49" s="5">
        <v>622</v>
      </c>
      <c r="N49" s="5">
        <v>150</v>
      </c>
      <c r="O49" s="6">
        <v>6.5375617364179881</v>
      </c>
      <c r="P49" s="6">
        <v>7.0509487912659212</v>
      </c>
      <c r="Q49" s="6">
        <v>7.0444502209513908</v>
      </c>
      <c r="R49" s="6">
        <v>3.1842994541200937</v>
      </c>
      <c r="S49" s="6">
        <v>11.801403691187939</v>
      </c>
      <c r="T49" s="6">
        <v>6.2711203535222255</v>
      </c>
      <c r="U49" s="6">
        <v>10.560176761112555</v>
      </c>
      <c r="V49" s="6">
        <v>4.0421107356381594</v>
      </c>
      <c r="W49" s="6">
        <v>0.97478554717962052</v>
      </c>
      <c r="X49" s="5">
        <v>3592</v>
      </c>
      <c r="Y49" s="5">
        <v>3093</v>
      </c>
      <c r="Z49" s="5">
        <v>296</v>
      </c>
      <c r="AA49" s="5">
        <v>141</v>
      </c>
      <c r="AB49" s="5">
        <v>126</v>
      </c>
      <c r="AC49" s="5">
        <v>24</v>
      </c>
      <c r="AD49" s="5">
        <v>3451</v>
      </c>
      <c r="AE49" s="5">
        <v>2967</v>
      </c>
      <c r="AF49" s="5">
        <v>272</v>
      </c>
      <c r="AG49" s="6">
        <v>9.1675092686215027</v>
      </c>
      <c r="AH49" s="6">
        <v>85.975079687047227</v>
      </c>
      <c r="AI49" s="6">
        <v>19.047619047619047</v>
      </c>
      <c r="AJ49" s="6">
        <v>89.361702127659569</v>
      </c>
    </row>
    <row r="50" spans="1:36" hidden="1" x14ac:dyDescent="0.2">
      <c r="A50" s="1" t="str">
        <f t="shared" si="0"/>
        <v>Region: East of EnglandMixed White and Asian</v>
      </c>
      <c r="B50" s="3" t="s">
        <v>777</v>
      </c>
      <c r="C50" s="3" t="s">
        <v>778</v>
      </c>
      <c r="D50" s="3" t="s">
        <v>708</v>
      </c>
      <c r="E50" s="5">
        <v>32226</v>
      </c>
      <c r="F50" s="5">
        <v>1025</v>
      </c>
      <c r="G50" s="5">
        <v>1185</v>
      </c>
      <c r="H50" s="5">
        <v>1025</v>
      </c>
      <c r="I50" s="5">
        <v>530</v>
      </c>
      <c r="J50" s="5">
        <v>1843</v>
      </c>
      <c r="K50" s="5">
        <v>2410</v>
      </c>
      <c r="L50" s="5">
        <v>1956</v>
      </c>
      <c r="M50" s="5">
        <v>773</v>
      </c>
      <c r="N50" s="5">
        <v>165</v>
      </c>
      <c r="O50" s="6">
        <v>3.1806615776081424</v>
      </c>
      <c r="P50" s="6">
        <v>3.6771550921616085</v>
      </c>
      <c r="Q50" s="6">
        <v>3.1806615776081424</v>
      </c>
      <c r="R50" s="6">
        <v>1.6446347669583565</v>
      </c>
      <c r="S50" s="6">
        <v>5.7189846707627385</v>
      </c>
      <c r="T50" s="6">
        <v>7.4784335629615839</v>
      </c>
      <c r="U50" s="6">
        <v>6.0696332154161237</v>
      </c>
      <c r="V50" s="6">
        <v>2.3986842921864335</v>
      </c>
      <c r="W50" s="6">
        <v>0.51200893688326199</v>
      </c>
      <c r="X50" s="5">
        <v>7778</v>
      </c>
      <c r="Y50" s="5">
        <v>6794</v>
      </c>
      <c r="Z50" s="5">
        <v>405</v>
      </c>
      <c r="AA50" s="5">
        <v>132</v>
      </c>
      <c r="AB50" s="5">
        <v>100</v>
      </c>
      <c r="AC50" s="5">
        <v>13</v>
      </c>
      <c r="AD50" s="5">
        <v>7646</v>
      </c>
      <c r="AE50" s="5">
        <v>6694</v>
      </c>
      <c r="AF50" s="5">
        <v>392</v>
      </c>
      <c r="AG50" s="6">
        <v>5.8559904391992825</v>
      </c>
      <c r="AH50" s="6">
        <v>87.54904525241956</v>
      </c>
      <c r="AI50" s="6">
        <v>13</v>
      </c>
      <c r="AJ50" s="6">
        <v>75.757575757575751</v>
      </c>
    </row>
    <row r="51" spans="1:36" hidden="1" x14ac:dyDescent="0.2">
      <c r="A51" s="1" t="str">
        <f t="shared" si="0"/>
        <v>Region: East of EnglandMixed Other</v>
      </c>
      <c r="B51" s="3" t="s">
        <v>777</v>
      </c>
      <c r="C51" s="3" t="s">
        <v>778</v>
      </c>
      <c r="D51" s="3" t="s">
        <v>709</v>
      </c>
      <c r="E51" s="5">
        <v>27280</v>
      </c>
      <c r="F51" s="5">
        <v>1252</v>
      </c>
      <c r="G51" s="5">
        <v>1335</v>
      </c>
      <c r="H51" s="5">
        <v>1212</v>
      </c>
      <c r="I51" s="5">
        <v>645</v>
      </c>
      <c r="J51" s="5">
        <v>2074</v>
      </c>
      <c r="K51" s="5">
        <v>2081</v>
      </c>
      <c r="L51" s="5">
        <v>2101</v>
      </c>
      <c r="M51" s="5">
        <v>807</v>
      </c>
      <c r="N51" s="5">
        <v>169</v>
      </c>
      <c r="O51" s="6">
        <v>4.5894428152492672</v>
      </c>
      <c r="P51" s="6">
        <v>4.8936950146627565</v>
      </c>
      <c r="Q51" s="6">
        <v>4.4428152492668618</v>
      </c>
      <c r="R51" s="6">
        <v>2.3643695014662756</v>
      </c>
      <c r="S51" s="6">
        <v>7.6026392961876832</v>
      </c>
      <c r="T51" s="6">
        <v>7.6282991202346038</v>
      </c>
      <c r="U51" s="6">
        <v>7.7016129032258061</v>
      </c>
      <c r="V51" s="6">
        <v>2.9582111436950145</v>
      </c>
      <c r="W51" s="6">
        <v>0.61950146627565983</v>
      </c>
      <c r="X51" s="5">
        <v>7995</v>
      </c>
      <c r="Y51" s="5">
        <v>6771</v>
      </c>
      <c r="Z51" s="5">
        <v>463</v>
      </c>
      <c r="AA51" s="5">
        <v>187</v>
      </c>
      <c r="AB51" s="5">
        <v>138</v>
      </c>
      <c r="AC51" s="5">
        <v>13</v>
      </c>
      <c r="AD51" s="5">
        <v>7808</v>
      </c>
      <c r="AE51" s="5">
        <v>6633</v>
      </c>
      <c r="AF51" s="5">
        <v>450</v>
      </c>
      <c r="AG51" s="6">
        <v>6.7842605156037994</v>
      </c>
      <c r="AH51" s="6">
        <v>84.951331967213122</v>
      </c>
      <c r="AI51" s="6">
        <v>9.420289855072463</v>
      </c>
      <c r="AJ51" s="6">
        <v>73.796791443850267</v>
      </c>
    </row>
    <row r="52" spans="1:36" hidden="1" x14ac:dyDescent="0.2">
      <c r="A52" s="1" t="str">
        <f t="shared" si="0"/>
        <v>Region: East of EnglandIndian</v>
      </c>
      <c r="B52" s="3" t="s">
        <v>777</v>
      </c>
      <c r="C52" s="3" t="s">
        <v>778</v>
      </c>
      <c r="D52" s="3" t="s">
        <v>710</v>
      </c>
      <c r="E52" s="5">
        <v>86736</v>
      </c>
      <c r="F52" s="5">
        <v>2492</v>
      </c>
      <c r="G52" s="5">
        <v>3586</v>
      </c>
      <c r="H52" s="5">
        <v>2216</v>
      </c>
      <c r="I52" s="5">
        <v>1899</v>
      </c>
      <c r="J52" s="5">
        <v>3680</v>
      </c>
      <c r="K52" s="5">
        <v>4576</v>
      </c>
      <c r="L52" s="5">
        <v>6113</v>
      </c>
      <c r="M52" s="5">
        <v>2399</v>
      </c>
      <c r="N52" s="5">
        <v>313</v>
      </c>
      <c r="O52" s="6">
        <v>2.8730861464674415</v>
      </c>
      <c r="P52" s="6">
        <v>4.1343847998524259</v>
      </c>
      <c r="Q52" s="6">
        <v>2.5548791735842094</v>
      </c>
      <c r="R52" s="6">
        <v>2.1894023242944107</v>
      </c>
      <c r="S52" s="6">
        <v>4.2427596384430917</v>
      </c>
      <c r="T52" s="6">
        <v>5.275779376498801</v>
      </c>
      <c r="U52" s="6">
        <v>7.0478232798376688</v>
      </c>
      <c r="V52" s="6">
        <v>2.76586423169157</v>
      </c>
      <c r="W52" s="6">
        <v>0.36086515403062164</v>
      </c>
      <c r="X52" s="5">
        <v>38921</v>
      </c>
      <c r="Y52" s="5">
        <v>34929</v>
      </c>
      <c r="Z52" s="5">
        <v>1708</v>
      </c>
      <c r="AA52" s="5">
        <v>269</v>
      </c>
      <c r="AB52" s="5">
        <v>234</v>
      </c>
      <c r="AC52" s="5">
        <v>16</v>
      </c>
      <c r="AD52" s="5">
        <v>38652</v>
      </c>
      <c r="AE52" s="5">
        <v>34695</v>
      </c>
      <c r="AF52" s="5">
        <v>1692</v>
      </c>
      <c r="AG52" s="6">
        <v>4.8767833981841768</v>
      </c>
      <c r="AH52" s="6">
        <v>89.76249611921763</v>
      </c>
      <c r="AI52" s="6">
        <v>6.8376068376068373</v>
      </c>
      <c r="AJ52" s="6">
        <v>86.988847583643121</v>
      </c>
    </row>
    <row r="53" spans="1:36" hidden="1" x14ac:dyDescent="0.2">
      <c r="A53" s="1" t="str">
        <f t="shared" si="0"/>
        <v>Region: East of EnglandPakistani</v>
      </c>
      <c r="B53" s="3" t="s">
        <v>777</v>
      </c>
      <c r="C53" s="3" t="s">
        <v>778</v>
      </c>
      <c r="D53" s="3" t="s">
        <v>711</v>
      </c>
      <c r="E53" s="5">
        <v>66270</v>
      </c>
      <c r="F53" s="5">
        <v>5664</v>
      </c>
      <c r="G53" s="5">
        <v>12631</v>
      </c>
      <c r="H53" s="5">
        <v>1964</v>
      </c>
      <c r="I53" s="5">
        <v>2023</v>
      </c>
      <c r="J53" s="5">
        <v>4694</v>
      </c>
      <c r="K53" s="5">
        <v>1531</v>
      </c>
      <c r="L53" s="5">
        <v>12349</v>
      </c>
      <c r="M53" s="5">
        <v>4493</v>
      </c>
      <c r="N53" s="5">
        <v>195</v>
      </c>
      <c r="O53" s="6">
        <v>8.546853779990947</v>
      </c>
      <c r="P53" s="6">
        <v>19.059906443337859</v>
      </c>
      <c r="Q53" s="6">
        <v>2.9636336200392335</v>
      </c>
      <c r="R53" s="6">
        <v>3.0526633469141391</v>
      </c>
      <c r="S53" s="6">
        <v>7.0831447110306325</v>
      </c>
      <c r="T53" s="6">
        <v>2.3102459634827222</v>
      </c>
      <c r="U53" s="6">
        <v>18.634374528444244</v>
      </c>
      <c r="V53" s="6">
        <v>6.7798400482873094</v>
      </c>
      <c r="W53" s="6">
        <v>0.29425079221367134</v>
      </c>
      <c r="X53" s="5">
        <v>24523</v>
      </c>
      <c r="Y53" s="5">
        <v>16834</v>
      </c>
      <c r="Z53" s="5">
        <v>1592</v>
      </c>
      <c r="AA53" s="5">
        <v>285</v>
      </c>
      <c r="AB53" s="5">
        <v>189</v>
      </c>
      <c r="AC53" s="5">
        <v>28</v>
      </c>
      <c r="AD53" s="5">
        <v>24238</v>
      </c>
      <c r="AE53" s="5">
        <v>16645</v>
      </c>
      <c r="AF53" s="5">
        <v>1564</v>
      </c>
      <c r="AG53" s="6">
        <v>9.3962150796034845</v>
      </c>
      <c r="AH53" s="6">
        <v>68.673157851307863</v>
      </c>
      <c r="AI53" s="6">
        <v>14.814814814814815</v>
      </c>
      <c r="AJ53" s="6">
        <v>66.315789473684205</v>
      </c>
    </row>
    <row r="54" spans="1:36" hidden="1" x14ac:dyDescent="0.2">
      <c r="A54" s="1" t="str">
        <f t="shared" si="0"/>
        <v>Region: East of EnglandBangladeshi</v>
      </c>
      <c r="B54" s="3" t="s">
        <v>777</v>
      </c>
      <c r="C54" s="3" t="s">
        <v>778</v>
      </c>
      <c r="D54" s="3" t="s">
        <v>712</v>
      </c>
      <c r="E54" s="5">
        <v>32992</v>
      </c>
      <c r="F54" s="5">
        <v>4041</v>
      </c>
      <c r="G54" s="5">
        <v>7770</v>
      </c>
      <c r="H54" s="5">
        <v>2179</v>
      </c>
      <c r="I54" s="5">
        <v>2569</v>
      </c>
      <c r="J54" s="5">
        <v>2934</v>
      </c>
      <c r="K54" s="5">
        <v>886</v>
      </c>
      <c r="L54" s="5">
        <v>4244</v>
      </c>
      <c r="M54" s="5">
        <v>4739</v>
      </c>
      <c r="N54" s="5">
        <v>376</v>
      </c>
      <c r="O54" s="6">
        <v>12.248423860329776</v>
      </c>
      <c r="P54" s="6">
        <v>23.551163918525702</v>
      </c>
      <c r="Q54" s="6">
        <v>6.6046314258001937</v>
      </c>
      <c r="R54" s="6">
        <v>7.7867361784675069</v>
      </c>
      <c r="S54" s="6">
        <v>8.8930649854510193</v>
      </c>
      <c r="T54" s="6">
        <v>2.6854995150339476</v>
      </c>
      <c r="U54" s="6">
        <v>12.86372453928225</v>
      </c>
      <c r="V54" s="6">
        <v>14.364088263821532</v>
      </c>
      <c r="W54" s="6">
        <v>1.139670223084384</v>
      </c>
      <c r="X54" s="5">
        <v>12318</v>
      </c>
      <c r="Y54" s="5">
        <v>8094</v>
      </c>
      <c r="Z54" s="5">
        <v>887</v>
      </c>
      <c r="AA54" s="5">
        <v>220</v>
      </c>
      <c r="AB54" s="5">
        <v>132</v>
      </c>
      <c r="AC54" s="5">
        <v>18</v>
      </c>
      <c r="AD54" s="5">
        <v>12098</v>
      </c>
      <c r="AE54" s="5">
        <v>7962</v>
      </c>
      <c r="AF54" s="5">
        <v>869</v>
      </c>
      <c r="AG54" s="6">
        <v>10.914343129866868</v>
      </c>
      <c r="AH54" s="6">
        <v>65.812530996858982</v>
      </c>
      <c r="AI54" s="6">
        <v>13.636363636363637</v>
      </c>
      <c r="AJ54" s="6">
        <v>60</v>
      </c>
    </row>
    <row r="55" spans="1:36" hidden="1" x14ac:dyDescent="0.2">
      <c r="A55" s="1" t="str">
        <f t="shared" si="0"/>
        <v>Region: East of EnglandChinese</v>
      </c>
      <c r="B55" s="3" t="s">
        <v>777</v>
      </c>
      <c r="C55" s="3" t="s">
        <v>778</v>
      </c>
      <c r="D55" s="3" t="s">
        <v>713</v>
      </c>
      <c r="E55" s="5">
        <v>33503</v>
      </c>
      <c r="F55" s="5">
        <v>908</v>
      </c>
      <c r="G55" s="5">
        <v>923</v>
      </c>
      <c r="H55" s="5">
        <v>1064</v>
      </c>
      <c r="I55" s="5">
        <v>812</v>
      </c>
      <c r="J55" s="5">
        <v>1417</v>
      </c>
      <c r="K55" s="5">
        <v>2139</v>
      </c>
      <c r="L55" s="5">
        <v>2175</v>
      </c>
      <c r="M55" s="5">
        <v>759</v>
      </c>
      <c r="N55" s="5">
        <v>146</v>
      </c>
      <c r="O55" s="6">
        <v>2.710205056263618</v>
      </c>
      <c r="P55" s="6">
        <v>2.7549771662239202</v>
      </c>
      <c r="Q55" s="6">
        <v>3.1758349998507596</v>
      </c>
      <c r="R55" s="6">
        <v>2.4236635525176848</v>
      </c>
      <c r="S55" s="6">
        <v>4.2294719875832012</v>
      </c>
      <c r="T55" s="6">
        <v>6.384502880339074</v>
      </c>
      <c r="U55" s="6">
        <v>6.4919559442437986</v>
      </c>
      <c r="V55" s="6">
        <v>2.2654687639912843</v>
      </c>
      <c r="W55" s="6">
        <v>0.43578187028027343</v>
      </c>
      <c r="X55" s="5">
        <v>12150</v>
      </c>
      <c r="Y55" s="5">
        <v>10464</v>
      </c>
      <c r="Z55" s="5">
        <v>474</v>
      </c>
      <c r="AA55" s="5">
        <v>142</v>
      </c>
      <c r="AB55" s="5">
        <v>122</v>
      </c>
      <c r="AC55" s="5">
        <v>3</v>
      </c>
      <c r="AD55" s="5">
        <v>12008</v>
      </c>
      <c r="AE55" s="5">
        <v>10342</v>
      </c>
      <c r="AF55" s="5">
        <v>471</v>
      </c>
      <c r="AG55" s="6">
        <v>4.5542448269193576</v>
      </c>
      <c r="AH55" s="6">
        <v>86.125916055962691</v>
      </c>
      <c r="AI55" s="6">
        <v>2.459016393442623</v>
      </c>
      <c r="AJ55" s="6">
        <v>85.91549295774648</v>
      </c>
    </row>
    <row r="56" spans="1:36" hidden="1" x14ac:dyDescent="0.2">
      <c r="A56" s="1" t="str">
        <f t="shared" si="0"/>
        <v>Region: East of EnglandAsian Other</v>
      </c>
      <c r="B56" s="3" t="s">
        <v>777</v>
      </c>
      <c r="C56" s="3" t="s">
        <v>778</v>
      </c>
      <c r="D56" s="3" t="s">
        <v>714</v>
      </c>
      <c r="E56" s="5">
        <v>58871</v>
      </c>
      <c r="F56" s="5">
        <v>2577</v>
      </c>
      <c r="G56" s="5">
        <v>3369</v>
      </c>
      <c r="H56" s="5">
        <v>2132</v>
      </c>
      <c r="I56" s="5">
        <v>1242</v>
      </c>
      <c r="J56" s="5">
        <v>3850</v>
      </c>
      <c r="K56" s="5">
        <v>3116</v>
      </c>
      <c r="L56" s="5">
        <v>5641</v>
      </c>
      <c r="M56" s="5">
        <v>1896</v>
      </c>
      <c r="N56" s="5">
        <v>237</v>
      </c>
      <c r="O56" s="6">
        <v>4.3773674644561842</v>
      </c>
      <c r="P56" s="6">
        <v>5.7226817957907965</v>
      </c>
      <c r="Q56" s="6">
        <v>3.6214774676835795</v>
      </c>
      <c r="R56" s="6">
        <v>2.1096974741383705</v>
      </c>
      <c r="S56" s="6">
        <v>6.539722443987702</v>
      </c>
      <c r="T56" s="6">
        <v>5.2929286066144625</v>
      </c>
      <c r="U56" s="6">
        <v>9.5819673523466555</v>
      </c>
      <c r="V56" s="6">
        <v>3.2206009750131646</v>
      </c>
      <c r="W56" s="6">
        <v>0.40257512187664557</v>
      </c>
      <c r="X56" s="5">
        <v>26273</v>
      </c>
      <c r="Y56" s="5">
        <v>21967</v>
      </c>
      <c r="Z56" s="5">
        <v>1241</v>
      </c>
      <c r="AA56" s="5">
        <v>403</v>
      </c>
      <c r="AB56" s="5">
        <v>314</v>
      </c>
      <c r="AC56" s="5">
        <v>34</v>
      </c>
      <c r="AD56" s="5">
        <v>25870</v>
      </c>
      <c r="AE56" s="5">
        <v>21653</v>
      </c>
      <c r="AF56" s="5">
        <v>1207</v>
      </c>
      <c r="AG56" s="6">
        <v>5.5742853184316257</v>
      </c>
      <c r="AH56" s="6">
        <v>83.699265558562047</v>
      </c>
      <c r="AI56" s="6">
        <v>10.828025477707007</v>
      </c>
      <c r="AJ56" s="6">
        <v>77.915632754342425</v>
      </c>
    </row>
    <row r="57" spans="1:36" hidden="1" x14ac:dyDescent="0.2">
      <c r="A57" s="1" t="str">
        <f t="shared" si="0"/>
        <v>Region: East of EnglandBlack African</v>
      </c>
      <c r="B57" s="3" t="s">
        <v>777</v>
      </c>
      <c r="C57" s="3" t="s">
        <v>778</v>
      </c>
      <c r="D57" s="3" t="s">
        <v>715</v>
      </c>
      <c r="E57" s="5">
        <v>69925</v>
      </c>
      <c r="F57" s="5">
        <v>3929</v>
      </c>
      <c r="G57" s="5">
        <v>5749</v>
      </c>
      <c r="H57" s="5">
        <v>3940</v>
      </c>
      <c r="I57" s="5">
        <v>2294</v>
      </c>
      <c r="J57" s="5">
        <v>7701</v>
      </c>
      <c r="K57" s="5">
        <v>3963</v>
      </c>
      <c r="L57" s="5">
        <v>9355</v>
      </c>
      <c r="M57" s="5">
        <v>2313</v>
      </c>
      <c r="N57" s="5">
        <v>491</v>
      </c>
      <c r="O57" s="6">
        <v>5.6188773686092244</v>
      </c>
      <c r="P57" s="6">
        <v>8.2216660707901319</v>
      </c>
      <c r="Q57" s="6">
        <v>5.6346085091169114</v>
      </c>
      <c r="R57" s="6">
        <v>3.2806578476939579</v>
      </c>
      <c r="S57" s="6">
        <v>11.013228459063281</v>
      </c>
      <c r="T57" s="6">
        <v>5.6675008938148013</v>
      </c>
      <c r="U57" s="6">
        <v>13.378619949946371</v>
      </c>
      <c r="V57" s="6">
        <v>3.3078298176617804</v>
      </c>
      <c r="W57" s="6">
        <v>0.70218090811583844</v>
      </c>
      <c r="X57" s="5">
        <v>29839</v>
      </c>
      <c r="Y57" s="5">
        <v>26380</v>
      </c>
      <c r="Z57" s="5">
        <v>2625</v>
      </c>
      <c r="AA57" s="5">
        <v>848</v>
      </c>
      <c r="AB57" s="5">
        <v>736</v>
      </c>
      <c r="AC57" s="5">
        <v>91</v>
      </c>
      <c r="AD57" s="5">
        <v>28991</v>
      </c>
      <c r="AE57" s="5">
        <v>25644</v>
      </c>
      <c r="AF57" s="5">
        <v>2534</v>
      </c>
      <c r="AG57" s="6">
        <v>9.8814537513648411</v>
      </c>
      <c r="AH57" s="6">
        <v>88.455037770342514</v>
      </c>
      <c r="AI57" s="6">
        <v>12.364130434782609</v>
      </c>
      <c r="AJ57" s="6">
        <v>86.79245283018868</v>
      </c>
    </row>
    <row r="58" spans="1:36" hidden="1" x14ac:dyDescent="0.2">
      <c r="A58" s="1" t="str">
        <f t="shared" si="0"/>
        <v>Region: East of EnglandBlack Caribbean</v>
      </c>
      <c r="B58" s="3" t="s">
        <v>777</v>
      </c>
      <c r="C58" s="3" t="s">
        <v>778</v>
      </c>
      <c r="D58" s="3" t="s">
        <v>716</v>
      </c>
      <c r="E58" s="5">
        <v>33614</v>
      </c>
      <c r="F58" s="5">
        <v>1593</v>
      </c>
      <c r="G58" s="5">
        <v>2465</v>
      </c>
      <c r="H58" s="5">
        <v>1587</v>
      </c>
      <c r="I58" s="5">
        <v>1173</v>
      </c>
      <c r="J58" s="5">
        <v>2602</v>
      </c>
      <c r="K58" s="5">
        <v>2226</v>
      </c>
      <c r="L58" s="5">
        <v>3583</v>
      </c>
      <c r="M58" s="5">
        <v>1142</v>
      </c>
      <c r="N58" s="5">
        <v>208</v>
      </c>
      <c r="O58" s="6">
        <v>4.7390968049027187</v>
      </c>
      <c r="P58" s="6">
        <v>7.333254001308978</v>
      </c>
      <c r="Q58" s="6">
        <v>4.7212470994228593</v>
      </c>
      <c r="R58" s="6">
        <v>3.4896174213125484</v>
      </c>
      <c r="S58" s="6">
        <v>7.7408222764324393</v>
      </c>
      <c r="T58" s="6">
        <v>6.6222407330279047</v>
      </c>
      <c r="U58" s="6">
        <v>10.659249122389481</v>
      </c>
      <c r="V58" s="6">
        <v>3.3973939429999405</v>
      </c>
      <c r="W58" s="6">
        <v>0.61878978996846556</v>
      </c>
      <c r="X58" s="5">
        <v>14480</v>
      </c>
      <c r="Y58" s="5">
        <v>12768</v>
      </c>
      <c r="Z58" s="5">
        <v>1215</v>
      </c>
      <c r="AA58" s="5">
        <v>390</v>
      </c>
      <c r="AB58" s="5">
        <v>332</v>
      </c>
      <c r="AC58" s="5">
        <v>52</v>
      </c>
      <c r="AD58" s="5">
        <v>14090</v>
      </c>
      <c r="AE58" s="5">
        <v>12436</v>
      </c>
      <c r="AF58" s="5">
        <v>1163</v>
      </c>
      <c r="AG58" s="6">
        <v>9.3518816339659061</v>
      </c>
      <c r="AH58" s="6">
        <v>88.261178140525189</v>
      </c>
      <c r="AI58" s="6">
        <v>15.662650602409638</v>
      </c>
      <c r="AJ58" s="6">
        <v>85.128205128205124</v>
      </c>
    </row>
    <row r="59" spans="1:36" hidden="1" x14ac:dyDescent="0.2">
      <c r="A59" s="1" t="str">
        <f t="shared" si="0"/>
        <v>Region: East of EnglandBlack Other</v>
      </c>
      <c r="B59" s="3" t="s">
        <v>777</v>
      </c>
      <c r="C59" s="3" t="s">
        <v>778</v>
      </c>
      <c r="D59" s="3" t="s">
        <v>717</v>
      </c>
      <c r="E59" s="5">
        <v>13903</v>
      </c>
      <c r="F59" s="5">
        <v>856</v>
      </c>
      <c r="G59" s="5">
        <v>1078</v>
      </c>
      <c r="H59" s="5">
        <v>764</v>
      </c>
      <c r="I59" s="5">
        <v>555</v>
      </c>
      <c r="J59" s="5">
        <v>1217</v>
      </c>
      <c r="K59" s="5">
        <v>1184</v>
      </c>
      <c r="L59" s="5">
        <v>1611</v>
      </c>
      <c r="M59" s="5">
        <v>654</v>
      </c>
      <c r="N59" s="5">
        <v>105</v>
      </c>
      <c r="O59" s="6">
        <v>6.1569445443429478</v>
      </c>
      <c r="P59" s="6">
        <v>7.7537222182262822</v>
      </c>
      <c r="Q59" s="6">
        <v>5.4952168596705748</v>
      </c>
      <c r="R59" s="6">
        <v>3.9919441847083363</v>
      </c>
      <c r="S59" s="6">
        <v>8.7535064374595404</v>
      </c>
      <c r="T59" s="6">
        <v>8.5161475940444511</v>
      </c>
      <c r="U59" s="6">
        <v>11.587427173991225</v>
      </c>
      <c r="V59" s="6">
        <v>4.7040207149536073</v>
      </c>
      <c r="W59" s="6">
        <v>0.75523268359346907</v>
      </c>
      <c r="X59" s="5">
        <v>5580</v>
      </c>
      <c r="Y59" s="5">
        <v>4795</v>
      </c>
      <c r="Z59" s="5">
        <v>476</v>
      </c>
      <c r="AA59" s="5">
        <v>151</v>
      </c>
      <c r="AB59" s="5">
        <v>122</v>
      </c>
      <c r="AC59" s="5">
        <v>20</v>
      </c>
      <c r="AD59" s="5">
        <v>5429</v>
      </c>
      <c r="AE59" s="5">
        <v>4673</v>
      </c>
      <c r="AF59" s="5">
        <v>456</v>
      </c>
      <c r="AG59" s="6">
        <v>9.758185319922962</v>
      </c>
      <c r="AH59" s="6">
        <v>86.074783569718178</v>
      </c>
      <c r="AI59" s="6">
        <v>16.393442622950818</v>
      </c>
      <c r="AJ59" s="6">
        <v>80.794701986754973</v>
      </c>
    </row>
    <row r="60" spans="1:36" hidden="1" x14ac:dyDescent="0.2">
      <c r="A60" s="1" t="str">
        <f t="shared" si="0"/>
        <v>Region: East of EnglandArab</v>
      </c>
      <c r="B60" s="3" t="s">
        <v>777</v>
      </c>
      <c r="C60" s="3" t="s">
        <v>778</v>
      </c>
      <c r="D60" s="3" t="s">
        <v>699</v>
      </c>
      <c r="E60" s="5">
        <v>10367</v>
      </c>
      <c r="F60" s="5">
        <v>583</v>
      </c>
      <c r="G60" s="5">
        <v>673</v>
      </c>
      <c r="H60" s="5">
        <v>513</v>
      </c>
      <c r="I60" s="5">
        <v>432</v>
      </c>
      <c r="J60" s="5">
        <v>520</v>
      </c>
      <c r="K60" s="5">
        <v>668</v>
      </c>
      <c r="L60" s="5">
        <v>1152</v>
      </c>
      <c r="M60" s="5">
        <v>382</v>
      </c>
      <c r="N60" s="5">
        <v>35</v>
      </c>
      <c r="O60" s="6">
        <v>5.623613388637021</v>
      </c>
      <c r="P60" s="6">
        <v>6.4917526767628049</v>
      </c>
      <c r="Q60" s="6">
        <v>4.9483939423169669</v>
      </c>
      <c r="R60" s="6">
        <v>4.1670685830037621</v>
      </c>
      <c r="S60" s="6">
        <v>5.0159158869489726</v>
      </c>
      <c r="T60" s="6">
        <v>6.4435227163113726</v>
      </c>
      <c r="U60" s="6">
        <v>11.112182888010032</v>
      </c>
      <c r="V60" s="6">
        <v>3.6847689784894375</v>
      </c>
      <c r="W60" s="6">
        <v>0.33760972316002702</v>
      </c>
      <c r="X60" s="5">
        <v>3708</v>
      </c>
      <c r="Y60" s="5">
        <v>2821</v>
      </c>
      <c r="Z60" s="5">
        <v>328</v>
      </c>
      <c r="AA60" s="5">
        <v>77</v>
      </c>
      <c r="AB60" s="5">
        <v>63</v>
      </c>
      <c r="AC60" s="5">
        <v>20</v>
      </c>
      <c r="AD60" s="5">
        <v>3631</v>
      </c>
      <c r="AE60" s="5">
        <v>2758</v>
      </c>
      <c r="AF60" s="5">
        <v>308</v>
      </c>
      <c r="AG60" s="6">
        <v>11.167512690355331</v>
      </c>
      <c r="AH60" s="6">
        <v>75.957036629027812</v>
      </c>
      <c r="AI60" s="6">
        <v>31.746031746031747</v>
      </c>
      <c r="AJ60" s="6">
        <v>81.818181818181813</v>
      </c>
    </row>
    <row r="61" spans="1:36" hidden="1" x14ac:dyDescent="0.2">
      <c r="A61" s="1" t="str">
        <f t="shared" si="0"/>
        <v>Region: East of EnglandOther</v>
      </c>
      <c r="B61" s="3" t="s">
        <v>777</v>
      </c>
      <c r="C61" s="3" t="s">
        <v>778</v>
      </c>
      <c r="D61" s="3" t="s">
        <v>718</v>
      </c>
      <c r="E61" s="5">
        <v>18474</v>
      </c>
      <c r="F61" s="5">
        <v>880</v>
      </c>
      <c r="G61" s="5">
        <v>993</v>
      </c>
      <c r="H61" s="5">
        <v>907</v>
      </c>
      <c r="I61" s="5">
        <v>438</v>
      </c>
      <c r="J61" s="5">
        <v>1276</v>
      </c>
      <c r="K61" s="5">
        <v>1279</v>
      </c>
      <c r="L61" s="5">
        <v>1901</v>
      </c>
      <c r="M61" s="5">
        <v>831</v>
      </c>
      <c r="N61" s="5">
        <v>133</v>
      </c>
      <c r="O61" s="6">
        <v>4.7634513370141818</v>
      </c>
      <c r="P61" s="6">
        <v>5.3751217927898667</v>
      </c>
      <c r="Q61" s="6">
        <v>4.9096026848543897</v>
      </c>
      <c r="R61" s="6">
        <v>2.3708996427411497</v>
      </c>
      <c r="S61" s="6">
        <v>6.9070044386705645</v>
      </c>
      <c r="T61" s="6">
        <v>6.9232434773194758</v>
      </c>
      <c r="U61" s="6">
        <v>10.290137490527227</v>
      </c>
      <c r="V61" s="6">
        <v>4.4982137057486193</v>
      </c>
      <c r="W61" s="6">
        <v>0.71993071343509796</v>
      </c>
      <c r="X61" s="5">
        <v>8596</v>
      </c>
      <c r="Y61" s="5">
        <v>7098</v>
      </c>
      <c r="Z61" s="5">
        <v>537</v>
      </c>
      <c r="AA61" s="5">
        <v>199</v>
      </c>
      <c r="AB61" s="5">
        <v>142</v>
      </c>
      <c r="AC61" s="5">
        <v>15</v>
      </c>
      <c r="AD61" s="5">
        <v>8397</v>
      </c>
      <c r="AE61" s="5">
        <v>6956</v>
      </c>
      <c r="AF61" s="5">
        <v>522</v>
      </c>
      <c r="AG61" s="6">
        <v>7.5043128234617598</v>
      </c>
      <c r="AH61" s="6">
        <v>82.839109205668692</v>
      </c>
      <c r="AI61" s="6">
        <v>10.56338028169014</v>
      </c>
      <c r="AJ61" s="6">
        <v>71.356783919597987</v>
      </c>
    </row>
    <row r="62" spans="1:36" x14ac:dyDescent="0.2">
      <c r="A62" s="1" t="str">
        <f t="shared" si="0"/>
        <v>Region: LondonAll people</v>
      </c>
      <c r="B62" s="3" t="s">
        <v>779</v>
      </c>
      <c r="C62" s="3" t="s">
        <v>780</v>
      </c>
      <c r="D62" s="3" t="s">
        <v>700</v>
      </c>
      <c r="E62" s="5">
        <v>8173941</v>
      </c>
      <c r="F62" s="5">
        <v>727587</v>
      </c>
      <c r="G62" s="5">
        <v>1336374</v>
      </c>
      <c r="H62" s="5">
        <v>316992</v>
      </c>
      <c r="I62" s="5">
        <v>328408</v>
      </c>
      <c r="J62" s="5">
        <v>51102</v>
      </c>
      <c r="K62" s="5">
        <v>2542179</v>
      </c>
      <c r="L62" s="5">
        <v>1166297</v>
      </c>
      <c r="M62" s="5">
        <v>1641243</v>
      </c>
      <c r="N62" s="5">
        <v>75411</v>
      </c>
      <c r="O62" s="6">
        <v>8.9012998748094709</v>
      </c>
      <c r="P62" s="6">
        <v>16.349200465234578</v>
      </c>
      <c r="Q62" s="6">
        <v>3.8780803531613453</v>
      </c>
      <c r="R62" s="6">
        <v>4.0177437052701999</v>
      </c>
      <c r="S62" s="6">
        <v>0.62518190429806131</v>
      </c>
      <c r="T62" s="6">
        <v>31.101019691725202</v>
      </c>
      <c r="U62" s="6">
        <v>14.268478326427852</v>
      </c>
      <c r="V62" s="6">
        <v>20.078968027784885</v>
      </c>
      <c r="W62" s="6">
        <v>0.92257822756489194</v>
      </c>
      <c r="X62" s="5">
        <v>3285134</v>
      </c>
      <c r="Y62" s="5">
        <v>2815824</v>
      </c>
      <c r="Z62" s="5">
        <v>194386</v>
      </c>
      <c r="AA62" s="5">
        <v>351893</v>
      </c>
      <c r="AB62" s="5">
        <v>278628</v>
      </c>
      <c r="AC62" s="5">
        <v>32164</v>
      </c>
      <c r="AD62" s="5">
        <v>2933241</v>
      </c>
      <c r="AE62" s="5">
        <v>2537196</v>
      </c>
      <c r="AF62" s="5">
        <v>162222</v>
      </c>
      <c r="AG62" s="6">
        <v>6.3937512119678575</v>
      </c>
      <c r="AH62" s="6">
        <v>86.498040904242103</v>
      </c>
      <c r="AI62" s="6">
        <v>11.543707021548444</v>
      </c>
      <c r="AJ62" s="6">
        <v>79.179750662843531</v>
      </c>
    </row>
    <row r="63" spans="1:36" hidden="1" x14ac:dyDescent="0.2">
      <c r="A63" s="1" t="str">
        <f t="shared" si="0"/>
        <v>Region: LondonWhite British</v>
      </c>
      <c r="B63" s="3" t="s">
        <v>779</v>
      </c>
      <c r="C63" s="3" t="s">
        <v>780</v>
      </c>
      <c r="D63" s="3" t="s">
        <v>701</v>
      </c>
      <c r="E63" s="5">
        <v>3669284</v>
      </c>
      <c r="F63" s="5">
        <v>195721</v>
      </c>
      <c r="G63" s="5">
        <v>375614</v>
      </c>
      <c r="H63" s="5">
        <v>94214</v>
      </c>
      <c r="I63" s="5">
        <v>115741</v>
      </c>
      <c r="J63" s="5">
        <v>33996</v>
      </c>
      <c r="K63" s="5">
        <v>793559</v>
      </c>
      <c r="L63" s="5">
        <v>409413</v>
      </c>
      <c r="M63" s="5">
        <v>586783</v>
      </c>
      <c r="N63" s="5">
        <v>20865</v>
      </c>
      <c r="O63" s="6">
        <v>5.3340379212947271</v>
      </c>
      <c r="P63" s="6">
        <v>10.236711031361978</v>
      </c>
      <c r="Q63" s="6">
        <v>2.5676398992282965</v>
      </c>
      <c r="R63" s="6">
        <v>3.1543211155091839</v>
      </c>
      <c r="S63" s="6">
        <v>0.92650228218911368</v>
      </c>
      <c r="T63" s="6">
        <v>21.627080378624278</v>
      </c>
      <c r="U63" s="6">
        <v>11.157844418693129</v>
      </c>
      <c r="V63" s="6">
        <v>15.991757519995726</v>
      </c>
      <c r="W63" s="6">
        <v>0.56863954929626592</v>
      </c>
      <c r="X63" s="5">
        <v>1366688</v>
      </c>
      <c r="Y63" s="5">
        <v>1210046</v>
      </c>
      <c r="Z63" s="5">
        <v>58816</v>
      </c>
      <c r="AA63" s="5">
        <v>91714</v>
      </c>
      <c r="AB63" s="5">
        <v>76048</v>
      </c>
      <c r="AC63" s="5">
        <v>6593</v>
      </c>
      <c r="AD63" s="5">
        <v>1274974</v>
      </c>
      <c r="AE63" s="5">
        <v>1133998</v>
      </c>
      <c r="AF63" s="5">
        <v>52223</v>
      </c>
      <c r="AG63" s="6">
        <v>4.6052109439346456</v>
      </c>
      <c r="AH63" s="6">
        <v>88.942833344052502</v>
      </c>
      <c r="AI63" s="6">
        <v>8.6695245108352612</v>
      </c>
      <c r="AJ63" s="6">
        <v>82.918638375820478</v>
      </c>
    </row>
    <row r="64" spans="1:36" hidden="1" x14ac:dyDescent="0.2">
      <c r="A64" s="1" t="str">
        <f t="shared" si="0"/>
        <v>Region: LondonMinorities - all other than White British</v>
      </c>
      <c r="B64" s="3" t="s">
        <v>779</v>
      </c>
      <c r="C64" s="3" t="s">
        <v>780</v>
      </c>
      <c r="D64" s="3" t="s">
        <v>702</v>
      </c>
      <c r="E64" s="5">
        <v>4504657</v>
      </c>
      <c r="F64" s="5">
        <v>531866</v>
      </c>
      <c r="G64" s="5">
        <v>960760</v>
      </c>
      <c r="H64" s="5">
        <v>222778</v>
      </c>
      <c r="I64" s="5">
        <v>212667</v>
      </c>
      <c r="J64" s="5">
        <v>17106</v>
      </c>
      <c r="K64" s="5">
        <v>1748620</v>
      </c>
      <c r="L64" s="5">
        <v>756884</v>
      </c>
      <c r="M64" s="5">
        <v>1054460</v>
      </c>
      <c r="N64" s="5">
        <v>54546</v>
      </c>
      <c r="O64" s="6">
        <v>11.807025484959231</v>
      </c>
      <c r="P64" s="6">
        <v>21.328149956811362</v>
      </c>
      <c r="Q64" s="6">
        <v>4.9455041749016626</v>
      </c>
      <c r="R64" s="6">
        <v>4.7210475736554418</v>
      </c>
      <c r="S64" s="6">
        <v>0.37974034427038506</v>
      </c>
      <c r="T64" s="6">
        <v>38.818049853740249</v>
      </c>
      <c r="U64" s="6">
        <v>16.802255976426174</v>
      </c>
      <c r="V64" s="6">
        <v>23.408219538135757</v>
      </c>
      <c r="W64" s="6">
        <v>1.210880206861477</v>
      </c>
      <c r="X64" s="5">
        <v>1918446</v>
      </c>
      <c r="Y64" s="5">
        <v>1605778</v>
      </c>
      <c r="Z64" s="5">
        <v>135570</v>
      </c>
      <c r="AA64" s="5">
        <v>260179</v>
      </c>
      <c r="AB64" s="5">
        <v>202580</v>
      </c>
      <c r="AC64" s="5">
        <v>25571</v>
      </c>
      <c r="AD64" s="5">
        <v>1658267</v>
      </c>
      <c r="AE64" s="5">
        <v>1403198</v>
      </c>
      <c r="AF64" s="5">
        <v>109999</v>
      </c>
      <c r="AG64" s="6">
        <v>7.8391645370076066</v>
      </c>
      <c r="AH64" s="6">
        <v>84.618339507449647</v>
      </c>
      <c r="AI64" s="6">
        <v>12.622667588113337</v>
      </c>
      <c r="AJ64" s="6">
        <v>77.861779774693574</v>
      </c>
    </row>
    <row r="65" spans="1:36" hidden="1" x14ac:dyDescent="0.2">
      <c r="A65" s="1" t="str">
        <f t="shared" si="0"/>
        <v>Region: LondonWhite Irish</v>
      </c>
      <c r="B65" s="3" t="s">
        <v>779</v>
      </c>
      <c r="C65" s="3" t="s">
        <v>780</v>
      </c>
      <c r="D65" s="3" t="s">
        <v>703</v>
      </c>
      <c r="E65" s="5">
        <v>175974</v>
      </c>
      <c r="F65" s="5">
        <v>12531</v>
      </c>
      <c r="G65" s="5">
        <v>23289</v>
      </c>
      <c r="H65" s="5">
        <v>6476</v>
      </c>
      <c r="I65" s="5">
        <v>7280</v>
      </c>
      <c r="J65" s="5">
        <v>407</v>
      </c>
      <c r="K65" s="5">
        <v>50730</v>
      </c>
      <c r="L65" s="5">
        <v>22223</v>
      </c>
      <c r="M65" s="5">
        <v>38698</v>
      </c>
      <c r="N65" s="5">
        <v>1521</v>
      </c>
      <c r="O65" s="6">
        <v>7.1209383204337007</v>
      </c>
      <c r="P65" s="6">
        <v>13.234341436803165</v>
      </c>
      <c r="Q65" s="6">
        <v>3.6800891040721924</v>
      </c>
      <c r="R65" s="6">
        <v>4.1369747803652812</v>
      </c>
      <c r="S65" s="6">
        <v>0.23128416697921284</v>
      </c>
      <c r="T65" s="6">
        <v>28.828122336254218</v>
      </c>
      <c r="U65" s="6">
        <v>12.628570129678248</v>
      </c>
      <c r="V65" s="6">
        <v>21.99074863332083</v>
      </c>
      <c r="W65" s="6">
        <v>0.86433223089774625</v>
      </c>
      <c r="X65" s="5">
        <v>67171</v>
      </c>
      <c r="Y65" s="5">
        <v>60107</v>
      </c>
      <c r="Z65" s="5">
        <v>2847</v>
      </c>
      <c r="AA65" s="5">
        <v>5403</v>
      </c>
      <c r="AB65" s="5">
        <v>4565</v>
      </c>
      <c r="AC65" s="5">
        <v>336</v>
      </c>
      <c r="AD65" s="5">
        <v>61768</v>
      </c>
      <c r="AE65" s="5">
        <v>55542</v>
      </c>
      <c r="AF65" s="5">
        <v>2511</v>
      </c>
      <c r="AG65" s="6">
        <v>4.5209031003564872</v>
      </c>
      <c r="AH65" s="6">
        <v>89.920347105297239</v>
      </c>
      <c r="AI65" s="6">
        <v>7.3603504928806132</v>
      </c>
      <c r="AJ65" s="6">
        <v>84.490098093651682</v>
      </c>
    </row>
    <row r="66" spans="1:36" hidden="1" x14ac:dyDescent="0.2">
      <c r="A66" s="1" t="str">
        <f t="shared" ref="A66:A129" si="1">C66&amp;D66</f>
        <v>Region: LondonWhite Gyspy or Irish Traveller</v>
      </c>
      <c r="B66" s="3" t="s">
        <v>779</v>
      </c>
      <c r="C66" s="3" t="s">
        <v>780</v>
      </c>
      <c r="D66" s="3" t="s">
        <v>704</v>
      </c>
      <c r="E66" s="5">
        <v>8196</v>
      </c>
      <c r="F66" s="5">
        <v>1198</v>
      </c>
      <c r="G66" s="5">
        <v>2120</v>
      </c>
      <c r="H66" s="5">
        <v>567</v>
      </c>
      <c r="I66" s="5">
        <v>444</v>
      </c>
      <c r="J66" s="5">
        <v>223</v>
      </c>
      <c r="K66" s="5">
        <v>3019</v>
      </c>
      <c r="L66" s="5">
        <v>1990</v>
      </c>
      <c r="M66" s="5">
        <v>1794</v>
      </c>
      <c r="N66" s="5">
        <v>127</v>
      </c>
      <c r="O66" s="6">
        <v>14.616886285993168</v>
      </c>
      <c r="P66" s="6">
        <v>25.866276232308444</v>
      </c>
      <c r="Q66" s="6">
        <v>6.9180087847730602</v>
      </c>
      <c r="R66" s="6">
        <v>5.4172767203513912</v>
      </c>
      <c r="S66" s="6">
        <v>2.7208394338701805</v>
      </c>
      <c r="T66" s="6">
        <v>36.835041483650564</v>
      </c>
      <c r="U66" s="6">
        <v>24.280136652025377</v>
      </c>
      <c r="V66" s="6">
        <v>21.888726207906295</v>
      </c>
      <c r="W66" s="6">
        <v>1.5495363591996096</v>
      </c>
      <c r="X66" s="5">
        <v>2791</v>
      </c>
      <c r="Y66" s="5">
        <v>1522</v>
      </c>
      <c r="Z66" s="5">
        <v>269</v>
      </c>
      <c r="AA66" s="5">
        <v>466</v>
      </c>
      <c r="AB66" s="5">
        <v>253</v>
      </c>
      <c r="AC66" s="5">
        <v>40</v>
      </c>
      <c r="AD66" s="5">
        <v>2325</v>
      </c>
      <c r="AE66" s="5">
        <v>1269</v>
      </c>
      <c r="AF66" s="5">
        <v>229</v>
      </c>
      <c r="AG66" s="6">
        <v>18.045705279747832</v>
      </c>
      <c r="AH66" s="6">
        <v>54.58064516129032</v>
      </c>
      <c r="AI66" s="6">
        <v>15.810276679841897</v>
      </c>
      <c r="AJ66" s="6">
        <v>54.291845493562235</v>
      </c>
    </row>
    <row r="67" spans="1:36" hidden="1" x14ac:dyDescent="0.2">
      <c r="A67" s="1" t="str">
        <f t="shared" si="1"/>
        <v>Region: LondonWhite Other</v>
      </c>
      <c r="B67" s="3" t="s">
        <v>779</v>
      </c>
      <c r="C67" s="3" t="s">
        <v>780</v>
      </c>
      <c r="D67" s="3" t="s">
        <v>705</v>
      </c>
      <c r="E67" s="5">
        <v>1033981</v>
      </c>
      <c r="F67" s="5">
        <v>94376</v>
      </c>
      <c r="G67" s="5">
        <v>167674</v>
      </c>
      <c r="H67" s="5">
        <v>39481</v>
      </c>
      <c r="I67" s="5">
        <v>40503</v>
      </c>
      <c r="J67" s="5">
        <v>2636</v>
      </c>
      <c r="K67" s="5">
        <v>394714</v>
      </c>
      <c r="L67" s="5">
        <v>159867</v>
      </c>
      <c r="M67" s="5">
        <v>282953</v>
      </c>
      <c r="N67" s="5">
        <v>10257</v>
      </c>
      <c r="O67" s="6">
        <v>9.1274404461977543</v>
      </c>
      <c r="P67" s="6">
        <v>16.216352137998669</v>
      </c>
      <c r="Q67" s="6">
        <v>3.818348693061091</v>
      </c>
      <c r="R67" s="6">
        <v>3.917189967707337</v>
      </c>
      <c r="S67" s="6">
        <v>0.25493698626957362</v>
      </c>
      <c r="T67" s="6">
        <v>38.174202427317333</v>
      </c>
      <c r="U67" s="6">
        <v>15.461309250363401</v>
      </c>
      <c r="V67" s="6">
        <v>27.365396462797673</v>
      </c>
      <c r="W67" s="6">
        <v>0.99199114877352679</v>
      </c>
      <c r="X67" s="5">
        <v>588640</v>
      </c>
      <c r="Y67" s="5">
        <v>523568</v>
      </c>
      <c r="Z67" s="5">
        <v>25981</v>
      </c>
      <c r="AA67" s="5">
        <v>67046</v>
      </c>
      <c r="AB67" s="5">
        <v>56916</v>
      </c>
      <c r="AC67" s="5">
        <v>4014</v>
      </c>
      <c r="AD67" s="5">
        <v>521594</v>
      </c>
      <c r="AE67" s="5">
        <v>466652</v>
      </c>
      <c r="AF67" s="5">
        <v>21967</v>
      </c>
      <c r="AG67" s="6">
        <v>4.7073622313844146</v>
      </c>
      <c r="AH67" s="6">
        <v>89.46651993696247</v>
      </c>
      <c r="AI67" s="6">
        <v>7.0524984187223279</v>
      </c>
      <c r="AJ67" s="6">
        <v>84.890970378546072</v>
      </c>
    </row>
    <row r="68" spans="1:36" hidden="1" x14ac:dyDescent="0.2">
      <c r="A68" s="1" t="str">
        <f t="shared" si="1"/>
        <v>Region: LondonMixed White and Black Caribbean</v>
      </c>
      <c r="B68" s="3" t="s">
        <v>779</v>
      </c>
      <c r="C68" s="3" t="s">
        <v>780</v>
      </c>
      <c r="D68" s="3" t="s">
        <v>706</v>
      </c>
      <c r="E68" s="5">
        <v>119425</v>
      </c>
      <c r="F68" s="5">
        <v>14813</v>
      </c>
      <c r="G68" s="5">
        <v>26859</v>
      </c>
      <c r="H68" s="5">
        <v>7134</v>
      </c>
      <c r="I68" s="5">
        <v>6457</v>
      </c>
      <c r="J68" s="5">
        <v>944</v>
      </c>
      <c r="K68" s="5">
        <v>39785</v>
      </c>
      <c r="L68" s="5">
        <v>21193</v>
      </c>
      <c r="M68" s="5">
        <v>28576</v>
      </c>
      <c r="N68" s="5">
        <v>1652</v>
      </c>
      <c r="O68" s="6">
        <v>12.403600586141931</v>
      </c>
      <c r="P68" s="6">
        <v>22.490265857232572</v>
      </c>
      <c r="Q68" s="6">
        <v>5.9736236131463265</v>
      </c>
      <c r="R68" s="6">
        <v>5.4067406321959393</v>
      </c>
      <c r="S68" s="6">
        <v>0.79045425999581331</v>
      </c>
      <c r="T68" s="6">
        <v>33.313795268997282</v>
      </c>
      <c r="U68" s="6">
        <v>17.74586560602889</v>
      </c>
      <c r="V68" s="6">
        <v>23.927988277161397</v>
      </c>
      <c r="W68" s="6">
        <v>1.3832949549926732</v>
      </c>
      <c r="X68" s="5">
        <v>31154</v>
      </c>
      <c r="Y68" s="5">
        <v>25091</v>
      </c>
      <c r="Z68" s="5">
        <v>3588</v>
      </c>
      <c r="AA68" s="5">
        <v>4509</v>
      </c>
      <c r="AB68" s="5">
        <v>3472</v>
      </c>
      <c r="AC68" s="5">
        <v>614</v>
      </c>
      <c r="AD68" s="5">
        <v>26645</v>
      </c>
      <c r="AE68" s="5">
        <v>21619</v>
      </c>
      <c r="AF68" s="5">
        <v>2974</v>
      </c>
      <c r="AG68" s="6">
        <v>13.756417965678338</v>
      </c>
      <c r="AH68" s="6">
        <v>81.13717395383749</v>
      </c>
      <c r="AI68" s="6">
        <v>17.684331797235021</v>
      </c>
      <c r="AJ68" s="6">
        <v>77.001552450654245</v>
      </c>
    </row>
    <row r="69" spans="1:36" hidden="1" x14ac:dyDescent="0.2">
      <c r="A69" s="1" t="str">
        <f t="shared" si="1"/>
        <v>Region: LondonMixed White and Black African</v>
      </c>
      <c r="B69" s="3" t="s">
        <v>779</v>
      </c>
      <c r="C69" s="3" t="s">
        <v>780</v>
      </c>
      <c r="D69" s="3" t="s">
        <v>707</v>
      </c>
      <c r="E69" s="5">
        <v>65479</v>
      </c>
      <c r="F69" s="5">
        <v>9428</v>
      </c>
      <c r="G69" s="5">
        <v>16389</v>
      </c>
      <c r="H69" s="5">
        <v>4700</v>
      </c>
      <c r="I69" s="5">
        <v>4049</v>
      </c>
      <c r="J69" s="5">
        <v>442</v>
      </c>
      <c r="K69" s="5">
        <v>25075</v>
      </c>
      <c r="L69" s="5">
        <v>12768</v>
      </c>
      <c r="M69" s="5">
        <v>17320</v>
      </c>
      <c r="N69" s="5">
        <v>1173</v>
      </c>
      <c r="O69" s="6">
        <v>14.398509445776508</v>
      </c>
      <c r="P69" s="6">
        <v>25.029398738526854</v>
      </c>
      <c r="Q69" s="6">
        <v>7.17787382214145</v>
      </c>
      <c r="R69" s="6">
        <v>6.1836619374150494</v>
      </c>
      <c r="S69" s="6">
        <v>0.67502558072053631</v>
      </c>
      <c r="T69" s="6">
        <v>38.294720444722735</v>
      </c>
      <c r="U69" s="6">
        <v>19.499381481085539</v>
      </c>
      <c r="V69" s="6">
        <v>26.451228638189342</v>
      </c>
      <c r="W69" s="6">
        <v>1.7914140411429618</v>
      </c>
      <c r="X69" s="5">
        <v>18951</v>
      </c>
      <c r="Y69" s="5">
        <v>15643</v>
      </c>
      <c r="Z69" s="5">
        <v>1939</v>
      </c>
      <c r="AA69" s="5">
        <v>3060</v>
      </c>
      <c r="AB69" s="5">
        <v>2399</v>
      </c>
      <c r="AC69" s="5">
        <v>407</v>
      </c>
      <c r="AD69" s="5">
        <v>15891</v>
      </c>
      <c r="AE69" s="5">
        <v>13244</v>
      </c>
      <c r="AF69" s="5">
        <v>1532</v>
      </c>
      <c r="AG69" s="6">
        <v>11.567502265176683</v>
      </c>
      <c r="AH69" s="6">
        <v>83.342772638600465</v>
      </c>
      <c r="AI69" s="6">
        <v>16.965402250937892</v>
      </c>
      <c r="AJ69" s="6">
        <v>78.398692810457518</v>
      </c>
    </row>
    <row r="70" spans="1:36" hidden="1" x14ac:dyDescent="0.2">
      <c r="A70" s="1" t="str">
        <f t="shared" si="1"/>
        <v>Region: LondonMixed White and Asian</v>
      </c>
      <c r="B70" s="3" t="s">
        <v>779</v>
      </c>
      <c r="C70" s="3" t="s">
        <v>780</v>
      </c>
      <c r="D70" s="3" t="s">
        <v>708</v>
      </c>
      <c r="E70" s="5">
        <v>101500</v>
      </c>
      <c r="F70" s="5">
        <v>7268</v>
      </c>
      <c r="G70" s="5">
        <v>13470</v>
      </c>
      <c r="H70" s="5">
        <v>3109</v>
      </c>
      <c r="I70" s="5">
        <v>3416</v>
      </c>
      <c r="J70" s="5">
        <v>296</v>
      </c>
      <c r="K70" s="5">
        <v>30533</v>
      </c>
      <c r="L70" s="5">
        <v>13041</v>
      </c>
      <c r="M70" s="5">
        <v>21571</v>
      </c>
      <c r="N70" s="5">
        <v>748</v>
      </c>
      <c r="O70" s="6">
        <v>7.1605911330049263</v>
      </c>
      <c r="P70" s="6">
        <v>13.270935960591133</v>
      </c>
      <c r="Q70" s="6">
        <v>3.0630541871921184</v>
      </c>
      <c r="R70" s="6">
        <v>3.3655172413793104</v>
      </c>
      <c r="S70" s="6">
        <v>0.29162561576354679</v>
      </c>
      <c r="T70" s="6">
        <v>30.081773399014779</v>
      </c>
      <c r="U70" s="6">
        <v>12.848275862068965</v>
      </c>
      <c r="V70" s="6">
        <v>21.252216748768472</v>
      </c>
      <c r="W70" s="6">
        <v>0.73694581280788174</v>
      </c>
      <c r="X70" s="5">
        <v>30890</v>
      </c>
      <c r="Y70" s="5">
        <v>26306</v>
      </c>
      <c r="Z70" s="5">
        <v>1668</v>
      </c>
      <c r="AA70" s="5">
        <v>3155</v>
      </c>
      <c r="AB70" s="5">
        <v>2485</v>
      </c>
      <c r="AC70" s="5">
        <v>227</v>
      </c>
      <c r="AD70" s="5">
        <v>27735</v>
      </c>
      <c r="AE70" s="5">
        <v>23821</v>
      </c>
      <c r="AF70" s="5">
        <v>1441</v>
      </c>
      <c r="AG70" s="6">
        <v>6.0492842449939133</v>
      </c>
      <c r="AH70" s="6">
        <v>85.887867315666128</v>
      </c>
      <c r="AI70" s="6">
        <v>9.134808853118713</v>
      </c>
      <c r="AJ70" s="6">
        <v>78.763866877971481</v>
      </c>
    </row>
    <row r="71" spans="1:36" hidden="1" x14ac:dyDescent="0.2">
      <c r="A71" s="1" t="str">
        <f t="shared" si="1"/>
        <v>Region: LondonMixed Other</v>
      </c>
      <c r="B71" s="3" t="s">
        <v>779</v>
      </c>
      <c r="C71" s="3" t="s">
        <v>780</v>
      </c>
      <c r="D71" s="3" t="s">
        <v>709</v>
      </c>
      <c r="E71" s="5">
        <v>118875</v>
      </c>
      <c r="F71" s="5">
        <v>12930</v>
      </c>
      <c r="G71" s="5">
        <v>23110</v>
      </c>
      <c r="H71" s="5">
        <v>5894</v>
      </c>
      <c r="I71" s="5">
        <v>5668</v>
      </c>
      <c r="J71" s="5">
        <v>431</v>
      </c>
      <c r="K71" s="5">
        <v>42480</v>
      </c>
      <c r="L71" s="5">
        <v>19326</v>
      </c>
      <c r="M71" s="5">
        <v>31125</v>
      </c>
      <c r="N71" s="5">
        <v>1366</v>
      </c>
      <c r="O71" s="6">
        <v>10.876971608832807</v>
      </c>
      <c r="P71" s="6">
        <v>19.440588853838065</v>
      </c>
      <c r="Q71" s="6">
        <v>4.9581493165089379</v>
      </c>
      <c r="R71" s="6">
        <v>4.7680336487907464</v>
      </c>
      <c r="S71" s="6">
        <v>0.36256572029442691</v>
      </c>
      <c r="T71" s="6">
        <v>35.735015772870661</v>
      </c>
      <c r="U71" s="6">
        <v>16.257413249211357</v>
      </c>
      <c r="V71" s="6">
        <v>26.182965299684543</v>
      </c>
      <c r="W71" s="6">
        <v>1.149106203995794</v>
      </c>
      <c r="X71" s="5">
        <v>39181</v>
      </c>
      <c r="Y71" s="5">
        <v>33482</v>
      </c>
      <c r="Z71" s="5">
        <v>2689</v>
      </c>
      <c r="AA71" s="5">
        <v>5009</v>
      </c>
      <c r="AB71" s="5">
        <v>4020</v>
      </c>
      <c r="AC71" s="5">
        <v>422</v>
      </c>
      <c r="AD71" s="5">
        <v>34172</v>
      </c>
      <c r="AE71" s="5">
        <v>29462</v>
      </c>
      <c r="AF71" s="5">
        <v>2267</v>
      </c>
      <c r="AG71" s="6">
        <v>7.6946575249473899</v>
      </c>
      <c r="AH71" s="6">
        <v>86.216785672480398</v>
      </c>
      <c r="AI71" s="6">
        <v>10.497512437810945</v>
      </c>
      <c r="AJ71" s="6">
        <v>80.255540027949692</v>
      </c>
    </row>
    <row r="72" spans="1:36" hidden="1" x14ac:dyDescent="0.2">
      <c r="A72" s="1" t="str">
        <f t="shared" si="1"/>
        <v>Region: LondonIndian</v>
      </c>
      <c r="B72" s="3" t="s">
        <v>779</v>
      </c>
      <c r="C72" s="3" t="s">
        <v>780</v>
      </c>
      <c r="D72" s="3" t="s">
        <v>710</v>
      </c>
      <c r="E72" s="5">
        <v>542857</v>
      </c>
      <c r="F72" s="5">
        <v>27177</v>
      </c>
      <c r="G72" s="5">
        <v>60195</v>
      </c>
      <c r="H72" s="5">
        <v>9595</v>
      </c>
      <c r="I72" s="5">
        <v>8545</v>
      </c>
      <c r="J72" s="5">
        <v>748</v>
      </c>
      <c r="K72" s="5">
        <v>181810</v>
      </c>
      <c r="L72" s="5">
        <v>66190</v>
      </c>
      <c r="M72" s="5">
        <v>64399</v>
      </c>
      <c r="N72" s="5">
        <v>2276</v>
      </c>
      <c r="O72" s="6">
        <v>5.0062907911291559</v>
      </c>
      <c r="P72" s="6">
        <v>11.088555549619882</v>
      </c>
      <c r="Q72" s="6">
        <v>1.7675004651317014</v>
      </c>
      <c r="R72" s="6">
        <v>1.5740793615998321</v>
      </c>
      <c r="S72" s="6">
        <v>0.13778950994460787</v>
      </c>
      <c r="T72" s="6">
        <v>33.491324602980157</v>
      </c>
      <c r="U72" s="6">
        <v>12.192897945499459</v>
      </c>
      <c r="V72" s="6">
        <v>11.862976806046527</v>
      </c>
      <c r="W72" s="6">
        <v>0.41926326822717586</v>
      </c>
      <c r="X72" s="5">
        <v>232503</v>
      </c>
      <c r="Y72" s="5">
        <v>204815</v>
      </c>
      <c r="Z72" s="5">
        <v>11970</v>
      </c>
      <c r="AA72" s="5">
        <v>15171</v>
      </c>
      <c r="AB72" s="5">
        <v>12448</v>
      </c>
      <c r="AC72" s="5">
        <v>1076</v>
      </c>
      <c r="AD72" s="5">
        <v>217332</v>
      </c>
      <c r="AE72" s="5">
        <v>192367</v>
      </c>
      <c r="AF72" s="5">
        <v>10894</v>
      </c>
      <c r="AG72" s="6">
        <v>5.6631334896317975</v>
      </c>
      <c r="AH72" s="6">
        <v>88.512966337216795</v>
      </c>
      <c r="AI72" s="6">
        <v>8.6439588688946021</v>
      </c>
      <c r="AJ72" s="6">
        <v>82.051282051282058</v>
      </c>
    </row>
    <row r="73" spans="1:36" hidden="1" x14ac:dyDescent="0.2">
      <c r="A73" s="1" t="str">
        <f t="shared" si="1"/>
        <v>Region: LondonPakistani</v>
      </c>
      <c r="B73" s="3" t="s">
        <v>779</v>
      </c>
      <c r="C73" s="3" t="s">
        <v>780</v>
      </c>
      <c r="D73" s="3" t="s">
        <v>711</v>
      </c>
      <c r="E73" s="5">
        <v>223797</v>
      </c>
      <c r="F73" s="5">
        <v>19177</v>
      </c>
      <c r="G73" s="5">
        <v>39933</v>
      </c>
      <c r="H73" s="5">
        <v>6302</v>
      </c>
      <c r="I73" s="5">
        <v>4859</v>
      </c>
      <c r="J73" s="5">
        <v>422</v>
      </c>
      <c r="K73" s="5">
        <v>94913</v>
      </c>
      <c r="L73" s="5">
        <v>41868</v>
      </c>
      <c r="M73" s="5">
        <v>47395</v>
      </c>
      <c r="N73" s="5">
        <v>1627</v>
      </c>
      <c r="O73" s="6">
        <v>8.5689263037484871</v>
      </c>
      <c r="P73" s="6">
        <v>17.843402726578105</v>
      </c>
      <c r="Q73" s="6">
        <v>2.8159448071243136</v>
      </c>
      <c r="R73" s="6">
        <v>2.1711640459881054</v>
      </c>
      <c r="S73" s="6">
        <v>0.18856374303498261</v>
      </c>
      <c r="T73" s="6">
        <v>42.410309342841948</v>
      </c>
      <c r="U73" s="6">
        <v>18.708025576750359</v>
      </c>
      <c r="V73" s="6">
        <v>21.17767441029147</v>
      </c>
      <c r="W73" s="6">
        <v>0.72699812776757511</v>
      </c>
      <c r="X73" s="5">
        <v>85135</v>
      </c>
      <c r="Y73" s="5">
        <v>61301</v>
      </c>
      <c r="Z73" s="5">
        <v>6198</v>
      </c>
      <c r="AA73" s="5">
        <v>10038</v>
      </c>
      <c r="AB73" s="5">
        <v>6836</v>
      </c>
      <c r="AC73" s="5">
        <v>845</v>
      </c>
      <c r="AD73" s="5">
        <v>75097</v>
      </c>
      <c r="AE73" s="5">
        <v>54465</v>
      </c>
      <c r="AF73" s="5">
        <v>5353</v>
      </c>
      <c r="AG73" s="6">
        <v>9.8283301202607181</v>
      </c>
      <c r="AH73" s="6">
        <v>72.526199448713001</v>
      </c>
      <c r="AI73" s="6">
        <v>12.361029842012872</v>
      </c>
      <c r="AJ73" s="6">
        <v>68.101215381550105</v>
      </c>
    </row>
    <row r="74" spans="1:36" hidden="1" x14ac:dyDescent="0.2">
      <c r="A74" s="1" t="str">
        <f t="shared" si="1"/>
        <v>Region: LondonBangladeshi</v>
      </c>
      <c r="B74" s="3" t="s">
        <v>779</v>
      </c>
      <c r="C74" s="3" t="s">
        <v>780</v>
      </c>
      <c r="D74" s="3" t="s">
        <v>712</v>
      </c>
      <c r="E74" s="5">
        <v>222127</v>
      </c>
      <c r="F74" s="5">
        <v>68421</v>
      </c>
      <c r="G74" s="5">
        <v>113108</v>
      </c>
      <c r="H74" s="5">
        <v>14758</v>
      </c>
      <c r="I74" s="5">
        <v>29710</v>
      </c>
      <c r="J74" s="5">
        <v>1292</v>
      </c>
      <c r="K74" s="5">
        <v>137553</v>
      </c>
      <c r="L74" s="5">
        <v>42138</v>
      </c>
      <c r="M74" s="5">
        <v>48260</v>
      </c>
      <c r="N74" s="5">
        <v>2691</v>
      </c>
      <c r="O74" s="6">
        <v>30.802648935068678</v>
      </c>
      <c r="P74" s="6">
        <v>50.920419399712777</v>
      </c>
      <c r="Q74" s="6">
        <v>6.6439469312600448</v>
      </c>
      <c r="R74" s="6">
        <v>13.375231286606311</v>
      </c>
      <c r="S74" s="6">
        <v>0.58164923669792501</v>
      </c>
      <c r="T74" s="6">
        <v>61.925385027484275</v>
      </c>
      <c r="U74" s="6">
        <v>18.970228743016381</v>
      </c>
      <c r="V74" s="6">
        <v>21.726309723716614</v>
      </c>
      <c r="W74" s="6">
        <v>1.2114691145155698</v>
      </c>
      <c r="X74" s="5">
        <v>79776</v>
      </c>
      <c r="Y74" s="5">
        <v>52299</v>
      </c>
      <c r="Z74" s="5">
        <v>7140</v>
      </c>
      <c r="AA74" s="5">
        <v>29586</v>
      </c>
      <c r="AB74" s="5">
        <v>18216</v>
      </c>
      <c r="AC74" s="5">
        <v>2939</v>
      </c>
      <c r="AD74" s="5">
        <v>50190</v>
      </c>
      <c r="AE74" s="5">
        <v>34083</v>
      </c>
      <c r="AF74" s="5">
        <v>4201</v>
      </c>
      <c r="AG74" s="6">
        <v>12.325792917290144</v>
      </c>
      <c r="AH74" s="6">
        <v>67.907949790794973</v>
      </c>
      <c r="AI74" s="6">
        <v>16.134167764602548</v>
      </c>
      <c r="AJ74" s="6">
        <v>61.569661326302985</v>
      </c>
    </row>
    <row r="75" spans="1:36" hidden="1" x14ac:dyDescent="0.2">
      <c r="A75" s="1" t="str">
        <f t="shared" si="1"/>
        <v>Region: LondonChinese</v>
      </c>
      <c r="B75" s="3" t="s">
        <v>779</v>
      </c>
      <c r="C75" s="3" t="s">
        <v>780</v>
      </c>
      <c r="D75" s="3" t="s">
        <v>713</v>
      </c>
      <c r="E75" s="5">
        <v>124250</v>
      </c>
      <c r="F75" s="5">
        <v>9761</v>
      </c>
      <c r="G75" s="5">
        <v>18566</v>
      </c>
      <c r="H75" s="5">
        <v>4220</v>
      </c>
      <c r="I75" s="5">
        <v>6007</v>
      </c>
      <c r="J75" s="5">
        <v>353</v>
      </c>
      <c r="K75" s="5">
        <v>44762</v>
      </c>
      <c r="L75" s="5">
        <v>19247</v>
      </c>
      <c r="M75" s="5">
        <v>31497</v>
      </c>
      <c r="N75" s="5">
        <v>973</v>
      </c>
      <c r="O75" s="6">
        <v>7.8559356136820924</v>
      </c>
      <c r="P75" s="6">
        <v>14.942454728370221</v>
      </c>
      <c r="Q75" s="6">
        <v>3.3963782696177063</v>
      </c>
      <c r="R75" s="6">
        <v>4.8346076458752512</v>
      </c>
      <c r="S75" s="6">
        <v>0.28410462776659962</v>
      </c>
      <c r="T75" s="6">
        <v>36.025754527162981</v>
      </c>
      <c r="U75" s="6">
        <v>15.490543259557343</v>
      </c>
      <c r="V75" s="6">
        <v>25.349698189134809</v>
      </c>
      <c r="W75" s="6">
        <v>0.78309859154929573</v>
      </c>
      <c r="X75" s="5">
        <v>54858</v>
      </c>
      <c r="Y75" s="5">
        <v>48001</v>
      </c>
      <c r="Z75" s="5">
        <v>2605</v>
      </c>
      <c r="AA75" s="5">
        <v>5486</v>
      </c>
      <c r="AB75" s="5">
        <v>4717</v>
      </c>
      <c r="AC75" s="5">
        <v>379</v>
      </c>
      <c r="AD75" s="5">
        <v>49372</v>
      </c>
      <c r="AE75" s="5">
        <v>43284</v>
      </c>
      <c r="AF75" s="5">
        <v>2226</v>
      </c>
      <c r="AG75" s="6">
        <v>5.1427779317992792</v>
      </c>
      <c r="AH75" s="6">
        <v>87.669124199951384</v>
      </c>
      <c r="AI75" s="6">
        <v>8.0347678609285555</v>
      </c>
      <c r="AJ75" s="6">
        <v>85.982500911410867</v>
      </c>
    </row>
    <row r="76" spans="1:36" hidden="1" x14ac:dyDescent="0.2">
      <c r="A76" s="1" t="str">
        <f t="shared" si="1"/>
        <v>Region: LondonAsian Other</v>
      </c>
      <c r="B76" s="3" t="s">
        <v>779</v>
      </c>
      <c r="C76" s="3" t="s">
        <v>780</v>
      </c>
      <c r="D76" s="3" t="s">
        <v>714</v>
      </c>
      <c r="E76" s="5">
        <v>398515</v>
      </c>
      <c r="F76" s="5">
        <v>30115</v>
      </c>
      <c r="G76" s="5">
        <v>61727</v>
      </c>
      <c r="H76" s="5">
        <v>13896</v>
      </c>
      <c r="I76" s="5">
        <v>12612</v>
      </c>
      <c r="J76" s="5">
        <v>952</v>
      </c>
      <c r="K76" s="5">
        <v>130021</v>
      </c>
      <c r="L76" s="5">
        <v>55499</v>
      </c>
      <c r="M76" s="5">
        <v>74014</v>
      </c>
      <c r="N76" s="5">
        <v>3285</v>
      </c>
      <c r="O76" s="6">
        <v>7.556804637215663</v>
      </c>
      <c r="P76" s="6">
        <v>15.489253854936452</v>
      </c>
      <c r="Q76" s="6">
        <v>3.4869452843682169</v>
      </c>
      <c r="R76" s="6">
        <v>3.1647491311493923</v>
      </c>
      <c r="S76" s="6">
        <v>0.23888686749557733</v>
      </c>
      <c r="T76" s="6">
        <v>32.626375418742079</v>
      </c>
      <c r="U76" s="6">
        <v>13.926451952875048</v>
      </c>
      <c r="V76" s="6">
        <v>18.572450221447124</v>
      </c>
      <c r="W76" s="6">
        <v>0.82431025180984407</v>
      </c>
      <c r="X76" s="5">
        <v>166361</v>
      </c>
      <c r="Y76" s="5">
        <v>131412</v>
      </c>
      <c r="Z76" s="5">
        <v>8975</v>
      </c>
      <c r="AA76" s="5">
        <v>15496</v>
      </c>
      <c r="AB76" s="5">
        <v>11893</v>
      </c>
      <c r="AC76" s="5">
        <v>1104</v>
      </c>
      <c r="AD76" s="5">
        <v>150865</v>
      </c>
      <c r="AE76" s="5">
        <v>119519</v>
      </c>
      <c r="AF76" s="5">
        <v>7871</v>
      </c>
      <c r="AG76" s="6">
        <v>6.5855638015712987</v>
      </c>
      <c r="AH76" s="6">
        <v>79.222483677459977</v>
      </c>
      <c r="AI76" s="6">
        <v>9.2827713781215841</v>
      </c>
      <c r="AJ76" s="6">
        <v>76.748838409912238</v>
      </c>
    </row>
    <row r="77" spans="1:36" hidden="1" x14ac:dyDescent="0.2">
      <c r="A77" s="1" t="str">
        <f t="shared" si="1"/>
        <v>Region: LondonBlack African</v>
      </c>
      <c r="B77" s="3" t="s">
        <v>779</v>
      </c>
      <c r="C77" s="3" t="s">
        <v>780</v>
      </c>
      <c r="D77" s="3" t="s">
        <v>715</v>
      </c>
      <c r="E77" s="5">
        <v>573931</v>
      </c>
      <c r="F77" s="5">
        <v>105205</v>
      </c>
      <c r="G77" s="5">
        <v>186399</v>
      </c>
      <c r="H77" s="5">
        <v>50944</v>
      </c>
      <c r="I77" s="5">
        <v>41883</v>
      </c>
      <c r="J77" s="5">
        <v>5150</v>
      </c>
      <c r="K77" s="5">
        <v>236259</v>
      </c>
      <c r="L77" s="5">
        <v>135315</v>
      </c>
      <c r="M77" s="5">
        <v>148716</v>
      </c>
      <c r="N77" s="5">
        <v>12748</v>
      </c>
      <c r="O77" s="6">
        <v>18.330600716810906</v>
      </c>
      <c r="P77" s="6">
        <v>32.477597481230319</v>
      </c>
      <c r="Q77" s="6">
        <v>8.8763283391209047</v>
      </c>
      <c r="R77" s="6">
        <v>7.2975671291496713</v>
      </c>
      <c r="S77" s="6">
        <v>0.89732040959627546</v>
      </c>
      <c r="T77" s="6">
        <v>41.165052941904165</v>
      </c>
      <c r="U77" s="6">
        <v>23.576875965926217</v>
      </c>
      <c r="V77" s="6">
        <v>25.911825637576644</v>
      </c>
      <c r="W77" s="6">
        <v>2.2211729284530719</v>
      </c>
      <c r="X77" s="5">
        <v>217553</v>
      </c>
      <c r="Y77" s="5">
        <v>178110</v>
      </c>
      <c r="Z77" s="5">
        <v>27320</v>
      </c>
      <c r="AA77" s="5">
        <v>43974</v>
      </c>
      <c r="AB77" s="5">
        <v>34894</v>
      </c>
      <c r="AC77" s="5">
        <v>6385</v>
      </c>
      <c r="AD77" s="5">
        <v>173579</v>
      </c>
      <c r="AE77" s="5">
        <v>143216</v>
      </c>
      <c r="AF77" s="5">
        <v>20935</v>
      </c>
      <c r="AG77" s="6">
        <v>14.61778013629762</v>
      </c>
      <c r="AH77" s="6">
        <v>82.50767661986761</v>
      </c>
      <c r="AI77" s="6">
        <v>18.298274775032958</v>
      </c>
      <c r="AJ77" s="6">
        <v>79.351434938827495</v>
      </c>
    </row>
    <row r="78" spans="1:36" hidden="1" x14ac:dyDescent="0.2">
      <c r="A78" s="1" t="str">
        <f t="shared" si="1"/>
        <v>Region: LondonBlack Caribbean</v>
      </c>
      <c r="B78" s="3" t="s">
        <v>779</v>
      </c>
      <c r="C78" s="3" t="s">
        <v>780</v>
      </c>
      <c r="D78" s="3" t="s">
        <v>716</v>
      </c>
      <c r="E78" s="5">
        <v>344597</v>
      </c>
      <c r="F78" s="5">
        <v>54047</v>
      </c>
      <c r="G78" s="5">
        <v>91779</v>
      </c>
      <c r="H78" s="5">
        <v>25397</v>
      </c>
      <c r="I78" s="5">
        <v>17977</v>
      </c>
      <c r="J78" s="5">
        <v>1472</v>
      </c>
      <c r="K78" s="5">
        <v>141792</v>
      </c>
      <c r="L78" s="5">
        <v>67591</v>
      </c>
      <c r="M78" s="5">
        <v>93385</v>
      </c>
      <c r="N78" s="5">
        <v>6694</v>
      </c>
      <c r="O78" s="6">
        <v>15.68411796968633</v>
      </c>
      <c r="P78" s="6">
        <v>26.633719968542966</v>
      </c>
      <c r="Q78" s="6">
        <v>7.3700583580240107</v>
      </c>
      <c r="R78" s="6">
        <v>5.2168184865219374</v>
      </c>
      <c r="S78" s="6">
        <v>0.42716564566725768</v>
      </c>
      <c r="T78" s="6">
        <v>41.147195129383022</v>
      </c>
      <c r="U78" s="6">
        <v>19.614506220309522</v>
      </c>
      <c r="V78" s="6">
        <v>27.099771617280474</v>
      </c>
      <c r="W78" s="6">
        <v>1.9425589891960755</v>
      </c>
      <c r="X78" s="5">
        <v>128653</v>
      </c>
      <c r="Y78" s="5">
        <v>110739</v>
      </c>
      <c r="Z78" s="5">
        <v>14956</v>
      </c>
      <c r="AA78" s="5">
        <v>22760</v>
      </c>
      <c r="AB78" s="5">
        <v>18966</v>
      </c>
      <c r="AC78" s="5">
        <v>3214</v>
      </c>
      <c r="AD78" s="5">
        <v>105893</v>
      </c>
      <c r="AE78" s="5">
        <v>91773</v>
      </c>
      <c r="AF78" s="5">
        <v>11742</v>
      </c>
      <c r="AG78" s="6">
        <v>12.794612794612794</v>
      </c>
      <c r="AH78" s="6">
        <v>86.665785273814137</v>
      </c>
      <c r="AI78" s="6">
        <v>16.946114098913846</v>
      </c>
      <c r="AJ78" s="6">
        <v>83.330404217926187</v>
      </c>
    </row>
    <row r="79" spans="1:36" hidden="1" x14ac:dyDescent="0.2">
      <c r="A79" s="1" t="str">
        <f t="shared" si="1"/>
        <v>Region: LondonBlack Other</v>
      </c>
      <c r="B79" s="3" t="s">
        <v>779</v>
      </c>
      <c r="C79" s="3" t="s">
        <v>780</v>
      </c>
      <c r="D79" s="3" t="s">
        <v>717</v>
      </c>
      <c r="E79" s="5">
        <v>170112</v>
      </c>
      <c r="F79" s="5">
        <v>29570</v>
      </c>
      <c r="G79" s="5">
        <v>51031</v>
      </c>
      <c r="H79" s="5">
        <v>14517</v>
      </c>
      <c r="I79" s="5">
        <v>11682</v>
      </c>
      <c r="J79" s="5">
        <v>788</v>
      </c>
      <c r="K79" s="5">
        <v>70477</v>
      </c>
      <c r="L79" s="5">
        <v>35174</v>
      </c>
      <c r="M79" s="5">
        <v>48858</v>
      </c>
      <c r="N79" s="5">
        <v>3692</v>
      </c>
      <c r="O79" s="6">
        <v>17.382665537998495</v>
      </c>
      <c r="P79" s="6">
        <v>29.998471595184348</v>
      </c>
      <c r="Q79" s="6">
        <v>8.5337895033860054</v>
      </c>
      <c r="R79" s="6">
        <v>6.8672404063205414</v>
      </c>
      <c r="S79" s="6">
        <v>0.46322422874341612</v>
      </c>
      <c r="T79" s="6">
        <v>41.429763920240781</v>
      </c>
      <c r="U79" s="6">
        <v>20.676965763732131</v>
      </c>
      <c r="V79" s="6">
        <v>28.721077878103838</v>
      </c>
      <c r="W79" s="6">
        <v>2.1703348382242287</v>
      </c>
      <c r="X79" s="5">
        <v>57571</v>
      </c>
      <c r="Y79" s="5">
        <v>46015</v>
      </c>
      <c r="Z79" s="5">
        <v>8096</v>
      </c>
      <c r="AA79" s="5">
        <v>10933</v>
      </c>
      <c r="AB79" s="5">
        <v>8280</v>
      </c>
      <c r="AC79" s="5">
        <v>1870</v>
      </c>
      <c r="AD79" s="5">
        <v>46638</v>
      </c>
      <c r="AE79" s="5">
        <v>37735</v>
      </c>
      <c r="AF79" s="5">
        <v>6226</v>
      </c>
      <c r="AG79" s="6">
        <v>16.499271233602755</v>
      </c>
      <c r="AH79" s="6">
        <v>80.910416398644884</v>
      </c>
      <c r="AI79" s="6">
        <v>22.584541062801932</v>
      </c>
      <c r="AJ79" s="6">
        <v>75.734016280984179</v>
      </c>
    </row>
    <row r="80" spans="1:36" hidden="1" x14ac:dyDescent="0.2">
      <c r="A80" s="1" t="str">
        <f t="shared" si="1"/>
        <v>Region: LondonArab</v>
      </c>
      <c r="B80" s="3" t="s">
        <v>779</v>
      </c>
      <c r="C80" s="3" t="s">
        <v>780</v>
      </c>
      <c r="D80" s="3" t="s">
        <v>699</v>
      </c>
      <c r="E80" s="5">
        <v>106020</v>
      </c>
      <c r="F80" s="5">
        <v>12560</v>
      </c>
      <c r="G80" s="5">
        <v>22741</v>
      </c>
      <c r="H80" s="5">
        <v>5950</v>
      </c>
      <c r="I80" s="5">
        <v>3932</v>
      </c>
      <c r="J80" s="5">
        <v>166</v>
      </c>
      <c r="K80" s="5">
        <v>52198</v>
      </c>
      <c r="L80" s="5">
        <v>13769</v>
      </c>
      <c r="M80" s="5">
        <v>30517</v>
      </c>
      <c r="N80" s="5">
        <v>1236</v>
      </c>
      <c r="O80" s="6">
        <v>11.846821354461422</v>
      </c>
      <c r="P80" s="6">
        <v>21.449726466704394</v>
      </c>
      <c r="Q80" s="6">
        <v>5.6121486511978871</v>
      </c>
      <c r="R80" s="6">
        <v>3.7087342010941331</v>
      </c>
      <c r="S80" s="6">
        <v>0.15657423127711753</v>
      </c>
      <c r="T80" s="6">
        <v>49.234106772307115</v>
      </c>
      <c r="U80" s="6">
        <v>12.987172231654405</v>
      </c>
      <c r="V80" s="6">
        <v>28.784191661950576</v>
      </c>
      <c r="W80" s="6">
        <v>1.1658177702320316</v>
      </c>
      <c r="X80" s="5">
        <v>41681</v>
      </c>
      <c r="Y80" s="5">
        <v>28386</v>
      </c>
      <c r="Z80" s="5">
        <v>3599</v>
      </c>
      <c r="AA80" s="5">
        <v>6343</v>
      </c>
      <c r="AB80" s="5">
        <v>3980</v>
      </c>
      <c r="AC80" s="5">
        <v>647</v>
      </c>
      <c r="AD80" s="5">
        <v>35338</v>
      </c>
      <c r="AE80" s="5">
        <v>24406</v>
      </c>
      <c r="AF80" s="5">
        <v>2952</v>
      </c>
      <c r="AG80" s="6">
        <v>12.095386380398264</v>
      </c>
      <c r="AH80" s="6">
        <v>69.064463184107765</v>
      </c>
      <c r="AI80" s="6">
        <v>16.256281407035175</v>
      </c>
      <c r="AJ80" s="6">
        <v>62.746334542014822</v>
      </c>
    </row>
    <row r="81" spans="1:36" hidden="1" x14ac:dyDescent="0.2">
      <c r="A81" s="1" t="str">
        <f t="shared" si="1"/>
        <v>Region: LondonOther</v>
      </c>
      <c r="B81" s="3" t="s">
        <v>779</v>
      </c>
      <c r="C81" s="3" t="s">
        <v>780</v>
      </c>
      <c r="D81" s="3" t="s">
        <v>718</v>
      </c>
      <c r="E81" s="5">
        <v>175021</v>
      </c>
      <c r="F81" s="5">
        <v>23289</v>
      </c>
      <c r="G81" s="5">
        <v>42370</v>
      </c>
      <c r="H81" s="5">
        <v>9838</v>
      </c>
      <c r="I81" s="5">
        <v>7643</v>
      </c>
      <c r="J81" s="5">
        <v>384</v>
      </c>
      <c r="K81" s="5">
        <v>72499</v>
      </c>
      <c r="L81" s="5">
        <v>29685</v>
      </c>
      <c r="M81" s="5">
        <v>45382</v>
      </c>
      <c r="N81" s="5">
        <v>2480</v>
      </c>
      <c r="O81" s="6">
        <v>13.306403231612206</v>
      </c>
      <c r="P81" s="6">
        <v>24.208523548602738</v>
      </c>
      <c r="Q81" s="6">
        <v>5.6210397609429723</v>
      </c>
      <c r="R81" s="6">
        <v>4.3669045428834252</v>
      </c>
      <c r="S81" s="6">
        <v>0.2194022431593923</v>
      </c>
      <c r="T81" s="6">
        <v>41.423029236491622</v>
      </c>
      <c r="U81" s="6">
        <v>16.960821844235834</v>
      </c>
      <c r="V81" s="6">
        <v>25.929459893384223</v>
      </c>
      <c r="W81" s="6">
        <v>1.4169728204044085</v>
      </c>
      <c r="X81" s="5">
        <v>75577</v>
      </c>
      <c r="Y81" s="5">
        <v>58981</v>
      </c>
      <c r="Z81" s="5">
        <v>5730</v>
      </c>
      <c r="AA81" s="5">
        <v>11744</v>
      </c>
      <c r="AB81" s="5">
        <v>8240</v>
      </c>
      <c r="AC81" s="5">
        <v>1052</v>
      </c>
      <c r="AD81" s="5">
        <v>63833</v>
      </c>
      <c r="AE81" s="5">
        <v>50741</v>
      </c>
      <c r="AF81" s="5">
        <v>4678</v>
      </c>
      <c r="AG81" s="6">
        <v>9.2193689521294413</v>
      </c>
      <c r="AH81" s="6">
        <v>79.490232324972979</v>
      </c>
      <c r="AI81" s="6">
        <v>12.766990291262136</v>
      </c>
      <c r="AJ81" s="6">
        <v>70.163487738419619</v>
      </c>
    </row>
    <row r="82" spans="1:36" x14ac:dyDescent="0.2">
      <c r="A82" s="1" t="str">
        <f t="shared" si="1"/>
        <v>Region: North EastAll people</v>
      </c>
      <c r="B82" s="3" t="s">
        <v>781</v>
      </c>
      <c r="C82" s="3" t="s">
        <v>782</v>
      </c>
      <c r="D82" s="3" t="s">
        <v>700</v>
      </c>
      <c r="E82" s="5">
        <v>2596886</v>
      </c>
      <c r="F82" s="5">
        <v>430213</v>
      </c>
      <c r="G82" s="5">
        <v>421578</v>
      </c>
      <c r="H82" s="5">
        <v>718833</v>
      </c>
      <c r="I82" s="5">
        <v>763921</v>
      </c>
      <c r="J82" s="5">
        <v>472496</v>
      </c>
      <c r="K82" s="5">
        <v>61312</v>
      </c>
      <c r="L82" s="5">
        <v>176253</v>
      </c>
      <c r="M82" s="5">
        <v>46136</v>
      </c>
      <c r="N82" s="5">
        <v>98378</v>
      </c>
      <c r="O82" s="6">
        <v>16.56649541027215</v>
      </c>
      <c r="P82" s="6">
        <v>16.233981776635556</v>
      </c>
      <c r="Q82" s="6">
        <v>27.680575889738709</v>
      </c>
      <c r="R82" s="6">
        <v>29.416809209183615</v>
      </c>
      <c r="S82" s="6">
        <v>18.194714746815993</v>
      </c>
      <c r="T82" s="6">
        <v>2.3609815756255763</v>
      </c>
      <c r="U82" s="6">
        <v>6.7870903844065547</v>
      </c>
      <c r="V82" s="6">
        <v>1.7765893458549971</v>
      </c>
      <c r="W82" s="6">
        <v>3.788306456271088</v>
      </c>
      <c r="X82" s="5">
        <v>829537</v>
      </c>
      <c r="Y82" s="5">
        <v>711493</v>
      </c>
      <c r="Z82" s="5">
        <v>53515</v>
      </c>
      <c r="AA82" s="5">
        <v>140462</v>
      </c>
      <c r="AB82" s="5">
        <v>108892</v>
      </c>
      <c r="AC82" s="5">
        <v>14829</v>
      </c>
      <c r="AD82" s="5">
        <v>689075</v>
      </c>
      <c r="AE82" s="5">
        <v>602601</v>
      </c>
      <c r="AF82" s="5">
        <v>38686</v>
      </c>
      <c r="AG82" s="6">
        <v>6.4198366746819202</v>
      </c>
      <c r="AH82" s="6">
        <v>87.450712912237421</v>
      </c>
      <c r="AI82" s="6">
        <v>13.618080299746538</v>
      </c>
      <c r="AJ82" s="6">
        <v>77.524170238213898</v>
      </c>
    </row>
    <row r="83" spans="1:36" hidden="1" x14ac:dyDescent="0.2">
      <c r="A83" s="1" t="str">
        <f t="shared" si="1"/>
        <v>Region: North EastWhite British</v>
      </c>
      <c r="B83" s="3" t="s">
        <v>781</v>
      </c>
      <c r="C83" s="3" t="s">
        <v>782</v>
      </c>
      <c r="D83" s="3" t="s">
        <v>701</v>
      </c>
      <c r="E83" s="5">
        <v>2431423</v>
      </c>
      <c r="F83" s="5">
        <v>385942</v>
      </c>
      <c r="G83" s="5">
        <v>380146</v>
      </c>
      <c r="H83" s="5">
        <v>667782</v>
      </c>
      <c r="I83" s="5">
        <v>696865</v>
      </c>
      <c r="J83" s="5">
        <v>433902</v>
      </c>
      <c r="K83" s="5">
        <v>59309</v>
      </c>
      <c r="L83" s="5">
        <v>148479</v>
      </c>
      <c r="M83" s="5">
        <v>35768</v>
      </c>
      <c r="N83" s="5">
        <v>85328</v>
      </c>
      <c r="O83" s="6">
        <v>15.873091601091213</v>
      </c>
      <c r="P83" s="6">
        <v>15.634712676486156</v>
      </c>
      <c r="Q83" s="6">
        <v>27.46465752771114</v>
      </c>
      <c r="R83" s="6">
        <v>28.660788353157802</v>
      </c>
      <c r="S83" s="6">
        <v>17.845599058658241</v>
      </c>
      <c r="T83" s="6">
        <v>2.4392711593169927</v>
      </c>
      <c r="U83" s="6">
        <v>6.1066708672246666</v>
      </c>
      <c r="V83" s="6">
        <v>1.4710727010479048</v>
      </c>
      <c r="W83" s="6">
        <v>3.5093852447723002</v>
      </c>
      <c r="X83" s="5">
        <v>766808</v>
      </c>
      <c r="Y83" s="5">
        <v>660744</v>
      </c>
      <c r="Z83" s="5">
        <v>48741</v>
      </c>
      <c r="AA83" s="5">
        <v>122662</v>
      </c>
      <c r="AB83" s="5">
        <v>95416</v>
      </c>
      <c r="AC83" s="5">
        <v>13090</v>
      </c>
      <c r="AD83" s="5">
        <v>644146</v>
      </c>
      <c r="AE83" s="5">
        <v>565328</v>
      </c>
      <c r="AF83" s="5">
        <v>35651</v>
      </c>
      <c r="AG83" s="6">
        <v>6.306250530665384</v>
      </c>
      <c r="AH83" s="6">
        <v>87.763954134621656</v>
      </c>
      <c r="AI83" s="6">
        <v>13.718873144965205</v>
      </c>
      <c r="AJ83" s="6">
        <v>77.787741924964536</v>
      </c>
    </row>
    <row r="84" spans="1:36" hidden="1" x14ac:dyDescent="0.2">
      <c r="A84" s="1" t="str">
        <f t="shared" si="1"/>
        <v>Region: North EastMinorities - all other than White British</v>
      </c>
      <c r="B84" s="3" t="s">
        <v>781</v>
      </c>
      <c r="C84" s="3" t="s">
        <v>782</v>
      </c>
      <c r="D84" s="3" t="s">
        <v>702</v>
      </c>
      <c r="E84" s="5">
        <v>165463</v>
      </c>
      <c r="F84" s="5">
        <v>44271</v>
      </c>
      <c r="G84" s="5">
        <v>41432</v>
      </c>
      <c r="H84" s="5">
        <v>51051</v>
      </c>
      <c r="I84" s="5">
        <v>67056</v>
      </c>
      <c r="J84" s="5">
        <v>38594</v>
      </c>
      <c r="K84" s="5">
        <v>2003</v>
      </c>
      <c r="L84" s="5">
        <v>27774</v>
      </c>
      <c r="M84" s="5">
        <v>10368</v>
      </c>
      <c r="N84" s="5">
        <v>13050</v>
      </c>
      <c r="O84" s="6">
        <v>26.75583060865571</v>
      </c>
      <c r="P84" s="6">
        <v>25.040039162833988</v>
      </c>
      <c r="Q84" s="6">
        <v>30.853423423967897</v>
      </c>
      <c r="R84" s="6">
        <v>40.526280799937147</v>
      </c>
      <c r="S84" s="6">
        <v>23.324852081734285</v>
      </c>
      <c r="T84" s="6">
        <v>1.2105425382109596</v>
      </c>
      <c r="U84" s="6">
        <v>16.785625789451419</v>
      </c>
      <c r="V84" s="6">
        <v>6.2660534379287212</v>
      </c>
      <c r="W84" s="6">
        <v>7.8869596223929213</v>
      </c>
      <c r="X84" s="5">
        <v>62729</v>
      </c>
      <c r="Y84" s="5">
        <v>50749</v>
      </c>
      <c r="Z84" s="5">
        <v>4774</v>
      </c>
      <c r="AA84" s="5">
        <v>17800</v>
      </c>
      <c r="AB84" s="5">
        <v>13476</v>
      </c>
      <c r="AC84" s="5">
        <v>1739</v>
      </c>
      <c r="AD84" s="5">
        <v>44929</v>
      </c>
      <c r="AE84" s="5">
        <v>37273</v>
      </c>
      <c r="AF84" s="5">
        <v>3035</v>
      </c>
      <c r="AG84" s="6">
        <v>8.1426233466584392</v>
      </c>
      <c r="AH84" s="6">
        <v>82.959780987780718</v>
      </c>
      <c r="AI84" s="6">
        <v>12.904422677352331</v>
      </c>
      <c r="AJ84" s="6">
        <v>75.707865168539328</v>
      </c>
    </row>
    <row r="85" spans="1:36" hidden="1" x14ac:dyDescent="0.2">
      <c r="A85" s="1" t="str">
        <f t="shared" si="1"/>
        <v>Region: North EastWhite Irish</v>
      </c>
      <c r="B85" s="3" t="s">
        <v>781</v>
      </c>
      <c r="C85" s="3" t="s">
        <v>782</v>
      </c>
      <c r="D85" s="3" t="s">
        <v>703</v>
      </c>
      <c r="E85" s="5">
        <v>8035</v>
      </c>
      <c r="F85" s="5">
        <v>1215</v>
      </c>
      <c r="G85" s="5">
        <v>1106</v>
      </c>
      <c r="H85" s="5">
        <v>1700</v>
      </c>
      <c r="I85" s="5">
        <v>2232</v>
      </c>
      <c r="J85" s="5">
        <v>1184</v>
      </c>
      <c r="K85" s="5">
        <v>212</v>
      </c>
      <c r="L85" s="5">
        <v>754</v>
      </c>
      <c r="M85" s="5">
        <v>204</v>
      </c>
      <c r="N85" s="5">
        <v>327</v>
      </c>
      <c r="O85" s="6">
        <v>15.121344119477287</v>
      </c>
      <c r="P85" s="6">
        <v>13.764779091474798</v>
      </c>
      <c r="Q85" s="6">
        <v>21.157436216552583</v>
      </c>
      <c r="R85" s="6">
        <v>27.77846919726198</v>
      </c>
      <c r="S85" s="6">
        <v>14.735532047293093</v>
      </c>
      <c r="T85" s="6">
        <v>2.6384567517112631</v>
      </c>
      <c r="U85" s="6">
        <v>9.3839452395768514</v>
      </c>
      <c r="V85" s="6">
        <v>2.53889234598631</v>
      </c>
      <c r="W85" s="6">
        <v>4.069695084007467</v>
      </c>
      <c r="X85" s="5">
        <v>2473</v>
      </c>
      <c r="Y85" s="5">
        <v>2266</v>
      </c>
      <c r="Z85" s="5">
        <v>101</v>
      </c>
      <c r="AA85" s="5">
        <v>382</v>
      </c>
      <c r="AB85" s="5">
        <v>331</v>
      </c>
      <c r="AC85" s="5">
        <v>26</v>
      </c>
      <c r="AD85" s="5">
        <v>2091</v>
      </c>
      <c r="AE85" s="5">
        <v>1935</v>
      </c>
      <c r="AF85" s="5">
        <v>75</v>
      </c>
      <c r="AG85" s="6">
        <v>3.8759689922480618</v>
      </c>
      <c r="AH85" s="6">
        <v>92.539454806312776</v>
      </c>
      <c r="AI85" s="6">
        <v>7.8549848942598191</v>
      </c>
      <c r="AJ85" s="6">
        <v>86.649214659685867</v>
      </c>
    </row>
    <row r="86" spans="1:36" hidden="1" x14ac:dyDescent="0.2">
      <c r="A86" s="1" t="str">
        <f t="shared" si="1"/>
        <v>Region: North EastWhite Gyspy or Irish Traveller</v>
      </c>
      <c r="B86" s="3" t="s">
        <v>781</v>
      </c>
      <c r="C86" s="3" t="s">
        <v>782</v>
      </c>
      <c r="D86" s="3" t="s">
        <v>704</v>
      </c>
      <c r="E86" s="5">
        <v>1684</v>
      </c>
      <c r="F86" s="5">
        <v>400</v>
      </c>
      <c r="G86" s="5">
        <v>370</v>
      </c>
      <c r="H86" s="5">
        <v>556</v>
      </c>
      <c r="I86" s="5">
        <v>761</v>
      </c>
      <c r="J86" s="5">
        <v>409</v>
      </c>
      <c r="K86" s="5">
        <v>25</v>
      </c>
      <c r="L86" s="5">
        <v>205</v>
      </c>
      <c r="M86" s="5">
        <v>37</v>
      </c>
      <c r="N86" s="5">
        <v>128</v>
      </c>
      <c r="O86" s="6">
        <v>23.752969121140143</v>
      </c>
      <c r="P86" s="6">
        <v>21.971496437054633</v>
      </c>
      <c r="Q86" s="6">
        <v>33.016627078384801</v>
      </c>
      <c r="R86" s="6">
        <v>45.190023752969118</v>
      </c>
      <c r="S86" s="6">
        <v>24.287410926365794</v>
      </c>
      <c r="T86" s="6">
        <v>1.484560570071259</v>
      </c>
      <c r="U86" s="6">
        <v>12.173396674584323</v>
      </c>
      <c r="V86" s="6">
        <v>2.1971496437054632</v>
      </c>
      <c r="W86" s="6">
        <v>7.6009501187648452</v>
      </c>
      <c r="X86" s="5">
        <v>575</v>
      </c>
      <c r="Y86" s="5">
        <v>359</v>
      </c>
      <c r="Z86" s="5">
        <v>73</v>
      </c>
      <c r="AA86" s="5">
        <v>184</v>
      </c>
      <c r="AB86" s="5">
        <v>118</v>
      </c>
      <c r="AC86" s="5">
        <v>33</v>
      </c>
      <c r="AD86" s="5">
        <v>391</v>
      </c>
      <c r="AE86" s="5">
        <v>241</v>
      </c>
      <c r="AF86" s="5">
        <v>40</v>
      </c>
      <c r="AG86" s="6">
        <v>16.597510373443985</v>
      </c>
      <c r="AH86" s="6">
        <v>61.636828644501279</v>
      </c>
      <c r="AI86" s="6">
        <v>27.966101694915253</v>
      </c>
      <c r="AJ86" s="6">
        <v>64.130434782608702</v>
      </c>
    </row>
    <row r="87" spans="1:36" hidden="1" x14ac:dyDescent="0.2">
      <c r="A87" s="1" t="str">
        <f t="shared" si="1"/>
        <v>Region: North EastWhite Other</v>
      </c>
      <c r="B87" s="3" t="s">
        <v>781</v>
      </c>
      <c r="C87" s="3" t="s">
        <v>782</v>
      </c>
      <c r="D87" s="3" t="s">
        <v>705</v>
      </c>
      <c r="E87" s="5">
        <v>34425</v>
      </c>
      <c r="F87" s="5">
        <v>8527</v>
      </c>
      <c r="G87" s="5">
        <v>7605</v>
      </c>
      <c r="H87" s="5">
        <v>10262</v>
      </c>
      <c r="I87" s="5">
        <v>13767</v>
      </c>
      <c r="J87" s="5">
        <v>7809</v>
      </c>
      <c r="K87" s="5">
        <v>639</v>
      </c>
      <c r="L87" s="5">
        <v>4715</v>
      </c>
      <c r="M87" s="5">
        <v>2136</v>
      </c>
      <c r="N87" s="5">
        <v>2342</v>
      </c>
      <c r="O87" s="6">
        <v>24.769789397240377</v>
      </c>
      <c r="P87" s="6">
        <v>22.091503267973856</v>
      </c>
      <c r="Q87" s="6">
        <v>29.809731299927378</v>
      </c>
      <c r="R87" s="6">
        <v>39.991285403050107</v>
      </c>
      <c r="S87" s="6">
        <v>22.684095860566448</v>
      </c>
      <c r="T87" s="6">
        <v>1.8562091503267975</v>
      </c>
      <c r="U87" s="6">
        <v>13.696441539578794</v>
      </c>
      <c r="V87" s="6">
        <v>6.20479302832244</v>
      </c>
      <c r="W87" s="6">
        <v>6.80319535221496</v>
      </c>
      <c r="X87" s="5">
        <v>16364</v>
      </c>
      <c r="Y87" s="5">
        <v>14496</v>
      </c>
      <c r="Z87" s="5">
        <v>998</v>
      </c>
      <c r="AA87" s="5">
        <v>4085</v>
      </c>
      <c r="AB87" s="5">
        <v>3472</v>
      </c>
      <c r="AC87" s="5">
        <v>298</v>
      </c>
      <c r="AD87" s="5">
        <v>12279</v>
      </c>
      <c r="AE87" s="5">
        <v>11024</v>
      </c>
      <c r="AF87" s="5">
        <v>700</v>
      </c>
      <c r="AG87" s="6">
        <v>6.3497822931785199</v>
      </c>
      <c r="AH87" s="6">
        <v>89.779297988435545</v>
      </c>
      <c r="AI87" s="6">
        <v>8.5829493087557598</v>
      </c>
      <c r="AJ87" s="6">
        <v>84.99388004895961</v>
      </c>
    </row>
    <row r="88" spans="1:36" hidden="1" x14ac:dyDescent="0.2">
      <c r="A88" s="1" t="str">
        <f t="shared" si="1"/>
        <v>Region: North EastMixed White and Black Caribbean</v>
      </c>
      <c r="B88" s="3" t="s">
        <v>781</v>
      </c>
      <c r="C88" s="3" t="s">
        <v>782</v>
      </c>
      <c r="D88" s="3" t="s">
        <v>706</v>
      </c>
      <c r="E88" s="5">
        <v>5938</v>
      </c>
      <c r="F88" s="5">
        <v>1457</v>
      </c>
      <c r="G88" s="5">
        <v>1434</v>
      </c>
      <c r="H88" s="5">
        <v>2037</v>
      </c>
      <c r="I88" s="5">
        <v>2308</v>
      </c>
      <c r="J88" s="5">
        <v>1454</v>
      </c>
      <c r="K88" s="5">
        <v>90</v>
      </c>
      <c r="L88" s="5">
        <v>689</v>
      </c>
      <c r="M88" s="5">
        <v>181</v>
      </c>
      <c r="N88" s="5">
        <v>382</v>
      </c>
      <c r="O88" s="6">
        <v>24.536881104749074</v>
      </c>
      <c r="P88" s="6">
        <v>24.149545301448299</v>
      </c>
      <c r="Q88" s="6">
        <v>34.304479622768611</v>
      </c>
      <c r="R88" s="6">
        <v>38.868305826877737</v>
      </c>
      <c r="S88" s="6">
        <v>24.486359043448974</v>
      </c>
      <c r="T88" s="6">
        <v>1.5156618390030314</v>
      </c>
      <c r="U88" s="6">
        <v>11.603233411923206</v>
      </c>
      <c r="V88" s="6">
        <v>3.0481643651060963</v>
      </c>
      <c r="W88" s="6">
        <v>6.4331424722128663</v>
      </c>
      <c r="X88" s="5">
        <v>1785</v>
      </c>
      <c r="Y88" s="5">
        <v>1351</v>
      </c>
      <c r="Z88" s="5">
        <v>197</v>
      </c>
      <c r="AA88" s="5">
        <v>435</v>
      </c>
      <c r="AB88" s="5">
        <v>302</v>
      </c>
      <c r="AC88" s="5">
        <v>62</v>
      </c>
      <c r="AD88" s="5">
        <v>1350</v>
      </c>
      <c r="AE88" s="5">
        <v>1049</v>
      </c>
      <c r="AF88" s="5">
        <v>135</v>
      </c>
      <c r="AG88" s="6">
        <v>12.869399428026693</v>
      </c>
      <c r="AH88" s="6">
        <v>77.703703703703709</v>
      </c>
      <c r="AI88" s="6">
        <v>20.52980132450331</v>
      </c>
      <c r="AJ88" s="6">
        <v>69.425287356321846</v>
      </c>
    </row>
    <row r="89" spans="1:36" hidden="1" x14ac:dyDescent="0.2">
      <c r="A89" s="1" t="str">
        <f t="shared" si="1"/>
        <v>Region: North EastMixed White and Black African</v>
      </c>
      <c r="B89" s="3" t="s">
        <v>781</v>
      </c>
      <c r="C89" s="3" t="s">
        <v>782</v>
      </c>
      <c r="D89" s="3" t="s">
        <v>707</v>
      </c>
      <c r="E89" s="5">
        <v>3549</v>
      </c>
      <c r="F89" s="5">
        <v>1058</v>
      </c>
      <c r="G89" s="5">
        <v>1051</v>
      </c>
      <c r="H89" s="5">
        <v>1325</v>
      </c>
      <c r="I89" s="5">
        <v>1556</v>
      </c>
      <c r="J89" s="5">
        <v>1039</v>
      </c>
      <c r="K89" s="5">
        <v>52</v>
      </c>
      <c r="L89" s="5">
        <v>541</v>
      </c>
      <c r="M89" s="5">
        <v>177</v>
      </c>
      <c r="N89" s="5">
        <v>319</v>
      </c>
      <c r="O89" s="6">
        <v>29.811214426599044</v>
      </c>
      <c r="P89" s="6">
        <v>29.613975767821923</v>
      </c>
      <c r="Q89" s="6">
        <v>37.334460411383489</v>
      </c>
      <c r="R89" s="6">
        <v>43.84333615102846</v>
      </c>
      <c r="S89" s="6">
        <v>29.275852352775431</v>
      </c>
      <c r="T89" s="6">
        <v>1.4652014652014651</v>
      </c>
      <c r="U89" s="6">
        <v>15.243730628346013</v>
      </c>
      <c r="V89" s="6">
        <v>4.9873203719357564</v>
      </c>
      <c r="W89" s="6">
        <v>8.9884474499859124</v>
      </c>
      <c r="X89" s="5">
        <v>883</v>
      </c>
      <c r="Y89" s="5">
        <v>730</v>
      </c>
      <c r="Z89" s="5">
        <v>98</v>
      </c>
      <c r="AA89" s="5">
        <v>245</v>
      </c>
      <c r="AB89" s="5">
        <v>189</v>
      </c>
      <c r="AC89" s="5">
        <v>41</v>
      </c>
      <c r="AD89" s="5">
        <v>638</v>
      </c>
      <c r="AE89" s="5">
        <v>541</v>
      </c>
      <c r="AF89" s="5">
        <v>57</v>
      </c>
      <c r="AG89" s="6">
        <v>10.536044362292051</v>
      </c>
      <c r="AH89" s="6">
        <v>84.7962382445141</v>
      </c>
      <c r="AI89" s="6">
        <v>21.693121693121693</v>
      </c>
      <c r="AJ89" s="6">
        <v>77.142857142857139</v>
      </c>
    </row>
    <row r="90" spans="1:36" hidden="1" x14ac:dyDescent="0.2">
      <c r="A90" s="1" t="str">
        <f t="shared" si="1"/>
        <v>Region: North EastMixed White and Asian</v>
      </c>
      <c r="B90" s="3" t="s">
        <v>781</v>
      </c>
      <c r="C90" s="3" t="s">
        <v>782</v>
      </c>
      <c r="D90" s="3" t="s">
        <v>708</v>
      </c>
      <c r="E90" s="5">
        <v>8022</v>
      </c>
      <c r="F90" s="5">
        <v>1701</v>
      </c>
      <c r="G90" s="5">
        <v>1641</v>
      </c>
      <c r="H90" s="5">
        <v>2183</v>
      </c>
      <c r="I90" s="5">
        <v>2723</v>
      </c>
      <c r="J90" s="5">
        <v>1608</v>
      </c>
      <c r="K90" s="5">
        <v>164</v>
      </c>
      <c r="L90" s="5">
        <v>1009</v>
      </c>
      <c r="M90" s="5">
        <v>339</v>
      </c>
      <c r="N90" s="5">
        <v>471</v>
      </c>
      <c r="O90" s="6">
        <v>21.204188481675391</v>
      </c>
      <c r="P90" s="6">
        <v>20.456245325355273</v>
      </c>
      <c r="Q90" s="6">
        <v>27.212665170780355</v>
      </c>
      <c r="R90" s="6">
        <v>33.944153577661432</v>
      </c>
      <c r="S90" s="6">
        <v>20.044876589379207</v>
      </c>
      <c r="T90" s="6">
        <v>2.044377960608327</v>
      </c>
      <c r="U90" s="6">
        <v>12.577910745450012</v>
      </c>
      <c r="V90" s="6">
        <v>4.2258788332086761</v>
      </c>
      <c r="W90" s="6">
        <v>5.8713537771129394</v>
      </c>
      <c r="X90" s="5">
        <v>1920</v>
      </c>
      <c r="Y90" s="5">
        <v>1632</v>
      </c>
      <c r="Z90" s="5">
        <v>150</v>
      </c>
      <c r="AA90" s="5">
        <v>432</v>
      </c>
      <c r="AB90" s="5">
        <v>327</v>
      </c>
      <c r="AC90" s="5">
        <v>59</v>
      </c>
      <c r="AD90" s="5">
        <v>1488</v>
      </c>
      <c r="AE90" s="5">
        <v>1305</v>
      </c>
      <c r="AF90" s="5">
        <v>91</v>
      </c>
      <c r="AG90" s="6">
        <v>6.9731800766283527</v>
      </c>
      <c r="AH90" s="6">
        <v>87.701612903225808</v>
      </c>
      <c r="AI90" s="6">
        <v>18.042813455657491</v>
      </c>
      <c r="AJ90" s="6">
        <v>75.694444444444443</v>
      </c>
    </row>
    <row r="91" spans="1:36" hidden="1" x14ac:dyDescent="0.2">
      <c r="A91" s="1" t="str">
        <f t="shared" si="1"/>
        <v>Region: North EastMixed Other</v>
      </c>
      <c r="B91" s="3" t="s">
        <v>781</v>
      </c>
      <c r="C91" s="3" t="s">
        <v>782</v>
      </c>
      <c r="D91" s="3" t="s">
        <v>709</v>
      </c>
      <c r="E91" s="5">
        <v>4940</v>
      </c>
      <c r="F91" s="5">
        <v>1109</v>
      </c>
      <c r="G91" s="5">
        <v>1063</v>
      </c>
      <c r="H91" s="5">
        <v>1543</v>
      </c>
      <c r="I91" s="5">
        <v>1777</v>
      </c>
      <c r="J91" s="5">
        <v>1127</v>
      </c>
      <c r="K91" s="5">
        <v>66</v>
      </c>
      <c r="L91" s="5">
        <v>567</v>
      </c>
      <c r="M91" s="5">
        <v>181</v>
      </c>
      <c r="N91" s="5">
        <v>297</v>
      </c>
      <c r="O91" s="6">
        <v>22.449392712550608</v>
      </c>
      <c r="P91" s="6">
        <v>21.518218623481783</v>
      </c>
      <c r="Q91" s="6">
        <v>31.234817813765183</v>
      </c>
      <c r="R91" s="6">
        <v>35.97165991902834</v>
      </c>
      <c r="S91" s="6">
        <v>22.813765182186234</v>
      </c>
      <c r="T91" s="6">
        <v>1.3360323886639676</v>
      </c>
      <c r="U91" s="6">
        <v>11.477732793522268</v>
      </c>
      <c r="V91" s="6">
        <v>3.6639676113360324</v>
      </c>
      <c r="W91" s="6">
        <v>6.0121457489878543</v>
      </c>
      <c r="X91" s="5">
        <v>1550</v>
      </c>
      <c r="Y91" s="5">
        <v>1187</v>
      </c>
      <c r="Z91" s="5">
        <v>167</v>
      </c>
      <c r="AA91" s="5">
        <v>406</v>
      </c>
      <c r="AB91" s="5">
        <v>261</v>
      </c>
      <c r="AC91" s="5">
        <v>62</v>
      </c>
      <c r="AD91" s="5">
        <v>1144</v>
      </c>
      <c r="AE91" s="5">
        <v>926</v>
      </c>
      <c r="AF91" s="5">
        <v>105</v>
      </c>
      <c r="AG91" s="6">
        <v>11.339092872570195</v>
      </c>
      <c r="AH91" s="6">
        <v>80.944055944055947</v>
      </c>
      <c r="AI91" s="6">
        <v>23.754789272030653</v>
      </c>
      <c r="AJ91" s="6">
        <v>64.285714285714292</v>
      </c>
    </row>
    <row r="92" spans="1:36" hidden="1" x14ac:dyDescent="0.2">
      <c r="A92" s="1" t="str">
        <f t="shared" si="1"/>
        <v>Region: North EastIndian</v>
      </c>
      <c r="B92" s="3" t="s">
        <v>781</v>
      </c>
      <c r="C92" s="3" t="s">
        <v>782</v>
      </c>
      <c r="D92" s="3" t="s">
        <v>710</v>
      </c>
      <c r="E92" s="5">
        <v>15817</v>
      </c>
      <c r="F92" s="5">
        <v>2652</v>
      </c>
      <c r="G92" s="5">
        <v>2574</v>
      </c>
      <c r="H92" s="5">
        <v>3325</v>
      </c>
      <c r="I92" s="5">
        <v>4745</v>
      </c>
      <c r="J92" s="5">
        <v>2360</v>
      </c>
      <c r="K92" s="5">
        <v>257</v>
      </c>
      <c r="L92" s="5">
        <v>1953</v>
      </c>
      <c r="M92" s="5">
        <v>634</v>
      </c>
      <c r="N92" s="5">
        <v>740</v>
      </c>
      <c r="O92" s="6">
        <v>16.766769931086806</v>
      </c>
      <c r="P92" s="6">
        <v>16.273629638996017</v>
      </c>
      <c r="Q92" s="6">
        <v>21.021685528229121</v>
      </c>
      <c r="R92" s="6">
        <v>29.999367768856295</v>
      </c>
      <c r="S92" s="6">
        <v>14.920654991464879</v>
      </c>
      <c r="T92" s="6">
        <v>1.6248340393247771</v>
      </c>
      <c r="U92" s="6">
        <v>12.347474236580894</v>
      </c>
      <c r="V92" s="6">
        <v>4.008345451096921</v>
      </c>
      <c r="W92" s="6">
        <v>4.678510463425428</v>
      </c>
      <c r="X92" s="5">
        <v>6760</v>
      </c>
      <c r="Y92" s="5">
        <v>6020</v>
      </c>
      <c r="Z92" s="5">
        <v>298</v>
      </c>
      <c r="AA92" s="5">
        <v>1349</v>
      </c>
      <c r="AB92" s="5">
        <v>1182</v>
      </c>
      <c r="AC92" s="5">
        <v>79</v>
      </c>
      <c r="AD92" s="5">
        <v>5411</v>
      </c>
      <c r="AE92" s="5">
        <v>4838</v>
      </c>
      <c r="AF92" s="5">
        <v>219</v>
      </c>
      <c r="AG92" s="6">
        <v>4.5266639107069038</v>
      </c>
      <c r="AH92" s="6">
        <v>89.410460173720196</v>
      </c>
      <c r="AI92" s="6">
        <v>6.6835871404399327</v>
      </c>
      <c r="AJ92" s="6">
        <v>87.62045959970348</v>
      </c>
    </row>
    <row r="93" spans="1:36" hidden="1" x14ac:dyDescent="0.2">
      <c r="A93" s="1" t="str">
        <f t="shared" si="1"/>
        <v>Region: North EastPakistani</v>
      </c>
      <c r="B93" s="3" t="s">
        <v>781</v>
      </c>
      <c r="C93" s="3" t="s">
        <v>782</v>
      </c>
      <c r="D93" s="3" t="s">
        <v>711</v>
      </c>
      <c r="E93" s="5">
        <v>19831</v>
      </c>
      <c r="F93" s="5">
        <v>6618</v>
      </c>
      <c r="G93" s="5">
        <v>5945</v>
      </c>
      <c r="H93" s="5">
        <v>6382</v>
      </c>
      <c r="I93" s="5">
        <v>8911</v>
      </c>
      <c r="J93" s="5">
        <v>5101</v>
      </c>
      <c r="K93" s="5">
        <v>126</v>
      </c>
      <c r="L93" s="5">
        <v>5109</v>
      </c>
      <c r="M93" s="5">
        <v>2678</v>
      </c>
      <c r="N93" s="5">
        <v>2604</v>
      </c>
      <c r="O93" s="6">
        <v>33.371993343754724</v>
      </c>
      <c r="P93" s="6">
        <v>29.978316776763652</v>
      </c>
      <c r="Q93" s="6">
        <v>32.181937370783118</v>
      </c>
      <c r="R93" s="6">
        <v>44.934698199788208</v>
      </c>
      <c r="S93" s="6">
        <v>25.722353890373657</v>
      </c>
      <c r="T93" s="6">
        <v>0.63536886692552064</v>
      </c>
      <c r="U93" s="6">
        <v>25.762694770813372</v>
      </c>
      <c r="V93" s="6">
        <v>13.504109727194797</v>
      </c>
      <c r="W93" s="6">
        <v>13.130956583127427</v>
      </c>
      <c r="X93" s="5">
        <v>7350</v>
      </c>
      <c r="Y93" s="5">
        <v>5121</v>
      </c>
      <c r="Z93" s="5">
        <v>475</v>
      </c>
      <c r="AA93" s="5">
        <v>2780</v>
      </c>
      <c r="AB93" s="5">
        <v>1802</v>
      </c>
      <c r="AC93" s="5">
        <v>195</v>
      </c>
      <c r="AD93" s="5">
        <v>4570</v>
      </c>
      <c r="AE93" s="5">
        <v>3319</v>
      </c>
      <c r="AF93" s="5">
        <v>280</v>
      </c>
      <c r="AG93" s="6">
        <v>8.4362759867429951</v>
      </c>
      <c r="AH93" s="6">
        <v>72.625820568927793</v>
      </c>
      <c r="AI93" s="6">
        <v>10.821309655937847</v>
      </c>
      <c r="AJ93" s="6">
        <v>64.82014388489209</v>
      </c>
    </row>
    <row r="94" spans="1:36" hidden="1" x14ac:dyDescent="0.2">
      <c r="A94" s="1" t="str">
        <f t="shared" si="1"/>
        <v>Region: North EastBangladeshi</v>
      </c>
      <c r="B94" s="3" t="s">
        <v>781</v>
      </c>
      <c r="C94" s="3" t="s">
        <v>782</v>
      </c>
      <c r="D94" s="3" t="s">
        <v>712</v>
      </c>
      <c r="E94" s="5">
        <v>10972</v>
      </c>
      <c r="F94" s="5">
        <v>3729</v>
      </c>
      <c r="G94" s="5">
        <v>3833</v>
      </c>
      <c r="H94" s="5">
        <v>4248</v>
      </c>
      <c r="I94" s="5">
        <v>4144</v>
      </c>
      <c r="J94" s="5">
        <v>2624</v>
      </c>
      <c r="K94" s="5">
        <v>22</v>
      </c>
      <c r="L94" s="5">
        <v>1979</v>
      </c>
      <c r="M94" s="5">
        <v>507</v>
      </c>
      <c r="N94" s="5">
        <v>1032</v>
      </c>
      <c r="O94" s="6">
        <v>33.986511119212544</v>
      </c>
      <c r="P94" s="6">
        <v>34.934378417790739</v>
      </c>
      <c r="Q94" s="6">
        <v>38.71673350346336</v>
      </c>
      <c r="R94" s="6">
        <v>37.768866204885164</v>
      </c>
      <c r="S94" s="6">
        <v>23.915421071819175</v>
      </c>
      <c r="T94" s="6">
        <v>0.2005103900838498</v>
      </c>
      <c r="U94" s="6">
        <v>18.036820998906308</v>
      </c>
      <c r="V94" s="6">
        <v>4.62085308056872</v>
      </c>
      <c r="W94" s="6">
        <v>9.4057601166605913</v>
      </c>
      <c r="X94" s="5">
        <v>3894</v>
      </c>
      <c r="Y94" s="5">
        <v>2444</v>
      </c>
      <c r="Z94" s="5">
        <v>233</v>
      </c>
      <c r="AA94" s="5">
        <v>1481</v>
      </c>
      <c r="AB94" s="5">
        <v>928</v>
      </c>
      <c r="AC94" s="5">
        <v>83</v>
      </c>
      <c r="AD94" s="5">
        <v>2413</v>
      </c>
      <c r="AE94" s="5">
        <v>1516</v>
      </c>
      <c r="AF94" s="5">
        <v>150</v>
      </c>
      <c r="AG94" s="6">
        <v>9.8944591029023741</v>
      </c>
      <c r="AH94" s="6">
        <v>62.826357231661831</v>
      </c>
      <c r="AI94" s="6">
        <v>8.943965517241379</v>
      </c>
      <c r="AJ94" s="6">
        <v>62.660364618501013</v>
      </c>
    </row>
    <row r="95" spans="1:36" hidden="1" x14ac:dyDescent="0.2">
      <c r="A95" s="1" t="str">
        <f t="shared" si="1"/>
        <v>Region: North EastChinese</v>
      </c>
      <c r="B95" s="3" t="s">
        <v>781</v>
      </c>
      <c r="C95" s="3" t="s">
        <v>782</v>
      </c>
      <c r="D95" s="3" t="s">
        <v>713</v>
      </c>
      <c r="E95" s="5">
        <v>14284</v>
      </c>
      <c r="F95" s="5">
        <v>2956</v>
      </c>
      <c r="G95" s="5">
        <v>2733</v>
      </c>
      <c r="H95" s="5">
        <v>3422</v>
      </c>
      <c r="I95" s="5">
        <v>5562</v>
      </c>
      <c r="J95" s="5">
        <v>2464</v>
      </c>
      <c r="K95" s="5">
        <v>78</v>
      </c>
      <c r="L95" s="5">
        <v>2538</v>
      </c>
      <c r="M95" s="5">
        <v>591</v>
      </c>
      <c r="N95" s="5">
        <v>853</v>
      </c>
      <c r="O95" s="6">
        <v>20.694483338000559</v>
      </c>
      <c r="P95" s="6">
        <v>19.133295995519461</v>
      </c>
      <c r="Q95" s="6">
        <v>23.956874824978996</v>
      </c>
      <c r="R95" s="6">
        <v>38.938672640716888</v>
      </c>
      <c r="S95" s="6">
        <v>17.250070008401007</v>
      </c>
      <c r="T95" s="6">
        <v>0.54606552786334361</v>
      </c>
      <c r="U95" s="6">
        <v>17.768132175861105</v>
      </c>
      <c r="V95" s="6">
        <v>4.1374964995799495</v>
      </c>
      <c r="W95" s="6">
        <v>5.9717166059927189</v>
      </c>
      <c r="X95" s="5">
        <v>3996</v>
      </c>
      <c r="Y95" s="5">
        <v>3341</v>
      </c>
      <c r="Z95" s="5">
        <v>199</v>
      </c>
      <c r="AA95" s="5">
        <v>908</v>
      </c>
      <c r="AB95" s="5">
        <v>719</v>
      </c>
      <c r="AC95" s="5">
        <v>54</v>
      </c>
      <c r="AD95" s="5">
        <v>3088</v>
      </c>
      <c r="AE95" s="5">
        <v>2622</v>
      </c>
      <c r="AF95" s="5">
        <v>145</v>
      </c>
      <c r="AG95" s="6">
        <v>5.5301296720061019</v>
      </c>
      <c r="AH95" s="6">
        <v>84.909326424870471</v>
      </c>
      <c r="AI95" s="6">
        <v>7.5104311543810844</v>
      </c>
      <c r="AJ95" s="6">
        <v>79.185022026431724</v>
      </c>
    </row>
    <row r="96" spans="1:36" hidden="1" x14ac:dyDescent="0.2">
      <c r="A96" s="1" t="str">
        <f t="shared" si="1"/>
        <v>Region: North EastAsian Other</v>
      </c>
      <c r="B96" s="3" t="s">
        <v>781</v>
      </c>
      <c r="C96" s="3" t="s">
        <v>782</v>
      </c>
      <c r="D96" s="3" t="s">
        <v>714</v>
      </c>
      <c r="E96" s="5">
        <v>13695</v>
      </c>
      <c r="F96" s="5">
        <v>4066</v>
      </c>
      <c r="G96" s="5">
        <v>3942</v>
      </c>
      <c r="H96" s="5">
        <v>4607</v>
      </c>
      <c r="I96" s="5">
        <v>6292</v>
      </c>
      <c r="J96" s="5">
        <v>3676</v>
      </c>
      <c r="K96" s="5">
        <v>95</v>
      </c>
      <c r="L96" s="5">
        <v>2431</v>
      </c>
      <c r="M96" s="5">
        <v>801</v>
      </c>
      <c r="N96" s="5">
        <v>1111</v>
      </c>
      <c r="O96" s="6">
        <v>29.689667761956919</v>
      </c>
      <c r="P96" s="6">
        <v>28.784227820372397</v>
      </c>
      <c r="Q96" s="6">
        <v>33.640014603870029</v>
      </c>
      <c r="R96" s="6">
        <v>45.943775100401609</v>
      </c>
      <c r="S96" s="6">
        <v>26.841913106973347</v>
      </c>
      <c r="T96" s="6">
        <v>0.69368382621394664</v>
      </c>
      <c r="U96" s="6">
        <v>17.751004016064257</v>
      </c>
      <c r="V96" s="6">
        <v>5.8488499452354876</v>
      </c>
      <c r="W96" s="6">
        <v>8.1124497991967868</v>
      </c>
      <c r="X96" s="5">
        <v>5979</v>
      </c>
      <c r="Y96" s="5">
        <v>4730</v>
      </c>
      <c r="Z96" s="5">
        <v>471</v>
      </c>
      <c r="AA96" s="5">
        <v>1731</v>
      </c>
      <c r="AB96" s="5">
        <v>1351</v>
      </c>
      <c r="AC96" s="5">
        <v>165</v>
      </c>
      <c r="AD96" s="5">
        <v>4248</v>
      </c>
      <c r="AE96" s="5">
        <v>3379</v>
      </c>
      <c r="AF96" s="5">
        <v>306</v>
      </c>
      <c r="AG96" s="6">
        <v>9.0559337081976921</v>
      </c>
      <c r="AH96" s="6">
        <v>79.543314500941619</v>
      </c>
      <c r="AI96" s="6">
        <v>12.213175425610659</v>
      </c>
      <c r="AJ96" s="6">
        <v>78.047371461582898</v>
      </c>
    </row>
    <row r="97" spans="1:36" hidden="1" x14ac:dyDescent="0.2">
      <c r="A97" s="1" t="str">
        <f t="shared" si="1"/>
        <v>Region: North EastBlack African</v>
      </c>
      <c r="B97" s="3" t="s">
        <v>781</v>
      </c>
      <c r="C97" s="3" t="s">
        <v>782</v>
      </c>
      <c r="D97" s="3" t="s">
        <v>715</v>
      </c>
      <c r="E97" s="5">
        <v>10982</v>
      </c>
      <c r="F97" s="5">
        <v>4979</v>
      </c>
      <c r="G97" s="5">
        <v>4715</v>
      </c>
      <c r="H97" s="5">
        <v>5185</v>
      </c>
      <c r="I97" s="5">
        <v>6589</v>
      </c>
      <c r="J97" s="5">
        <v>4544</v>
      </c>
      <c r="K97" s="5">
        <v>44</v>
      </c>
      <c r="L97" s="5">
        <v>2700</v>
      </c>
      <c r="M97" s="5">
        <v>933</v>
      </c>
      <c r="N97" s="5">
        <v>1408</v>
      </c>
      <c r="O97" s="6">
        <v>45.337825532689855</v>
      </c>
      <c r="P97" s="6">
        <v>42.933891822983064</v>
      </c>
      <c r="Q97" s="6">
        <v>47.213622291021672</v>
      </c>
      <c r="R97" s="6">
        <v>59.99817883809871</v>
      </c>
      <c r="S97" s="6">
        <v>41.376798397377527</v>
      </c>
      <c r="T97" s="6">
        <v>0.4006556182844655</v>
      </c>
      <c r="U97" s="6">
        <v>24.585685667455838</v>
      </c>
      <c r="V97" s="6">
        <v>8.4957202695319616</v>
      </c>
      <c r="W97" s="6">
        <v>12.820979785102896</v>
      </c>
      <c r="X97" s="5">
        <v>4352</v>
      </c>
      <c r="Y97" s="5">
        <v>3538</v>
      </c>
      <c r="Z97" s="5">
        <v>731</v>
      </c>
      <c r="AA97" s="5">
        <v>1838</v>
      </c>
      <c r="AB97" s="5">
        <v>1438</v>
      </c>
      <c r="AC97" s="5">
        <v>331</v>
      </c>
      <c r="AD97" s="5">
        <v>2514</v>
      </c>
      <c r="AE97" s="5">
        <v>2100</v>
      </c>
      <c r="AF97" s="5">
        <v>400</v>
      </c>
      <c r="AG97" s="6">
        <v>19.047619047619047</v>
      </c>
      <c r="AH97" s="6">
        <v>83.532219570405729</v>
      </c>
      <c r="AI97" s="6">
        <v>23.018080667593882</v>
      </c>
      <c r="AJ97" s="6">
        <v>78.237214363438525</v>
      </c>
    </row>
    <row r="98" spans="1:36" hidden="1" x14ac:dyDescent="0.2">
      <c r="A98" s="1" t="str">
        <f t="shared" si="1"/>
        <v>Region: North EastBlack Caribbean</v>
      </c>
      <c r="B98" s="3" t="s">
        <v>781</v>
      </c>
      <c r="C98" s="3" t="s">
        <v>782</v>
      </c>
      <c r="D98" s="3" t="s">
        <v>716</v>
      </c>
      <c r="E98" s="5">
        <v>1193</v>
      </c>
      <c r="F98" s="5">
        <v>264</v>
      </c>
      <c r="G98" s="5">
        <v>242</v>
      </c>
      <c r="H98" s="5">
        <v>349</v>
      </c>
      <c r="I98" s="5">
        <v>452</v>
      </c>
      <c r="J98" s="5">
        <v>235</v>
      </c>
      <c r="K98" s="5">
        <v>18</v>
      </c>
      <c r="L98" s="5">
        <v>136</v>
      </c>
      <c r="M98" s="5">
        <v>63</v>
      </c>
      <c r="N98" s="5">
        <v>59</v>
      </c>
      <c r="O98" s="6">
        <v>22.129086336965631</v>
      </c>
      <c r="P98" s="6">
        <v>20.284995808885164</v>
      </c>
      <c r="Q98" s="6">
        <v>29.253981559094719</v>
      </c>
      <c r="R98" s="6">
        <v>37.887678122380557</v>
      </c>
      <c r="S98" s="6">
        <v>19.698239731768652</v>
      </c>
      <c r="T98" s="6">
        <v>1.5088013411567478</v>
      </c>
      <c r="U98" s="6">
        <v>11.399832355406538</v>
      </c>
      <c r="V98" s="6">
        <v>5.2808046940486166</v>
      </c>
      <c r="W98" s="6">
        <v>4.9455155071248953</v>
      </c>
      <c r="X98" s="5">
        <v>559</v>
      </c>
      <c r="Y98" s="5">
        <v>465</v>
      </c>
      <c r="Z98" s="5">
        <v>60</v>
      </c>
      <c r="AA98" s="5">
        <v>112</v>
      </c>
      <c r="AB98" s="5">
        <v>88</v>
      </c>
      <c r="AC98" s="5">
        <v>13</v>
      </c>
      <c r="AD98" s="5">
        <v>447</v>
      </c>
      <c r="AE98" s="5">
        <v>377</v>
      </c>
      <c r="AF98" s="5">
        <v>47</v>
      </c>
      <c r="AG98" s="6">
        <v>12.46684350132626</v>
      </c>
      <c r="AH98" s="6">
        <v>84.340044742729305</v>
      </c>
      <c r="AI98" s="6">
        <v>14.772727272727273</v>
      </c>
      <c r="AJ98" s="6">
        <v>78.571428571428569</v>
      </c>
    </row>
    <row r="99" spans="1:36" hidden="1" x14ac:dyDescent="0.2">
      <c r="A99" s="1" t="str">
        <f t="shared" si="1"/>
        <v>Region: North EastBlack Other</v>
      </c>
      <c r="B99" s="3" t="s">
        <v>781</v>
      </c>
      <c r="C99" s="3" t="s">
        <v>782</v>
      </c>
      <c r="D99" s="3" t="s">
        <v>717</v>
      </c>
      <c r="E99" s="5">
        <v>1045</v>
      </c>
      <c r="F99" s="5">
        <v>404</v>
      </c>
      <c r="G99" s="5">
        <v>367</v>
      </c>
      <c r="H99" s="5">
        <v>444</v>
      </c>
      <c r="I99" s="5">
        <v>530</v>
      </c>
      <c r="J99" s="5">
        <v>387</v>
      </c>
      <c r="K99" s="5">
        <v>9</v>
      </c>
      <c r="L99" s="5">
        <v>198</v>
      </c>
      <c r="M99" s="5">
        <v>102</v>
      </c>
      <c r="N99" s="5">
        <v>117</v>
      </c>
      <c r="O99" s="6">
        <v>38.66028708133971</v>
      </c>
      <c r="P99" s="6">
        <v>35.119617224880386</v>
      </c>
      <c r="Q99" s="6">
        <v>42.488038277511961</v>
      </c>
      <c r="R99" s="6">
        <v>50.717703349282296</v>
      </c>
      <c r="S99" s="6">
        <v>37.033492822966508</v>
      </c>
      <c r="T99" s="6">
        <v>0.86124401913875603</v>
      </c>
      <c r="U99" s="6">
        <v>18.94736842105263</v>
      </c>
      <c r="V99" s="6">
        <v>9.7607655502392348</v>
      </c>
      <c r="W99" s="6">
        <v>11.196172248803828</v>
      </c>
      <c r="X99" s="5">
        <v>301</v>
      </c>
      <c r="Y99" s="5">
        <v>223</v>
      </c>
      <c r="Z99" s="5">
        <v>42</v>
      </c>
      <c r="AA99" s="5">
        <v>96</v>
      </c>
      <c r="AB99" s="5">
        <v>68</v>
      </c>
      <c r="AC99" s="5">
        <v>18</v>
      </c>
      <c r="AD99" s="5">
        <v>205</v>
      </c>
      <c r="AE99" s="5">
        <v>155</v>
      </c>
      <c r="AF99" s="5">
        <v>24</v>
      </c>
      <c r="AG99" s="6">
        <v>15.483870967741936</v>
      </c>
      <c r="AH99" s="6">
        <v>75.609756097560975</v>
      </c>
      <c r="AI99" s="6">
        <v>26.470588235294116</v>
      </c>
      <c r="AJ99" s="6">
        <v>70.833333333333329</v>
      </c>
    </row>
    <row r="100" spans="1:36" hidden="1" x14ac:dyDescent="0.2">
      <c r="A100" s="1" t="str">
        <f t="shared" si="1"/>
        <v>Region: North EastArab</v>
      </c>
      <c r="B100" s="3" t="s">
        <v>781</v>
      </c>
      <c r="C100" s="3" t="s">
        <v>782</v>
      </c>
      <c r="D100" s="3" t="s">
        <v>699</v>
      </c>
      <c r="E100" s="5">
        <v>5850</v>
      </c>
      <c r="F100" s="5">
        <v>1446</v>
      </c>
      <c r="G100" s="5">
        <v>1283</v>
      </c>
      <c r="H100" s="5">
        <v>1581</v>
      </c>
      <c r="I100" s="5">
        <v>2164</v>
      </c>
      <c r="J100" s="5">
        <v>1176</v>
      </c>
      <c r="K100" s="5">
        <v>52</v>
      </c>
      <c r="L100" s="5">
        <v>1277</v>
      </c>
      <c r="M100" s="5">
        <v>440</v>
      </c>
      <c r="N100" s="5">
        <v>414</v>
      </c>
      <c r="O100" s="6">
        <v>24.717948717948719</v>
      </c>
      <c r="P100" s="6">
        <v>21.931623931623932</v>
      </c>
      <c r="Q100" s="6">
        <v>27.025641025641026</v>
      </c>
      <c r="R100" s="6">
        <v>36.991452991452988</v>
      </c>
      <c r="S100" s="6">
        <v>20.102564102564102</v>
      </c>
      <c r="T100" s="6">
        <v>0.88888888888888884</v>
      </c>
      <c r="U100" s="6">
        <v>21.82905982905983</v>
      </c>
      <c r="V100" s="6">
        <v>7.5213675213675213</v>
      </c>
      <c r="W100" s="6">
        <v>7.0769230769230766</v>
      </c>
      <c r="X100" s="5">
        <v>1611</v>
      </c>
      <c r="Y100" s="5">
        <v>1007</v>
      </c>
      <c r="Z100" s="5">
        <v>174</v>
      </c>
      <c r="AA100" s="5">
        <v>434</v>
      </c>
      <c r="AB100" s="5">
        <v>244</v>
      </c>
      <c r="AC100" s="5">
        <v>62</v>
      </c>
      <c r="AD100" s="5">
        <v>1177</v>
      </c>
      <c r="AE100" s="5">
        <v>763</v>
      </c>
      <c r="AF100" s="5">
        <v>112</v>
      </c>
      <c r="AG100" s="6">
        <v>14.678899082568808</v>
      </c>
      <c r="AH100" s="6">
        <v>64.825828377230252</v>
      </c>
      <c r="AI100" s="6">
        <v>25.409836065573771</v>
      </c>
      <c r="AJ100" s="6">
        <v>56.221198156682028</v>
      </c>
    </row>
    <row r="101" spans="1:36" hidden="1" x14ac:dyDescent="0.2">
      <c r="A101" s="1" t="str">
        <f t="shared" si="1"/>
        <v>Region: North EastOther</v>
      </c>
      <c r="B101" s="3" t="s">
        <v>781</v>
      </c>
      <c r="C101" s="3" t="s">
        <v>782</v>
      </c>
      <c r="D101" s="3" t="s">
        <v>718</v>
      </c>
      <c r="E101" s="5">
        <v>5201</v>
      </c>
      <c r="F101" s="5">
        <v>1690</v>
      </c>
      <c r="G101" s="5">
        <v>1528</v>
      </c>
      <c r="H101" s="5">
        <v>1902</v>
      </c>
      <c r="I101" s="5">
        <v>2543</v>
      </c>
      <c r="J101" s="5">
        <v>1397</v>
      </c>
      <c r="K101" s="5">
        <v>54</v>
      </c>
      <c r="L101" s="5">
        <v>973</v>
      </c>
      <c r="M101" s="5">
        <v>364</v>
      </c>
      <c r="N101" s="5">
        <v>446</v>
      </c>
      <c r="O101" s="6">
        <v>32.493751201691985</v>
      </c>
      <c r="P101" s="6">
        <v>29.378965583541628</v>
      </c>
      <c r="Q101" s="6">
        <v>36.569890405691211</v>
      </c>
      <c r="R101" s="6">
        <v>48.894443376273792</v>
      </c>
      <c r="S101" s="6">
        <v>26.860219188617574</v>
      </c>
      <c r="T101" s="6">
        <v>1.0382618727167852</v>
      </c>
      <c r="U101" s="6">
        <v>18.707940780619111</v>
      </c>
      <c r="V101" s="6">
        <v>6.9986541049798117</v>
      </c>
      <c r="W101" s="6">
        <v>8.5752739857719664</v>
      </c>
      <c r="X101" s="5">
        <v>2377</v>
      </c>
      <c r="Y101" s="5">
        <v>1839</v>
      </c>
      <c r="Z101" s="5">
        <v>307</v>
      </c>
      <c r="AA101" s="5">
        <v>902</v>
      </c>
      <c r="AB101" s="5">
        <v>656</v>
      </c>
      <c r="AC101" s="5">
        <v>158</v>
      </c>
      <c r="AD101" s="5">
        <v>1475</v>
      </c>
      <c r="AE101" s="5">
        <v>1183</v>
      </c>
      <c r="AF101" s="5">
        <v>149</v>
      </c>
      <c r="AG101" s="6">
        <v>12.595097210481827</v>
      </c>
      <c r="AH101" s="6">
        <v>80.20338983050847</v>
      </c>
      <c r="AI101" s="6">
        <v>24.085365853658537</v>
      </c>
      <c r="AJ101" s="6">
        <v>72.727272727272734</v>
      </c>
    </row>
    <row r="102" spans="1:36" x14ac:dyDescent="0.2">
      <c r="A102" s="1" t="str">
        <f t="shared" si="1"/>
        <v>Region: North WestAll people</v>
      </c>
      <c r="B102" s="3" t="s">
        <v>783</v>
      </c>
      <c r="C102" s="3" t="s">
        <v>784</v>
      </c>
      <c r="D102" s="3" t="s">
        <v>700</v>
      </c>
      <c r="E102" s="5">
        <v>7052177</v>
      </c>
      <c r="F102" s="5">
        <v>1443673</v>
      </c>
      <c r="G102" s="5">
        <v>1239264</v>
      </c>
      <c r="H102" s="5">
        <v>1582530</v>
      </c>
      <c r="I102" s="5">
        <v>2064209</v>
      </c>
      <c r="J102" s="5">
        <v>977918</v>
      </c>
      <c r="K102" s="5">
        <v>187176</v>
      </c>
      <c r="L102" s="5">
        <v>1013045</v>
      </c>
      <c r="M102" s="5">
        <v>941235</v>
      </c>
      <c r="N102" s="5">
        <v>499994</v>
      </c>
      <c r="O102" s="6">
        <v>20.47130978136255</v>
      </c>
      <c r="P102" s="6">
        <v>17.572786389224206</v>
      </c>
      <c r="Q102" s="6">
        <v>22.440304603812411</v>
      </c>
      <c r="R102" s="6">
        <v>29.270521712656958</v>
      </c>
      <c r="S102" s="6">
        <v>13.866895286377526</v>
      </c>
      <c r="T102" s="6">
        <v>2.6541591341226973</v>
      </c>
      <c r="U102" s="6">
        <v>14.364996794606828</v>
      </c>
      <c r="V102" s="6">
        <v>13.346729669433993</v>
      </c>
      <c r="W102" s="6">
        <v>7.0899241468272844</v>
      </c>
      <c r="X102" s="5">
        <v>2317240</v>
      </c>
      <c r="Y102" s="5">
        <v>1985975</v>
      </c>
      <c r="Z102" s="5">
        <v>128697</v>
      </c>
      <c r="AA102" s="5">
        <v>525081</v>
      </c>
      <c r="AB102" s="5">
        <v>398312</v>
      </c>
      <c r="AC102" s="5">
        <v>49433</v>
      </c>
      <c r="AD102" s="5">
        <v>1792159</v>
      </c>
      <c r="AE102" s="5">
        <v>1587663</v>
      </c>
      <c r="AF102" s="5">
        <v>79264</v>
      </c>
      <c r="AG102" s="6">
        <v>4.9924952587545341</v>
      </c>
      <c r="AH102" s="6">
        <v>88.589405292722347</v>
      </c>
      <c r="AI102" s="6">
        <v>12.410622828335576</v>
      </c>
      <c r="AJ102" s="6">
        <v>75.857248691154311</v>
      </c>
    </row>
    <row r="103" spans="1:36" hidden="1" x14ac:dyDescent="0.2">
      <c r="A103" s="1" t="str">
        <f t="shared" si="1"/>
        <v>Region: North WestWhite British</v>
      </c>
      <c r="B103" s="3" t="s">
        <v>783</v>
      </c>
      <c r="C103" s="3" t="s">
        <v>784</v>
      </c>
      <c r="D103" s="3" t="s">
        <v>701</v>
      </c>
      <c r="E103" s="5">
        <v>6141069</v>
      </c>
      <c r="F103" s="5">
        <v>1105159</v>
      </c>
      <c r="G103" s="5">
        <v>915849</v>
      </c>
      <c r="H103" s="5">
        <v>1295617</v>
      </c>
      <c r="I103" s="5">
        <v>1623283</v>
      </c>
      <c r="J103" s="5">
        <v>768765</v>
      </c>
      <c r="K103" s="5">
        <v>178148</v>
      </c>
      <c r="L103" s="5">
        <v>768936</v>
      </c>
      <c r="M103" s="5">
        <v>705067</v>
      </c>
      <c r="N103" s="5">
        <v>380785</v>
      </c>
      <c r="O103" s="6">
        <v>17.996199033099938</v>
      </c>
      <c r="P103" s="6">
        <v>14.913510986442263</v>
      </c>
      <c r="Q103" s="6">
        <v>21.09758089348939</v>
      </c>
      <c r="R103" s="6">
        <v>26.433231738643549</v>
      </c>
      <c r="S103" s="6">
        <v>12.518423095392675</v>
      </c>
      <c r="T103" s="6">
        <v>2.9009281608788307</v>
      </c>
      <c r="U103" s="6">
        <v>12.521207626880598</v>
      </c>
      <c r="V103" s="6">
        <v>11.481176974236895</v>
      </c>
      <c r="W103" s="6">
        <v>6.2006305416858201</v>
      </c>
      <c r="X103" s="5">
        <v>1971810</v>
      </c>
      <c r="Y103" s="5">
        <v>1713475</v>
      </c>
      <c r="Z103" s="5">
        <v>103608</v>
      </c>
      <c r="AA103" s="5">
        <v>381331</v>
      </c>
      <c r="AB103" s="5">
        <v>293031</v>
      </c>
      <c r="AC103" s="5">
        <v>36342</v>
      </c>
      <c r="AD103" s="5">
        <v>1590479</v>
      </c>
      <c r="AE103" s="5">
        <v>1420444</v>
      </c>
      <c r="AF103" s="5">
        <v>67266</v>
      </c>
      <c r="AG103" s="6">
        <v>4.7355615568089977</v>
      </c>
      <c r="AH103" s="6">
        <v>89.309195531660592</v>
      </c>
      <c r="AI103" s="6">
        <v>12.402100801621671</v>
      </c>
      <c r="AJ103" s="6">
        <v>76.844263907209225</v>
      </c>
    </row>
    <row r="104" spans="1:36" hidden="1" x14ac:dyDescent="0.2">
      <c r="A104" s="1" t="str">
        <f t="shared" si="1"/>
        <v>Region: North WestMinorities - all other than White British</v>
      </c>
      <c r="B104" s="3" t="s">
        <v>783</v>
      </c>
      <c r="C104" s="3" t="s">
        <v>784</v>
      </c>
      <c r="D104" s="3" t="s">
        <v>702</v>
      </c>
      <c r="E104" s="5">
        <v>911108</v>
      </c>
      <c r="F104" s="5">
        <v>338514</v>
      </c>
      <c r="G104" s="5">
        <v>323415</v>
      </c>
      <c r="H104" s="5">
        <v>286913</v>
      </c>
      <c r="I104" s="5">
        <v>440926</v>
      </c>
      <c r="J104" s="5">
        <v>209153</v>
      </c>
      <c r="K104" s="5">
        <v>9028</v>
      </c>
      <c r="L104" s="5">
        <v>244109</v>
      </c>
      <c r="M104" s="5">
        <v>236168</v>
      </c>
      <c r="N104" s="5">
        <v>119209</v>
      </c>
      <c r="O104" s="6">
        <v>37.154102477423095</v>
      </c>
      <c r="P104" s="6">
        <v>35.496889501573911</v>
      </c>
      <c r="Q104" s="6">
        <v>31.490558748249384</v>
      </c>
      <c r="R104" s="6">
        <v>48.394482322622565</v>
      </c>
      <c r="S104" s="6">
        <v>22.955895459155226</v>
      </c>
      <c r="T104" s="6">
        <v>0.99088143227806147</v>
      </c>
      <c r="U104" s="6">
        <v>26.792542706243388</v>
      </c>
      <c r="V104" s="6">
        <v>25.920966559398007</v>
      </c>
      <c r="W104" s="6">
        <v>13.083959311080575</v>
      </c>
      <c r="X104" s="5">
        <v>345430</v>
      </c>
      <c r="Y104" s="5">
        <v>272500</v>
      </c>
      <c r="Z104" s="5">
        <v>25089</v>
      </c>
      <c r="AA104" s="5">
        <v>143750</v>
      </c>
      <c r="AB104" s="5">
        <v>105281</v>
      </c>
      <c r="AC104" s="5">
        <v>13091</v>
      </c>
      <c r="AD104" s="5">
        <v>201680</v>
      </c>
      <c r="AE104" s="5">
        <v>167219</v>
      </c>
      <c r="AF104" s="5">
        <v>11998</v>
      </c>
      <c r="AG104" s="6">
        <v>7.175021977167666</v>
      </c>
      <c r="AH104" s="6">
        <v>82.913030543435141</v>
      </c>
      <c r="AI104" s="6">
        <v>12.434342378966765</v>
      </c>
      <c r="AJ104" s="6">
        <v>73.238956521739127</v>
      </c>
    </row>
    <row r="105" spans="1:36" hidden="1" x14ac:dyDescent="0.2">
      <c r="A105" s="1" t="str">
        <f t="shared" si="1"/>
        <v>Region: North WestWhite Irish</v>
      </c>
      <c r="B105" s="3" t="s">
        <v>783</v>
      </c>
      <c r="C105" s="3" t="s">
        <v>784</v>
      </c>
      <c r="D105" s="3" t="s">
        <v>703</v>
      </c>
      <c r="E105" s="5">
        <v>64930</v>
      </c>
      <c r="F105" s="5">
        <v>14411</v>
      </c>
      <c r="G105" s="5">
        <v>11748</v>
      </c>
      <c r="H105" s="5">
        <v>14621</v>
      </c>
      <c r="I105" s="5">
        <v>22842</v>
      </c>
      <c r="J105" s="5">
        <v>8003</v>
      </c>
      <c r="K105" s="5">
        <v>792</v>
      </c>
      <c r="L105" s="5">
        <v>13310</v>
      </c>
      <c r="M105" s="5">
        <v>9042</v>
      </c>
      <c r="N105" s="5">
        <v>4740</v>
      </c>
      <c r="O105" s="6">
        <v>22.19467118435238</v>
      </c>
      <c r="P105" s="6">
        <v>18.093331279839827</v>
      </c>
      <c r="Q105" s="6">
        <v>22.518096411520098</v>
      </c>
      <c r="R105" s="6">
        <v>35.179423995071616</v>
      </c>
      <c r="S105" s="6">
        <v>12.325581395348838</v>
      </c>
      <c r="T105" s="6">
        <v>1.2197751424611121</v>
      </c>
      <c r="U105" s="6">
        <v>20.498998921915909</v>
      </c>
      <c r="V105" s="6">
        <v>13.925766209764362</v>
      </c>
      <c r="W105" s="6">
        <v>7.3001694132142303</v>
      </c>
      <c r="X105" s="5">
        <v>17704</v>
      </c>
      <c r="Y105" s="5">
        <v>15591</v>
      </c>
      <c r="Z105" s="5">
        <v>904</v>
      </c>
      <c r="AA105" s="5">
        <v>3975</v>
      </c>
      <c r="AB105" s="5">
        <v>3166</v>
      </c>
      <c r="AC105" s="5">
        <v>345</v>
      </c>
      <c r="AD105" s="5">
        <v>13729</v>
      </c>
      <c r="AE105" s="5">
        <v>12425</v>
      </c>
      <c r="AF105" s="5">
        <v>559</v>
      </c>
      <c r="AG105" s="6">
        <v>4.4989939637826959</v>
      </c>
      <c r="AH105" s="6">
        <v>90.501857382183701</v>
      </c>
      <c r="AI105" s="6">
        <v>10.897030953885029</v>
      </c>
      <c r="AJ105" s="6">
        <v>79.647798742138363</v>
      </c>
    </row>
    <row r="106" spans="1:36" hidden="1" x14ac:dyDescent="0.2">
      <c r="A106" s="1" t="str">
        <f t="shared" si="1"/>
        <v>Region: North WestWhite Gyspy or Irish Traveller</v>
      </c>
      <c r="B106" s="3" t="s">
        <v>783</v>
      </c>
      <c r="C106" s="3" t="s">
        <v>784</v>
      </c>
      <c r="D106" s="3" t="s">
        <v>704</v>
      </c>
      <c r="E106" s="5">
        <v>4147</v>
      </c>
      <c r="F106" s="5">
        <v>1247</v>
      </c>
      <c r="G106" s="5">
        <v>1101</v>
      </c>
      <c r="H106" s="5">
        <v>1264</v>
      </c>
      <c r="I106" s="5">
        <v>1741</v>
      </c>
      <c r="J106" s="5">
        <v>863</v>
      </c>
      <c r="K106" s="5">
        <v>140</v>
      </c>
      <c r="L106" s="5">
        <v>815</v>
      </c>
      <c r="M106" s="5">
        <v>835</v>
      </c>
      <c r="N106" s="5">
        <v>444</v>
      </c>
      <c r="O106" s="6">
        <v>30.06993006993007</v>
      </c>
      <c r="P106" s="6">
        <v>26.549312756209307</v>
      </c>
      <c r="Q106" s="6">
        <v>30.479864962623584</v>
      </c>
      <c r="R106" s="6">
        <v>41.982155775259223</v>
      </c>
      <c r="S106" s="6">
        <v>20.810224258500121</v>
      </c>
      <c r="T106" s="6">
        <v>3.3759344104171691</v>
      </c>
      <c r="U106" s="6">
        <v>19.652761032071378</v>
      </c>
      <c r="V106" s="6">
        <v>20.135037376416687</v>
      </c>
      <c r="W106" s="6">
        <v>10.706534844465878</v>
      </c>
      <c r="X106" s="5">
        <v>1439</v>
      </c>
      <c r="Y106" s="5">
        <v>810</v>
      </c>
      <c r="Z106" s="5">
        <v>132</v>
      </c>
      <c r="AA106" s="5">
        <v>457</v>
      </c>
      <c r="AB106" s="5">
        <v>227</v>
      </c>
      <c r="AC106" s="5">
        <v>46</v>
      </c>
      <c r="AD106" s="5">
        <v>982</v>
      </c>
      <c r="AE106" s="5">
        <v>583</v>
      </c>
      <c r="AF106" s="5">
        <v>86</v>
      </c>
      <c r="AG106" s="6">
        <v>14.751286449399657</v>
      </c>
      <c r="AH106" s="6">
        <v>59.368635437881871</v>
      </c>
      <c r="AI106" s="6">
        <v>20.264317180616739</v>
      </c>
      <c r="AJ106" s="6">
        <v>49.671772428884026</v>
      </c>
    </row>
    <row r="107" spans="1:36" hidden="1" x14ac:dyDescent="0.2">
      <c r="A107" s="1" t="str">
        <f t="shared" si="1"/>
        <v>Region: North WestWhite Other</v>
      </c>
      <c r="B107" s="3" t="s">
        <v>783</v>
      </c>
      <c r="C107" s="3" t="s">
        <v>784</v>
      </c>
      <c r="D107" s="3" t="s">
        <v>705</v>
      </c>
      <c r="E107" s="5">
        <v>151570</v>
      </c>
      <c r="F107" s="5">
        <v>44592</v>
      </c>
      <c r="G107" s="5">
        <v>36569</v>
      </c>
      <c r="H107" s="5">
        <v>44313</v>
      </c>
      <c r="I107" s="5">
        <v>63940</v>
      </c>
      <c r="J107" s="5">
        <v>26982</v>
      </c>
      <c r="K107" s="5">
        <v>3391</v>
      </c>
      <c r="L107" s="5">
        <v>35956</v>
      </c>
      <c r="M107" s="5">
        <v>30965</v>
      </c>
      <c r="N107" s="5">
        <v>16863</v>
      </c>
      <c r="O107" s="6">
        <v>29.420069934683646</v>
      </c>
      <c r="P107" s="6">
        <v>24.126806096193178</v>
      </c>
      <c r="Q107" s="6">
        <v>29.235996569241934</v>
      </c>
      <c r="R107" s="6">
        <v>42.18512898330804</v>
      </c>
      <c r="S107" s="6">
        <v>17.801675793362804</v>
      </c>
      <c r="T107" s="6">
        <v>2.2372501154582043</v>
      </c>
      <c r="U107" s="6">
        <v>23.722372501154581</v>
      </c>
      <c r="V107" s="6">
        <v>20.429504519363991</v>
      </c>
      <c r="W107" s="6">
        <v>11.125552549976909</v>
      </c>
      <c r="X107" s="5">
        <v>76018</v>
      </c>
      <c r="Y107" s="5">
        <v>68259</v>
      </c>
      <c r="Z107" s="5">
        <v>3785</v>
      </c>
      <c r="AA107" s="5">
        <v>24064</v>
      </c>
      <c r="AB107" s="5">
        <v>21305</v>
      </c>
      <c r="AC107" s="5">
        <v>1523</v>
      </c>
      <c r="AD107" s="5">
        <v>51954</v>
      </c>
      <c r="AE107" s="5">
        <v>46954</v>
      </c>
      <c r="AF107" s="5">
        <v>2262</v>
      </c>
      <c r="AG107" s="6">
        <v>4.8174809387911575</v>
      </c>
      <c r="AH107" s="6">
        <v>90.376101936328297</v>
      </c>
      <c r="AI107" s="6">
        <v>7.1485566768364235</v>
      </c>
      <c r="AJ107" s="6">
        <v>88.534740691489361</v>
      </c>
    </row>
    <row r="108" spans="1:36" hidden="1" x14ac:dyDescent="0.2">
      <c r="A108" s="1" t="str">
        <f t="shared" si="1"/>
        <v>Region: North WestMixed White and Black Caribbean</v>
      </c>
      <c r="B108" s="3" t="s">
        <v>783</v>
      </c>
      <c r="C108" s="3" t="s">
        <v>784</v>
      </c>
      <c r="D108" s="3" t="s">
        <v>706</v>
      </c>
      <c r="E108" s="5">
        <v>39204</v>
      </c>
      <c r="F108" s="5">
        <v>13387</v>
      </c>
      <c r="G108" s="5">
        <v>11802</v>
      </c>
      <c r="H108" s="5">
        <v>13427</v>
      </c>
      <c r="I108" s="5">
        <v>18657</v>
      </c>
      <c r="J108" s="5">
        <v>7943</v>
      </c>
      <c r="K108" s="5">
        <v>443</v>
      </c>
      <c r="L108" s="5">
        <v>10439</v>
      </c>
      <c r="M108" s="5">
        <v>6591</v>
      </c>
      <c r="N108" s="5">
        <v>4904</v>
      </c>
      <c r="O108" s="6">
        <v>34.14702581369248</v>
      </c>
      <c r="P108" s="6">
        <v>30.104071013161921</v>
      </c>
      <c r="Q108" s="6">
        <v>34.249056218753189</v>
      </c>
      <c r="R108" s="6">
        <v>47.589531680440771</v>
      </c>
      <c r="S108" s="6">
        <v>20.260687684930108</v>
      </c>
      <c r="T108" s="6">
        <v>1.1299867360473421</v>
      </c>
      <c r="U108" s="6">
        <v>26.627384960718295</v>
      </c>
      <c r="V108" s="6">
        <v>16.812059993878176</v>
      </c>
      <c r="W108" s="6">
        <v>12.508927660442811</v>
      </c>
      <c r="X108" s="5">
        <v>10882</v>
      </c>
      <c r="Y108" s="5">
        <v>8439</v>
      </c>
      <c r="Z108" s="5">
        <v>1165</v>
      </c>
      <c r="AA108" s="5">
        <v>3916</v>
      </c>
      <c r="AB108" s="5">
        <v>2756</v>
      </c>
      <c r="AC108" s="5">
        <v>526</v>
      </c>
      <c r="AD108" s="5">
        <v>6966</v>
      </c>
      <c r="AE108" s="5">
        <v>5683</v>
      </c>
      <c r="AF108" s="5">
        <v>639</v>
      </c>
      <c r="AG108" s="6">
        <v>11.244061235263064</v>
      </c>
      <c r="AH108" s="6">
        <v>81.581969566465688</v>
      </c>
      <c r="AI108" s="6">
        <v>19.085631349782293</v>
      </c>
      <c r="AJ108" s="6">
        <v>70.377936670071506</v>
      </c>
    </row>
    <row r="109" spans="1:36" hidden="1" x14ac:dyDescent="0.2">
      <c r="A109" s="1" t="str">
        <f t="shared" si="1"/>
        <v>Region: North WestMixed White and Black African</v>
      </c>
      <c r="B109" s="3" t="s">
        <v>783</v>
      </c>
      <c r="C109" s="3" t="s">
        <v>784</v>
      </c>
      <c r="D109" s="3" t="s">
        <v>707</v>
      </c>
      <c r="E109" s="5">
        <v>18392</v>
      </c>
      <c r="F109" s="5">
        <v>7391</v>
      </c>
      <c r="G109" s="5">
        <v>6397</v>
      </c>
      <c r="H109" s="5">
        <v>7352</v>
      </c>
      <c r="I109" s="5">
        <v>9917</v>
      </c>
      <c r="J109" s="5">
        <v>4141</v>
      </c>
      <c r="K109" s="5">
        <v>162</v>
      </c>
      <c r="L109" s="5">
        <v>5155</v>
      </c>
      <c r="M109" s="5">
        <v>3855</v>
      </c>
      <c r="N109" s="5">
        <v>2668</v>
      </c>
      <c r="O109" s="6">
        <v>40.185950413223139</v>
      </c>
      <c r="P109" s="6">
        <v>34.781426707264025</v>
      </c>
      <c r="Q109" s="6">
        <v>39.973901696389731</v>
      </c>
      <c r="R109" s="6">
        <v>53.920182688125273</v>
      </c>
      <c r="S109" s="6">
        <v>22.515224010439322</v>
      </c>
      <c r="T109" s="6">
        <v>0.88081774684645497</v>
      </c>
      <c r="U109" s="6">
        <v>28.028490648107873</v>
      </c>
      <c r="V109" s="6">
        <v>20.960200086994345</v>
      </c>
      <c r="W109" s="6">
        <v>14.506307090039147</v>
      </c>
      <c r="X109" s="5">
        <v>4959</v>
      </c>
      <c r="Y109" s="5">
        <v>3990</v>
      </c>
      <c r="Z109" s="5">
        <v>635</v>
      </c>
      <c r="AA109" s="5">
        <v>2157</v>
      </c>
      <c r="AB109" s="5">
        <v>1628</v>
      </c>
      <c r="AC109" s="5">
        <v>368</v>
      </c>
      <c r="AD109" s="5">
        <v>2802</v>
      </c>
      <c r="AE109" s="5">
        <v>2362</v>
      </c>
      <c r="AF109" s="5">
        <v>267</v>
      </c>
      <c r="AG109" s="6">
        <v>11.303979678238781</v>
      </c>
      <c r="AH109" s="6">
        <v>84.296930763740193</v>
      </c>
      <c r="AI109" s="6">
        <v>22.604422604422606</v>
      </c>
      <c r="AJ109" s="6">
        <v>75.475197032916086</v>
      </c>
    </row>
    <row r="110" spans="1:36" hidden="1" x14ac:dyDescent="0.2">
      <c r="A110" s="1" t="str">
        <f t="shared" si="1"/>
        <v>Region: North WestMixed White and Asian</v>
      </c>
      <c r="B110" s="3" t="s">
        <v>783</v>
      </c>
      <c r="C110" s="3" t="s">
        <v>784</v>
      </c>
      <c r="D110" s="3" t="s">
        <v>708</v>
      </c>
      <c r="E110" s="5">
        <v>30529</v>
      </c>
      <c r="F110" s="5">
        <v>7629</v>
      </c>
      <c r="G110" s="5">
        <v>6921</v>
      </c>
      <c r="H110" s="5">
        <v>7518</v>
      </c>
      <c r="I110" s="5">
        <v>11412</v>
      </c>
      <c r="J110" s="5">
        <v>4832</v>
      </c>
      <c r="K110" s="5">
        <v>516</v>
      </c>
      <c r="L110" s="5">
        <v>6258</v>
      </c>
      <c r="M110" s="5">
        <v>5421</v>
      </c>
      <c r="N110" s="5">
        <v>2708</v>
      </c>
      <c r="O110" s="6">
        <v>24.98935438435586</v>
      </c>
      <c r="P110" s="6">
        <v>22.670247960955159</v>
      </c>
      <c r="Q110" s="6">
        <v>24.625765665432866</v>
      </c>
      <c r="R110" s="6">
        <v>37.380850994136722</v>
      </c>
      <c r="S110" s="6">
        <v>15.827573782305349</v>
      </c>
      <c r="T110" s="6">
        <v>1.6901962068852567</v>
      </c>
      <c r="U110" s="6">
        <v>20.498542369550265</v>
      </c>
      <c r="V110" s="6">
        <v>17.756886894428249</v>
      </c>
      <c r="W110" s="6">
        <v>8.8702545121032461</v>
      </c>
      <c r="X110" s="5">
        <v>7440</v>
      </c>
      <c r="Y110" s="5">
        <v>6044</v>
      </c>
      <c r="Z110" s="5">
        <v>536</v>
      </c>
      <c r="AA110" s="5">
        <v>2104</v>
      </c>
      <c r="AB110" s="5">
        <v>1531</v>
      </c>
      <c r="AC110" s="5">
        <v>237</v>
      </c>
      <c r="AD110" s="5">
        <v>5336</v>
      </c>
      <c r="AE110" s="5">
        <v>4513</v>
      </c>
      <c r="AF110" s="5">
        <v>299</v>
      </c>
      <c r="AG110" s="6">
        <v>6.6253046753822291</v>
      </c>
      <c r="AH110" s="6">
        <v>84.57646176911544</v>
      </c>
      <c r="AI110" s="6">
        <v>15.480078380143697</v>
      </c>
      <c r="AJ110" s="6">
        <v>72.766159695817493</v>
      </c>
    </row>
    <row r="111" spans="1:36" hidden="1" x14ac:dyDescent="0.2">
      <c r="A111" s="1" t="str">
        <f t="shared" si="1"/>
        <v>Region: North WestMixed Other</v>
      </c>
      <c r="B111" s="3" t="s">
        <v>783</v>
      </c>
      <c r="C111" s="3" t="s">
        <v>784</v>
      </c>
      <c r="D111" s="3" t="s">
        <v>709</v>
      </c>
      <c r="E111" s="5">
        <v>22766</v>
      </c>
      <c r="F111" s="5">
        <v>6851</v>
      </c>
      <c r="G111" s="5">
        <v>5935</v>
      </c>
      <c r="H111" s="5">
        <v>6819</v>
      </c>
      <c r="I111" s="5">
        <v>10027</v>
      </c>
      <c r="J111" s="5">
        <v>3726</v>
      </c>
      <c r="K111" s="5">
        <v>317</v>
      </c>
      <c r="L111" s="5">
        <v>5362</v>
      </c>
      <c r="M111" s="5">
        <v>4147</v>
      </c>
      <c r="N111" s="5">
        <v>2358</v>
      </c>
      <c r="O111" s="6">
        <v>30.093121321268558</v>
      </c>
      <c r="P111" s="6">
        <v>26.069577440042167</v>
      </c>
      <c r="Q111" s="6">
        <v>29.952560836334886</v>
      </c>
      <c r="R111" s="6">
        <v>44.043749450935607</v>
      </c>
      <c r="S111" s="6">
        <v>16.366511464464551</v>
      </c>
      <c r="T111" s="6">
        <v>1.3924273038741983</v>
      </c>
      <c r="U111" s="6">
        <v>23.552666256698586</v>
      </c>
      <c r="V111" s="6">
        <v>18.215760344373187</v>
      </c>
      <c r="W111" s="6">
        <v>10.357550733550031</v>
      </c>
      <c r="X111" s="5">
        <v>6729</v>
      </c>
      <c r="Y111" s="5">
        <v>5373</v>
      </c>
      <c r="Z111" s="5">
        <v>556</v>
      </c>
      <c r="AA111" s="5">
        <v>2234</v>
      </c>
      <c r="AB111" s="5">
        <v>1630</v>
      </c>
      <c r="AC111" s="5">
        <v>246</v>
      </c>
      <c r="AD111" s="5">
        <v>4495</v>
      </c>
      <c r="AE111" s="5">
        <v>3743</v>
      </c>
      <c r="AF111" s="5">
        <v>310</v>
      </c>
      <c r="AG111" s="6">
        <v>8.2821266363879236</v>
      </c>
      <c r="AH111" s="6">
        <v>83.270300333704114</v>
      </c>
      <c r="AI111" s="6">
        <v>15.092024539877301</v>
      </c>
      <c r="AJ111" s="6">
        <v>72.9632945389436</v>
      </c>
    </row>
    <row r="112" spans="1:36" hidden="1" x14ac:dyDescent="0.2">
      <c r="A112" s="1" t="str">
        <f t="shared" si="1"/>
        <v>Region: North WestIndian</v>
      </c>
      <c r="B112" s="3" t="s">
        <v>783</v>
      </c>
      <c r="C112" s="3" t="s">
        <v>784</v>
      </c>
      <c r="D112" s="3" t="s">
        <v>710</v>
      </c>
      <c r="E112" s="5">
        <v>107353</v>
      </c>
      <c r="F112" s="5">
        <v>34698</v>
      </c>
      <c r="G112" s="5">
        <v>35042</v>
      </c>
      <c r="H112" s="5">
        <v>24309</v>
      </c>
      <c r="I112" s="5">
        <v>44229</v>
      </c>
      <c r="J112" s="5">
        <v>23141</v>
      </c>
      <c r="K112" s="5">
        <v>635</v>
      </c>
      <c r="L112" s="5">
        <v>21905</v>
      </c>
      <c r="M112" s="5">
        <v>34945</v>
      </c>
      <c r="N112" s="5">
        <v>10122</v>
      </c>
      <c r="O112" s="6">
        <v>32.321406947174275</v>
      </c>
      <c r="P112" s="6">
        <v>32.641845127756092</v>
      </c>
      <c r="Q112" s="6">
        <v>22.643987592335566</v>
      </c>
      <c r="R112" s="6">
        <v>41.199593863236238</v>
      </c>
      <c r="S112" s="6">
        <v>21.555988188499622</v>
      </c>
      <c r="T112" s="6">
        <v>0.59150652520190405</v>
      </c>
      <c r="U112" s="6">
        <v>20.404646353618435</v>
      </c>
      <c r="V112" s="6">
        <v>32.551489012882733</v>
      </c>
      <c r="W112" s="6">
        <v>9.4287071623522394</v>
      </c>
      <c r="X112" s="5">
        <v>44014</v>
      </c>
      <c r="Y112" s="5">
        <v>36058</v>
      </c>
      <c r="Z112" s="5">
        <v>1895</v>
      </c>
      <c r="AA112" s="5">
        <v>15768</v>
      </c>
      <c r="AB112" s="5">
        <v>12119</v>
      </c>
      <c r="AC112" s="5">
        <v>778</v>
      </c>
      <c r="AD112" s="5">
        <v>28246</v>
      </c>
      <c r="AE112" s="5">
        <v>23939</v>
      </c>
      <c r="AF112" s="5">
        <v>1117</v>
      </c>
      <c r="AG112" s="6">
        <v>4.6660261497974016</v>
      </c>
      <c r="AH112" s="6">
        <v>84.751823267011261</v>
      </c>
      <c r="AI112" s="6">
        <v>6.4196715900651871</v>
      </c>
      <c r="AJ112" s="6">
        <v>76.858193810248608</v>
      </c>
    </row>
    <row r="113" spans="1:36" hidden="1" x14ac:dyDescent="0.2">
      <c r="A113" s="1" t="str">
        <f t="shared" si="1"/>
        <v>Region: North WestPakistani</v>
      </c>
      <c r="B113" s="3" t="s">
        <v>783</v>
      </c>
      <c r="C113" s="3" t="s">
        <v>784</v>
      </c>
      <c r="D113" s="3" t="s">
        <v>711</v>
      </c>
      <c r="E113" s="5">
        <v>189436</v>
      </c>
      <c r="F113" s="5">
        <v>86272</v>
      </c>
      <c r="G113" s="5">
        <v>92332</v>
      </c>
      <c r="H113" s="5">
        <v>63325</v>
      </c>
      <c r="I113" s="5">
        <v>98750</v>
      </c>
      <c r="J113" s="5">
        <v>59887</v>
      </c>
      <c r="K113" s="5">
        <v>291</v>
      </c>
      <c r="L113" s="5">
        <v>49872</v>
      </c>
      <c r="M113" s="5">
        <v>73725</v>
      </c>
      <c r="N113" s="5">
        <v>32654</v>
      </c>
      <c r="O113" s="6">
        <v>45.541502143204035</v>
      </c>
      <c r="P113" s="6">
        <v>48.740471716041299</v>
      </c>
      <c r="Q113" s="6">
        <v>33.428176270613825</v>
      </c>
      <c r="R113" s="6">
        <v>52.128423319749153</v>
      </c>
      <c r="S113" s="6">
        <v>31.613315314934859</v>
      </c>
      <c r="T113" s="6">
        <v>0.15361388542832408</v>
      </c>
      <c r="U113" s="6">
        <v>26.326569395468653</v>
      </c>
      <c r="V113" s="6">
        <v>38.918157055681071</v>
      </c>
      <c r="W113" s="6">
        <v>17.237483899575583</v>
      </c>
      <c r="X113" s="5">
        <v>69039</v>
      </c>
      <c r="Y113" s="5">
        <v>45425</v>
      </c>
      <c r="Z113" s="5">
        <v>4627</v>
      </c>
      <c r="AA113" s="5">
        <v>39151</v>
      </c>
      <c r="AB113" s="5">
        <v>24525</v>
      </c>
      <c r="AC113" s="5">
        <v>2896</v>
      </c>
      <c r="AD113" s="5">
        <v>29888</v>
      </c>
      <c r="AE113" s="5">
        <v>20900</v>
      </c>
      <c r="AF113" s="5">
        <v>1731</v>
      </c>
      <c r="AG113" s="6">
        <v>8.2822966507177025</v>
      </c>
      <c r="AH113" s="6">
        <v>69.92773019271948</v>
      </c>
      <c r="AI113" s="6">
        <v>11.808358817533129</v>
      </c>
      <c r="AJ113" s="6">
        <v>62.642078107838877</v>
      </c>
    </row>
    <row r="114" spans="1:36" hidden="1" x14ac:dyDescent="0.2">
      <c r="A114" s="1" t="str">
        <f t="shared" si="1"/>
        <v>Region: North WestBangladeshi</v>
      </c>
      <c r="B114" s="3" t="s">
        <v>783</v>
      </c>
      <c r="C114" s="3" t="s">
        <v>784</v>
      </c>
      <c r="D114" s="3" t="s">
        <v>712</v>
      </c>
      <c r="E114" s="5">
        <v>45897</v>
      </c>
      <c r="F114" s="5">
        <v>24124</v>
      </c>
      <c r="G114" s="5">
        <v>27689</v>
      </c>
      <c r="H114" s="5">
        <v>16606</v>
      </c>
      <c r="I114" s="5">
        <v>22812</v>
      </c>
      <c r="J114" s="5">
        <v>18511</v>
      </c>
      <c r="K114" s="5">
        <v>85</v>
      </c>
      <c r="L114" s="5">
        <v>15154</v>
      </c>
      <c r="M114" s="5">
        <v>13528</v>
      </c>
      <c r="N114" s="5">
        <v>6273</v>
      </c>
      <c r="O114" s="6">
        <v>52.56116957535351</v>
      </c>
      <c r="P114" s="6">
        <v>60.328561779637013</v>
      </c>
      <c r="Q114" s="6">
        <v>36.18101400963026</v>
      </c>
      <c r="R114" s="6">
        <v>49.702594940845806</v>
      </c>
      <c r="S114" s="6">
        <v>40.33161208793603</v>
      </c>
      <c r="T114" s="6">
        <v>0.18519728958319717</v>
      </c>
      <c r="U114" s="6">
        <v>33.017408545220817</v>
      </c>
      <c r="V114" s="6">
        <v>29.474693335076367</v>
      </c>
      <c r="W114" s="6">
        <v>13.66755997123995</v>
      </c>
      <c r="X114" s="5">
        <v>15679</v>
      </c>
      <c r="Y114" s="5">
        <v>9819</v>
      </c>
      <c r="Z114" s="5">
        <v>1122</v>
      </c>
      <c r="AA114" s="5">
        <v>8819</v>
      </c>
      <c r="AB114" s="5">
        <v>5243</v>
      </c>
      <c r="AC114" s="5">
        <v>681</v>
      </c>
      <c r="AD114" s="5">
        <v>6860</v>
      </c>
      <c r="AE114" s="5">
        <v>4576</v>
      </c>
      <c r="AF114" s="5">
        <v>441</v>
      </c>
      <c r="AG114" s="6">
        <v>9.6372377622377616</v>
      </c>
      <c r="AH114" s="6">
        <v>66.705539358600589</v>
      </c>
      <c r="AI114" s="6">
        <v>12.98874690062941</v>
      </c>
      <c r="AJ114" s="6">
        <v>59.451184941603358</v>
      </c>
    </row>
    <row r="115" spans="1:36" hidden="1" x14ac:dyDescent="0.2">
      <c r="A115" s="1" t="str">
        <f t="shared" si="1"/>
        <v>Region: North WestChinese</v>
      </c>
      <c r="B115" s="3" t="s">
        <v>783</v>
      </c>
      <c r="C115" s="3" t="s">
        <v>784</v>
      </c>
      <c r="D115" s="3" t="s">
        <v>713</v>
      </c>
      <c r="E115" s="5">
        <v>48049</v>
      </c>
      <c r="F115" s="5">
        <v>12510</v>
      </c>
      <c r="G115" s="5">
        <v>10270</v>
      </c>
      <c r="H115" s="5">
        <v>11679</v>
      </c>
      <c r="I115" s="5">
        <v>21235</v>
      </c>
      <c r="J115" s="5">
        <v>7385</v>
      </c>
      <c r="K115" s="5">
        <v>1052</v>
      </c>
      <c r="L115" s="5">
        <v>13335</v>
      </c>
      <c r="M115" s="5">
        <v>9586</v>
      </c>
      <c r="N115" s="5">
        <v>5017</v>
      </c>
      <c r="O115" s="6">
        <v>26.035921663302044</v>
      </c>
      <c r="P115" s="6">
        <v>21.374014027347084</v>
      </c>
      <c r="Q115" s="6">
        <v>24.306437178713395</v>
      </c>
      <c r="R115" s="6">
        <v>44.194468147099833</v>
      </c>
      <c r="S115" s="6">
        <v>15.369726737289017</v>
      </c>
      <c r="T115" s="6">
        <v>2.1894316218859915</v>
      </c>
      <c r="U115" s="6">
        <v>27.752918895294385</v>
      </c>
      <c r="V115" s="6">
        <v>19.950467231367977</v>
      </c>
      <c r="W115" s="6">
        <v>10.441424379279486</v>
      </c>
      <c r="X115" s="5">
        <v>16840</v>
      </c>
      <c r="Y115" s="5">
        <v>14096</v>
      </c>
      <c r="Z115" s="5">
        <v>884</v>
      </c>
      <c r="AA115" s="5">
        <v>5673</v>
      </c>
      <c r="AB115" s="5">
        <v>4478</v>
      </c>
      <c r="AC115" s="5">
        <v>345</v>
      </c>
      <c r="AD115" s="5">
        <v>11167</v>
      </c>
      <c r="AE115" s="5">
        <v>9618</v>
      </c>
      <c r="AF115" s="5">
        <v>539</v>
      </c>
      <c r="AG115" s="6">
        <v>5.6040756914119356</v>
      </c>
      <c r="AH115" s="6">
        <v>86.128772275454466</v>
      </c>
      <c r="AI115" s="6">
        <v>7.7043322912014292</v>
      </c>
      <c r="AJ115" s="6">
        <v>78.935307597391144</v>
      </c>
    </row>
    <row r="116" spans="1:36" hidden="1" x14ac:dyDescent="0.2">
      <c r="A116" s="1" t="str">
        <f t="shared" si="1"/>
        <v>Region: North WestAsian Other</v>
      </c>
      <c r="B116" s="3" t="s">
        <v>783</v>
      </c>
      <c r="C116" s="3" t="s">
        <v>784</v>
      </c>
      <c r="D116" s="3" t="s">
        <v>714</v>
      </c>
      <c r="E116" s="5">
        <v>46750</v>
      </c>
      <c r="F116" s="5">
        <v>16794</v>
      </c>
      <c r="G116" s="5">
        <v>15589</v>
      </c>
      <c r="H116" s="5">
        <v>14560</v>
      </c>
      <c r="I116" s="5">
        <v>23368</v>
      </c>
      <c r="J116" s="5">
        <v>9796</v>
      </c>
      <c r="K116" s="5">
        <v>451</v>
      </c>
      <c r="L116" s="5">
        <v>13289</v>
      </c>
      <c r="M116" s="5">
        <v>11087</v>
      </c>
      <c r="N116" s="5">
        <v>5891</v>
      </c>
      <c r="O116" s="6">
        <v>35.922994652406416</v>
      </c>
      <c r="P116" s="6">
        <v>33.345454545454544</v>
      </c>
      <c r="Q116" s="6">
        <v>31.144385026737968</v>
      </c>
      <c r="R116" s="6">
        <v>49.985026737967914</v>
      </c>
      <c r="S116" s="6">
        <v>20.954010695187165</v>
      </c>
      <c r="T116" s="6">
        <v>0.96470588235294119</v>
      </c>
      <c r="U116" s="6">
        <v>28.425668449197861</v>
      </c>
      <c r="V116" s="6">
        <v>23.715508021390374</v>
      </c>
      <c r="W116" s="6">
        <v>12.601069518716578</v>
      </c>
      <c r="X116" s="5">
        <v>19933</v>
      </c>
      <c r="Y116" s="5">
        <v>15500</v>
      </c>
      <c r="Z116" s="5">
        <v>1622</v>
      </c>
      <c r="AA116" s="5">
        <v>8207</v>
      </c>
      <c r="AB116" s="5">
        <v>5976</v>
      </c>
      <c r="AC116" s="5">
        <v>818</v>
      </c>
      <c r="AD116" s="5">
        <v>11726</v>
      </c>
      <c r="AE116" s="5">
        <v>9524</v>
      </c>
      <c r="AF116" s="5">
        <v>804</v>
      </c>
      <c r="AG116" s="6">
        <v>8.4418311633767331</v>
      </c>
      <c r="AH116" s="6">
        <v>81.221217806583667</v>
      </c>
      <c r="AI116" s="6">
        <v>13.688085676037483</v>
      </c>
      <c r="AJ116" s="6">
        <v>72.815888875350311</v>
      </c>
    </row>
    <row r="117" spans="1:36" hidden="1" x14ac:dyDescent="0.2">
      <c r="A117" s="1" t="str">
        <f t="shared" si="1"/>
        <v>Region: North WestBlack African</v>
      </c>
      <c r="B117" s="3" t="s">
        <v>783</v>
      </c>
      <c r="C117" s="3" t="s">
        <v>784</v>
      </c>
      <c r="D117" s="3" t="s">
        <v>715</v>
      </c>
      <c r="E117" s="5">
        <v>59278</v>
      </c>
      <c r="F117" s="5">
        <v>34407</v>
      </c>
      <c r="G117" s="5">
        <v>30640</v>
      </c>
      <c r="H117" s="5">
        <v>30316</v>
      </c>
      <c r="I117" s="5">
        <v>43440</v>
      </c>
      <c r="J117" s="5">
        <v>19688</v>
      </c>
      <c r="K117" s="5">
        <v>322</v>
      </c>
      <c r="L117" s="5">
        <v>25917</v>
      </c>
      <c r="M117" s="5">
        <v>14765</v>
      </c>
      <c r="N117" s="5">
        <v>14004</v>
      </c>
      <c r="O117" s="6">
        <v>58.043456256958734</v>
      </c>
      <c r="P117" s="6">
        <v>51.68865346334222</v>
      </c>
      <c r="Q117" s="6">
        <v>51.142076318364317</v>
      </c>
      <c r="R117" s="6">
        <v>73.281824622962986</v>
      </c>
      <c r="S117" s="6">
        <v>33.2129963898917</v>
      </c>
      <c r="T117" s="6">
        <v>0.54320321198420995</v>
      </c>
      <c r="U117" s="6">
        <v>43.721110698741526</v>
      </c>
      <c r="V117" s="6">
        <v>24.908060325921927</v>
      </c>
      <c r="W117" s="6">
        <v>23.6242788218226</v>
      </c>
      <c r="X117" s="5">
        <v>22921</v>
      </c>
      <c r="Y117" s="5">
        <v>18524</v>
      </c>
      <c r="Z117" s="5">
        <v>3349</v>
      </c>
      <c r="AA117" s="5">
        <v>13574</v>
      </c>
      <c r="AB117" s="5">
        <v>10765</v>
      </c>
      <c r="AC117" s="5">
        <v>2229</v>
      </c>
      <c r="AD117" s="5">
        <v>9347</v>
      </c>
      <c r="AE117" s="5">
        <v>7759</v>
      </c>
      <c r="AF117" s="5">
        <v>1120</v>
      </c>
      <c r="AG117" s="6">
        <v>14.434849851785025</v>
      </c>
      <c r="AH117" s="6">
        <v>83.010591633679255</v>
      </c>
      <c r="AI117" s="6">
        <v>20.705991639572691</v>
      </c>
      <c r="AJ117" s="6">
        <v>79.306026226609688</v>
      </c>
    </row>
    <row r="118" spans="1:36" hidden="1" x14ac:dyDescent="0.2">
      <c r="A118" s="1" t="str">
        <f t="shared" si="1"/>
        <v>Region: North WestBlack Caribbean</v>
      </c>
      <c r="B118" s="3" t="s">
        <v>783</v>
      </c>
      <c r="C118" s="3" t="s">
        <v>784</v>
      </c>
      <c r="D118" s="3" t="s">
        <v>716</v>
      </c>
      <c r="E118" s="5">
        <v>23131</v>
      </c>
      <c r="F118" s="5">
        <v>8974</v>
      </c>
      <c r="G118" s="5">
        <v>8309</v>
      </c>
      <c r="H118" s="5">
        <v>8343</v>
      </c>
      <c r="I118" s="5">
        <v>12896</v>
      </c>
      <c r="J118" s="5">
        <v>3496</v>
      </c>
      <c r="K118" s="5">
        <v>129</v>
      </c>
      <c r="L118" s="5">
        <v>7417</v>
      </c>
      <c r="M118" s="5">
        <v>3759</v>
      </c>
      <c r="N118" s="5">
        <v>2643</v>
      </c>
      <c r="O118" s="6">
        <v>38.796420388223595</v>
      </c>
      <c r="P118" s="6">
        <v>35.921490640266306</v>
      </c>
      <c r="Q118" s="6">
        <v>36.068479529635553</v>
      </c>
      <c r="R118" s="6">
        <v>55.752021097228827</v>
      </c>
      <c r="S118" s="6">
        <v>15.113916389261165</v>
      </c>
      <c r="T118" s="6">
        <v>0.55769313907742857</v>
      </c>
      <c r="U118" s="6">
        <v>32.06519389563789</v>
      </c>
      <c r="V118" s="6">
        <v>16.250918680558559</v>
      </c>
      <c r="W118" s="6">
        <v>11.426224547144525</v>
      </c>
      <c r="X118" s="5">
        <v>9224</v>
      </c>
      <c r="Y118" s="5">
        <v>7865</v>
      </c>
      <c r="Z118" s="5">
        <v>972</v>
      </c>
      <c r="AA118" s="5">
        <v>3385</v>
      </c>
      <c r="AB118" s="5">
        <v>2774</v>
      </c>
      <c r="AC118" s="5">
        <v>435</v>
      </c>
      <c r="AD118" s="5">
        <v>5839</v>
      </c>
      <c r="AE118" s="5">
        <v>5091</v>
      </c>
      <c r="AF118" s="5">
        <v>537</v>
      </c>
      <c r="AG118" s="6">
        <v>10.548025928108427</v>
      </c>
      <c r="AH118" s="6">
        <v>87.189587258092132</v>
      </c>
      <c r="AI118" s="6">
        <v>15.681326604181686</v>
      </c>
      <c r="AJ118" s="6">
        <v>81.949778434268836</v>
      </c>
    </row>
    <row r="119" spans="1:36" hidden="1" x14ac:dyDescent="0.2">
      <c r="A119" s="1" t="str">
        <f t="shared" si="1"/>
        <v>Region: North WestBlack Other</v>
      </c>
      <c r="B119" s="3" t="s">
        <v>783</v>
      </c>
      <c r="C119" s="3" t="s">
        <v>784</v>
      </c>
      <c r="D119" s="3" t="s">
        <v>717</v>
      </c>
      <c r="E119" s="5">
        <v>15460</v>
      </c>
      <c r="F119" s="5">
        <v>8481</v>
      </c>
      <c r="G119" s="5">
        <v>7812</v>
      </c>
      <c r="H119" s="5">
        <v>7538</v>
      </c>
      <c r="I119" s="5">
        <v>11081</v>
      </c>
      <c r="J119" s="5">
        <v>3911</v>
      </c>
      <c r="K119" s="5">
        <v>64</v>
      </c>
      <c r="L119" s="5">
        <v>6220</v>
      </c>
      <c r="M119" s="5">
        <v>3532</v>
      </c>
      <c r="N119" s="5">
        <v>2910</v>
      </c>
      <c r="O119" s="6">
        <v>54.857697283311772</v>
      </c>
      <c r="P119" s="6">
        <v>50.53040103492885</v>
      </c>
      <c r="Q119" s="6">
        <v>48.758085381630011</v>
      </c>
      <c r="R119" s="6">
        <v>71.675291073738677</v>
      </c>
      <c r="S119" s="6">
        <v>25.297542043984475</v>
      </c>
      <c r="T119" s="6">
        <v>0.41397153945666237</v>
      </c>
      <c r="U119" s="6">
        <v>40.232858990944372</v>
      </c>
      <c r="V119" s="6">
        <v>22.846054333764553</v>
      </c>
      <c r="W119" s="6">
        <v>18.822768434670117</v>
      </c>
      <c r="X119" s="5">
        <v>5645</v>
      </c>
      <c r="Y119" s="5">
        <v>4483</v>
      </c>
      <c r="Z119" s="5">
        <v>825</v>
      </c>
      <c r="AA119" s="5">
        <v>2802</v>
      </c>
      <c r="AB119" s="5">
        <v>2128</v>
      </c>
      <c r="AC119" s="5">
        <v>513</v>
      </c>
      <c r="AD119" s="5">
        <v>2843</v>
      </c>
      <c r="AE119" s="5">
        <v>2355</v>
      </c>
      <c r="AF119" s="5">
        <v>312</v>
      </c>
      <c r="AG119" s="6">
        <v>13.248407643312103</v>
      </c>
      <c r="AH119" s="6">
        <v>82.835033415406258</v>
      </c>
      <c r="AI119" s="6">
        <v>24.107142857142858</v>
      </c>
      <c r="AJ119" s="6">
        <v>75.945753033547462</v>
      </c>
    </row>
    <row r="120" spans="1:36" hidden="1" x14ac:dyDescent="0.2">
      <c r="A120" s="1" t="str">
        <f t="shared" si="1"/>
        <v>Region: North WestArab</v>
      </c>
      <c r="B120" s="3" t="s">
        <v>783</v>
      </c>
      <c r="C120" s="3" t="s">
        <v>784</v>
      </c>
      <c r="D120" s="3" t="s">
        <v>699</v>
      </c>
      <c r="E120" s="5">
        <v>24528</v>
      </c>
      <c r="F120" s="5">
        <v>9349</v>
      </c>
      <c r="G120" s="5">
        <v>8605</v>
      </c>
      <c r="H120" s="5">
        <v>8332</v>
      </c>
      <c r="I120" s="5">
        <v>14115</v>
      </c>
      <c r="J120" s="5">
        <v>3302</v>
      </c>
      <c r="K120" s="5">
        <v>93</v>
      </c>
      <c r="L120" s="5">
        <v>7957</v>
      </c>
      <c r="M120" s="5">
        <v>5937</v>
      </c>
      <c r="N120" s="5">
        <v>2614</v>
      </c>
      <c r="O120" s="6">
        <v>38.115622961513374</v>
      </c>
      <c r="P120" s="6">
        <v>35.082354859752122</v>
      </c>
      <c r="Q120" s="6">
        <v>33.969341161121982</v>
      </c>
      <c r="R120" s="6">
        <v>57.546477495107631</v>
      </c>
      <c r="S120" s="6">
        <v>13.462165688193085</v>
      </c>
      <c r="T120" s="6">
        <v>0.37915851272015655</v>
      </c>
      <c r="U120" s="6">
        <v>32.44047619047619</v>
      </c>
      <c r="V120" s="6">
        <v>24.204990215264189</v>
      </c>
      <c r="W120" s="6">
        <v>10.657208088714938</v>
      </c>
      <c r="X120" s="5">
        <v>7979</v>
      </c>
      <c r="Y120" s="5">
        <v>5283</v>
      </c>
      <c r="Z120" s="5">
        <v>1029</v>
      </c>
      <c r="AA120" s="5">
        <v>3682</v>
      </c>
      <c r="AB120" s="5">
        <v>2279</v>
      </c>
      <c r="AC120" s="5">
        <v>553</v>
      </c>
      <c r="AD120" s="5">
        <v>4297</v>
      </c>
      <c r="AE120" s="5">
        <v>3004</v>
      </c>
      <c r="AF120" s="5">
        <v>476</v>
      </c>
      <c r="AG120" s="6">
        <v>15.845539280958722</v>
      </c>
      <c r="AH120" s="6">
        <v>69.909239003956245</v>
      </c>
      <c r="AI120" s="6">
        <v>24.265028521281263</v>
      </c>
      <c r="AJ120" s="6">
        <v>61.895708853883761</v>
      </c>
    </row>
    <row r="121" spans="1:36" hidden="1" x14ac:dyDescent="0.2">
      <c r="A121" s="1" t="str">
        <f t="shared" si="1"/>
        <v>Region: North WestOther</v>
      </c>
      <c r="B121" s="3" t="s">
        <v>783</v>
      </c>
      <c r="C121" s="3" t="s">
        <v>784</v>
      </c>
      <c r="D121" s="3" t="s">
        <v>718</v>
      </c>
      <c r="E121" s="5">
        <v>19688</v>
      </c>
      <c r="F121" s="5">
        <v>7397</v>
      </c>
      <c r="G121" s="5">
        <v>6654</v>
      </c>
      <c r="H121" s="5">
        <v>6591</v>
      </c>
      <c r="I121" s="5">
        <v>10464</v>
      </c>
      <c r="J121" s="5">
        <v>3546</v>
      </c>
      <c r="K121" s="5">
        <v>145</v>
      </c>
      <c r="L121" s="5">
        <v>5748</v>
      </c>
      <c r="M121" s="5">
        <v>4448</v>
      </c>
      <c r="N121" s="5">
        <v>2396</v>
      </c>
      <c r="O121" s="6">
        <v>37.571109305160505</v>
      </c>
      <c r="P121" s="6">
        <v>33.797236895570904</v>
      </c>
      <c r="Q121" s="6">
        <v>33.47724502234864</v>
      </c>
      <c r="R121" s="6">
        <v>53.149126371393741</v>
      </c>
      <c r="S121" s="6">
        <v>18.010971149939049</v>
      </c>
      <c r="T121" s="6">
        <v>0.73648923201950423</v>
      </c>
      <c r="U121" s="6">
        <v>29.195449004469729</v>
      </c>
      <c r="V121" s="6">
        <v>22.592442096708655</v>
      </c>
      <c r="W121" s="6">
        <v>12.169849654611946</v>
      </c>
      <c r="X121" s="5">
        <v>8985</v>
      </c>
      <c r="Y121" s="5">
        <v>6941</v>
      </c>
      <c r="Z121" s="5">
        <v>1051</v>
      </c>
      <c r="AA121" s="5">
        <v>3782</v>
      </c>
      <c r="AB121" s="5">
        <v>2751</v>
      </c>
      <c r="AC121" s="5">
        <v>552</v>
      </c>
      <c r="AD121" s="5">
        <v>5203</v>
      </c>
      <c r="AE121" s="5">
        <v>4190</v>
      </c>
      <c r="AF121" s="5">
        <v>499</v>
      </c>
      <c r="AG121" s="6">
        <v>11.909307875894989</v>
      </c>
      <c r="AH121" s="6">
        <v>80.530463194310968</v>
      </c>
      <c r="AI121" s="6">
        <v>20.065430752453654</v>
      </c>
      <c r="AJ121" s="6">
        <v>72.739291380222099</v>
      </c>
    </row>
    <row r="122" spans="1:36" x14ac:dyDescent="0.2">
      <c r="A122" s="1" t="str">
        <f t="shared" si="1"/>
        <v>Region: South EastAll people</v>
      </c>
      <c r="B122" s="3" t="s">
        <v>785</v>
      </c>
      <c r="C122" s="3" t="s">
        <v>786</v>
      </c>
      <c r="D122" s="3" t="s">
        <v>700</v>
      </c>
      <c r="E122" s="5">
        <v>8634750</v>
      </c>
      <c r="F122" s="5">
        <v>203129</v>
      </c>
      <c r="G122" s="5">
        <v>182930</v>
      </c>
      <c r="H122" s="5">
        <v>210056</v>
      </c>
      <c r="I122" s="5">
        <v>224109</v>
      </c>
      <c r="J122" s="5">
        <v>438953</v>
      </c>
      <c r="K122" s="5">
        <v>715640</v>
      </c>
      <c r="L122" s="5">
        <v>569728</v>
      </c>
      <c r="M122" s="5">
        <v>380865</v>
      </c>
      <c r="N122" s="5">
        <v>43980</v>
      </c>
      <c r="O122" s="6">
        <v>2.3524595384927185</v>
      </c>
      <c r="P122" s="6">
        <v>2.1185326732099945</v>
      </c>
      <c r="Q122" s="6">
        <v>2.4326818958279048</v>
      </c>
      <c r="R122" s="6">
        <v>2.5954312516285936</v>
      </c>
      <c r="S122" s="6">
        <v>5.0835635079185844</v>
      </c>
      <c r="T122" s="6">
        <v>8.2879064246214416</v>
      </c>
      <c r="U122" s="6">
        <v>6.5980833260951393</v>
      </c>
      <c r="V122" s="6">
        <v>4.410839920090333</v>
      </c>
      <c r="W122" s="6">
        <v>0.50933727091114389</v>
      </c>
      <c r="X122" s="5">
        <v>2874871</v>
      </c>
      <c r="Y122" s="5">
        <v>2536439</v>
      </c>
      <c r="Z122" s="5">
        <v>110679</v>
      </c>
      <c r="AA122" s="5">
        <v>78893</v>
      </c>
      <c r="AB122" s="5">
        <v>62197</v>
      </c>
      <c r="AC122" s="5">
        <v>6953</v>
      </c>
      <c r="AD122" s="5">
        <v>2795978</v>
      </c>
      <c r="AE122" s="5">
        <v>2474242</v>
      </c>
      <c r="AF122" s="5">
        <v>103726</v>
      </c>
      <c r="AG122" s="6">
        <v>4.1922334193664161</v>
      </c>
      <c r="AH122" s="6">
        <v>88.492899443414785</v>
      </c>
      <c r="AI122" s="6">
        <v>11.178995771500233</v>
      </c>
      <c r="AJ122" s="6">
        <v>78.837159190295722</v>
      </c>
    </row>
    <row r="123" spans="1:36" hidden="1" x14ac:dyDescent="0.2">
      <c r="A123" s="1" t="str">
        <f t="shared" si="1"/>
        <v>Region: South EastWhite British</v>
      </c>
      <c r="B123" s="3" t="s">
        <v>785</v>
      </c>
      <c r="C123" s="3" t="s">
        <v>786</v>
      </c>
      <c r="D123" s="3" t="s">
        <v>701</v>
      </c>
      <c r="E123" s="5">
        <v>7358998</v>
      </c>
      <c r="F123" s="5">
        <v>165163</v>
      </c>
      <c r="G123" s="5">
        <v>149576</v>
      </c>
      <c r="H123" s="5">
        <v>168105</v>
      </c>
      <c r="I123" s="5">
        <v>178397</v>
      </c>
      <c r="J123" s="5">
        <v>371029</v>
      </c>
      <c r="K123" s="5">
        <v>626169</v>
      </c>
      <c r="L123" s="5">
        <v>390160</v>
      </c>
      <c r="M123" s="5">
        <v>290296</v>
      </c>
      <c r="N123" s="5">
        <v>33762</v>
      </c>
      <c r="O123" s="6">
        <v>2.2443680511939261</v>
      </c>
      <c r="P123" s="6">
        <v>2.0325593239731821</v>
      </c>
      <c r="Q123" s="6">
        <v>2.28434631997454</v>
      </c>
      <c r="R123" s="6">
        <v>2.4242023166740907</v>
      </c>
      <c r="S123" s="6">
        <v>5.041841294154449</v>
      </c>
      <c r="T123" s="6">
        <v>8.508889389560915</v>
      </c>
      <c r="U123" s="6">
        <v>5.3018087516805954</v>
      </c>
      <c r="V123" s="6">
        <v>3.9447761774089352</v>
      </c>
      <c r="W123" s="6">
        <v>0.45878528571416927</v>
      </c>
      <c r="X123" s="5">
        <v>2335359</v>
      </c>
      <c r="Y123" s="5">
        <v>2071503</v>
      </c>
      <c r="Z123" s="5">
        <v>84900</v>
      </c>
      <c r="AA123" s="5">
        <v>60583</v>
      </c>
      <c r="AB123" s="5">
        <v>47030</v>
      </c>
      <c r="AC123" s="5">
        <v>5502</v>
      </c>
      <c r="AD123" s="5">
        <v>2274776</v>
      </c>
      <c r="AE123" s="5">
        <v>2024473</v>
      </c>
      <c r="AF123" s="5">
        <v>79398</v>
      </c>
      <c r="AG123" s="6">
        <v>3.9219095537455919</v>
      </c>
      <c r="AH123" s="6">
        <v>88.996586916689822</v>
      </c>
      <c r="AI123" s="6">
        <v>11.6989155857963</v>
      </c>
      <c r="AJ123" s="6">
        <v>77.629037848901504</v>
      </c>
    </row>
    <row r="124" spans="1:36" hidden="1" x14ac:dyDescent="0.2">
      <c r="A124" s="1" t="str">
        <f t="shared" si="1"/>
        <v>Region: South EastMinorities - all other than White British</v>
      </c>
      <c r="B124" s="3" t="s">
        <v>785</v>
      </c>
      <c r="C124" s="3" t="s">
        <v>786</v>
      </c>
      <c r="D124" s="3" t="s">
        <v>702</v>
      </c>
      <c r="E124" s="5">
        <v>1275752</v>
      </c>
      <c r="F124" s="5">
        <v>37966</v>
      </c>
      <c r="G124" s="5">
        <v>33354</v>
      </c>
      <c r="H124" s="5">
        <v>41951</v>
      </c>
      <c r="I124" s="5">
        <v>45712</v>
      </c>
      <c r="J124" s="5">
        <v>67924</v>
      </c>
      <c r="K124" s="5">
        <v>89471</v>
      </c>
      <c r="L124" s="5">
        <v>179568</v>
      </c>
      <c r="M124" s="5">
        <v>90569</v>
      </c>
      <c r="N124" s="5">
        <v>10218</v>
      </c>
      <c r="O124" s="6">
        <v>2.975970251271407</v>
      </c>
      <c r="P124" s="6">
        <v>2.6144579824291867</v>
      </c>
      <c r="Q124" s="6">
        <v>3.2883350369037241</v>
      </c>
      <c r="R124" s="6">
        <v>3.5831415510224556</v>
      </c>
      <c r="S124" s="6">
        <v>5.3242322959321244</v>
      </c>
      <c r="T124" s="6">
        <v>7.0131969222858359</v>
      </c>
      <c r="U124" s="6">
        <v>14.07546294264089</v>
      </c>
      <c r="V124" s="6">
        <v>7.09926380675868</v>
      </c>
      <c r="W124" s="6">
        <v>0.80093936752597683</v>
      </c>
      <c r="X124" s="5">
        <v>539512</v>
      </c>
      <c r="Y124" s="5">
        <v>464936</v>
      </c>
      <c r="Z124" s="5">
        <v>25779</v>
      </c>
      <c r="AA124" s="5">
        <v>18310</v>
      </c>
      <c r="AB124" s="5">
        <v>15167</v>
      </c>
      <c r="AC124" s="5">
        <v>1451</v>
      </c>
      <c r="AD124" s="5">
        <v>521202</v>
      </c>
      <c r="AE124" s="5">
        <v>449769</v>
      </c>
      <c r="AF124" s="5">
        <v>24328</v>
      </c>
      <c r="AG124" s="6">
        <v>5.4089988416275911</v>
      </c>
      <c r="AH124" s="6">
        <v>86.29456525492995</v>
      </c>
      <c r="AI124" s="6">
        <v>9.5668227071932481</v>
      </c>
      <c r="AJ124" s="6">
        <v>82.834516657564166</v>
      </c>
    </row>
    <row r="125" spans="1:36" hidden="1" x14ac:dyDescent="0.2">
      <c r="A125" s="1" t="str">
        <f t="shared" si="1"/>
        <v>Region: South EastWhite Irish</v>
      </c>
      <c r="B125" s="3" t="s">
        <v>785</v>
      </c>
      <c r="C125" s="3" t="s">
        <v>786</v>
      </c>
      <c r="D125" s="3" t="s">
        <v>703</v>
      </c>
      <c r="E125" s="5">
        <v>73571</v>
      </c>
      <c r="F125" s="5">
        <v>1545</v>
      </c>
      <c r="G125" s="5">
        <v>1277</v>
      </c>
      <c r="H125" s="5">
        <v>1786</v>
      </c>
      <c r="I125" s="5">
        <v>2293</v>
      </c>
      <c r="J125" s="5">
        <v>2765</v>
      </c>
      <c r="K125" s="5">
        <v>5279</v>
      </c>
      <c r="L125" s="5">
        <v>5661</v>
      </c>
      <c r="M125" s="5">
        <v>3689</v>
      </c>
      <c r="N125" s="5">
        <v>310</v>
      </c>
      <c r="O125" s="6">
        <v>2.1000122330809692</v>
      </c>
      <c r="P125" s="6">
        <v>1.7357382664365035</v>
      </c>
      <c r="Q125" s="6">
        <v>2.4275869568172244</v>
      </c>
      <c r="R125" s="6">
        <v>3.1167171847602995</v>
      </c>
      <c r="S125" s="6">
        <v>3.758274320044583</v>
      </c>
      <c r="T125" s="6">
        <v>7.1753816041646843</v>
      </c>
      <c r="U125" s="6">
        <v>7.6946079297549304</v>
      </c>
      <c r="V125" s="6">
        <v>5.0142039662366962</v>
      </c>
      <c r="W125" s="6">
        <v>0.42136167783501649</v>
      </c>
      <c r="X125" s="5">
        <v>24300</v>
      </c>
      <c r="Y125" s="5">
        <v>21725</v>
      </c>
      <c r="Z125" s="5">
        <v>844</v>
      </c>
      <c r="AA125" s="5">
        <v>494</v>
      </c>
      <c r="AB125" s="5">
        <v>404</v>
      </c>
      <c r="AC125" s="5">
        <v>40</v>
      </c>
      <c r="AD125" s="5">
        <v>23806</v>
      </c>
      <c r="AE125" s="5">
        <v>21321</v>
      </c>
      <c r="AF125" s="5">
        <v>804</v>
      </c>
      <c r="AG125" s="6">
        <v>3.7709300689461096</v>
      </c>
      <c r="AH125" s="6">
        <v>89.561455095354106</v>
      </c>
      <c r="AI125" s="6">
        <v>9.9009900990099009</v>
      </c>
      <c r="AJ125" s="6">
        <v>81.781376518218622</v>
      </c>
    </row>
    <row r="126" spans="1:36" hidden="1" x14ac:dyDescent="0.2">
      <c r="A126" s="1" t="str">
        <f t="shared" si="1"/>
        <v>Region: South EastWhite Gyspy or Irish Traveller</v>
      </c>
      <c r="B126" s="3" t="s">
        <v>785</v>
      </c>
      <c r="C126" s="3" t="s">
        <v>786</v>
      </c>
      <c r="D126" s="3" t="s">
        <v>704</v>
      </c>
      <c r="E126" s="5">
        <v>14542</v>
      </c>
      <c r="F126" s="5">
        <v>518</v>
      </c>
      <c r="G126" s="5">
        <v>541</v>
      </c>
      <c r="H126" s="5">
        <v>550</v>
      </c>
      <c r="I126" s="5">
        <v>587</v>
      </c>
      <c r="J126" s="5">
        <v>1241</v>
      </c>
      <c r="K126" s="5">
        <v>1603</v>
      </c>
      <c r="L126" s="5">
        <v>951</v>
      </c>
      <c r="M126" s="5">
        <v>612</v>
      </c>
      <c r="N126" s="5">
        <v>166</v>
      </c>
      <c r="O126" s="6">
        <v>3.5620959977994775</v>
      </c>
      <c r="P126" s="6">
        <v>3.7202585614083343</v>
      </c>
      <c r="Q126" s="6">
        <v>3.7821482602118004</v>
      </c>
      <c r="R126" s="6">
        <v>4.0365836886260489</v>
      </c>
      <c r="S126" s="6">
        <v>8.5339018016778994</v>
      </c>
      <c r="T126" s="6">
        <v>11.023243020217302</v>
      </c>
      <c r="U126" s="6">
        <v>6.5396781735662222</v>
      </c>
      <c r="V126" s="6">
        <v>4.2084995186356764</v>
      </c>
      <c r="W126" s="6">
        <v>1.1415211112639252</v>
      </c>
      <c r="X126" s="5">
        <v>4810</v>
      </c>
      <c r="Y126" s="5">
        <v>2622</v>
      </c>
      <c r="Z126" s="5">
        <v>415</v>
      </c>
      <c r="AA126" s="5">
        <v>164</v>
      </c>
      <c r="AB126" s="5">
        <v>88</v>
      </c>
      <c r="AC126" s="5">
        <v>20</v>
      </c>
      <c r="AD126" s="5">
        <v>4646</v>
      </c>
      <c r="AE126" s="5">
        <v>2534</v>
      </c>
      <c r="AF126" s="5">
        <v>395</v>
      </c>
      <c r="AG126" s="6">
        <v>15.58800315706393</v>
      </c>
      <c r="AH126" s="6">
        <v>54.541541110632799</v>
      </c>
      <c r="AI126" s="6">
        <v>22.727272727272727</v>
      </c>
      <c r="AJ126" s="6">
        <v>53.658536585365852</v>
      </c>
    </row>
    <row r="127" spans="1:36" hidden="1" x14ac:dyDescent="0.2">
      <c r="A127" s="1" t="str">
        <f t="shared" si="1"/>
        <v>Region: South EastWhite Other</v>
      </c>
      <c r="B127" s="3" t="s">
        <v>785</v>
      </c>
      <c r="C127" s="3" t="s">
        <v>786</v>
      </c>
      <c r="D127" s="3" t="s">
        <v>705</v>
      </c>
      <c r="E127" s="5">
        <v>380709</v>
      </c>
      <c r="F127" s="5">
        <v>12261</v>
      </c>
      <c r="G127" s="5">
        <v>9623</v>
      </c>
      <c r="H127" s="5">
        <v>14011</v>
      </c>
      <c r="I127" s="5">
        <v>17057</v>
      </c>
      <c r="J127" s="5">
        <v>16392</v>
      </c>
      <c r="K127" s="5">
        <v>30267</v>
      </c>
      <c r="L127" s="5">
        <v>45980</v>
      </c>
      <c r="M127" s="5">
        <v>32460</v>
      </c>
      <c r="N127" s="5">
        <v>3309</v>
      </c>
      <c r="O127" s="6">
        <v>3.2205700416853817</v>
      </c>
      <c r="P127" s="6">
        <v>2.5276523538975963</v>
      </c>
      <c r="Q127" s="6">
        <v>3.6802387125074532</v>
      </c>
      <c r="R127" s="6">
        <v>4.480324867549756</v>
      </c>
      <c r="S127" s="6">
        <v>4.3056507726373683</v>
      </c>
      <c r="T127" s="6">
        <v>7.9501666627266498</v>
      </c>
      <c r="U127" s="6">
        <v>12.077465991085054</v>
      </c>
      <c r="V127" s="6">
        <v>8.5261971742196803</v>
      </c>
      <c r="W127" s="6">
        <v>0.86916778957156249</v>
      </c>
      <c r="X127" s="5">
        <v>197579</v>
      </c>
      <c r="Y127" s="5">
        <v>178228</v>
      </c>
      <c r="Z127" s="5">
        <v>7006</v>
      </c>
      <c r="AA127" s="5">
        <v>7587</v>
      </c>
      <c r="AB127" s="5">
        <v>6743</v>
      </c>
      <c r="AC127" s="5">
        <v>495</v>
      </c>
      <c r="AD127" s="5">
        <v>189992</v>
      </c>
      <c r="AE127" s="5">
        <v>171485</v>
      </c>
      <c r="AF127" s="5">
        <v>6511</v>
      </c>
      <c r="AG127" s="6">
        <v>3.7968335422923287</v>
      </c>
      <c r="AH127" s="6">
        <v>90.259063539517456</v>
      </c>
      <c r="AI127" s="6">
        <v>7.3409461663947795</v>
      </c>
      <c r="AJ127" s="6">
        <v>88.875708448662181</v>
      </c>
    </row>
    <row r="128" spans="1:36" hidden="1" x14ac:dyDescent="0.2">
      <c r="A128" s="1" t="str">
        <f t="shared" si="1"/>
        <v>Region: South EastMixed White and Black Caribbean</v>
      </c>
      <c r="B128" s="3" t="s">
        <v>785</v>
      </c>
      <c r="C128" s="3" t="s">
        <v>786</v>
      </c>
      <c r="D128" s="3" t="s">
        <v>706</v>
      </c>
      <c r="E128" s="5">
        <v>45980</v>
      </c>
      <c r="F128" s="5">
        <v>1762</v>
      </c>
      <c r="G128" s="5">
        <v>1677</v>
      </c>
      <c r="H128" s="5">
        <v>1698</v>
      </c>
      <c r="I128" s="5">
        <v>1949</v>
      </c>
      <c r="J128" s="5">
        <v>4279</v>
      </c>
      <c r="K128" s="5">
        <v>2969</v>
      </c>
      <c r="L128" s="5">
        <v>6080</v>
      </c>
      <c r="M128" s="5">
        <v>2832</v>
      </c>
      <c r="N128" s="5">
        <v>335</v>
      </c>
      <c r="O128" s="6">
        <v>3.8321009134406263</v>
      </c>
      <c r="P128" s="6">
        <v>3.64723792953458</v>
      </c>
      <c r="Q128" s="6">
        <v>3.6929099608525444</v>
      </c>
      <c r="R128" s="6">
        <v>4.2387994780339282</v>
      </c>
      <c r="S128" s="6">
        <v>9.3062200956937797</v>
      </c>
      <c r="T128" s="6">
        <v>6.4571552849064808</v>
      </c>
      <c r="U128" s="6">
        <v>13.223140495867769</v>
      </c>
      <c r="V128" s="6">
        <v>6.1591996520226182</v>
      </c>
      <c r="W128" s="6">
        <v>0.72857764245324053</v>
      </c>
      <c r="X128" s="5">
        <v>11218</v>
      </c>
      <c r="Y128" s="5">
        <v>9215</v>
      </c>
      <c r="Z128" s="5">
        <v>859</v>
      </c>
      <c r="AA128" s="5">
        <v>452</v>
      </c>
      <c r="AB128" s="5">
        <v>350</v>
      </c>
      <c r="AC128" s="5">
        <v>54</v>
      </c>
      <c r="AD128" s="5">
        <v>10766</v>
      </c>
      <c r="AE128" s="5">
        <v>8865</v>
      </c>
      <c r="AF128" s="5">
        <v>805</v>
      </c>
      <c r="AG128" s="6">
        <v>9.0806542583192336</v>
      </c>
      <c r="AH128" s="6">
        <v>82.342559910830389</v>
      </c>
      <c r="AI128" s="6">
        <v>15.428571428571429</v>
      </c>
      <c r="AJ128" s="6">
        <v>77.43362831858407</v>
      </c>
    </row>
    <row r="129" spans="1:36" hidden="1" x14ac:dyDescent="0.2">
      <c r="A129" s="1" t="str">
        <f t="shared" si="1"/>
        <v>Region: South EastMixed White and Black African</v>
      </c>
      <c r="B129" s="3" t="s">
        <v>785</v>
      </c>
      <c r="C129" s="3" t="s">
        <v>786</v>
      </c>
      <c r="D129" s="3" t="s">
        <v>707</v>
      </c>
      <c r="E129" s="5">
        <v>22825</v>
      </c>
      <c r="F129" s="5">
        <v>1179</v>
      </c>
      <c r="G129" s="5">
        <v>1054</v>
      </c>
      <c r="H129" s="5">
        <v>1182</v>
      </c>
      <c r="I129" s="5">
        <v>1227</v>
      </c>
      <c r="J129" s="5">
        <v>1847</v>
      </c>
      <c r="K129" s="5">
        <v>1465</v>
      </c>
      <c r="L129" s="5">
        <v>2898</v>
      </c>
      <c r="M129" s="5">
        <v>1998</v>
      </c>
      <c r="N129" s="5">
        <v>294</v>
      </c>
      <c r="O129" s="6">
        <v>5.1653888280394309</v>
      </c>
      <c r="P129" s="6">
        <v>4.6177437020810519</v>
      </c>
      <c r="Q129" s="6">
        <v>5.1785323110624315</v>
      </c>
      <c r="R129" s="6">
        <v>5.3756845564074478</v>
      </c>
      <c r="S129" s="6">
        <v>8.0920043811610078</v>
      </c>
      <c r="T129" s="6">
        <v>6.4184008762322016</v>
      </c>
      <c r="U129" s="6">
        <v>12.696604600219057</v>
      </c>
      <c r="V129" s="6">
        <v>8.7535596933187296</v>
      </c>
      <c r="W129" s="6">
        <v>1.2880613362541073</v>
      </c>
      <c r="X129" s="5">
        <v>5232</v>
      </c>
      <c r="Y129" s="5">
        <v>4478</v>
      </c>
      <c r="Z129" s="5">
        <v>374</v>
      </c>
      <c r="AA129" s="5">
        <v>246</v>
      </c>
      <c r="AB129" s="5">
        <v>179</v>
      </c>
      <c r="AC129" s="5">
        <v>35</v>
      </c>
      <c r="AD129" s="5">
        <v>4986</v>
      </c>
      <c r="AE129" s="5">
        <v>4299</v>
      </c>
      <c r="AF129" s="5">
        <v>339</v>
      </c>
      <c r="AG129" s="6">
        <v>7.8855547801814376</v>
      </c>
      <c r="AH129" s="6">
        <v>86.221419975932605</v>
      </c>
      <c r="AI129" s="6">
        <v>19.553072625698324</v>
      </c>
      <c r="AJ129" s="6">
        <v>72.764227642276424</v>
      </c>
    </row>
    <row r="130" spans="1:36" hidden="1" x14ac:dyDescent="0.2">
      <c r="A130" s="1" t="str">
        <f t="shared" ref="A130:A193" si="2">C130&amp;D130</f>
        <v>Region: South EastMixed White and Asian</v>
      </c>
      <c r="B130" s="3" t="s">
        <v>785</v>
      </c>
      <c r="C130" s="3" t="s">
        <v>786</v>
      </c>
      <c r="D130" s="3" t="s">
        <v>708</v>
      </c>
      <c r="E130" s="5">
        <v>58764</v>
      </c>
      <c r="F130" s="5">
        <v>1450</v>
      </c>
      <c r="G130" s="5">
        <v>1324</v>
      </c>
      <c r="H130" s="5">
        <v>1459</v>
      </c>
      <c r="I130" s="5">
        <v>1788</v>
      </c>
      <c r="J130" s="5">
        <v>2563</v>
      </c>
      <c r="K130" s="5">
        <v>4188</v>
      </c>
      <c r="L130" s="5">
        <v>4897</v>
      </c>
      <c r="M130" s="5">
        <v>3800</v>
      </c>
      <c r="N130" s="5">
        <v>345</v>
      </c>
      <c r="O130" s="6">
        <v>2.467497107072357</v>
      </c>
      <c r="P130" s="6">
        <v>2.2530801170784835</v>
      </c>
      <c r="Q130" s="6">
        <v>2.4828126063576339</v>
      </c>
      <c r="R130" s="6">
        <v>3.0426791913416378</v>
      </c>
      <c r="S130" s="6">
        <v>4.3615138520182422</v>
      </c>
      <c r="T130" s="6">
        <v>7.126812334082091</v>
      </c>
      <c r="U130" s="6">
        <v>8.3333333333333339</v>
      </c>
      <c r="V130" s="6">
        <v>6.4665441426723849</v>
      </c>
      <c r="W130" s="6">
        <v>0.58709413926894016</v>
      </c>
      <c r="X130" s="5">
        <v>13625</v>
      </c>
      <c r="Y130" s="5">
        <v>11884</v>
      </c>
      <c r="Z130" s="5">
        <v>658</v>
      </c>
      <c r="AA130" s="5">
        <v>421</v>
      </c>
      <c r="AB130" s="5">
        <v>319</v>
      </c>
      <c r="AC130" s="5">
        <v>35</v>
      </c>
      <c r="AD130" s="5">
        <v>13204</v>
      </c>
      <c r="AE130" s="5">
        <v>11565</v>
      </c>
      <c r="AF130" s="5">
        <v>623</v>
      </c>
      <c r="AG130" s="6">
        <v>5.3869433635970605</v>
      </c>
      <c r="AH130" s="6">
        <v>87.587094819751584</v>
      </c>
      <c r="AI130" s="6">
        <v>10.9717868338558</v>
      </c>
      <c r="AJ130" s="6">
        <v>75.771971496437061</v>
      </c>
    </row>
    <row r="131" spans="1:36" hidden="1" x14ac:dyDescent="0.2">
      <c r="A131" s="1" t="str">
        <f t="shared" si="2"/>
        <v>Region: South EastMixed Other</v>
      </c>
      <c r="B131" s="3" t="s">
        <v>785</v>
      </c>
      <c r="C131" s="3" t="s">
        <v>786</v>
      </c>
      <c r="D131" s="3" t="s">
        <v>709</v>
      </c>
      <c r="E131" s="5">
        <v>40195</v>
      </c>
      <c r="F131" s="5">
        <v>1268</v>
      </c>
      <c r="G131" s="5">
        <v>1108</v>
      </c>
      <c r="H131" s="5">
        <v>1344</v>
      </c>
      <c r="I131" s="5">
        <v>1593</v>
      </c>
      <c r="J131" s="5">
        <v>2161</v>
      </c>
      <c r="K131" s="5">
        <v>2781</v>
      </c>
      <c r="L131" s="5">
        <v>4118</v>
      </c>
      <c r="M131" s="5">
        <v>2865</v>
      </c>
      <c r="N131" s="5">
        <v>318</v>
      </c>
      <c r="O131" s="6">
        <v>3.1546212215449683</v>
      </c>
      <c r="P131" s="6">
        <v>2.7565617614131113</v>
      </c>
      <c r="Q131" s="6">
        <v>3.3436994651076004</v>
      </c>
      <c r="R131" s="6">
        <v>3.9631794999378034</v>
      </c>
      <c r="S131" s="6">
        <v>5.3762905834058961</v>
      </c>
      <c r="T131" s="6">
        <v>6.9187709914168432</v>
      </c>
      <c r="U131" s="6">
        <v>10.245055355143675</v>
      </c>
      <c r="V131" s="6">
        <v>7.1277522079860676</v>
      </c>
      <c r="W131" s="6">
        <v>0.79114317701206616</v>
      </c>
      <c r="X131" s="5">
        <v>12235</v>
      </c>
      <c r="Y131" s="5">
        <v>10396</v>
      </c>
      <c r="Z131" s="5">
        <v>683</v>
      </c>
      <c r="AA131" s="5">
        <v>418</v>
      </c>
      <c r="AB131" s="5">
        <v>332</v>
      </c>
      <c r="AC131" s="5">
        <v>46</v>
      </c>
      <c r="AD131" s="5">
        <v>11817</v>
      </c>
      <c r="AE131" s="5">
        <v>10064</v>
      </c>
      <c r="AF131" s="5">
        <v>637</v>
      </c>
      <c r="AG131" s="6">
        <v>6.3294912559618446</v>
      </c>
      <c r="AH131" s="6">
        <v>85.165439620885167</v>
      </c>
      <c r="AI131" s="6">
        <v>13.855421686746988</v>
      </c>
      <c r="AJ131" s="6">
        <v>79.425837320574161</v>
      </c>
    </row>
    <row r="132" spans="1:36" hidden="1" x14ac:dyDescent="0.2">
      <c r="A132" s="1" t="str">
        <f t="shared" si="2"/>
        <v>Region: South EastIndian</v>
      </c>
      <c r="B132" s="3" t="s">
        <v>785</v>
      </c>
      <c r="C132" s="3" t="s">
        <v>786</v>
      </c>
      <c r="D132" s="3" t="s">
        <v>710</v>
      </c>
      <c r="E132" s="5">
        <v>152132</v>
      </c>
      <c r="F132" s="5">
        <v>2399</v>
      </c>
      <c r="G132" s="5">
        <v>2179</v>
      </c>
      <c r="H132" s="5">
        <v>3141</v>
      </c>
      <c r="I132" s="5">
        <v>2513</v>
      </c>
      <c r="J132" s="5">
        <v>4231</v>
      </c>
      <c r="K132" s="5">
        <v>8654</v>
      </c>
      <c r="L132" s="5">
        <v>24362</v>
      </c>
      <c r="M132" s="5">
        <v>8476</v>
      </c>
      <c r="N132" s="5">
        <v>701</v>
      </c>
      <c r="O132" s="6">
        <v>1.576920043120448</v>
      </c>
      <c r="P132" s="6">
        <v>1.4323087844766387</v>
      </c>
      <c r="Q132" s="6">
        <v>2.0646543790918415</v>
      </c>
      <c r="R132" s="6">
        <v>1.6518549680540584</v>
      </c>
      <c r="S132" s="6">
        <v>2.7811374332816237</v>
      </c>
      <c r="T132" s="6">
        <v>5.6884810559251173</v>
      </c>
      <c r="U132" s="6">
        <v>16.013724923093104</v>
      </c>
      <c r="V132" s="6">
        <v>5.5714774012042172</v>
      </c>
      <c r="W132" s="6">
        <v>0.46078405595141064</v>
      </c>
      <c r="X132" s="5">
        <v>70676</v>
      </c>
      <c r="Y132" s="5">
        <v>63201</v>
      </c>
      <c r="Z132" s="5">
        <v>3012</v>
      </c>
      <c r="AA132" s="5">
        <v>1629</v>
      </c>
      <c r="AB132" s="5">
        <v>1370</v>
      </c>
      <c r="AC132" s="5">
        <v>115</v>
      </c>
      <c r="AD132" s="5">
        <v>69047</v>
      </c>
      <c r="AE132" s="5">
        <v>61831</v>
      </c>
      <c r="AF132" s="5">
        <v>2897</v>
      </c>
      <c r="AG132" s="6">
        <v>4.6853520078924813</v>
      </c>
      <c r="AH132" s="6">
        <v>89.549147682013697</v>
      </c>
      <c r="AI132" s="6">
        <v>8.3941605839416056</v>
      </c>
      <c r="AJ132" s="6">
        <v>84.100675260896253</v>
      </c>
    </row>
    <row r="133" spans="1:36" hidden="1" x14ac:dyDescent="0.2">
      <c r="A133" s="1" t="str">
        <f t="shared" si="2"/>
        <v>Region: South EastPakistani</v>
      </c>
      <c r="B133" s="3" t="s">
        <v>785</v>
      </c>
      <c r="C133" s="3" t="s">
        <v>786</v>
      </c>
      <c r="D133" s="3" t="s">
        <v>711</v>
      </c>
      <c r="E133" s="5">
        <v>99246</v>
      </c>
      <c r="F133" s="5">
        <v>853</v>
      </c>
      <c r="G133" s="5">
        <v>786</v>
      </c>
      <c r="H133" s="5">
        <v>1294</v>
      </c>
      <c r="I133" s="5">
        <v>1563</v>
      </c>
      <c r="J133" s="5">
        <v>5849</v>
      </c>
      <c r="K133" s="5">
        <v>7577</v>
      </c>
      <c r="L133" s="5">
        <v>21814</v>
      </c>
      <c r="M133" s="5">
        <v>3346</v>
      </c>
      <c r="N133" s="5">
        <v>273</v>
      </c>
      <c r="O133" s="6">
        <v>0.85948048284061829</v>
      </c>
      <c r="P133" s="6">
        <v>0.79197146484493075</v>
      </c>
      <c r="Q133" s="6">
        <v>1.3038308848719344</v>
      </c>
      <c r="R133" s="6">
        <v>1.5748745541382021</v>
      </c>
      <c r="S133" s="6">
        <v>5.8934365112951657</v>
      </c>
      <c r="T133" s="6">
        <v>7.6345646172137922</v>
      </c>
      <c r="U133" s="6">
        <v>21.979727142655623</v>
      </c>
      <c r="V133" s="6">
        <v>3.3714205106503035</v>
      </c>
      <c r="W133" s="6">
        <v>0.27507405840033855</v>
      </c>
      <c r="X133" s="5">
        <v>37645</v>
      </c>
      <c r="Y133" s="5">
        <v>26907</v>
      </c>
      <c r="Z133" s="5">
        <v>2271</v>
      </c>
      <c r="AA133" s="5">
        <v>670</v>
      </c>
      <c r="AB133" s="5">
        <v>459</v>
      </c>
      <c r="AC133" s="5">
        <v>49</v>
      </c>
      <c r="AD133" s="5">
        <v>36975</v>
      </c>
      <c r="AE133" s="5">
        <v>26448</v>
      </c>
      <c r="AF133" s="5">
        <v>2222</v>
      </c>
      <c r="AG133" s="6">
        <v>8.4013914095583786</v>
      </c>
      <c r="AH133" s="6">
        <v>71.529411764705884</v>
      </c>
      <c r="AI133" s="6">
        <v>10.675381263616558</v>
      </c>
      <c r="AJ133" s="6">
        <v>68.507462686567166</v>
      </c>
    </row>
    <row r="134" spans="1:36" hidden="1" x14ac:dyDescent="0.2">
      <c r="A134" s="1" t="str">
        <f t="shared" si="2"/>
        <v>Region: South EastBangladeshi</v>
      </c>
      <c r="B134" s="3" t="s">
        <v>785</v>
      </c>
      <c r="C134" s="3" t="s">
        <v>786</v>
      </c>
      <c r="D134" s="3" t="s">
        <v>712</v>
      </c>
      <c r="E134" s="5">
        <v>27951</v>
      </c>
      <c r="F134" s="5">
        <v>2004</v>
      </c>
      <c r="G134" s="5">
        <v>1865</v>
      </c>
      <c r="H134" s="5">
        <v>1823</v>
      </c>
      <c r="I134" s="5">
        <v>1825</v>
      </c>
      <c r="J134" s="5">
        <v>3158</v>
      </c>
      <c r="K134" s="5">
        <v>1416</v>
      </c>
      <c r="L134" s="5">
        <v>4964</v>
      </c>
      <c r="M134" s="5">
        <v>4012</v>
      </c>
      <c r="N134" s="5">
        <v>543</v>
      </c>
      <c r="O134" s="6">
        <v>7.1696898143179135</v>
      </c>
      <c r="P134" s="6">
        <v>6.6723909699116311</v>
      </c>
      <c r="Q134" s="6">
        <v>6.5221280097313157</v>
      </c>
      <c r="R134" s="6">
        <v>6.5292833887875208</v>
      </c>
      <c r="S134" s="6">
        <v>11.298343529748488</v>
      </c>
      <c r="T134" s="6">
        <v>5.0660083717934956</v>
      </c>
      <c r="U134" s="6">
        <v>17.759650817502056</v>
      </c>
      <c r="V134" s="6">
        <v>14.353690386748237</v>
      </c>
      <c r="W134" s="6">
        <v>1.942685413759794</v>
      </c>
      <c r="X134" s="5">
        <v>11141</v>
      </c>
      <c r="Y134" s="5">
        <v>7931</v>
      </c>
      <c r="Z134" s="5">
        <v>599</v>
      </c>
      <c r="AA134" s="5">
        <v>815</v>
      </c>
      <c r="AB134" s="5">
        <v>523</v>
      </c>
      <c r="AC134" s="5">
        <v>49</v>
      </c>
      <c r="AD134" s="5">
        <v>10326</v>
      </c>
      <c r="AE134" s="5">
        <v>7408</v>
      </c>
      <c r="AF134" s="5">
        <v>550</v>
      </c>
      <c r="AG134" s="6">
        <v>7.4244060475161984</v>
      </c>
      <c r="AH134" s="6">
        <v>71.741235715669191</v>
      </c>
      <c r="AI134" s="6">
        <v>9.3690248565965586</v>
      </c>
      <c r="AJ134" s="6">
        <v>64.171779141104295</v>
      </c>
    </row>
    <row r="135" spans="1:36" hidden="1" x14ac:dyDescent="0.2">
      <c r="A135" s="1" t="str">
        <f t="shared" si="2"/>
        <v>Region: South EastChinese</v>
      </c>
      <c r="B135" s="3" t="s">
        <v>785</v>
      </c>
      <c r="C135" s="3" t="s">
        <v>786</v>
      </c>
      <c r="D135" s="3" t="s">
        <v>713</v>
      </c>
      <c r="E135" s="5">
        <v>53061</v>
      </c>
      <c r="F135" s="5">
        <v>1436</v>
      </c>
      <c r="G135" s="5">
        <v>1226</v>
      </c>
      <c r="H135" s="5">
        <v>1496</v>
      </c>
      <c r="I135" s="5">
        <v>1841</v>
      </c>
      <c r="J135" s="5">
        <v>2125</v>
      </c>
      <c r="K135" s="5">
        <v>4280</v>
      </c>
      <c r="L135" s="5">
        <v>5451</v>
      </c>
      <c r="M135" s="5">
        <v>4162</v>
      </c>
      <c r="N135" s="5">
        <v>393</v>
      </c>
      <c r="O135" s="6">
        <v>2.7063191421194475</v>
      </c>
      <c r="P135" s="6">
        <v>2.3105482369348485</v>
      </c>
      <c r="Q135" s="6">
        <v>2.8193965436007615</v>
      </c>
      <c r="R135" s="6">
        <v>3.4695916021183169</v>
      </c>
      <c r="S135" s="6">
        <v>4.0048246357965365</v>
      </c>
      <c r="T135" s="6">
        <v>8.0661879723337293</v>
      </c>
      <c r="U135" s="6">
        <v>10.273081924577372</v>
      </c>
      <c r="V135" s="6">
        <v>7.8438024160871453</v>
      </c>
      <c r="W135" s="6">
        <v>0.74065697970260647</v>
      </c>
      <c r="X135" s="5">
        <v>19794</v>
      </c>
      <c r="Y135" s="5">
        <v>17090</v>
      </c>
      <c r="Z135" s="5">
        <v>747</v>
      </c>
      <c r="AA135" s="5">
        <v>533</v>
      </c>
      <c r="AB135" s="5">
        <v>448</v>
      </c>
      <c r="AC135" s="5">
        <v>27</v>
      </c>
      <c r="AD135" s="5">
        <v>19261</v>
      </c>
      <c r="AE135" s="5">
        <v>16642</v>
      </c>
      <c r="AF135" s="5">
        <v>720</v>
      </c>
      <c r="AG135" s="6">
        <v>4.3264030765532988</v>
      </c>
      <c r="AH135" s="6">
        <v>86.402575151861271</v>
      </c>
      <c r="AI135" s="6">
        <v>6.0267857142857144</v>
      </c>
      <c r="AJ135" s="6">
        <v>84.052532833020635</v>
      </c>
    </row>
    <row r="136" spans="1:36" hidden="1" x14ac:dyDescent="0.2">
      <c r="A136" s="1" t="str">
        <f t="shared" si="2"/>
        <v>Region: South EastAsian Other</v>
      </c>
      <c r="B136" s="3" t="s">
        <v>785</v>
      </c>
      <c r="C136" s="3" t="s">
        <v>786</v>
      </c>
      <c r="D136" s="3" t="s">
        <v>714</v>
      </c>
      <c r="E136" s="5">
        <v>119652</v>
      </c>
      <c r="F136" s="5">
        <v>3044</v>
      </c>
      <c r="G136" s="5">
        <v>2730</v>
      </c>
      <c r="H136" s="5">
        <v>3515</v>
      </c>
      <c r="I136" s="5">
        <v>3779</v>
      </c>
      <c r="J136" s="5">
        <v>6474</v>
      </c>
      <c r="K136" s="5">
        <v>6761</v>
      </c>
      <c r="L136" s="5">
        <v>16079</v>
      </c>
      <c r="M136" s="5">
        <v>7523</v>
      </c>
      <c r="N136" s="5">
        <v>955</v>
      </c>
      <c r="O136" s="6">
        <v>2.5440443954133656</v>
      </c>
      <c r="P136" s="6">
        <v>2.2816166883963493</v>
      </c>
      <c r="Q136" s="6">
        <v>2.9376859559388895</v>
      </c>
      <c r="R136" s="6">
        <v>3.1583258115200747</v>
      </c>
      <c r="S136" s="6">
        <v>5.4106910039113432</v>
      </c>
      <c r="T136" s="6">
        <v>5.6505532711530106</v>
      </c>
      <c r="U136" s="6">
        <v>13.438137264734397</v>
      </c>
      <c r="V136" s="6">
        <v>6.2874001270350686</v>
      </c>
      <c r="W136" s="6">
        <v>0.79814796242436403</v>
      </c>
      <c r="X136" s="5">
        <v>53098</v>
      </c>
      <c r="Y136" s="5">
        <v>44515</v>
      </c>
      <c r="Z136" s="5">
        <v>2227</v>
      </c>
      <c r="AA136" s="5">
        <v>1666</v>
      </c>
      <c r="AB136" s="5">
        <v>1348</v>
      </c>
      <c r="AC136" s="5">
        <v>83</v>
      </c>
      <c r="AD136" s="5">
        <v>51432</v>
      </c>
      <c r="AE136" s="5">
        <v>43167</v>
      </c>
      <c r="AF136" s="5">
        <v>2144</v>
      </c>
      <c r="AG136" s="6">
        <v>4.9667570134593557</v>
      </c>
      <c r="AH136" s="6">
        <v>83.930237984134394</v>
      </c>
      <c r="AI136" s="6">
        <v>6.1572700296735903</v>
      </c>
      <c r="AJ136" s="6">
        <v>80.912364945978396</v>
      </c>
    </row>
    <row r="137" spans="1:36" hidden="1" x14ac:dyDescent="0.2">
      <c r="A137" s="1" t="str">
        <f t="shared" si="2"/>
        <v>Region: South EastBlack African</v>
      </c>
      <c r="B137" s="3" t="s">
        <v>785</v>
      </c>
      <c r="C137" s="3" t="s">
        <v>786</v>
      </c>
      <c r="D137" s="3" t="s">
        <v>715</v>
      </c>
      <c r="E137" s="5">
        <v>87345</v>
      </c>
      <c r="F137" s="5">
        <v>4522</v>
      </c>
      <c r="G137" s="5">
        <v>4615</v>
      </c>
      <c r="H137" s="5">
        <v>4949</v>
      </c>
      <c r="I137" s="5">
        <v>3631</v>
      </c>
      <c r="J137" s="5">
        <v>8387</v>
      </c>
      <c r="K137" s="5">
        <v>5508</v>
      </c>
      <c r="L137" s="5">
        <v>19517</v>
      </c>
      <c r="M137" s="5">
        <v>7000</v>
      </c>
      <c r="N137" s="5">
        <v>1149</v>
      </c>
      <c r="O137" s="6">
        <v>5.1771709886083919</v>
      </c>
      <c r="P137" s="6">
        <v>5.2836453145572158</v>
      </c>
      <c r="Q137" s="6">
        <v>5.6660369797927759</v>
      </c>
      <c r="R137" s="6">
        <v>4.157078252905146</v>
      </c>
      <c r="S137" s="6">
        <v>9.6021523842234817</v>
      </c>
      <c r="T137" s="6">
        <v>6.3060278207109741</v>
      </c>
      <c r="U137" s="6">
        <v>22.344724941324632</v>
      </c>
      <c r="V137" s="6">
        <v>8.0141965767931769</v>
      </c>
      <c r="W137" s="6">
        <v>1.3154731238193371</v>
      </c>
      <c r="X137" s="5">
        <v>37065</v>
      </c>
      <c r="Y137" s="5">
        <v>32416</v>
      </c>
      <c r="Z137" s="5">
        <v>3100</v>
      </c>
      <c r="AA137" s="5">
        <v>1775</v>
      </c>
      <c r="AB137" s="5">
        <v>1489</v>
      </c>
      <c r="AC137" s="5">
        <v>226</v>
      </c>
      <c r="AD137" s="5">
        <v>35290</v>
      </c>
      <c r="AE137" s="5">
        <v>30927</v>
      </c>
      <c r="AF137" s="5">
        <v>2874</v>
      </c>
      <c r="AG137" s="6">
        <v>9.292850906974488</v>
      </c>
      <c r="AH137" s="6">
        <v>87.636724284499863</v>
      </c>
      <c r="AI137" s="6">
        <v>15.177971793149766</v>
      </c>
      <c r="AJ137" s="6">
        <v>83.887323943661968</v>
      </c>
    </row>
    <row r="138" spans="1:36" hidden="1" x14ac:dyDescent="0.2">
      <c r="A138" s="1" t="str">
        <f t="shared" si="2"/>
        <v>Region: South EastBlack Caribbean</v>
      </c>
      <c r="B138" s="3" t="s">
        <v>785</v>
      </c>
      <c r="C138" s="3" t="s">
        <v>786</v>
      </c>
      <c r="D138" s="3" t="s">
        <v>716</v>
      </c>
      <c r="E138" s="5">
        <v>34225</v>
      </c>
      <c r="F138" s="5">
        <v>965</v>
      </c>
      <c r="G138" s="5">
        <v>899</v>
      </c>
      <c r="H138" s="5">
        <v>839</v>
      </c>
      <c r="I138" s="5">
        <v>1031</v>
      </c>
      <c r="J138" s="5">
        <v>2508</v>
      </c>
      <c r="K138" s="5">
        <v>2319</v>
      </c>
      <c r="L138" s="5">
        <v>6585</v>
      </c>
      <c r="M138" s="5">
        <v>1913</v>
      </c>
      <c r="N138" s="5">
        <v>236</v>
      </c>
      <c r="O138" s="6">
        <v>2.8195763330898465</v>
      </c>
      <c r="P138" s="6">
        <v>2.6267348429510591</v>
      </c>
      <c r="Q138" s="6">
        <v>2.4514243973703431</v>
      </c>
      <c r="R138" s="6">
        <v>3.0124178232286338</v>
      </c>
      <c r="S138" s="6">
        <v>7.3279766252739229</v>
      </c>
      <c r="T138" s="6">
        <v>6.7757487216946677</v>
      </c>
      <c r="U138" s="6">
        <v>19.240321402483566</v>
      </c>
      <c r="V138" s="6">
        <v>5.5894813732651567</v>
      </c>
      <c r="W138" s="6">
        <v>0.68955441928414907</v>
      </c>
      <c r="X138" s="5">
        <v>14823</v>
      </c>
      <c r="Y138" s="5">
        <v>12984</v>
      </c>
      <c r="Z138" s="5">
        <v>1136</v>
      </c>
      <c r="AA138" s="5">
        <v>395</v>
      </c>
      <c r="AB138" s="5">
        <v>344</v>
      </c>
      <c r="AC138" s="5">
        <v>60</v>
      </c>
      <c r="AD138" s="5">
        <v>14428</v>
      </c>
      <c r="AE138" s="5">
        <v>12640</v>
      </c>
      <c r="AF138" s="5">
        <v>1076</v>
      </c>
      <c r="AG138" s="6">
        <v>8.5126582278481013</v>
      </c>
      <c r="AH138" s="6">
        <v>87.607429997227612</v>
      </c>
      <c r="AI138" s="6">
        <v>17.441860465116278</v>
      </c>
      <c r="AJ138" s="6">
        <v>87.088607594936704</v>
      </c>
    </row>
    <row r="139" spans="1:36" hidden="1" x14ac:dyDescent="0.2">
      <c r="A139" s="1" t="str">
        <f t="shared" si="2"/>
        <v>Region: South EastBlack Other</v>
      </c>
      <c r="B139" s="3" t="s">
        <v>785</v>
      </c>
      <c r="C139" s="3" t="s">
        <v>786</v>
      </c>
      <c r="D139" s="3" t="s">
        <v>717</v>
      </c>
      <c r="E139" s="5">
        <v>14443</v>
      </c>
      <c r="F139" s="5">
        <v>535</v>
      </c>
      <c r="G139" s="5">
        <v>547</v>
      </c>
      <c r="H139" s="5">
        <v>575</v>
      </c>
      <c r="I139" s="5">
        <v>533</v>
      </c>
      <c r="J139" s="5">
        <v>1137</v>
      </c>
      <c r="K139" s="5">
        <v>1120</v>
      </c>
      <c r="L139" s="5">
        <v>2870</v>
      </c>
      <c r="M139" s="5">
        <v>850</v>
      </c>
      <c r="N139" s="5">
        <v>148</v>
      </c>
      <c r="O139" s="6">
        <v>3.7042165755037044</v>
      </c>
      <c r="P139" s="6">
        <v>3.7873018071037872</v>
      </c>
      <c r="Q139" s="6">
        <v>3.9811673475039813</v>
      </c>
      <c r="R139" s="6">
        <v>3.6903690369036903</v>
      </c>
      <c r="S139" s="6">
        <v>7.8723256941078725</v>
      </c>
      <c r="T139" s="6">
        <v>7.7546216160077543</v>
      </c>
      <c r="U139" s="6">
        <v>19.871217891019871</v>
      </c>
      <c r="V139" s="6">
        <v>5.8852039050058851</v>
      </c>
      <c r="W139" s="6">
        <v>1.0247178564010246</v>
      </c>
      <c r="X139" s="5">
        <v>5590</v>
      </c>
      <c r="Y139" s="5">
        <v>4695</v>
      </c>
      <c r="Z139" s="5">
        <v>499</v>
      </c>
      <c r="AA139" s="5">
        <v>206</v>
      </c>
      <c r="AB139" s="5">
        <v>156</v>
      </c>
      <c r="AC139" s="5">
        <v>19</v>
      </c>
      <c r="AD139" s="5">
        <v>5384</v>
      </c>
      <c r="AE139" s="5">
        <v>4539</v>
      </c>
      <c r="AF139" s="5">
        <v>480</v>
      </c>
      <c r="AG139" s="6">
        <v>10.575016523463319</v>
      </c>
      <c r="AH139" s="6">
        <v>84.305349182763749</v>
      </c>
      <c r="AI139" s="6">
        <v>12.179487179487179</v>
      </c>
      <c r="AJ139" s="6">
        <v>75.728155339805824</v>
      </c>
    </row>
    <row r="140" spans="1:36" hidden="1" x14ac:dyDescent="0.2">
      <c r="A140" s="1" t="str">
        <f t="shared" si="2"/>
        <v>Region: South EastArab</v>
      </c>
      <c r="B140" s="3" t="s">
        <v>785</v>
      </c>
      <c r="C140" s="3" t="s">
        <v>786</v>
      </c>
      <c r="D140" s="3" t="s">
        <v>699</v>
      </c>
      <c r="E140" s="5">
        <v>19363</v>
      </c>
      <c r="F140" s="5">
        <v>889</v>
      </c>
      <c r="G140" s="5">
        <v>751</v>
      </c>
      <c r="H140" s="5">
        <v>870</v>
      </c>
      <c r="I140" s="5">
        <v>1085</v>
      </c>
      <c r="J140" s="5">
        <v>1131</v>
      </c>
      <c r="K140" s="5">
        <v>1288</v>
      </c>
      <c r="L140" s="5">
        <v>2644</v>
      </c>
      <c r="M140" s="5">
        <v>2087</v>
      </c>
      <c r="N140" s="5">
        <v>349</v>
      </c>
      <c r="O140" s="6">
        <v>4.5912306977224606</v>
      </c>
      <c r="P140" s="6">
        <v>3.8785312193358465</v>
      </c>
      <c r="Q140" s="6">
        <v>4.4931054072199554</v>
      </c>
      <c r="R140" s="6">
        <v>5.6034705365904047</v>
      </c>
      <c r="S140" s="6">
        <v>5.8410370293859426</v>
      </c>
      <c r="T140" s="6">
        <v>6.6518617982750605</v>
      </c>
      <c r="U140" s="6">
        <v>13.654908846769612</v>
      </c>
      <c r="V140" s="6">
        <v>10.778288488354077</v>
      </c>
      <c r="W140" s="6">
        <v>1.8024066518617983</v>
      </c>
      <c r="X140" s="5">
        <v>6826</v>
      </c>
      <c r="Y140" s="5">
        <v>5109</v>
      </c>
      <c r="Z140" s="5">
        <v>497</v>
      </c>
      <c r="AA140" s="5">
        <v>246</v>
      </c>
      <c r="AB140" s="5">
        <v>167</v>
      </c>
      <c r="AC140" s="5">
        <v>31</v>
      </c>
      <c r="AD140" s="5">
        <v>6580</v>
      </c>
      <c r="AE140" s="5">
        <v>4942</v>
      </c>
      <c r="AF140" s="5">
        <v>466</v>
      </c>
      <c r="AG140" s="6">
        <v>9.4293808174827998</v>
      </c>
      <c r="AH140" s="6">
        <v>75.106382978723403</v>
      </c>
      <c r="AI140" s="6">
        <v>18.562874251497007</v>
      </c>
      <c r="AJ140" s="6">
        <v>67.886178861788622</v>
      </c>
    </row>
    <row r="141" spans="1:36" hidden="1" x14ac:dyDescent="0.2">
      <c r="A141" s="1" t="str">
        <f t="shared" si="2"/>
        <v>Region: South EastOther</v>
      </c>
      <c r="B141" s="3" t="s">
        <v>785</v>
      </c>
      <c r="C141" s="3" t="s">
        <v>786</v>
      </c>
      <c r="D141" s="3" t="s">
        <v>718</v>
      </c>
      <c r="E141" s="5">
        <v>31748</v>
      </c>
      <c r="F141" s="5">
        <v>1336</v>
      </c>
      <c r="G141" s="5">
        <v>1152</v>
      </c>
      <c r="H141" s="5">
        <v>1419</v>
      </c>
      <c r="I141" s="5">
        <v>1417</v>
      </c>
      <c r="J141" s="5">
        <v>1676</v>
      </c>
      <c r="K141" s="5">
        <v>1996</v>
      </c>
      <c r="L141" s="5">
        <v>4697</v>
      </c>
      <c r="M141" s="5">
        <v>2944</v>
      </c>
      <c r="N141" s="5">
        <v>394</v>
      </c>
      <c r="O141" s="6">
        <v>4.2081390953760867</v>
      </c>
      <c r="P141" s="6">
        <v>3.6285750283482425</v>
      </c>
      <c r="Q141" s="6">
        <v>4.4695728864810382</v>
      </c>
      <c r="R141" s="6">
        <v>4.4632732770568229</v>
      </c>
      <c r="S141" s="6">
        <v>5.2790726974927553</v>
      </c>
      <c r="T141" s="6">
        <v>6.2870102053672676</v>
      </c>
      <c r="U141" s="6">
        <v>14.794632732770568</v>
      </c>
      <c r="V141" s="6">
        <v>9.2730250724455079</v>
      </c>
      <c r="W141" s="6">
        <v>1.2410230565704927</v>
      </c>
      <c r="X141" s="5">
        <v>13855</v>
      </c>
      <c r="Y141" s="5">
        <v>11540</v>
      </c>
      <c r="Z141" s="5">
        <v>852</v>
      </c>
      <c r="AA141" s="5">
        <v>593</v>
      </c>
      <c r="AB141" s="5">
        <v>448</v>
      </c>
      <c r="AC141" s="5">
        <v>67</v>
      </c>
      <c r="AD141" s="5">
        <v>13262</v>
      </c>
      <c r="AE141" s="5">
        <v>11092</v>
      </c>
      <c r="AF141" s="5">
        <v>785</v>
      </c>
      <c r="AG141" s="6">
        <v>7.0771727371078255</v>
      </c>
      <c r="AH141" s="6">
        <v>83.637460413210675</v>
      </c>
      <c r="AI141" s="6">
        <v>14.955357142857142</v>
      </c>
      <c r="AJ141" s="6">
        <v>75.548060708263066</v>
      </c>
    </row>
    <row r="142" spans="1:36" x14ac:dyDescent="0.2">
      <c r="A142" s="1" t="str">
        <f t="shared" si="2"/>
        <v>Region: South WestAll people</v>
      </c>
      <c r="B142" s="3" t="s">
        <v>787</v>
      </c>
      <c r="C142" s="3" t="s">
        <v>788</v>
      </c>
      <c r="D142" s="3" t="s">
        <v>700</v>
      </c>
      <c r="E142" s="5">
        <v>5288935</v>
      </c>
      <c r="F142" s="5">
        <v>204494</v>
      </c>
      <c r="G142" s="5">
        <v>157017</v>
      </c>
      <c r="H142" s="5">
        <v>230442</v>
      </c>
      <c r="I142" s="5">
        <v>144736</v>
      </c>
      <c r="J142" s="5">
        <v>285173</v>
      </c>
      <c r="K142" s="5">
        <v>652849</v>
      </c>
      <c r="L142" s="5">
        <v>389097</v>
      </c>
      <c r="M142" s="5">
        <v>475751</v>
      </c>
      <c r="N142" s="5">
        <v>36431</v>
      </c>
      <c r="O142" s="6">
        <v>3.8664494836862242</v>
      </c>
      <c r="P142" s="6">
        <v>2.968782940232769</v>
      </c>
      <c r="Q142" s="6">
        <v>4.357058651694528</v>
      </c>
      <c r="R142" s="6">
        <v>2.7365811831682558</v>
      </c>
      <c r="S142" s="6">
        <v>5.3918794615551144</v>
      </c>
      <c r="T142" s="6">
        <v>12.343675995261806</v>
      </c>
      <c r="U142" s="6">
        <v>7.3568119101482621</v>
      </c>
      <c r="V142" s="6">
        <v>8.9952135921504048</v>
      </c>
      <c r="W142" s="6">
        <v>0.6888154231428445</v>
      </c>
      <c r="X142" s="5">
        <v>1655750</v>
      </c>
      <c r="Y142" s="5">
        <v>1461369</v>
      </c>
      <c r="Z142" s="5">
        <v>62831</v>
      </c>
      <c r="AA142" s="5">
        <v>53837</v>
      </c>
      <c r="AB142" s="5">
        <v>41843</v>
      </c>
      <c r="AC142" s="5">
        <v>4340</v>
      </c>
      <c r="AD142" s="5">
        <v>1601913</v>
      </c>
      <c r="AE142" s="5">
        <v>1419526</v>
      </c>
      <c r="AF142" s="5">
        <v>58491</v>
      </c>
      <c r="AG142" s="6">
        <v>4.1204599281732071</v>
      </c>
      <c r="AH142" s="6">
        <v>88.614425377657838</v>
      </c>
      <c r="AI142" s="6">
        <v>10.372105250579548</v>
      </c>
      <c r="AJ142" s="6">
        <v>77.721641250441152</v>
      </c>
    </row>
    <row r="143" spans="1:36" hidden="1" x14ac:dyDescent="0.2">
      <c r="A143" s="1" t="str">
        <f t="shared" si="2"/>
        <v>Region: South WestWhite British</v>
      </c>
      <c r="B143" s="3" t="s">
        <v>787</v>
      </c>
      <c r="C143" s="3" t="s">
        <v>788</v>
      </c>
      <c r="D143" s="3" t="s">
        <v>701</v>
      </c>
      <c r="E143" s="5">
        <v>4855676</v>
      </c>
      <c r="F143" s="5">
        <v>164168</v>
      </c>
      <c r="G143" s="5">
        <v>125320</v>
      </c>
      <c r="H143" s="5">
        <v>190131</v>
      </c>
      <c r="I143" s="5">
        <v>120776</v>
      </c>
      <c r="J143" s="5">
        <v>253268</v>
      </c>
      <c r="K143" s="5">
        <v>625281</v>
      </c>
      <c r="L143" s="5">
        <v>301620</v>
      </c>
      <c r="M143" s="5">
        <v>404365</v>
      </c>
      <c r="N143" s="5">
        <v>29828</v>
      </c>
      <c r="O143" s="6">
        <v>3.3809504588032646</v>
      </c>
      <c r="P143" s="6">
        <v>2.5808970779763722</v>
      </c>
      <c r="Q143" s="6">
        <v>3.9156442892812451</v>
      </c>
      <c r="R143" s="6">
        <v>2.4873158752766864</v>
      </c>
      <c r="S143" s="6">
        <v>5.2159163832183202</v>
      </c>
      <c r="T143" s="6">
        <v>12.877321303974977</v>
      </c>
      <c r="U143" s="6">
        <v>6.2116994626494852</v>
      </c>
      <c r="V143" s="6">
        <v>8.3276767230762516</v>
      </c>
      <c r="W143" s="6">
        <v>0.61429139835524449</v>
      </c>
      <c r="X143" s="5">
        <v>1474143</v>
      </c>
      <c r="Y143" s="5">
        <v>1304158</v>
      </c>
      <c r="Z143" s="5">
        <v>53627</v>
      </c>
      <c r="AA143" s="5">
        <v>39859</v>
      </c>
      <c r="AB143" s="5">
        <v>30749</v>
      </c>
      <c r="AC143" s="5">
        <v>3114</v>
      </c>
      <c r="AD143" s="5">
        <v>1434284</v>
      </c>
      <c r="AE143" s="5">
        <v>1273409</v>
      </c>
      <c r="AF143" s="5">
        <v>50513</v>
      </c>
      <c r="AG143" s="6">
        <v>3.9667538080852265</v>
      </c>
      <c r="AH143" s="6">
        <v>88.783602131795377</v>
      </c>
      <c r="AI143" s="6">
        <v>10.12715860678396</v>
      </c>
      <c r="AJ143" s="6">
        <v>77.144434130309335</v>
      </c>
    </row>
    <row r="144" spans="1:36" hidden="1" x14ac:dyDescent="0.2">
      <c r="A144" s="1" t="str">
        <f t="shared" si="2"/>
        <v>Region: South WestMinorities - all other than White British</v>
      </c>
      <c r="B144" s="3" t="s">
        <v>787</v>
      </c>
      <c r="C144" s="3" t="s">
        <v>788</v>
      </c>
      <c r="D144" s="3" t="s">
        <v>702</v>
      </c>
      <c r="E144" s="5">
        <v>433259</v>
      </c>
      <c r="F144" s="5">
        <v>40326</v>
      </c>
      <c r="G144" s="5">
        <v>31697</v>
      </c>
      <c r="H144" s="5">
        <v>40311</v>
      </c>
      <c r="I144" s="5">
        <v>23960</v>
      </c>
      <c r="J144" s="5">
        <v>31905</v>
      </c>
      <c r="K144" s="5">
        <v>27568</v>
      </c>
      <c r="L144" s="5">
        <v>87477</v>
      </c>
      <c r="M144" s="5">
        <v>71386</v>
      </c>
      <c r="N144" s="5">
        <v>6603</v>
      </c>
      <c r="O144" s="6">
        <v>9.3075966108032375</v>
      </c>
      <c r="P144" s="6">
        <v>7.3159472740323919</v>
      </c>
      <c r="Q144" s="6">
        <v>9.304134478452843</v>
      </c>
      <c r="R144" s="6">
        <v>5.5301794076983972</v>
      </c>
      <c r="S144" s="6">
        <v>7.363955509291209</v>
      </c>
      <c r="T144" s="6">
        <v>6.3629376423801931</v>
      </c>
      <c r="U144" s="6">
        <v>20.190463441036425</v>
      </c>
      <c r="V144" s="6">
        <v>16.476518664355503</v>
      </c>
      <c r="W144" s="6">
        <v>1.5240306606440952</v>
      </c>
      <c r="X144" s="5">
        <v>181607</v>
      </c>
      <c r="Y144" s="5">
        <v>157211</v>
      </c>
      <c r="Z144" s="5">
        <v>9204</v>
      </c>
      <c r="AA144" s="5">
        <v>13978</v>
      </c>
      <c r="AB144" s="5">
        <v>11094</v>
      </c>
      <c r="AC144" s="5">
        <v>1226</v>
      </c>
      <c r="AD144" s="5">
        <v>167629</v>
      </c>
      <c r="AE144" s="5">
        <v>146117</v>
      </c>
      <c r="AF144" s="5">
        <v>7978</v>
      </c>
      <c r="AG144" s="6">
        <v>5.4600080757201424</v>
      </c>
      <c r="AH144" s="6">
        <v>87.166898329048081</v>
      </c>
      <c r="AI144" s="6">
        <v>11.051018568595637</v>
      </c>
      <c r="AJ144" s="6">
        <v>79.367577621977389</v>
      </c>
    </row>
    <row r="145" spans="1:36" hidden="1" x14ac:dyDescent="0.2">
      <c r="A145" s="1" t="str">
        <f t="shared" si="2"/>
        <v>Region: South WestWhite Irish</v>
      </c>
      <c r="B145" s="3" t="s">
        <v>787</v>
      </c>
      <c r="C145" s="3" t="s">
        <v>788</v>
      </c>
      <c r="D145" s="3" t="s">
        <v>703</v>
      </c>
      <c r="E145" s="5">
        <v>28616</v>
      </c>
      <c r="F145" s="5">
        <v>1351</v>
      </c>
      <c r="G145" s="5">
        <v>939</v>
      </c>
      <c r="H145" s="5">
        <v>1528</v>
      </c>
      <c r="I145" s="5">
        <v>955</v>
      </c>
      <c r="J145" s="5">
        <v>1472</v>
      </c>
      <c r="K145" s="5">
        <v>2886</v>
      </c>
      <c r="L145" s="5">
        <v>2936</v>
      </c>
      <c r="M145" s="5">
        <v>2835</v>
      </c>
      <c r="N145" s="5">
        <v>209</v>
      </c>
      <c r="O145" s="6">
        <v>4.7211350293542074</v>
      </c>
      <c r="P145" s="6">
        <v>3.2813810455689123</v>
      </c>
      <c r="Q145" s="6">
        <v>5.3396701146211907</v>
      </c>
      <c r="R145" s="6">
        <v>3.3372938216382444</v>
      </c>
      <c r="S145" s="6">
        <v>5.1439753983785295</v>
      </c>
      <c r="T145" s="6">
        <v>10.085266983505731</v>
      </c>
      <c r="U145" s="6">
        <v>10.259994408722394</v>
      </c>
      <c r="V145" s="6">
        <v>9.9070450097847367</v>
      </c>
      <c r="W145" s="6">
        <v>0.73036063740564716</v>
      </c>
      <c r="X145" s="5">
        <v>8590</v>
      </c>
      <c r="Y145" s="5">
        <v>7618</v>
      </c>
      <c r="Z145" s="5">
        <v>356</v>
      </c>
      <c r="AA145" s="5">
        <v>327</v>
      </c>
      <c r="AB145" s="5">
        <v>248</v>
      </c>
      <c r="AC145" s="5">
        <v>26</v>
      </c>
      <c r="AD145" s="5">
        <v>8263</v>
      </c>
      <c r="AE145" s="5">
        <v>7370</v>
      </c>
      <c r="AF145" s="5">
        <v>330</v>
      </c>
      <c r="AG145" s="6">
        <v>4.4776119402985071</v>
      </c>
      <c r="AH145" s="6">
        <v>89.192787123320826</v>
      </c>
      <c r="AI145" s="6">
        <v>10.483870967741936</v>
      </c>
      <c r="AJ145" s="6">
        <v>75.840978593272169</v>
      </c>
    </row>
    <row r="146" spans="1:36" hidden="1" x14ac:dyDescent="0.2">
      <c r="A146" s="1" t="str">
        <f t="shared" si="2"/>
        <v>Region: South WestWhite Gyspy or Irish Traveller</v>
      </c>
      <c r="B146" s="3" t="s">
        <v>787</v>
      </c>
      <c r="C146" s="3" t="s">
        <v>788</v>
      </c>
      <c r="D146" s="3" t="s">
        <v>704</v>
      </c>
      <c r="E146" s="5">
        <v>5631</v>
      </c>
      <c r="F146" s="5">
        <v>328</v>
      </c>
      <c r="G146" s="5">
        <v>283</v>
      </c>
      <c r="H146" s="5">
        <v>333</v>
      </c>
      <c r="I146" s="5">
        <v>184</v>
      </c>
      <c r="J146" s="5">
        <v>388</v>
      </c>
      <c r="K146" s="5">
        <v>802</v>
      </c>
      <c r="L146" s="5">
        <v>460</v>
      </c>
      <c r="M146" s="5">
        <v>595</v>
      </c>
      <c r="N146" s="5">
        <v>33</v>
      </c>
      <c r="O146" s="6">
        <v>5.8248978866986327</v>
      </c>
      <c r="P146" s="6">
        <v>5.0257503107796131</v>
      </c>
      <c r="Q146" s="6">
        <v>5.913692061800746</v>
      </c>
      <c r="R146" s="6">
        <v>3.2676256437577695</v>
      </c>
      <c r="S146" s="6">
        <v>6.8904279879239922</v>
      </c>
      <c r="T146" s="6">
        <v>14.242585686378973</v>
      </c>
      <c r="U146" s="6">
        <v>8.169064109394423</v>
      </c>
      <c r="V146" s="6">
        <v>10.566506837151483</v>
      </c>
      <c r="W146" s="6">
        <v>0.58604155567394778</v>
      </c>
      <c r="X146" s="5">
        <v>2019</v>
      </c>
      <c r="Y146" s="5">
        <v>1147</v>
      </c>
      <c r="Z146" s="5">
        <v>145</v>
      </c>
      <c r="AA146" s="5">
        <v>81</v>
      </c>
      <c r="AB146" s="5">
        <v>45</v>
      </c>
      <c r="AC146" s="5">
        <v>11</v>
      </c>
      <c r="AD146" s="5">
        <v>1938</v>
      </c>
      <c r="AE146" s="5">
        <v>1102</v>
      </c>
      <c r="AF146" s="5">
        <v>134</v>
      </c>
      <c r="AG146" s="6">
        <v>12.159709618874773</v>
      </c>
      <c r="AH146" s="6">
        <v>56.862745098039213</v>
      </c>
      <c r="AI146" s="6">
        <v>24.444444444444443</v>
      </c>
      <c r="AJ146" s="6">
        <v>55.555555555555557</v>
      </c>
    </row>
    <row r="147" spans="1:36" hidden="1" x14ac:dyDescent="0.2">
      <c r="A147" s="1" t="str">
        <f t="shared" si="2"/>
        <v>Region: South WestWhite Other</v>
      </c>
      <c r="B147" s="3" t="s">
        <v>787</v>
      </c>
      <c r="C147" s="3" t="s">
        <v>788</v>
      </c>
      <c r="D147" s="3" t="s">
        <v>705</v>
      </c>
      <c r="E147" s="5">
        <v>156506</v>
      </c>
      <c r="F147" s="5">
        <v>10860</v>
      </c>
      <c r="G147" s="5">
        <v>6653</v>
      </c>
      <c r="H147" s="5">
        <v>12317</v>
      </c>
      <c r="I147" s="5">
        <v>8225</v>
      </c>
      <c r="J147" s="5">
        <v>9089</v>
      </c>
      <c r="K147" s="5">
        <v>12493</v>
      </c>
      <c r="L147" s="5">
        <v>24392</v>
      </c>
      <c r="M147" s="5">
        <v>24318</v>
      </c>
      <c r="N147" s="5">
        <v>1914</v>
      </c>
      <c r="O147" s="6">
        <v>6.9390310914597526</v>
      </c>
      <c r="P147" s="6">
        <v>4.2509552349430697</v>
      </c>
      <c r="Q147" s="6">
        <v>7.8699858152403106</v>
      </c>
      <c r="R147" s="6">
        <v>5.2553895697289557</v>
      </c>
      <c r="S147" s="6">
        <v>5.8074450819776882</v>
      </c>
      <c r="T147" s="6">
        <v>7.9824415677354219</v>
      </c>
      <c r="U147" s="6">
        <v>15.585344970799841</v>
      </c>
      <c r="V147" s="6">
        <v>15.538062438500761</v>
      </c>
      <c r="W147" s="6">
        <v>1.2229563083843431</v>
      </c>
      <c r="X147" s="5">
        <v>80619</v>
      </c>
      <c r="Y147" s="5">
        <v>73283</v>
      </c>
      <c r="Z147" s="5">
        <v>2907</v>
      </c>
      <c r="AA147" s="5">
        <v>4930</v>
      </c>
      <c r="AB147" s="5">
        <v>4461</v>
      </c>
      <c r="AC147" s="5">
        <v>197</v>
      </c>
      <c r="AD147" s="5">
        <v>75689</v>
      </c>
      <c r="AE147" s="5">
        <v>68822</v>
      </c>
      <c r="AF147" s="5">
        <v>2710</v>
      </c>
      <c r="AG147" s="6">
        <v>3.937694341925547</v>
      </c>
      <c r="AH147" s="6">
        <v>90.927347434898067</v>
      </c>
      <c r="AI147" s="6">
        <v>4.4160502129567361</v>
      </c>
      <c r="AJ147" s="6">
        <v>90.486815415821496</v>
      </c>
    </row>
    <row r="148" spans="1:36" hidden="1" x14ac:dyDescent="0.2">
      <c r="A148" s="1" t="str">
        <f t="shared" si="2"/>
        <v>Region: South WestMixed White and Black Caribbean</v>
      </c>
      <c r="B148" s="3" t="s">
        <v>787</v>
      </c>
      <c r="C148" s="3" t="s">
        <v>788</v>
      </c>
      <c r="D148" s="3" t="s">
        <v>706</v>
      </c>
      <c r="E148" s="5">
        <v>25669</v>
      </c>
      <c r="F148" s="5">
        <v>2892</v>
      </c>
      <c r="G148" s="5">
        <v>2582</v>
      </c>
      <c r="H148" s="5">
        <v>2832</v>
      </c>
      <c r="I148" s="5">
        <v>1484</v>
      </c>
      <c r="J148" s="5">
        <v>3331</v>
      </c>
      <c r="K148" s="5">
        <v>1493</v>
      </c>
      <c r="L148" s="5">
        <v>5894</v>
      </c>
      <c r="M148" s="5">
        <v>3350</v>
      </c>
      <c r="N148" s="5">
        <v>574</v>
      </c>
      <c r="O148" s="6">
        <v>11.266508239510694</v>
      </c>
      <c r="P148" s="6">
        <v>10.058825821029258</v>
      </c>
      <c r="Q148" s="6">
        <v>11.032763255288481</v>
      </c>
      <c r="R148" s="6">
        <v>5.7812926097627493</v>
      </c>
      <c r="S148" s="6">
        <v>12.97674237406989</v>
      </c>
      <c r="T148" s="6">
        <v>5.8163543573960812</v>
      </c>
      <c r="U148" s="6">
        <v>22.961548950095445</v>
      </c>
      <c r="V148" s="6">
        <v>13.05076161907359</v>
      </c>
      <c r="W148" s="6">
        <v>2.2361603490591766</v>
      </c>
      <c r="X148" s="5">
        <v>6335</v>
      </c>
      <c r="Y148" s="5">
        <v>5004</v>
      </c>
      <c r="Z148" s="5">
        <v>490</v>
      </c>
      <c r="AA148" s="5">
        <v>615</v>
      </c>
      <c r="AB148" s="5">
        <v>430</v>
      </c>
      <c r="AC148" s="5">
        <v>74</v>
      </c>
      <c r="AD148" s="5">
        <v>5720</v>
      </c>
      <c r="AE148" s="5">
        <v>4574</v>
      </c>
      <c r="AF148" s="5">
        <v>416</v>
      </c>
      <c r="AG148" s="6">
        <v>9.0948841276781813</v>
      </c>
      <c r="AH148" s="6">
        <v>79.96503496503496</v>
      </c>
      <c r="AI148" s="6">
        <v>17.209302325581394</v>
      </c>
      <c r="AJ148" s="6">
        <v>69.918699186991873</v>
      </c>
    </row>
    <row r="149" spans="1:36" hidden="1" x14ac:dyDescent="0.2">
      <c r="A149" s="1" t="str">
        <f t="shared" si="2"/>
        <v>Region: South WestMixed White and Black African</v>
      </c>
      <c r="B149" s="3" t="s">
        <v>787</v>
      </c>
      <c r="C149" s="3" t="s">
        <v>788</v>
      </c>
      <c r="D149" s="3" t="s">
        <v>707</v>
      </c>
      <c r="E149" s="5">
        <v>8550</v>
      </c>
      <c r="F149" s="5">
        <v>760</v>
      </c>
      <c r="G149" s="5">
        <v>617</v>
      </c>
      <c r="H149" s="5">
        <v>777</v>
      </c>
      <c r="I149" s="5">
        <v>473</v>
      </c>
      <c r="J149" s="5">
        <v>744</v>
      </c>
      <c r="K149" s="5">
        <v>594</v>
      </c>
      <c r="L149" s="5">
        <v>1451</v>
      </c>
      <c r="M149" s="5">
        <v>1197</v>
      </c>
      <c r="N149" s="5">
        <v>142</v>
      </c>
      <c r="O149" s="6">
        <v>8.8888888888888893</v>
      </c>
      <c r="P149" s="6">
        <v>7.2163742690058479</v>
      </c>
      <c r="Q149" s="6">
        <v>9.0877192982456148</v>
      </c>
      <c r="R149" s="6">
        <v>5.5321637426900585</v>
      </c>
      <c r="S149" s="6">
        <v>8.7017543859649127</v>
      </c>
      <c r="T149" s="6">
        <v>6.9473684210526319</v>
      </c>
      <c r="U149" s="6">
        <v>16.970760233918128</v>
      </c>
      <c r="V149" s="6">
        <v>14</v>
      </c>
      <c r="W149" s="6">
        <v>1.6608187134502923</v>
      </c>
      <c r="X149" s="5">
        <v>2149</v>
      </c>
      <c r="Y149" s="5">
        <v>1792</v>
      </c>
      <c r="Z149" s="5">
        <v>143</v>
      </c>
      <c r="AA149" s="5">
        <v>162</v>
      </c>
      <c r="AB149" s="5">
        <v>128</v>
      </c>
      <c r="AC149" s="5">
        <v>17</v>
      </c>
      <c r="AD149" s="5">
        <v>1987</v>
      </c>
      <c r="AE149" s="5">
        <v>1664</v>
      </c>
      <c r="AF149" s="5">
        <v>126</v>
      </c>
      <c r="AG149" s="6">
        <v>7.572115384615385</v>
      </c>
      <c r="AH149" s="6">
        <v>83.744338198288872</v>
      </c>
      <c r="AI149" s="6">
        <v>13.28125</v>
      </c>
      <c r="AJ149" s="6">
        <v>79.012345679012341</v>
      </c>
    </row>
    <row r="150" spans="1:36" hidden="1" x14ac:dyDescent="0.2">
      <c r="A150" s="1" t="str">
        <f t="shared" si="2"/>
        <v>Region: South WestMixed White and Asian</v>
      </c>
      <c r="B150" s="3" t="s">
        <v>787</v>
      </c>
      <c r="C150" s="3" t="s">
        <v>788</v>
      </c>
      <c r="D150" s="3" t="s">
        <v>708</v>
      </c>
      <c r="E150" s="5">
        <v>21410</v>
      </c>
      <c r="F150" s="5">
        <v>980</v>
      </c>
      <c r="G150" s="5">
        <v>734</v>
      </c>
      <c r="H150" s="5">
        <v>1044</v>
      </c>
      <c r="I150" s="5">
        <v>681</v>
      </c>
      <c r="J150" s="5">
        <v>1051</v>
      </c>
      <c r="K150" s="5">
        <v>1714</v>
      </c>
      <c r="L150" s="5">
        <v>2448</v>
      </c>
      <c r="M150" s="5">
        <v>2718</v>
      </c>
      <c r="N150" s="5">
        <v>149</v>
      </c>
      <c r="O150" s="6">
        <v>4.5773003269500236</v>
      </c>
      <c r="P150" s="6">
        <v>3.4283045305931807</v>
      </c>
      <c r="Q150" s="6">
        <v>4.876226062587576</v>
      </c>
      <c r="R150" s="6">
        <v>3.1807566557683327</v>
      </c>
      <c r="S150" s="6">
        <v>4.9089210649229331</v>
      </c>
      <c r="T150" s="6">
        <v>8.0056048575432044</v>
      </c>
      <c r="U150" s="6">
        <v>11.433909388136385</v>
      </c>
      <c r="V150" s="6">
        <v>12.69500233535731</v>
      </c>
      <c r="W150" s="6">
        <v>0.695936478281177</v>
      </c>
      <c r="X150" s="5">
        <v>5564</v>
      </c>
      <c r="Y150" s="5">
        <v>4841</v>
      </c>
      <c r="Z150" s="5">
        <v>265</v>
      </c>
      <c r="AA150" s="5">
        <v>298</v>
      </c>
      <c r="AB150" s="5">
        <v>235</v>
      </c>
      <c r="AC150" s="5">
        <v>36</v>
      </c>
      <c r="AD150" s="5">
        <v>5266</v>
      </c>
      <c r="AE150" s="5">
        <v>4606</v>
      </c>
      <c r="AF150" s="5">
        <v>229</v>
      </c>
      <c r="AG150" s="6">
        <v>4.9717759444203216</v>
      </c>
      <c r="AH150" s="6">
        <v>87.466767945309527</v>
      </c>
      <c r="AI150" s="6">
        <v>15.319148936170214</v>
      </c>
      <c r="AJ150" s="6">
        <v>78.859060402684563</v>
      </c>
    </row>
    <row r="151" spans="1:36" hidden="1" x14ac:dyDescent="0.2">
      <c r="A151" s="1" t="str">
        <f t="shared" si="2"/>
        <v>Region: South WestMixed Other</v>
      </c>
      <c r="B151" s="3" t="s">
        <v>787</v>
      </c>
      <c r="C151" s="3" t="s">
        <v>788</v>
      </c>
      <c r="D151" s="3" t="s">
        <v>709</v>
      </c>
      <c r="E151" s="5">
        <v>16255</v>
      </c>
      <c r="F151" s="5">
        <v>1197</v>
      </c>
      <c r="G151" s="5">
        <v>934</v>
      </c>
      <c r="H151" s="5">
        <v>1258</v>
      </c>
      <c r="I151" s="5">
        <v>842</v>
      </c>
      <c r="J151" s="5">
        <v>1191</v>
      </c>
      <c r="K151" s="5">
        <v>1229</v>
      </c>
      <c r="L151" s="5">
        <v>2587</v>
      </c>
      <c r="M151" s="5">
        <v>2315</v>
      </c>
      <c r="N151" s="5">
        <v>238</v>
      </c>
      <c r="O151" s="6">
        <v>7.3638880344509383</v>
      </c>
      <c r="P151" s="6">
        <v>5.7459243309750843</v>
      </c>
      <c r="Q151" s="6">
        <v>7.7391571824054139</v>
      </c>
      <c r="R151" s="6">
        <v>5.1799446324207938</v>
      </c>
      <c r="S151" s="6">
        <v>7.3269763149800058</v>
      </c>
      <c r="T151" s="6">
        <v>7.5607505382959088</v>
      </c>
      <c r="U151" s="6">
        <v>15.915103045216856</v>
      </c>
      <c r="V151" s="6">
        <v>14.241771762534604</v>
      </c>
      <c r="W151" s="6">
        <v>1.4641648723469702</v>
      </c>
      <c r="X151" s="5">
        <v>5193</v>
      </c>
      <c r="Y151" s="5">
        <v>4347</v>
      </c>
      <c r="Z151" s="5">
        <v>332</v>
      </c>
      <c r="AA151" s="5">
        <v>321</v>
      </c>
      <c r="AB151" s="5">
        <v>237</v>
      </c>
      <c r="AC151" s="5">
        <v>28</v>
      </c>
      <c r="AD151" s="5">
        <v>4872</v>
      </c>
      <c r="AE151" s="5">
        <v>4110</v>
      </c>
      <c r="AF151" s="5">
        <v>304</v>
      </c>
      <c r="AG151" s="6">
        <v>7.3965936739659366</v>
      </c>
      <c r="AH151" s="6">
        <v>84.35960591133005</v>
      </c>
      <c r="AI151" s="6">
        <v>11.814345991561181</v>
      </c>
      <c r="AJ151" s="6">
        <v>73.831775700934585</v>
      </c>
    </row>
    <row r="152" spans="1:36" hidden="1" x14ac:dyDescent="0.2">
      <c r="A152" s="1" t="str">
        <f t="shared" si="2"/>
        <v>Region: South WestIndian</v>
      </c>
      <c r="B152" s="3" t="s">
        <v>787</v>
      </c>
      <c r="C152" s="3" t="s">
        <v>788</v>
      </c>
      <c r="D152" s="3" t="s">
        <v>710</v>
      </c>
      <c r="E152" s="5">
        <v>34188</v>
      </c>
      <c r="F152" s="5">
        <v>2110</v>
      </c>
      <c r="G152" s="5">
        <v>1437</v>
      </c>
      <c r="H152" s="5">
        <v>2024</v>
      </c>
      <c r="I152" s="5">
        <v>1405</v>
      </c>
      <c r="J152" s="5">
        <v>2093</v>
      </c>
      <c r="K152" s="5">
        <v>995</v>
      </c>
      <c r="L152" s="5">
        <v>8208</v>
      </c>
      <c r="M152" s="5">
        <v>6723</v>
      </c>
      <c r="N152" s="5">
        <v>256</v>
      </c>
      <c r="O152" s="6">
        <v>6.1717561717561722</v>
      </c>
      <c r="P152" s="6">
        <v>4.2032292032292036</v>
      </c>
      <c r="Q152" s="6">
        <v>5.9202059202059205</v>
      </c>
      <c r="R152" s="6">
        <v>4.1096291096291093</v>
      </c>
      <c r="S152" s="6">
        <v>6.1220311220311219</v>
      </c>
      <c r="T152" s="6">
        <v>2.9103779103779104</v>
      </c>
      <c r="U152" s="6">
        <v>24.008424008424008</v>
      </c>
      <c r="V152" s="6">
        <v>19.664794664794666</v>
      </c>
      <c r="W152" s="6">
        <v>0.74880074880074876</v>
      </c>
      <c r="X152" s="5">
        <v>16061</v>
      </c>
      <c r="Y152" s="5">
        <v>14462</v>
      </c>
      <c r="Z152" s="5">
        <v>617</v>
      </c>
      <c r="AA152" s="5">
        <v>735</v>
      </c>
      <c r="AB152" s="5">
        <v>622</v>
      </c>
      <c r="AC152" s="5">
        <v>29</v>
      </c>
      <c r="AD152" s="5">
        <v>15326</v>
      </c>
      <c r="AE152" s="5">
        <v>13840</v>
      </c>
      <c r="AF152" s="5">
        <v>588</v>
      </c>
      <c r="AG152" s="6">
        <v>4.2485549132947975</v>
      </c>
      <c r="AH152" s="6">
        <v>90.304058462743058</v>
      </c>
      <c r="AI152" s="6">
        <v>4.662379421221865</v>
      </c>
      <c r="AJ152" s="6">
        <v>84.625850340136054</v>
      </c>
    </row>
    <row r="153" spans="1:36" hidden="1" x14ac:dyDescent="0.2">
      <c r="A153" s="1" t="str">
        <f t="shared" si="2"/>
        <v>Region: South WestPakistani</v>
      </c>
      <c r="B153" s="3" t="s">
        <v>787</v>
      </c>
      <c r="C153" s="3" t="s">
        <v>788</v>
      </c>
      <c r="D153" s="3" t="s">
        <v>711</v>
      </c>
      <c r="E153" s="5">
        <v>11622</v>
      </c>
      <c r="F153" s="5">
        <v>1673</v>
      </c>
      <c r="G153" s="5">
        <v>1814</v>
      </c>
      <c r="H153" s="5">
        <v>1298</v>
      </c>
      <c r="I153" s="5">
        <v>557</v>
      </c>
      <c r="J153" s="5">
        <v>1002</v>
      </c>
      <c r="K153" s="5">
        <v>191</v>
      </c>
      <c r="L153" s="5">
        <v>4875</v>
      </c>
      <c r="M153" s="5">
        <v>2658</v>
      </c>
      <c r="N153" s="5">
        <v>277</v>
      </c>
      <c r="O153" s="6">
        <v>14.395112717260368</v>
      </c>
      <c r="P153" s="6">
        <v>15.608329031147823</v>
      </c>
      <c r="Q153" s="6">
        <v>11.168473584580967</v>
      </c>
      <c r="R153" s="6">
        <v>4.7926346584064703</v>
      </c>
      <c r="S153" s="6">
        <v>8.6215797625193602</v>
      </c>
      <c r="T153" s="6">
        <v>1.643434864911375</v>
      </c>
      <c r="U153" s="6">
        <v>41.946308724832214</v>
      </c>
      <c r="V153" s="6">
        <v>22.870418172431595</v>
      </c>
      <c r="W153" s="6">
        <v>2.3834107726725176</v>
      </c>
      <c r="X153" s="5">
        <v>4538</v>
      </c>
      <c r="Y153" s="5">
        <v>3283</v>
      </c>
      <c r="Z153" s="5">
        <v>232</v>
      </c>
      <c r="AA153" s="5">
        <v>847</v>
      </c>
      <c r="AB153" s="5">
        <v>553</v>
      </c>
      <c r="AC153" s="5">
        <v>57</v>
      </c>
      <c r="AD153" s="5">
        <v>3691</v>
      </c>
      <c r="AE153" s="5">
        <v>2730</v>
      </c>
      <c r="AF153" s="5">
        <v>175</v>
      </c>
      <c r="AG153" s="6">
        <v>6.4102564102564106</v>
      </c>
      <c r="AH153" s="6">
        <v>73.963695475480904</v>
      </c>
      <c r="AI153" s="6">
        <v>10.30741410488246</v>
      </c>
      <c r="AJ153" s="6">
        <v>65.289256198347104</v>
      </c>
    </row>
    <row r="154" spans="1:36" hidden="1" x14ac:dyDescent="0.2">
      <c r="A154" s="1" t="str">
        <f t="shared" si="2"/>
        <v>Region: South WestBangladeshi</v>
      </c>
      <c r="B154" s="3" t="s">
        <v>787</v>
      </c>
      <c r="C154" s="3" t="s">
        <v>788</v>
      </c>
      <c r="D154" s="3" t="s">
        <v>712</v>
      </c>
      <c r="E154" s="5">
        <v>8416</v>
      </c>
      <c r="F154" s="5">
        <v>920</v>
      </c>
      <c r="G154" s="5">
        <v>803</v>
      </c>
      <c r="H154" s="5">
        <v>830</v>
      </c>
      <c r="I154" s="5">
        <v>537</v>
      </c>
      <c r="J154" s="5">
        <v>773</v>
      </c>
      <c r="K154" s="5">
        <v>253</v>
      </c>
      <c r="L154" s="5">
        <v>2367</v>
      </c>
      <c r="M154" s="5">
        <v>1686</v>
      </c>
      <c r="N154" s="5">
        <v>160</v>
      </c>
      <c r="O154" s="6">
        <v>10.931558935361217</v>
      </c>
      <c r="P154" s="6">
        <v>9.5413498098859311</v>
      </c>
      <c r="Q154" s="6">
        <v>9.8621673003802286</v>
      </c>
      <c r="R154" s="6">
        <v>6.3807034220532319</v>
      </c>
      <c r="S154" s="6">
        <v>9.1848859315589362</v>
      </c>
      <c r="T154" s="6">
        <v>3.0061787072243344</v>
      </c>
      <c r="U154" s="6">
        <v>28.125</v>
      </c>
      <c r="V154" s="6">
        <v>20.033269961977187</v>
      </c>
      <c r="W154" s="6">
        <v>1.9011406844106464</v>
      </c>
      <c r="X154" s="5">
        <v>3400</v>
      </c>
      <c r="Y154" s="5">
        <v>2447</v>
      </c>
      <c r="Z154" s="5">
        <v>168</v>
      </c>
      <c r="AA154" s="5">
        <v>350</v>
      </c>
      <c r="AB154" s="5">
        <v>238</v>
      </c>
      <c r="AC154" s="5">
        <v>23</v>
      </c>
      <c r="AD154" s="5">
        <v>3050</v>
      </c>
      <c r="AE154" s="5">
        <v>2209</v>
      </c>
      <c r="AF154" s="5">
        <v>145</v>
      </c>
      <c r="AG154" s="6">
        <v>6.5640561339972843</v>
      </c>
      <c r="AH154" s="6">
        <v>72.426229508196727</v>
      </c>
      <c r="AI154" s="6">
        <v>9.6638655462184868</v>
      </c>
      <c r="AJ154" s="6">
        <v>68</v>
      </c>
    </row>
    <row r="155" spans="1:36" hidden="1" x14ac:dyDescent="0.2">
      <c r="A155" s="1" t="str">
        <f t="shared" si="2"/>
        <v>Region: South WestChinese</v>
      </c>
      <c r="B155" s="3" t="s">
        <v>787</v>
      </c>
      <c r="C155" s="3" t="s">
        <v>788</v>
      </c>
      <c r="D155" s="3" t="s">
        <v>713</v>
      </c>
      <c r="E155" s="5">
        <v>22243</v>
      </c>
      <c r="F155" s="5">
        <v>1367</v>
      </c>
      <c r="G155" s="5">
        <v>722</v>
      </c>
      <c r="H155" s="5">
        <v>1598</v>
      </c>
      <c r="I155" s="5">
        <v>1349</v>
      </c>
      <c r="J155" s="5">
        <v>818</v>
      </c>
      <c r="K155" s="5">
        <v>1311</v>
      </c>
      <c r="L155" s="5">
        <v>3340</v>
      </c>
      <c r="M155" s="5">
        <v>3785</v>
      </c>
      <c r="N155" s="5">
        <v>227</v>
      </c>
      <c r="O155" s="6">
        <v>6.1457537202715464</v>
      </c>
      <c r="P155" s="6">
        <v>3.2459650227037722</v>
      </c>
      <c r="Q155" s="6">
        <v>7.1842826956795394</v>
      </c>
      <c r="R155" s="6">
        <v>6.0648293845254688</v>
      </c>
      <c r="S155" s="6">
        <v>3.6775614800161849</v>
      </c>
      <c r="T155" s="6">
        <v>5.8939891201726384</v>
      </c>
      <c r="U155" s="6">
        <v>15.015960077327698</v>
      </c>
      <c r="V155" s="6">
        <v>17.016589488827947</v>
      </c>
      <c r="W155" s="6">
        <v>1.020545789686643</v>
      </c>
      <c r="X155" s="5">
        <v>7387</v>
      </c>
      <c r="Y155" s="5">
        <v>6454</v>
      </c>
      <c r="Z155" s="5">
        <v>305</v>
      </c>
      <c r="AA155" s="5">
        <v>365</v>
      </c>
      <c r="AB155" s="5">
        <v>303</v>
      </c>
      <c r="AC155" s="5">
        <v>24</v>
      </c>
      <c r="AD155" s="5">
        <v>7022</v>
      </c>
      <c r="AE155" s="5">
        <v>6151</v>
      </c>
      <c r="AF155" s="5">
        <v>281</v>
      </c>
      <c r="AG155" s="6">
        <v>4.5683628678263695</v>
      </c>
      <c r="AH155" s="6">
        <v>87.596126459698098</v>
      </c>
      <c r="AI155" s="6">
        <v>7.9207920792079207</v>
      </c>
      <c r="AJ155" s="6">
        <v>83.013698630136986</v>
      </c>
    </row>
    <row r="156" spans="1:36" hidden="1" x14ac:dyDescent="0.2">
      <c r="A156" s="1" t="str">
        <f t="shared" si="2"/>
        <v>Region: South WestAsian Other</v>
      </c>
      <c r="B156" s="3" t="s">
        <v>787</v>
      </c>
      <c r="C156" s="3" t="s">
        <v>788</v>
      </c>
      <c r="D156" s="3" t="s">
        <v>714</v>
      </c>
      <c r="E156" s="5">
        <v>29068</v>
      </c>
      <c r="F156" s="5">
        <v>2156</v>
      </c>
      <c r="G156" s="5">
        <v>1420</v>
      </c>
      <c r="H156" s="5">
        <v>2028</v>
      </c>
      <c r="I156" s="5">
        <v>1370</v>
      </c>
      <c r="J156" s="5">
        <v>2507</v>
      </c>
      <c r="K156" s="5">
        <v>1576</v>
      </c>
      <c r="L156" s="5">
        <v>4704</v>
      </c>
      <c r="M156" s="5">
        <v>4305</v>
      </c>
      <c r="N156" s="5">
        <v>309</v>
      </c>
      <c r="O156" s="6">
        <v>7.4170909591303147</v>
      </c>
      <c r="P156" s="6">
        <v>4.8850970138984451</v>
      </c>
      <c r="Q156" s="6">
        <v>6.9767441860465116</v>
      </c>
      <c r="R156" s="6">
        <v>4.7130865556625841</v>
      </c>
      <c r="S156" s="6">
        <v>8.624604375946058</v>
      </c>
      <c r="T156" s="6">
        <v>5.4217696435943301</v>
      </c>
      <c r="U156" s="6">
        <v>16.182743910829778</v>
      </c>
      <c r="V156" s="6">
        <v>14.81010045410761</v>
      </c>
      <c r="W156" s="6">
        <v>1.0630246318976193</v>
      </c>
      <c r="X156" s="5">
        <v>13365</v>
      </c>
      <c r="Y156" s="5">
        <v>11198</v>
      </c>
      <c r="Z156" s="5">
        <v>598</v>
      </c>
      <c r="AA156" s="5">
        <v>762</v>
      </c>
      <c r="AB156" s="5">
        <v>636</v>
      </c>
      <c r="AC156" s="5">
        <v>43</v>
      </c>
      <c r="AD156" s="5">
        <v>12603</v>
      </c>
      <c r="AE156" s="5">
        <v>10562</v>
      </c>
      <c r="AF156" s="5">
        <v>555</v>
      </c>
      <c r="AG156" s="6">
        <v>5.2546866123840186</v>
      </c>
      <c r="AH156" s="6">
        <v>83.805443148456717</v>
      </c>
      <c r="AI156" s="6">
        <v>6.7610062893081757</v>
      </c>
      <c r="AJ156" s="6">
        <v>83.464566929133852</v>
      </c>
    </row>
    <row r="157" spans="1:36" hidden="1" x14ac:dyDescent="0.2">
      <c r="A157" s="1" t="str">
        <f t="shared" si="2"/>
        <v>Region: South WestBlack African</v>
      </c>
      <c r="B157" s="3" t="s">
        <v>787</v>
      </c>
      <c r="C157" s="3" t="s">
        <v>788</v>
      </c>
      <c r="D157" s="3" t="s">
        <v>715</v>
      </c>
      <c r="E157" s="5">
        <v>24226</v>
      </c>
      <c r="F157" s="5">
        <v>6546</v>
      </c>
      <c r="G157" s="5">
        <v>5879</v>
      </c>
      <c r="H157" s="5">
        <v>5823</v>
      </c>
      <c r="I157" s="5">
        <v>2856</v>
      </c>
      <c r="J157" s="5">
        <v>3249</v>
      </c>
      <c r="K157" s="5">
        <v>639</v>
      </c>
      <c r="L157" s="5">
        <v>9861</v>
      </c>
      <c r="M157" s="5">
        <v>5858</v>
      </c>
      <c r="N157" s="5">
        <v>963</v>
      </c>
      <c r="O157" s="6">
        <v>27.02055642697928</v>
      </c>
      <c r="P157" s="6">
        <v>24.267316106662264</v>
      </c>
      <c r="Q157" s="6">
        <v>24.036159498059934</v>
      </c>
      <c r="R157" s="6">
        <v>11.788987038718732</v>
      </c>
      <c r="S157" s="6">
        <v>13.411211095517213</v>
      </c>
      <c r="T157" s="6">
        <v>2.6376620160158506</v>
      </c>
      <c r="U157" s="6">
        <v>40.70420209692066</v>
      </c>
      <c r="V157" s="6">
        <v>24.180632378436389</v>
      </c>
      <c r="W157" s="6">
        <v>3.9750681086436059</v>
      </c>
      <c r="X157" s="5">
        <v>9794</v>
      </c>
      <c r="Y157" s="5">
        <v>8074</v>
      </c>
      <c r="Z157" s="5">
        <v>996</v>
      </c>
      <c r="AA157" s="5">
        <v>1862</v>
      </c>
      <c r="AB157" s="5">
        <v>1320</v>
      </c>
      <c r="AC157" s="5">
        <v>286</v>
      </c>
      <c r="AD157" s="5">
        <v>7932</v>
      </c>
      <c r="AE157" s="5">
        <v>6754</v>
      </c>
      <c r="AF157" s="5">
        <v>710</v>
      </c>
      <c r="AG157" s="6">
        <v>10.512289013917679</v>
      </c>
      <c r="AH157" s="6">
        <v>85.148764498234996</v>
      </c>
      <c r="AI157" s="6">
        <v>21.666666666666668</v>
      </c>
      <c r="AJ157" s="6">
        <v>70.891514500537056</v>
      </c>
    </row>
    <row r="158" spans="1:36" hidden="1" x14ac:dyDescent="0.2">
      <c r="A158" s="1" t="str">
        <f t="shared" si="2"/>
        <v>Region: South WestBlack Caribbean</v>
      </c>
      <c r="B158" s="3" t="s">
        <v>787</v>
      </c>
      <c r="C158" s="3" t="s">
        <v>788</v>
      </c>
      <c r="D158" s="3" t="s">
        <v>716</v>
      </c>
      <c r="E158" s="5">
        <v>15129</v>
      </c>
      <c r="F158" s="5">
        <v>2530</v>
      </c>
      <c r="G158" s="5">
        <v>2531</v>
      </c>
      <c r="H158" s="5">
        <v>2289</v>
      </c>
      <c r="I158" s="5">
        <v>950</v>
      </c>
      <c r="J158" s="5">
        <v>1612</v>
      </c>
      <c r="K158" s="5">
        <v>447</v>
      </c>
      <c r="L158" s="5">
        <v>5694</v>
      </c>
      <c r="M158" s="5">
        <v>3257</v>
      </c>
      <c r="N158" s="5">
        <v>422</v>
      </c>
      <c r="O158" s="6">
        <v>16.722850155330821</v>
      </c>
      <c r="P158" s="6">
        <v>16.729459977526606</v>
      </c>
      <c r="Q158" s="6">
        <v>15.129883006147134</v>
      </c>
      <c r="R158" s="6">
        <v>6.2793310859937872</v>
      </c>
      <c r="S158" s="6">
        <v>10.655033379602088</v>
      </c>
      <c r="T158" s="6">
        <v>2.9545905215149713</v>
      </c>
      <c r="U158" s="6">
        <v>37.63632758278802</v>
      </c>
      <c r="V158" s="6">
        <v>21.528190891665016</v>
      </c>
      <c r="W158" s="6">
        <v>2.7893449666203978</v>
      </c>
      <c r="X158" s="5">
        <v>6359</v>
      </c>
      <c r="Y158" s="5">
        <v>5378</v>
      </c>
      <c r="Z158" s="5">
        <v>578</v>
      </c>
      <c r="AA158" s="5">
        <v>808</v>
      </c>
      <c r="AB158" s="5">
        <v>632</v>
      </c>
      <c r="AC158" s="5">
        <v>106</v>
      </c>
      <c r="AD158" s="5">
        <v>5551</v>
      </c>
      <c r="AE158" s="5">
        <v>4746</v>
      </c>
      <c r="AF158" s="5">
        <v>472</v>
      </c>
      <c r="AG158" s="6">
        <v>9.9452170248630427</v>
      </c>
      <c r="AH158" s="6">
        <v>85.498108448928122</v>
      </c>
      <c r="AI158" s="6">
        <v>16.772151898734176</v>
      </c>
      <c r="AJ158" s="6">
        <v>78.21782178217822</v>
      </c>
    </row>
    <row r="159" spans="1:36" hidden="1" x14ac:dyDescent="0.2">
      <c r="A159" s="1" t="str">
        <f t="shared" si="2"/>
        <v>Region: South WestBlack Other</v>
      </c>
      <c r="B159" s="3" t="s">
        <v>787</v>
      </c>
      <c r="C159" s="3" t="s">
        <v>788</v>
      </c>
      <c r="D159" s="3" t="s">
        <v>717</v>
      </c>
      <c r="E159" s="5">
        <v>10121</v>
      </c>
      <c r="F159" s="5">
        <v>3141</v>
      </c>
      <c r="G159" s="5">
        <v>3080</v>
      </c>
      <c r="H159" s="5">
        <v>2761</v>
      </c>
      <c r="I159" s="5">
        <v>1052</v>
      </c>
      <c r="J159" s="5">
        <v>1561</v>
      </c>
      <c r="K159" s="5">
        <v>166</v>
      </c>
      <c r="L159" s="5">
        <v>5097</v>
      </c>
      <c r="M159" s="5">
        <v>2617</v>
      </c>
      <c r="N159" s="5">
        <v>442</v>
      </c>
      <c r="O159" s="6">
        <v>31.03448275862069</v>
      </c>
      <c r="P159" s="6">
        <v>30.431775516253335</v>
      </c>
      <c r="Q159" s="6">
        <v>27.279913052069954</v>
      </c>
      <c r="R159" s="6">
        <v>10.394229819187828</v>
      </c>
      <c r="S159" s="6">
        <v>15.423377136646577</v>
      </c>
      <c r="T159" s="6">
        <v>1.6401541349669004</v>
      </c>
      <c r="U159" s="6">
        <v>50.360636300760795</v>
      </c>
      <c r="V159" s="6">
        <v>25.85712874221915</v>
      </c>
      <c r="W159" s="6">
        <v>4.3671573955142771</v>
      </c>
      <c r="X159" s="5">
        <v>3784</v>
      </c>
      <c r="Y159" s="5">
        <v>2850</v>
      </c>
      <c r="Z159" s="5">
        <v>551</v>
      </c>
      <c r="AA159" s="5">
        <v>910</v>
      </c>
      <c r="AB159" s="5">
        <v>596</v>
      </c>
      <c r="AC159" s="5">
        <v>183</v>
      </c>
      <c r="AD159" s="5">
        <v>2874</v>
      </c>
      <c r="AE159" s="5">
        <v>2254</v>
      </c>
      <c r="AF159" s="5">
        <v>368</v>
      </c>
      <c r="AG159" s="6">
        <v>16.326530612244898</v>
      </c>
      <c r="AH159" s="6">
        <v>78.42727905358386</v>
      </c>
      <c r="AI159" s="6">
        <v>30.70469798657718</v>
      </c>
      <c r="AJ159" s="6">
        <v>65.494505494505489</v>
      </c>
    </row>
    <row r="160" spans="1:36" hidden="1" x14ac:dyDescent="0.2">
      <c r="A160" s="1" t="str">
        <f t="shared" si="2"/>
        <v>Region: South WestArab</v>
      </c>
      <c r="B160" s="3" t="s">
        <v>787</v>
      </c>
      <c r="C160" s="3" t="s">
        <v>788</v>
      </c>
      <c r="D160" s="3" t="s">
        <v>699</v>
      </c>
      <c r="E160" s="5">
        <v>5692</v>
      </c>
      <c r="F160" s="5">
        <v>477</v>
      </c>
      <c r="G160" s="5">
        <v>345</v>
      </c>
      <c r="H160" s="5">
        <v>512</v>
      </c>
      <c r="I160" s="5">
        <v>401</v>
      </c>
      <c r="J160" s="5">
        <v>338</v>
      </c>
      <c r="K160" s="5">
        <v>231</v>
      </c>
      <c r="L160" s="5">
        <v>1070</v>
      </c>
      <c r="M160" s="5">
        <v>1181</v>
      </c>
      <c r="N160" s="5">
        <v>96</v>
      </c>
      <c r="O160" s="6">
        <v>8.3801827125790584</v>
      </c>
      <c r="P160" s="6">
        <v>6.0611384399156707</v>
      </c>
      <c r="Q160" s="6">
        <v>8.9950808151791986</v>
      </c>
      <c r="R160" s="6">
        <v>7.0449754040758963</v>
      </c>
      <c r="S160" s="6">
        <v>5.9381588193956434</v>
      </c>
      <c r="T160" s="6">
        <v>4.0583274771609279</v>
      </c>
      <c r="U160" s="6">
        <v>18.798313422347153</v>
      </c>
      <c r="V160" s="6">
        <v>20.748418833450458</v>
      </c>
      <c r="W160" s="6">
        <v>1.6865776528460998</v>
      </c>
      <c r="X160" s="5">
        <v>1958</v>
      </c>
      <c r="Y160" s="5">
        <v>1451</v>
      </c>
      <c r="Z160" s="5">
        <v>161</v>
      </c>
      <c r="AA160" s="5">
        <v>178</v>
      </c>
      <c r="AB160" s="5">
        <v>116</v>
      </c>
      <c r="AC160" s="5">
        <v>21</v>
      </c>
      <c r="AD160" s="5">
        <v>1780</v>
      </c>
      <c r="AE160" s="5">
        <v>1335</v>
      </c>
      <c r="AF160" s="5">
        <v>140</v>
      </c>
      <c r="AG160" s="6">
        <v>10.486891385767791</v>
      </c>
      <c r="AH160" s="6">
        <v>75</v>
      </c>
      <c r="AI160" s="6">
        <v>18.103448275862068</v>
      </c>
      <c r="AJ160" s="6">
        <v>65.168539325842701</v>
      </c>
    </row>
    <row r="161" spans="1:36" hidden="1" x14ac:dyDescent="0.2">
      <c r="A161" s="1" t="str">
        <f t="shared" si="2"/>
        <v>Region: South WestOther</v>
      </c>
      <c r="B161" s="3" t="s">
        <v>787</v>
      </c>
      <c r="C161" s="3" t="s">
        <v>788</v>
      </c>
      <c r="D161" s="3" t="s">
        <v>718</v>
      </c>
      <c r="E161" s="5">
        <v>9917</v>
      </c>
      <c r="F161" s="5">
        <v>1038</v>
      </c>
      <c r="G161" s="5">
        <v>924</v>
      </c>
      <c r="H161" s="5">
        <v>1059</v>
      </c>
      <c r="I161" s="5">
        <v>639</v>
      </c>
      <c r="J161" s="5">
        <v>686</v>
      </c>
      <c r="K161" s="5">
        <v>548</v>
      </c>
      <c r="L161" s="5">
        <v>2093</v>
      </c>
      <c r="M161" s="5">
        <v>1988</v>
      </c>
      <c r="N161" s="5">
        <v>192</v>
      </c>
      <c r="O161" s="6">
        <v>10.466875063023092</v>
      </c>
      <c r="P161" s="6">
        <v>9.3173338711303817</v>
      </c>
      <c r="Q161" s="6">
        <v>10.678632651003328</v>
      </c>
      <c r="R161" s="6">
        <v>6.4434808913986084</v>
      </c>
      <c r="S161" s="6">
        <v>6.9174145406877079</v>
      </c>
      <c r="T161" s="6">
        <v>5.5258646768175863</v>
      </c>
      <c r="U161" s="6">
        <v>21.105172935363516</v>
      </c>
      <c r="V161" s="6">
        <v>20.046384995462336</v>
      </c>
      <c r="W161" s="6">
        <v>1.9360693758193002</v>
      </c>
      <c r="X161" s="5">
        <v>4492</v>
      </c>
      <c r="Y161" s="5">
        <v>3582</v>
      </c>
      <c r="Z161" s="5">
        <v>360</v>
      </c>
      <c r="AA161" s="5">
        <v>427</v>
      </c>
      <c r="AB161" s="5">
        <v>294</v>
      </c>
      <c r="AC161" s="5">
        <v>65</v>
      </c>
      <c r="AD161" s="5">
        <v>4065</v>
      </c>
      <c r="AE161" s="5">
        <v>3288</v>
      </c>
      <c r="AF161" s="5">
        <v>295</v>
      </c>
      <c r="AG161" s="6">
        <v>8.9720194647201943</v>
      </c>
      <c r="AH161" s="6">
        <v>80.885608856088567</v>
      </c>
      <c r="AI161" s="6">
        <v>22.108843537414966</v>
      </c>
      <c r="AJ161" s="6">
        <v>68.852459016393439</v>
      </c>
    </row>
    <row r="162" spans="1:36" x14ac:dyDescent="0.2">
      <c r="A162" s="1" t="str">
        <f t="shared" si="2"/>
        <v>Region: West MidlandsAll people</v>
      </c>
      <c r="B162" s="3" t="s">
        <v>789</v>
      </c>
      <c r="C162" s="3" t="s">
        <v>790</v>
      </c>
      <c r="D162" s="3" t="s">
        <v>700</v>
      </c>
      <c r="E162" s="5">
        <v>5601847</v>
      </c>
      <c r="F162" s="5">
        <v>917766</v>
      </c>
      <c r="G162" s="5">
        <v>910843</v>
      </c>
      <c r="H162" s="5">
        <v>822708</v>
      </c>
      <c r="I162" s="5">
        <v>636280</v>
      </c>
      <c r="J162" s="5">
        <v>915342</v>
      </c>
      <c r="K162" s="5">
        <v>422002</v>
      </c>
      <c r="L162" s="5">
        <v>426497</v>
      </c>
      <c r="M162" s="5">
        <v>904051</v>
      </c>
      <c r="N162" s="5">
        <v>214826</v>
      </c>
      <c r="O162" s="6">
        <v>16.383275016258029</v>
      </c>
      <c r="P162" s="6">
        <v>16.259690776988375</v>
      </c>
      <c r="Q162" s="6">
        <v>14.686370406046434</v>
      </c>
      <c r="R162" s="6">
        <v>11.358396614545168</v>
      </c>
      <c r="S162" s="6">
        <v>16.340003573821278</v>
      </c>
      <c r="T162" s="6">
        <v>7.5332653676546322</v>
      </c>
      <c r="U162" s="6">
        <v>7.6135067594670112</v>
      </c>
      <c r="V162" s="6">
        <v>16.138445052140838</v>
      </c>
      <c r="W162" s="6">
        <v>3.8349137347021438</v>
      </c>
      <c r="X162" s="5">
        <v>1825044</v>
      </c>
      <c r="Y162" s="5">
        <v>1565212</v>
      </c>
      <c r="Z162" s="5">
        <v>110890</v>
      </c>
      <c r="AA162" s="5">
        <v>338841</v>
      </c>
      <c r="AB162" s="5">
        <v>255179</v>
      </c>
      <c r="AC162" s="5">
        <v>37117</v>
      </c>
      <c r="AD162" s="5">
        <v>1486203</v>
      </c>
      <c r="AE162" s="5">
        <v>1310033</v>
      </c>
      <c r="AF162" s="5">
        <v>73773</v>
      </c>
      <c r="AG162" s="6">
        <v>5.6313848582440293</v>
      </c>
      <c r="AH162" s="6">
        <v>88.14630302859031</v>
      </c>
      <c r="AI162" s="6">
        <v>14.545475920824206</v>
      </c>
      <c r="AJ162" s="6">
        <v>75.309363388728045</v>
      </c>
    </row>
    <row r="163" spans="1:36" hidden="1" x14ac:dyDescent="0.2">
      <c r="A163" s="1" t="str">
        <f t="shared" si="2"/>
        <v>Region: West MidlandsWhite British</v>
      </c>
      <c r="B163" s="3" t="s">
        <v>789</v>
      </c>
      <c r="C163" s="3" t="s">
        <v>790</v>
      </c>
      <c r="D163" s="3" t="s">
        <v>701</v>
      </c>
      <c r="E163" s="5">
        <v>4434333</v>
      </c>
      <c r="F163" s="5">
        <v>504436</v>
      </c>
      <c r="G163" s="5">
        <v>464752</v>
      </c>
      <c r="H163" s="5">
        <v>509131</v>
      </c>
      <c r="I163" s="5">
        <v>384127</v>
      </c>
      <c r="J163" s="5">
        <v>649539</v>
      </c>
      <c r="K163" s="5">
        <v>371209</v>
      </c>
      <c r="L163" s="5">
        <v>279760</v>
      </c>
      <c r="M163" s="5">
        <v>438021</v>
      </c>
      <c r="N163" s="5">
        <v>118758</v>
      </c>
      <c r="O163" s="6">
        <v>11.375690549176166</v>
      </c>
      <c r="P163" s="6">
        <v>10.480764525352516</v>
      </c>
      <c r="Q163" s="6">
        <v>11.481568930434408</v>
      </c>
      <c r="R163" s="6">
        <v>8.662565486173456</v>
      </c>
      <c r="S163" s="6">
        <v>14.647952690968404</v>
      </c>
      <c r="T163" s="6">
        <v>8.3712477163983845</v>
      </c>
      <c r="U163" s="6">
        <v>6.3089533420246067</v>
      </c>
      <c r="V163" s="6">
        <v>9.8779455670108671</v>
      </c>
      <c r="W163" s="6">
        <v>2.6781479875327361</v>
      </c>
      <c r="X163" s="5">
        <v>1393092</v>
      </c>
      <c r="Y163" s="5">
        <v>1220499</v>
      </c>
      <c r="Z163" s="5">
        <v>72942</v>
      </c>
      <c r="AA163" s="5">
        <v>161619</v>
      </c>
      <c r="AB163" s="5">
        <v>126171</v>
      </c>
      <c r="AC163" s="5">
        <v>16372</v>
      </c>
      <c r="AD163" s="5">
        <v>1231473</v>
      </c>
      <c r="AE163" s="5">
        <v>1094328</v>
      </c>
      <c r="AF163" s="5">
        <v>56570</v>
      </c>
      <c r="AG163" s="6">
        <v>5.1693824886140174</v>
      </c>
      <c r="AH163" s="6">
        <v>88.863336833207057</v>
      </c>
      <c r="AI163" s="6">
        <v>12.976040453035958</v>
      </c>
      <c r="AJ163" s="6">
        <v>78.066935199450555</v>
      </c>
    </row>
    <row r="164" spans="1:36" hidden="1" x14ac:dyDescent="0.2">
      <c r="A164" s="1" t="str">
        <f t="shared" si="2"/>
        <v>Region: West MidlandsMinorities - all other than White British</v>
      </c>
      <c r="B164" s="3" t="s">
        <v>789</v>
      </c>
      <c r="C164" s="3" t="s">
        <v>790</v>
      </c>
      <c r="D164" s="3" t="s">
        <v>702</v>
      </c>
      <c r="E164" s="5">
        <v>1167514</v>
      </c>
      <c r="F164" s="5">
        <v>413330</v>
      </c>
      <c r="G164" s="5">
        <v>446091</v>
      </c>
      <c r="H164" s="5">
        <v>313577</v>
      </c>
      <c r="I164" s="5">
        <v>252153</v>
      </c>
      <c r="J164" s="5">
        <v>265803</v>
      </c>
      <c r="K164" s="5">
        <v>50793</v>
      </c>
      <c r="L164" s="5">
        <v>146737</v>
      </c>
      <c r="M164" s="5">
        <v>466030</v>
      </c>
      <c r="N164" s="5">
        <v>96068</v>
      </c>
      <c r="O164" s="6">
        <v>35.402573331026439</v>
      </c>
      <c r="P164" s="6">
        <v>38.20862105293812</v>
      </c>
      <c r="Q164" s="6">
        <v>26.858521610875759</v>
      </c>
      <c r="R164" s="6">
        <v>21.597428382015121</v>
      </c>
      <c r="S164" s="6">
        <v>22.766579244445889</v>
      </c>
      <c r="T164" s="6">
        <v>4.3505259894099773</v>
      </c>
      <c r="U164" s="6">
        <v>12.56832894509188</v>
      </c>
      <c r="V164" s="6">
        <v>39.916437832865384</v>
      </c>
      <c r="W164" s="6">
        <v>8.2284238133332881</v>
      </c>
      <c r="X164" s="5">
        <v>431952</v>
      </c>
      <c r="Y164" s="5">
        <v>344713</v>
      </c>
      <c r="Z164" s="5">
        <v>37948</v>
      </c>
      <c r="AA164" s="5">
        <v>177222</v>
      </c>
      <c r="AB164" s="5">
        <v>129008</v>
      </c>
      <c r="AC164" s="5">
        <v>20745</v>
      </c>
      <c r="AD164" s="5">
        <v>254730</v>
      </c>
      <c r="AE164" s="5">
        <v>215705</v>
      </c>
      <c r="AF164" s="5">
        <v>17203</v>
      </c>
      <c r="AG164" s="6">
        <v>7.9752439674555529</v>
      </c>
      <c r="AH164" s="6">
        <v>84.679857103599886</v>
      </c>
      <c r="AI164" s="6">
        <v>16.08039811484559</v>
      </c>
      <c r="AJ164" s="6">
        <v>72.794574037083436</v>
      </c>
    </row>
    <row r="165" spans="1:36" hidden="1" x14ac:dyDescent="0.2">
      <c r="A165" s="1" t="str">
        <f t="shared" si="2"/>
        <v>Region: West MidlandsWhite Irish</v>
      </c>
      <c r="B165" s="3" t="s">
        <v>789</v>
      </c>
      <c r="C165" s="3" t="s">
        <v>790</v>
      </c>
      <c r="D165" s="3" t="s">
        <v>703</v>
      </c>
      <c r="E165" s="5">
        <v>55216</v>
      </c>
      <c r="F165" s="5">
        <v>9939</v>
      </c>
      <c r="G165" s="5">
        <v>9833</v>
      </c>
      <c r="H165" s="5">
        <v>8184</v>
      </c>
      <c r="I165" s="5">
        <v>6890</v>
      </c>
      <c r="J165" s="5">
        <v>7079</v>
      </c>
      <c r="K165" s="5">
        <v>3209</v>
      </c>
      <c r="L165" s="5">
        <v>4947</v>
      </c>
      <c r="M165" s="5">
        <v>11817</v>
      </c>
      <c r="N165" s="5">
        <v>2247</v>
      </c>
      <c r="O165" s="6">
        <v>18.000217328310633</v>
      </c>
      <c r="P165" s="6">
        <v>17.808243987250073</v>
      </c>
      <c r="Q165" s="6">
        <v>14.82179078527963</v>
      </c>
      <c r="R165" s="6">
        <v>12.47826716893654</v>
      </c>
      <c r="S165" s="6">
        <v>12.820559258186034</v>
      </c>
      <c r="T165" s="6">
        <v>5.8117212402202263</v>
      </c>
      <c r="U165" s="6">
        <v>8.9593596059113292</v>
      </c>
      <c r="V165" s="6">
        <v>21.401405389742102</v>
      </c>
      <c r="W165" s="6">
        <v>4.0694726166328596</v>
      </c>
      <c r="X165" s="5">
        <v>13065</v>
      </c>
      <c r="Y165" s="5">
        <v>11482</v>
      </c>
      <c r="Z165" s="5">
        <v>769</v>
      </c>
      <c r="AA165" s="5">
        <v>2432</v>
      </c>
      <c r="AB165" s="5">
        <v>1908</v>
      </c>
      <c r="AC165" s="5">
        <v>287</v>
      </c>
      <c r="AD165" s="5">
        <v>10633</v>
      </c>
      <c r="AE165" s="5">
        <v>9574</v>
      </c>
      <c r="AF165" s="5">
        <v>482</v>
      </c>
      <c r="AG165" s="6">
        <v>5.0344683517860878</v>
      </c>
      <c r="AH165" s="6">
        <v>90.040440139189315</v>
      </c>
      <c r="AI165" s="6">
        <v>15.041928721174004</v>
      </c>
      <c r="AJ165" s="6">
        <v>78.453947368421055</v>
      </c>
    </row>
    <row r="166" spans="1:36" hidden="1" x14ac:dyDescent="0.2">
      <c r="A166" s="1" t="str">
        <f t="shared" si="2"/>
        <v>Region: West MidlandsWhite Gyspy or Irish Traveller</v>
      </c>
      <c r="B166" s="3" t="s">
        <v>789</v>
      </c>
      <c r="C166" s="3" t="s">
        <v>790</v>
      </c>
      <c r="D166" s="3" t="s">
        <v>704</v>
      </c>
      <c r="E166" s="5">
        <v>4734</v>
      </c>
      <c r="F166" s="5">
        <v>799</v>
      </c>
      <c r="G166" s="5">
        <v>867</v>
      </c>
      <c r="H166" s="5">
        <v>750</v>
      </c>
      <c r="I166" s="5">
        <v>564</v>
      </c>
      <c r="J166" s="5">
        <v>967</v>
      </c>
      <c r="K166" s="5">
        <v>640</v>
      </c>
      <c r="L166" s="5">
        <v>419</v>
      </c>
      <c r="M166" s="5">
        <v>671</v>
      </c>
      <c r="N166" s="5">
        <v>217</v>
      </c>
      <c r="O166" s="6">
        <v>16.877904520490073</v>
      </c>
      <c r="P166" s="6">
        <v>18.314321926489228</v>
      </c>
      <c r="Q166" s="6">
        <v>15.842839036755386</v>
      </c>
      <c r="R166" s="6">
        <v>11.913814955640051</v>
      </c>
      <c r="S166" s="6">
        <v>20.426700464723279</v>
      </c>
      <c r="T166" s="6">
        <v>13.51922264469793</v>
      </c>
      <c r="U166" s="6">
        <v>8.8508660752006758</v>
      </c>
      <c r="V166" s="6">
        <v>14.174059991550486</v>
      </c>
      <c r="W166" s="6">
        <v>4.583861427967892</v>
      </c>
      <c r="X166" s="5">
        <v>1583</v>
      </c>
      <c r="Y166" s="5">
        <v>806</v>
      </c>
      <c r="Z166" s="5">
        <v>137</v>
      </c>
      <c r="AA166" s="5">
        <v>259</v>
      </c>
      <c r="AB166" s="5">
        <v>127</v>
      </c>
      <c r="AC166" s="5">
        <v>22</v>
      </c>
      <c r="AD166" s="5">
        <v>1324</v>
      </c>
      <c r="AE166" s="5">
        <v>679</v>
      </c>
      <c r="AF166" s="5">
        <v>115</v>
      </c>
      <c r="AG166" s="6">
        <v>16.936671575846834</v>
      </c>
      <c r="AH166" s="6">
        <v>51.283987915407856</v>
      </c>
      <c r="AI166" s="6">
        <v>17.322834645669293</v>
      </c>
      <c r="AJ166" s="6">
        <v>49.034749034749034</v>
      </c>
    </row>
    <row r="167" spans="1:36" hidden="1" x14ac:dyDescent="0.2">
      <c r="A167" s="1" t="str">
        <f t="shared" si="2"/>
        <v>Region: West MidlandsWhite Other</v>
      </c>
      <c r="B167" s="3" t="s">
        <v>789</v>
      </c>
      <c r="C167" s="3" t="s">
        <v>790</v>
      </c>
      <c r="D167" s="3" t="s">
        <v>705</v>
      </c>
      <c r="E167" s="5">
        <v>139386</v>
      </c>
      <c r="F167" s="5">
        <v>26769</v>
      </c>
      <c r="G167" s="5">
        <v>26828</v>
      </c>
      <c r="H167" s="5">
        <v>23629</v>
      </c>
      <c r="I167" s="5">
        <v>21607</v>
      </c>
      <c r="J167" s="5">
        <v>21783</v>
      </c>
      <c r="K167" s="5">
        <v>9700</v>
      </c>
      <c r="L167" s="5">
        <v>17084</v>
      </c>
      <c r="M167" s="5">
        <v>34307</v>
      </c>
      <c r="N167" s="5">
        <v>6840</v>
      </c>
      <c r="O167" s="6">
        <v>19.204941672764839</v>
      </c>
      <c r="P167" s="6">
        <v>19.247270170605368</v>
      </c>
      <c r="Q167" s="6">
        <v>16.952204669048541</v>
      </c>
      <c r="R167" s="6">
        <v>15.501556827801931</v>
      </c>
      <c r="S167" s="6">
        <v>15.627824889156731</v>
      </c>
      <c r="T167" s="6">
        <v>6.959092017849712</v>
      </c>
      <c r="U167" s="6">
        <v>12.256611137416957</v>
      </c>
      <c r="V167" s="6">
        <v>24.612945346017533</v>
      </c>
      <c r="W167" s="6">
        <v>4.9072360208342305</v>
      </c>
      <c r="X167" s="5">
        <v>70181</v>
      </c>
      <c r="Y167" s="5">
        <v>63238</v>
      </c>
      <c r="Z167" s="5">
        <v>3306</v>
      </c>
      <c r="AA167" s="5">
        <v>15962</v>
      </c>
      <c r="AB167" s="5">
        <v>13887</v>
      </c>
      <c r="AC167" s="5">
        <v>1065</v>
      </c>
      <c r="AD167" s="5">
        <v>54219</v>
      </c>
      <c r="AE167" s="5">
        <v>49351</v>
      </c>
      <c r="AF167" s="5">
        <v>2241</v>
      </c>
      <c r="AG167" s="6">
        <v>4.5409414196267557</v>
      </c>
      <c r="AH167" s="6">
        <v>91.021597594939038</v>
      </c>
      <c r="AI167" s="6">
        <v>7.669042989846619</v>
      </c>
      <c r="AJ167" s="6">
        <v>87.000375892745268</v>
      </c>
    </row>
    <row r="168" spans="1:36" hidden="1" x14ac:dyDescent="0.2">
      <c r="A168" s="1" t="str">
        <f t="shared" si="2"/>
        <v>Region: West MidlandsMixed White and Black Caribbean</v>
      </c>
      <c r="B168" s="3" t="s">
        <v>789</v>
      </c>
      <c r="C168" s="3" t="s">
        <v>790</v>
      </c>
      <c r="D168" s="3" t="s">
        <v>706</v>
      </c>
      <c r="E168" s="5">
        <v>68533</v>
      </c>
      <c r="F168" s="5">
        <v>23962</v>
      </c>
      <c r="G168" s="5">
        <v>24251</v>
      </c>
      <c r="H168" s="5">
        <v>22044</v>
      </c>
      <c r="I168" s="5">
        <v>16434</v>
      </c>
      <c r="J168" s="5">
        <v>19491</v>
      </c>
      <c r="K168" s="5">
        <v>2946</v>
      </c>
      <c r="L168" s="5">
        <v>8857</v>
      </c>
      <c r="M168" s="5">
        <v>19773</v>
      </c>
      <c r="N168" s="5">
        <v>5847</v>
      </c>
      <c r="O168" s="6">
        <v>34.96417784133191</v>
      </c>
      <c r="P168" s="6">
        <v>35.385872499379857</v>
      </c>
      <c r="Q168" s="6">
        <v>32.165526096916814</v>
      </c>
      <c r="R168" s="6">
        <v>23.979688617162534</v>
      </c>
      <c r="S168" s="6">
        <v>28.440313425648956</v>
      </c>
      <c r="T168" s="6">
        <v>4.2986590401704285</v>
      </c>
      <c r="U168" s="6">
        <v>12.923700990763574</v>
      </c>
      <c r="V168" s="6">
        <v>28.851794026235535</v>
      </c>
      <c r="W168" s="6">
        <v>8.5316562823749145</v>
      </c>
      <c r="X168" s="5">
        <v>16539</v>
      </c>
      <c r="Y168" s="5">
        <v>13223</v>
      </c>
      <c r="Z168" s="5">
        <v>2409</v>
      </c>
      <c r="AA168" s="5">
        <v>6370</v>
      </c>
      <c r="AB168" s="5">
        <v>4855</v>
      </c>
      <c r="AC168" s="5">
        <v>1267</v>
      </c>
      <c r="AD168" s="5">
        <v>10169</v>
      </c>
      <c r="AE168" s="5">
        <v>8368</v>
      </c>
      <c r="AF168" s="5">
        <v>1142</v>
      </c>
      <c r="AG168" s="6">
        <v>13.647227533460804</v>
      </c>
      <c r="AH168" s="6">
        <v>82.289310650014755</v>
      </c>
      <c r="AI168" s="6">
        <v>26.096807415036047</v>
      </c>
      <c r="AJ168" s="6">
        <v>76.216640502354792</v>
      </c>
    </row>
    <row r="169" spans="1:36" hidden="1" x14ac:dyDescent="0.2">
      <c r="A169" s="1" t="str">
        <f t="shared" si="2"/>
        <v>Region: West MidlandsMixed White and Black African</v>
      </c>
      <c r="B169" s="3" t="s">
        <v>789</v>
      </c>
      <c r="C169" s="3" t="s">
        <v>790</v>
      </c>
      <c r="D169" s="3" t="s">
        <v>707</v>
      </c>
      <c r="E169" s="5">
        <v>9232</v>
      </c>
      <c r="F169" s="5">
        <v>2830</v>
      </c>
      <c r="G169" s="5">
        <v>2865</v>
      </c>
      <c r="H169" s="5">
        <v>2497</v>
      </c>
      <c r="I169" s="5">
        <v>1996</v>
      </c>
      <c r="J169" s="5">
        <v>2045</v>
      </c>
      <c r="K169" s="5">
        <v>492</v>
      </c>
      <c r="L169" s="5">
        <v>1311</v>
      </c>
      <c r="M169" s="5">
        <v>2699</v>
      </c>
      <c r="N169" s="5">
        <v>684</v>
      </c>
      <c r="O169" s="6">
        <v>30.654246100519931</v>
      </c>
      <c r="P169" s="6">
        <v>31.033362218370883</v>
      </c>
      <c r="Q169" s="6">
        <v>27.047227036395146</v>
      </c>
      <c r="R169" s="6">
        <v>21.620450606585788</v>
      </c>
      <c r="S169" s="6">
        <v>22.151213171577123</v>
      </c>
      <c r="T169" s="6">
        <v>5.3292894280762564</v>
      </c>
      <c r="U169" s="6">
        <v>14.200606585788561</v>
      </c>
      <c r="V169" s="6">
        <v>29.23526863084922</v>
      </c>
      <c r="W169" s="6">
        <v>7.4090121317157713</v>
      </c>
      <c r="X169" s="5">
        <v>2198</v>
      </c>
      <c r="Y169" s="5">
        <v>1799</v>
      </c>
      <c r="Z169" s="5">
        <v>320</v>
      </c>
      <c r="AA169" s="5">
        <v>789</v>
      </c>
      <c r="AB169" s="5">
        <v>612</v>
      </c>
      <c r="AC169" s="5">
        <v>154</v>
      </c>
      <c r="AD169" s="5">
        <v>1409</v>
      </c>
      <c r="AE169" s="5">
        <v>1187</v>
      </c>
      <c r="AF169" s="5">
        <v>166</v>
      </c>
      <c r="AG169" s="6">
        <v>13.984835720303286</v>
      </c>
      <c r="AH169" s="6">
        <v>84.244144783534423</v>
      </c>
      <c r="AI169" s="6">
        <v>25.163398692810457</v>
      </c>
      <c r="AJ169" s="6">
        <v>77.566539923954366</v>
      </c>
    </row>
    <row r="170" spans="1:36" hidden="1" x14ac:dyDescent="0.2">
      <c r="A170" s="1" t="str">
        <f t="shared" si="2"/>
        <v>Region: West MidlandsMixed White and Asian</v>
      </c>
      <c r="B170" s="3" t="s">
        <v>789</v>
      </c>
      <c r="C170" s="3" t="s">
        <v>790</v>
      </c>
      <c r="D170" s="3" t="s">
        <v>708</v>
      </c>
      <c r="E170" s="5">
        <v>32561</v>
      </c>
      <c r="F170" s="5">
        <v>8460</v>
      </c>
      <c r="G170" s="5">
        <v>8769</v>
      </c>
      <c r="H170" s="5">
        <v>7090</v>
      </c>
      <c r="I170" s="5">
        <v>5754</v>
      </c>
      <c r="J170" s="5">
        <v>6350</v>
      </c>
      <c r="K170" s="5">
        <v>1823</v>
      </c>
      <c r="L170" s="5">
        <v>3776</v>
      </c>
      <c r="M170" s="5">
        <v>9038</v>
      </c>
      <c r="N170" s="5">
        <v>2162</v>
      </c>
      <c r="O170" s="6">
        <v>25.982003009735575</v>
      </c>
      <c r="P170" s="6">
        <v>26.930991062928044</v>
      </c>
      <c r="Q170" s="6">
        <v>21.774515524707471</v>
      </c>
      <c r="R170" s="6">
        <v>17.671447437118026</v>
      </c>
      <c r="S170" s="6">
        <v>19.501858051042657</v>
      </c>
      <c r="T170" s="6">
        <v>5.598722397960751</v>
      </c>
      <c r="U170" s="6">
        <v>11.596695433186941</v>
      </c>
      <c r="V170" s="6">
        <v>27.757132766192683</v>
      </c>
      <c r="W170" s="6">
        <v>6.6398452135990906</v>
      </c>
      <c r="X170" s="5">
        <v>6981</v>
      </c>
      <c r="Y170" s="5">
        <v>5663</v>
      </c>
      <c r="Z170" s="5">
        <v>677</v>
      </c>
      <c r="AA170" s="5">
        <v>2184</v>
      </c>
      <c r="AB170" s="5">
        <v>1593</v>
      </c>
      <c r="AC170" s="5">
        <v>325</v>
      </c>
      <c r="AD170" s="5">
        <v>4797</v>
      </c>
      <c r="AE170" s="5">
        <v>4070</v>
      </c>
      <c r="AF170" s="5">
        <v>352</v>
      </c>
      <c r="AG170" s="6">
        <v>8.6486486486486491</v>
      </c>
      <c r="AH170" s="6">
        <v>84.844694600792167</v>
      </c>
      <c r="AI170" s="6">
        <v>20.401757689893284</v>
      </c>
      <c r="AJ170" s="6">
        <v>72.939560439560438</v>
      </c>
    </row>
    <row r="171" spans="1:36" hidden="1" x14ac:dyDescent="0.2">
      <c r="A171" s="1" t="str">
        <f t="shared" si="2"/>
        <v>Region: West MidlandsMixed Other</v>
      </c>
      <c r="B171" s="3" t="s">
        <v>789</v>
      </c>
      <c r="C171" s="3" t="s">
        <v>790</v>
      </c>
      <c r="D171" s="3" t="s">
        <v>709</v>
      </c>
      <c r="E171" s="5">
        <v>21388</v>
      </c>
      <c r="F171" s="5">
        <v>6311</v>
      </c>
      <c r="G171" s="5">
        <v>6442</v>
      </c>
      <c r="H171" s="5">
        <v>5330</v>
      </c>
      <c r="I171" s="5">
        <v>4224</v>
      </c>
      <c r="J171" s="5">
        <v>4297</v>
      </c>
      <c r="K171" s="5">
        <v>1168</v>
      </c>
      <c r="L171" s="5">
        <v>2515</v>
      </c>
      <c r="M171" s="5">
        <v>6288</v>
      </c>
      <c r="N171" s="5">
        <v>1450</v>
      </c>
      <c r="O171" s="6">
        <v>29.507200299233215</v>
      </c>
      <c r="P171" s="6">
        <v>30.119693285954742</v>
      </c>
      <c r="Q171" s="6">
        <v>24.920516177295681</v>
      </c>
      <c r="R171" s="6">
        <v>19.749392182532262</v>
      </c>
      <c r="S171" s="6">
        <v>20.090705068262576</v>
      </c>
      <c r="T171" s="6">
        <v>5.4610061716850566</v>
      </c>
      <c r="U171" s="6">
        <v>11.758930241256779</v>
      </c>
      <c r="V171" s="6">
        <v>29.399663362633252</v>
      </c>
      <c r="W171" s="6">
        <v>6.7795025247802503</v>
      </c>
      <c r="X171" s="5">
        <v>5278</v>
      </c>
      <c r="Y171" s="5">
        <v>4217</v>
      </c>
      <c r="Z171" s="5">
        <v>541</v>
      </c>
      <c r="AA171" s="5">
        <v>1678</v>
      </c>
      <c r="AB171" s="5">
        <v>1246</v>
      </c>
      <c r="AC171" s="5">
        <v>268</v>
      </c>
      <c r="AD171" s="5">
        <v>3600</v>
      </c>
      <c r="AE171" s="5">
        <v>2971</v>
      </c>
      <c r="AF171" s="5">
        <v>273</v>
      </c>
      <c r="AG171" s="6">
        <v>9.188825311342983</v>
      </c>
      <c r="AH171" s="6">
        <v>82.527777777777771</v>
      </c>
      <c r="AI171" s="6">
        <v>21.508828250401283</v>
      </c>
      <c r="AJ171" s="6">
        <v>74.255065554231223</v>
      </c>
    </row>
    <row r="172" spans="1:36" hidden="1" x14ac:dyDescent="0.2">
      <c r="A172" s="1" t="str">
        <f t="shared" si="2"/>
        <v>Region: West MidlandsIndian</v>
      </c>
      <c r="B172" s="3" t="s">
        <v>789</v>
      </c>
      <c r="C172" s="3" t="s">
        <v>790</v>
      </c>
      <c r="D172" s="3" t="s">
        <v>710</v>
      </c>
      <c r="E172" s="5">
        <v>218439</v>
      </c>
      <c r="F172" s="5">
        <v>45167</v>
      </c>
      <c r="G172" s="5">
        <v>49814</v>
      </c>
      <c r="H172" s="5">
        <v>35001</v>
      </c>
      <c r="I172" s="5">
        <v>31211</v>
      </c>
      <c r="J172" s="5">
        <v>28713</v>
      </c>
      <c r="K172" s="5">
        <v>7243</v>
      </c>
      <c r="L172" s="5">
        <v>20205</v>
      </c>
      <c r="M172" s="5">
        <v>63447</v>
      </c>
      <c r="N172" s="5">
        <v>8982</v>
      </c>
      <c r="O172" s="6">
        <v>20.677168454351101</v>
      </c>
      <c r="P172" s="6">
        <v>22.804535820068761</v>
      </c>
      <c r="Q172" s="6">
        <v>16.023237608668783</v>
      </c>
      <c r="R172" s="6">
        <v>14.288199451563136</v>
      </c>
      <c r="S172" s="6">
        <v>13.144630766484006</v>
      </c>
      <c r="T172" s="6">
        <v>3.3157998342786774</v>
      </c>
      <c r="U172" s="6">
        <v>9.2497218903217835</v>
      </c>
      <c r="V172" s="6">
        <v>29.045637454850095</v>
      </c>
      <c r="W172" s="6">
        <v>4.1119030942276789</v>
      </c>
      <c r="X172" s="5">
        <v>89309</v>
      </c>
      <c r="Y172" s="5">
        <v>78233</v>
      </c>
      <c r="Z172" s="5">
        <v>5978</v>
      </c>
      <c r="AA172" s="5">
        <v>26876</v>
      </c>
      <c r="AB172" s="5">
        <v>22210</v>
      </c>
      <c r="AC172" s="5">
        <v>2430</v>
      </c>
      <c r="AD172" s="5">
        <v>62433</v>
      </c>
      <c r="AE172" s="5">
        <v>56023</v>
      </c>
      <c r="AF172" s="5">
        <v>3548</v>
      </c>
      <c r="AG172" s="6">
        <v>6.3331131856558915</v>
      </c>
      <c r="AH172" s="6">
        <v>89.732993769320714</v>
      </c>
      <c r="AI172" s="6">
        <v>10.941017559657812</v>
      </c>
      <c r="AJ172" s="6">
        <v>82.638785533561546</v>
      </c>
    </row>
    <row r="173" spans="1:36" hidden="1" x14ac:dyDescent="0.2">
      <c r="A173" s="1" t="str">
        <f t="shared" si="2"/>
        <v>Region: West MidlandsPakistani</v>
      </c>
      <c r="B173" s="3" t="s">
        <v>789</v>
      </c>
      <c r="C173" s="3" t="s">
        <v>790</v>
      </c>
      <c r="D173" s="3" t="s">
        <v>711</v>
      </c>
      <c r="E173" s="5">
        <v>227248</v>
      </c>
      <c r="F173" s="5">
        <v>121316</v>
      </c>
      <c r="G173" s="5">
        <v>138412</v>
      </c>
      <c r="H173" s="5">
        <v>76298</v>
      </c>
      <c r="I173" s="5">
        <v>59330</v>
      </c>
      <c r="J173" s="5">
        <v>80842</v>
      </c>
      <c r="K173" s="5">
        <v>5235</v>
      </c>
      <c r="L173" s="5">
        <v>31230</v>
      </c>
      <c r="M173" s="5">
        <v>146118</v>
      </c>
      <c r="N173" s="5">
        <v>29250</v>
      </c>
      <c r="O173" s="6">
        <v>53.38484827149194</v>
      </c>
      <c r="P173" s="6">
        <v>60.90790678025769</v>
      </c>
      <c r="Q173" s="6">
        <v>33.574772935295357</v>
      </c>
      <c r="R173" s="6">
        <v>26.108040554812362</v>
      </c>
      <c r="S173" s="6">
        <v>35.574350489333241</v>
      </c>
      <c r="T173" s="6">
        <v>2.3036506371893264</v>
      </c>
      <c r="U173" s="6">
        <v>13.742695205238331</v>
      </c>
      <c r="V173" s="6">
        <v>64.298915722030557</v>
      </c>
      <c r="W173" s="6">
        <v>12.87140040836443</v>
      </c>
      <c r="X173" s="5">
        <v>80736</v>
      </c>
      <c r="Y173" s="5">
        <v>50963</v>
      </c>
      <c r="Z173" s="5">
        <v>6848</v>
      </c>
      <c r="AA173" s="5">
        <v>49501</v>
      </c>
      <c r="AB173" s="5">
        <v>29868</v>
      </c>
      <c r="AC173" s="5">
        <v>4636</v>
      </c>
      <c r="AD173" s="5">
        <v>31235</v>
      </c>
      <c r="AE173" s="5">
        <v>21095</v>
      </c>
      <c r="AF173" s="5">
        <v>2212</v>
      </c>
      <c r="AG173" s="6">
        <v>10.485897132021806</v>
      </c>
      <c r="AH173" s="6">
        <v>67.536417480390583</v>
      </c>
      <c r="AI173" s="6">
        <v>15.521628498727736</v>
      </c>
      <c r="AJ173" s="6">
        <v>60.33817498636391</v>
      </c>
    </row>
    <row r="174" spans="1:36" hidden="1" x14ac:dyDescent="0.2">
      <c r="A174" s="1" t="str">
        <f t="shared" si="2"/>
        <v>Region: West MidlandsBangladeshi</v>
      </c>
      <c r="B174" s="3" t="s">
        <v>789</v>
      </c>
      <c r="C174" s="3" t="s">
        <v>790</v>
      </c>
      <c r="D174" s="3" t="s">
        <v>712</v>
      </c>
      <c r="E174" s="5">
        <v>52477</v>
      </c>
      <c r="F174" s="5">
        <v>31600</v>
      </c>
      <c r="G174" s="5">
        <v>35216</v>
      </c>
      <c r="H174" s="5">
        <v>20303</v>
      </c>
      <c r="I174" s="5">
        <v>14932</v>
      </c>
      <c r="J174" s="5">
        <v>18637</v>
      </c>
      <c r="K174" s="5">
        <v>1532</v>
      </c>
      <c r="L174" s="5">
        <v>6669</v>
      </c>
      <c r="M174" s="5">
        <v>33572</v>
      </c>
      <c r="N174" s="5">
        <v>7024</v>
      </c>
      <c r="O174" s="6">
        <v>60.216856908740972</v>
      </c>
      <c r="P174" s="6">
        <v>67.107494711969053</v>
      </c>
      <c r="Q174" s="6">
        <v>38.689330563866072</v>
      </c>
      <c r="R174" s="6">
        <v>28.454370486117728</v>
      </c>
      <c r="S174" s="6">
        <v>35.514606398993848</v>
      </c>
      <c r="T174" s="6">
        <v>2.9193742020313662</v>
      </c>
      <c r="U174" s="6">
        <v>12.708424643177011</v>
      </c>
      <c r="V174" s="6">
        <v>63.974693675324431</v>
      </c>
      <c r="W174" s="6">
        <v>13.384911485031537</v>
      </c>
      <c r="X174" s="5">
        <v>18399</v>
      </c>
      <c r="Y174" s="5">
        <v>11627</v>
      </c>
      <c r="Z174" s="5">
        <v>1795</v>
      </c>
      <c r="AA174" s="5">
        <v>12895</v>
      </c>
      <c r="AB174" s="5">
        <v>7865</v>
      </c>
      <c r="AC174" s="5">
        <v>1381</v>
      </c>
      <c r="AD174" s="5">
        <v>5504</v>
      </c>
      <c r="AE174" s="5">
        <v>3762</v>
      </c>
      <c r="AF174" s="5">
        <v>414</v>
      </c>
      <c r="AG174" s="6">
        <v>11.004784688995215</v>
      </c>
      <c r="AH174" s="6">
        <v>68.350290697674424</v>
      </c>
      <c r="AI174" s="6">
        <v>17.558804831532104</v>
      </c>
      <c r="AJ174" s="6">
        <v>60.992632803412178</v>
      </c>
    </row>
    <row r="175" spans="1:36" hidden="1" x14ac:dyDescent="0.2">
      <c r="A175" s="1" t="str">
        <f t="shared" si="2"/>
        <v>Region: West MidlandsChinese</v>
      </c>
      <c r="B175" s="3" t="s">
        <v>789</v>
      </c>
      <c r="C175" s="3" t="s">
        <v>790</v>
      </c>
      <c r="D175" s="3" t="s">
        <v>713</v>
      </c>
      <c r="E175" s="5">
        <v>31274</v>
      </c>
      <c r="F175" s="5">
        <v>5541</v>
      </c>
      <c r="G175" s="5">
        <v>5554</v>
      </c>
      <c r="H175" s="5">
        <v>4862</v>
      </c>
      <c r="I175" s="5">
        <v>5080</v>
      </c>
      <c r="J175" s="5">
        <v>3171</v>
      </c>
      <c r="K175" s="5">
        <v>3206</v>
      </c>
      <c r="L175" s="5">
        <v>4557</v>
      </c>
      <c r="M175" s="5">
        <v>8886</v>
      </c>
      <c r="N175" s="5">
        <v>1261</v>
      </c>
      <c r="O175" s="6">
        <v>17.717592888661507</v>
      </c>
      <c r="P175" s="6">
        <v>17.759160964379358</v>
      </c>
      <c r="Q175" s="6">
        <v>15.546460318475411</v>
      </c>
      <c r="R175" s="6">
        <v>16.243524972820875</v>
      </c>
      <c r="S175" s="6">
        <v>10.139412930869092</v>
      </c>
      <c r="T175" s="6">
        <v>10.251326980878686</v>
      </c>
      <c r="U175" s="6">
        <v>14.57120931124896</v>
      </c>
      <c r="V175" s="6">
        <v>28.413378525292575</v>
      </c>
      <c r="W175" s="6">
        <v>4.0321033446313228</v>
      </c>
      <c r="X175" s="5">
        <v>10139</v>
      </c>
      <c r="Y175" s="5">
        <v>8372</v>
      </c>
      <c r="Z175" s="5">
        <v>558</v>
      </c>
      <c r="AA175" s="5">
        <v>2813</v>
      </c>
      <c r="AB175" s="5">
        <v>2197</v>
      </c>
      <c r="AC175" s="5">
        <v>262</v>
      </c>
      <c r="AD175" s="5">
        <v>7326</v>
      </c>
      <c r="AE175" s="5">
        <v>6175</v>
      </c>
      <c r="AF175" s="5">
        <v>296</v>
      </c>
      <c r="AG175" s="6">
        <v>4.7935222672064777</v>
      </c>
      <c r="AH175" s="6">
        <v>84.288834288834295</v>
      </c>
      <c r="AI175" s="6">
        <v>11.925352753755121</v>
      </c>
      <c r="AJ175" s="6">
        <v>78.101670814077494</v>
      </c>
    </row>
    <row r="176" spans="1:36" hidden="1" x14ac:dyDescent="0.2">
      <c r="A176" s="1" t="str">
        <f t="shared" si="2"/>
        <v>Region: West MidlandsAsian Other</v>
      </c>
      <c r="B176" s="3" t="s">
        <v>789</v>
      </c>
      <c r="C176" s="3" t="s">
        <v>790</v>
      </c>
      <c r="D176" s="3" t="s">
        <v>714</v>
      </c>
      <c r="E176" s="5">
        <v>74997</v>
      </c>
      <c r="F176" s="5">
        <v>24930</v>
      </c>
      <c r="G176" s="5">
        <v>27161</v>
      </c>
      <c r="H176" s="5">
        <v>19171</v>
      </c>
      <c r="I176" s="5">
        <v>15727</v>
      </c>
      <c r="J176" s="5">
        <v>15896</v>
      </c>
      <c r="K176" s="5">
        <v>3102</v>
      </c>
      <c r="L176" s="5">
        <v>9359</v>
      </c>
      <c r="M176" s="5">
        <v>29475</v>
      </c>
      <c r="N176" s="5">
        <v>6231</v>
      </c>
      <c r="O176" s="6">
        <v>33.241329653186128</v>
      </c>
      <c r="P176" s="6">
        <v>36.216115311279118</v>
      </c>
      <c r="Q176" s="6">
        <v>25.562355827566435</v>
      </c>
      <c r="R176" s="6">
        <v>20.970172140218942</v>
      </c>
      <c r="S176" s="6">
        <v>21.195514487246157</v>
      </c>
      <c r="T176" s="6">
        <v>4.1361654466178646</v>
      </c>
      <c r="U176" s="6">
        <v>12.479165833299998</v>
      </c>
      <c r="V176" s="6">
        <v>39.301572062882514</v>
      </c>
      <c r="W176" s="6">
        <v>8.3083323332933325</v>
      </c>
      <c r="X176" s="5">
        <v>30678</v>
      </c>
      <c r="Y176" s="5">
        <v>24251</v>
      </c>
      <c r="Z176" s="5">
        <v>2508</v>
      </c>
      <c r="AA176" s="5">
        <v>12086</v>
      </c>
      <c r="AB176" s="5">
        <v>8780</v>
      </c>
      <c r="AC176" s="5">
        <v>1301</v>
      </c>
      <c r="AD176" s="5">
        <v>18592</v>
      </c>
      <c r="AE176" s="5">
        <v>15471</v>
      </c>
      <c r="AF176" s="5">
        <v>1207</v>
      </c>
      <c r="AG176" s="6">
        <v>7.8016934910477671</v>
      </c>
      <c r="AH176" s="6">
        <v>83.2132099827883</v>
      </c>
      <c r="AI176" s="6">
        <v>14.817767653758542</v>
      </c>
      <c r="AJ176" s="6">
        <v>72.646036736720177</v>
      </c>
    </row>
    <row r="177" spans="1:36" hidden="1" x14ac:dyDescent="0.2">
      <c r="A177" s="1" t="str">
        <f t="shared" si="2"/>
        <v>Region: West MidlandsBlack African</v>
      </c>
      <c r="B177" s="3" t="s">
        <v>789</v>
      </c>
      <c r="C177" s="3" t="s">
        <v>790</v>
      </c>
      <c r="D177" s="3" t="s">
        <v>715</v>
      </c>
      <c r="E177" s="5">
        <v>64253</v>
      </c>
      <c r="F177" s="5">
        <v>32907</v>
      </c>
      <c r="G177" s="5">
        <v>33634</v>
      </c>
      <c r="H177" s="5">
        <v>27160</v>
      </c>
      <c r="I177" s="5">
        <v>21460</v>
      </c>
      <c r="J177" s="5">
        <v>18548</v>
      </c>
      <c r="K177" s="5">
        <v>3274</v>
      </c>
      <c r="L177" s="5">
        <v>13113</v>
      </c>
      <c r="M177" s="5">
        <v>29019</v>
      </c>
      <c r="N177" s="5">
        <v>8114</v>
      </c>
      <c r="O177" s="6">
        <v>51.21472927334132</v>
      </c>
      <c r="P177" s="6">
        <v>52.346193952033367</v>
      </c>
      <c r="Q177" s="6">
        <v>42.270399825689076</v>
      </c>
      <c r="R177" s="6">
        <v>33.399218713523105</v>
      </c>
      <c r="S177" s="6">
        <v>28.86713460850077</v>
      </c>
      <c r="T177" s="6">
        <v>5.0954819230230495</v>
      </c>
      <c r="U177" s="6">
        <v>20.408385600672343</v>
      </c>
      <c r="V177" s="6">
        <v>45.163649946306009</v>
      </c>
      <c r="W177" s="6">
        <v>12.628204130546434</v>
      </c>
      <c r="X177" s="5">
        <v>23540</v>
      </c>
      <c r="Y177" s="5">
        <v>18946</v>
      </c>
      <c r="Z177" s="5">
        <v>3853</v>
      </c>
      <c r="AA177" s="5">
        <v>13078</v>
      </c>
      <c r="AB177" s="5">
        <v>10074</v>
      </c>
      <c r="AC177" s="5">
        <v>2501</v>
      </c>
      <c r="AD177" s="5">
        <v>10462</v>
      </c>
      <c r="AE177" s="5">
        <v>8872</v>
      </c>
      <c r="AF177" s="5">
        <v>1352</v>
      </c>
      <c r="AG177" s="6">
        <v>15.238954012623985</v>
      </c>
      <c r="AH177" s="6">
        <v>84.80214108201109</v>
      </c>
      <c r="AI177" s="6">
        <v>24.826285487393289</v>
      </c>
      <c r="AJ177" s="6">
        <v>77.030126930723355</v>
      </c>
    </row>
    <row r="178" spans="1:36" hidden="1" x14ac:dyDescent="0.2">
      <c r="A178" s="1" t="str">
        <f t="shared" si="2"/>
        <v>Region: West MidlandsBlack Caribbean</v>
      </c>
      <c r="B178" s="3" t="s">
        <v>789</v>
      </c>
      <c r="C178" s="3" t="s">
        <v>790</v>
      </c>
      <c r="D178" s="3" t="s">
        <v>716</v>
      </c>
      <c r="E178" s="5">
        <v>86794</v>
      </c>
      <c r="F178" s="5">
        <v>37560</v>
      </c>
      <c r="G178" s="5">
        <v>39267</v>
      </c>
      <c r="H178" s="5">
        <v>32736</v>
      </c>
      <c r="I178" s="5">
        <v>24706</v>
      </c>
      <c r="J178" s="5">
        <v>20342</v>
      </c>
      <c r="K178" s="5">
        <v>3825</v>
      </c>
      <c r="L178" s="5">
        <v>11627</v>
      </c>
      <c r="M178" s="5">
        <v>36521</v>
      </c>
      <c r="N178" s="5">
        <v>8150</v>
      </c>
      <c r="O178" s="6">
        <v>43.274880752125725</v>
      </c>
      <c r="P178" s="6">
        <v>45.241606562665623</v>
      </c>
      <c r="Q178" s="6">
        <v>37.716892872779226</v>
      </c>
      <c r="R178" s="6">
        <v>28.465101274281633</v>
      </c>
      <c r="S178" s="6">
        <v>23.43710394727746</v>
      </c>
      <c r="T178" s="6">
        <v>4.4069866580639214</v>
      </c>
      <c r="U178" s="6">
        <v>13.396087287139665</v>
      </c>
      <c r="V178" s="6">
        <v>42.077793395856858</v>
      </c>
      <c r="W178" s="6">
        <v>9.3900500034564605</v>
      </c>
      <c r="X178" s="5">
        <v>32964</v>
      </c>
      <c r="Y178" s="5">
        <v>28385</v>
      </c>
      <c r="Z178" s="5">
        <v>4090</v>
      </c>
      <c r="AA178" s="5">
        <v>15816</v>
      </c>
      <c r="AB178" s="5">
        <v>13230</v>
      </c>
      <c r="AC178" s="5">
        <v>2367</v>
      </c>
      <c r="AD178" s="5">
        <v>17148</v>
      </c>
      <c r="AE178" s="5">
        <v>15155</v>
      </c>
      <c r="AF178" s="5">
        <v>1723</v>
      </c>
      <c r="AG178" s="6">
        <v>11.369185087429891</v>
      </c>
      <c r="AH178" s="6">
        <v>88.377653370655466</v>
      </c>
      <c r="AI178" s="6">
        <v>17.891156462585034</v>
      </c>
      <c r="AJ178" s="6">
        <v>83.649468892260998</v>
      </c>
    </row>
    <row r="179" spans="1:36" hidden="1" x14ac:dyDescent="0.2">
      <c r="A179" s="1" t="str">
        <f t="shared" si="2"/>
        <v>Region: West MidlandsBlack Other</v>
      </c>
      <c r="B179" s="3" t="s">
        <v>789</v>
      </c>
      <c r="C179" s="3" t="s">
        <v>790</v>
      </c>
      <c r="D179" s="3" t="s">
        <v>717</v>
      </c>
      <c r="E179" s="5">
        <v>31078</v>
      </c>
      <c r="F179" s="5">
        <v>16518</v>
      </c>
      <c r="G179" s="5">
        <v>17400</v>
      </c>
      <c r="H179" s="5">
        <v>13896</v>
      </c>
      <c r="I179" s="5">
        <v>10168</v>
      </c>
      <c r="J179" s="5">
        <v>8635</v>
      </c>
      <c r="K179" s="5">
        <v>1287</v>
      </c>
      <c r="L179" s="5">
        <v>4649</v>
      </c>
      <c r="M179" s="5">
        <v>14314</v>
      </c>
      <c r="N179" s="5">
        <v>3590</v>
      </c>
      <c r="O179" s="6">
        <v>53.150138361541927</v>
      </c>
      <c r="P179" s="6">
        <v>55.988158826179294</v>
      </c>
      <c r="Q179" s="6">
        <v>44.713302014286633</v>
      </c>
      <c r="R179" s="6">
        <v>32.717678100263853</v>
      </c>
      <c r="S179" s="6">
        <v>27.784928245060815</v>
      </c>
      <c r="T179" s="6">
        <v>4.1411931269708475</v>
      </c>
      <c r="U179" s="6">
        <v>14.959135079477443</v>
      </c>
      <c r="V179" s="6">
        <v>46.058304910225885</v>
      </c>
      <c r="W179" s="6">
        <v>11.551579895746187</v>
      </c>
      <c r="X179" s="5">
        <v>11746</v>
      </c>
      <c r="Y179" s="5">
        <v>9446</v>
      </c>
      <c r="Z179" s="5">
        <v>2132</v>
      </c>
      <c r="AA179" s="5">
        <v>6622</v>
      </c>
      <c r="AB179" s="5">
        <v>5143</v>
      </c>
      <c r="AC179" s="5">
        <v>1396</v>
      </c>
      <c r="AD179" s="5">
        <v>5124</v>
      </c>
      <c r="AE179" s="5">
        <v>4303</v>
      </c>
      <c r="AF179" s="5">
        <v>736</v>
      </c>
      <c r="AG179" s="6">
        <v>17.104345805252148</v>
      </c>
      <c r="AH179" s="6">
        <v>83.977361436377834</v>
      </c>
      <c r="AI179" s="6">
        <v>27.143690453042971</v>
      </c>
      <c r="AJ179" s="6">
        <v>77.665357897916039</v>
      </c>
    </row>
    <row r="180" spans="1:36" hidden="1" x14ac:dyDescent="0.2">
      <c r="A180" s="1" t="str">
        <f t="shared" si="2"/>
        <v>Region: West MidlandsArab</v>
      </c>
      <c r="B180" s="3" t="s">
        <v>789</v>
      </c>
      <c r="C180" s="3" t="s">
        <v>790</v>
      </c>
      <c r="D180" s="3" t="s">
        <v>699</v>
      </c>
      <c r="E180" s="5">
        <v>18079</v>
      </c>
      <c r="F180" s="5">
        <v>9145</v>
      </c>
      <c r="G180" s="5">
        <v>9509</v>
      </c>
      <c r="H180" s="5">
        <v>6862</v>
      </c>
      <c r="I180" s="5">
        <v>5560</v>
      </c>
      <c r="J180" s="5">
        <v>3647</v>
      </c>
      <c r="K180" s="5">
        <v>956</v>
      </c>
      <c r="L180" s="5">
        <v>2745</v>
      </c>
      <c r="M180" s="5">
        <v>9487</v>
      </c>
      <c r="N180" s="5">
        <v>1866</v>
      </c>
      <c r="O180" s="6">
        <v>50.583549975109243</v>
      </c>
      <c r="P180" s="6">
        <v>52.596935671220756</v>
      </c>
      <c r="Q180" s="6">
        <v>37.955639139332931</v>
      </c>
      <c r="R180" s="6">
        <v>30.753913380164832</v>
      </c>
      <c r="S180" s="6">
        <v>20.172575916809556</v>
      </c>
      <c r="T180" s="6">
        <v>5.2879030919851759</v>
      </c>
      <c r="U180" s="6">
        <v>15.183361911610156</v>
      </c>
      <c r="V180" s="6">
        <v>52.475247524752476</v>
      </c>
      <c r="W180" s="6">
        <v>10.321367332263952</v>
      </c>
      <c r="X180" s="5">
        <v>5359</v>
      </c>
      <c r="Y180" s="5">
        <v>3391</v>
      </c>
      <c r="Z180" s="5">
        <v>645</v>
      </c>
      <c r="AA180" s="5">
        <v>2729</v>
      </c>
      <c r="AB180" s="5">
        <v>1625</v>
      </c>
      <c r="AC180" s="5">
        <v>364</v>
      </c>
      <c r="AD180" s="5">
        <v>2630</v>
      </c>
      <c r="AE180" s="5">
        <v>1766</v>
      </c>
      <c r="AF180" s="5">
        <v>281</v>
      </c>
      <c r="AG180" s="6">
        <v>15.911664779161947</v>
      </c>
      <c r="AH180" s="6">
        <v>67.148288973384027</v>
      </c>
      <c r="AI180" s="6">
        <v>22.4</v>
      </c>
      <c r="AJ180" s="6">
        <v>59.545621106632467</v>
      </c>
    </row>
    <row r="181" spans="1:36" hidden="1" x14ac:dyDescent="0.2">
      <c r="A181" s="1" t="str">
        <f t="shared" si="2"/>
        <v>Region: West MidlandsOther</v>
      </c>
      <c r="B181" s="3" t="s">
        <v>789</v>
      </c>
      <c r="C181" s="3" t="s">
        <v>790</v>
      </c>
      <c r="D181" s="3" t="s">
        <v>718</v>
      </c>
      <c r="E181" s="5">
        <v>31825</v>
      </c>
      <c r="F181" s="5">
        <v>9576</v>
      </c>
      <c r="G181" s="5">
        <v>10269</v>
      </c>
      <c r="H181" s="5">
        <v>7764</v>
      </c>
      <c r="I181" s="5">
        <v>6510</v>
      </c>
      <c r="J181" s="5">
        <v>5360</v>
      </c>
      <c r="K181" s="5">
        <v>1155</v>
      </c>
      <c r="L181" s="5">
        <v>3674</v>
      </c>
      <c r="M181" s="5">
        <v>10598</v>
      </c>
      <c r="N181" s="5">
        <v>2153</v>
      </c>
      <c r="O181" s="6">
        <v>30.089552238805972</v>
      </c>
      <c r="P181" s="6">
        <v>32.267085624509036</v>
      </c>
      <c r="Q181" s="6">
        <v>24.395915161036921</v>
      </c>
      <c r="R181" s="6">
        <v>20.455616653574236</v>
      </c>
      <c r="S181" s="6">
        <v>16.842105263157894</v>
      </c>
      <c r="T181" s="6">
        <v>3.6292223095051059</v>
      </c>
      <c r="U181" s="6">
        <v>11.544383346425766</v>
      </c>
      <c r="V181" s="6">
        <v>33.30086410054988</v>
      </c>
      <c r="W181" s="6">
        <v>6.7651217596229376</v>
      </c>
      <c r="X181" s="5">
        <v>13257</v>
      </c>
      <c r="Y181" s="5">
        <v>10671</v>
      </c>
      <c r="Z181" s="5">
        <v>1382</v>
      </c>
      <c r="AA181" s="5">
        <v>5132</v>
      </c>
      <c r="AB181" s="5">
        <v>3788</v>
      </c>
      <c r="AC181" s="5">
        <v>719</v>
      </c>
      <c r="AD181" s="5">
        <v>8125</v>
      </c>
      <c r="AE181" s="5">
        <v>6883</v>
      </c>
      <c r="AF181" s="5">
        <v>663</v>
      </c>
      <c r="AG181" s="6">
        <v>9.6324277204707247</v>
      </c>
      <c r="AH181" s="6">
        <v>84.713846153846148</v>
      </c>
      <c r="AI181" s="6">
        <v>18.980992608236537</v>
      </c>
      <c r="AJ181" s="6">
        <v>73.81137957911146</v>
      </c>
    </row>
    <row r="182" spans="1:36" x14ac:dyDescent="0.2">
      <c r="A182" s="1" t="str">
        <f t="shared" si="2"/>
        <v>Region: Yorkshire and The HumberAll people</v>
      </c>
      <c r="B182" s="3" t="s">
        <v>791</v>
      </c>
      <c r="C182" s="3" t="s">
        <v>807</v>
      </c>
      <c r="D182" s="3" t="s">
        <v>700</v>
      </c>
      <c r="E182" s="5">
        <v>5283733</v>
      </c>
      <c r="F182" s="5">
        <v>906984</v>
      </c>
      <c r="G182" s="5">
        <v>668657</v>
      </c>
      <c r="H182" s="5">
        <v>777052</v>
      </c>
      <c r="I182" s="5">
        <v>738344</v>
      </c>
      <c r="J182" s="5">
        <v>1068589</v>
      </c>
      <c r="K182" s="5">
        <v>281653</v>
      </c>
      <c r="L182" s="5">
        <v>933969</v>
      </c>
      <c r="M182" s="5">
        <v>876400</v>
      </c>
      <c r="N182" s="5">
        <v>307071</v>
      </c>
      <c r="O182" s="6">
        <v>17.16559106979857</v>
      </c>
      <c r="P182" s="6">
        <v>12.655011144582817</v>
      </c>
      <c r="Q182" s="6">
        <v>14.706496335072192</v>
      </c>
      <c r="R182" s="6">
        <v>13.973908219813529</v>
      </c>
      <c r="S182" s="6">
        <v>20.224129417591691</v>
      </c>
      <c r="T182" s="6">
        <v>5.3305683689921501</v>
      </c>
      <c r="U182" s="6">
        <v>17.676309533430246</v>
      </c>
      <c r="V182" s="6">
        <v>16.586757885002896</v>
      </c>
      <c r="W182" s="6">
        <v>5.8116297700886852</v>
      </c>
      <c r="X182" s="5">
        <v>1724532</v>
      </c>
      <c r="Y182" s="5">
        <v>1488925</v>
      </c>
      <c r="Z182" s="5">
        <v>99288</v>
      </c>
      <c r="AA182" s="5">
        <v>295068</v>
      </c>
      <c r="AB182" s="5">
        <v>222876</v>
      </c>
      <c r="AC182" s="5">
        <v>31055</v>
      </c>
      <c r="AD182" s="5">
        <v>1429464</v>
      </c>
      <c r="AE182" s="5">
        <v>1266049</v>
      </c>
      <c r="AF182" s="5">
        <v>68233</v>
      </c>
      <c r="AG182" s="6">
        <v>5.3894438524891219</v>
      </c>
      <c r="AH182" s="6">
        <v>88.56809265570871</v>
      </c>
      <c r="AI182" s="6">
        <v>13.933756887237747</v>
      </c>
      <c r="AJ182" s="6">
        <v>75.533775265362564</v>
      </c>
    </row>
    <row r="183" spans="1:36" hidden="1" x14ac:dyDescent="0.2">
      <c r="A183" s="1" t="str">
        <f t="shared" si="2"/>
        <v>Region: Yorkshire and The HumberWhite British</v>
      </c>
      <c r="B183" s="3" t="s">
        <v>791</v>
      </c>
      <c r="C183" s="3" t="s">
        <v>807</v>
      </c>
      <c r="D183" s="3" t="s">
        <v>701</v>
      </c>
      <c r="E183" s="5">
        <v>4531137</v>
      </c>
      <c r="F183" s="5">
        <v>638729</v>
      </c>
      <c r="G183" s="5">
        <v>430361</v>
      </c>
      <c r="H183" s="5">
        <v>615521</v>
      </c>
      <c r="I183" s="5">
        <v>535900</v>
      </c>
      <c r="J183" s="5">
        <v>814582</v>
      </c>
      <c r="K183" s="5">
        <v>258081</v>
      </c>
      <c r="L183" s="5">
        <v>717723</v>
      </c>
      <c r="M183" s="5">
        <v>551520</v>
      </c>
      <c r="N183" s="5">
        <v>215441</v>
      </c>
      <c r="O183" s="6">
        <v>14.096439811905929</v>
      </c>
      <c r="P183" s="6">
        <v>9.4978589259163861</v>
      </c>
      <c r="Q183" s="6">
        <v>13.584250487239737</v>
      </c>
      <c r="R183" s="6">
        <v>11.827053562935749</v>
      </c>
      <c r="S183" s="6">
        <v>17.977430388884734</v>
      </c>
      <c r="T183" s="6">
        <v>5.6957227291957846</v>
      </c>
      <c r="U183" s="6">
        <v>15.839799149749831</v>
      </c>
      <c r="V183" s="6">
        <v>12.171779401064237</v>
      </c>
      <c r="W183" s="6">
        <v>4.7546785718463163</v>
      </c>
      <c r="X183" s="5">
        <v>1439693</v>
      </c>
      <c r="Y183" s="5">
        <v>1267938</v>
      </c>
      <c r="Z183" s="5">
        <v>76959</v>
      </c>
      <c r="AA183" s="5">
        <v>190537</v>
      </c>
      <c r="AB183" s="5">
        <v>148047</v>
      </c>
      <c r="AC183" s="5">
        <v>20613</v>
      </c>
      <c r="AD183" s="5">
        <v>1249156</v>
      </c>
      <c r="AE183" s="5">
        <v>1119891</v>
      </c>
      <c r="AF183" s="5">
        <v>56346</v>
      </c>
      <c r="AG183" s="6">
        <v>5.0313825184772449</v>
      </c>
      <c r="AH183" s="6">
        <v>89.651812904072827</v>
      </c>
      <c r="AI183" s="6">
        <v>13.923281120184805</v>
      </c>
      <c r="AJ183" s="6">
        <v>77.699869316720637</v>
      </c>
    </row>
    <row r="184" spans="1:36" hidden="1" x14ac:dyDescent="0.2">
      <c r="A184" s="1" t="str">
        <f t="shared" si="2"/>
        <v>Region: Yorkshire and The HumberMinorities - all other than White British</v>
      </c>
      <c r="B184" s="3" t="s">
        <v>791</v>
      </c>
      <c r="C184" s="3" t="s">
        <v>807</v>
      </c>
      <c r="D184" s="3" t="s">
        <v>702</v>
      </c>
      <c r="E184" s="5">
        <v>752596</v>
      </c>
      <c r="F184" s="5">
        <v>268255</v>
      </c>
      <c r="G184" s="5">
        <v>238296</v>
      </c>
      <c r="H184" s="5">
        <v>161531</v>
      </c>
      <c r="I184" s="5">
        <v>202444</v>
      </c>
      <c r="J184" s="5">
        <v>254007</v>
      </c>
      <c r="K184" s="5">
        <v>23572</v>
      </c>
      <c r="L184" s="5">
        <v>216246</v>
      </c>
      <c r="M184" s="5">
        <v>324880</v>
      </c>
      <c r="N184" s="5">
        <v>91630</v>
      </c>
      <c r="O184" s="6">
        <v>35.643957714364682</v>
      </c>
      <c r="P184" s="6">
        <v>31.663203099671005</v>
      </c>
      <c r="Q184" s="6">
        <v>21.463175462000862</v>
      </c>
      <c r="R184" s="6">
        <v>26.899425455357189</v>
      </c>
      <c r="S184" s="6">
        <v>33.750777309472809</v>
      </c>
      <c r="T184" s="6">
        <v>3.1320921184805659</v>
      </c>
      <c r="U184" s="6">
        <v>28.733344317535572</v>
      </c>
      <c r="V184" s="6">
        <v>43.167914790936969</v>
      </c>
      <c r="W184" s="6">
        <v>12.175190939096142</v>
      </c>
      <c r="X184" s="5">
        <v>284839</v>
      </c>
      <c r="Y184" s="5">
        <v>220987</v>
      </c>
      <c r="Z184" s="5">
        <v>22329</v>
      </c>
      <c r="AA184" s="5">
        <v>104531</v>
      </c>
      <c r="AB184" s="5">
        <v>74829</v>
      </c>
      <c r="AC184" s="5">
        <v>10442</v>
      </c>
      <c r="AD184" s="5">
        <v>180308</v>
      </c>
      <c r="AE184" s="5">
        <v>146158</v>
      </c>
      <c r="AF184" s="5">
        <v>11887</v>
      </c>
      <c r="AG184" s="6">
        <v>8.1329793784808224</v>
      </c>
      <c r="AH184" s="6">
        <v>81.060185904119621</v>
      </c>
      <c r="AI184" s="6">
        <v>13.95448288765051</v>
      </c>
      <c r="AJ184" s="6">
        <v>71.585462685710453</v>
      </c>
    </row>
    <row r="185" spans="1:36" hidden="1" x14ac:dyDescent="0.2">
      <c r="A185" s="1" t="str">
        <f t="shared" si="2"/>
        <v>Region: Yorkshire and The HumberWhite Irish</v>
      </c>
      <c r="B185" s="3" t="s">
        <v>791</v>
      </c>
      <c r="C185" s="3" t="s">
        <v>807</v>
      </c>
      <c r="D185" s="3" t="s">
        <v>703</v>
      </c>
      <c r="E185" s="5">
        <v>26410</v>
      </c>
      <c r="F185" s="5">
        <v>4221</v>
      </c>
      <c r="G185" s="5">
        <v>2731</v>
      </c>
      <c r="H185" s="5">
        <v>3595</v>
      </c>
      <c r="I185" s="5">
        <v>3464</v>
      </c>
      <c r="J185" s="5">
        <v>4278</v>
      </c>
      <c r="K185" s="5">
        <v>1321</v>
      </c>
      <c r="L185" s="5">
        <v>5288</v>
      </c>
      <c r="M185" s="5">
        <v>5002</v>
      </c>
      <c r="N185" s="5">
        <v>1472</v>
      </c>
      <c r="O185" s="6">
        <v>15.982582355168496</v>
      </c>
      <c r="P185" s="6">
        <v>10.340780007572889</v>
      </c>
      <c r="Q185" s="6">
        <v>13.612268080272624</v>
      </c>
      <c r="R185" s="6">
        <v>13.116243847027642</v>
      </c>
      <c r="S185" s="6">
        <v>16.198409693297993</v>
      </c>
      <c r="T185" s="6">
        <v>5.001893222264294</v>
      </c>
      <c r="U185" s="6">
        <v>20.022718667171524</v>
      </c>
      <c r="V185" s="6">
        <v>18.939795531995458</v>
      </c>
      <c r="W185" s="6">
        <v>5.5736463460810297</v>
      </c>
      <c r="X185" s="5">
        <v>7396</v>
      </c>
      <c r="Y185" s="5">
        <v>6596</v>
      </c>
      <c r="Z185" s="5">
        <v>374</v>
      </c>
      <c r="AA185" s="5">
        <v>1044</v>
      </c>
      <c r="AB185" s="5">
        <v>820</v>
      </c>
      <c r="AC185" s="5">
        <v>94</v>
      </c>
      <c r="AD185" s="5">
        <v>6352</v>
      </c>
      <c r="AE185" s="5">
        <v>5776</v>
      </c>
      <c r="AF185" s="5">
        <v>280</v>
      </c>
      <c r="AG185" s="6">
        <v>4.8476454293628812</v>
      </c>
      <c r="AH185" s="6">
        <v>90.931989924433253</v>
      </c>
      <c r="AI185" s="6">
        <v>11.463414634146341</v>
      </c>
      <c r="AJ185" s="6">
        <v>78.544061302681996</v>
      </c>
    </row>
    <row r="186" spans="1:36" hidden="1" x14ac:dyDescent="0.2">
      <c r="A186" s="1" t="str">
        <f t="shared" si="2"/>
        <v>Region: Yorkshire and The HumberWhite Gyspy or Irish Traveller</v>
      </c>
      <c r="B186" s="3" t="s">
        <v>791</v>
      </c>
      <c r="C186" s="3" t="s">
        <v>807</v>
      </c>
      <c r="D186" s="3" t="s">
        <v>704</v>
      </c>
      <c r="E186" s="5">
        <v>4378</v>
      </c>
      <c r="F186" s="5">
        <v>1226</v>
      </c>
      <c r="G186" s="5">
        <v>931</v>
      </c>
      <c r="H186" s="5">
        <v>938</v>
      </c>
      <c r="I186" s="5">
        <v>911</v>
      </c>
      <c r="J186" s="5">
        <v>1297</v>
      </c>
      <c r="K186" s="5">
        <v>272</v>
      </c>
      <c r="L186" s="5">
        <v>1155</v>
      </c>
      <c r="M186" s="5">
        <v>1068</v>
      </c>
      <c r="N186" s="5">
        <v>479</v>
      </c>
      <c r="O186" s="6">
        <v>28.003654636820468</v>
      </c>
      <c r="P186" s="6">
        <v>21.265417999086342</v>
      </c>
      <c r="Q186" s="6">
        <v>21.425308359981727</v>
      </c>
      <c r="R186" s="6">
        <v>20.808588396528094</v>
      </c>
      <c r="S186" s="6">
        <v>29.625399725902238</v>
      </c>
      <c r="T186" s="6">
        <v>6.2128825947921422</v>
      </c>
      <c r="U186" s="6">
        <v>26.381909547738694</v>
      </c>
      <c r="V186" s="6">
        <v>24.394700776610325</v>
      </c>
      <c r="W186" s="6">
        <v>10.941068981269986</v>
      </c>
      <c r="X186" s="5">
        <v>1581</v>
      </c>
      <c r="Y186" s="5">
        <v>857</v>
      </c>
      <c r="Z186" s="5">
        <v>196</v>
      </c>
      <c r="AA186" s="5">
        <v>426</v>
      </c>
      <c r="AB186" s="5">
        <v>228</v>
      </c>
      <c r="AC186" s="5">
        <v>62</v>
      </c>
      <c r="AD186" s="5">
        <v>1155</v>
      </c>
      <c r="AE186" s="5">
        <v>629</v>
      </c>
      <c r="AF186" s="5">
        <v>134</v>
      </c>
      <c r="AG186" s="6">
        <v>21.303656597774246</v>
      </c>
      <c r="AH186" s="6">
        <v>54.458874458874462</v>
      </c>
      <c r="AI186" s="6">
        <v>27.192982456140349</v>
      </c>
      <c r="AJ186" s="6">
        <v>53.521126760563384</v>
      </c>
    </row>
    <row r="187" spans="1:36" hidden="1" x14ac:dyDescent="0.2">
      <c r="A187" s="1" t="str">
        <f t="shared" si="2"/>
        <v>Region: Yorkshire and The HumberWhite Other</v>
      </c>
      <c r="B187" s="3" t="s">
        <v>791</v>
      </c>
      <c r="C187" s="3" t="s">
        <v>807</v>
      </c>
      <c r="D187" s="3" t="s">
        <v>705</v>
      </c>
      <c r="E187" s="5">
        <v>130031</v>
      </c>
      <c r="F187" s="5">
        <v>36739</v>
      </c>
      <c r="G187" s="5">
        <v>26036</v>
      </c>
      <c r="H187" s="5">
        <v>28670</v>
      </c>
      <c r="I187" s="5">
        <v>29231</v>
      </c>
      <c r="J187" s="5">
        <v>34723</v>
      </c>
      <c r="K187" s="5">
        <v>6182</v>
      </c>
      <c r="L187" s="5">
        <v>38689</v>
      </c>
      <c r="M187" s="5">
        <v>40333</v>
      </c>
      <c r="N187" s="5">
        <v>14278</v>
      </c>
      <c r="O187" s="6">
        <v>28.25403173089494</v>
      </c>
      <c r="P187" s="6">
        <v>20.022917611954071</v>
      </c>
      <c r="Q187" s="6">
        <v>22.048588413532158</v>
      </c>
      <c r="R187" s="6">
        <v>22.480023994278287</v>
      </c>
      <c r="S187" s="6">
        <v>26.703632210780505</v>
      </c>
      <c r="T187" s="6">
        <v>4.7542509093985279</v>
      </c>
      <c r="U187" s="6">
        <v>29.753674123862773</v>
      </c>
      <c r="V187" s="6">
        <v>31.017988018241805</v>
      </c>
      <c r="W187" s="6">
        <v>10.980458506048558</v>
      </c>
      <c r="X187" s="5">
        <v>64484</v>
      </c>
      <c r="Y187" s="5">
        <v>57884</v>
      </c>
      <c r="Z187" s="5">
        <v>3205</v>
      </c>
      <c r="AA187" s="5">
        <v>17280</v>
      </c>
      <c r="AB187" s="5">
        <v>15137</v>
      </c>
      <c r="AC187" s="5">
        <v>1127</v>
      </c>
      <c r="AD187" s="5">
        <v>47204</v>
      </c>
      <c r="AE187" s="5">
        <v>42747</v>
      </c>
      <c r="AF187" s="5">
        <v>2078</v>
      </c>
      <c r="AG187" s="6">
        <v>4.8611598474746769</v>
      </c>
      <c r="AH187" s="6">
        <v>90.55800355902042</v>
      </c>
      <c r="AI187" s="6">
        <v>7.4453326286582548</v>
      </c>
      <c r="AJ187" s="6">
        <v>87.598379629629633</v>
      </c>
    </row>
    <row r="188" spans="1:36" hidden="1" x14ac:dyDescent="0.2">
      <c r="A188" s="1" t="str">
        <f t="shared" si="2"/>
        <v>Region: Yorkshire and The HumberMixed White and Black Caribbean</v>
      </c>
      <c r="B188" s="3" t="s">
        <v>791</v>
      </c>
      <c r="C188" s="3" t="s">
        <v>807</v>
      </c>
      <c r="D188" s="3" t="s">
        <v>706</v>
      </c>
      <c r="E188" s="5">
        <v>33241</v>
      </c>
      <c r="F188" s="5">
        <v>10695</v>
      </c>
      <c r="G188" s="5">
        <v>7592</v>
      </c>
      <c r="H188" s="5">
        <v>8544</v>
      </c>
      <c r="I188" s="5">
        <v>8082</v>
      </c>
      <c r="J188" s="5">
        <v>10195</v>
      </c>
      <c r="K188" s="5">
        <v>1036</v>
      </c>
      <c r="L188" s="5">
        <v>11541</v>
      </c>
      <c r="M188" s="5">
        <v>10029</v>
      </c>
      <c r="N188" s="5">
        <v>4339</v>
      </c>
      <c r="O188" s="6">
        <v>32.174122318823137</v>
      </c>
      <c r="P188" s="6">
        <v>22.839264763394603</v>
      </c>
      <c r="Q188" s="6">
        <v>25.703197858066844</v>
      </c>
      <c r="R188" s="6">
        <v>24.313347973887669</v>
      </c>
      <c r="S188" s="6">
        <v>30.669955777503684</v>
      </c>
      <c r="T188" s="6">
        <v>3.1166330736139107</v>
      </c>
      <c r="U188" s="6">
        <v>34.719172106735655</v>
      </c>
      <c r="V188" s="6">
        <v>30.170572485785627</v>
      </c>
      <c r="W188" s="6">
        <v>13.05315724557023</v>
      </c>
      <c r="X188" s="5">
        <v>8781</v>
      </c>
      <c r="Y188" s="5">
        <v>6938</v>
      </c>
      <c r="Z188" s="5">
        <v>1132</v>
      </c>
      <c r="AA188" s="5">
        <v>2676</v>
      </c>
      <c r="AB188" s="5">
        <v>1942</v>
      </c>
      <c r="AC188" s="5">
        <v>457</v>
      </c>
      <c r="AD188" s="5">
        <v>6105</v>
      </c>
      <c r="AE188" s="5">
        <v>4996</v>
      </c>
      <c r="AF188" s="5">
        <v>675</v>
      </c>
      <c r="AG188" s="6">
        <v>13.510808646917534</v>
      </c>
      <c r="AH188" s="6">
        <v>81.834561834561839</v>
      </c>
      <c r="AI188" s="6">
        <v>23.532440782698249</v>
      </c>
      <c r="AJ188" s="6">
        <v>72.571001494768311</v>
      </c>
    </row>
    <row r="189" spans="1:36" hidden="1" x14ac:dyDescent="0.2">
      <c r="A189" s="1" t="str">
        <f t="shared" si="2"/>
        <v>Region: Yorkshire and The HumberMixed White and Black African</v>
      </c>
      <c r="B189" s="3" t="s">
        <v>791</v>
      </c>
      <c r="C189" s="3" t="s">
        <v>807</v>
      </c>
      <c r="D189" s="3" t="s">
        <v>707</v>
      </c>
      <c r="E189" s="5">
        <v>9321</v>
      </c>
      <c r="F189" s="5">
        <v>3001</v>
      </c>
      <c r="G189" s="5">
        <v>2202</v>
      </c>
      <c r="H189" s="5">
        <v>2402</v>
      </c>
      <c r="I189" s="5">
        <v>2333</v>
      </c>
      <c r="J189" s="5">
        <v>2858</v>
      </c>
      <c r="K189" s="5">
        <v>348</v>
      </c>
      <c r="L189" s="5">
        <v>2979</v>
      </c>
      <c r="M189" s="5">
        <v>2733</v>
      </c>
      <c r="N189" s="5">
        <v>1188</v>
      </c>
      <c r="O189" s="6">
        <v>32.196116296534704</v>
      </c>
      <c r="P189" s="6">
        <v>23.624074670099773</v>
      </c>
      <c r="Q189" s="6">
        <v>25.769767192361336</v>
      </c>
      <c r="R189" s="6">
        <v>25.029503272181095</v>
      </c>
      <c r="S189" s="6">
        <v>30.661946143117692</v>
      </c>
      <c r="T189" s="6">
        <v>3.7335049887351142</v>
      </c>
      <c r="U189" s="6">
        <v>31.960090119085933</v>
      </c>
      <c r="V189" s="6">
        <v>29.320888316704217</v>
      </c>
      <c r="W189" s="6">
        <v>12.745413582233667</v>
      </c>
      <c r="X189" s="5">
        <v>2243</v>
      </c>
      <c r="Y189" s="5">
        <v>1836</v>
      </c>
      <c r="Z189" s="5">
        <v>260</v>
      </c>
      <c r="AA189" s="5">
        <v>746</v>
      </c>
      <c r="AB189" s="5">
        <v>577</v>
      </c>
      <c r="AC189" s="5">
        <v>126</v>
      </c>
      <c r="AD189" s="5">
        <v>1497</v>
      </c>
      <c r="AE189" s="5">
        <v>1259</v>
      </c>
      <c r="AF189" s="5">
        <v>134</v>
      </c>
      <c r="AG189" s="6">
        <v>10.643367752184274</v>
      </c>
      <c r="AH189" s="6">
        <v>84.101536406145627</v>
      </c>
      <c r="AI189" s="6">
        <v>21.837088388214905</v>
      </c>
      <c r="AJ189" s="6">
        <v>77.345844504021443</v>
      </c>
    </row>
    <row r="190" spans="1:36" hidden="1" x14ac:dyDescent="0.2">
      <c r="A190" s="1" t="str">
        <f t="shared" si="2"/>
        <v>Region: Yorkshire and The HumberMixed White and Asian</v>
      </c>
      <c r="B190" s="3" t="s">
        <v>791</v>
      </c>
      <c r="C190" s="3" t="s">
        <v>807</v>
      </c>
      <c r="D190" s="3" t="s">
        <v>708</v>
      </c>
      <c r="E190" s="5">
        <v>26008</v>
      </c>
      <c r="F190" s="5">
        <v>6946</v>
      </c>
      <c r="G190" s="5">
        <v>5477</v>
      </c>
      <c r="H190" s="5">
        <v>4856</v>
      </c>
      <c r="I190" s="5">
        <v>5475</v>
      </c>
      <c r="J190" s="5">
        <v>6779</v>
      </c>
      <c r="K190" s="5">
        <v>1071</v>
      </c>
      <c r="L190" s="5">
        <v>6582</v>
      </c>
      <c r="M190" s="5">
        <v>7651</v>
      </c>
      <c r="N190" s="5">
        <v>2606</v>
      </c>
      <c r="O190" s="6">
        <v>26.707167025530605</v>
      </c>
      <c r="P190" s="6">
        <v>21.058904952322361</v>
      </c>
      <c r="Q190" s="6">
        <v>18.671178099046447</v>
      </c>
      <c r="R190" s="6">
        <v>21.051215010765919</v>
      </c>
      <c r="S190" s="6">
        <v>26.065056905567516</v>
      </c>
      <c r="T190" s="6">
        <v>4.1179637034758532</v>
      </c>
      <c r="U190" s="6">
        <v>25.307597662257766</v>
      </c>
      <c r="V190" s="6">
        <v>29.417871424177175</v>
      </c>
      <c r="W190" s="6">
        <v>10.019993848046754</v>
      </c>
      <c r="X190" s="5">
        <v>6366</v>
      </c>
      <c r="Y190" s="5">
        <v>5155</v>
      </c>
      <c r="Z190" s="5">
        <v>578</v>
      </c>
      <c r="AA190" s="5">
        <v>1634</v>
      </c>
      <c r="AB190" s="5">
        <v>1194</v>
      </c>
      <c r="AC190" s="5">
        <v>251</v>
      </c>
      <c r="AD190" s="5">
        <v>4732</v>
      </c>
      <c r="AE190" s="5">
        <v>3961</v>
      </c>
      <c r="AF190" s="5">
        <v>327</v>
      </c>
      <c r="AG190" s="6">
        <v>8.2554910376167641</v>
      </c>
      <c r="AH190" s="6">
        <v>83.706677937447168</v>
      </c>
      <c r="AI190" s="6">
        <v>21.021775544388611</v>
      </c>
      <c r="AJ190" s="6">
        <v>73.072215422276628</v>
      </c>
    </row>
    <row r="191" spans="1:36" hidden="1" x14ac:dyDescent="0.2">
      <c r="A191" s="1" t="str">
        <f t="shared" si="2"/>
        <v>Region: Yorkshire and The HumberMixed Other</v>
      </c>
      <c r="B191" s="3" t="s">
        <v>791</v>
      </c>
      <c r="C191" s="3" t="s">
        <v>807</v>
      </c>
      <c r="D191" s="3" t="s">
        <v>709</v>
      </c>
      <c r="E191" s="5">
        <v>15988</v>
      </c>
      <c r="F191" s="5">
        <v>4267</v>
      </c>
      <c r="G191" s="5">
        <v>3253</v>
      </c>
      <c r="H191" s="5">
        <v>3337</v>
      </c>
      <c r="I191" s="5">
        <v>3460</v>
      </c>
      <c r="J191" s="5">
        <v>4099</v>
      </c>
      <c r="K191" s="5">
        <v>746</v>
      </c>
      <c r="L191" s="5">
        <v>4157</v>
      </c>
      <c r="M191" s="5">
        <v>4088</v>
      </c>
      <c r="N191" s="5">
        <v>1596</v>
      </c>
      <c r="O191" s="6">
        <v>26.688766574931197</v>
      </c>
      <c r="P191" s="6">
        <v>20.346509882411809</v>
      </c>
      <c r="Q191" s="6">
        <v>20.871903927945958</v>
      </c>
      <c r="R191" s="6">
        <v>21.641230923192396</v>
      </c>
      <c r="S191" s="6">
        <v>25.637978483862899</v>
      </c>
      <c r="T191" s="6">
        <v>4.6659994996247187</v>
      </c>
      <c r="U191" s="6">
        <v>26.000750562922192</v>
      </c>
      <c r="V191" s="6">
        <v>25.569176882661996</v>
      </c>
      <c r="W191" s="6">
        <v>9.9824868651488625</v>
      </c>
      <c r="X191" s="5">
        <v>4617</v>
      </c>
      <c r="Y191" s="5">
        <v>3702</v>
      </c>
      <c r="Z191" s="5">
        <v>451</v>
      </c>
      <c r="AA191" s="5">
        <v>1198</v>
      </c>
      <c r="AB191" s="5">
        <v>882</v>
      </c>
      <c r="AC191" s="5">
        <v>168</v>
      </c>
      <c r="AD191" s="5">
        <v>3419</v>
      </c>
      <c r="AE191" s="5">
        <v>2820</v>
      </c>
      <c r="AF191" s="5">
        <v>283</v>
      </c>
      <c r="AG191" s="6">
        <v>10.035460992907801</v>
      </c>
      <c r="AH191" s="6">
        <v>82.480257385200346</v>
      </c>
      <c r="AI191" s="6">
        <v>19.047619047619047</v>
      </c>
      <c r="AJ191" s="6">
        <v>73.622704507512523</v>
      </c>
    </row>
    <row r="192" spans="1:36" hidden="1" x14ac:dyDescent="0.2">
      <c r="A192" s="1" t="str">
        <f t="shared" si="2"/>
        <v>Region: Yorkshire and The HumberIndian</v>
      </c>
      <c r="B192" s="3" t="s">
        <v>791</v>
      </c>
      <c r="C192" s="3" t="s">
        <v>807</v>
      </c>
      <c r="D192" s="3" t="s">
        <v>710</v>
      </c>
      <c r="E192" s="5">
        <v>69252</v>
      </c>
      <c r="F192" s="5">
        <v>12271</v>
      </c>
      <c r="G192" s="5">
        <v>13059</v>
      </c>
      <c r="H192" s="5">
        <v>7197</v>
      </c>
      <c r="I192" s="5">
        <v>9185</v>
      </c>
      <c r="J192" s="5">
        <v>17879</v>
      </c>
      <c r="K192" s="5">
        <v>2370</v>
      </c>
      <c r="L192" s="5">
        <v>13988</v>
      </c>
      <c r="M192" s="5">
        <v>27255</v>
      </c>
      <c r="N192" s="5">
        <v>3724</v>
      </c>
      <c r="O192" s="6">
        <v>17.719343845665108</v>
      </c>
      <c r="P192" s="6">
        <v>18.857217120083174</v>
      </c>
      <c r="Q192" s="6">
        <v>10.392479639577196</v>
      </c>
      <c r="R192" s="6">
        <v>13.263154854733438</v>
      </c>
      <c r="S192" s="6">
        <v>25.817304915381506</v>
      </c>
      <c r="T192" s="6">
        <v>3.4222838329578931</v>
      </c>
      <c r="U192" s="6">
        <v>20.198694622537978</v>
      </c>
      <c r="V192" s="6">
        <v>39.356264079015766</v>
      </c>
      <c r="W192" s="6">
        <v>5.3774620227574657</v>
      </c>
      <c r="X192" s="5">
        <v>28523</v>
      </c>
      <c r="Y192" s="5">
        <v>23977</v>
      </c>
      <c r="Z192" s="5">
        <v>1378</v>
      </c>
      <c r="AA192" s="5">
        <v>6099</v>
      </c>
      <c r="AB192" s="5">
        <v>4894</v>
      </c>
      <c r="AC192" s="5">
        <v>372</v>
      </c>
      <c r="AD192" s="5">
        <v>22424</v>
      </c>
      <c r="AE192" s="5">
        <v>19083</v>
      </c>
      <c r="AF192" s="5">
        <v>1006</v>
      </c>
      <c r="AG192" s="6">
        <v>5.2717078027563797</v>
      </c>
      <c r="AH192" s="6">
        <v>85.10078487334998</v>
      </c>
      <c r="AI192" s="6">
        <v>7.6011442582754389</v>
      </c>
      <c r="AJ192" s="6">
        <v>80.242662731595345</v>
      </c>
    </row>
    <row r="193" spans="1:36" hidden="1" x14ac:dyDescent="0.2">
      <c r="A193" s="1" t="str">
        <f t="shared" si="2"/>
        <v>Region: Yorkshire and The HumberPakistani</v>
      </c>
      <c r="B193" s="3" t="s">
        <v>791</v>
      </c>
      <c r="C193" s="3" t="s">
        <v>807</v>
      </c>
      <c r="D193" s="3" t="s">
        <v>711</v>
      </c>
      <c r="E193" s="5">
        <v>225892</v>
      </c>
      <c r="F193" s="5">
        <v>104338</v>
      </c>
      <c r="G193" s="5">
        <v>106738</v>
      </c>
      <c r="H193" s="5">
        <v>42560</v>
      </c>
      <c r="I193" s="5">
        <v>72026</v>
      </c>
      <c r="J193" s="5">
        <v>100548</v>
      </c>
      <c r="K193" s="5">
        <v>2007</v>
      </c>
      <c r="L193" s="5">
        <v>58927</v>
      </c>
      <c r="M193" s="5">
        <v>142009</v>
      </c>
      <c r="N193" s="5">
        <v>28782</v>
      </c>
      <c r="O193" s="6">
        <v>46.189329414056274</v>
      </c>
      <c r="P193" s="6">
        <v>47.251784038390028</v>
      </c>
      <c r="Q193" s="6">
        <v>18.840862004851875</v>
      </c>
      <c r="R193" s="6">
        <v>31.885148655109521</v>
      </c>
      <c r="S193" s="6">
        <v>44.51153648646256</v>
      </c>
      <c r="T193" s="6">
        <v>0.8884776795991004</v>
      </c>
      <c r="U193" s="6">
        <v>26.086359853381261</v>
      </c>
      <c r="V193" s="6">
        <v>62.865882811254934</v>
      </c>
      <c r="W193" s="6">
        <v>12.741487082322525</v>
      </c>
      <c r="X193" s="5">
        <v>80526</v>
      </c>
      <c r="Y193" s="5">
        <v>51419</v>
      </c>
      <c r="Z193" s="5">
        <v>5846</v>
      </c>
      <c r="AA193" s="5">
        <v>40151</v>
      </c>
      <c r="AB193" s="5">
        <v>24510</v>
      </c>
      <c r="AC193" s="5">
        <v>3203</v>
      </c>
      <c r="AD193" s="5">
        <v>40375</v>
      </c>
      <c r="AE193" s="5">
        <v>26909</v>
      </c>
      <c r="AF193" s="5">
        <v>2643</v>
      </c>
      <c r="AG193" s="6">
        <v>9.821992641867034</v>
      </c>
      <c r="AH193" s="6">
        <v>66.647678018575846</v>
      </c>
      <c r="AI193" s="6">
        <v>13.06813545491636</v>
      </c>
      <c r="AJ193" s="6">
        <v>61.044556798087221</v>
      </c>
    </row>
    <row r="194" spans="1:36" hidden="1" x14ac:dyDescent="0.2">
      <c r="A194" s="1" t="str">
        <f t="shared" ref="A194:A257" si="3">C194&amp;D194</f>
        <v>Region: Yorkshire and The HumberBangladeshi</v>
      </c>
      <c r="B194" s="3" t="s">
        <v>791</v>
      </c>
      <c r="C194" s="3" t="s">
        <v>807</v>
      </c>
      <c r="D194" s="3" t="s">
        <v>712</v>
      </c>
      <c r="E194" s="5">
        <v>22424</v>
      </c>
      <c r="F194" s="5">
        <v>13703</v>
      </c>
      <c r="G194" s="5">
        <v>12594</v>
      </c>
      <c r="H194" s="5">
        <v>6398</v>
      </c>
      <c r="I194" s="5">
        <v>9407</v>
      </c>
      <c r="J194" s="5">
        <v>12358</v>
      </c>
      <c r="K194" s="5">
        <v>988</v>
      </c>
      <c r="L194" s="5">
        <v>7036</v>
      </c>
      <c r="M194" s="5">
        <v>13893</v>
      </c>
      <c r="N194" s="5">
        <v>5035</v>
      </c>
      <c r="O194" s="6">
        <v>61.108633606849807</v>
      </c>
      <c r="P194" s="6">
        <v>56.163039600428114</v>
      </c>
      <c r="Q194" s="6">
        <v>28.531930074919728</v>
      </c>
      <c r="R194" s="6">
        <v>41.950588655012488</v>
      </c>
      <c r="S194" s="6">
        <v>55.110595790224757</v>
      </c>
      <c r="T194" s="6">
        <v>4.405993578308955</v>
      </c>
      <c r="U194" s="6">
        <v>31.377095968605065</v>
      </c>
      <c r="V194" s="6">
        <v>61.955940064216911</v>
      </c>
      <c r="W194" s="6">
        <v>22.453621120228327</v>
      </c>
      <c r="X194" s="5">
        <v>7629</v>
      </c>
      <c r="Y194" s="5">
        <v>4765</v>
      </c>
      <c r="Z194" s="5">
        <v>578</v>
      </c>
      <c r="AA194" s="5">
        <v>4914</v>
      </c>
      <c r="AB194" s="5">
        <v>2885</v>
      </c>
      <c r="AC194" s="5">
        <v>412</v>
      </c>
      <c r="AD194" s="5">
        <v>2715</v>
      </c>
      <c r="AE194" s="5">
        <v>1880</v>
      </c>
      <c r="AF194" s="5">
        <v>166</v>
      </c>
      <c r="AG194" s="6">
        <v>8.8297872340425538</v>
      </c>
      <c r="AH194" s="6">
        <v>69.244935543278089</v>
      </c>
      <c r="AI194" s="6">
        <v>14.280762564991335</v>
      </c>
      <c r="AJ194" s="6">
        <v>58.709808709808712</v>
      </c>
    </row>
    <row r="195" spans="1:36" hidden="1" x14ac:dyDescent="0.2">
      <c r="A195" s="1" t="str">
        <f t="shared" si="3"/>
        <v>Region: Yorkshire and The HumberChinese</v>
      </c>
      <c r="B195" s="3" t="s">
        <v>791</v>
      </c>
      <c r="C195" s="3" t="s">
        <v>807</v>
      </c>
      <c r="D195" s="3" t="s">
        <v>713</v>
      </c>
      <c r="E195" s="5">
        <v>28435</v>
      </c>
      <c r="F195" s="5">
        <v>4856</v>
      </c>
      <c r="G195" s="5">
        <v>3789</v>
      </c>
      <c r="H195" s="5">
        <v>3834</v>
      </c>
      <c r="I195" s="5">
        <v>4719</v>
      </c>
      <c r="J195" s="5">
        <v>4263</v>
      </c>
      <c r="K195" s="5">
        <v>1665</v>
      </c>
      <c r="L195" s="5">
        <v>7014</v>
      </c>
      <c r="M195" s="5">
        <v>9107</v>
      </c>
      <c r="N195" s="5">
        <v>1739</v>
      </c>
      <c r="O195" s="6">
        <v>17.07754527870582</v>
      </c>
      <c r="P195" s="6">
        <v>13.325127483734834</v>
      </c>
      <c r="Q195" s="6">
        <v>13.483383154563038</v>
      </c>
      <c r="R195" s="6">
        <v>16.595744680851062</v>
      </c>
      <c r="S195" s="6">
        <v>14.992087216458589</v>
      </c>
      <c r="T195" s="6">
        <v>5.8554598206435733</v>
      </c>
      <c r="U195" s="6">
        <v>24.666783893089502</v>
      </c>
      <c r="V195" s="6">
        <v>32.027430982943557</v>
      </c>
      <c r="W195" s="6">
        <v>6.115702479338843</v>
      </c>
      <c r="X195" s="5">
        <v>8673</v>
      </c>
      <c r="Y195" s="5">
        <v>7190</v>
      </c>
      <c r="Z195" s="5">
        <v>550</v>
      </c>
      <c r="AA195" s="5">
        <v>1884</v>
      </c>
      <c r="AB195" s="5">
        <v>1465</v>
      </c>
      <c r="AC195" s="5">
        <v>195</v>
      </c>
      <c r="AD195" s="5">
        <v>6789</v>
      </c>
      <c r="AE195" s="5">
        <v>5725</v>
      </c>
      <c r="AF195" s="5">
        <v>355</v>
      </c>
      <c r="AG195" s="6">
        <v>6.2008733624454146</v>
      </c>
      <c r="AH195" s="6">
        <v>84.327588746501689</v>
      </c>
      <c r="AI195" s="6">
        <v>13.310580204778157</v>
      </c>
      <c r="AJ195" s="6">
        <v>77.760084925690023</v>
      </c>
    </row>
    <row r="196" spans="1:36" hidden="1" x14ac:dyDescent="0.2">
      <c r="A196" s="1" t="str">
        <f t="shared" si="3"/>
        <v>Region: Yorkshire and The HumberAsian Other</v>
      </c>
      <c r="B196" s="3" t="s">
        <v>791</v>
      </c>
      <c r="C196" s="3" t="s">
        <v>807</v>
      </c>
      <c r="D196" s="3" t="s">
        <v>714</v>
      </c>
      <c r="E196" s="5">
        <v>39961</v>
      </c>
      <c r="F196" s="5">
        <v>13230</v>
      </c>
      <c r="G196" s="5">
        <v>11223</v>
      </c>
      <c r="H196" s="5">
        <v>8981</v>
      </c>
      <c r="I196" s="5">
        <v>10442</v>
      </c>
      <c r="J196" s="5">
        <v>12520</v>
      </c>
      <c r="K196" s="5">
        <v>1541</v>
      </c>
      <c r="L196" s="5">
        <v>12203</v>
      </c>
      <c r="M196" s="5">
        <v>15191</v>
      </c>
      <c r="N196" s="5">
        <v>5313</v>
      </c>
      <c r="O196" s="6">
        <v>33.107279597607665</v>
      </c>
      <c r="P196" s="6">
        <v>28.084882760691674</v>
      </c>
      <c r="Q196" s="6">
        <v>22.474412552238434</v>
      </c>
      <c r="R196" s="6">
        <v>26.130477215284902</v>
      </c>
      <c r="S196" s="6">
        <v>31.330547283601511</v>
      </c>
      <c r="T196" s="6">
        <v>3.8562598533570229</v>
      </c>
      <c r="U196" s="6">
        <v>30.537273841995948</v>
      </c>
      <c r="V196" s="6">
        <v>38.014564200095094</v>
      </c>
      <c r="W196" s="6">
        <v>13.295463076499587</v>
      </c>
      <c r="X196" s="5">
        <v>17060</v>
      </c>
      <c r="Y196" s="5">
        <v>13242</v>
      </c>
      <c r="Z196" s="5">
        <v>1479</v>
      </c>
      <c r="AA196" s="5">
        <v>5924</v>
      </c>
      <c r="AB196" s="5">
        <v>4334</v>
      </c>
      <c r="AC196" s="5">
        <v>682</v>
      </c>
      <c r="AD196" s="5">
        <v>11136</v>
      </c>
      <c r="AE196" s="5">
        <v>8908</v>
      </c>
      <c r="AF196" s="5">
        <v>797</v>
      </c>
      <c r="AG196" s="6">
        <v>8.9470139200718464</v>
      </c>
      <c r="AH196" s="6">
        <v>79.992816091954026</v>
      </c>
      <c r="AI196" s="6">
        <v>15.736040609137056</v>
      </c>
      <c r="AJ196" s="6">
        <v>73.16002700877786</v>
      </c>
    </row>
    <row r="197" spans="1:36" hidden="1" x14ac:dyDescent="0.2">
      <c r="A197" s="1" t="str">
        <f t="shared" si="3"/>
        <v>Region: Yorkshire and The HumberBlack African</v>
      </c>
      <c r="B197" s="3" t="s">
        <v>791</v>
      </c>
      <c r="C197" s="3" t="s">
        <v>807</v>
      </c>
      <c r="D197" s="3" t="s">
        <v>715</v>
      </c>
      <c r="E197" s="5">
        <v>46033</v>
      </c>
      <c r="F197" s="5">
        <v>22564</v>
      </c>
      <c r="G197" s="5">
        <v>17564</v>
      </c>
      <c r="H197" s="5">
        <v>17366</v>
      </c>
      <c r="I197" s="5">
        <v>18165</v>
      </c>
      <c r="J197" s="5">
        <v>19357</v>
      </c>
      <c r="K197" s="5">
        <v>1276</v>
      </c>
      <c r="L197" s="5">
        <v>20415</v>
      </c>
      <c r="M197" s="5">
        <v>18108</v>
      </c>
      <c r="N197" s="5">
        <v>9390</v>
      </c>
      <c r="O197" s="6">
        <v>49.017009536636763</v>
      </c>
      <c r="P197" s="6">
        <v>38.155236460799863</v>
      </c>
      <c r="Q197" s="6">
        <v>37.725110246996721</v>
      </c>
      <c r="R197" s="6">
        <v>39.460821584515458</v>
      </c>
      <c r="S197" s="6">
        <v>42.050268285794971</v>
      </c>
      <c r="T197" s="6">
        <v>2.7719244889535766</v>
      </c>
      <c r="U197" s="6">
        <v>44.348619468642063</v>
      </c>
      <c r="V197" s="6">
        <v>39.336997371450913</v>
      </c>
      <c r="W197" s="6">
        <v>20.398409836421699</v>
      </c>
      <c r="X197" s="5">
        <v>18128</v>
      </c>
      <c r="Y197" s="5">
        <v>15021</v>
      </c>
      <c r="Z197" s="5">
        <v>2705</v>
      </c>
      <c r="AA197" s="5">
        <v>8718</v>
      </c>
      <c r="AB197" s="5">
        <v>7067</v>
      </c>
      <c r="AC197" s="5">
        <v>1465</v>
      </c>
      <c r="AD197" s="5">
        <v>9410</v>
      </c>
      <c r="AE197" s="5">
        <v>7954</v>
      </c>
      <c r="AF197" s="5">
        <v>1240</v>
      </c>
      <c r="AG197" s="6">
        <v>15.589640432486799</v>
      </c>
      <c r="AH197" s="6">
        <v>84.527098831030813</v>
      </c>
      <c r="AI197" s="6">
        <v>20.730154238007643</v>
      </c>
      <c r="AJ197" s="6">
        <v>81.06217022252811</v>
      </c>
    </row>
    <row r="198" spans="1:36" hidden="1" x14ac:dyDescent="0.2">
      <c r="A198" s="1" t="str">
        <f t="shared" si="3"/>
        <v>Region: Yorkshire and The HumberBlack Caribbean</v>
      </c>
      <c r="B198" s="3" t="s">
        <v>791</v>
      </c>
      <c r="C198" s="3" t="s">
        <v>807</v>
      </c>
      <c r="D198" s="3" t="s">
        <v>716</v>
      </c>
      <c r="E198" s="5">
        <v>23420</v>
      </c>
      <c r="F198" s="5">
        <v>9435</v>
      </c>
      <c r="G198" s="5">
        <v>7446</v>
      </c>
      <c r="H198" s="5">
        <v>7388</v>
      </c>
      <c r="I198" s="5">
        <v>7360</v>
      </c>
      <c r="J198" s="5">
        <v>6993</v>
      </c>
      <c r="K198" s="5">
        <v>460</v>
      </c>
      <c r="L198" s="5">
        <v>9295</v>
      </c>
      <c r="M198" s="5">
        <v>9387</v>
      </c>
      <c r="N198" s="5">
        <v>4034</v>
      </c>
      <c r="O198" s="6">
        <v>40.286080273270706</v>
      </c>
      <c r="P198" s="6">
        <v>31.793339026473099</v>
      </c>
      <c r="Q198" s="6">
        <v>31.545687446626815</v>
      </c>
      <c r="R198" s="6">
        <v>31.42613151152861</v>
      </c>
      <c r="S198" s="6">
        <v>29.859094790777114</v>
      </c>
      <c r="T198" s="6">
        <v>1.9641332194705381</v>
      </c>
      <c r="U198" s="6">
        <v>39.688300597779673</v>
      </c>
      <c r="V198" s="6">
        <v>40.081127241673784</v>
      </c>
      <c r="W198" s="6">
        <v>17.224594363791631</v>
      </c>
      <c r="X198" s="5">
        <v>9314</v>
      </c>
      <c r="Y198" s="5">
        <v>8079</v>
      </c>
      <c r="Z198" s="5">
        <v>1029</v>
      </c>
      <c r="AA198" s="5">
        <v>3716</v>
      </c>
      <c r="AB198" s="5">
        <v>3154</v>
      </c>
      <c r="AC198" s="5">
        <v>542</v>
      </c>
      <c r="AD198" s="5">
        <v>5598</v>
      </c>
      <c r="AE198" s="5">
        <v>4925</v>
      </c>
      <c r="AF198" s="5">
        <v>487</v>
      </c>
      <c r="AG198" s="6">
        <v>9.8883248730964475</v>
      </c>
      <c r="AH198" s="6">
        <v>87.977849231868518</v>
      </c>
      <c r="AI198" s="6">
        <v>17.184527584020291</v>
      </c>
      <c r="AJ198" s="6">
        <v>84.876210979547906</v>
      </c>
    </row>
    <row r="199" spans="1:36" hidden="1" x14ac:dyDescent="0.2">
      <c r="A199" s="1" t="str">
        <f t="shared" si="3"/>
        <v>Region: Yorkshire and The HumberBlack Other</v>
      </c>
      <c r="B199" s="3" t="s">
        <v>791</v>
      </c>
      <c r="C199" s="3" t="s">
        <v>807</v>
      </c>
      <c r="D199" s="3" t="s">
        <v>717</v>
      </c>
      <c r="E199" s="5">
        <v>10892</v>
      </c>
      <c r="F199" s="5">
        <v>4782</v>
      </c>
      <c r="G199" s="5">
        <v>3877</v>
      </c>
      <c r="H199" s="5">
        <v>3705</v>
      </c>
      <c r="I199" s="5">
        <v>3861</v>
      </c>
      <c r="J199" s="5">
        <v>3788</v>
      </c>
      <c r="K199" s="5">
        <v>427</v>
      </c>
      <c r="L199" s="5">
        <v>4457</v>
      </c>
      <c r="M199" s="5">
        <v>4250</v>
      </c>
      <c r="N199" s="5">
        <v>1919</v>
      </c>
      <c r="O199" s="6">
        <v>43.903782592728611</v>
      </c>
      <c r="P199" s="6">
        <v>35.594932060227691</v>
      </c>
      <c r="Q199" s="6">
        <v>34.015791406536906</v>
      </c>
      <c r="R199" s="6">
        <v>35.448035255233201</v>
      </c>
      <c r="S199" s="6">
        <v>34.777818582445832</v>
      </c>
      <c r="T199" s="6">
        <v>3.9203084832904884</v>
      </c>
      <c r="U199" s="6">
        <v>40.919941241278003</v>
      </c>
      <c r="V199" s="6">
        <v>39.01946382666177</v>
      </c>
      <c r="W199" s="6">
        <v>17.61843554902681</v>
      </c>
      <c r="X199" s="5">
        <v>4322</v>
      </c>
      <c r="Y199" s="5">
        <v>3565</v>
      </c>
      <c r="Z199" s="5">
        <v>558</v>
      </c>
      <c r="AA199" s="5">
        <v>1829</v>
      </c>
      <c r="AB199" s="5">
        <v>1471</v>
      </c>
      <c r="AC199" s="5">
        <v>282</v>
      </c>
      <c r="AD199" s="5">
        <v>2493</v>
      </c>
      <c r="AE199" s="5">
        <v>2094</v>
      </c>
      <c r="AF199" s="5">
        <v>276</v>
      </c>
      <c r="AG199" s="6">
        <v>13.180515759312321</v>
      </c>
      <c r="AH199" s="6">
        <v>83.99518652226233</v>
      </c>
      <c r="AI199" s="6">
        <v>19.170632222977567</v>
      </c>
      <c r="AJ199" s="6">
        <v>80.426462547840345</v>
      </c>
    </row>
    <row r="200" spans="1:36" hidden="1" x14ac:dyDescent="0.2">
      <c r="A200" s="1" t="str">
        <f t="shared" si="3"/>
        <v>Region: Yorkshire and The HumberArab</v>
      </c>
      <c r="B200" s="3" t="s">
        <v>791</v>
      </c>
      <c r="C200" s="3" t="s">
        <v>807</v>
      </c>
      <c r="D200" s="3" t="s">
        <v>699</v>
      </c>
      <c r="E200" s="5">
        <v>21340</v>
      </c>
      <c r="F200" s="5">
        <v>8260</v>
      </c>
      <c r="G200" s="5">
        <v>7402</v>
      </c>
      <c r="H200" s="5">
        <v>6083</v>
      </c>
      <c r="I200" s="5">
        <v>7979</v>
      </c>
      <c r="J200" s="5">
        <v>5611</v>
      </c>
      <c r="K200" s="5">
        <v>1216</v>
      </c>
      <c r="L200" s="5">
        <v>6373</v>
      </c>
      <c r="M200" s="5">
        <v>7145</v>
      </c>
      <c r="N200" s="5">
        <v>2537</v>
      </c>
      <c r="O200" s="6">
        <v>38.706654170571696</v>
      </c>
      <c r="P200" s="6">
        <v>34.686035613870665</v>
      </c>
      <c r="Q200" s="6">
        <v>28.505154639175259</v>
      </c>
      <c r="R200" s="6">
        <v>37.389878163074037</v>
      </c>
      <c r="S200" s="6">
        <v>26.293345829428304</v>
      </c>
      <c r="T200" s="6">
        <v>5.6982193064667293</v>
      </c>
      <c r="U200" s="6">
        <v>29.864104967197751</v>
      </c>
      <c r="V200" s="6">
        <v>33.481724461105905</v>
      </c>
      <c r="W200" s="6">
        <v>11.888472352389877</v>
      </c>
      <c r="X200" s="5">
        <v>5910</v>
      </c>
      <c r="Y200" s="5">
        <v>3545</v>
      </c>
      <c r="Z200" s="5">
        <v>693</v>
      </c>
      <c r="AA200" s="5">
        <v>2480</v>
      </c>
      <c r="AB200" s="5">
        <v>1404</v>
      </c>
      <c r="AC200" s="5">
        <v>357</v>
      </c>
      <c r="AD200" s="5">
        <v>3430</v>
      </c>
      <c r="AE200" s="5">
        <v>2141</v>
      </c>
      <c r="AF200" s="5">
        <v>336</v>
      </c>
      <c r="AG200" s="6">
        <v>15.693601120971509</v>
      </c>
      <c r="AH200" s="6">
        <v>62.419825072886297</v>
      </c>
      <c r="AI200" s="6">
        <v>25.427350427350426</v>
      </c>
      <c r="AJ200" s="6">
        <v>56.612903225806448</v>
      </c>
    </row>
    <row r="201" spans="1:36" hidden="1" x14ac:dyDescent="0.2">
      <c r="A201" s="1" t="str">
        <f t="shared" si="3"/>
        <v>Region: Yorkshire and The HumberOther</v>
      </c>
      <c r="B201" s="3" t="s">
        <v>791</v>
      </c>
      <c r="C201" s="3" t="s">
        <v>807</v>
      </c>
      <c r="D201" s="3" t="s">
        <v>718</v>
      </c>
      <c r="E201" s="5">
        <v>19570</v>
      </c>
      <c r="F201" s="5">
        <v>7721</v>
      </c>
      <c r="G201" s="5">
        <v>6382</v>
      </c>
      <c r="H201" s="5">
        <v>5677</v>
      </c>
      <c r="I201" s="5">
        <v>6344</v>
      </c>
      <c r="J201" s="5">
        <v>6461</v>
      </c>
      <c r="K201" s="5">
        <v>646</v>
      </c>
      <c r="L201" s="5">
        <v>6147</v>
      </c>
      <c r="M201" s="5">
        <v>7631</v>
      </c>
      <c r="N201" s="5">
        <v>3199</v>
      </c>
      <c r="O201" s="6">
        <v>39.453244762391414</v>
      </c>
      <c r="P201" s="6">
        <v>32.611139499233524</v>
      </c>
      <c r="Q201" s="6">
        <v>29.008686765457334</v>
      </c>
      <c r="R201" s="6">
        <v>32.416964741951965</v>
      </c>
      <c r="S201" s="6">
        <v>33.014818599897801</v>
      </c>
      <c r="T201" s="6">
        <v>3.3009708737864076</v>
      </c>
      <c r="U201" s="6">
        <v>31.410321921308125</v>
      </c>
      <c r="V201" s="6">
        <v>38.99335717935616</v>
      </c>
      <c r="W201" s="6">
        <v>16.346448645886561</v>
      </c>
      <c r="X201" s="5">
        <v>9286</v>
      </c>
      <c r="Y201" s="5">
        <v>7216</v>
      </c>
      <c r="Z201" s="5">
        <v>1317</v>
      </c>
      <c r="AA201" s="5">
        <v>3812</v>
      </c>
      <c r="AB201" s="5">
        <v>2865</v>
      </c>
      <c r="AC201" s="5">
        <v>647</v>
      </c>
      <c r="AD201" s="5">
        <v>5474</v>
      </c>
      <c r="AE201" s="5">
        <v>4351</v>
      </c>
      <c r="AF201" s="5">
        <v>670</v>
      </c>
      <c r="AG201" s="6">
        <v>15.398758905998621</v>
      </c>
      <c r="AH201" s="6">
        <v>79.48483741322616</v>
      </c>
      <c r="AI201" s="6">
        <v>22.582897033158812</v>
      </c>
      <c r="AJ201" s="6">
        <v>75.15739769150052</v>
      </c>
    </row>
    <row r="202" spans="1:36" x14ac:dyDescent="0.2">
      <c r="A202" s="1" t="str">
        <f t="shared" si="3"/>
        <v>Type: Inner LondonAll people</v>
      </c>
      <c r="B202" s="3" t="s">
        <v>35</v>
      </c>
      <c r="C202" s="3" t="s">
        <v>793</v>
      </c>
      <c r="D202" s="3" t="s">
        <v>700</v>
      </c>
      <c r="E202" s="5">
        <v>3231901</v>
      </c>
      <c r="F202" s="5">
        <v>489176</v>
      </c>
      <c r="G202" s="5">
        <v>836730</v>
      </c>
      <c r="H202" s="5">
        <v>179016</v>
      </c>
      <c r="I202" s="5">
        <v>246761</v>
      </c>
      <c r="J202" s="5">
        <v>3754</v>
      </c>
      <c r="K202" s="5">
        <v>1624907</v>
      </c>
      <c r="L202" s="5">
        <v>606990</v>
      </c>
      <c r="M202" s="5">
        <v>1200828</v>
      </c>
      <c r="N202" s="5">
        <v>56997</v>
      </c>
      <c r="O202" s="6">
        <v>15.13585966896882</v>
      </c>
      <c r="P202" s="6">
        <v>25.889716300097064</v>
      </c>
      <c r="Q202" s="6">
        <v>5.5390310532408016</v>
      </c>
      <c r="R202" s="6">
        <v>7.6351658048931572</v>
      </c>
      <c r="S202" s="6">
        <v>0.11615454805082211</v>
      </c>
      <c r="T202" s="6">
        <v>50.2771279194505</v>
      </c>
      <c r="U202" s="6">
        <v>18.781206478787563</v>
      </c>
      <c r="V202" s="6">
        <v>37.155469799353384</v>
      </c>
      <c r="W202" s="6">
        <v>1.763575060003385</v>
      </c>
      <c r="X202" s="5">
        <v>1440537</v>
      </c>
      <c r="Y202" s="5">
        <v>1237186</v>
      </c>
      <c r="Z202" s="5">
        <v>89566</v>
      </c>
      <c r="AA202" s="5">
        <v>253766</v>
      </c>
      <c r="AB202" s="5">
        <v>201858</v>
      </c>
      <c r="AC202" s="5">
        <v>22552</v>
      </c>
      <c r="AD202" s="5">
        <v>1186771</v>
      </c>
      <c r="AE202" s="5">
        <v>1035328</v>
      </c>
      <c r="AF202" s="5">
        <v>67014</v>
      </c>
      <c r="AG202" s="6">
        <v>6.4727313469740988</v>
      </c>
      <c r="AH202" s="6">
        <v>87.239071396250836</v>
      </c>
      <c r="AI202" s="6">
        <v>11.17221016754352</v>
      </c>
      <c r="AJ202" s="6">
        <v>79.544935097688423</v>
      </c>
    </row>
    <row r="203" spans="1:36" hidden="1" x14ac:dyDescent="0.2">
      <c r="A203" s="1" t="str">
        <f t="shared" si="3"/>
        <v>Type: Inner LondonWhite British</v>
      </c>
      <c r="B203" s="3" t="s">
        <v>35</v>
      </c>
      <c r="C203" s="3" t="s">
        <v>793</v>
      </c>
      <c r="D203" s="3" t="s">
        <v>701</v>
      </c>
      <c r="E203" s="5">
        <v>1240266</v>
      </c>
      <c r="F203" s="5">
        <v>122617</v>
      </c>
      <c r="G203" s="5">
        <v>216166</v>
      </c>
      <c r="H203" s="5">
        <v>51670</v>
      </c>
      <c r="I203" s="5">
        <v>82278</v>
      </c>
      <c r="J203" s="5">
        <v>1478</v>
      </c>
      <c r="K203" s="5">
        <v>501529</v>
      </c>
      <c r="L203" s="5">
        <v>196381</v>
      </c>
      <c r="M203" s="5">
        <v>444912</v>
      </c>
      <c r="N203" s="5">
        <v>16532</v>
      </c>
      <c r="O203" s="6">
        <v>9.8863469610551284</v>
      </c>
      <c r="P203" s="6">
        <v>17.429003133198847</v>
      </c>
      <c r="Q203" s="6">
        <v>4.1660418007104925</v>
      </c>
      <c r="R203" s="6">
        <v>6.6338995022035592</v>
      </c>
      <c r="S203" s="6">
        <v>0.11916798493226453</v>
      </c>
      <c r="T203" s="6">
        <v>40.437212662444992</v>
      </c>
      <c r="U203" s="6">
        <v>15.833780817985819</v>
      </c>
      <c r="V203" s="6">
        <v>35.872304812032255</v>
      </c>
      <c r="W203" s="6">
        <v>1.3329398693506072</v>
      </c>
      <c r="X203" s="5">
        <v>557277</v>
      </c>
      <c r="Y203" s="5">
        <v>501213</v>
      </c>
      <c r="Z203" s="5">
        <v>22203</v>
      </c>
      <c r="AA203" s="5">
        <v>66047</v>
      </c>
      <c r="AB203" s="5">
        <v>56054</v>
      </c>
      <c r="AC203" s="5">
        <v>4253</v>
      </c>
      <c r="AD203" s="5">
        <v>491230</v>
      </c>
      <c r="AE203" s="5">
        <v>445159</v>
      </c>
      <c r="AF203" s="5">
        <v>17950</v>
      </c>
      <c r="AG203" s="6">
        <v>4.0322671225337468</v>
      </c>
      <c r="AH203" s="6">
        <v>90.621297559188164</v>
      </c>
      <c r="AI203" s="6">
        <v>7.5873265065829383</v>
      </c>
      <c r="AJ203" s="6">
        <v>84.869865398882609</v>
      </c>
    </row>
    <row r="204" spans="1:36" hidden="1" x14ac:dyDescent="0.2">
      <c r="A204" s="1" t="str">
        <f t="shared" si="3"/>
        <v>Type: Inner LondonMinorities - all other than White British</v>
      </c>
      <c r="B204" s="3" t="s">
        <v>35</v>
      </c>
      <c r="C204" s="3" t="s">
        <v>793</v>
      </c>
      <c r="D204" s="3" t="s">
        <v>702</v>
      </c>
      <c r="E204" s="5">
        <v>1991635</v>
      </c>
      <c r="F204" s="5">
        <v>366559</v>
      </c>
      <c r="G204" s="5">
        <v>620564</v>
      </c>
      <c r="H204" s="5">
        <v>127346</v>
      </c>
      <c r="I204" s="5">
        <v>164483</v>
      </c>
      <c r="J204" s="5">
        <v>2276</v>
      </c>
      <c r="K204" s="5">
        <v>1123378</v>
      </c>
      <c r="L204" s="5">
        <v>410609</v>
      </c>
      <c r="M204" s="5">
        <v>755916</v>
      </c>
      <c r="N204" s="5">
        <v>40465</v>
      </c>
      <c r="O204" s="6">
        <v>18.404928613927751</v>
      </c>
      <c r="P204" s="6">
        <v>31.158520512041616</v>
      </c>
      <c r="Q204" s="6">
        <v>6.3940430852038652</v>
      </c>
      <c r="R204" s="6">
        <v>8.2586919792030162</v>
      </c>
      <c r="S204" s="6">
        <v>0.11427796759948484</v>
      </c>
      <c r="T204" s="6">
        <v>56.404813130920076</v>
      </c>
      <c r="U204" s="6">
        <v>20.616679261009171</v>
      </c>
      <c r="V204" s="6">
        <v>37.954544883977235</v>
      </c>
      <c r="W204" s="6">
        <v>2.0317477851112278</v>
      </c>
      <c r="X204" s="5">
        <v>883260</v>
      </c>
      <c r="Y204" s="5">
        <v>735973</v>
      </c>
      <c r="Z204" s="5">
        <v>67363</v>
      </c>
      <c r="AA204" s="5">
        <v>187719</v>
      </c>
      <c r="AB204" s="5">
        <v>145804</v>
      </c>
      <c r="AC204" s="5">
        <v>18299</v>
      </c>
      <c r="AD204" s="5">
        <v>695541</v>
      </c>
      <c r="AE204" s="5">
        <v>590169</v>
      </c>
      <c r="AF204" s="5">
        <v>49064</v>
      </c>
      <c r="AG204" s="6">
        <v>8.3135508642439699</v>
      </c>
      <c r="AH204" s="6">
        <v>84.850353897182188</v>
      </c>
      <c r="AI204" s="6">
        <v>12.550410139639515</v>
      </c>
      <c r="AJ204" s="6">
        <v>77.671413122805902</v>
      </c>
    </row>
    <row r="205" spans="1:36" hidden="1" x14ac:dyDescent="0.2">
      <c r="A205" s="1" t="str">
        <f t="shared" si="3"/>
        <v>Type: Inner LondonWhite Irish</v>
      </c>
      <c r="B205" s="3" t="s">
        <v>35</v>
      </c>
      <c r="C205" s="3" t="s">
        <v>793</v>
      </c>
      <c r="D205" s="3" t="s">
        <v>703</v>
      </c>
      <c r="E205" s="5">
        <v>75165</v>
      </c>
      <c r="F205" s="5">
        <v>8604</v>
      </c>
      <c r="G205" s="5">
        <v>14946</v>
      </c>
      <c r="H205" s="5">
        <v>4099</v>
      </c>
      <c r="I205" s="5">
        <v>5997</v>
      </c>
      <c r="J205" s="5">
        <v>29</v>
      </c>
      <c r="K205" s="5">
        <v>30573</v>
      </c>
      <c r="L205" s="5">
        <v>12781</v>
      </c>
      <c r="M205" s="5">
        <v>29390</v>
      </c>
      <c r="N205" s="5">
        <v>1041</v>
      </c>
      <c r="O205" s="6">
        <v>11.446817002594292</v>
      </c>
      <c r="P205" s="6">
        <v>19.884254639792456</v>
      </c>
      <c r="Q205" s="6">
        <v>5.4533359941462116</v>
      </c>
      <c r="R205" s="6">
        <v>7.9784474156854923</v>
      </c>
      <c r="S205" s="6">
        <v>3.8581786735847799E-2</v>
      </c>
      <c r="T205" s="6">
        <v>40.674516064657752</v>
      </c>
      <c r="U205" s="6">
        <v>17.003924698995544</v>
      </c>
      <c r="V205" s="6">
        <v>39.100645247122998</v>
      </c>
      <c r="W205" s="6">
        <v>1.3849531031730193</v>
      </c>
      <c r="X205" s="5">
        <v>32544</v>
      </c>
      <c r="Y205" s="5">
        <v>29109</v>
      </c>
      <c r="Z205" s="5">
        <v>1438</v>
      </c>
      <c r="AA205" s="5">
        <v>4083</v>
      </c>
      <c r="AB205" s="5">
        <v>3497</v>
      </c>
      <c r="AC205" s="5">
        <v>233</v>
      </c>
      <c r="AD205" s="5">
        <v>28461</v>
      </c>
      <c r="AE205" s="5">
        <v>25612</v>
      </c>
      <c r="AF205" s="5">
        <v>1205</v>
      </c>
      <c r="AG205" s="6">
        <v>4.7048258628767767</v>
      </c>
      <c r="AH205" s="6">
        <v>89.989810618038717</v>
      </c>
      <c r="AI205" s="6">
        <v>6.6628538747497856</v>
      </c>
      <c r="AJ205" s="6">
        <v>85.647807984325254</v>
      </c>
    </row>
    <row r="206" spans="1:36" hidden="1" x14ac:dyDescent="0.2">
      <c r="A206" s="1" t="str">
        <f t="shared" si="3"/>
        <v>Type: Inner LondonWhite Gyspy or Irish Traveller</v>
      </c>
      <c r="B206" s="3" t="s">
        <v>35</v>
      </c>
      <c r="C206" s="3" t="s">
        <v>793</v>
      </c>
      <c r="D206" s="3" t="s">
        <v>704</v>
      </c>
      <c r="E206" s="5">
        <v>3055</v>
      </c>
      <c r="F206" s="5">
        <v>709</v>
      </c>
      <c r="G206" s="5">
        <v>1133</v>
      </c>
      <c r="H206" s="5">
        <v>308</v>
      </c>
      <c r="I206" s="5">
        <v>290</v>
      </c>
      <c r="J206" s="5">
        <v>8</v>
      </c>
      <c r="K206" s="5">
        <v>1857</v>
      </c>
      <c r="L206" s="5">
        <v>764</v>
      </c>
      <c r="M206" s="5">
        <v>1163</v>
      </c>
      <c r="N206" s="5">
        <v>81</v>
      </c>
      <c r="O206" s="6">
        <v>23.20785597381342</v>
      </c>
      <c r="P206" s="6">
        <v>37.086743044189852</v>
      </c>
      <c r="Q206" s="6">
        <v>10.081833060556464</v>
      </c>
      <c r="R206" s="6">
        <v>9.4926350245499176</v>
      </c>
      <c r="S206" s="6">
        <v>0.26186579378068742</v>
      </c>
      <c r="T206" s="6">
        <v>60.785597381342065</v>
      </c>
      <c r="U206" s="6">
        <v>25.008183306055646</v>
      </c>
      <c r="V206" s="6">
        <v>38.068739770867431</v>
      </c>
      <c r="W206" s="6">
        <v>2.6513911620294599</v>
      </c>
      <c r="X206" s="5">
        <v>1172</v>
      </c>
      <c r="Y206" s="5">
        <v>697</v>
      </c>
      <c r="Z206" s="5">
        <v>119</v>
      </c>
      <c r="AA206" s="5">
        <v>324</v>
      </c>
      <c r="AB206" s="5">
        <v>185</v>
      </c>
      <c r="AC206" s="5">
        <v>33</v>
      </c>
      <c r="AD206" s="5">
        <v>848</v>
      </c>
      <c r="AE206" s="5">
        <v>512</v>
      </c>
      <c r="AF206" s="5">
        <v>86</v>
      </c>
      <c r="AG206" s="6">
        <v>16.796875</v>
      </c>
      <c r="AH206" s="6">
        <v>60.377358490566039</v>
      </c>
      <c r="AI206" s="3">
        <v>17.837837837837839</v>
      </c>
      <c r="AJ206" s="3">
        <v>57.098765432098766</v>
      </c>
    </row>
    <row r="207" spans="1:36" hidden="1" x14ac:dyDescent="0.2">
      <c r="A207" s="1" t="str">
        <f t="shared" si="3"/>
        <v>Type: Inner LondonWhite Other</v>
      </c>
      <c r="B207" s="3" t="s">
        <v>35</v>
      </c>
      <c r="C207" s="3" t="s">
        <v>793</v>
      </c>
      <c r="D207" s="3" t="s">
        <v>705</v>
      </c>
      <c r="E207" s="5">
        <v>534723</v>
      </c>
      <c r="F207" s="5">
        <v>69476</v>
      </c>
      <c r="G207" s="5">
        <v>113164</v>
      </c>
      <c r="H207" s="5">
        <v>26011</v>
      </c>
      <c r="I207" s="5">
        <v>33547</v>
      </c>
      <c r="J207" s="5">
        <v>225</v>
      </c>
      <c r="K207" s="5">
        <v>278449</v>
      </c>
      <c r="L207" s="5">
        <v>96892</v>
      </c>
      <c r="M207" s="5">
        <v>219271</v>
      </c>
      <c r="N207" s="5">
        <v>8316</v>
      </c>
      <c r="O207" s="6">
        <v>12.992895386957359</v>
      </c>
      <c r="P207" s="6">
        <v>21.163106879636747</v>
      </c>
      <c r="Q207" s="6">
        <v>4.8643877297217442</v>
      </c>
      <c r="R207" s="6">
        <v>6.2737155499202393</v>
      </c>
      <c r="S207" s="6">
        <v>4.2077860873760808E-2</v>
      </c>
      <c r="T207" s="6">
        <v>52.073503477501433</v>
      </c>
      <c r="U207" s="6">
        <v>18.120035981246364</v>
      </c>
      <c r="V207" s="6">
        <v>41.006465029557361</v>
      </c>
      <c r="W207" s="6">
        <v>1.5551977378941995</v>
      </c>
      <c r="X207" s="5">
        <v>316000</v>
      </c>
      <c r="Y207" s="5">
        <v>283081</v>
      </c>
      <c r="Z207" s="5">
        <v>14099</v>
      </c>
      <c r="AA207" s="5">
        <v>50554</v>
      </c>
      <c r="AB207" s="5">
        <v>43421</v>
      </c>
      <c r="AC207" s="5">
        <v>3004</v>
      </c>
      <c r="AD207" s="5">
        <v>265446</v>
      </c>
      <c r="AE207" s="5">
        <v>239660</v>
      </c>
      <c r="AF207" s="5">
        <v>11095</v>
      </c>
      <c r="AG207" s="6">
        <v>4.6294750897104233</v>
      </c>
      <c r="AH207" s="6">
        <v>90.285783172471994</v>
      </c>
      <c r="AI207" s="6">
        <v>6.9183114161350501</v>
      </c>
      <c r="AJ207" s="6">
        <v>85.890335087233453</v>
      </c>
    </row>
    <row r="208" spans="1:36" hidden="1" x14ac:dyDescent="0.2">
      <c r="A208" s="1" t="str">
        <f t="shared" si="3"/>
        <v>Type: Inner LondonMixed White and Black Caribbean</v>
      </c>
      <c r="B208" s="3" t="s">
        <v>35</v>
      </c>
      <c r="C208" s="3" t="s">
        <v>793</v>
      </c>
      <c r="D208" s="3" t="s">
        <v>706</v>
      </c>
      <c r="E208" s="5">
        <v>56900</v>
      </c>
      <c r="F208" s="5">
        <v>9623</v>
      </c>
      <c r="G208" s="5">
        <v>16553</v>
      </c>
      <c r="H208" s="5">
        <v>4080</v>
      </c>
      <c r="I208" s="5">
        <v>4810</v>
      </c>
      <c r="J208" s="5">
        <v>92</v>
      </c>
      <c r="K208" s="5">
        <v>26316</v>
      </c>
      <c r="L208" s="5">
        <v>12352</v>
      </c>
      <c r="M208" s="5">
        <v>20350</v>
      </c>
      <c r="N208" s="5">
        <v>1281</v>
      </c>
      <c r="O208" s="6">
        <v>16.912126537785589</v>
      </c>
      <c r="P208" s="6">
        <v>29.091388400702989</v>
      </c>
      <c r="Q208" s="6">
        <v>7.1704745166959576</v>
      </c>
      <c r="R208" s="6">
        <v>8.4534270650263625</v>
      </c>
      <c r="S208" s="6">
        <v>0.16168717047451669</v>
      </c>
      <c r="T208" s="6">
        <v>46.249560632688926</v>
      </c>
      <c r="U208" s="6">
        <v>21.708260105448154</v>
      </c>
      <c r="V208" s="6">
        <v>35.764499121265381</v>
      </c>
      <c r="W208" s="6">
        <v>2.251318101933216</v>
      </c>
      <c r="X208" s="5">
        <v>16087</v>
      </c>
      <c r="Y208" s="5">
        <v>12773</v>
      </c>
      <c r="Z208" s="5">
        <v>2026</v>
      </c>
      <c r="AA208" s="5">
        <v>3167</v>
      </c>
      <c r="AB208" s="5">
        <v>2432</v>
      </c>
      <c r="AC208" s="5">
        <v>417</v>
      </c>
      <c r="AD208" s="5">
        <v>12920</v>
      </c>
      <c r="AE208" s="5">
        <v>10341</v>
      </c>
      <c r="AF208" s="5">
        <v>1609</v>
      </c>
      <c r="AG208" s="6">
        <v>15.559423653418431</v>
      </c>
      <c r="AH208" s="6">
        <v>80.038699690402481</v>
      </c>
      <c r="AI208" s="6">
        <v>17.14638157894737</v>
      </c>
      <c r="AJ208" s="6">
        <v>76.791916640353648</v>
      </c>
    </row>
    <row r="209" spans="1:36" hidden="1" x14ac:dyDescent="0.2">
      <c r="A209" s="1" t="str">
        <f t="shared" si="3"/>
        <v>Type: Inner LondonMixed White and Black African</v>
      </c>
      <c r="B209" s="3" t="s">
        <v>35</v>
      </c>
      <c r="C209" s="3" t="s">
        <v>793</v>
      </c>
      <c r="D209" s="3" t="s">
        <v>707</v>
      </c>
      <c r="E209" s="5">
        <v>32203</v>
      </c>
      <c r="F209" s="5">
        <v>6164</v>
      </c>
      <c r="G209" s="5">
        <v>10112</v>
      </c>
      <c r="H209" s="5">
        <v>2584</v>
      </c>
      <c r="I209" s="5">
        <v>2986</v>
      </c>
      <c r="J209" s="5">
        <v>29</v>
      </c>
      <c r="K209" s="5">
        <v>17062</v>
      </c>
      <c r="L209" s="5">
        <v>7083</v>
      </c>
      <c r="M209" s="5">
        <v>12579</v>
      </c>
      <c r="N209" s="5">
        <v>910</v>
      </c>
      <c r="O209" s="6">
        <v>19.141073812998791</v>
      </c>
      <c r="P209" s="6">
        <v>31.40080116759308</v>
      </c>
      <c r="Q209" s="6">
        <v>8.024097133807409</v>
      </c>
      <c r="R209" s="6">
        <v>9.2724280346551566</v>
      </c>
      <c r="S209" s="6">
        <v>9.0053721702946926E-2</v>
      </c>
      <c r="T209" s="6">
        <v>52.982641368816573</v>
      </c>
      <c r="U209" s="6">
        <v>21.994845200757695</v>
      </c>
      <c r="V209" s="6">
        <v>39.061578113840326</v>
      </c>
      <c r="W209" s="6">
        <v>2.8258236810235071</v>
      </c>
      <c r="X209" s="5">
        <v>10004</v>
      </c>
      <c r="Y209" s="5">
        <v>8235</v>
      </c>
      <c r="Z209" s="5">
        <v>1075</v>
      </c>
      <c r="AA209" s="5">
        <v>2148</v>
      </c>
      <c r="AB209" s="5">
        <v>1698</v>
      </c>
      <c r="AC209" s="5">
        <v>287</v>
      </c>
      <c r="AD209" s="5">
        <v>7856</v>
      </c>
      <c r="AE209" s="5">
        <v>6537</v>
      </c>
      <c r="AF209" s="5">
        <v>788</v>
      </c>
      <c r="AG209" s="6">
        <v>12.054459232063637</v>
      </c>
      <c r="AH209" s="6">
        <v>83.210285132382893</v>
      </c>
      <c r="AI209" s="3">
        <v>16.902237926972909</v>
      </c>
      <c r="AJ209" s="3">
        <v>79.050279329608941</v>
      </c>
    </row>
    <row r="210" spans="1:36" hidden="1" x14ac:dyDescent="0.2">
      <c r="A210" s="1" t="str">
        <f t="shared" si="3"/>
        <v>Type: Inner LondonMixed White and Asian</v>
      </c>
      <c r="B210" s="3" t="s">
        <v>35</v>
      </c>
      <c r="C210" s="3" t="s">
        <v>793</v>
      </c>
      <c r="D210" s="3" t="s">
        <v>708</v>
      </c>
      <c r="E210" s="5">
        <v>42114</v>
      </c>
      <c r="F210" s="5">
        <v>4981</v>
      </c>
      <c r="G210" s="5">
        <v>8304</v>
      </c>
      <c r="H210" s="5">
        <v>1805</v>
      </c>
      <c r="I210" s="5">
        <v>2730</v>
      </c>
      <c r="J210" s="5">
        <v>32</v>
      </c>
      <c r="K210" s="5">
        <v>19959</v>
      </c>
      <c r="L210" s="5">
        <v>7083</v>
      </c>
      <c r="M210" s="5">
        <v>16157</v>
      </c>
      <c r="N210" s="5">
        <v>549</v>
      </c>
      <c r="O210" s="6">
        <v>11.827420810181888</v>
      </c>
      <c r="P210" s="6">
        <v>19.717908533979198</v>
      </c>
      <c r="Q210" s="6">
        <v>4.2859856579759699</v>
      </c>
      <c r="R210" s="6">
        <v>6.4824049009830462</v>
      </c>
      <c r="S210" s="6">
        <v>7.5984233271596147E-2</v>
      </c>
      <c r="T210" s="6">
        <v>47.39279099586836</v>
      </c>
      <c r="U210" s="6">
        <v>16.81863513320986</v>
      </c>
      <c r="V210" s="6">
        <v>38.36491428028684</v>
      </c>
      <c r="W210" s="6">
        <v>1.3036045020658213</v>
      </c>
      <c r="X210" s="5">
        <v>14948</v>
      </c>
      <c r="Y210" s="5">
        <v>12932</v>
      </c>
      <c r="Z210" s="5">
        <v>755</v>
      </c>
      <c r="AA210" s="5">
        <v>2359</v>
      </c>
      <c r="AB210" s="5">
        <v>1901</v>
      </c>
      <c r="AC210" s="5">
        <v>163</v>
      </c>
      <c r="AD210" s="5">
        <v>12589</v>
      </c>
      <c r="AE210" s="5">
        <v>11031</v>
      </c>
      <c r="AF210" s="5">
        <v>592</v>
      </c>
      <c r="AG210" s="6">
        <v>5.3666938627504308</v>
      </c>
      <c r="AH210" s="6">
        <v>87.624116292000949</v>
      </c>
      <c r="AI210" s="6">
        <v>8.5744345081536029</v>
      </c>
      <c r="AJ210" s="6">
        <v>80.584993641373458</v>
      </c>
    </row>
    <row r="211" spans="1:36" hidden="1" x14ac:dyDescent="0.2">
      <c r="A211" s="1" t="str">
        <f t="shared" si="3"/>
        <v>Type: Inner LondonMixed Other</v>
      </c>
      <c r="B211" s="3" t="s">
        <v>35</v>
      </c>
      <c r="C211" s="3" t="s">
        <v>793</v>
      </c>
      <c r="D211" s="3" t="s">
        <v>709</v>
      </c>
      <c r="E211" s="5">
        <v>58531</v>
      </c>
      <c r="F211" s="5">
        <v>9073</v>
      </c>
      <c r="G211" s="5">
        <v>15016</v>
      </c>
      <c r="H211" s="5">
        <v>3687</v>
      </c>
      <c r="I211" s="5">
        <v>4542</v>
      </c>
      <c r="J211" s="5">
        <v>38</v>
      </c>
      <c r="K211" s="5">
        <v>28933</v>
      </c>
      <c r="L211" s="5">
        <v>11563</v>
      </c>
      <c r="M211" s="5">
        <v>23679</v>
      </c>
      <c r="N211" s="5">
        <v>1102</v>
      </c>
      <c r="O211" s="6">
        <v>15.50118740496489</v>
      </c>
      <c r="P211" s="6">
        <v>25.654781227042079</v>
      </c>
      <c r="Q211" s="6">
        <v>6.299226051152381</v>
      </c>
      <c r="R211" s="6">
        <v>7.7599904324204267</v>
      </c>
      <c r="S211" s="6">
        <v>6.4922861389690931E-2</v>
      </c>
      <c r="T211" s="6">
        <v>49.431924962840206</v>
      </c>
      <c r="U211" s="6">
        <v>19.755343322342007</v>
      </c>
      <c r="V211" s="6">
        <v>40.455485127539255</v>
      </c>
      <c r="W211" s="6">
        <v>1.8827629803010371</v>
      </c>
      <c r="X211" s="5">
        <v>21593</v>
      </c>
      <c r="Y211" s="5">
        <v>18644</v>
      </c>
      <c r="Z211" s="5">
        <v>1468</v>
      </c>
      <c r="AA211" s="5">
        <v>3750</v>
      </c>
      <c r="AB211" s="5">
        <v>3044</v>
      </c>
      <c r="AC211" s="5">
        <v>313</v>
      </c>
      <c r="AD211" s="5">
        <v>17843</v>
      </c>
      <c r="AE211" s="5">
        <v>15600</v>
      </c>
      <c r="AF211" s="5">
        <v>1155</v>
      </c>
      <c r="AG211" s="6">
        <v>7.4038461538461542</v>
      </c>
      <c r="AH211" s="6">
        <v>87.429243961217281</v>
      </c>
      <c r="AI211" s="6">
        <v>10.282522996057819</v>
      </c>
      <c r="AJ211" s="6">
        <v>81.173333333333332</v>
      </c>
    </row>
    <row r="212" spans="1:36" hidden="1" x14ac:dyDescent="0.2">
      <c r="A212" s="1" t="str">
        <f t="shared" si="3"/>
        <v>Type: Inner LondonIndian</v>
      </c>
      <c r="B212" s="3" t="s">
        <v>35</v>
      </c>
      <c r="C212" s="3" t="s">
        <v>793</v>
      </c>
      <c r="D212" s="3" t="s">
        <v>710</v>
      </c>
      <c r="E212" s="5">
        <v>109933</v>
      </c>
      <c r="F212" s="5">
        <v>16047</v>
      </c>
      <c r="G212" s="5">
        <v>32902</v>
      </c>
      <c r="H212" s="5">
        <v>3321</v>
      </c>
      <c r="I212" s="5">
        <v>5719</v>
      </c>
      <c r="J212" s="5">
        <v>38</v>
      </c>
      <c r="K212" s="5">
        <v>74536</v>
      </c>
      <c r="L212" s="5">
        <v>22850</v>
      </c>
      <c r="M212" s="5">
        <v>38156</v>
      </c>
      <c r="N212" s="5">
        <v>1427</v>
      </c>
      <c r="O212" s="6">
        <v>14.597072762500796</v>
      </c>
      <c r="P212" s="6">
        <v>29.929138657182101</v>
      </c>
      <c r="Q212" s="6">
        <v>3.0209309306577641</v>
      </c>
      <c r="R212" s="6">
        <v>5.2022595580944762</v>
      </c>
      <c r="S212" s="6">
        <v>3.4566508691657644E-2</v>
      </c>
      <c r="T212" s="6">
        <v>67.80129715372091</v>
      </c>
      <c r="U212" s="6">
        <v>20.785387463273086</v>
      </c>
      <c r="V212" s="6">
        <v>34.708413306286559</v>
      </c>
      <c r="W212" s="6">
        <v>1.2980633658683016</v>
      </c>
      <c r="X212" s="5">
        <v>50912</v>
      </c>
      <c r="Y212" s="5">
        <v>44068</v>
      </c>
      <c r="Z212" s="5">
        <v>2762</v>
      </c>
      <c r="AA212" s="5">
        <v>10579</v>
      </c>
      <c r="AB212" s="5">
        <v>8681</v>
      </c>
      <c r="AC212" s="5">
        <v>762</v>
      </c>
      <c r="AD212" s="5">
        <v>40333</v>
      </c>
      <c r="AE212" s="5">
        <v>35387</v>
      </c>
      <c r="AF212" s="5">
        <v>2000</v>
      </c>
      <c r="AG212" s="6">
        <v>5.6517930313391922</v>
      </c>
      <c r="AH212" s="6">
        <v>87.73708873627055</v>
      </c>
      <c r="AI212" s="6">
        <v>8.7777905771224507</v>
      </c>
      <c r="AJ212" s="6">
        <v>82.058795727384435</v>
      </c>
    </row>
    <row r="213" spans="1:36" hidden="1" x14ac:dyDescent="0.2">
      <c r="A213" s="1" t="str">
        <f t="shared" si="3"/>
        <v>Type: Inner LondonPakistani</v>
      </c>
      <c r="B213" s="3" t="s">
        <v>35</v>
      </c>
      <c r="C213" s="3" t="s">
        <v>793</v>
      </c>
      <c r="D213" s="3" t="s">
        <v>711</v>
      </c>
      <c r="E213" s="5">
        <v>59890</v>
      </c>
      <c r="F213" s="5">
        <v>9731</v>
      </c>
      <c r="G213" s="5">
        <v>20484</v>
      </c>
      <c r="H213" s="5">
        <v>1680</v>
      </c>
      <c r="I213" s="5">
        <v>3425</v>
      </c>
      <c r="J213" s="5">
        <v>30</v>
      </c>
      <c r="K213" s="5">
        <v>41576</v>
      </c>
      <c r="L213" s="5">
        <v>13847</v>
      </c>
      <c r="M213" s="5">
        <v>20786</v>
      </c>
      <c r="N213" s="5">
        <v>793</v>
      </c>
      <c r="O213" s="6">
        <v>16.248121556186341</v>
      </c>
      <c r="P213" s="6">
        <v>34.202704959091669</v>
      </c>
      <c r="Q213" s="6">
        <v>2.8051427617298379</v>
      </c>
      <c r="R213" s="6">
        <v>5.7188178326932713</v>
      </c>
      <c r="S213" s="6">
        <v>5.0091835030889965E-2</v>
      </c>
      <c r="T213" s="6">
        <v>69.420604441476044</v>
      </c>
      <c r="U213" s="6">
        <v>23.120721322424444</v>
      </c>
      <c r="V213" s="6">
        <v>34.706962765069292</v>
      </c>
      <c r="W213" s="6">
        <v>1.3240941726498581</v>
      </c>
      <c r="X213" s="5">
        <v>22748</v>
      </c>
      <c r="Y213" s="5">
        <v>16175</v>
      </c>
      <c r="Z213" s="5">
        <v>1758</v>
      </c>
      <c r="AA213" s="5">
        <v>5708</v>
      </c>
      <c r="AB213" s="5">
        <v>3964</v>
      </c>
      <c r="AC213" s="5">
        <v>479</v>
      </c>
      <c r="AD213" s="5">
        <v>17040</v>
      </c>
      <c r="AE213" s="5">
        <v>12211</v>
      </c>
      <c r="AF213" s="5">
        <v>1279</v>
      </c>
      <c r="AG213" s="6">
        <v>10.474162640242405</v>
      </c>
      <c r="AH213" s="6">
        <v>71.660798122065728</v>
      </c>
      <c r="AI213" s="3">
        <v>12.083753784056508</v>
      </c>
      <c r="AJ213" s="3">
        <v>69.446391030133142</v>
      </c>
    </row>
    <row r="214" spans="1:36" hidden="1" x14ac:dyDescent="0.2">
      <c r="A214" s="1" t="str">
        <f t="shared" si="3"/>
        <v>Type: Inner LondonBangladeshi</v>
      </c>
      <c r="B214" s="3" t="s">
        <v>35</v>
      </c>
      <c r="C214" s="3" t="s">
        <v>793</v>
      </c>
      <c r="D214" s="3" t="s">
        <v>712</v>
      </c>
      <c r="E214" s="5">
        <v>163838</v>
      </c>
      <c r="F214" s="5">
        <v>64681</v>
      </c>
      <c r="G214" s="5">
        <v>103628</v>
      </c>
      <c r="H214" s="5">
        <v>13109</v>
      </c>
      <c r="I214" s="5">
        <v>29106</v>
      </c>
      <c r="J214" s="5">
        <v>885</v>
      </c>
      <c r="K214" s="5">
        <v>127119</v>
      </c>
      <c r="L214" s="5">
        <v>32911</v>
      </c>
      <c r="M214" s="5">
        <v>41917</v>
      </c>
      <c r="N214" s="5">
        <v>2562</v>
      </c>
      <c r="O214" s="6">
        <v>39.478631330948865</v>
      </c>
      <c r="P214" s="6">
        <v>63.250283816941128</v>
      </c>
      <c r="Q214" s="6">
        <v>8.0011963036658162</v>
      </c>
      <c r="R214" s="6">
        <v>17.765109437371063</v>
      </c>
      <c r="S214" s="6">
        <v>0.54016772665681956</v>
      </c>
      <c r="T214" s="6">
        <v>77.588227395353954</v>
      </c>
      <c r="U214" s="6">
        <v>20.0875254824888</v>
      </c>
      <c r="V214" s="6">
        <v>25.584418755111756</v>
      </c>
      <c r="W214" s="6">
        <v>1.5637397917455047</v>
      </c>
      <c r="X214" s="5">
        <v>57213</v>
      </c>
      <c r="Y214" s="5">
        <v>35871</v>
      </c>
      <c r="Z214" s="5">
        <v>5552</v>
      </c>
      <c r="AA214" s="5">
        <v>28239</v>
      </c>
      <c r="AB214" s="5">
        <v>17303</v>
      </c>
      <c r="AC214" s="5">
        <v>2832</v>
      </c>
      <c r="AD214" s="5">
        <v>28974</v>
      </c>
      <c r="AE214" s="5">
        <v>18568</v>
      </c>
      <c r="AF214" s="5">
        <v>2720</v>
      </c>
      <c r="AG214" s="6">
        <v>14.648858250753985</v>
      </c>
      <c r="AH214" s="6">
        <v>64.085041761579348</v>
      </c>
      <c r="AI214" s="3">
        <v>16.367103970409755</v>
      </c>
      <c r="AJ214" s="3">
        <v>61.273416197457415</v>
      </c>
    </row>
    <row r="215" spans="1:36" hidden="1" x14ac:dyDescent="0.2">
      <c r="A215" s="1" t="str">
        <f t="shared" si="3"/>
        <v>Type: Inner LondonChinese</v>
      </c>
      <c r="B215" s="3" t="s">
        <v>35</v>
      </c>
      <c r="C215" s="3" t="s">
        <v>793</v>
      </c>
      <c r="D215" s="3" t="s">
        <v>713</v>
      </c>
      <c r="E215" s="5">
        <v>65983</v>
      </c>
      <c r="F215" s="5">
        <v>7624</v>
      </c>
      <c r="G215" s="5">
        <v>13718</v>
      </c>
      <c r="H215" s="5">
        <v>2729</v>
      </c>
      <c r="I215" s="5">
        <v>4442</v>
      </c>
      <c r="J215" s="5">
        <v>72</v>
      </c>
      <c r="K215" s="5">
        <v>34450</v>
      </c>
      <c r="L215" s="5">
        <v>12174</v>
      </c>
      <c r="M215" s="5">
        <v>25835</v>
      </c>
      <c r="N215" s="5">
        <v>808</v>
      </c>
      <c r="O215" s="6">
        <v>11.554491308367307</v>
      </c>
      <c r="P215" s="6">
        <v>20.790203537274753</v>
      </c>
      <c r="Q215" s="6">
        <v>4.1359137959777517</v>
      </c>
      <c r="R215" s="6">
        <v>6.732037039843596</v>
      </c>
      <c r="S215" s="6">
        <v>0.10911901550399346</v>
      </c>
      <c r="T215" s="6">
        <v>52.210417834896866</v>
      </c>
      <c r="U215" s="6">
        <v>18.450206871466893</v>
      </c>
      <c r="V215" s="6">
        <v>39.154024521467647</v>
      </c>
      <c r="W215" s="6">
        <v>1.2245578406559265</v>
      </c>
      <c r="X215" s="5">
        <v>29810</v>
      </c>
      <c r="Y215" s="5">
        <v>26297</v>
      </c>
      <c r="Z215" s="5">
        <v>1458</v>
      </c>
      <c r="AA215" s="5">
        <v>4496</v>
      </c>
      <c r="AB215" s="5">
        <v>3891</v>
      </c>
      <c r="AC215" s="5">
        <v>288</v>
      </c>
      <c r="AD215" s="5">
        <v>25314</v>
      </c>
      <c r="AE215" s="5">
        <v>22406</v>
      </c>
      <c r="AF215" s="5">
        <v>1170</v>
      </c>
      <c r="AG215" s="6">
        <v>5.2218155851111305</v>
      </c>
      <c r="AH215" s="6">
        <v>88.512285691712094</v>
      </c>
      <c r="AI215" s="6">
        <v>7.4016962220508864</v>
      </c>
      <c r="AJ215" s="6">
        <v>86.543594306049826</v>
      </c>
    </row>
    <row r="216" spans="1:36" hidden="1" x14ac:dyDescent="0.2">
      <c r="A216" s="1" t="str">
        <f t="shared" si="3"/>
        <v>Type: Inner LondonAsian Other</v>
      </c>
      <c r="B216" s="3" t="s">
        <v>35</v>
      </c>
      <c r="C216" s="3" t="s">
        <v>793</v>
      </c>
      <c r="D216" s="3" t="s">
        <v>714</v>
      </c>
      <c r="E216" s="5">
        <v>115549</v>
      </c>
      <c r="F216" s="5">
        <v>17076</v>
      </c>
      <c r="G216" s="5">
        <v>31572</v>
      </c>
      <c r="H216" s="5">
        <v>5903</v>
      </c>
      <c r="I216" s="5">
        <v>7984</v>
      </c>
      <c r="J216" s="5">
        <v>97</v>
      </c>
      <c r="K216" s="5">
        <v>64173</v>
      </c>
      <c r="L216" s="5">
        <v>23610</v>
      </c>
      <c r="M216" s="5">
        <v>45279</v>
      </c>
      <c r="N216" s="5">
        <v>1988</v>
      </c>
      <c r="O216" s="6">
        <v>14.778146067901929</v>
      </c>
      <c r="P216" s="6">
        <v>27.323473158573417</v>
      </c>
      <c r="Q216" s="6">
        <v>5.1086552025547602</v>
      </c>
      <c r="R216" s="6">
        <v>6.9096227574448932</v>
      </c>
      <c r="S216" s="6">
        <v>8.3947070074167671E-2</v>
      </c>
      <c r="T216" s="6">
        <v>55.537477606902698</v>
      </c>
      <c r="U216" s="6">
        <v>20.43288994279483</v>
      </c>
      <c r="V216" s="6">
        <v>39.185973050394203</v>
      </c>
      <c r="W216" s="6">
        <v>1.7204822196643847</v>
      </c>
      <c r="X216" s="5">
        <v>51457</v>
      </c>
      <c r="Y216" s="5">
        <v>41419</v>
      </c>
      <c r="Z216" s="5">
        <v>2824</v>
      </c>
      <c r="AA216" s="5">
        <v>9679</v>
      </c>
      <c r="AB216" s="5">
        <v>7548</v>
      </c>
      <c r="AC216" s="5">
        <v>709</v>
      </c>
      <c r="AD216" s="5">
        <v>41778</v>
      </c>
      <c r="AE216" s="5">
        <v>33871</v>
      </c>
      <c r="AF216" s="5">
        <v>2115</v>
      </c>
      <c r="AG216" s="6">
        <v>6.2442797673526025</v>
      </c>
      <c r="AH216" s="6">
        <v>81.07377088419743</v>
      </c>
      <c r="AI216" s="6">
        <v>9.3932167461579219</v>
      </c>
      <c r="AJ216" s="6">
        <v>77.983262733753492</v>
      </c>
    </row>
    <row r="217" spans="1:36" hidden="1" x14ac:dyDescent="0.2">
      <c r="A217" s="1" t="str">
        <f t="shared" si="3"/>
        <v>Type: Inner LondonBlack African</v>
      </c>
      <c r="B217" s="3" t="s">
        <v>35</v>
      </c>
      <c r="C217" s="3" t="s">
        <v>793</v>
      </c>
      <c r="D217" s="3" t="s">
        <v>715</v>
      </c>
      <c r="E217" s="5">
        <v>276513</v>
      </c>
      <c r="F217" s="5">
        <v>63890</v>
      </c>
      <c r="G217" s="5">
        <v>108043</v>
      </c>
      <c r="H217" s="5">
        <v>25864</v>
      </c>
      <c r="I217" s="5">
        <v>26920</v>
      </c>
      <c r="J217" s="5">
        <v>268</v>
      </c>
      <c r="K217" s="5">
        <v>161449</v>
      </c>
      <c r="L217" s="5">
        <v>71412</v>
      </c>
      <c r="M217" s="5">
        <v>105838</v>
      </c>
      <c r="N217" s="5">
        <v>9476</v>
      </c>
      <c r="O217" s="6">
        <v>23.105604438127681</v>
      </c>
      <c r="P217" s="6">
        <v>39.073388954588033</v>
      </c>
      <c r="Q217" s="6">
        <v>9.3536289433046544</v>
      </c>
      <c r="R217" s="6">
        <v>9.7355278052026488</v>
      </c>
      <c r="S217" s="6">
        <v>9.6921302072596943E-2</v>
      </c>
      <c r="T217" s="6">
        <v>58.387489919099643</v>
      </c>
      <c r="U217" s="6">
        <v>25.82591053585184</v>
      </c>
      <c r="V217" s="6">
        <v>38.275958092386254</v>
      </c>
      <c r="W217" s="6">
        <v>3.4269636508952561</v>
      </c>
      <c r="X217" s="5">
        <v>105134</v>
      </c>
      <c r="Y217" s="5">
        <v>84862</v>
      </c>
      <c r="Z217" s="5">
        <v>14273</v>
      </c>
      <c r="AA217" s="5">
        <v>27137</v>
      </c>
      <c r="AB217" s="5">
        <v>21483</v>
      </c>
      <c r="AC217" s="5">
        <v>4099</v>
      </c>
      <c r="AD217" s="5">
        <v>77997</v>
      </c>
      <c r="AE217" s="5">
        <v>63379</v>
      </c>
      <c r="AF217" s="5">
        <v>10174</v>
      </c>
      <c r="AG217" s="6">
        <v>16.052635731078116</v>
      </c>
      <c r="AH217" s="6">
        <v>81.25825352257138</v>
      </c>
      <c r="AI217" s="3">
        <v>19.080202951170694</v>
      </c>
      <c r="AJ217" s="6">
        <v>79.164977705715444</v>
      </c>
    </row>
    <row r="218" spans="1:36" hidden="1" x14ac:dyDescent="0.2">
      <c r="A218" s="1" t="str">
        <f t="shared" si="3"/>
        <v>Type: Inner LondonBlack Caribbean</v>
      </c>
      <c r="B218" s="3" t="s">
        <v>35</v>
      </c>
      <c r="C218" s="3" t="s">
        <v>793</v>
      </c>
      <c r="D218" s="3" t="s">
        <v>716</v>
      </c>
      <c r="E218" s="5">
        <v>173959</v>
      </c>
      <c r="F218" s="5">
        <v>35075</v>
      </c>
      <c r="G218" s="5">
        <v>57511</v>
      </c>
      <c r="H218" s="5">
        <v>14316</v>
      </c>
      <c r="I218" s="5">
        <v>14106</v>
      </c>
      <c r="J218" s="5">
        <v>245</v>
      </c>
      <c r="K218" s="5">
        <v>89826</v>
      </c>
      <c r="L218" s="5">
        <v>41226</v>
      </c>
      <c r="M218" s="5">
        <v>63497</v>
      </c>
      <c r="N218" s="5">
        <v>4776</v>
      </c>
      <c r="O218" s="6">
        <v>20.162796980897799</v>
      </c>
      <c r="P218" s="6">
        <v>33.060088871515703</v>
      </c>
      <c r="Q218" s="6">
        <v>8.2295253479268098</v>
      </c>
      <c r="R218" s="6">
        <v>8.1088072476847994</v>
      </c>
      <c r="S218" s="6">
        <v>0.14083778361567956</v>
      </c>
      <c r="T218" s="6">
        <v>51.636305106375637</v>
      </c>
      <c r="U218" s="6">
        <v>23.698687621795941</v>
      </c>
      <c r="V218" s="6">
        <v>36.501129576509406</v>
      </c>
      <c r="W218" s="6">
        <v>2.7454745083611654</v>
      </c>
      <c r="X218" s="5">
        <v>64073</v>
      </c>
      <c r="Y218" s="5">
        <v>53652</v>
      </c>
      <c r="Z218" s="5">
        <v>8404</v>
      </c>
      <c r="AA218" s="5">
        <v>15027</v>
      </c>
      <c r="AB218" s="5">
        <v>12382</v>
      </c>
      <c r="AC218" s="5">
        <v>2178</v>
      </c>
      <c r="AD218" s="5">
        <v>49046</v>
      </c>
      <c r="AE218" s="5">
        <v>41270</v>
      </c>
      <c r="AF218" s="5">
        <v>6226</v>
      </c>
      <c r="AG218" s="6">
        <v>15.086018899927309</v>
      </c>
      <c r="AH218" s="6">
        <v>84.145496064918646</v>
      </c>
      <c r="AI218" s="3">
        <v>17.590050072686157</v>
      </c>
      <c r="AJ218" s="6">
        <v>82.398349637319498</v>
      </c>
    </row>
    <row r="219" spans="1:36" hidden="1" x14ac:dyDescent="0.2">
      <c r="A219" s="1" t="str">
        <f t="shared" si="3"/>
        <v>Type: Inner LondonBlack Other</v>
      </c>
      <c r="B219" s="3" t="s">
        <v>35</v>
      </c>
      <c r="C219" s="3" t="s">
        <v>793</v>
      </c>
      <c r="D219" s="3" t="s">
        <v>717</v>
      </c>
      <c r="E219" s="5">
        <v>89709</v>
      </c>
      <c r="F219" s="5">
        <v>18378</v>
      </c>
      <c r="G219" s="5">
        <v>30962</v>
      </c>
      <c r="H219" s="5">
        <v>7933</v>
      </c>
      <c r="I219" s="5">
        <v>8580</v>
      </c>
      <c r="J219" s="5">
        <v>99</v>
      </c>
      <c r="K219" s="5">
        <v>45758</v>
      </c>
      <c r="L219" s="5">
        <v>20461</v>
      </c>
      <c r="M219" s="5">
        <v>34437</v>
      </c>
      <c r="N219" s="5">
        <v>2579</v>
      </c>
      <c r="O219" s="6">
        <v>20.486238838912485</v>
      </c>
      <c r="P219" s="6">
        <v>34.513816896855388</v>
      </c>
      <c r="Q219" s="6">
        <v>8.8430369305197924</v>
      </c>
      <c r="R219" s="6">
        <v>9.564257766779253</v>
      </c>
      <c r="S219" s="6">
        <v>0.11035682038591446</v>
      </c>
      <c r="T219" s="6">
        <v>51.007145325441151</v>
      </c>
      <c r="U219" s="6">
        <v>22.808190928446422</v>
      </c>
      <c r="V219" s="6">
        <v>38.387452763936729</v>
      </c>
      <c r="W219" s="6">
        <v>2.8748509068209431</v>
      </c>
      <c r="X219" s="5">
        <v>31146</v>
      </c>
      <c r="Y219" s="5">
        <v>24781</v>
      </c>
      <c r="Z219" s="5">
        <v>4709</v>
      </c>
      <c r="AA219" s="5">
        <v>7255</v>
      </c>
      <c r="AB219" s="5">
        <v>5545</v>
      </c>
      <c r="AC219" s="5">
        <v>1259</v>
      </c>
      <c r="AD219" s="5">
        <v>23891</v>
      </c>
      <c r="AE219" s="5">
        <v>19236</v>
      </c>
      <c r="AF219" s="5">
        <v>3450</v>
      </c>
      <c r="AG219" s="6">
        <v>17.935121646912041</v>
      </c>
      <c r="AH219" s="6">
        <v>80.515675358921769</v>
      </c>
      <c r="AI219" s="3">
        <v>22.705139765554552</v>
      </c>
      <c r="AJ219" s="3">
        <v>76.430048242591312</v>
      </c>
    </row>
    <row r="220" spans="1:36" hidden="1" x14ac:dyDescent="0.2">
      <c r="A220" s="1" t="str">
        <f t="shared" si="3"/>
        <v>Type: Inner LondonArab</v>
      </c>
      <c r="B220" s="3" t="s">
        <v>35</v>
      </c>
      <c r="C220" s="3" t="s">
        <v>793</v>
      </c>
      <c r="D220" s="3" t="s">
        <v>699</v>
      </c>
      <c r="E220" s="5">
        <v>50821</v>
      </c>
      <c r="F220" s="5">
        <v>8618</v>
      </c>
      <c r="G220" s="5">
        <v>14572</v>
      </c>
      <c r="H220" s="5">
        <v>3424</v>
      </c>
      <c r="I220" s="5">
        <v>3064</v>
      </c>
      <c r="J220" s="5">
        <v>20</v>
      </c>
      <c r="K220" s="5">
        <v>31621</v>
      </c>
      <c r="L220" s="5">
        <v>6797</v>
      </c>
      <c r="M220" s="5">
        <v>22967</v>
      </c>
      <c r="N220" s="5">
        <v>761</v>
      </c>
      <c r="O220" s="6">
        <v>16.95755691544834</v>
      </c>
      <c r="P220" s="6">
        <v>28.673186281261682</v>
      </c>
      <c r="Q220" s="6">
        <v>6.7373723460774091</v>
      </c>
      <c r="R220" s="6">
        <v>6.029003758288896</v>
      </c>
      <c r="S220" s="6">
        <v>3.9353810432695147E-2</v>
      </c>
      <c r="T220" s="6">
        <v>62.220341984612659</v>
      </c>
      <c r="U220" s="6">
        <v>13.374392475551446</v>
      </c>
      <c r="V220" s="6">
        <v>45.191948210385469</v>
      </c>
      <c r="W220" s="6">
        <v>1.4974124869640504</v>
      </c>
      <c r="X220" s="5">
        <v>21253</v>
      </c>
      <c r="Y220" s="5">
        <v>14537</v>
      </c>
      <c r="Z220" s="5">
        <v>1851</v>
      </c>
      <c r="AA220" s="5">
        <v>4583</v>
      </c>
      <c r="AB220" s="5">
        <v>2836</v>
      </c>
      <c r="AC220" s="5">
        <v>459</v>
      </c>
      <c r="AD220" s="5">
        <v>16670</v>
      </c>
      <c r="AE220" s="5">
        <v>11701</v>
      </c>
      <c r="AF220" s="5">
        <v>1392</v>
      </c>
      <c r="AG220" s="6">
        <v>11.896419109477822</v>
      </c>
      <c r="AH220" s="6">
        <v>70.191961607678465</v>
      </c>
      <c r="AI220" s="3">
        <v>16.184767277856135</v>
      </c>
      <c r="AJ220" s="3">
        <v>61.880864062840935</v>
      </c>
    </row>
    <row r="221" spans="1:36" hidden="1" x14ac:dyDescent="0.2">
      <c r="A221" s="1" t="str">
        <f t="shared" si="3"/>
        <v>Type: Inner LondonOther</v>
      </c>
      <c r="B221" s="3" t="s">
        <v>35</v>
      </c>
      <c r="C221" s="3" t="s">
        <v>793</v>
      </c>
      <c r="D221" s="3" t="s">
        <v>718</v>
      </c>
      <c r="E221" s="5">
        <v>82749</v>
      </c>
      <c r="F221" s="5">
        <v>16809</v>
      </c>
      <c r="G221" s="5">
        <v>27944</v>
      </c>
      <c r="H221" s="5">
        <v>6493</v>
      </c>
      <c r="I221" s="5">
        <v>6235</v>
      </c>
      <c r="J221" s="5">
        <v>69</v>
      </c>
      <c r="K221" s="5">
        <v>49721</v>
      </c>
      <c r="L221" s="5">
        <v>16803</v>
      </c>
      <c r="M221" s="5">
        <v>34615</v>
      </c>
      <c r="N221" s="5">
        <v>2015</v>
      </c>
      <c r="O221" s="6">
        <v>20.313236413733097</v>
      </c>
      <c r="P221" s="6">
        <v>33.769592381781045</v>
      </c>
      <c r="Q221" s="6">
        <v>7.846620502966803</v>
      </c>
      <c r="R221" s="6">
        <v>7.5348342578158043</v>
      </c>
      <c r="S221" s="6">
        <v>8.3384693470615959E-2</v>
      </c>
      <c r="T221" s="6">
        <v>60.086526725398492</v>
      </c>
      <c r="U221" s="6">
        <v>20.305985570822607</v>
      </c>
      <c r="V221" s="6">
        <v>41.831321224425672</v>
      </c>
      <c r="W221" s="6">
        <v>2.4350747441056688</v>
      </c>
      <c r="X221" s="5">
        <v>37166</v>
      </c>
      <c r="Y221" s="5">
        <v>28840</v>
      </c>
      <c r="Z221" s="5">
        <v>2792</v>
      </c>
      <c r="AA221" s="5">
        <v>8631</v>
      </c>
      <c r="AB221" s="5">
        <v>5993</v>
      </c>
      <c r="AC221" s="5">
        <v>784</v>
      </c>
      <c r="AD221" s="5">
        <v>28535</v>
      </c>
      <c r="AE221" s="5">
        <v>22847</v>
      </c>
      <c r="AF221" s="5">
        <v>2008</v>
      </c>
      <c r="AG221" s="6">
        <v>8.7889000744080192</v>
      </c>
      <c r="AH221" s="6">
        <v>80.066584895742068</v>
      </c>
      <c r="AI221" s="6">
        <v>13.081928917069915</v>
      </c>
      <c r="AJ221" s="6">
        <v>69.435754837214688</v>
      </c>
    </row>
    <row r="222" spans="1:36" x14ac:dyDescent="0.2">
      <c r="A222" s="1" t="str">
        <f t="shared" si="3"/>
        <v>Type: Outer LondonAll people</v>
      </c>
      <c r="B222" s="3" t="s">
        <v>36</v>
      </c>
      <c r="C222" s="3" t="s">
        <v>799</v>
      </c>
      <c r="D222" s="3" t="s">
        <v>700</v>
      </c>
      <c r="E222" s="5">
        <v>4942040</v>
      </c>
      <c r="F222" s="5">
        <v>238411</v>
      </c>
      <c r="G222" s="5">
        <v>499644</v>
      </c>
      <c r="H222" s="5">
        <v>137976</v>
      </c>
      <c r="I222" s="5">
        <v>81647</v>
      </c>
      <c r="J222" s="5">
        <v>47348</v>
      </c>
      <c r="K222" s="5">
        <v>917272</v>
      </c>
      <c r="L222" s="5">
        <v>559307</v>
      </c>
      <c r="M222" s="5">
        <v>440415</v>
      </c>
      <c r="N222" s="5">
        <v>18414</v>
      </c>
      <c r="O222" s="6">
        <v>4.8241414476612894</v>
      </c>
      <c r="P222" s="6">
        <v>10.110076001003634</v>
      </c>
      <c r="Q222" s="6">
        <v>2.7918835136907028</v>
      </c>
      <c r="R222" s="6">
        <v>1.6520910393278889</v>
      </c>
      <c r="S222" s="6">
        <v>0.95806589991177737</v>
      </c>
      <c r="T222" s="6">
        <v>18.560594410405418</v>
      </c>
      <c r="U222" s="6">
        <v>11.31733049509919</v>
      </c>
      <c r="V222" s="6">
        <v>8.9116033055175592</v>
      </c>
      <c r="W222" s="6">
        <v>0.37259916957369832</v>
      </c>
      <c r="X222" s="5">
        <v>1844597</v>
      </c>
      <c r="Y222" s="5">
        <v>1578638</v>
      </c>
      <c r="Z222" s="5">
        <v>104820</v>
      </c>
      <c r="AA222" s="5">
        <v>98127</v>
      </c>
      <c r="AB222" s="5">
        <v>76770</v>
      </c>
      <c r="AC222" s="5">
        <v>9612</v>
      </c>
      <c r="AD222" s="5">
        <v>1746470</v>
      </c>
      <c r="AE222" s="5">
        <v>1501868</v>
      </c>
      <c r="AF222" s="5">
        <v>95208</v>
      </c>
      <c r="AG222" s="6">
        <v>6.3393054516109268</v>
      </c>
      <c r="AH222" s="6">
        <v>85.99449174620807</v>
      </c>
      <c r="AI222" s="6">
        <v>12.520515826494725</v>
      </c>
      <c r="AJ222" s="6">
        <v>78.235348069338713</v>
      </c>
    </row>
    <row r="223" spans="1:36" hidden="1" x14ac:dyDescent="0.2">
      <c r="A223" s="1" t="str">
        <f t="shared" si="3"/>
        <v>Type: Outer LondonWhite British</v>
      </c>
      <c r="B223" s="3" t="s">
        <v>36</v>
      </c>
      <c r="C223" s="3" t="s">
        <v>799</v>
      </c>
      <c r="D223" s="3" t="s">
        <v>701</v>
      </c>
      <c r="E223" s="5">
        <v>2429018</v>
      </c>
      <c r="F223" s="5">
        <v>73104</v>
      </c>
      <c r="G223" s="5">
        <v>159448</v>
      </c>
      <c r="H223" s="5">
        <v>42544</v>
      </c>
      <c r="I223" s="5">
        <v>33463</v>
      </c>
      <c r="J223" s="5">
        <v>32518</v>
      </c>
      <c r="K223" s="5">
        <v>292030</v>
      </c>
      <c r="L223" s="5">
        <v>213032</v>
      </c>
      <c r="M223" s="5">
        <v>141871</v>
      </c>
      <c r="N223" s="5">
        <v>4333</v>
      </c>
      <c r="O223" s="6">
        <v>3.009611291476638</v>
      </c>
      <c r="P223" s="6">
        <v>6.5642988236398416</v>
      </c>
      <c r="Q223" s="6">
        <v>1.7514896966593083</v>
      </c>
      <c r="R223" s="6">
        <v>1.377634912544905</v>
      </c>
      <c r="S223" s="6">
        <v>1.3387303017104031</v>
      </c>
      <c r="T223" s="6">
        <v>12.02255397036992</v>
      </c>
      <c r="U223" s="6">
        <v>8.7702931802069806</v>
      </c>
      <c r="V223" s="6">
        <v>5.8406730621181069</v>
      </c>
      <c r="W223" s="6">
        <v>0.17838484523375289</v>
      </c>
      <c r="X223" s="5">
        <v>809411</v>
      </c>
      <c r="Y223" s="5">
        <v>708833</v>
      </c>
      <c r="Z223" s="5">
        <v>36613</v>
      </c>
      <c r="AA223" s="5">
        <v>25667</v>
      </c>
      <c r="AB223" s="5">
        <v>19994</v>
      </c>
      <c r="AC223" s="5">
        <v>2340</v>
      </c>
      <c r="AD223" s="5">
        <v>783744</v>
      </c>
      <c r="AE223" s="5">
        <v>688839</v>
      </c>
      <c r="AF223" s="5">
        <v>34273</v>
      </c>
      <c r="AG223" s="6">
        <v>4.9754732237866905</v>
      </c>
      <c r="AH223" s="6">
        <v>87.890816389024991</v>
      </c>
      <c r="AI223" s="6">
        <v>11.703511053315994</v>
      </c>
      <c r="AJ223" s="6">
        <v>77.897689640394276</v>
      </c>
    </row>
    <row r="224" spans="1:36" hidden="1" x14ac:dyDescent="0.2">
      <c r="A224" s="1" t="str">
        <f t="shared" si="3"/>
        <v>Type: Outer LondonMinorities - all other than White British</v>
      </c>
      <c r="B224" s="3" t="s">
        <v>36</v>
      </c>
      <c r="C224" s="3" t="s">
        <v>799</v>
      </c>
      <c r="D224" s="3" t="s">
        <v>702</v>
      </c>
      <c r="E224" s="5">
        <v>2513022</v>
      </c>
      <c r="F224" s="5">
        <v>165307</v>
      </c>
      <c r="G224" s="5">
        <v>340196</v>
      </c>
      <c r="H224" s="5">
        <v>95432</v>
      </c>
      <c r="I224" s="5">
        <v>48184</v>
      </c>
      <c r="J224" s="5">
        <v>14830</v>
      </c>
      <c r="K224" s="5">
        <v>625242</v>
      </c>
      <c r="L224" s="5">
        <v>346275</v>
      </c>
      <c r="M224" s="5">
        <v>298544</v>
      </c>
      <c r="N224" s="5">
        <v>14081</v>
      </c>
      <c r="O224" s="6">
        <v>6.5780164280296791</v>
      </c>
      <c r="P224" s="6">
        <v>13.537326772308401</v>
      </c>
      <c r="Q224" s="6">
        <v>3.7974995841659962</v>
      </c>
      <c r="R224" s="6">
        <v>1.9173727886186431</v>
      </c>
      <c r="S224" s="6">
        <v>0.59012615090516518</v>
      </c>
      <c r="T224" s="6">
        <v>24.880084615256056</v>
      </c>
      <c r="U224" s="6">
        <v>13.779226763633586</v>
      </c>
      <c r="V224" s="6">
        <v>11.879880080635983</v>
      </c>
      <c r="W224" s="6">
        <v>0.56032139790260493</v>
      </c>
      <c r="X224" s="5">
        <v>1035186</v>
      </c>
      <c r="Y224" s="5">
        <v>869805</v>
      </c>
      <c r="Z224" s="5">
        <v>68207</v>
      </c>
      <c r="AA224" s="5">
        <v>72460</v>
      </c>
      <c r="AB224" s="5">
        <v>56776</v>
      </c>
      <c r="AC224" s="5">
        <v>7272</v>
      </c>
      <c r="AD224" s="5">
        <v>962726</v>
      </c>
      <c r="AE224" s="5">
        <v>813029</v>
      </c>
      <c r="AF224" s="5">
        <v>60935</v>
      </c>
      <c r="AG224" s="6">
        <v>7.4948126081603483</v>
      </c>
      <c r="AH224" s="6">
        <v>84.450715987726525</v>
      </c>
      <c r="AI224" s="6">
        <v>12.808228829082712</v>
      </c>
      <c r="AJ224" s="6">
        <v>78.354954457631791</v>
      </c>
    </row>
    <row r="225" spans="1:36" hidden="1" x14ac:dyDescent="0.2">
      <c r="A225" s="1" t="str">
        <f t="shared" si="3"/>
        <v>Type: Outer LondonWhite Irish</v>
      </c>
      <c r="B225" s="3" t="s">
        <v>36</v>
      </c>
      <c r="C225" s="3" t="s">
        <v>799</v>
      </c>
      <c r="D225" s="3" t="s">
        <v>703</v>
      </c>
      <c r="E225" s="5">
        <v>100809</v>
      </c>
      <c r="F225" s="5">
        <v>3927</v>
      </c>
      <c r="G225" s="5">
        <v>8343</v>
      </c>
      <c r="H225" s="5">
        <v>2377</v>
      </c>
      <c r="I225" s="5">
        <v>1283</v>
      </c>
      <c r="J225" s="5">
        <v>378</v>
      </c>
      <c r="K225" s="5">
        <v>20157</v>
      </c>
      <c r="L225" s="5">
        <v>9442</v>
      </c>
      <c r="M225" s="5">
        <v>9308</v>
      </c>
      <c r="N225" s="5">
        <v>480</v>
      </c>
      <c r="O225" s="6">
        <v>3.8954855221260005</v>
      </c>
      <c r="P225" s="6">
        <v>8.276046781537362</v>
      </c>
      <c r="Q225" s="6">
        <v>2.3579243916713786</v>
      </c>
      <c r="R225" s="6">
        <v>1.2727038260472776</v>
      </c>
      <c r="S225" s="6">
        <v>0.37496652084635301</v>
      </c>
      <c r="T225" s="6">
        <v>19.995238520370204</v>
      </c>
      <c r="U225" s="6">
        <v>9.3662272217758336</v>
      </c>
      <c r="V225" s="6">
        <v>9.2333025821107242</v>
      </c>
      <c r="W225" s="6">
        <v>0.47614796297949585</v>
      </c>
      <c r="X225" s="5">
        <v>34627</v>
      </c>
      <c r="Y225" s="5">
        <v>30998</v>
      </c>
      <c r="Z225" s="5">
        <v>1409</v>
      </c>
      <c r="AA225" s="5">
        <v>1320</v>
      </c>
      <c r="AB225" s="5">
        <v>1068</v>
      </c>
      <c r="AC225" s="5">
        <v>103</v>
      </c>
      <c r="AD225" s="5">
        <v>33307</v>
      </c>
      <c r="AE225" s="5">
        <v>29930</v>
      </c>
      <c r="AF225" s="5">
        <v>1306</v>
      </c>
      <c r="AG225" s="6">
        <v>4.3635148680253923</v>
      </c>
      <c r="AH225" s="6">
        <v>89.860990182243967</v>
      </c>
      <c r="AI225" s="6">
        <v>9.6441947565543078</v>
      </c>
      <c r="AJ225" s="6">
        <v>80.909090909090907</v>
      </c>
    </row>
    <row r="226" spans="1:36" hidden="1" x14ac:dyDescent="0.2">
      <c r="A226" s="1" t="str">
        <f t="shared" si="3"/>
        <v>Type: Outer LondonWhite Gyspy or Irish Traveller</v>
      </c>
      <c r="B226" s="3" t="s">
        <v>36</v>
      </c>
      <c r="C226" s="3" t="s">
        <v>799</v>
      </c>
      <c r="D226" s="3" t="s">
        <v>704</v>
      </c>
      <c r="E226" s="5">
        <v>5141</v>
      </c>
      <c r="F226" s="5">
        <v>489</v>
      </c>
      <c r="G226" s="5">
        <v>987</v>
      </c>
      <c r="H226" s="5">
        <v>259</v>
      </c>
      <c r="I226" s="5">
        <v>154</v>
      </c>
      <c r="J226" s="5">
        <v>215</v>
      </c>
      <c r="K226" s="5">
        <v>1162</v>
      </c>
      <c r="L226" s="5">
        <v>1226</v>
      </c>
      <c r="M226" s="5">
        <v>631</v>
      </c>
      <c r="N226" s="5">
        <v>46</v>
      </c>
      <c r="O226" s="6">
        <v>9.5117681384944568</v>
      </c>
      <c r="P226" s="6">
        <v>19.198599494261817</v>
      </c>
      <c r="Q226" s="6">
        <v>5.0379303637424622</v>
      </c>
      <c r="R226" s="6">
        <v>2.9955261622252478</v>
      </c>
      <c r="S226" s="6">
        <v>4.1820657459638202</v>
      </c>
      <c r="T226" s="6">
        <v>22.602606496790507</v>
      </c>
      <c r="U226" s="6">
        <v>23.847500486286716</v>
      </c>
      <c r="V226" s="6">
        <v>12.273876677689165</v>
      </c>
      <c r="W226" s="6">
        <v>0.89476755495039872</v>
      </c>
      <c r="X226" s="5">
        <v>1619</v>
      </c>
      <c r="Y226" s="5">
        <v>825</v>
      </c>
      <c r="Z226" s="5">
        <v>150</v>
      </c>
      <c r="AA226" s="5">
        <v>142</v>
      </c>
      <c r="AB226" s="5">
        <v>68</v>
      </c>
      <c r="AC226" s="5">
        <v>7</v>
      </c>
      <c r="AD226" s="5">
        <v>1477</v>
      </c>
      <c r="AE226" s="5">
        <v>757</v>
      </c>
      <c r="AF226" s="5">
        <v>143</v>
      </c>
      <c r="AG226" s="6">
        <v>18.890356671070013</v>
      </c>
      <c r="AH226" s="6">
        <v>51.252538930264052</v>
      </c>
      <c r="AI226" s="6">
        <v>10.294117647058824</v>
      </c>
      <c r="AJ226" s="6">
        <v>47.887323943661968</v>
      </c>
    </row>
    <row r="227" spans="1:36" hidden="1" x14ac:dyDescent="0.2">
      <c r="A227" s="1" t="str">
        <f t="shared" si="3"/>
        <v>Type: Outer LondonWhite Other</v>
      </c>
      <c r="B227" s="3" t="s">
        <v>36</v>
      </c>
      <c r="C227" s="3" t="s">
        <v>799</v>
      </c>
      <c r="D227" s="3" t="s">
        <v>705</v>
      </c>
      <c r="E227" s="5">
        <v>499258</v>
      </c>
      <c r="F227" s="5">
        <v>24900</v>
      </c>
      <c r="G227" s="5">
        <v>54510</v>
      </c>
      <c r="H227" s="5">
        <v>13470</v>
      </c>
      <c r="I227" s="5">
        <v>6956</v>
      </c>
      <c r="J227" s="5">
        <v>2411</v>
      </c>
      <c r="K227" s="5">
        <v>116265</v>
      </c>
      <c r="L227" s="5">
        <v>62975</v>
      </c>
      <c r="M227" s="5">
        <v>63682</v>
      </c>
      <c r="N227" s="5">
        <v>1941</v>
      </c>
      <c r="O227" s="6">
        <v>4.9874013035344449</v>
      </c>
      <c r="P227" s="6">
        <v>10.918202612677213</v>
      </c>
      <c r="Q227" s="6">
        <v>2.6980038376951394</v>
      </c>
      <c r="R227" s="6">
        <v>1.3932676091319518</v>
      </c>
      <c r="S227" s="6">
        <v>0.48291664830608622</v>
      </c>
      <c r="T227" s="6">
        <v>23.287558737165956</v>
      </c>
      <c r="U227" s="6">
        <v>12.613718758637818</v>
      </c>
      <c r="V227" s="6">
        <v>12.755328908099619</v>
      </c>
      <c r="W227" s="6">
        <v>0.38877694498635978</v>
      </c>
      <c r="X227" s="5">
        <v>272640</v>
      </c>
      <c r="Y227" s="5">
        <v>240487</v>
      </c>
      <c r="Z227" s="5">
        <v>11882</v>
      </c>
      <c r="AA227" s="5">
        <v>16492</v>
      </c>
      <c r="AB227" s="5">
        <v>13495</v>
      </c>
      <c r="AC227" s="5">
        <v>1010</v>
      </c>
      <c r="AD227" s="5">
        <v>256148</v>
      </c>
      <c r="AE227" s="5">
        <v>226992</v>
      </c>
      <c r="AF227" s="5">
        <v>10872</v>
      </c>
      <c r="AG227" s="6">
        <v>4.7895961091139778</v>
      </c>
      <c r="AH227" s="6">
        <v>88.617517997407745</v>
      </c>
      <c r="AI227" s="6">
        <v>7.4842534271952577</v>
      </c>
      <c r="AJ227" s="6">
        <v>81.827552752849869</v>
      </c>
    </row>
    <row r="228" spans="1:36" hidden="1" x14ac:dyDescent="0.2">
      <c r="A228" s="1" t="str">
        <f t="shared" si="3"/>
        <v>Type: Outer LondonMixed White and Black Caribbean</v>
      </c>
      <c r="B228" s="3" t="s">
        <v>36</v>
      </c>
      <c r="C228" s="3" t="s">
        <v>799</v>
      </c>
      <c r="D228" s="3" t="s">
        <v>706</v>
      </c>
      <c r="E228" s="5">
        <v>62525</v>
      </c>
      <c r="F228" s="5">
        <v>5190</v>
      </c>
      <c r="G228" s="5">
        <v>10306</v>
      </c>
      <c r="H228" s="5">
        <v>3054</v>
      </c>
      <c r="I228" s="5">
        <v>1647</v>
      </c>
      <c r="J228" s="5">
        <v>852</v>
      </c>
      <c r="K228" s="5">
        <v>13469</v>
      </c>
      <c r="L228" s="5">
        <v>8841</v>
      </c>
      <c r="M228" s="5">
        <v>8226</v>
      </c>
      <c r="N228" s="5">
        <v>371</v>
      </c>
      <c r="O228" s="6">
        <v>8.3006797281087561</v>
      </c>
      <c r="P228" s="6">
        <v>16.483006797281089</v>
      </c>
      <c r="Q228" s="6">
        <v>4.8844462215113955</v>
      </c>
      <c r="R228" s="6">
        <v>2.6341463414634148</v>
      </c>
      <c r="S228" s="6">
        <v>1.3626549380247901</v>
      </c>
      <c r="T228" s="6">
        <v>21.541783286685327</v>
      </c>
      <c r="U228" s="6">
        <v>14.139944022391044</v>
      </c>
      <c r="V228" s="6">
        <v>13.156337465013994</v>
      </c>
      <c r="W228" s="6">
        <v>0.59336265493802476</v>
      </c>
      <c r="X228" s="5">
        <v>15067</v>
      </c>
      <c r="Y228" s="5">
        <v>12318</v>
      </c>
      <c r="Z228" s="5">
        <v>1562</v>
      </c>
      <c r="AA228" s="5">
        <v>1342</v>
      </c>
      <c r="AB228" s="5">
        <v>1040</v>
      </c>
      <c r="AC228" s="5">
        <v>197</v>
      </c>
      <c r="AD228" s="5">
        <v>13725</v>
      </c>
      <c r="AE228" s="5">
        <v>11278</v>
      </c>
      <c r="AF228" s="5">
        <v>1365</v>
      </c>
      <c r="AG228" s="6">
        <v>12.103209788969675</v>
      </c>
      <c r="AH228" s="6">
        <v>82.1712204007286</v>
      </c>
      <c r="AI228" s="6">
        <v>18.942307692307693</v>
      </c>
      <c r="AJ228" s="6">
        <v>77.496274217585693</v>
      </c>
    </row>
    <row r="229" spans="1:36" hidden="1" x14ac:dyDescent="0.2">
      <c r="A229" s="1" t="str">
        <f t="shared" si="3"/>
        <v>Type: Outer LondonMixed White and Black African</v>
      </c>
      <c r="B229" s="3" t="s">
        <v>36</v>
      </c>
      <c r="C229" s="3" t="s">
        <v>799</v>
      </c>
      <c r="D229" s="3" t="s">
        <v>707</v>
      </c>
      <c r="E229" s="5">
        <v>33276</v>
      </c>
      <c r="F229" s="5">
        <v>3264</v>
      </c>
      <c r="G229" s="5">
        <v>6277</v>
      </c>
      <c r="H229" s="5">
        <v>2116</v>
      </c>
      <c r="I229" s="5">
        <v>1063</v>
      </c>
      <c r="J229" s="5">
        <v>413</v>
      </c>
      <c r="K229" s="5">
        <v>8013</v>
      </c>
      <c r="L229" s="5">
        <v>5685</v>
      </c>
      <c r="M229" s="5">
        <v>4741</v>
      </c>
      <c r="N229" s="5">
        <v>263</v>
      </c>
      <c r="O229" s="6">
        <v>9.8088712585647322</v>
      </c>
      <c r="P229" s="6">
        <v>18.86344512561606</v>
      </c>
      <c r="Q229" s="6">
        <v>6.3589373722803222</v>
      </c>
      <c r="R229" s="6">
        <v>3.1944945305926193</v>
      </c>
      <c r="S229" s="6">
        <v>1.2411347517730495</v>
      </c>
      <c r="T229" s="6">
        <v>24.080418319509555</v>
      </c>
      <c r="U229" s="6">
        <v>17.084385142445004</v>
      </c>
      <c r="V229" s="6">
        <v>14.247505709820892</v>
      </c>
      <c r="W229" s="6">
        <v>0.79035941819930278</v>
      </c>
      <c r="X229" s="5">
        <v>8947</v>
      </c>
      <c r="Y229" s="5">
        <v>7408</v>
      </c>
      <c r="Z229" s="5">
        <v>864</v>
      </c>
      <c r="AA229" s="5">
        <v>912</v>
      </c>
      <c r="AB229" s="5">
        <v>701</v>
      </c>
      <c r="AC229" s="5">
        <v>120</v>
      </c>
      <c r="AD229" s="5">
        <v>8035</v>
      </c>
      <c r="AE229" s="5">
        <v>6707</v>
      </c>
      <c r="AF229" s="5">
        <v>744</v>
      </c>
      <c r="AG229" s="6">
        <v>11.092888027434023</v>
      </c>
      <c r="AH229" s="6">
        <v>83.472308649657748</v>
      </c>
      <c r="AI229" s="6">
        <v>17.118402282453637</v>
      </c>
      <c r="AJ229" s="6">
        <v>76.864035087719301</v>
      </c>
    </row>
    <row r="230" spans="1:36" hidden="1" x14ac:dyDescent="0.2">
      <c r="A230" s="1" t="str">
        <f t="shared" si="3"/>
        <v>Type: Outer LondonMixed White and Asian</v>
      </c>
      <c r="B230" s="3" t="s">
        <v>36</v>
      </c>
      <c r="C230" s="3" t="s">
        <v>799</v>
      </c>
      <c r="D230" s="3" t="s">
        <v>708</v>
      </c>
      <c r="E230" s="5">
        <v>59386</v>
      </c>
      <c r="F230" s="5">
        <v>2287</v>
      </c>
      <c r="G230" s="5">
        <v>5166</v>
      </c>
      <c r="H230" s="5">
        <v>1304</v>
      </c>
      <c r="I230" s="5">
        <v>686</v>
      </c>
      <c r="J230" s="5">
        <v>264</v>
      </c>
      <c r="K230" s="5">
        <v>10574</v>
      </c>
      <c r="L230" s="5">
        <v>5958</v>
      </c>
      <c r="M230" s="5">
        <v>5414</v>
      </c>
      <c r="N230" s="5">
        <v>199</v>
      </c>
      <c r="O230" s="6">
        <v>3.8510760111810867</v>
      </c>
      <c r="P230" s="6">
        <v>8.6990199710369449</v>
      </c>
      <c r="Q230" s="6">
        <v>2.1958037247836191</v>
      </c>
      <c r="R230" s="6">
        <v>1.1551544134981309</v>
      </c>
      <c r="S230" s="6">
        <v>0.4445492203549658</v>
      </c>
      <c r="T230" s="6">
        <v>17.805543394065943</v>
      </c>
      <c r="U230" s="6">
        <v>10.032667632101843</v>
      </c>
      <c r="V230" s="6">
        <v>9.1166268144006999</v>
      </c>
      <c r="W230" s="6">
        <v>0.33509581382817499</v>
      </c>
      <c r="X230" s="5">
        <v>15942</v>
      </c>
      <c r="Y230" s="5">
        <v>13374</v>
      </c>
      <c r="Z230" s="5">
        <v>913</v>
      </c>
      <c r="AA230" s="5">
        <v>796</v>
      </c>
      <c r="AB230" s="5">
        <v>584</v>
      </c>
      <c r="AC230" s="5">
        <v>64</v>
      </c>
      <c r="AD230" s="5">
        <v>15146</v>
      </c>
      <c r="AE230" s="5">
        <v>12790</v>
      </c>
      <c r="AF230" s="5">
        <v>849</v>
      </c>
      <c r="AG230" s="6">
        <v>6.6379984362783429</v>
      </c>
      <c r="AH230" s="6">
        <v>84.444737884589998</v>
      </c>
      <c r="AI230" s="6">
        <v>10.95890410958904</v>
      </c>
      <c r="AJ230" s="6">
        <v>73.366834170854275</v>
      </c>
    </row>
    <row r="231" spans="1:36" hidden="1" x14ac:dyDescent="0.2">
      <c r="A231" s="1" t="str">
        <f t="shared" si="3"/>
        <v>Type: Outer LondonMixed Other</v>
      </c>
      <c r="B231" s="3" t="s">
        <v>36</v>
      </c>
      <c r="C231" s="3" t="s">
        <v>799</v>
      </c>
      <c r="D231" s="3" t="s">
        <v>709</v>
      </c>
      <c r="E231" s="5">
        <v>60344</v>
      </c>
      <c r="F231" s="5">
        <v>3857</v>
      </c>
      <c r="G231" s="5">
        <v>8094</v>
      </c>
      <c r="H231" s="5">
        <v>2207</v>
      </c>
      <c r="I231" s="5">
        <v>1126</v>
      </c>
      <c r="J231" s="5">
        <v>393</v>
      </c>
      <c r="K231" s="5">
        <v>13547</v>
      </c>
      <c r="L231" s="5">
        <v>7763</v>
      </c>
      <c r="M231" s="5">
        <v>7446</v>
      </c>
      <c r="N231" s="5">
        <v>264</v>
      </c>
      <c r="O231" s="6">
        <v>6.3916876574307304</v>
      </c>
      <c r="P231" s="6">
        <v>13.413098236775818</v>
      </c>
      <c r="Q231" s="6">
        <v>3.6573644438552302</v>
      </c>
      <c r="R231" s="6">
        <v>1.8659684475672809</v>
      </c>
      <c r="S231" s="6">
        <v>0.65126607450616469</v>
      </c>
      <c r="T231" s="6">
        <v>22.449622166246851</v>
      </c>
      <c r="U231" s="6">
        <v>12.864576428476733</v>
      </c>
      <c r="V231" s="6">
        <v>12.33925493835344</v>
      </c>
      <c r="W231" s="6">
        <v>0.43749171417208005</v>
      </c>
      <c r="X231" s="5">
        <v>17588</v>
      </c>
      <c r="Y231" s="5">
        <v>14838</v>
      </c>
      <c r="Z231" s="5">
        <v>1221</v>
      </c>
      <c r="AA231" s="5">
        <v>1259</v>
      </c>
      <c r="AB231" s="5">
        <v>976</v>
      </c>
      <c r="AC231" s="5">
        <v>109</v>
      </c>
      <c r="AD231" s="5">
        <v>16329</v>
      </c>
      <c r="AE231" s="5">
        <v>13862</v>
      </c>
      <c r="AF231" s="5">
        <v>1112</v>
      </c>
      <c r="AG231" s="6">
        <v>8.0219304573654604</v>
      </c>
      <c r="AH231" s="6">
        <v>84.891910098597592</v>
      </c>
      <c r="AI231" s="6">
        <v>11.168032786885245</v>
      </c>
      <c r="AJ231" s="6">
        <v>77.521842732327244</v>
      </c>
    </row>
    <row r="232" spans="1:36" hidden="1" x14ac:dyDescent="0.2">
      <c r="A232" s="1" t="str">
        <f t="shared" si="3"/>
        <v>Type: Outer LondonIndian</v>
      </c>
      <c r="B232" s="3" t="s">
        <v>36</v>
      </c>
      <c r="C232" s="3" t="s">
        <v>799</v>
      </c>
      <c r="D232" s="3" t="s">
        <v>710</v>
      </c>
      <c r="E232" s="5">
        <v>432924</v>
      </c>
      <c r="F232" s="5">
        <v>11130</v>
      </c>
      <c r="G232" s="5">
        <v>27293</v>
      </c>
      <c r="H232" s="5">
        <v>6274</v>
      </c>
      <c r="I232" s="5">
        <v>2826</v>
      </c>
      <c r="J232" s="5">
        <v>710</v>
      </c>
      <c r="K232" s="5">
        <v>107274</v>
      </c>
      <c r="L232" s="5">
        <v>43340</v>
      </c>
      <c r="M232" s="5">
        <v>26243</v>
      </c>
      <c r="N232" s="5">
        <v>849</v>
      </c>
      <c r="O232" s="6">
        <v>2.5708900407461819</v>
      </c>
      <c r="P232" s="6">
        <v>6.3043397917417376</v>
      </c>
      <c r="Q232" s="6">
        <v>1.4492151047296986</v>
      </c>
      <c r="R232" s="6">
        <v>0.65277046317598475</v>
      </c>
      <c r="S232" s="6">
        <v>0.16400107178165221</v>
      </c>
      <c r="T232" s="6">
        <v>24.778945034232336</v>
      </c>
      <c r="U232" s="6">
        <v>10.010995001432121</v>
      </c>
      <c r="V232" s="6">
        <v>6.0618029954449284</v>
      </c>
      <c r="W232" s="6">
        <v>0.1961083238628489</v>
      </c>
      <c r="X232" s="5">
        <v>181591</v>
      </c>
      <c r="Y232" s="5">
        <v>160747</v>
      </c>
      <c r="Z232" s="5">
        <v>9208</v>
      </c>
      <c r="AA232" s="5">
        <v>4592</v>
      </c>
      <c r="AB232" s="5">
        <v>3767</v>
      </c>
      <c r="AC232" s="5">
        <v>314</v>
      </c>
      <c r="AD232" s="5">
        <v>176999</v>
      </c>
      <c r="AE232" s="5">
        <v>156980</v>
      </c>
      <c r="AF232" s="5">
        <v>8894</v>
      </c>
      <c r="AG232" s="6">
        <v>5.6656898968021405</v>
      </c>
      <c r="AH232" s="6">
        <v>88.689766608850903</v>
      </c>
      <c r="AI232" s="6">
        <v>8.335545526944518</v>
      </c>
      <c r="AJ232" s="6">
        <v>82.03397212543554</v>
      </c>
    </row>
    <row r="233" spans="1:36" hidden="1" x14ac:dyDescent="0.2">
      <c r="A233" s="1" t="str">
        <f t="shared" si="3"/>
        <v>Type: Outer LondonPakistani</v>
      </c>
      <c r="B233" s="3" t="s">
        <v>36</v>
      </c>
      <c r="C233" s="3" t="s">
        <v>799</v>
      </c>
      <c r="D233" s="3" t="s">
        <v>711</v>
      </c>
      <c r="E233" s="5">
        <v>163907</v>
      </c>
      <c r="F233" s="5">
        <v>9446</v>
      </c>
      <c r="G233" s="5">
        <v>19449</v>
      </c>
      <c r="H233" s="5">
        <v>4622</v>
      </c>
      <c r="I233" s="5">
        <v>1434</v>
      </c>
      <c r="J233" s="5">
        <v>392</v>
      </c>
      <c r="K233" s="5">
        <v>53337</v>
      </c>
      <c r="L233" s="5">
        <v>28021</v>
      </c>
      <c r="M233" s="5">
        <v>26609</v>
      </c>
      <c r="N233" s="5">
        <v>834</v>
      </c>
      <c r="O233" s="6">
        <v>5.7630241539409539</v>
      </c>
      <c r="P233" s="6">
        <v>11.86587516091442</v>
      </c>
      <c r="Q233" s="6">
        <v>2.8198917678927686</v>
      </c>
      <c r="R233" s="6">
        <v>0.87488636848944823</v>
      </c>
      <c r="S233" s="6">
        <v>0.23916001146991892</v>
      </c>
      <c r="T233" s="6">
        <v>32.541014111660878</v>
      </c>
      <c r="U233" s="6">
        <v>17.095670105608669</v>
      </c>
      <c r="V233" s="6">
        <v>16.2342059826609</v>
      </c>
      <c r="W233" s="6">
        <v>0.50882512644365407</v>
      </c>
      <c r="X233" s="5">
        <v>62387</v>
      </c>
      <c r="Y233" s="5">
        <v>45126</v>
      </c>
      <c r="Z233" s="5">
        <v>4440</v>
      </c>
      <c r="AA233" s="5">
        <v>4330</v>
      </c>
      <c r="AB233" s="5">
        <v>2872</v>
      </c>
      <c r="AC233" s="5">
        <v>366</v>
      </c>
      <c r="AD233" s="5">
        <v>58057</v>
      </c>
      <c r="AE233" s="5">
        <v>42254</v>
      </c>
      <c r="AF233" s="5">
        <v>4074</v>
      </c>
      <c r="AG233" s="6">
        <v>9.6416907275050878</v>
      </c>
      <c r="AH233" s="6">
        <v>72.780198770174138</v>
      </c>
      <c r="AI233" s="6">
        <v>12.743732590529248</v>
      </c>
      <c r="AJ233" s="6">
        <v>66.327944572748265</v>
      </c>
    </row>
    <row r="234" spans="1:36" hidden="1" x14ac:dyDescent="0.2">
      <c r="A234" s="1" t="str">
        <f t="shared" si="3"/>
        <v>Type: Outer LondonBangladeshi</v>
      </c>
      <c r="B234" s="3" t="s">
        <v>36</v>
      </c>
      <c r="C234" s="3" t="s">
        <v>799</v>
      </c>
      <c r="D234" s="3" t="s">
        <v>712</v>
      </c>
      <c r="E234" s="5">
        <v>58289</v>
      </c>
      <c r="F234" s="5">
        <v>3740</v>
      </c>
      <c r="G234" s="5">
        <v>9480</v>
      </c>
      <c r="H234" s="5">
        <v>1649</v>
      </c>
      <c r="I234" s="5">
        <v>604</v>
      </c>
      <c r="J234" s="5">
        <v>407</v>
      </c>
      <c r="K234" s="5">
        <v>10434</v>
      </c>
      <c r="L234" s="5">
        <v>9227</v>
      </c>
      <c r="M234" s="5">
        <v>6343</v>
      </c>
      <c r="N234" s="5">
        <v>129</v>
      </c>
      <c r="O234" s="6">
        <v>6.416304963200604</v>
      </c>
      <c r="P234" s="6">
        <v>16.263789051107413</v>
      </c>
      <c r="Q234" s="6">
        <v>2.8290071883202663</v>
      </c>
      <c r="R234" s="6">
        <v>1.036216095661274</v>
      </c>
      <c r="S234" s="6">
        <v>0.69824495187771274</v>
      </c>
      <c r="T234" s="6">
        <v>17.900461493592275</v>
      </c>
      <c r="U234" s="6">
        <v>15.829744891832078</v>
      </c>
      <c r="V234" s="6">
        <v>10.881984594005731</v>
      </c>
      <c r="W234" s="6">
        <v>0.22131105354355024</v>
      </c>
      <c r="X234" s="5">
        <v>22563</v>
      </c>
      <c r="Y234" s="5">
        <v>16428</v>
      </c>
      <c r="Z234" s="5">
        <v>1588</v>
      </c>
      <c r="AA234" s="5">
        <v>1347</v>
      </c>
      <c r="AB234" s="5">
        <v>913</v>
      </c>
      <c r="AC234" s="5">
        <v>107</v>
      </c>
      <c r="AD234" s="5">
        <v>21216</v>
      </c>
      <c r="AE234" s="5">
        <v>15515</v>
      </c>
      <c r="AF234" s="5">
        <v>1481</v>
      </c>
      <c r="AG234" s="6">
        <v>9.5456010312600714</v>
      </c>
      <c r="AH234" s="6">
        <v>73.128770739064862</v>
      </c>
      <c r="AI234" s="6">
        <v>11.71960569550931</v>
      </c>
      <c r="AJ234" s="6">
        <v>67.780252412769116</v>
      </c>
    </row>
    <row r="235" spans="1:36" hidden="1" x14ac:dyDescent="0.2">
      <c r="A235" s="1" t="str">
        <f t="shared" si="3"/>
        <v>Type: Outer LondonChinese</v>
      </c>
      <c r="B235" s="3" t="s">
        <v>36</v>
      </c>
      <c r="C235" s="3" t="s">
        <v>799</v>
      </c>
      <c r="D235" s="3" t="s">
        <v>713</v>
      </c>
      <c r="E235" s="5">
        <v>58267</v>
      </c>
      <c r="F235" s="5">
        <v>2137</v>
      </c>
      <c r="G235" s="5">
        <v>4848</v>
      </c>
      <c r="H235" s="5">
        <v>1491</v>
      </c>
      <c r="I235" s="5">
        <v>1565</v>
      </c>
      <c r="J235" s="5">
        <v>281</v>
      </c>
      <c r="K235" s="5">
        <v>10312</v>
      </c>
      <c r="L235" s="5">
        <v>7073</v>
      </c>
      <c r="M235" s="5">
        <v>5662</v>
      </c>
      <c r="N235" s="5">
        <v>165</v>
      </c>
      <c r="O235" s="6">
        <v>3.6675991556112377</v>
      </c>
      <c r="P235" s="6">
        <v>8.3203185336468319</v>
      </c>
      <c r="Q235" s="6">
        <v>2.5589098460535125</v>
      </c>
      <c r="R235" s="6">
        <v>2.6859114078294746</v>
      </c>
      <c r="S235" s="6">
        <v>0.4822626872843977</v>
      </c>
      <c r="T235" s="6">
        <v>17.697839257212486</v>
      </c>
      <c r="U235" s="6">
        <v>12.138946573532188</v>
      </c>
      <c r="V235" s="6">
        <v>9.7173357131824183</v>
      </c>
      <c r="W235" s="6">
        <v>0.28317915801397014</v>
      </c>
      <c r="X235" s="5">
        <v>25048</v>
      </c>
      <c r="Y235" s="5">
        <v>21704</v>
      </c>
      <c r="Z235" s="5">
        <v>1147</v>
      </c>
      <c r="AA235" s="5">
        <v>990</v>
      </c>
      <c r="AB235" s="5">
        <v>826</v>
      </c>
      <c r="AC235" s="5">
        <v>91</v>
      </c>
      <c r="AD235" s="5">
        <v>24058</v>
      </c>
      <c r="AE235" s="5">
        <v>20878</v>
      </c>
      <c r="AF235" s="5">
        <v>1056</v>
      </c>
      <c r="AG235" s="6">
        <v>5.0579557428872501</v>
      </c>
      <c r="AH235" s="6">
        <v>86.781943636212489</v>
      </c>
      <c r="AI235" s="6">
        <v>11.016949152542374</v>
      </c>
      <c r="AJ235" s="6">
        <v>83.434343434343432</v>
      </c>
    </row>
    <row r="236" spans="1:36" hidden="1" x14ac:dyDescent="0.2">
      <c r="A236" s="1" t="str">
        <f t="shared" si="3"/>
        <v>Type: Outer LondonAsian Other</v>
      </c>
      <c r="B236" s="3" t="s">
        <v>36</v>
      </c>
      <c r="C236" s="3" t="s">
        <v>799</v>
      </c>
      <c r="D236" s="3" t="s">
        <v>714</v>
      </c>
      <c r="E236" s="5">
        <v>282966</v>
      </c>
      <c r="F236" s="5">
        <v>13039</v>
      </c>
      <c r="G236" s="5">
        <v>30155</v>
      </c>
      <c r="H236" s="5">
        <v>7993</v>
      </c>
      <c r="I236" s="5">
        <v>4628</v>
      </c>
      <c r="J236" s="5">
        <v>855</v>
      </c>
      <c r="K236" s="5">
        <v>65848</v>
      </c>
      <c r="L236" s="5">
        <v>31889</v>
      </c>
      <c r="M236" s="5">
        <v>28735</v>
      </c>
      <c r="N236" s="5">
        <v>1297</v>
      </c>
      <c r="O236" s="6">
        <v>4.6079741028957546</v>
      </c>
      <c r="P236" s="6">
        <v>10.656757348939449</v>
      </c>
      <c r="Q236" s="6">
        <v>2.8247209912144924</v>
      </c>
      <c r="R236" s="6">
        <v>1.6355321840786525</v>
      </c>
      <c r="S236" s="6">
        <v>0.30215644282351944</v>
      </c>
      <c r="T236" s="6">
        <v>23.270640288939308</v>
      </c>
      <c r="U236" s="6">
        <v>11.269551818946447</v>
      </c>
      <c r="V236" s="6">
        <v>10.154930274308574</v>
      </c>
      <c r="W236" s="6">
        <v>0.45835895478608735</v>
      </c>
      <c r="X236" s="5">
        <v>114904</v>
      </c>
      <c r="Y236" s="5">
        <v>89993</v>
      </c>
      <c r="Z236" s="5">
        <v>6151</v>
      </c>
      <c r="AA236" s="5">
        <v>5817</v>
      </c>
      <c r="AB236" s="5">
        <v>4345</v>
      </c>
      <c r="AC236" s="5">
        <v>395</v>
      </c>
      <c r="AD236" s="5">
        <v>109087</v>
      </c>
      <c r="AE236" s="5">
        <v>85648</v>
      </c>
      <c r="AF236" s="5">
        <v>5756</v>
      </c>
      <c r="AG236" s="6">
        <v>6.7205305436203995</v>
      </c>
      <c r="AH236" s="6">
        <v>78.513480066369041</v>
      </c>
      <c r="AI236" s="6">
        <v>9.0909090909090917</v>
      </c>
      <c r="AJ236" s="6">
        <v>74.694859893415853</v>
      </c>
    </row>
    <row r="237" spans="1:36" hidden="1" x14ac:dyDescent="0.2">
      <c r="A237" s="1" t="str">
        <f t="shared" si="3"/>
        <v>Type: Outer LondonBlack African</v>
      </c>
      <c r="B237" s="3" t="s">
        <v>36</v>
      </c>
      <c r="C237" s="3" t="s">
        <v>799</v>
      </c>
      <c r="D237" s="3" t="s">
        <v>715</v>
      </c>
      <c r="E237" s="5">
        <v>297418</v>
      </c>
      <c r="F237" s="5">
        <v>41315</v>
      </c>
      <c r="G237" s="5">
        <v>78356</v>
      </c>
      <c r="H237" s="5">
        <v>25080</v>
      </c>
      <c r="I237" s="5">
        <v>14963</v>
      </c>
      <c r="J237" s="5">
        <v>4882</v>
      </c>
      <c r="K237" s="5">
        <v>74810</v>
      </c>
      <c r="L237" s="5">
        <v>63903</v>
      </c>
      <c r="M237" s="5">
        <v>42878</v>
      </c>
      <c r="N237" s="5">
        <v>3272</v>
      </c>
      <c r="O237" s="6">
        <v>13.89122379950104</v>
      </c>
      <c r="P237" s="6">
        <v>26.345412853290654</v>
      </c>
      <c r="Q237" s="6">
        <v>8.4325763739921591</v>
      </c>
      <c r="R237" s="6">
        <v>5.0309665185025789</v>
      </c>
      <c r="S237" s="6">
        <v>1.6414608396263843</v>
      </c>
      <c r="T237" s="6">
        <v>25.153151456872145</v>
      </c>
      <c r="U237" s="6">
        <v>21.485922170144377</v>
      </c>
      <c r="V237" s="6">
        <v>14.416746800798876</v>
      </c>
      <c r="W237" s="6">
        <v>1.1001351633055161</v>
      </c>
      <c r="X237" s="5">
        <v>112419</v>
      </c>
      <c r="Y237" s="5">
        <v>93248</v>
      </c>
      <c r="Z237" s="5">
        <v>13047</v>
      </c>
      <c r="AA237" s="5">
        <v>16837</v>
      </c>
      <c r="AB237" s="5">
        <v>13411</v>
      </c>
      <c r="AC237" s="5">
        <v>2286</v>
      </c>
      <c r="AD237" s="5">
        <v>95582</v>
      </c>
      <c r="AE237" s="5">
        <v>79837</v>
      </c>
      <c r="AF237" s="5">
        <v>10761</v>
      </c>
      <c r="AG237" s="6">
        <v>13.478712877487881</v>
      </c>
      <c r="AH237" s="6">
        <v>83.527233161055435</v>
      </c>
      <c r="AI237" s="6">
        <v>17.045708746551337</v>
      </c>
      <c r="AJ237" s="6">
        <v>79.651956999465469</v>
      </c>
    </row>
    <row r="238" spans="1:36" hidden="1" x14ac:dyDescent="0.2">
      <c r="A238" s="1" t="str">
        <f t="shared" si="3"/>
        <v>Type: Outer LondonBlack Caribbean</v>
      </c>
      <c r="B238" s="3" t="s">
        <v>36</v>
      </c>
      <c r="C238" s="3" t="s">
        <v>799</v>
      </c>
      <c r="D238" s="3" t="s">
        <v>716</v>
      </c>
      <c r="E238" s="5">
        <v>170638</v>
      </c>
      <c r="F238" s="5">
        <v>18972</v>
      </c>
      <c r="G238" s="5">
        <v>34268</v>
      </c>
      <c r="H238" s="5">
        <v>11081</v>
      </c>
      <c r="I238" s="5">
        <v>3871</v>
      </c>
      <c r="J238" s="5">
        <v>1227</v>
      </c>
      <c r="K238" s="5">
        <v>51966</v>
      </c>
      <c r="L238" s="5">
        <v>26365</v>
      </c>
      <c r="M238" s="5">
        <v>29888</v>
      </c>
      <c r="N238" s="5">
        <v>1918</v>
      </c>
      <c r="O238" s="6">
        <v>11.118273772547733</v>
      </c>
      <c r="P238" s="6">
        <v>20.08227944537559</v>
      </c>
      <c r="Q238" s="6">
        <v>6.4938642037529739</v>
      </c>
      <c r="R238" s="6">
        <v>2.2685451071859726</v>
      </c>
      <c r="S238" s="6">
        <v>0.71906609313283087</v>
      </c>
      <c r="T238" s="6">
        <v>30.453943435811485</v>
      </c>
      <c r="U238" s="6">
        <v>15.45083744535215</v>
      </c>
      <c r="V238" s="6">
        <v>17.515442046906315</v>
      </c>
      <c r="W238" s="6">
        <v>1.1240169247178238</v>
      </c>
      <c r="X238" s="5">
        <v>64580</v>
      </c>
      <c r="Y238" s="5">
        <v>57087</v>
      </c>
      <c r="Z238" s="5">
        <v>6552</v>
      </c>
      <c r="AA238" s="5">
        <v>7733</v>
      </c>
      <c r="AB238" s="5">
        <v>6584</v>
      </c>
      <c r="AC238" s="5">
        <v>1036</v>
      </c>
      <c r="AD238" s="5">
        <v>56847</v>
      </c>
      <c r="AE238" s="5">
        <v>50503</v>
      </c>
      <c r="AF238" s="5">
        <v>5516</v>
      </c>
      <c r="AG238" s="6">
        <v>10.922123438211591</v>
      </c>
      <c r="AH238" s="6">
        <v>88.84022024029413</v>
      </c>
      <c r="AI238" s="6">
        <v>15.735115431348724</v>
      </c>
      <c r="AJ238" s="6">
        <v>85.14160093107462</v>
      </c>
    </row>
    <row r="239" spans="1:36" hidden="1" x14ac:dyDescent="0.2">
      <c r="A239" s="1" t="str">
        <f t="shared" si="3"/>
        <v>Type: Outer LondonBlack Other</v>
      </c>
      <c r="B239" s="3" t="s">
        <v>36</v>
      </c>
      <c r="C239" s="3" t="s">
        <v>799</v>
      </c>
      <c r="D239" s="3" t="s">
        <v>717</v>
      </c>
      <c r="E239" s="5">
        <v>80403</v>
      </c>
      <c r="F239" s="5">
        <v>11192</v>
      </c>
      <c r="G239" s="5">
        <v>20069</v>
      </c>
      <c r="H239" s="5">
        <v>6584</v>
      </c>
      <c r="I239" s="5">
        <v>3102</v>
      </c>
      <c r="J239" s="5">
        <v>689</v>
      </c>
      <c r="K239" s="5">
        <v>24719</v>
      </c>
      <c r="L239" s="5">
        <v>14713</v>
      </c>
      <c r="M239" s="5">
        <v>14421</v>
      </c>
      <c r="N239" s="5">
        <v>1113</v>
      </c>
      <c r="O239" s="6">
        <v>13.919878611494596</v>
      </c>
      <c r="P239" s="6">
        <v>24.960511423703096</v>
      </c>
      <c r="Q239" s="6">
        <v>8.1887491760257696</v>
      </c>
      <c r="R239" s="6">
        <v>3.8580649975747172</v>
      </c>
      <c r="S239" s="6">
        <v>0.85693319900998721</v>
      </c>
      <c r="T239" s="6">
        <v>30.74387771600562</v>
      </c>
      <c r="U239" s="6">
        <v>18.2990684427198</v>
      </c>
      <c r="V239" s="6">
        <v>17.93589791425693</v>
      </c>
      <c r="W239" s="6">
        <v>1.3842767060930563</v>
      </c>
      <c r="X239" s="5">
        <v>26425</v>
      </c>
      <c r="Y239" s="5">
        <v>21234</v>
      </c>
      <c r="Z239" s="5">
        <v>3387</v>
      </c>
      <c r="AA239" s="5">
        <v>3678</v>
      </c>
      <c r="AB239" s="5">
        <v>2735</v>
      </c>
      <c r="AC239" s="5">
        <v>611</v>
      </c>
      <c r="AD239" s="5">
        <v>22747</v>
      </c>
      <c r="AE239" s="5">
        <v>18499</v>
      </c>
      <c r="AF239" s="5">
        <v>2776</v>
      </c>
      <c r="AG239" s="6">
        <v>15.006216552246068</v>
      </c>
      <c r="AH239" s="6">
        <v>81.325009891414254</v>
      </c>
      <c r="AI239" s="6">
        <v>22.340036563071298</v>
      </c>
      <c r="AJ239" s="6">
        <v>74.361065796628608</v>
      </c>
    </row>
    <row r="240" spans="1:36" hidden="1" x14ac:dyDescent="0.2">
      <c r="A240" s="1" t="str">
        <f t="shared" si="3"/>
        <v>Type: Outer LondonArab</v>
      </c>
      <c r="B240" s="3" t="s">
        <v>36</v>
      </c>
      <c r="C240" s="3" t="s">
        <v>799</v>
      </c>
      <c r="D240" s="3" t="s">
        <v>699</v>
      </c>
      <c r="E240" s="5">
        <v>55199</v>
      </c>
      <c r="F240" s="5">
        <v>3942</v>
      </c>
      <c r="G240" s="5">
        <v>8169</v>
      </c>
      <c r="H240" s="5">
        <v>2526</v>
      </c>
      <c r="I240" s="5">
        <v>868</v>
      </c>
      <c r="J240" s="5">
        <v>146</v>
      </c>
      <c r="K240" s="5">
        <v>20577</v>
      </c>
      <c r="L240" s="5">
        <v>6972</v>
      </c>
      <c r="M240" s="5">
        <v>7550</v>
      </c>
      <c r="N240" s="5">
        <v>475</v>
      </c>
      <c r="O240" s="6">
        <v>7.1414337216253916</v>
      </c>
      <c r="P240" s="6">
        <v>14.799181144585953</v>
      </c>
      <c r="Q240" s="6">
        <v>4.576169858149604</v>
      </c>
      <c r="R240" s="6">
        <v>1.57249225529448</v>
      </c>
      <c r="S240" s="6">
        <v>0.26449754524538488</v>
      </c>
      <c r="T240" s="6">
        <v>37.277849236399213</v>
      </c>
      <c r="U240" s="6">
        <v>12.630663598978243</v>
      </c>
      <c r="V240" s="6">
        <v>13.67778401782641</v>
      </c>
      <c r="W240" s="6">
        <v>0.8605228355586152</v>
      </c>
      <c r="X240" s="5">
        <v>20428</v>
      </c>
      <c r="Y240" s="5">
        <v>13849</v>
      </c>
      <c r="Z240" s="5">
        <v>1748</v>
      </c>
      <c r="AA240" s="5">
        <v>1760</v>
      </c>
      <c r="AB240" s="5">
        <v>1144</v>
      </c>
      <c r="AC240" s="5">
        <v>188</v>
      </c>
      <c r="AD240" s="5">
        <v>18668</v>
      </c>
      <c r="AE240" s="5">
        <v>12705</v>
      </c>
      <c r="AF240" s="5">
        <v>1560</v>
      </c>
      <c r="AG240" s="6">
        <v>12.278630460448642</v>
      </c>
      <c r="AH240" s="6">
        <v>68.057638740089999</v>
      </c>
      <c r="AI240" s="6">
        <v>16.433566433566433</v>
      </c>
      <c r="AJ240" s="6">
        <v>65</v>
      </c>
    </row>
    <row r="241" spans="1:36" hidden="1" x14ac:dyDescent="0.2">
      <c r="A241" s="1" t="str">
        <f t="shared" si="3"/>
        <v>Type: Outer LondonOther</v>
      </c>
      <c r="B241" s="3" t="s">
        <v>36</v>
      </c>
      <c r="C241" s="3" t="s">
        <v>799</v>
      </c>
      <c r="D241" s="3" t="s">
        <v>718</v>
      </c>
      <c r="E241" s="5">
        <v>92272</v>
      </c>
      <c r="F241" s="5">
        <v>6480</v>
      </c>
      <c r="G241" s="5">
        <v>14426</v>
      </c>
      <c r="H241" s="5">
        <v>3345</v>
      </c>
      <c r="I241" s="5">
        <v>1408</v>
      </c>
      <c r="J241" s="5">
        <v>315</v>
      </c>
      <c r="K241" s="5">
        <v>22778</v>
      </c>
      <c r="L241" s="5">
        <v>12882</v>
      </c>
      <c r="M241" s="5">
        <v>10767</v>
      </c>
      <c r="N241" s="5">
        <v>465</v>
      </c>
      <c r="O241" s="6">
        <v>7.0227154499739903</v>
      </c>
      <c r="P241" s="6">
        <v>15.634211895266169</v>
      </c>
      <c r="Q241" s="6">
        <v>3.6251517253337959</v>
      </c>
      <c r="R241" s="6">
        <v>1.5259233570313855</v>
      </c>
      <c r="S241" s="6">
        <v>0.34138200104040228</v>
      </c>
      <c r="T241" s="6">
        <v>24.68571180856598</v>
      </c>
      <c r="U241" s="6">
        <v>13.960898213976071</v>
      </c>
      <c r="V241" s="6">
        <v>11.668761921276227</v>
      </c>
      <c r="W241" s="6">
        <v>0.5039448586786891</v>
      </c>
      <c r="X241" s="5">
        <v>38411</v>
      </c>
      <c r="Y241" s="5">
        <v>30141</v>
      </c>
      <c r="Z241" s="5">
        <v>2938</v>
      </c>
      <c r="AA241" s="5">
        <v>3113</v>
      </c>
      <c r="AB241" s="5">
        <v>2247</v>
      </c>
      <c r="AC241" s="5">
        <v>268</v>
      </c>
      <c r="AD241" s="5">
        <v>35298</v>
      </c>
      <c r="AE241" s="5">
        <v>27894</v>
      </c>
      <c r="AF241" s="5">
        <v>2670</v>
      </c>
      <c r="AG241" s="6">
        <v>9.5719509571950958</v>
      </c>
      <c r="AH241" s="6">
        <v>79.024307326194119</v>
      </c>
      <c r="AI241" s="6">
        <v>11.927013796172675</v>
      </c>
      <c r="AJ241" s="6">
        <v>72.181175714744626</v>
      </c>
    </row>
    <row r="242" spans="1:36" x14ac:dyDescent="0.2">
      <c r="A242" s="1" t="str">
        <f t="shared" si="3"/>
        <v>Type: Principal citiesAll people</v>
      </c>
      <c r="B242" s="3" t="s">
        <v>37</v>
      </c>
      <c r="C242" s="3" t="s">
        <v>800</v>
      </c>
      <c r="D242" s="3" t="s">
        <v>700</v>
      </c>
      <c r="E242" s="5">
        <v>3626947</v>
      </c>
      <c r="F242" s="5">
        <v>1211467</v>
      </c>
      <c r="G242" s="5">
        <v>1043683</v>
      </c>
      <c r="H242" s="5">
        <v>954819</v>
      </c>
      <c r="I242" s="5">
        <v>1225516</v>
      </c>
      <c r="J242" s="5">
        <v>825584</v>
      </c>
      <c r="K242" s="5">
        <v>147646</v>
      </c>
      <c r="L242" s="5">
        <v>817833</v>
      </c>
      <c r="M242" s="5">
        <v>1037938</v>
      </c>
      <c r="N242" s="5">
        <v>384799</v>
      </c>
      <c r="O242" s="6">
        <v>33.401839067402967</v>
      </c>
      <c r="P242" s="6">
        <v>28.775799591226452</v>
      </c>
      <c r="Q242" s="6">
        <v>26.325694861270375</v>
      </c>
      <c r="R242" s="6">
        <v>33.789189640763979</v>
      </c>
      <c r="S242" s="6">
        <v>22.762505214440687</v>
      </c>
      <c r="T242" s="6">
        <v>4.0708066591543801</v>
      </c>
      <c r="U242" s="6">
        <v>22.548799306965336</v>
      </c>
      <c r="V242" s="6">
        <v>28.617401908547325</v>
      </c>
      <c r="W242" s="6">
        <v>10.609446457309687</v>
      </c>
      <c r="X242" s="5">
        <v>1216488</v>
      </c>
      <c r="Y242" s="5">
        <v>1012930</v>
      </c>
      <c r="Z242" s="5">
        <v>89069</v>
      </c>
      <c r="AA242" s="5">
        <v>467621</v>
      </c>
      <c r="AB242" s="5">
        <v>352891</v>
      </c>
      <c r="AC242" s="5">
        <v>49296</v>
      </c>
      <c r="AD242" s="5">
        <v>748867</v>
      </c>
      <c r="AE242" s="5">
        <v>660039</v>
      </c>
      <c r="AF242" s="5">
        <v>39773</v>
      </c>
      <c r="AG242" s="6">
        <v>6.0258560479001995</v>
      </c>
      <c r="AH242" s="6">
        <v>88.138347663870888</v>
      </c>
      <c r="AI242" s="6">
        <v>13.969185952602928</v>
      </c>
      <c r="AJ242" s="6">
        <v>75.46517371974312</v>
      </c>
    </row>
    <row r="243" spans="1:36" hidden="1" x14ac:dyDescent="0.2">
      <c r="A243" s="1" t="str">
        <f t="shared" si="3"/>
        <v>Type: Principal citiesWhite British</v>
      </c>
      <c r="B243" s="3" t="s">
        <v>37</v>
      </c>
      <c r="C243" s="3" t="s">
        <v>800</v>
      </c>
      <c r="D243" s="3" t="s">
        <v>701</v>
      </c>
      <c r="E243" s="5">
        <v>2550010</v>
      </c>
      <c r="F243" s="5">
        <v>720357</v>
      </c>
      <c r="G243" s="5">
        <v>563670</v>
      </c>
      <c r="H243" s="5">
        <v>604785</v>
      </c>
      <c r="I243" s="5">
        <v>798321</v>
      </c>
      <c r="J243" s="5">
        <v>560409</v>
      </c>
      <c r="K243" s="5">
        <v>108227</v>
      </c>
      <c r="L243" s="5">
        <v>537150</v>
      </c>
      <c r="M243" s="5">
        <v>576226</v>
      </c>
      <c r="N243" s="5">
        <v>252459</v>
      </c>
      <c r="O243" s="6">
        <v>28.249183336535935</v>
      </c>
      <c r="P243" s="6">
        <v>22.104619197571775</v>
      </c>
      <c r="Q243" s="6">
        <v>23.71696581582033</v>
      </c>
      <c r="R243" s="6">
        <v>31.30658311143878</v>
      </c>
      <c r="S243" s="6">
        <v>21.976737346128054</v>
      </c>
      <c r="T243" s="6">
        <v>4.2441794345904524</v>
      </c>
      <c r="U243" s="6">
        <v>21.064623275987152</v>
      </c>
      <c r="V243" s="6">
        <v>22.597009423492455</v>
      </c>
      <c r="W243" s="6">
        <v>9.9003141164152293</v>
      </c>
      <c r="X243" s="5">
        <v>832272</v>
      </c>
      <c r="Y243" s="5">
        <v>715676</v>
      </c>
      <c r="Z243" s="5">
        <v>51757</v>
      </c>
      <c r="AA243" s="5">
        <v>261170</v>
      </c>
      <c r="AB243" s="5">
        <v>202368</v>
      </c>
      <c r="AC243" s="5">
        <v>25610</v>
      </c>
      <c r="AD243" s="5">
        <v>571102</v>
      </c>
      <c r="AE243" s="5">
        <v>513308</v>
      </c>
      <c r="AF243" s="5">
        <v>26147</v>
      </c>
      <c r="AG243" s="6">
        <v>5.0938228120348796</v>
      </c>
      <c r="AH243" s="6">
        <v>89.880266572346102</v>
      </c>
      <c r="AI243" s="6">
        <v>12.655162871600252</v>
      </c>
      <c r="AJ243" s="6">
        <v>77.48516292070299</v>
      </c>
    </row>
    <row r="244" spans="1:36" hidden="1" x14ac:dyDescent="0.2">
      <c r="A244" s="1" t="str">
        <f t="shared" si="3"/>
        <v>Type: Principal citiesMinorities - all other than White British</v>
      </c>
      <c r="B244" s="3" t="s">
        <v>37</v>
      </c>
      <c r="C244" s="3" t="s">
        <v>800</v>
      </c>
      <c r="D244" s="3" t="s">
        <v>702</v>
      </c>
      <c r="E244" s="5">
        <v>1076937</v>
      </c>
      <c r="F244" s="5">
        <v>491110</v>
      </c>
      <c r="G244" s="5">
        <v>480013</v>
      </c>
      <c r="H244" s="5">
        <v>350034</v>
      </c>
      <c r="I244" s="5">
        <v>427195</v>
      </c>
      <c r="J244" s="5">
        <v>265175</v>
      </c>
      <c r="K244" s="5">
        <v>39419</v>
      </c>
      <c r="L244" s="5">
        <v>280683</v>
      </c>
      <c r="M244" s="5">
        <v>461712</v>
      </c>
      <c r="N244" s="5">
        <v>132340</v>
      </c>
      <c r="O244" s="6">
        <v>45.602481853627467</v>
      </c>
      <c r="P244" s="6">
        <v>44.572059461231248</v>
      </c>
      <c r="Q244" s="6">
        <v>32.502736928901136</v>
      </c>
      <c r="R244" s="6">
        <v>39.667594297530869</v>
      </c>
      <c r="S244" s="6">
        <v>24.623074515965186</v>
      </c>
      <c r="T244" s="6">
        <v>3.6602883919857891</v>
      </c>
      <c r="U244" s="6">
        <v>26.063084470122206</v>
      </c>
      <c r="V244" s="6">
        <v>42.872702860055881</v>
      </c>
      <c r="W244" s="6">
        <v>12.288555412247884</v>
      </c>
      <c r="X244" s="5">
        <v>384216</v>
      </c>
      <c r="Y244" s="5">
        <v>297254</v>
      </c>
      <c r="Z244" s="5">
        <v>37312</v>
      </c>
      <c r="AA244" s="5">
        <v>206451</v>
      </c>
      <c r="AB244" s="5">
        <v>150523</v>
      </c>
      <c r="AC244" s="5">
        <v>23686</v>
      </c>
      <c r="AD244" s="5">
        <v>177765</v>
      </c>
      <c r="AE244" s="5">
        <v>146731</v>
      </c>
      <c r="AF244" s="5">
        <v>13626</v>
      </c>
      <c r="AG244" s="6">
        <v>9.2863812009732101</v>
      </c>
      <c r="AH244" s="6">
        <v>82.542120214890446</v>
      </c>
      <c r="AI244" s="6">
        <v>15.735801173242628</v>
      </c>
      <c r="AJ244" s="6">
        <v>72.909794575952645</v>
      </c>
    </row>
    <row r="245" spans="1:36" hidden="1" x14ac:dyDescent="0.2">
      <c r="A245" s="1" t="str">
        <f t="shared" si="3"/>
        <v>Type: Principal citiesWhite Irish</v>
      </c>
      <c r="B245" s="3" t="s">
        <v>37</v>
      </c>
      <c r="C245" s="3" t="s">
        <v>800</v>
      </c>
      <c r="D245" s="3" t="s">
        <v>703</v>
      </c>
      <c r="E245" s="5">
        <v>52341</v>
      </c>
      <c r="F245" s="5">
        <v>15973</v>
      </c>
      <c r="G245" s="5">
        <v>13669</v>
      </c>
      <c r="H245" s="5">
        <v>12326</v>
      </c>
      <c r="I245" s="5">
        <v>18337</v>
      </c>
      <c r="J245" s="5">
        <v>8720</v>
      </c>
      <c r="K245" s="5">
        <v>1650</v>
      </c>
      <c r="L245" s="5">
        <v>11922</v>
      </c>
      <c r="M245" s="5">
        <v>15497</v>
      </c>
      <c r="N245" s="5">
        <v>4544</v>
      </c>
      <c r="O245" s="6">
        <v>30.51718538048566</v>
      </c>
      <c r="P245" s="6">
        <v>26.115282474541946</v>
      </c>
      <c r="Q245" s="6">
        <v>23.549416327544371</v>
      </c>
      <c r="R245" s="6">
        <v>35.033721174604992</v>
      </c>
      <c r="S245" s="6">
        <v>16.659979748189755</v>
      </c>
      <c r="T245" s="6">
        <v>3.1524044248294838</v>
      </c>
      <c r="U245" s="6">
        <v>22.777554880495213</v>
      </c>
      <c r="V245" s="6">
        <v>29.607764467625763</v>
      </c>
      <c r="W245" s="6">
        <v>8.681530731166772</v>
      </c>
      <c r="X245" s="5">
        <v>14015</v>
      </c>
      <c r="Y245" s="5">
        <v>12267</v>
      </c>
      <c r="Z245" s="5">
        <v>799</v>
      </c>
      <c r="AA245" s="5">
        <v>4510</v>
      </c>
      <c r="AB245" s="5">
        <v>3552</v>
      </c>
      <c r="AC245" s="5">
        <v>394</v>
      </c>
      <c r="AD245" s="5">
        <v>9505</v>
      </c>
      <c r="AE245" s="5">
        <v>8715</v>
      </c>
      <c r="AF245" s="5">
        <v>405</v>
      </c>
      <c r="AG245" s="6">
        <v>4.6471600688468158</v>
      </c>
      <c r="AH245" s="6">
        <v>91.688584955286686</v>
      </c>
      <c r="AI245" s="6">
        <v>11.092342342342342</v>
      </c>
      <c r="AJ245" s="6">
        <v>78.758314855875838</v>
      </c>
    </row>
    <row r="246" spans="1:36" hidden="1" x14ac:dyDescent="0.2">
      <c r="A246" s="1" t="str">
        <f t="shared" si="3"/>
        <v>Type: Principal citiesWhite Gyspy or Irish Traveller</v>
      </c>
      <c r="B246" s="3" t="s">
        <v>37</v>
      </c>
      <c r="C246" s="3" t="s">
        <v>800</v>
      </c>
      <c r="D246" s="3" t="s">
        <v>704</v>
      </c>
      <c r="E246" s="5">
        <v>2310</v>
      </c>
      <c r="F246" s="5">
        <v>921</v>
      </c>
      <c r="G246" s="5">
        <v>800</v>
      </c>
      <c r="H246" s="5">
        <v>650</v>
      </c>
      <c r="I246" s="5">
        <v>991</v>
      </c>
      <c r="J246" s="5">
        <v>613</v>
      </c>
      <c r="K246" s="5">
        <v>117</v>
      </c>
      <c r="L246" s="5">
        <v>753</v>
      </c>
      <c r="M246" s="5">
        <v>741</v>
      </c>
      <c r="N246" s="5">
        <v>311</v>
      </c>
      <c r="O246" s="6">
        <v>39.870129870129873</v>
      </c>
      <c r="P246" s="6">
        <v>34.632034632034632</v>
      </c>
      <c r="Q246" s="6">
        <v>28.138528138528137</v>
      </c>
      <c r="R246" s="6">
        <v>42.900432900432904</v>
      </c>
      <c r="S246" s="6">
        <v>26.536796536796537</v>
      </c>
      <c r="T246" s="6">
        <v>5.0649350649350646</v>
      </c>
      <c r="U246" s="6">
        <v>32.597402597402599</v>
      </c>
      <c r="V246" s="6">
        <v>32.077922077922075</v>
      </c>
      <c r="W246" s="6">
        <v>13.463203463203463</v>
      </c>
      <c r="X246" s="5">
        <v>785</v>
      </c>
      <c r="Y246" s="5">
        <v>446</v>
      </c>
      <c r="Z246" s="5">
        <v>100</v>
      </c>
      <c r="AA246" s="5">
        <v>378</v>
      </c>
      <c r="AB246" s="5">
        <v>196</v>
      </c>
      <c r="AC246" s="5">
        <v>43</v>
      </c>
      <c r="AD246" s="5">
        <v>407</v>
      </c>
      <c r="AE246" s="5">
        <v>250</v>
      </c>
      <c r="AF246" s="5">
        <v>57</v>
      </c>
      <c r="AG246" s="6">
        <v>22.8</v>
      </c>
      <c r="AH246" s="6">
        <v>61.425061425061422</v>
      </c>
      <c r="AI246" s="6">
        <v>21.938775510204081</v>
      </c>
      <c r="AJ246" s="6">
        <v>51.851851851851855</v>
      </c>
    </row>
    <row r="247" spans="1:36" hidden="1" x14ac:dyDescent="0.2">
      <c r="A247" s="1" t="str">
        <f t="shared" si="3"/>
        <v>Type: Principal citiesWhite Other</v>
      </c>
      <c r="B247" s="3" t="s">
        <v>37</v>
      </c>
      <c r="C247" s="3" t="s">
        <v>800</v>
      </c>
      <c r="D247" s="3" t="s">
        <v>705</v>
      </c>
      <c r="E247" s="5">
        <v>108319</v>
      </c>
      <c r="F247" s="5">
        <v>36288</v>
      </c>
      <c r="G247" s="5">
        <v>30564</v>
      </c>
      <c r="H247" s="5">
        <v>28014</v>
      </c>
      <c r="I247" s="5">
        <v>42405</v>
      </c>
      <c r="J247" s="5">
        <v>22881</v>
      </c>
      <c r="K247" s="5">
        <v>4726</v>
      </c>
      <c r="L247" s="5">
        <v>32489</v>
      </c>
      <c r="M247" s="5">
        <v>34712</v>
      </c>
      <c r="N247" s="5">
        <v>12217</v>
      </c>
      <c r="O247" s="6">
        <v>33.501047830943783</v>
      </c>
      <c r="P247" s="6">
        <v>28.216656357610393</v>
      </c>
      <c r="Q247" s="6">
        <v>25.862498730601281</v>
      </c>
      <c r="R247" s="6">
        <v>39.148256538557412</v>
      </c>
      <c r="S247" s="6">
        <v>21.123717907292349</v>
      </c>
      <c r="T247" s="6">
        <v>4.3630388020568871</v>
      </c>
      <c r="U247" s="6">
        <v>29.993814566234917</v>
      </c>
      <c r="V247" s="6">
        <v>32.046086097545214</v>
      </c>
      <c r="W247" s="6">
        <v>11.278723031047186</v>
      </c>
      <c r="X247" s="5">
        <v>52784</v>
      </c>
      <c r="Y247" s="5">
        <v>47275</v>
      </c>
      <c r="Z247" s="5">
        <v>3104</v>
      </c>
      <c r="AA247" s="5">
        <v>22584</v>
      </c>
      <c r="AB247" s="5">
        <v>19727</v>
      </c>
      <c r="AC247" s="5">
        <v>1543</v>
      </c>
      <c r="AD247" s="5">
        <v>30200</v>
      </c>
      <c r="AE247" s="5">
        <v>27548</v>
      </c>
      <c r="AF247" s="5">
        <v>1561</v>
      </c>
      <c r="AG247" s="6">
        <v>5.6664730651952953</v>
      </c>
      <c r="AH247" s="6">
        <v>91.21854304635761</v>
      </c>
      <c r="AI247" s="6">
        <v>7.8217671212044406</v>
      </c>
      <c r="AJ247" s="6">
        <v>87.349450938717681</v>
      </c>
    </row>
    <row r="248" spans="1:36" hidden="1" x14ac:dyDescent="0.2">
      <c r="A248" s="1" t="str">
        <f t="shared" si="3"/>
        <v>Type: Principal citiesMixed White and Black Caribbean</v>
      </c>
      <c r="B248" s="3" t="s">
        <v>37</v>
      </c>
      <c r="C248" s="3" t="s">
        <v>800</v>
      </c>
      <c r="D248" s="3" t="s">
        <v>706</v>
      </c>
      <c r="E248" s="5">
        <v>52163</v>
      </c>
      <c r="F248" s="5">
        <v>25324</v>
      </c>
      <c r="G248" s="5">
        <v>22572</v>
      </c>
      <c r="H248" s="5">
        <v>20466</v>
      </c>
      <c r="I248" s="5">
        <v>22780</v>
      </c>
      <c r="J248" s="5">
        <v>15118</v>
      </c>
      <c r="K248" s="5">
        <v>2143</v>
      </c>
      <c r="L248" s="5">
        <v>15488</v>
      </c>
      <c r="M248" s="5">
        <v>19544</v>
      </c>
      <c r="N248" s="5">
        <v>8095</v>
      </c>
      <c r="O248" s="6">
        <v>48.547821252612003</v>
      </c>
      <c r="P248" s="6">
        <v>43.272051070682288</v>
      </c>
      <c r="Q248" s="6">
        <v>39.234706592795661</v>
      </c>
      <c r="R248" s="6">
        <v>43.670801142572323</v>
      </c>
      <c r="S248" s="6">
        <v>28.982228782853745</v>
      </c>
      <c r="T248" s="6">
        <v>4.1082759810593714</v>
      </c>
      <c r="U248" s="6">
        <v>29.691543814581216</v>
      </c>
      <c r="V248" s="6">
        <v>37.467170216436941</v>
      </c>
      <c r="W248" s="6">
        <v>15.518662653605046</v>
      </c>
      <c r="X248" s="5">
        <v>13302</v>
      </c>
      <c r="Y248" s="5">
        <v>10355</v>
      </c>
      <c r="Z248" s="5">
        <v>2013</v>
      </c>
      <c r="AA248" s="5">
        <v>7092</v>
      </c>
      <c r="AB248" s="5">
        <v>5273</v>
      </c>
      <c r="AC248" s="5">
        <v>1244</v>
      </c>
      <c r="AD248" s="5">
        <v>6210</v>
      </c>
      <c r="AE248" s="5">
        <v>5082</v>
      </c>
      <c r="AF248" s="5">
        <v>769</v>
      </c>
      <c r="AG248" s="6">
        <v>15.131837859110586</v>
      </c>
      <c r="AH248" s="6">
        <v>81.835748792270536</v>
      </c>
      <c r="AI248" s="6">
        <v>23.591883178456285</v>
      </c>
      <c r="AJ248" s="6">
        <v>74.351381838691481</v>
      </c>
    </row>
    <row r="249" spans="1:36" hidden="1" x14ac:dyDescent="0.2">
      <c r="A249" s="1" t="str">
        <f t="shared" si="3"/>
        <v>Type: Principal citiesMixed White and Black African</v>
      </c>
      <c r="B249" s="3" t="s">
        <v>37</v>
      </c>
      <c r="C249" s="3" t="s">
        <v>800</v>
      </c>
      <c r="D249" s="3" t="s">
        <v>707</v>
      </c>
      <c r="E249" s="5">
        <v>15432</v>
      </c>
      <c r="F249" s="5">
        <v>7806</v>
      </c>
      <c r="G249" s="5">
        <v>6747</v>
      </c>
      <c r="H249" s="5">
        <v>6636</v>
      </c>
      <c r="I249" s="5">
        <v>8605</v>
      </c>
      <c r="J249" s="5">
        <v>4536</v>
      </c>
      <c r="K249" s="5">
        <v>373</v>
      </c>
      <c r="L249" s="5">
        <v>5186</v>
      </c>
      <c r="M249" s="5">
        <v>5280</v>
      </c>
      <c r="N249" s="5">
        <v>2681</v>
      </c>
      <c r="O249" s="6">
        <v>50.58320373250389</v>
      </c>
      <c r="P249" s="6">
        <v>43.720839813374809</v>
      </c>
      <c r="Q249" s="6">
        <v>43.001555209953345</v>
      </c>
      <c r="R249" s="6">
        <v>55.760756868843963</v>
      </c>
      <c r="S249" s="6">
        <v>29.393468118195955</v>
      </c>
      <c r="T249" s="6">
        <v>2.4170554691550028</v>
      </c>
      <c r="U249" s="6">
        <v>33.605495075168484</v>
      </c>
      <c r="V249" s="6">
        <v>34.214618973561429</v>
      </c>
      <c r="W249" s="6">
        <v>17.372991187143597</v>
      </c>
      <c r="X249" s="5">
        <v>4260</v>
      </c>
      <c r="Y249" s="5">
        <v>3288</v>
      </c>
      <c r="Z249" s="5">
        <v>621</v>
      </c>
      <c r="AA249" s="5">
        <v>2319</v>
      </c>
      <c r="AB249" s="5">
        <v>1725</v>
      </c>
      <c r="AC249" s="5">
        <v>408</v>
      </c>
      <c r="AD249" s="5">
        <v>1941</v>
      </c>
      <c r="AE249" s="5">
        <v>1563</v>
      </c>
      <c r="AF249" s="5">
        <v>213</v>
      </c>
      <c r="AG249" s="6">
        <v>13.62763915547025</v>
      </c>
      <c r="AH249" s="6">
        <v>80.525502318392583</v>
      </c>
      <c r="AI249" s="6">
        <v>23.652173913043477</v>
      </c>
      <c r="AJ249" s="6">
        <v>74.385510996119024</v>
      </c>
    </row>
    <row r="250" spans="1:36" hidden="1" x14ac:dyDescent="0.2">
      <c r="A250" s="1" t="str">
        <f t="shared" si="3"/>
        <v>Type: Principal citiesMixed White and Asian</v>
      </c>
      <c r="B250" s="3" t="s">
        <v>37</v>
      </c>
      <c r="C250" s="3" t="s">
        <v>800</v>
      </c>
      <c r="D250" s="3" t="s">
        <v>708</v>
      </c>
      <c r="E250" s="5">
        <v>28265</v>
      </c>
      <c r="F250" s="5">
        <v>9741</v>
      </c>
      <c r="G250" s="5">
        <v>8828</v>
      </c>
      <c r="H250" s="5">
        <v>7333</v>
      </c>
      <c r="I250" s="5">
        <v>9664</v>
      </c>
      <c r="J250" s="5">
        <v>5570</v>
      </c>
      <c r="K250" s="5">
        <v>1278</v>
      </c>
      <c r="L250" s="5">
        <v>6839</v>
      </c>
      <c r="M250" s="5">
        <v>9460</v>
      </c>
      <c r="N250" s="5">
        <v>2706</v>
      </c>
      <c r="O250" s="6">
        <v>34.463116929064213</v>
      </c>
      <c r="P250" s="6">
        <v>31.232973642313816</v>
      </c>
      <c r="Q250" s="6">
        <v>25.943746683177075</v>
      </c>
      <c r="R250" s="6">
        <v>34.190695206085266</v>
      </c>
      <c r="S250" s="6">
        <v>19.70635061029542</v>
      </c>
      <c r="T250" s="6">
        <v>4.521493012559703</v>
      </c>
      <c r="U250" s="6">
        <v>24.196002122766672</v>
      </c>
      <c r="V250" s="6">
        <v>33.468954537413765</v>
      </c>
      <c r="W250" s="6">
        <v>9.5736776932602154</v>
      </c>
      <c r="X250" s="5">
        <v>6829</v>
      </c>
      <c r="Y250" s="5">
        <v>5539</v>
      </c>
      <c r="Z250" s="5">
        <v>659</v>
      </c>
      <c r="AA250" s="5">
        <v>2722</v>
      </c>
      <c r="AB250" s="5">
        <v>2019</v>
      </c>
      <c r="AC250" s="5">
        <v>373</v>
      </c>
      <c r="AD250" s="5">
        <v>4107</v>
      </c>
      <c r="AE250" s="5">
        <v>3520</v>
      </c>
      <c r="AF250" s="5">
        <v>286</v>
      </c>
      <c r="AG250" s="6">
        <v>8.125</v>
      </c>
      <c r="AH250" s="6">
        <v>85.70732895057219</v>
      </c>
      <c r="AI250" s="6">
        <v>18.474492322932143</v>
      </c>
      <c r="AJ250" s="6">
        <v>74.173401910360028</v>
      </c>
    </row>
    <row r="251" spans="1:36" hidden="1" x14ac:dyDescent="0.2">
      <c r="A251" s="1" t="str">
        <f t="shared" si="3"/>
        <v>Type: Principal citiesMixed Other</v>
      </c>
      <c r="B251" s="3" t="s">
        <v>37</v>
      </c>
      <c r="C251" s="3" t="s">
        <v>800</v>
      </c>
      <c r="D251" s="3" t="s">
        <v>709</v>
      </c>
      <c r="E251" s="5">
        <v>23862</v>
      </c>
      <c r="F251" s="5">
        <v>9735</v>
      </c>
      <c r="G251" s="5">
        <v>8767</v>
      </c>
      <c r="H251" s="5">
        <v>7786</v>
      </c>
      <c r="I251" s="5">
        <v>10127</v>
      </c>
      <c r="J251" s="5">
        <v>5225</v>
      </c>
      <c r="K251" s="5">
        <v>969</v>
      </c>
      <c r="L251" s="5">
        <v>6429</v>
      </c>
      <c r="M251" s="5">
        <v>8140</v>
      </c>
      <c r="N251" s="5">
        <v>2864</v>
      </c>
      <c r="O251" s="6">
        <v>40.797083228564247</v>
      </c>
      <c r="P251" s="6">
        <v>36.740424105271984</v>
      </c>
      <c r="Q251" s="6">
        <v>32.629285055737157</v>
      </c>
      <c r="R251" s="6">
        <v>42.439862542955325</v>
      </c>
      <c r="S251" s="6">
        <v>21.89673958595256</v>
      </c>
      <c r="T251" s="6">
        <v>4.0608498868493843</v>
      </c>
      <c r="U251" s="6">
        <v>26.94241890872517</v>
      </c>
      <c r="V251" s="6">
        <v>34.112815354957675</v>
      </c>
      <c r="W251" s="6">
        <v>12.002346827591987</v>
      </c>
      <c r="X251" s="5">
        <v>6064</v>
      </c>
      <c r="Y251" s="5">
        <v>4835</v>
      </c>
      <c r="Z251" s="5">
        <v>630</v>
      </c>
      <c r="AA251" s="5">
        <v>2667</v>
      </c>
      <c r="AB251" s="5">
        <v>1968</v>
      </c>
      <c r="AC251" s="5">
        <v>344</v>
      </c>
      <c r="AD251" s="5">
        <v>3397</v>
      </c>
      <c r="AE251" s="5">
        <v>2867</v>
      </c>
      <c r="AF251" s="5">
        <v>286</v>
      </c>
      <c r="AG251" s="6">
        <v>9.9755842343913503</v>
      </c>
      <c r="AH251" s="6">
        <v>84.397998233735649</v>
      </c>
      <c r="AI251" s="6">
        <v>17.479674796747968</v>
      </c>
      <c r="AJ251" s="6">
        <v>73.790776152980882</v>
      </c>
    </row>
    <row r="252" spans="1:36" hidden="1" x14ac:dyDescent="0.2">
      <c r="A252" s="1" t="str">
        <f t="shared" si="3"/>
        <v>Type: Principal citiesIndian</v>
      </c>
      <c r="B252" s="3" t="s">
        <v>37</v>
      </c>
      <c r="C252" s="3" t="s">
        <v>800</v>
      </c>
      <c r="D252" s="3" t="s">
        <v>710</v>
      </c>
      <c r="E252" s="5">
        <v>108023</v>
      </c>
      <c r="F252" s="5">
        <v>28093</v>
      </c>
      <c r="G252" s="5">
        <v>29214</v>
      </c>
      <c r="H252" s="5">
        <v>19129</v>
      </c>
      <c r="I252" s="5">
        <v>25412</v>
      </c>
      <c r="J252" s="5">
        <v>11623</v>
      </c>
      <c r="K252" s="5">
        <v>5576</v>
      </c>
      <c r="L252" s="5">
        <v>17249</v>
      </c>
      <c r="M252" s="5">
        <v>38362</v>
      </c>
      <c r="N252" s="5">
        <v>4998</v>
      </c>
      <c r="O252" s="6">
        <v>26.006498616035476</v>
      </c>
      <c r="P252" s="6">
        <v>27.044240578395343</v>
      </c>
      <c r="Q252" s="6">
        <v>17.70826583227646</v>
      </c>
      <c r="R252" s="6">
        <v>23.524619756903622</v>
      </c>
      <c r="S252" s="6">
        <v>10.759745609731262</v>
      </c>
      <c r="T252" s="6">
        <v>5.1618636771798601</v>
      </c>
      <c r="U252" s="6">
        <v>15.967895725910223</v>
      </c>
      <c r="V252" s="6">
        <v>35.512807457671052</v>
      </c>
      <c r="W252" s="6">
        <v>4.62679244235024</v>
      </c>
      <c r="X252" s="5">
        <v>44017</v>
      </c>
      <c r="Y252" s="5">
        <v>38618</v>
      </c>
      <c r="Z252" s="5">
        <v>2760</v>
      </c>
      <c r="AA252" s="5">
        <v>16883</v>
      </c>
      <c r="AB252" s="5">
        <v>14220</v>
      </c>
      <c r="AC252" s="5">
        <v>1379</v>
      </c>
      <c r="AD252" s="5">
        <v>27134</v>
      </c>
      <c r="AE252" s="5">
        <v>24398</v>
      </c>
      <c r="AF252" s="5">
        <v>1381</v>
      </c>
      <c r="AG252" s="6">
        <v>5.6603000245921793</v>
      </c>
      <c r="AH252" s="6">
        <v>89.916709663153242</v>
      </c>
      <c r="AI252" s="6">
        <v>9.6976090014064695</v>
      </c>
      <c r="AJ252" s="6">
        <v>84.226736954332765</v>
      </c>
    </row>
    <row r="253" spans="1:36" hidden="1" x14ac:dyDescent="0.2">
      <c r="A253" s="1" t="str">
        <f t="shared" si="3"/>
        <v>Type: Principal citiesPakistani</v>
      </c>
      <c r="B253" s="3" t="s">
        <v>37</v>
      </c>
      <c r="C253" s="3" t="s">
        <v>800</v>
      </c>
      <c r="D253" s="3" t="s">
        <v>711</v>
      </c>
      <c r="E253" s="5">
        <v>240376</v>
      </c>
      <c r="F253" s="5">
        <v>128530</v>
      </c>
      <c r="G253" s="5">
        <v>138589</v>
      </c>
      <c r="H253" s="5">
        <v>73594</v>
      </c>
      <c r="I253" s="5">
        <v>84651</v>
      </c>
      <c r="J253" s="5">
        <v>74367</v>
      </c>
      <c r="K253" s="5">
        <v>5959</v>
      </c>
      <c r="L253" s="5">
        <v>55159</v>
      </c>
      <c r="M253" s="5">
        <v>138274</v>
      </c>
      <c r="N253" s="5">
        <v>30457</v>
      </c>
      <c r="O253" s="6">
        <v>53.470396379006225</v>
      </c>
      <c r="P253" s="6">
        <v>57.65509035843845</v>
      </c>
      <c r="Q253" s="6">
        <v>30.616201284654043</v>
      </c>
      <c r="R253" s="6">
        <v>35.21607814424069</v>
      </c>
      <c r="S253" s="6">
        <v>30.937780810064233</v>
      </c>
      <c r="T253" s="6">
        <v>2.4790328485372917</v>
      </c>
      <c r="U253" s="6">
        <v>22.946966419276468</v>
      </c>
      <c r="V253" s="6">
        <v>57.524045661796521</v>
      </c>
      <c r="W253" s="6">
        <v>12.670566113089492</v>
      </c>
      <c r="X253" s="5">
        <v>85447</v>
      </c>
      <c r="Y253" s="5">
        <v>54885</v>
      </c>
      <c r="Z253" s="5">
        <v>7036</v>
      </c>
      <c r="AA253" s="5">
        <v>54853</v>
      </c>
      <c r="AB253" s="5">
        <v>33626</v>
      </c>
      <c r="AC253" s="5">
        <v>4979</v>
      </c>
      <c r="AD253" s="5">
        <v>30594</v>
      </c>
      <c r="AE253" s="5">
        <v>21259</v>
      </c>
      <c r="AF253" s="5">
        <v>2057</v>
      </c>
      <c r="AG253" s="6">
        <v>9.6759019709299583</v>
      </c>
      <c r="AH253" s="6">
        <v>69.48748120546513</v>
      </c>
      <c r="AI253" s="6">
        <v>14.80699458752156</v>
      </c>
      <c r="AJ253" s="6">
        <v>61.302025413377571</v>
      </c>
    </row>
    <row r="254" spans="1:36" hidden="1" x14ac:dyDescent="0.2">
      <c r="A254" s="1" t="str">
        <f t="shared" si="3"/>
        <v>Type: Principal citiesBangladeshi</v>
      </c>
      <c r="B254" s="3" t="s">
        <v>37</v>
      </c>
      <c r="C254" s="3" t="s">
        <v>800</v>
      </c>
      <c r="D254" s="3" t="s">
        <v>712</v>
      </c>
      <c r="E254" s="5">
        <v>52494</v>
      </c>
      <c r="F254" s="5">
        <v>34832</v>
      </c>
      <c r="G254" s="5">
        <v>36024</v>
      </c>
      <c r="H254" s="5">
        <v>20776</v>
      </c>
      <c r="I254" s="5">
        <v>19928</v>
      </c>
      <c r="J254" s="5">
        <v>18880</v>
      </c>
      <c r="K254" s="5">
        <v>2142</v>
      </c>
      <c r="L254" s="5">
        <v>10468</v>
      </c>
      <c r="M254" s="5">
        <v>32395</v>
      </c>
      <c r="N254" s="5">
        <v>6990</v>
      </c>
      <c r="O254" s="6">
        <v>66.354250009524904</v>
      </c>
      <c r="P254" s="6">
        <v>68.624985712652872</v>
      </c>
      <c r="Q254" s="6">
        <v>39.57785651693527</v>
      </c>
      <c r="R254" s="6">
        <v>37.962433801958319</v>
      </c>
      <c r="S254" s="6">
        <v>35.966015163637749</v>
      </c>
      <c r="T254" s="6">
        <v>4.0804663390101723</v>
      </c>
      <c r="U254" s="6">
        <v>19.941326627805083</v>
      </c>
      <c r="V254" s="6">
        <v>61.711814683582887</v>
      </c>
      <c r="W254" s="6">
        <v>13.315807520859527</v>
      </c>
      <c r="X254" s="5">
        <v>18339</v>
      </c>
      <c r="Y254" s="5">
        <v>11578</v>
      </c>
      <c r="Z254" s="5">
        <v>1680</v>
      </c>
      <c r="AA254" s="5">
        <v>13375</v>
      </c>
      <c r="AB254" s="5">
        <v>8191</v>
      </c>
      <c r="AC254" s="5">
        <v>1316</v>
      </c>
      <c r="AD254" s="5">
        <v>4964</v>
      </c>
      <c r="AE254" s="5">
        <v>3387</v>
      </c>
      <c r="AF254" s="5">
        <v>364</v>
      </c>
      <c r="AG254" s="6">
        <v>10.746973723058755</v>
      </c>
      <c r="AH254" s="6">
        <v>68.231265108783234</v>
      </c>
      <c r="AI254" s="6">
        <v>16.06641435722134</v>
      </c>
      <c r="AJ254" s="6">
        <v>61.2411214953271</v>
      </c>
    </row>
    <row r="255" spans="1:36" hidden="1" x14ac:dyDescent="0.2">
      <c r="A255" s="1" t="str">
        <f t="shared" si="3"/>
        <v>Type: Principal citiesChinese</v>
      </c>
      <c r="B255" s="3" t="s">
        <v>37</v>
      </c>
      <c r="C255" s="3" t="s">
        <v>800</v>
      </c>
      <c r="D255" s="3" t="s">
        <v>713</v>
      </c>
      <c r="E255" s="5">
        <v>53597</v>
      </c>
      <c r="F255" s="5">
        <v>13923</v>
      </c>
      <c r="G255" s="5">
        <v>12174</v>
      </c>
      <c r="H255" s="5">
        <v>11437</v>
      </c>
      <c r="I255" s="5">
        <v>21688</v>
      </c>
      <c r="J255" s="5">
        <v>8032</v>
      </c>
      <c r="K255" s="5">
        <v>2145</v>
      </c>
      <c r="L255" s="5">
        <v>15954</v>
      </c>
      <c r="M255" s="5">
        <v>16114</v>
      </c>
      <c r="N255" s="5">
        <v>4774</v>
      </c>
      <c r="O255" s="6">
        <v>25.977200216430024</v>
      </c>
      <c r="P255" s="6">
        <v>22.713957870776348</v>
      </c>
      <c r="Q255" s="6">
        <v>21.338880907513481</v>
      </c>
      <c r="R255" s="6">
        <v>40.464951396533387</v>
      </c>
      <c r="S255" s="6">
        <v>14.985913390674851</v>
      </c>
      <c r="T255" s="6">
        <v>4.0020896691979031</v>
      </c>
      <c r="U255" s="6">
        <v>29.766591413698528</v>
      </c>
      <c r="V255" s="6">
        <v>30.06511558482751</v>
      </c>
      <c r="W255" s="6">
        <v>8.9072149560609741</v>
      </c>
      <c r="X255" s="5">
        <v>14974</v>
      </c>
      <c r="Y255" s="5">
        <v>12269</v>
      </c>
      <c r="Z255" s="5">
        <v>978</v>
      </c>
      <c r="AA255" s="5">
        <v>6332</v>
      </c>
      <c r="AB255" s="5">
        <v>4916</v>
      </c>
      <c r="AC255" s="5">
        <v>484</v>
      </c>
      <c r="AD255" s="5">
        <v>8642</v>
      </c>
      <c r="AE255" s="5">
        <v>7353</v>
      </c>
      <c r="AF255" s="5">
        <v>494</v>
      </c>
      <c r="AG255" s="6">
        <v>6.7183462532299743</v>
      </c>
      <c r="AH255" s="6">
        <v>85.084471187225176</v>
      </c>
      <c r="AI255" s="6">
        <v>9.8454027664768109</v>
      </c>
      <c r="AJ255" s="6">
        <v>77.637397346809848</v>
      </c>
    </row>
    <row r="256" spans="1:36" hidden="1" x14ac:dyDescent="0.2">
      <c r="A256" s="1" t="str">
        <f t="shared" si="3"/>
        <v>Type: Principal citiesAsian Other</v>
      </c>
      <c r="B256" s="3" t="s">
        <v>37</v>
      </c>
      <c r="C256" s="3" t="s">
        <v>800</v>
      </c>
      <c r="D256" s="3" t="s">
        <v>714</v>
      </c>
      <c r="E256" s="5">
        <v>66274</v>
      </c>
      <c r="F256" s="5">
        <v>29292</v>
      </c>
      <c r="G256" s="5">
        <v>28899</v>
      </c>
      <c r="H256" s="5">
        <v>20917</v>
      </c>
      <c r="I256" s="5">
        <v>25948</v>
      </c>
      <c r="J256" s="5">
        <v>16670</v>
      </c>
      <c r="K256" s="5">
        <v>2477</v>
      </c>
      <c r="L256" s="5">
        <v>17856</v>
      </c>
      <c r="M256" s="5">
        <v>28365</v>
      </c>
      <c r="N256" s="5">
        <v>8256</v>
      </c>
      <c r="O256" s="6">
        <v>44.19832815282011</v>
      </c>
      <c r="P256" s="6">
        <v>43.605335425657124</v>
      </c>
      <c r="Q256" s="6">
        <v>31.561396626127895</v>
      </c>
      <c r="R256" s="6">
        <v>39.152608866222046</v>
      </c>
      <c r="S256" s="6">
        <v>25.153152065666777</v>
      </c>
      <c r="T256" s="6">
        <v>3.737513957207955</v>
      </c>
      <c r="U256" s="6">
        <v>26.942692458581043</v>
      </c>
      <c r="V256" s="6">
        <v>42.799589582641758</v>
      </c>
      <c r="W256" s="6">
        <v>12.457373932462202</v>
      </c>
      <c r="X256" s="5">
        <v>25208</v>
      </c>
      <c r="Y256" s="5">
        <v>19066</v>
      </c>
      <c r="Z256" s="5">
        <v>2460</v>
      </c>
      <c r="AA256" s="5">
        <v>13391</v>
      </c>
      <c r="AB256" s="5">
        <v>9698</v>
      </c>
      <c r="AC256" s="5">
        <v>1422</v>
      </c>
      <c r="AD256" s="5">
        <v>11817</v>
      </c>
      <c r="AE256" s="5">
        <v>9368</v>
      </c>
      <c r="AF256" s="5">
        <v>1038</v>
      </c>
      <c r="AG256" s="6">
        <v>11.080273270708796</v>
      </c>
      <c r="AH256" s="6">
        <v>79.275619869679275</v>
      </c>
      <c r="AI256" s="6">
        <v>14.662817075685709</v>
      </c>
      <c r="AJ256" s="6">
        <v>72.421775819580319</v>
      </c>
    </row>
    <row r="257" spans="1:36" hidden="1" x14ac:dyDescent="0.2">
      <c r="A257" s="1" t="str">
        <f t="shared" si="3"/>
        <v>Type: Principal citiesBlack African</v>
      </c>
      <c r="B257" s="3" t="s">
        <v>37</v>
      </c>
      <c r="C257" s="3" t="s">
        <v>800</v>
      </c>
      <c r="D257" s="3" t="s">
        <v>715</v>
      </c>
      <c r="E257" s="5">
        <v>95300</v>
      </c>
      <c r="F257" s="5">
        <v>59486</v>
      </c>
      <c r="G257" s="5">
        <v>53825</v>
      </c>
      <c r="H257" s="5">
        <v>47389</v>
      </c>
      <c r="I257" s="5">
        <v>55575</v>
      </c>
      <c r="J257" s="5">
        <v>34503</v>
      </c>
      <c r="K257" s="5">
        <v>2796</v>
      </c>
      <c r="L257" s="5">
        <v>37116</v>
      </c>
      <c r="M257" s="5">
        <v>39219</v>
      </c>
      <c r="N257" s="5">
        <v>20400</v>
      </c>
      <c r="O257" s="6">
        <v>62.419727177334735</v>
      </c>
      <c r="P257" s="6">
        <v>56.479538300104934</v>
      </c>
      <c r="Q257" s="6">
        <v>49.72612801678909</v>
      </c>
      <c r="R257" s="6">
        <v>58.315844700944389</v>
      </c>
      <c r="S257" s="6">
        <v>36.204616998950684</v>
      </c>
      <c r="T257" s="6">
        <v>2.9338929695697797</v>
      </c>
      <c r="U257" s="6">
        <v>38.946484784889819</v>
      </c>
      <c r="V257" s="6">
        <v>41.153200419727177</v>
      </c>
      <c r="W257" s="6">
        <v>21.406086044071355</v>
      </c>
      <c r="X257" s="5">
        <v>34856</v>
      </c>
      <c r="Y257" s="5">
        <v>27877</v>
      </c>
      <c r="Z257" s="5">
        <v>5797</v>
      </c>
      <c r="AA257" s="5">
        <v>23146</v>
      </c>
      <c r="AB257" s="5">
        <v>18220</v>
      </c>
      <c r="AC257" s="5">
        <v>4118</v>
      </c>
      <c r="AD257" s="5">
        <v>11710</v>
      </c>
      <c r="AE257" s="5">
        <v>9657</v>
      </c>
      <c r="AF257" s="5">
        <v>1679</v>
      </c>
      <c r="AG257" s="6">
        <v>17.386351869110491</v>
      </c>
      <c r="AH257" s="6">
        <v>82.467976088812975</v>
      </c>
      <c r="AI257" s="6">
        <v>22.60153677277717</v>
      </c>
      <c r="AJ257" s="6">
        <v>78.717705003024278</v>
      </c>
    </row>
    <row r="258" spans="1:36" hidden="1" x14ac:dyDescent="0.2">
      <c r="A258" s="1" t="str">
        <f t="shared" ref="A258:A321" si="4">C258&amp;D258</f>
        <v>Type: Principal citiesBlack Caribbean</v>
      </c>
      <c r="B258" s="3" t="s">
        <v>37</v>
      </c>
      <c r="C258" s="3" t="s">
        <v>800</v>
      </c>
      <c r="D258" s="3" t="s">
        <v>716</v>
      </c>
      <c r="E258" s="5">
        <v>71201</v>
      </c>
      <c r="F258" s="5">
        <v>36510</v>
      </c>
      <c r="G258" s="5">
        <v>36503</v>
      </c>
      <c r="H258" s="5">
        <v>30031</v>
      </c>
      <c r="I258" s="5">
        <v>28691</v>
      </c>
      <c r="J258" s="5">
        <v>14330</v>
      </c>
      <c r="K258" s="5">
        <v>3104</v>
      </c>
      <c r="L258" s="5">
        <v>16989</v>
      </c>
      <c r="M258" s="5">
        <v>33542</v>
      </c>
      <c r="N258" s="5">
        <v>9094</v>
      </c>
      <c r="O258" s="6">
        <v>51.277369699863769</v>
      </c>
      <c r="P258" s="6">
        <v>51.267538377269979</v>
      </c>
      <c r="Q258" s="6">
        <v>42.177778401988739</v>
      </c>
      <c r="R258" s="6">
        <v>40.29578236260727</v>
      </c>
      <c r="S258" s="6">
        <v>20.126121824131683</v>
      </c>
      <c r="T258" s="6">
        <v>4.3594893330149853</v>
      </c>
      <c r="U258" s="6">
        <v>23.86061993511327</v>
      </c>
      <c r="V258" s="6">
        <v>47.108888920099439</v>
      </c>
      <c r="W258" s="6">
        <v>12.772292523981404</v>
      </c>
      <c r="X258" s="5">
        <v>26197</v>
      </c>
      <c r="Y258" s="5">
        <v>22303</v>
      </c>
      <c r="Z258" s="5">
        <v>3337</v>
      </c>
      <c r="AA258" s="5">
        <v>15265</v>
      </c>
      <c r="AB258" s="5">
        <v>12705</v>
      </c>
      <c r="AC258" s="5">
        <v>2234</v>
      </c>
      <c r="AD258" s="5">
        <v>10932</v>
      </c>
      <c r="AE258" s="5">
        <v>9598</v>
      </c>
      <c r="AF258" s="5">
        <v>1103</v>
      </c>
      <c r="AG258" s="6">
        <v>11.491977495311524</v>
      </c>
      <c r="AH258" s="6">
        <v>87.797292352725947</v>
      </c>
      <c r="AI258" s="6">
        <v>17.583628492719402</v>
      </c>
      <c r="AJ258" s="6">
        <v>83.229610219456276</v>
      </c>
    </row>
    <row r="259" spans="1:36" hidden="1" x14ac:dyDescent="0.2">
      <c r="A259" s="1" t="str">
        <f t="shared" si="4"/>
        <v>Type: Principal citiesBlack Other</v>
      </c>
      <c r="B259" s="3" t="s">
        <v>37</v>
      </c>
      <c r="C259" s="3" t="s">
        <v>800</v>
      </c>
      <c r="D259" s="3" t="s">
        <v>717</v>
      </c>
      <c r="E259" s="5">
        <v>36786</v>
      </c>
      <c r="F259" s="5">
        <v>22388</v>
      </c>
      <c r="G259" s="5">
        <v>21708</v>
      </c>
      <c r="H259" s="5">
        <v>17967</v>
      </c>
      <c r="I259" s="5">
        <v>18812</v>
      </c>
      <c r="J259" s="5">
        <v>10265</v>
      </c>
      <c r="K259" s="5">
        <v>1277</v>
      </c>
      <c r="L259" s="5">
        <v>11200</v>
      </c>
      <c r="M259" s="5">
        <v>16845</v>
      </c>
      <c r="N259" s="5">
        <v>6183</v>
      </c>
      <c r="O259" s="6">
        <v>60.860109824389717</v>
      </c>
      <c r="P259" s="6">
        <v>59.011580492578702</v>
      </c>
      <c r="Q259" s="6">
        <v>48.841950742130159</v>
      </c>
      <c r="R259" s="6">
        <v>51.139020279454137</v>
      </c>
      <c r="S259" s="6">
        <v>27.904637633882455</v>
      </c>
      <c r="T259" s="6">
        <v>3.4714293481215681</v>
      </c>
      <c r="U259" s="6">
        <v>30.4463654651226</v>
      </c>
      <c r="V259" s="6">
        <v>45.791877344641982</v>
      </c>
      <c r="W259" s="6">
        <v>16.808024792040449</v>
      </c>
      <c r="X259" s="5">
        <v>13235</v>
      </c>
      <c r="Y259" s="5">
        <v>10392</v>
      </c>
      <c r="Z259" s="5">
        <v>2262</v>
      </c>
      <c r="AA259" s="5">
        <v>8330</v>
      </c>
      <c r="AB259" s="5">
        <v>6343</v>
      </c>
      <c r="AC259" s="5">
        <v>1572</v>
      </c>
      <c r="AD259" s="5">
        <v>4905</v>
      </c>
      <c r="AE259" s="5">
        <v>4049</v>
      </c>
      <c r="AF259" s="5">
        <v>690</v>
      </c>
      <c r="AG259" s="6">
        <v>17.041244751790565</v>
      </c>
      <c r="AH259" s="6">
        <v>82.548419979612646</v>
      </c>
      <c r="AI259" s="6">
        <v>24.78322560302696</v>
      </c>
      <c r="AJ259" s="6">
        <v>76.146458583433372</v>
      </c>
    </row>
    <row r="260" spans="1:36" hidden="1" x14ac:dyDescent="0.2">
      <c r="A260" s="1" t="str">
        <f t="shared" si="4"/>
        <v>Type: Principal citiesArab</v>
      </c>
      <c r="B260" s="3" t="s">
        <v>37</v>
      </c>
      <c r="C260" s="3" t="s">
        <v>800</v>
      </c>
      <c r="D260" s="3" t="s">
        <v>699</v>
      </c>
      <c r="E260" s="5">
        <v>40867</v>
      </c>
      <c r="F260" s="5">
        <v>19346</v>
      </c>
      <c r="G260" s="5">
        <v>19010</v>
      </c>
      <c r="H260" s="5">
        <v>15551</v>
      </c>
      <c r="I260" s="5">
        <v>20734</v>
      </c>
      <c r="J260" s="5">
        <v>7580</v>
      </c>
      <c r="K260" s="5">
        <v>1628</v>
      </c>
      <c r="L260" s="5">
        <v>11536</v>
      </c>
      <c r="M260" s="5">
        <v>14228</v>
      </c>
      <c r="N260" s="5">
        <v>4326</v>
      </c>
      <c r="O260" s="6">
        <v>47.338928719994129</v>
      </c>
      <c r="P260" s="6">
        <v>46.516749455550936</v>
      </c>
      <c r="Q260" s="6">
        <v>38.052707563559842</v>
      </c>
      <c r="R260" s="6">
        <v>50.735312110015414</v>
      </c>
      <c r="S260" s="6">
        <v>18.547972691903002</v>
      </c>
      <c r="T260" s="6">
        <v>3.9836542931949985</v>
      </c>
      <c r="U260" s="6">
        <v>28.228154745882986</v>
      </c>
      <c r="V260" s="6">
        <v>34.815376709814764</v>
      </c>
      <c r="W260" s="6">
        <v>10.585558029706119</v>
      </c>
      <c r="X260" s="5">
        <v>11647</v>
      </c>
      <c r="Y260" s="5">
        <v>7067</v>
      </c>
      <c r="Z260" s="5">
        <v>1450</v>
      </c>
      <c r="AA260" s="5">
        <v>6386</v>
      </c>
      <c r="AB260" s="5">
        <v>3761</v>
      </c>
      <c r="AC260" s="5">
        <v>879</v>
      </c>
      <c r="AD260" s="5">
        <v>5261</v>
      </c>
      <c r="AE260" s="5">
        <v>3306</v>
      </c>
      <c r="AF260" s="5">
        <v>571</v>
      </c>
      <c r="AG260" s="6">
        <v>17.271627344222626</v>
      </c>
      <c r="AH260" s="6">
        <v>62.839764303364376</v>
      </c>
      <c r="AI260" s="6">
        <v>23.37144376495613</v>
      </c>
      <c r="AJ260" s="6">
        <v>58.894456623864706</v>
      </c>
    </row>
    <row r="261" spans="1:36" hidden="1" x14ac:dyDescent="0.2">
      <c r="A261" s="1" t="str">
        <f t="shared" si="4"/>
        <v>Type: Principal citiesOther</v>
      </c>
      <c r="B261" s="3" t="s">
        <v>37</v>
      </c>
      <c r="C261" s="3" t="s">
        <v>800</v>
      </c>
      <c r="D261" s="3" t="s">
        <v>718</v>
      </c>
      <c r="E261" s="5">
        <v>29327</v>
      </c>
      <c r="F261" s="5">
        <v>12922</v>
      </c>
      <c r="G261" s="5">
        <v>12120</v>
      </c>
      <c r="H261" s="5">
        <v>10032</v>
      </c>
      <c r="I261" s="5">
        <v>12847</v>
      </c>
      <c r="J261" s="5">
        <v>6262</v>
      </c>
      <c r="K261" s="5">
        <v>1059</v>
      </c>
      <c r="L261" s="5">
        <v>8050</v>
      </c>
      <c r="M261" s="5">
        <v>10994</v>
      </c>
      <c r="N261" s="5">
        <v>3444</v>
      </c>
      <c r="O261" s="6">
        <v>44.061786067446377</v>
      </c>
      <c r="P261" s="6">
        <v>41.327104715790909</v>
      </c>
      <c r="Q261" s="6">
        <v>34.207385685545745</v>
      </c>
      <c r="R261" s="6">
        <v>43.806049033314011</v>
      </c>
      <c r="S261" s="6">
        <v>21.352337436491968</v>
      </c>
      <c r="T261" s="6">
        <v>3.6110069219490573</v>
      </c>
      <c r="U261" s="6">
        <v>27.449108330207658</v>
      </c>
      <c r="V261" s="6">
        <v>37.487639376683603</v>
      </c>
      <c r="W261" s="6">
        <v>11.743444607358407</v>
      </c>
      <c r="X261" s="5">
        <v>12257</v>
      </c>
      <c r="Y261" s="5">
        <v>9194</v>
      </c>
      <c r="Z261" s="5">
        <v>1626</v>
      </c>
      <c r="AA261" s="5">
        <v>6218</v>
      </c>
      <c r="AB261" s="5">
        <v>4383</v>
      </c>
      <c r="AC261" s="5">
        <v>954</v>
      </c>
      <c r="AD261" s="5">
        <v>6039</v>
      </c>
      <c r="AE261" s="5">
        <v>4811</v>
      </c>
      <c r="AF261" s="5">
        <v>672</v>
      </c>
      <c r="AG261" s="6">
        <v>13.967990022864269</v>
      </c>
      <c r="AH261" s="6">
        <v>79.665507534359989</v>
      </c>
      <c r="AI261" s="6">
        <v>21.765913757700204</v>
      </c>
      <c r="AJ261" s="6">
        <v>70.488903184303638</v>
      </c>
    </row>
    <row r="262" spans="1:36" x14ac:dyDescent="0.2">
      <c r="A262" s="1" t="str">
        <f t="shared" si="4"/>
        <v>Type: Other metroplitan DistrictsAll people</v>
      </c>
      <c r="B262" s="3" t="s">
        <v>38</v>
      </c>
      <c r="C262" s="3" t="s">
        <v>808</v>
      </c>
      <c r="D262" s="3" t="s">
        <v>700</v>
      </c>
      <c r="E262" s="5">
        <v>7847714</v>
      </c>
      <c r="F262" s="5">
        <v>1506095</v>
      </c>
      <c r="G262" s="5">
        <v>1395717</v>
      </c>
      <c r="H262" s="5">
        <v>1711572</v>
      </c>
      <c r="I262" s="5">
        <v>1717662</v>
      </c>
      <c r="J262" s="5">
        <v>1474365</v>
      </c>
      <c r="K262" s="5">
        <v>50274</v>
      </c>
      <c r="L262" s="5">
        <v>1034766</v>
      </c>
      <c r="M262" s="5">
        <v>1055207</v>
      </c>
      <c r="N262" s="5">
        <v>401636</v>
      </c>
      <c r="O262" s="6">
        <v>19.191512330852017</v>
      </c>
      <c r="P262" s="6">
        <v>17.7850135721052</v>
      </c>
      <c r="Q262" s="6">
        <v>21.809816208898539</v>
      </c>
      <c r="R262" s="6">
        <v>21.887418425289198</v>
      </c>
      <c r="S262" s="6">
        <v>18.787190766635991</v>
      </c>
      <c r="T262" s="6">
        <v>0.64061967599736691</v>
      </c>
      <c r="U262" s="6">
        <v>13.185572257092957</v>
      </c>
      <c r="V262" s="6">
        <v>13.44604301329024</v>
      </c>
      <c r="W262" s="6">
        <v>5.1178725422460607</v>
      </c>
      <c r="X262" s="5">
        <v>2596353</v>
      </c>
      <c r="Y262" s="5">
        <v>2210354</v>
      </c>
      <c r="Z262" s="5">
        <v>161170</v>
      </c>
      <c r="AA262" s="5">
        <v>536096</v>
      </c>
      <c r="AB262" s="5">
        <v>406367</v>
      </c>
      <c r="AC262" s="5">
        <v>52748</v>
      </c>
      <c r="AD262" s="5">
        <v>2060257</v>
      </c>
      <c r="AE262" s="5">
        <v>1803987</v>
      </c>
      <c r="AF262" s="5">
        <v>108422</v>
      </c>
      <c r="AG262" s="6">
        <v>6.0101320020598816</v>
      </c>
      <c r="AH262" s="6">
        <v>87.561260561182422</v>
      </c>
      <c r="AI262" s="6">
        <v>12.980384726121954</v>
      </c>
      <c r="AJ262" s="6">
        <v>75.801162478362087</v>
      </c>
    </row>
    <row r="263" spans="1:36" hidden="1" x14ac:dyDescent="0.2">
      <c r="A263" s="1" t="str">
        <f t="shared" si="4"/>
        <v>Type: Other metroplitan DistrictsWhite British</v>
      </c>
      <c r="B263" s="3" t="s">
        <v>38</v>
      </c>
      <c r="C263" s="3" t="s">
        <v>808</v>
      </c>
      <c r="D263" s="3" t="s">
        <v>701</v>
      </c>
      <c r="E263" s="5">
        <v>6606977</v>
      </c>
      <c r="F263" s="5">
        <v>1081467</v>
      </c>
      <c r="G263" s="5">
        <v>952684</v>
      </c>
      <c r="H263" s="5">
        <v>1387018</v>
      </c>
      <c r="I263" s="5">
        <v>1341730</v>
      </c>
      <c r="J263" s="5">
        <v>1118409</v>
      </c>
      <c r="K263" s="5">
        <v>37827</v>
      </c>
      <c r="L263" s="5">
        <v>782055</v>
      </c>
      <c r="M263" s="5">
        <v>635060</v>
      </c>
      <c r="N263" s="5">
        <v>281844</v>
      </c>
      <c r="O263" s="6">
        <v>16.368560084286656</v>
      </c>
      <c r="P263" s="6">
        <v>14.419363046064788</v>
      </c>
      <c r="Q263" s="6">
        <v>20.993231851722808</v>
      </c>
      <c r="R263" s="6">
        <v>20.30777464489433</v>
      </c>
      <c r="S263" s="6">
        <v>16.927696282278568</v>
      </c>
      <c r="T263" s="6">
        <v>0.57253112883547197</v>
      </c>
      <c r="U263" s="6">
        <v>11.836805243911096</v>
      </c>
      <c r="V263" s="6">
        <v>9.6119602050983382</v>
      </c>
      <c r="W263" s="6">
        <v>4.2658541114945612</v>
      </c>
      <c r="X263" s="5">
        <v>2128728</v>
      </c>
      <c r="Y263" s="5">
        <v>1845295</v>
      </c>
      <c r="Z263" s="5">
        <v>123696</v>
      </c>
      <c r="AA263" s="5">
        <v>354170</v>
      </c>
      <c r="AB263" s="5">
        <v>274828</v>
      </c>
      <c r="AC263" s="5">
        <v>34977</v>
      </c>
      <c r="AD263" s="5">
        <v>1774558</v>
      </c>
      <c r="AE263" s="5">
        <v>1570467</v>
      </c>
      <c r="AF263" s="5">
        <v>88719</v>
      </c>
      <c r="AG263" s="6">
        <v>5.6492113492356095</v>
      </c>
      <c r="AH263" s="6">
        <v>88.499051594819662</v>
      </c>
      <c r="AI263" s="6">
        <v>12.726869169080297</v>
      </c>
      <c r="AJ263" s="6">
        <v>77.597763785752605</v>
      </c>
    </row>
    <row r="264" spans="1:36" hidden="1" x14ac:dyDescent="0.2">
      <c r="A264" s="1" t="str">
        <f t="shared" si="4"/>
        <v>Type: Other metroplitan DistrictsMinorities - all other than White British</v>
      </c>
      <c r="B264" s="3" t="s">
        <v>38</v>
      </c>
      <c r="C264" s="3" t="s">
        <v>808</v>
      </c>
      <c r="D264" s="3" t="s">
        <v>702</v>
      </c>
      <c r="E264" s="5">
        <v>1240737</v>
      </c>
      <c r="F264" s="5">
        <v>424628</v>
      </c>
      <c r="G264" s="5">
        <v>443033</v>
      </c>
      <c r="H264" s="5">
        <v>324554</v>
      </c>
      <c r="I264" s="5">
        <v>375932</v>
      </c>
      <c r="J264" s="5">
        <v>355956</v>
      </c>
      <c r="K264" s="5">
        <v>12447</v>
      </c>
      <c r="L264" s="5">
        <v>252711</v>
      </c>
      <c r="M264" s="5">
        <v>420147</v>
      </c>
      <c r="N264" s="5">
        <v>119792</v>
      </c>
      <c r="O264" s="6">
        <v>34.223852436092422</v>
      </c>
      <c r="P264" s="6">
        <v>35.707244968111695</v>
      </c>
      <c r="Q264" s="6">
        <v>26.158162446997228</v>
      </c>
      <c r="R264" s="6">
        <v>30.299088364415667</v>
      </c>
      <c r="S264" s="6">
        <v>28.689077540203929</v>
      </c>
      <c r="T264" s="6">
        <v>1.0031940693313732</v>
      </c>
      <c r="U264" s="6">
        <v>20.367813646244127</v>
      </c>
      <c r="V264" s="6">
        <v>33.862696123352492</v>
      </c>
      <c r="W264" s="6">
        <v>9.6549067207635471</v>
      </c>
      <c r="X264" s="5">
        <v>467625</v>
      </c>
      <c r="Y264" s="5">
        <v>365059</v>
      </c>
      <c r="Z264" s="5">
        <v>37474</v>
      </c>
      <c r="AA264" s="5">
        <v>181926</v>
      </c>
      <c r="AB264" s="5">
        <v>131539</v>
      </c>
      <c r="AC264" s="5">
        <v>17771</v>
      </c>
      <c r="AD264" s="5">
        <v>285699</v>
      </c>
      <c r="AE264" s="5">
        <v>233520</v>
      </c>
      <c r="AF264" s="5">
        <v>19703</v>
      </c>
      <c r="AG264" s="6">
        <v>8.4373929427886267</v>
      </c>
      <c r="AH264" s="6">
        <v>81.736372895949927</v>
      </c>
      <c r="AI264" s="6">
        <v>13.510061654718372</v>
      </c>
      <c r="AJ264" s="6">
        <v>72.30357398062948</v>
      </c>
    </row>
    <row r="265" spans="1:36" hidden="1" x14ac:dyDescent="0.2">
      <c r="A265" s="1" t="str">
        <f t="shared" si="4"/>
        <v>Type: Other metroplitan DistrictsWhite Irish</v>
      </c>
      <c r="B265" s="3" t="s">
        <v>38</v>
      </c>
      <c r="C265" s="3" t="s">
        <v>808</v>
      </c>
      <c r="D265" s="3" t="s">
        <v>703</v>
      </c>
      <c r="E265" s="5">
        <v>58937</v>
      </c>
      <c r="F265" s="5">
        <v>9815</v>
      </c>
      <c r="G265" s="5">
        <v>8709</v>
      </c>
      <c r="H265" s="5">
        <v>10904</v>
      </c>
      <c r="I265" s="5">
        <v>11624</v>
      </c>
      <c r="J265" s="5">
        <v>7686</v>
      </c>
      <c r="K265" s="5">
        <v>655</v>
      </c>
      <c r="L265" s="5">
        <v>8876</v>
      </c>
      <c r="M265" s="5">
        <v>7234</v>
      </c>
      <c r="N265" s="5">
        <v>2707</v>
      </c>
      <c r="O265" s="6">
        <v>16.653375638393538</v>
      </c>
      <c r="P265" s="6">
        <v>14.776795561362132</v>
      </c>
      <c r="Q265" s="6">
        <v>18.501111356193903</v>
      </c>
      <c r="R265" s="6">
        <v>19.722754805979267</v>
      </c>
      <c r="S265" s="6">
        <v>13.041043826458761</v>
      </c>
      <c r="T265" s="6">
        <v>1.1113561939019632</v>
      </c>
      <c r="U265" s="6">
        <v>15.060148972631794</v>
      </c>
      <c r="V265" s="6">
        <v>12.274123216315727</v>
      </c>
      <c r="W265" s="6">
        <v>4.5930400257902502</v>
      </c>
      <c r="X265" s="5">
        <v>14874</v>
      </c>
      <c r="Y265" s="5">
        <v>13179</v>
      </c>
      <c r="Z265" s="5">
        <v>837</v>
      </c>
      <c r="AA265" s="5">
        <v>2463</v>
      </c>
      <c r="AB265" s="5">
        <v>1983</v>
      </c>
      <c r="AC265" s="5">
        <v>256</v>
      </c>
      <c r="AD265" s="5">
        <v>12411</v>
      </c>
      <c r="AE265" s="5">
        <v>11196</v>
      </c>
      <c r="AF265" s="5">
        <v>581</v>
      </c>
      <c r="AG265" s="6">
        <v>5.1893533404787426</v>
      </c>
      <c r="AH265" s="6">
        <v>90.210297316896302</v>
      </c>
      <c r="AI265" s="6">
        <v>12.909732728189612</v>
      </c>
      <c r="AJ265" s="6">
        <v>80.511571254567599</v>
      </c>
    </row>
    <row r="266" spans="1:36" hidden="1" x14ac:dyDescent="0.2">
      <c r="A266" s="1" t="str">
        <f t="shared" si="4"/>
        <v>Type: Other metroplitan DistrictsWhite Gyspy or Irish Traveller</v>
      </c>
      <c r="B266" s="3" t="s">
        <v>38</v>
      </c>
      <c r="C266" s="3" t="s">
        <v>808</v>
      </c>
      <c r="D266" s="3" t="s">
        <v>704</v>
      </c>
      <c r="E266" s="5">
        <v>4540</v>
      </c>
      <c r="F266" s="5">
        <v>1577</v>
      </c>
      <c r="G266" s="5">
        <v>1466</v>
      </c>
      <c r="H266" s="5">
        <v>1451</v>
      </c>
      <c r="I266" s="5">
        <v>1415</v>
      </c>
      <c r="J266" s="5">
        <v>1557</v>
      </c>
      <c r="K266" s="5">
        <v>35</v>
      </c>
      <c r="L266" s="5">
        <v>1047</v>
      </c>
      <c r="M266" s="5">
        <v>1063</v>
      </c>
      <c r="N266" s="5">
        <v>467</v>
      </c>
      <c r="O266" s="6">
        <v>34.735682819383257</v>
      </c>
      <c r="P266" s="6">
        <v>32.290748898678416</v>
      </c>
      <c r="Q266" s="6">
        <v>31.960352422907491</v>
      </c>
      <c r="R266" s="6">
        <v>31.167400881057269</v>
      </c>
      <c r="S266" s="6">
        <v>34.295154185022028</v>
      </c>
      <c r="T266" s="6">
        <v>0.77092511013215859</v>
      </c>
      <c r="U266" s="6">
        <v>23.061674008810574</v>
      </c>
      <c r="V266" s="6">
        <v>23.41409691629956</v>
      </c>
      <c r="W266" s="6">
        <v>10.286343612334802</v>
      </c>
      <c r="X266" s="5">
        <v>1618</v>
      </c>
      <c r="Y266" s="5">
        <v>896</v>
      </c>
      <c r="Z266" s="5">
        <v>163</v>
      </c>
      <c r="AA266" s="5">
        <v>564</v>
      </c>
      <c r="AB266" s="5">
        <v>304</v>
      </c>
      <c r="AC266" s="5">
        <v>55</v>
      </c>
      <c r="AD266" s="5">
        <v>1054</v>
      </c>
      <c r="AE266" s="5">
        <v>592</v>
      </c>
      <c r="AF266" s="5">
        <v>108</v>
      </c>
      <c r="AG266" s="6">
        <v>18.243243243243242</v>
      </c>
      <c r="AH266" s="6">
        <v>56.166982922201136</v>
      </c>
      <c r="AI266" s="6">
        <v>18.092105263157894</v>
      </c>
      <c r="AJ266" s="6">
        <v>53.900709219858157</v>
      </c>
    </row>
    <row r="267" spans="1:36" hidden="1" x14ac:dyDescent="0.2">
      <c r="A267" s="1" t="str">
        <f t="shared" si="4"/>
        <v>Type: Other metroplitan DistrictsWhite Other</v>
      </c>
      <c r="B267" s="3" t="s">
        <v>38</v>
      </c>
      <c r="C267" s="3" t="s">
        <v>808</v>
      </c>
      <c r="D267" s="3" t="s">
        <v>705</v>
      </c>
      <c r="E267" s="5">
        <v>159282</v>
      </c>
      <c r="F267" s="5">
        <v>49011</v>
      </c>
      <c r="G267" s="5">
        <v>43467</v>
      </c>
      <c r="H267" s="5">
        <v>45732</v>
      </c>
      <c r="I267" s="5">
        <v>52460</v>
      </c>
      <c r="J267" s="5">
        <v>36694</v>
      </c>
      <c r="K267" s="5">
        <v>1933</v>
      </c>
      <c r="L267" s="5">
        <v>36313</v>
      </c>
      <c r="M267" s="5">
        <v>41307</v>
      </c>
      <c r="N267" s="5">
        <v>15347</v>
      </c>
      <c r="O267" s="6">
        <v>30.769955173842618</v>
      </c>
      <c r="P267" s="6">
        <v>27.289335894828042</v>
      </c>
      <c r="Q267" s="6">
        <v>28.711342147888651</v>
      </c>
      <c r="R267" s="6">
        <v>32.935297145942414</v>
      </c>
      <c r="S267" s="6">
        <v>23.037129116912144</v>
      </c>
      <c r="T267" s="6">
        <v>1.2135708994111074</v>
      </c>
      <c r="U267" s="6">
        <v>22.797930714079431</v>
      </c>
      <c r="V267" s="6">
        <v>25.933250461445738</v>
      </c>
      <c r="W267" s="6">
        <v>9.6351125676473171</v>
      </c>
      <c r="X267" s="5">
        <v>77889</v>
      </c>
      <c r="Y267" s="5">
        <v>69134</v>
      </c>
      <c r="Z267" s="5">
        <v>4389</v>
      </c>
      <c r="AA267" s="5">
        <v>25255</v>
      </c>
      <c r="AB267" s="5">
        <v>22077</v>
      </c>
      <c r="AC267" s="5">
        <v>1678</v>
      </c>
      <c r="AD267" s="5">
        <v>52634</v>
      </c>
      <c r="AE267" s="5">
        <v>47057</v>
      </c>
      <c r="AF267" s="5">
        <v>2711</v>
      </c>
      <c r="AG267" s="6">
        <v>5.7610982425568995</v>
      </c>
      <c r="AH267" s="6">
        <v>89.404187407379254</v>
      </c>
      <c r="AI267" s="6">
        <v>7.6006703809394391</v>
      </c>
      <c r="AJ267" s="6">
        <v>87.416353197386655</v>
      </c>
    </row>
    <row r="268" spans="1:36" hidden="1" x14ac:dyDescent="0.2">
      <c r="A268" s="1" t="str">
        <f t="shared" si="4"/>
        <v>Type: Other metroplitan DistrictsMixed White and Black Caribbean</v>
      </c>
      <c r="B268" s="3" t="s">
        <v>38</v>
      </c>
      <c r="C268" s="3" t="s">
        <v>808</v>
      </c>
      <c r="D268" s="3" t="s">
        <v>706</v>
      </c>
      <c r="E268" s="5">
        <v>62271</v>
      </c>
      <c r="F268" s="5">
        <v>19151</v>
      </c>
      <c r="G268" s="5">
        <v>18258</v>
      </c>
      <c r="H268" s="5">
        <v>19751</v>
      </c>
      <c r="I268" s="5">
        <v>16648</v>
      </c>
      <c r="J268" s="5">
        <v>18138</v>
      </c>
      <c r="K268" s="5">
        <v>652</v>
      </c>
      <c r="L268" s="5">
        <v>11885</v>
      </c>
      <c r="M268" s="5">
        <v>13368</v>
      </c>
      <c r="N268" s="5">
        <v>5433</v>
      </c>
      <c r="O268" s="6">
        <v>30.754283695460167</v>
      </c>
      <c r="P268" s="6">
        <v>29.32022932022932</v>
      </c>
      <c r="Q268" s="6">
        <v>31.717814070755246</v>
      </c>
      <c r="R268" s="6">
        <v>26.734756146520851</v>
      </c>
      <c r="S268" s="6">
        <v>29.127523245170305</v>
      </c>
      <c r="T268" s="6">
        <v>1.0470363411539882</v>
      </c>
      <c r="U268" s="6">
        <v>19.085930850636732</v>
      </c>
      <c r="V268" s="6">
        <v>21.467456761574407</v>
      </c>
      <c r="W268" s="6">
        <v>8.7247675482969598</v>
      </c>
      <c r="X268" s="5">
        <v>16203</v>
      </c>
      <c r="Y268" s="5">
        <v>12881</v>
      </c>
      <c r="Z268" s="5">
        <v>2105</v>
      </c>
      <c r="AA268" s="5">
        <v>5103</v>
      </c>
      <c r="AB268" s="5">
        <v>3767</v>
      </c>
      <c r="AC268" s="5">
        <v>893</v>
      </c>
      <c r="AD268" s="5">
        <v>11100</v>
      </c>
      <c r="AE268" s="5">
        <v>9114</v>
      </c>
      <c r="AF268" s="5">
        <v>1212</v>
      </c>
      <c r="AG268" s="6">
        <v>13.298222514812377</v>
      </c>
      <c r="AH268" s="6">
        <v>82.108108108108112</v>
      </c>
      <c r="AI268" s="6">
        <v>23.705866737456862</v>
      </c>
      <c r="AJ268" s="6">
        <v>73.819321967470117</v>
      </c>
    </row>
    <row r="269" spans="1:36" hidden="1" x14ac:dyDescent="0.2">
      <c r="A269" s="1" t="str">
        <f t="shared" si="4"/>
        <v>Type: Other metroplitan DistrictsMixed White and Black African</v>
      </c>
      <c r="B269" s="3" t="s">
        <v>38</v>
      </c>
      <c r="C269" s="3" t="s">
        <v>808</v>
      </c>
      <c r="D269" s="3" t="s">
        <v>707</v>
      </c>
      <c r="E269" s="5">
        <v>14323</v>
      </c>
      <c r="F269" s="5">
        <v>4428</v>
      </c>
      <c r="G269" s="5">
        <v>4092</v>
      </c>
      <c r="H269" s="5">
        <v>4676</v>
      </c>
      <c r="I269" s="5">
        <v>4823</v>
      </c>
      <c r="J269" s="5">
        <v>3394</v>
      </c>
      <c r="K269" s="5">
        <v>101</v>
      </c>
      <c r="L269" s="5">
        <v>3083</v>
      </c>
      <c r="M269" s="5">
        <v>2698</v>
      </c>
      <c r="N269" s="5">
        <v>1323</v>
      </c>
      <c r="O269" s="6">
        <v>30.915311038190325</v>
      </c>
      <c r="P269" s="6">
        <v>28.569433777839837</v>
      </c>
      <c r="Q269" s="6">
        <v>32.646791873210923</v>
      </c>
      <c r="R269" s="6">
        <v>33.673113174614258</v>
      </c>
      <c r="S269" s="6">
        <v>23.696153040564127</v>
      </c>
      <c r="T269" s="6">
        <v>0.70515953361725892</v>
      </c>
      <c r="U269" s="6">
        <v>21.524820219227816</v>
      </c>
      <c r="V269" s="6">
        <v>18.83683585840955</v>
      </c>
      <c r="W269" s="6">
        <v>9.2368917126300349</v>
      </c>
      <c r="X269" s="5">
        <v>3639</v>
      </c>
      <c r="Y269" s="5">
        <v>3022</v>
      </c>
      <c r="Z269" s="5">
        <v>450</v>
      </c>
      <c r="AA269" s="5">
        <v>1168</v>
      </c>
      <c r="AB269" s="5">
        <v>920</v>
      </c>
      <c r="AC269" s="5">
        <v>197</v>
      </c>
      <c r="AD269" s="5">
        <v>2471</v>
      </c>
      <c r="AE269" s="5">
        <v>2102</v>
      </c>
      <c r="AF269" s="5">
        <v>253</v>
      </c>
      <c r="AG269" s="6">
        <v>12.03615604186489</v>
      </c>
      <c r="AH269" s="6">
        <v>85.066774585188185</v>
      </c>
      <c r="AI269" s="6">
        <v>21.413043478260871</v>
      </c>
      <c r="AJ269" s="6">
        <v>78.767123287671239</v>
      </c>
    </row>
    <row r="270" spans="1:36" hidden="1" x14ac:dyDescent="0.2">
      <c r="A270" s="1" t="str">
        <f t="shared" si="4"/>
        <v>Type: Other metroplitan DistrictsMixed White and Asian</v>
      </c>
      <c r="B270" s="3" t="s">
        <v>38</v>
      </c>
      <c r="C270" s="3" t="s">
        <v>808</v>
      </c>
      <c r="D270" s="3" t="s">
        <v>708</v>
      </c>
      <c r="E270" s="5">
        <v>38540</v>
      </c>
      <c r="F270" s="5">
        <v>10360</v>
      </c>
      <c r="G270" s="5">
        <v>10094</v>
      </c>
      <c r="H270" s="5">
        <v>9351</v>
      </c>
      <c r="I270" s="5">
        <v>10107</v>
      </c>
      <c r="J270" s="5">
        <v>9353</v>
      </c>
      <c r="K270" s="5">
        <v>320</v>
      </c>
      <c r="L270" s="5">
        <v>7256</v>
      </c>
      <c r="M270" s="5">
        <v>9086</v>
      </c>
      <c r="N270" s="5">
        <v>3255</v>
      </c>
      <c r="O270" s="6">
        <v>26.881162428645563</v>
      </c>
      <c r="P270" s="6">
        <v>26.190970420342502</v>
      </c>
      <c r="Q270" s="6">
        <v>24.263103269330564</v>
      </c>
      <c r="R270" s="6">
        <v>26.224701608718213</v>
      </c>
      <c r="S270" s="6">
        <v>24.26829268292683</v>
      </c>
      <c r="T270" s="6">
        <v>0.83030617540217955</v>
      </c>
      <c r="U270" s="6">
        <v>18.827192527244421</v>
      </c>
      <c r="V270" s="6">
        <v>23.575505967825634</v>
      </c>
      <c r="W270" s="6">
        <v>8.4457706279190443</v>
      </c>
      <c r="X270" s="5">
        <v>9178</v>
      </c>
      <c r="Y270" s="5">
        <v>7274</v>
      </c>
      <c r="Z270" s="5">
        <v>824</v>
      </c>
      <c r="AA270" s="5">
        <v>2603</v>
      </c>
      <c r="AB270" s="5">
        <v>1859</v>
      </c>
      <c r="AC270" s="5">
        <v>360</v>
      </c>
      <c r="AD270" s="5">
        <v>6575</v>
      </c>
      <c r="AE270" s="5">
        <v>5415</v>
      </c>
      <c r="AF270" s="5">
        <v>464</v>
      </c>
      <c r="AG270" s="6">
        <v>8.5687903970452446</v>
      </c>
      <c r="AH270" s="6">
        <v>82.357414448669203</v>
      </c>
      <c r="AI270" s="6">
        <v>19.365250134480902</v>
      </c>
      <c r="AJ270" s="6">
        <v>71.417595082597003</v>
      </c>
    </row>
    <row r="271" spans="1:36" hidden="1" x14ac:dyDescent="0.2">
      <c r="A271" s="1" t="str">
        <f t="shared" si="4"/>
        <v>Type: Other metroplitan DistrictsMixed Other</v>
      </c>
      <c r="B271" s="3" t="s">
        <v>38</v>
      </c>
      <c r="C271" s="3" t="s">
        <v>808</v>
      </c>
      <c r="D271" s="3" t="s">
        <v>709</v>
      </c>
      <c r="E271" s="5">
        <v>22684</v>
      </c>
      <c r="F271" s="5">
        <v>5973</v>
      </c>
      <c r="G271" s="5">
        <v>5557</v>
      </c>
      <c r="H271" s="5">
        <v>6035</v>
      </c>
      <c r="I271" s="5">
        <v>6047</v>
      </c>
      <c r="J271" s="5">
        <v>5030</v>
      </c>
      <c r="K271" s="5">
        <v>227</v>
      </c>
      <c r="L271" s="5">
        <v>3848</v>
      </c>
      <c r="M271" s="5">
        <v>4318</v>
      </c>
      <c r="N271" s="5">
        <v>1613</v>
      </c>
      <c r="O271" s="6">
        <v>26.33133486157644</v>
      </c>
      <c r="P271" s="6">
        <v>24.4974431317228</v>
      </c>
      <c r="Q271" s="6">
        <v>26.604655263621936</v>
      </c>
      <c r="R271" s="6">
        <v>26.657555986598485</v>
      </c>
      <c r="S271" s="6">
        <v>22.174219714336097</v>
      </c>
      <c r="T271" s="6">
        <v>1.0007053429730206</v>
      </c>
      <c r="U271" s="6">
        <v>16.963498501146184</v>
      </c>
      <c r="V271" s="6">
        <v>19.035443484394285</v>
      </c>
      <c r="W271" s="6">
        <v>7.1107388467642387</v>
      </c>
      <c r="X271" s="5">
        <v>6543</v>
      </c>
      <c r="Y271" s="5">
        <v>5177</v>
      </c>
      <c r="Z271" s="5">
        <v>669</v>
      </c>
      <c r="AA271" s="5">
        <v>1926</v>
      </c>
      <c r="AB271" s="5">
        <v>1403</v>
      </c>
      <c r="AC271" s="5">
        <v>275</v>
      </c>
      <c r="AD271" s="5">
        <v>4617</v>
      </c>
      <c r="AE271" s="5">
        <v>3774</v>
      </c>
      <c r="AF271" s="5">
        <v>394</v>
      </c>
      <c r="AG271" s="6">
        <v>10.439851616322205</v>
      </c>
      <c r="AH271" s="6">
        <v>81.74139051332034</v>
      </c>
      <c r="AI271" s="6">
        <v>19.600855310049894</v>
      </c>
      <c r="AJ271" s="6">
        <v>72.845275181723778</v>
      </c>
    </row>
    <row r="272" spans="1:36" hidden="1" x14ac:dyDescent="0.2">
      <c r="A272" s="1" t="str">
        <f t="shared" si="4"/>
        <v>Type: Other metroplitan DistrictsIndian</v>
      </c>
      <c r="B272" s="3" t="s">
        <v>38</v>
      </c>
      <c r="C272" s="3" t="s">
        <v>808</v>
      </c>
      <c r="D272" s="3" t="s">
        <v>710</v>
      </c>
      <c r="E272" s="5">
        <v>210355</v>
      </c>
      <c r="F272" s="5">
        <v>48736</v>
      </c>
      <c r="G272" s="5">
        <v>52891</v>
      </c>
      <c r="H272" s="5">
        <v>38164</v>
      </c>
      <c r="I272" s="5">
        <v>44587</v>
      </c>
      <c r="J272" s="5">
        <v>42593</v>
      </c>
      <c r="K272" s="5">
        <v>2518</v>
      </c>
      <c r="L272" s="5">
        <v>30471</v>
      </c>
      <c r="M272" s="5">
        <v>62962</v>
      </c>
      <c r="N272" s="5">
        <v>12910</v>
      </c>
      <c r="O272" s="6">
        <v>23.168453328896391</v>
      </c>
      <c r="P272" s="6">
        <v>25.143685674217394</v>
      </c>
      <c r="Q272" s="6">
        <v>18.142663592498394</v>
      </c>
      <c r="R272" s="6">
        <v>21.196073304651659</v>
      </c>
      <c r="S272" s="6">
        <v>20.248151933635995</v>
      </c>
      <c r="T272" s="6">
        <v>1.1970240783437522</v>
      </c>
      <c r="U272" s="6">
        <v>14.485512585866749</v>
      </c>
      <c r="V272" s="6">
        <v>29.931306600746357</v>
      </c>
      <c r="W272" s="6">
        <v>6.1372441824534718</v>
      </c>
      <c r="X272" s="5">
        <v>85685</v>
      </c>
      <c r="Y272" s="5">
        <v>72837</v>
      </c>
      <c r="Z272" s="5">
        <v>5082</v>
      </c>
      <c r="AA272" s="5">
        <v>25726</v>
      </c>
      <c r="AB272" s="5">
        <v>20682</v>
      </c>
      <c r="AC272" s="5">
        <v>1887</v>
      </c>
      <c r="AD272" s="5">
        <v>59959</v>
      </c>
      <c r="AE272" s="5">
        <v>52155</v>
      </c>
      <c r="AF272" s="5">
        <v>3195</v>
      </c>
      <c r="AG272" s="6">
        <v>6.1259706643658323</v>
      </c>
      <c r="AH272" s="6">
        <v>86.984439366900716</v>
      </c>
      <c r="AI272" s="6">
        <v>9.1238758340586017</v>
      </c>
      <c r="AJ272" s="6">
        <v>80.393376350773536</v>
      </c>
    </row>
    <row r="273" spans="1:36" hidden="1" x14ac:dyDescent="0.2">
      <c r="A273" s="1" t="str">
        <f t="shared" si="4"/>
        <v>Type: Other metroplitan DistrictsPakistani</v>
      </c>
      <c r="B273" s="3" t="s">
        <v>38</v>
      </c>
      <c r="C273" s="3" t="s">
        <v>808</v>
      </c>
      <c r="D273" s="3" t="s">
        <v>711</v>
      </c>
      <c r="E273" s="5">
        <v>323396</v>
      </c>
      <c r="F273" s="5">
        <v>143851</v>
      </c>
      <c r="G273" s="5">
        <v>162998</v>
      </c>
      <c r="H273" s="5">
        <v>78271</v>
      </c>
      <c r="I273" s="5">
        <v>110342</v>
      </c>
      <c r="J273" s="5">
        <v>127352</v>
      </c>
      <c r="K273" s="5">
        <v>818</v>
      </c>
      <c r="L273" s="5">
        <v>70951</v>
      </c>
      <c r="M273" s="5">
        <v>174919</v>
      </c>
      <c r="N273" s="5">
        <v>37826</v>
      </c>
      <c r="O273" s="6">
        <v>44.481378866776339</v>
      </c>
      <c r="P273" s="6">
        <v>50.401983945379655</v>
      </c>
      <c r="Q273" s="6">
        <v>24.202834914470184</v>
      </c>
      <c r="R273" s="6">
        <v>34.119778846986357</v>
      </c>
      <c r="S273" s="6">
        <v>39.379584163069424</v>
      </c>
      <c r="T273" s="6">
        <v>0.25294066716966196</v>
      </c>
      <c r="U273" s="6">
        <v>21.939356083563187</v>
      </c>
      <c r="V273" s="6">
        <v>54.088176724511129</v>
      </c>
      <c r="W273" s="6">
        <v>11.696495936869967</v>
      </c>
      <c r="X273" s="5">
        <v>116010</v>
      </c>
      <c r="Y273" s="5">
        <v>74611</v>
      </c>
      <c r="Z273" s="5">
        <v>8373</v>
      </c>
      <c r="AA273" s="5">
        <v>60337</v>
      </c>
      <c r="AB273" s="5">
        <v>36992</v>
      </c>
      <c r="AC273" s="5">
        <v>4739</v>
      </c>
      <c r="AD273" s="5">
        <v>55673</v>
      </c>
      <c r="AE273" s="5">
        <v>37619</v>
      </c>
      <c r="AF273" s="5">
        <v>3634</v>
      </c>
      <c r="AG273" s="6">
        <v>9.6600122278635787</v>
      </c>
      <c r="AH273" s="6">
        <v>67.571354157311447</v>
      </c>
      <c r="AI273" s="6">
        <v>12.81087802768166</v>
      </c>
      <c r="AJ273" s="6">
        <v>61.308981222135671</v>
      </c>
    </row>
    <row r="274" spans="1:36" hidden="1" x14ac:dyDescent="0.2">
      <c r="A274" s="1" t="str">
        <f t="shared" si="4"/>
        <v>Type: Other metroplitan DistrictsBangladeshi</v>
      </c>
      <c r="B274" s="3" t="s">
        <v>38</v>
      </c>
      <c r="C274" s="3" t="s">
        <v>808</v>
      </c>
      <c r="D274" s="3" t="s">
        <v>712</v>
      </c>
      <c r="E274" s="5">
        <v>61258</v>
      </c>
      <c r="F274" s="5">
        <v>31727</v>
      </c>
      <c r="G274" s="5">
        <v>37785</v>
      </c>
      <c r="H274" s="5">
        <v>20531</v>
      </c>
      <c r="I274" s="5">
        <v>24504</v>
      </c>
      <c r="J274" s="5">
        <v>27552</v>
      </c>
      <c r="K274" s="5">
        <v>93</v>
      </c>
      <c r="L274" s="5">
        <v>14686</v>
      </c>
      <c r="M274" s="5">
        <v>22890</v>
      </c>
      <c r="N274" s="5">
        <v>8398</v>
      </c>
      <c r="O274" s="6">
        <v>51.792418949361718</v>
      </c>
      <c r="P274" s="6">
        <v>61.681739527898394</v>
      </c>
      <c r="Q274" s="6">
        <v>33.515622449312744</v>
      </c>
      <c r="R274" s="6">
        <v>40.001305951875672</v>
      </c>
      <c r="S274" s="6">
        <v>44.976982598191256</v>
      </c>
      <c r="T274" s="6">
        <v>0.15181690554703059</v>
      </c>
      <c r="U274" s="6">
        <v>23.9740115576741</v>
      </c>
      <c r="V274" s="6">
        <v>37.366548042704629</v>
      </c>
      <c r="W274" s="6">
        <v>13.709229814881322</v>
      </c>
      <c r="X274" s="5">
        <v>20950</v>
      </c>
      <c r="Y274" s="5">
        <v>12829</v>
      </c>
      <c r="Z274" s="5">
        <v>1676</v>
      </c>
      <c r="AA274" s="5">
        <v>12581</v>
      </c>
      <c r="AB274" s="5">
        <v>7381</v>
      </c>
      <c r="AC274" s="5">
        <v>1085</v>
      </c>
      <c r="AD274" s="5">
        <v>8369</v>
      </c>
      <c r="AE274" s="5">
        <v>5448</v>
      </c>
      <c r="AF274" s="5">
        <v>591</v>
      </c>
      <c r="AG274" s="6">
        <v>10.848017621145374</v>
      </c>
      <c r="AH274" s="6">
        <v>65.097383199904414</v>
      </c>
      <c r="AI274" s="6">
        <v>14.699905161902182</v>
      </c>
      <c r="AJ274" s="6">
        <v>58.667832445751529</v>
      </c>
    </row>
    <row r="275" spans="1:36" hidden="1" x14ac:dyDescent="0.2">
      <c r="A275" s="1" t="str">
        <f t="shared" si="4"/>
        <v>Type: Other metroplitan DistrictsChinese</v>
      </c>
      <c r="B275" s="3" t="s">
        <v>38</v>
      </c>
      <c r="C275" s="3" t="s">
        <v>808</v>
      </c>
      <c r="D275" s="3" t="s">
        <v>713</v>
      </c>
      <c r="E275" s="5">
        <v>35531</v>
      </c>
      <c r="F275" s="5">
        <v>7728</v>
      </c>
      <c r="G275" s="5">
        <v>6928</v>
      </c>
      <c r="H275" s="5">
        <v>7792</v>
      </c>
      <c r="I275" s="5">
        <v>9340</v>
      </c>
      <c r="J275" s="5">
        <v>5456</v>
      </c>
      <c r="K275" s="5">
        <v>1344</v>
      </c>
      <c r="L275" s="5">
        <v>7398</v>
      </c>
      <c r="M275" s="5">
        <v>6699</v>
      </c>
      <c r="N275" s="5">
        <v>2278</v>
      </c>
      <c r="O275" s="6">
        <v>21.750021108327939</v>
      </c>
      <c r="P275" s="6">
        <v>19.498466128169767</v>
      </c>
      <c r="Q275" s="6">
        <v>21.930145506740594</v>
      </c>
      <c r="R275" s="6">
        <v>26.286904393346656</v>
      </c>
      <c r="S275" s="6">
        <v>15.355604964678731</v>
      </c>
      <c r="T275" s="6">
        <v>3.7826123666657283</v>
      </c>
      <c r="U275" s="6">
        <v>20.821254679012693</v>
      </c>
      <c r="V275" s="6">
        <v>18.853958515099489</v>
      </c>
      <c r="W275" s="6">
        <v>6.4113028060003936</v>
      </c>
      <c r="X275" s="5">
        <v>13632</v>
      </c>
      <c r="Y275" s="5">
        <v>11367</v>
      </c>
      <c r="Z275" s="5">
        <v>757</v>
      </c>
      <c r="AA275" s="5">
        <v>3503</v>
      </c>
      <c r="AB275" s="5">
        <v>2797</v>
      </c>
      <c r="AC275" s="5">
        <v>288</v>
      </c>
      <c r="AD275" s="5">
        <v>10129</v>
      </c>
      <c r="AE275" s="5">
        <v>8570</v>
      </c>
      <c r="AF275" s="5">
        <v>469</v>
      </c>
      <c r="AG275" s="6">
        <v>5.4725787631271876</v>
      </c>
      <c r="AH275" s="6">
        <v>84.608549708757039</v>
      </c>
      <c r="AI275" s="6">
        <v>10.296746514122274</v>
      </c>
      <c r="AJ275" s="6">
        <v>79.845846417356555</v>
      </c>
    </row>
    <row r="276" spans="1:36" hidden="1" x14ac:dyDescent="0.2">
      <c r="A276" s="1" t="str">
        <f t="shared" si="4"/>
        <v>Type: Other metroplitan DistrictsAsian Other</v>
      </c>
      <c r="B276" s="3" t="s">
        <v>38</v>
      </c>
      <c r="C276" s="3" t="s">
        <v>808</v>
      </c>
      <c r="D276" s="3" t="s">
        <v>714</v>
      </c>
      <c r="E276" s="5">
        <v>67320</v>
      </c>
      <c r="F276" s="5">
        <v>21387</v>
      </c>
      <c r="G276" s="5">
        <v>22376</v>
      </c>
      <c r="H276" s="5">
        <v>18074</v>
      </c>
      <c r="I276" s="5">
        <v>20126</v>
      </c>
      <c r="J276" s="5">
        <v>17099</v>
      </c>
      <c r="K276" s="5">
        <v>878</v>
      </c>
      <c r="L276" s="5">
        <v>13056</v>
      </c>
      <c r="M276" s="5">
        <v>20021</v>
      </c>
      <c r="N276" s="5">
        <v>6346</v>
      </c>
      <c r="O276" s="6">
        <v>31.769162210338681</v>
      </c>
      <c r="P276" s="6">
        <v>33.238265002970884</v>
      </c>
      <c r="Q276" s="6">
        <v>26.847890671420082</v>
      </c>
      <c r="R276" s="6">
        <v>29.896019013666074</v>
      </c>
      <c r="S276" s="6">
        <v>25.399584076054666</v>
      </c>
      <c r="T276" s="6">
        <v>1.3042186571598335</v>
      </c>
      <c r="U276" s="6">
        <v>19.393939393939394</v>
      </c>
      <c r="V276" s="6">
        <v>29.740047534165182</v>
      </c>
      <c r="W276" s="6">
        <v>9.4266191325014859</v>
      </c>
      <c r="X276" s="5">
        <v>29225</v>
      </c>
      <c r="Y276" s="5">
        <v>22932</v>
      </c>
      <c r="Z276" s="5">
        <v>2467</v>
      </c>
      <c r="AA276" s="5">
        <v>11058</v>
      </c>
      <c r="AB276" s="5">
        <v>8058</v>
      </c>
      <c r="AC276" s="5">
        <v>1221</v>
      </c>
      <c r="AD276" s="5">
        <v>18167</v>
      </c>
      <c r="AE276" s="5">
        <v>14874</v>
      </c>
      <c r="AF276" s="5">
        <v>1246</v>
      </c>
      <c r="AG276" s="6">
        <v>8.3770337501680778</v>
      </c>
      <c r="AH276" s="6">
        <v>81.87372708757637</v>
      </c>
      <c r="AI276" s="6">
        <v>15.152643335815339</v>
      </c>
      <c r="AJ276" s="6">
        <v>72.870320130222467</v>
      </c>
    </row>
    <row r="277" spans="1:36" hidden="1" x14ac:dyDescent="0.2">
      <c r="A277" s="1" t="str">
        <f t="shared" si="4"/>
        <v>Type: Other metroplitan DistrictsBlack African</v>
      </c>
      <c r="B277" s="3" t="s">
        <v>38</v>
      </c>
      <c r="C277" s="3" t="s">
        <v>808</v>
      </c>
      <c r="D277" s="3" t="s">
        <v>715</v>
      </c>
      <c r="E277" s="5">
        <v>62465</v>
      </c>
      <c r="F277" s="5">
        <v>29137</v>
      </c>
      <c r="G277" s="5">
        <v>27778</v>
      </c>
      <c r="H277" s="5">
        <v>26305</v>
      </c>
      <c r="I277" s="5">
        <v>27501</v>
      </c>
      <c r="J277" s="5">
        <v>21703</v>
      </c>
      <c r="K277" s="5">
        <v>1226</v>
      </c>
      <c r="L277" s="5">
        <v>19863</v>
      </c>
      <c r="M277" s="5">
        <v>18749</v>
      </c>
      <c r="N277" s="5">
        <v>9715</v>
      </c>
      <c r="O277" s="6">
        <v>46.645321379972785</v>
      </c>
      <c r="P277" s="6">
        <v>44.46970303369887</v>
      </c>
      <c r="Q277" s="6">
        <v>42.111582486192269</v>
      </c>
      <c r="R277" s="6">
        <v>44.026254702633473</v>
      </c>
      <c r="S277" s="6">
        <v>34.744256783798924</v>
      </c>
      <c r="T277" s="6">
        <v>1.9626991115024415</v>
      </c>
      <c r="U277" s="6">
        <v>31.798607220043223</v>
      </c>
      <c r="V277" s="6">
        <v>30.015208516769391</v>
      </c>
      <c r="W277" s="6">
        <v>15.552709517329705</v>
      </c>
      <c r="X277" s="5">
        <v>24460</v>
      </c>
      <c r="Y277" s="5">
        <v>19921</v>
      </c>
      <c r="Z277" s="5">
        <v>3753</v>
      </c>
      <c r="AA277" s="5">
        <v>11705</v>
      </c>
      <c r="AB277" s="5">
        <v>9254</v>
      </c>
      <c r="AC277" s="5">
        <v>2002</v>
      </c>
      <c r="AD277" s="5">
        <v>12755</v>
      </c>
      <c r="AE277" s="5">
        <v>10667</v>
      </c>
      <c r="AF277" s="5">
        <v>1751</v>
      </c>
      <c r="AG277" s="6">
        <v>16.415112027749132</v>
      </c>
      <c r="AH277" s="6">
        <v>83.629949039592319</v>
      </c>
      <c r="AI277" s="6">
        <v>21.633888048411499</v>
      </c>
      <c r="AJ277" s="6">
        <v>79.060230670653567</v>
      </c>
    </row>
    <row r="278" spans="1:36" hidden="1" x14ac:dyDescent="0.2">
      <c r="A278" s="1" t="str">
        <f t="shared" si="4"/>
        <v>Type: Other metroplitan DistrictsBlack Caribbean</v>
      </c>
      <c r="B278" s="3" t="s">
        <v>38</v>
      </c>
      <c r="C278" s="3" t="s">
        <v>808</v>
      </c>
      <c r="D278" s="3" t="s">
        <v>716</v>
      </c>
      <c r="E278" s="5">
        <v>51131</v>
      </c>
      <c r="F278" s="5">
        <v>18096</v>
      </c>
      <c r="G278" s="5">
        <v>17440</v>
      </c>
      <c r="H278" s="5">
        <v>16938</v>
      </c>
      <c r="I278" s="5">
        <v>14613</v>
      </c>
      <c r="J278" s="5">
        <v>14957</v>
      </c>
      <c r="K278" s="5">
        <v>719</v>
      </c>
      <c r="L278" s="5">
        <v>9788</v>
      </c>
      <c r="M278" s="5">
        <v>14483</v>
      </c>
      <c r="N278" s="5">
        <v>5071</v>
      </c>
      <c r="O278" s="6">
        <v>35.391445502728288</v>
      </c>
      <c r="P278" s="6">
        <v>34.10846648804052</v>
      </c>
      <c r="Q278" s="6">
        <v>33.126674620093482</v>
      </c>
      <c r="R278" s="6">
        <v>28.579531008585789</v>
      </c>
      <c r="S278" s="6">
        <v>29.252312687019618</v>
      </c>
      <c r="T278" s="6">
        <v>1.406191938354423</v>
      </c>
      <c r="U278" s="6">
        <v>19.142985664274118</v>
      </c>
      <c r="V278" s="6">
        <v>28.325282118479983</v>
      </c>
      <c r="W278" s="6">
        <v>9.917662474819581</v>
      </c>
      <c r="X278" s="5">
        <v>20465</v>
      </c>
      <c r="Y278" s="5">
        <v>17885</v>
      </c>
      <c r="Z278" s="5">
        <v>2352</v>
      </c>
      <c r="AA278" s="5">
        <v>7273</v>
      </c>
      <c r="AB278" s="5">
        <v>6134</v>
      </c>
      <c r="AC278" s="5">
        <v>1055</v>
      </c>
      <c r="AD278" s="5">
        <v>13192</v>
      </c>
      <c r="AE278" s="5">
        <v>11751</v>
      </c>
      <c r="AF278" s="5">
        <v>1297</v>
      </c>
      <c r="AG278" s="6">
        <v>11.037358522678922</v>
      </c>
      <c r="AH278" s="6">
        <v>89.076713159490595</v>
      </c>
      <c r="AI278" s="6">
        <v>17.199217476361266</v>
      </c>
      <c r="AJ278" s="6">
        <v>84.339337274852198</v>
      </c>
    </row>
    <row r="279" spans="1:36" hidden="1" x14ac:dyDescent="0.2">
      <c r="A279" s="1" t="str">
        <f t="shared" si="4"/>
        <v>Type: Other metroplitan DistrictsBlack Other</v>
      </c>
      <c r="B279" s="3" t="s">
        <v>38</v>
      </c>
      <c r="C279" s="3" t="s">
        <v>808</v>
      </c>
      <c r="D279" s="3" t="s">
        <v>717</v>
      </c>
      <c r="E279" s="5">
        <v>16731</v>
      </c>
      <c r="F279" s="5">
        <v>6892</v>
      </c>
      <c r="G279" s="5">
        <v>7008</v>
      </c>
      <c r="H279" s="5">
        <v>6663</v>
      </c>
      <c r="I279" s="5">
        <v>5852</v>
      </c>
      <c r="J279" s="5">
        <v>5529</v>
      </c>
      <c r="K279" s="5">
        <v>207</v>
      </c>
      <c r="L279" s="5">
        <v>3594</v>
      </c>
      <c r="M279" s="5">
        <v>4616</v>
      </c>
      <c r="N279" s="5">
        <v>1979</v>
      </c>
      <c r="O279" s="6">
        <v>41.192995039148883</v>
      </c>
      <c r="P279" s="6">
        <v>41.886318809395732</v>
      </c>
      <c r="Q279" s="6">
        <v>39.824278285816746</v>
      </c>
      <c r="R279" s="6">
        <v>34.976988823142669</v>
      </c>
      <c r="S279" s="6">
        <v>33.04644073874843</v>
      </c>
      <c r="T279" s="6">
        <v>1.2372243141473911</v>
      </c>
      <c r="U279" s="6">
        <v>21.48108301954456</v>
      </c>
      <c r="V279" s="6">
        <v>27.589504512581435</v>
      </c>
      <c r="W279" s="6">
        <v>11.828342597573366</v>
      </c>
      <c r="X279" s="5">
        <v>6608</v>
      </c>
      <c r="Y279" s="5">
        <v>5534</v>
      </c>
      <c r="Z279" s="5">
        <v>1083</v>
      </c>
      <c r="AA279" s="5">
        <v>2792</v>
      </c>
      <c r="AB279" s="5">
        <v>2286</v>
      </c>
      <c r="AC279" s="5">
        <v>595</v>
      </c>
      <c r="AD279" s="5">
        <v>3816</v>
      </c>
      <c r="AE279" s="5">
        <v>3248</v>
      </c>
      <c r="AF279" s="5">
        <v>488</v>
      </c>
      <c r="AG279" s="6">
        <v>15.024630541871922</v>
      </c>
      <c r="AH279" s="6">
        <v>85.115303983228515</v>
      </c>
      <c r="AI279" s="6">
        <v>26.027996500437446</v>
      </c>
      <c r="AJ279" s="6">
        <v>81.876790830945552</v>
      </c>
    </row>
    <row r="280" spans="1:36" hidden="1" x14ac:dyDescent="0.2">
      <c r="A280" s="1" t="str">
        <f t="shared" si="4"/>
        <v>Type: Other metroplitan DistrictsArab</v>
      </c>
      <c r="B280" s="3" t="s">
        <v>38</v>
      </c>
      <c r="C280" s="3" t="s">
        <v>808</v>
      </c>
      <c r="D280" s="3" t="s">
        <v>699</v>
      </c>
      <c r="E280" s="5">
        <v>19117</v>
      </c>
      <c r="F280" s="5">
        <v>6492</v>
      </c>
      <c r="G280" s="5">
        <v>6006</v>
      </c>
      <c r="H280" s="5">
        <v>5151</v>
      </c>
      <c r="I280" s="5">
        <v>6386</v>
      </c>
      <c r="J280" s="5">
        <v>4270</v>
      </c>
      <c r="K280" s="5">
        <v>387</v>
      </c>
      <c r="L280" s="5">
        <v>4677</v>
      </c>
      <c r="M280" s="5">
        <v>6365</v>
      </c>
      <c r="N280" s="5">
        <v>1953</v>
      </c>
      <c r="O280" s="6">
        <v>33.959303237955744</v>
      </c>
      <c r="P280" s="6">
        <v>31.417063346759427</v>
      </c>
      <c r="Q280" s="6">
        <v>26.944604278914056</v>
      </c>
      <c r="R280" s="6">
        <v>33.404822932468484</v>
      </c>
      <c r="S280" s="6">
        <v>22.336140607835958</v>
      </c>
      <c r="T280" s="6">
        <v>2.0243762096563267</v>
      </c>
      <c r="U280" s="6">
        <v>24.465135743055917</v>
      </c>
      <c r="V280" s="6">
        <v>33.294973060626667</v>
      </c>
      <c r="W280" s="6">
        <v>10.216038081288906</v>
      </c>
      <c r="X280" s="5">
        <v>5849</v>
      </c>
      <c r="Y280" s="5">
        <v>3711</v>
      </c>
      <c r="Z280" s="5">
        <v>741</v>
      </c>
      <c r="AA280" s="5">
        <v>2095</v>
      </c>
      <c r="AB280" s="5">
        <v>1235</v>
      </c>
      <c r="AC280" s="5">
        <v>333</v>
      </c>
      <c r="AD280" s="5">
        <v>3754</v>
      </c>
      <c r="AE280" s="5">
        <v>2476</v>
      </c>
      <c r="AF280" s="5">
        <v>408</v>
      </c>
      <c r="AG280" s="6">
        <v>16.478190630048466</v>
      </c>
      <c r="AH280" s="6">
        <v>65.956313265849758</v>
      </c>
      <c r="AI280" s="6">
        <v>26.963562753036438</v>
      </c>
      <c r="AJ280" s="6">
        <v>58.949880668257755</v>
      </c>
    </row>
    <row r="281" spans="1:36" hidden="1" x14ac:dyDescent="0.2">
      <c r="A281" s="1" t="str">
        <f t="shared" si="4"/>
        <v>Type: Other metroplitan DistrictsOther</v>
      </c>
      <c r="B281" s="3" t="s">
        <v>38</v>
      </c>
      <c r="C281" s="3" t="s">
        <v>808</v>
      </c>
      <c r="D281" s="3" t="s">
        <v>718</v>
      </c>
      <c r="E281" s="5">
        <v>32856</v>
      </c>
      <c r="F281" s="5">
        <v>10267</v>
      </c>
      <c r="G281" s="5">
        <v>10180</v>
      </c>
      <c r="H281" s="5">
        <v>8765</v>
      </c>
      <c r="I281" s="5">
        <v>9557</v>
      </c>
      <c r="J281" s="5">
        <v>7593</v>
      </c>
      <c r="K281" s="5">
        <v>334</v>
      </c>
      <c r="L281" s="5">
        <v>5919</v>
      </c>
      <c r="M281" s="5">
        <v>9369</v>
      </c>
      <c r="N281" s="5">
        <v>3171</v>
      </c>
      <c r="O281" s="6">
        <v>31.248478207937666</v>
      </c>
      <c r="P281" s="6">
        <v>30.983686389091794</v>
      </c>
      <c r="Q281" s="6">
        <v>26.67701485269053</v>
      </c>
      <c r="R281" s="6">
        <v>29.087533479425371</v>
      </c>
      <c r="S281" s="6">
        <v>23.109934258582907</v>
      </c>
      <c r="T281" s="6">
        <v>1.0165570976381788</v>
      </c>
      <c r="U281" s="6">
        <v>18.014974433893354</v>
      </c>
      <c r="V281" s="6">
        <v>28.515339663988314</v>
      </c>
      <c r="W281" s="6">
        <v>9.6512052593133681</v>
      </c>
      <c r="X281" s="5">
        <v>14797</v>
      </c>
      <c r="Y281" s="5">
        <v>11869</v>
      </c>
      <c r="Z281" s="5">
        <v>1753</v>
      </c>
      <c r="AA281" s="5">
        <v>5774</v>
      </c>
      <c r="AB281" s="5">
        <v>4407</v>
      </c>
      <c r="AC281" s="5">
        <v>852</v>
      </c>
      <c r="AD281" s="5">
        <v>9023</v>
      </c>
      <c r="AE281" s="5">
        <v>7462</v>
      </c>
      <c r="AF281" s="5">
        <v>901</v>
      </c>
      <c r="AG281" s="6">
        <v>12.07451085499866</v>
      </c>
      <c r="AH281" s="6">
        <v>82.699767261442986</v>
      </c>
      <c r="AI281" s="6">
        <v>19.332879509870661</v>
      </c>
      <c r="AJ281" s="6">
        <v>76.324904745410464</v>
      </c>
    </row>
    <row r="282" spans="1:36" x14ac:dyDescent="0.2">
      <c r="A282" s="1" t="str">
        <f t="shared" si="4"/>
        <v>Type: Large citiesAll people</v>
      </c>
      <c r="B282" s="3" t="s">
        <v>39</v>
      </c>
      <c r="C282" s="3" t="s">
        <v>794</v>
      </c>
      <c r="D282" s="3" t="s">
        <v>700</v>
      </c>
      <c r="E282" s="5">
        <v>2516241</v>
      </c>
      <c r="F282" s="5">
        <v>510527</v>
      </c>
      <c r="G282" s="5">
        <v>450817</v>
      </c>
      <c r="H282" s="5">
        <v>443115</v>
      </c>
      <c r="I282" s="5">
        <v>419209</v>
      </c>
      <c r="J282" s="5">
        <v>617600</v>
      </c>
      <c r="K282" s="5">
        <v>13087</v>
      </c>
      <c r="L282" s="5">
        <v>793042</v>
      </c>
      <c r="M282" s="5">
        <v>464568</v>
      </c>
      <c r="N282" s="5">
        <v>166006</v>
      </c>
      <c r="O282" s="6">
        <v>20.289272768387448</v>
      </c>
      <c r="P282" s="6">
        <v>17.916288622592191</v>
      </c>
      <c r="Q282" s="6">
        <v>17.61019711545913</v>
      </c>
      <c r="R282" s="6">
        <v>16.660129137073913</v>
      </c>
      <c r="S282" s="6">
        <v>24.544548793219729</v>
      </c>
      <c r="T282" s="6">
        <v>0.5201012144703151</v>
      </c>
      <c r="U282" s="6">
        <v>31.516933393899869</v>
      </c>
      <c r="V282" s="6">
        <v>18.462778406360918</v>
      </c>
      <c r="W282" s="6">
        <v>6.5973807755298477</v>
      </c>
      <c r="X282" s="5">
        <v>854681</v>
      </c>
      <c r="Y282" s="5">
        <v>723180</v>
      </c>
      <c r="Z282" s="5">
        <v>55705</v>
      </c>
      <c r="AA282" s="5">
        <v>175800</v>
      </c>
      <c r="AB282" s="5">
        <v>134783</v>
      </c>
      <c r="AC282" s="5">
        <v>17874</v>
      </c>
      <c r="AD282" s="5">
        <v>678881</v>
      </c>
      <c r="AE282" s="5">
        <v>588397</v>
      </c>
      <c r="AF282" s="5">
        <v>37831</v>
      </c>
      <c r="AG282" s="6">
        <v>6.4295025297545703</v>
      </c>
      <c r="AH282" s="6">
        <v>86.671596347518928</v>
      </c>
      <c r="AI282" s="6">
        <v>13.261316338113858</v>
      </c>
      <c r="AJ282" s="6">
        <v>76.668373151308302</v>
      </c>
    </row>
    <row r="283" spans="1:36" hidden="1" x14ac:dyDescent="0.2">
      <c r="A283" s="1" t="str">
        <f t="shared" si="4"/>
        <v>Type: Large citiesWhite British</v>
      </c>
      <c r="B283" s="3" t="s">
        <v>39</v>
      </c>
      <c r="C283" s="3" t="s">
        <v>794</v>
      </c>
      <c r="D283" s="3" t="s">
        <v>701</v>
      </c>
      <c r="E283" s="5">
        <v>1909135</v>
      </c>
      <c r="F283" s="5">
        <v>372321</v>
      </c>
      <c r="G283" s="5">
        <v>306145</v>
      </c>
      <c r="H283" s="5">
        <v>333186</v>
      </c>
      <c r="I283" s="5">
        <v>293426</v>
      </c>
      <c r="J283" s="5">
        <v>491147</v>
      </c>
      <c r="K283" s="5">
        <v>11848</v>
      </c>
      <c r="L283" s="5">
        <v>562467</v>
      </c>
      <c r="M283" s="5">
        <v>334015</v>
      </c>
      <c r="N283" s="5">
        <v>120461</v>
      </c>
      <c r="O283" s="6">
        <v>19.502078166289969</v>
      </c>
      <c r="P283" s="6">
        <v>16.0357963161327</v>
      </c>
      <c r="Q283" s="6">
        <v>17.452196937356447</v>
      </c>
      <c r="R283" s="6">
        <v>15.369578369261472</v>
      </c>
      <c r="S283" s="6">
        <v>25.726153467408015</v>
      </c>
      <c r="T283" s="6">
        <v>0.6205951910158265</v>
      </c>
      <c r="U283" s="6">
        <v>29.461876713799704</v>
      </c>
      <c r="V283" s="6">
        <v>17.495619744020196</v>
      </c>
      <c r="W283" s="6">
        <v>6.309716180364406</v>
      </c>
      <c r="X283" s="5">
        <v>628225</v>
      </c>
      <c r="Y283" s="5">
        <v>538545</v>
      </c>
      <c r="Z283" s="5">
        <v>37715</v>
      </c>
      <c r="AA283" s="5">
        <v>123073</v>
      </c>
      <c r="AB283" s="5">
        <v>94110</v>
      </c>
      <c r="AC283" s="5">
        <v>12476</v>
      </c>
      <c r="AD283" s="5">
        <v>505152</v>
      </c>
      <c r="AE283" s="5">
        <v>444435</v>
      </c>
      <c r="AF283" s="5">
        <v>25239</v>
      </c>
      <c r="AG283" s="6">
        <v>5.6788956765331262</v>
      </c>
      <c r="AH283" s="6">
        <v>87.980449448878758</v>
      </c>
      <c r="AI283" s="6">
        <v>13.256827117203272</v>
      </c>
      <c r="AJ283" s="6">
        <v>76.466812379644608</v>
      </c>
    </row>
    <row r="284" spans="1:36" hidden="1" x14ac:dyDescent="0.2">
      <c r="A284" s="1" t="str">
        <f t="shared" si="4"/>
        <v>Type: Large citiesMinorities - all other than White British</v>
      </c>
      <c r="B284" s="3" t="s">
        <v>39</v>
      </c>
      <c r="C284" s="3" t="s">
        <v>794</v>
      </c>
      <c r="D284" s="3" t="s">
        <v>702</v>
      </c>
      <c r="E284" s="5">
        <v>607106</v>
      </c>
      <c r="F284" s="5">
        <v>138206</v>
      </c>
      <c r="G284" s="5">
        <v>144672</v>
      </c>
      <c r="H284" s="5">
        <v>109929</v>
      </c>
      <c r="I284" s="5">
        <v>125783</v>
      </c>
      <c r="J284" s="5">
        <v>126453</v>
      </c>
      <c r="K284" s="5">
        <v>1239</v>
      </c>
      <c r="L284" s="5">
        <v>230575</v>
      </c>
      <c r="M284" s="5">
        <v>130553</v>
      </c>
      <c r="N284" s="5">
        <v>45545</v>
      </c>
      <c r="O284" s="6">
        <v>22.76472312907466</v>
      </c>
      <c r="P284" s="6">
        <v>23.829776019344234</v>
      </c>
      <c r="Q284" s="6">
        <v>18.107052145753791</v>
      </c>
      <c r="R284" s="6">
        <v>20.71845773225763</v>
      </c>
      <c r="S284" s="6">
        <v>20.828817372913463</v>
      </c>
      <c r="T284" s="6">
        <v>0.20408297727250266</v>
      </c>
      <c r="U284" s="6">
        <v>37.979364394356175</v>
      </c>
      <c r="V284" s="6">
        <v>21.504152487374526</v>
      </c>
      <c r="W284" s="6">
        <v>7.5019848263729889</v>
      </c>
      <c r="X284" s="5">
        <v>226456</v>
      </c>
      <c r="Y284" s="5">
        <v>184635</v>
      </c>
      <c r="Z284" s="5">
        <v>17990</v>
      </c>
      <c r="AA284" s="5">
        <v>52727</v>
      </c>
      <c r="AB284" s="5">
        <v>40673</v>
      </c>
      <c r="AC284" s="5">
        <v>5398</v>
      </c>
      <c r="AD284" s="5">
        <v>173729</v>
      </c>
      <c r="AE284" s="5">
        <v>143962</v>
      </c>
      <c r="AF284" s="5">
        <v>12592</v>
      </c>
      <c r="AG284" s="6">
        <v>8.7467526152734756</v>
      </c>
      <c r="AH284" s="6">
        <v>82.865842778119941</v>
      </c>
      <c r="AI284" s="6">
        <v>13.271703587146265</v>
      </c>
      <c r="AJ284" s="6">
        <v>77.138847269899671</v>
      </c>
    </row>
    <row r="285" spans="1:36" hidden="1" x14ac:dyDescent="0.2">
      <c r="A285" s="1" t="str">
        <f t="shared" si="4"/>
        <v>Type: Large citiesWhite Irish</v>
      </c>
      <c r="B285" s="3" t="s">
        <v>39</v>
      </c>
      <c r="C285" s="3" t="s">
        <v>794</v>
      </c>
      <c r="D285" s="3" t="s">
        <v>703</v>
      </c>
      <c r="E285" s="5">
        <v>16621</v>
      </c>
      <c r="F285" s="5">
        <v>2655</v>
      </c>
      <c r="G285" s="5">
        <v>2335</v>
      </c>
      <c r="H285" s="5">
        <v>2307</v>
      </c>
      <c r="I285" s="5">
        <v>2513</v>
      </c>
      <c r="J285" s="5">
        <v>2910</v>
      </c>
      <c r="K285" s="5">
        <v>60</v>
      </c>
      <c r="L285" s="5">
        <v>5745</v>
      </c>
      <c r="M285" s="5">
        <v>2821</v>
      </c>
      <c r="N285" s="5">
        <v>873</v>
      </c>
      <c r="O285" s="6">
        <v>15.973768124661573</v>
      </c>
      <c r="P285" s="6">
        <v>14.048492870465074</v>
      </c>
      <c r="Q285" s="6">
        <v>13.880031285722881</v>
      </c>
      <c r="R285" s="6">
        <v>15.119427230611876</v>
      </c>
      <c r="S285" s="6">
        <v>17.507971842849408</v>
      </c>
      <c r="T285" s="6">
        <v>0.36098911016184343</v>
      </c>
      <c r="U285" s="6">
        <v>34.564707297996513</v>
      </c>
      <c r="V285" s="6">
        <v>16.972504662776007</v>
      </c>
      <c r="W285" s="6">
        <v>5.2523915528548226</v>
      </c>
      <c r="X285" s="5">
        <v>4936</v>
      </c>
      <c r="Y285" s="5">
        <v>4330</v>
      </c>
      <c r="Z285" s="5">
        <v>303</v>
      </c>
      <c r="AA285" s="5">
        <v>719</v>
      </c>
      <c r="AB285" s="5">
        <v>571</v>
      </c>
      <c r="AC285" s="5">
        <v>81</v>
      </c>
      <c r="AD285" s="5">
        <v>4217</v>
      </c>
      <c r="AE285" s="5">
        <v>3759</v>
      </c>
      <c r="AF285" s="5">
        <v>222</v>
      </c>
      <c r="AG285" s="6">
        <v>5.9058260175578612</v>
      </c>
      <c r="AH285" s="6">
        <v>89.139198482333413</v>
      </c>
      <c r="AI285" s="6">
        <v>14.185639229422067</v>
      </c>
      <c r="AJ285" s="6">
        <v>79.415855354659243</v>
      </c>
    </row>
    <row r="286" spans="1:36" hidden="1" x14ac:dyDescent="0.2">
      <c r="A286" s="1" t="str">
        <f t="shared" si="4"/>
        <v>Type: Large citiesWhite Gyspy or Irish Traveller</v>
      </c>
      <c r="B286" s="3" t="s">
        <v>39</v>
      </c>
      <c r="C286" s="3" t="s">
        <v>794</v>
      </c>
      <c r="D286" s="3" t="s">
        <v>704</v>
      </c>
      <c r="E286" s="5">
        <v>2443</v>
      </c>
      <c r="F286" s="5">
        <v>810</v>
      </c>
      <c r="G286" s="5">
        <v>725</v>
      </c>
      <c r="H286" s="5">
        <v>643</v>
      </c>
      <c r="I286" s="5">
        <v>582</v>
      </c>
      <c r="J286" s="5">
        <v>829</v>
      </c>
      <c r="K286" s="5">
        <v>6</v>
      </c>
      <c r="L286" s="5">
        <v>962</v>
      </c>
      <c r="M286" s="5">
        <v>636</v>
      </c>
      <c r="N286" s="5">
        <v>264</v>
      </c>
      <c r="O286" s="6">
        <v>33.155955792058947</v>
      </c>
      <c r="P286" s="6">
        <v>29.676627097830536</v>
      </c>
      <c r="Q286" s="6">
        <v>26.320098239869015</v>
      </c>
      <c r="R286" s="6">
        <v>23.823168235775686</v>
      </c>
      <c r="S286" s="6">
        <v>33.933688088415884</v>
      </c>
      <c r="T286" s="6">
        <v>0.24559967253376996</v>
      </c>
      <c r="U286" s="6">
        <v>39.377814162914447</v>
      </c>
      <c r="V286" s="6">
        <v>26.033565288579616</v>
      </c>
      <c r="W286" s="6">
        <v>10.806385591485878</v>
      </c>
      <c r="X286" s="5">
        <v>813</v>
      </c>
      <c r="Y286" s="5">
        <v>447</v>
      </c>
      <c r="Z286" s="5">
        <v>89</v>
      </c>
      <c r="AA286" s="5">
        <v>243</v>
      </c>
      <c r="AB286" s="5">
        <v>124</v>
      </c>
      <c r="AC286" s="5">
        <v>36</v>
      </c>
      <c r="AD286" s="5">
        <v>570</v>
      </c>
      <c r="AE286" s="5">
        <v>323</v>
      </c>
      <c r="AF286" s="5">
        <v>53</v>
      </c>
      <c r="AG286" s="6">
        <v>16.408668730650156</v>
      </c>
      <c r="AH286" s="6">
        <v>56.666666666666664</v>
      </c>
      <c r="AI286" s="6">
        <v>29.032258064516128</v>
      </c>
      <c r="AJ286" s="6">
        <v>51.028806584362137</v>
      </c>
    </row>
    <row r="287" spans="1:36" hidden="1" x14ac:dyDescent="0.2">
      <c r="A287" s="1" t="str">
        <f t="shared" si="4"/>
        <v>Type: Large citiesWhite Other</v>
      </c>
      <c r="B287" s="3" t="s">
        <v>39</v>
      </c>
      <c r="C287" s="3" t="s">
        <v>794</v>
      </c>
      <c r="D287" s="3" t="s">
        <v>705</v>
      </c>
      <c r="E287" s="5">
        <v>109730</v>
      </c>
      <c r="F287" s="5">
        <v>23433</v>
      </c>
      <c r="G287" s="5">
        <v>19862</v>
      </c>
      <c r="H287" s="5">
        <v>19686</v>
      </c>
      <c r="I287" s="5">
        <v>22493</v>
      </c>
      <c r="J287" s="5">
        <v>22483</v>
      </c>
      <c r="K287" s="5">
        <v>283</v>
      </c>
      <c r="L287" s="5">
        <v>46462</v>
      </c>
      <c r="M287" s="5">
        <v>29743</v>
      </c>
      <c r="N287" s="5">
        <v>8687</v>
      </c>
      <c r="O287" s="6">
        <v>21.355144445457032</v>
      </c>
      <c r="P287" s="6">
        <v>18.100792855190011</v>
      </c>
      <c r="Q287" s="6">
        <v>17.940399161578419</v>
      </c>
      <c r="R287" s="6">
        <v>20.498496309122391</v>
      </c>
      <c r="S287" s="6">
        <v>20.489383031076279</v>
      </c>
      <c r="T287" s="6">
        <v>0.2579057687050032</v>
      </c>
      <c r="U287" s="6">
        <v>42.342112457851087</v>
      </c>
      <c r="V287" s="6">
        <v>27.10562289255445</v>
      </c>
      <c r="W287" s="6">
        <v>7.9167046386585254</v>
      </c>
      <c r="X287" s="5">
        <v>55601</v>
      </c>
      <c r="Y287" s="5">
        <v>50172</v>
      </c>
      <c r="Z287" s="5">
        <v>2825</v>
      </c>
      <c r="AA287" s="5">
        <v>12435</v>
      </c>
      <c r="AB287" s="5">
        <v>10974</v>
      </c>
      <c r="AC287" s="5">
        <v>725</v>
      </c>
      <c r="AD287" s="5">
        <v>43166</v>
      </c>
      <c r="AE287" s="5">
        <v>39198</v>
      </c>
      <c r="AF287" s="5">
        <v>2100</v>
      </c>
      <c r="AG287" s="6">
        <v>5.357416194703811</v>
      </c>
      <c r="AH287" s="6">
        <v>90.807580039846172</v>
      </c>
      <c r="AI287" s="6">
        <v>6.6065245124840528</v>
      </c>
      <c r="AJ287" s="6">
        <v>88.25090470446321</v>
      </c>
    </row>
    <row r="288" spans="1:36" hidden="1" x14ac:dyDescent="0.2">
      <c r="A288" s="1" t="str">
        <f t="shared" si="4"/>
        <v>Type: Large citiesMixed White and Black Caribbean</v>
      </c>
      <c r="B288" s="3" t="s">
        <v>39</v>
      </c>
      <c r="C288" s="3" t="s">
        <v>794</v>
      </c>
      <c r="D288" s="3" t="s">
        <v>706</v>
      </c>
      <c r="E288" s="5">
        <v>34610</v>
      </c>
      <c r="F288" s="5">
        <v>10601</v>
      </c>
      <c r="G288" s="5">
        <v>10085</v>
      </c>
      <c r="H288" s="5">
        <v>8588</v>
      </c>
      <c r="I288" s="5">
        <v>9502</v>
      </c>
      <c r="J288" s="5">
        <v>11537</v>
      </c>
      <c r="K288" s="5">
        <v>58</v>
      </c>
      <c r="L288" s="5">
        <v>17164</v>
      </c>
      <c r="M288" s="5">
        <v>4887</v>
      </c>
      <c r="N288" s="5">
        <v>3820</v>
      </c>
      <c r="O288" s="6">
        <v>30.629875758451316</v>
      </c>
      <c r="P288" s="6">
        <v>29.138977174227101</v>
      </c>
      <c r="Q288" s="6">
        <v>24.813637676971972</v>
      </c>
      <c r="R288" s="6">
        <v>27.454492921121062</v>
      </c>
      <c r="S288" s="6">
        <v>33.334296446113839</v>
      </c>
      <c r="T288" s="6">
        <v>0.16758162380814792</v>
      </c>
      <c r="U288" s="6">
        <v>49.592603293845713</v>
      </c>
      <c r="V288" s="6">
        <v>14.120196475007223</v>
      </c>
      <c r="W288" s="6">
        <v>11.037272464605605</v>
      </c>
      <c r="X288" s="5">
        <v>9026</v>
      </c>
      <c r="Y288" s="5">
        <v>6789</v>
      </c>
      <c r="Z288" s="5">
        <v>1229</v>
      </c>
      <c r="AA288" s="5">
        <v>2545</v>
      </c>
      <c r="AB288" s="5">
        <v>1850</v>
      </c>
      <c r="AC288" s="5">
        <v>427</v>
      </c>
      <c r="AD288" s="5">
        <v>6481</v>
      </c>
      <c r="AE288" s="5">
        <v>4939</v>
      </c>
      <c r="AF288" s="5">
        <v>802</v>
      </c>
      <c r="AG288" s="6">
        <v>16.238104879530269</v>
      </c>
      <c r="AH288" s="6">
        <v>76.207375405030092</v>
      </c>
      <c r="AI288" s="6">
        <v>23.081081081081081</v>
      </c>
      <c r="AJ288" s="6">
        <v>72.691552062868368</v>
      </c>
    </row>
    <row r="289" spans="1:36" hidden="1" x14ac:dyDescent="0.2">
      <c r="A289" s="1" t="str">
        <f t="shared" si="4"/>
        <v>Type: Large citiesMixed White and Black African</v>
      </c>
      <c r="B289" s="3" t="s">
        <v>39</v>
      </c>
      <c r="C289" s="3" t="s">
        <v>794</v>
      </c>
      <c r="D289" s="3" t="s">
        <v>707</v>
      </c>
      <c r="E289" s="5">
        <v>9010</v>
      </c>
      <c r="F289" s="5">
        <v>2630</v>
      </c>
      <c r="G289" s="5">
        <v>2375</v>
      </c>
      <c r="H289" s="5">
        <v>2140</v>
      </c>
      <c r="I289" s="5">
        <v>2308</v>
      </c>
      <c r="J289" s="5">
        <v>2693</v>
      </c>
      <c r="K289" s="5">
        <v>23</v>
      </c>
      <c r="L289" s="5">
        <v>3957</v>
      </c>
      <c r="M289" s="5">
        <v>2021</v>
      </c>
      <c r="N289" s="5">
        <v>921</v>
      </c>
      <c r="O289" s="6">
        <v>29.189789123196448</v>
      </c>
      <c r="P289" s="6">
        <v>26.359600443951166</v>
      </c>
      <c r="Q289" s="6">
        <v>23.751387347391788</v>
      </c>
      <c r="R289" s="6">
        <v>25.615982241953386</v>
      </c>
      <c r="S289" s="6">
        <v>29.889012208657046</v>
      </c>
      <c r="T289" s="6">
        <v>0.25527192008879024</v>
      </c>
      <c r="U289" s="6">
        <v>43.917869034406216</v>
      </c>
      <c r="V289" s="6">
        <v>22.430632630410656</v>
      </c>
      <c r="W289" s="6">
        <v>10.221975582685905</v>
      </c>
      <c r="X289" s="5">
        <v>2273</v>
      </c>
      <c r="Y289" s="5">
        <v>1908</v>
      </c>
      <c r="Z289" s="5">
        <v>308</v>
      </c>
      <c r="AA289" s="5">
        <v>599</v>
      </c>
      <c r="AB289" s="5">
        <v>493</v>
      </c>
      <c r="AC289" s="5">
        <v>93</v>
      </c>
      <c r="AD289" s="5">
        <v>1674</v>
      </c>
      <c r="AE289" s="5">
        <v>1415</v>
      </c>
      <c r="AF289" s="5">
        <v>215</v>
      </c>
      <c r="AG289" s="6">
        <v>15.19434628975265</v>
      </c>
      <c r="AH289" s="6">
        <v>84.528076463560339</v>
      </c>
      <c r="AI289" s="6">
        <v>18.864097363083165</v>
      </c>
      <c r="AJ289" s="6">
        <v>82.30383973288815</v>
      </c>
    </row>
    <row r="290" spans="1:36" hidden="1" x14ac:dyDescent="0.2">
      <c r="A290" s="1" t="str">
        <f t="shared" si="4"/>
        <v>Type: Large citiesMixed White and Asian</v>
      </c>
      <c r="B290" s="3" t="s">
        <v>39</v>
      </c>
      <c r="C290" s="3" t="s">
        <v>794</v>
      </c>
      <c r="D290" s="3" t="s">
        <v>708</v>
      </c>
      <c r="E290" s="5">
        <v>19363</v>
      </c>
      <c r="F290" s="5">
        <v>3838</v>
      </c>
      <c r="G290" s="5">
        <v>3639</v>
      </c>
      <c r="H290" s="5">
        <v>3173</v>
      </c>
      <c r="I290" s="5">
        <v>3844</v>
      </c>
      <c r="J290" s="5">
        <v>3934</v>
      </c>
      <c r="K290" s="5">
        <v>63</v>
      </c>
      <c r="L290" s="5">
        <v>7042</v>
      </c>
      <c r="M290" s="5">
        <v>4280</v>
      </c>
      <c r="N290" s="5">
        <v>1436</v>
      </c>
      <c r="O290" s="6">
        <v>19.821308681505965</v>
      </c>
      <c r="P290" s="6">
        <v>18.793575375716571</v>
      </c>
      <c r="Q290" s="6">
        <v>16.386923513918298</v>
      </c>
      <c r="R290" s="6">
        <v>19.852295615348861</v>
      </c>
      <c r="S290" s="6">
        <v>20.317099622992306</v>
      </c>
      <c r="T290" s="6">
        <v>0.32536280535041057</v>
      </c>
      <c r="U290" s="6">
        <v>36.368331353612561</v>
      </c>
      <c r="V290" s="6">
        <v>22.104012807932655</v>
      </c>
      <c r="W290" s="6">
        <v>7.4162061663998351</v>
      </c>
      <c r="X290" s="5">
        <v>4793</v>
      </c>
      <c r="Y290" s="5">
        <v>3961</v>
      </c>
      <c r="Z290" s="5">
        <v>466</v>
      </c>
      <c r="AA290" s="5">
        <v>1115</v>
      </c>
      <c r="AB290" s="5">
        <v>860</v>
      </c>
      <c r="AC290" s="5">
        <v>168</v>
      </c>
      <c r="AD290" s="5">
        <v>3678</v>
      </c>
      <c r="AE290" s="5">
        <v>3101</v>
      </c>
      <c r="AF290" s="5">
        <v>298</v>
      </c>
      <c r="AG290" s="6">
        <v>9.6098032892615279</v>
      </c>
      <c r="AH290" s="6">
        <v>84.312126155519309</v>
      </c>
      <c r="AI290" s="6">
        <v>19.534883720930232</v>
      </c>
      <c r="AJ290" s="6">
        <v>77.130044843049333</v>
      </c>
    </row>
    <row r="291" spans="1:36" hidden="1" x14ac:dyDescent="0.2">
      <c r="A291" s="1" t="str">
        <f t="shared" si="4"/>
        <v>Type: Large citiesMixed Other</v>
      </c>
      <c r="B291" s="3" t="s">
        <v>39</v>
      </c>
      <c r="C291" s="3" t="s">
        <v>794</v>
      </c>
      <c r="D291" s="3" t="s">
        <v>709</v>
      </c>
      <c r="E291" s="5">
        <v>13909</v>
      </c>
      <c r="F291" s="5">
        <v>3250</v>
      </c>
      <c r="G291" s="5">
        <v>2999</v>
      </c>
      <c r="H291" s="5">
        <v>2766</v>
      </c>
      <c r="I291" s="5">
        <v>3061</v>
      </c>
      <c r="J291" s="5">
        <v>3216</v>
      </c>
      <c r="K291" s="5">
        <v>49</v>
      </c>
      <c r="L291" s="5">
        <v>5770</v>
      </c>
      <c r="M291" s="5">
        <v>2861</v>
      </c>
      <c r="N291" s="5">
        <v>1226</v>
      </c>
      <c r="O291" s="6">
        <v>23.36616579193328</v>
      </c>
      <c r="P291" s="6">
        <v>21.561578833848586</v>
      </c>
      <c r="Q291" s="6">
        <v>19.886404486303832</v>
      </c>
      <c r="R291" s="6">
        <v>22.00733338126393</v>
      </c>
      <c r="S291" s="6">
        <v>23.121719749802285</v>
      </c>
      <c r="T291" s="6">
        <v>0.35228988424760949</v>
      </c>
      <c r="U291" s="6">
        <v>41.483931267524625</v>
      </c>
      <c r="V291" s="6">
        <v>20.569415486375728</v>
      </c>
      <c r="W291" s="6">
        <v>8.8144366956646767</v>
      </c>
      <c r="X291" s="5">
        <v>4064</v>
      </c>
      <c r="Y291" s="5">
        <v>3299</v>
      </c>
      <c r="Z291" s="5">
        <v>343</v>
      </c>
      <c r="AA291" s="5">
        <v>891</v>
      </c>
      <c r="AB291" s="5">
        <v>694</v>
      </c>
      <c r="AC291" s="5">
        <v>105</v>
      </c>
      <c r="AD291" s="5">
        <v>3173</v>
      </c>
      <c r="AE291" s="5">
        <v>2605</v>
      </c>
      <c r="AF291" s="5">
        <v>238</v>
      </c>
      <c r="AG291" s="6">
        <v>9.1362763915547021</v>
      </c>
      <c r="AH291" s="6">
        <v>82.098959974787263</v>
      </c>
      <c r="AI291" s="6">
        <v>15.129682997118156</v>
      </c>
      <c r="AJ291" s="6">
        <v>77.890011223344558</v>
      </c>
    </row>
    <row r="292" spans="1:36" hidden="1" x14ac:dyDescent="0.2">
      <c r="A292" s="1" t="str">
        <f t="shared" si="4"/>
        <v>Type: Large citiesIndian</v>
      </c>
      <c r="B292" s="3" t="s">
        <v>39</v>
      </c>
      <c r="C292" s="3" t="s">
        <v>794</v>
      </c>
      <c r="D292" s="3" t="s">
        <v>710</v>
      </c>
      <c r="E292" s="5">
        <v>134633</v>
      </c>
      <c r="F292" s="5">
        <v>17565</v>
      </c>
      <c r="G292" s="5">
        <v>27928</v>
      </c>
      <c r="H292" s="5">
        <v>13999</v>
      </c>
      <c r="I292" s="5">
        <v>16627</v>
      </c>
      <c r="J292" s="5">
        <v>17446</v>
      </c>
      <c r="K292" s="5">
        <v>135</v>
      </c>
      <c r="L292" s="5">
        <v>27167</v>
      </c>
      <c r="M292" s="5">
        <v>11981</v>
      </c>
      <c r="N292" s="5">
        <v>4011</v>
      </c>
      <c r="O292" s="6">
        <v>13.046578476302244</v>
      </c>
      <c r="P292" s="6">
        <v>20.743799811338974</v>
      </c>
      <c r="Q292" s="6">
        <v>10.397896503828928</v>
      </c>
      <c r="R292" s="6">
        <v>12.349869645629228</v>
      </c>
      <c r="S292" s="6">
        <v>12.958190042560146</v>
      </c>
      <c r="T292" s="6">
        <v>0.10027259290070042</v>
      </c>
      <c r="U292" s="6">
        <v>20.178559491357987</v>
      </c>
      <c r="V292" s="6">
        <v>8.8990069299503087</v>
      </c>
      <c r="W292" s="6">
        <v>2.9792101490719216</v>
      </c>
      <c r="X292" s="5">
        <v>50404</v>
      </c>
      <c r="Y292" s="5">
        <v>42059</v>
      </c>
      <c r="Z292" s="5">
        <v>2984</v>
      </c>
      <c r="AA292" s="5">
        <v>7164</v>
      </c>
      <c r="AB292" s="5">
        <v>5520</v>
      </c>
      <c r="AC292" s="5">
        <v>476</v>
      </c>
      <c r="AD292" s="5">
        <v>43240</v>
      </c>
      <c r="AE292" s="5">
        <v>36539</v>
      </c>
      <c r="AF292" s="5">
        <v>2508</v>
      </c>
      <c r="AG292" s="6">
        <v>6.8638988478064533</v>
      </c>
      <c r="AH292" s="6">
        <v>84.502775208140605</v>
      </c>
      <c r="AI292" s="6">
        <v>8.6231884057971016</v>
      </c>
      <c r="AJ292" s="6">
        <v>77.051926298157454</v>
      </c>
    </row>
    <row r="293" spans="1:36" hidden="1" x14ac:dyDescent="0.2">
      <c r="A293" s="1" t="str">
        <f t="shared" si="4"/>
        <v>Type: Large citiesPakistani</v>
      </c>
      <c r="B293" s="3" t="s">
        <v>39</v>
      </c>
      <c r="C293" s="3" t="s">
        <v>794</v>
      </c>
      <c r="D293" s="3" t="s">
        <v>711</v>
      </c>
      <c r="E293" s="5">
        <v>61392</v>
      </c>
      <c r="F293" s="5">
        <v>15335</v>
      </c>
      <c r="G293" s="5">
        <v>17625</v>
      </c>
      <c r="H293" s="5">
        <v>8639</v>
      </c>
      <c r="I293" s="5">
        <v>11733</v>
      </c>
      <c r="J293" s="5">
        <v>13310</v>
      </c>
      <c r="K293" s="5">
        <v>29</v>
      </c>
      <c r="L293" s="5">
        <v>24184</v>
      </c>
      <c r="M293" s="5">
        <v>21365</v>
      </c>
      <c r="N293" s="5">
        <v>4289</v>
      </c>
      <c r="O293" s="6">
        <v>24.978824602554077</v>
      </c>
      <c r="P293" s="6">
        <v>28.708952306489444</v>
      </c>
      <c r="Q293" s="6">
        <v>14.071866041178003</v>
      </c>
      <c r="R293" s="6">
        <v>19.111610633307272</v>
      </c>
      <c r="S293" s="6">
        <v>21.680349231170187</v>
      </c>
      <c r="T293" s="6">
        <v>4.7237425071670579E-2</v>
      </c>
      <c r="U293" s="6">
        <v>39.392754756320045</v>
      </c>
      <c r="V293" s="6">
        <v>34.80095126400834</v>
      </c>
      <c r="W293" s="6">
        <v>6.9862522804274176</v>
      </c>
      <c r="X293" s="5">
        <v>22065</v>
      </c>
      <c r="Y293" s="5">
        <v>14610</v>
      </c>
      <c r="Z293" s="5">
        <v>1450</v>
      </c>
      <c r="AA293" s="5">
        <v>6240</v>
      </c>
      <c r="AB293" s="5">
        <v>3984</v>
      </c>
      <c r="AC293" s="5">
        <v>491</v>
      </c>
      <c r="AD293" s="5">
        <v>15825</v>
      </c>
      <c r="AE293" s="5">
        <v>10626</v>
      </c>
      <c r="AF293" s="5">
        <v>959</v>
      </c>
      <c r="AG293" s="6">
        <v>9.025032938076416</v>
      </c>
      <c r="AH293" s="6">
        <v>67.146919431279628</v>
      </c>
      <c r="AI293" s="6">
        <v>12.32429718875502</v>
      </c>
      <c r="AJ293" s="6">
        <v>63.846153846153847</v>
      </c>
    </row>
    <row r="294" spans="1:36" hidden="1" x14ac:dyDescent="0.2">
      <c r="A294" s="1" t="str">
        <f t="shared" si="4"/>
        <v>Type: Large citiesBangladeshi</v>
      </c>
      <c r="B294" s="3" t="s">
        <v>39</v>
      </c>
      <c r="C294" s="3" t="s">
        <v>794</v>
      </c>
      <c r="D294" s="3" t="s">
        <v>712</v>
      </c>
      <c r="E294" s="5">
        <v>14714</v>
      </c>
      <c r="F294" s="5">
        <v>3989</v>
      </c>
      <c r="G294" s="5">
        <v>4377</v>
      </c>
      <c r="H294" s="5">
        <v>2490</v>
      </c>
      <c r="I294" s="5">
        <v>2902</v>
      </c>
      <c r="J294" s="5">
        <v>3033</v>
      </c>
      <c r="K294" s="5">
        <v>26</v>
      </c>
      <c r="L294" s="5">
        <v>5948</v>
      </c>
      <c r="M294" s="5">
        <v>5022</v>
      </c>
      <c r="N294" s="5">
        <v>1221</v>
      </c>
      <c r="O294" s="6">
        <v>27.110235150197092</v>
      </c>
      <c r="P294" s="6">
        <v>29.7471795568846</v>
      </c>
      <c r="Q294" s="6">
        <v>16.922658692401793</v>
      </c>
      <c r="R294" s="6">
        <v>19.722713062389563</v>
      </c>
      <c r="S294" s="6">
        <v>20.613021612070138</v>
      </c>
      <c r="T294" s="6">
        <v>0.17670246024194644</v>
      </c>
      <c r="U294" s="6">
        <v>40.424085904580672</v>
      </c>
      <c r="V294" s="6">
        <v>34.130759820579037</v>
      </c>
      <c r="W294" s="6">
        <v>8.2982193829006388</v>
      </c>
      <c r="X294" s="5">
        <v>5397</v>
      </c>
      <c r="Y294" s="5">
        <v>3594</v>
      </c>
      <c r="Z294" s="5">
        <v>297</v>
      </c>
      <c r="AA294" s="5">
        <v>1286</v>
      </c>
      <c r="AB294" s="5">
        <v>784</v>
      </c>
      <c r="AC294" s="5">
        <v>76</v>
      </c>
      <c r="AD294" s="5">
        <v>4111</v>
      </c>
      <c r="AE294" s="5">
        <v>2810</v>
      </c>
      <c r="AF294" s="5">
        <v>221</v>
      </c>
      <c r="AG294" s="6">
        <v>7.8647686832740211</v>
      </c>
      <c r="AH294" s="6">
        <v>68.353198735100946</v>
      </c>
      <c r="AI294" s="6">
        <v>9.6938775510204085</v>
      </c>
      <c r="AJ294" s="6">
        <v>60.964230171073098</v>
      </c>
    </row>
    <row r="295" spans="1:36" hidden="1" x14ac:dyDescent="0.2">
      <c r="A295" s="1" t="str">
        <f t="shared" si="4"/>
        <v>Type: Large citiesChinese</v>
      </c>
      <c r="B295" s="3" t="s">
        <v>39</v>
      </c>
      <c r="C295" s="3" t="s">
        <v>794</v>
      </c>
      <c r="D295" s="3" t="s">
        <v>713</v>
      </c>
      <c r="E295" s="5">
        <v>26070</v>
      </c>
      <c r="F295" s="5">
        <v>3608</v>
      </c>
      <c r="G295" s="5">
        <v>2912</v>
      </c>
      <c r="H295" s="5">
        <v>3519</v>
      </c>
      <c r="I295" s="5">
        <v>6401</v>
      </c>
      <c r="J295" s="5">
        <v>3295</v>
      </c>
      <c r="K295" s="5">
        <v>130</v>
      </c>
      <c r="L295" s="5">
        <v>10648</v>
      </c>
      <c r="M295" s="5">
        <v>6848</v>
      </c>
      <c r="N295" s="5">
        <v>1215</v>
      </c>
      <c r="O295" s="6">
        <v>13.839662447257384</v>
      </c>
      <c r="P295" s="6">
        <v>11.169927119294208</v>
      </c>
      <c r="Q295" s="6">
        <v>13.498273878020713</v>
      </c>
      <c r="R295" s="6">
        <v>24.553126198695818</v>
      </c>
      <c r="S295" s="6">
        <v>12.639048714998083</v>
      </c>
      <c r="T295" s="6">
        <v>0.49865746068277716</v>
      </c>
      <c r="U295" s="6">
        <v>40.843881856540087</v>
      </c>
      <c r="V295" s="6">
        <v>26.267740698120445</v>
      </c>
      <c r="W295" s="6">
        <v>4.6605293440736482</v>
      </c>
      <c r="X295" s="5">
        <v>6415</v>
      </c>
      <c r="Y295" s="5">
        <v>5432</v>
      </c>
      <c r="Z295" s="5">
        <v>361</v>
      </c>
      <c r="AA295" s="5">
        <v>1185</v>
      </c>
      <c r="AB295" s="5">
        <v>930</v>
      </c>
      <c r="AC295" s="5">
        <v>95</v>
      </c>
      <c r="AD295" s="5">
        <v>5230</v>
      </c>
      <c r="AE295" s="5">
        <v>4502</v>
      </c>
      <c r="AF295" s="5">
        <v>266</v>
      </c>
      <c r="AG295" s="6">
        <v>5.9084851177254549</v>
      </c>
      <c r="AH295" s="6">
        <v>86.080305927342252</v>
      </c>
      <c r="AI295" s="6">
        <v>10.21505376344086</v>
      </c>
      <c r="AJ295" s="6">
        <v>78.481012658227854</v>
      </c>
    </row>
    <row r="296" spans="1:36" hidden="1" x14ac:dyDescent="0.2">
      <c r="A296" s="1" t="str">
        <f t="shared" si="4"/>
        <v>Type: Large citiesAsian Other</v>
      </c>
      <c r="B296" s="3" t="s">
        <v>39</v>
      </c>
      <c r="C296" s="3" t="s">
        <v>794</v>
      </c>
      <c r="D296" s="3" t="s">
        <v>714</v>
      </c>
      <c r="E296" s="5">
        <v>41635</v>
      </c>
      <c r="F296" s="5">
        <v>8747</v>
      </c>
      <c r="G296" s="5">
        <v>8894</v>
      </c>
      <c r="H296" s="5">
        <v>7102</v>
      </c>
      <c r="I296" s="5">
        <v>8534</v>
      </c>
      <c r="J296" s="5">
        <v>9107</v>
      </c>
      <c r="K296" s="5">
        <v>105</v>
      </c>
      <c r="L296" s="5">
        <v>14838</v>
      </c>
      <c r="M296" s="5">
        <v>8762</v>
      </c>
      <c r="N296" s="5">
        <v>3307</v>
      </c>
      <c r="O296" s="6">
        <v>21.008766662663625</v>
      </c>
      <c r="P296" s="6">
        <v>21.361834994595892</v>
      </c>
      <c r="Q296" s="6">
        <v>17.057763900564428</v>
      </c>
      <c r="R296" s="6">
        <v>20.49717785516993</v>
      </c>
      <c r="S296" s="6">
        <v>21.873423802089587</v>
      </c>
      <c r="T296" s="6">
        <v>0.25219166566590606</v>
      </c>
      <c r="U296" s="6">
        <v>35.638285096673471</v>
      </c>
      <c r="V296" s="6">
        <v>21.04479404347304</v>
      </c>
      <c r="W296" s="6">
        <v>7.942836555782395</v>
      </c>
      <c r="X296" s="5">
        <v>16514</v>
      </c>
      <c r="Y296" s="5">
        <v>13153</v>
      </c>
      <c r="Z296" s="5">
        <v>1188</v>
      </c>
      <c r="AA296" s="5">
        <v>3899</v>
      </c>
      <c r="AB296" s="5">
        <v>2998</v>
      </c>
      <c r="AC296" s="5">
        <v>325</v>
      </c>
      <c r="AD296" s="5">
        <v>12615</v>
      </c>
      <c r="AE296" s="5">
        <v>10155</v>
      </c>
      <c r="AF296" s="5">
        <v>863</v>
      </c>
      <c r="AG296" s="6">
        <v>8.4982767109798125</v>
      </c>
      <c r="AH296" s="6">
        <v>80.499405469678948</v>
      </c>
      <c r="AI296" s="6">
        <v>10.840560373582388</v>
      </c>
      <c r="AJ296" s="6">
        <v>76.891510643754813</v>
      </c>
    </row>
    <row r="297" spans="1:36" hidden="1" x14ac:dyDescent="0.2">
      <c r="A297" s="1" t="str">
        <f t="shared" si="4"/>
        <v>Type: Large citiesBlack African</v>
      </c>
      <c r="B297" s="3" t="s">
        <v>39</v>
      </c>
      <c r="C297" s="3" t="s">
        <v>794</v>
      </c>
      <c r="D297" s="3" t="s">
        <v>715</v>
      </c>
      <c r="E297" s="5">
        <v>50178</v>
      </c>
      <c r="F297" s="5">
        <v>20007</v>
      </c>
      <c r="G297" s="5">
        <v>19233</v>
      </c>
      <c r="H297" s="5">
        <v>16936</v>
      </c>
      <c r="I297" s="5">
        <v>16722</v>
      </c>
      <c r="J297" s="5">
        <v>15546</v>
      </c>
      <c r="K297" s="5">
        <v>117</v>
      </c>
      <c r="L297" s="5">
        <v>26467</v>
      </c>
      <c r="M297" s="5">
        <v>12927</v>
      </c>
      <c r="N297" s="5">
        <v>7089</v>
      </c>
      <c r="O297" s="6">
        <v>39.872055482482359</v>
      </c>
      <c r="P297" s="6">
        <v>38.329546813344493</v>
      </c>
      <c r="Q297" s="6">
        <v>33.751843437362986</v>
      </c>
      <c r="R297" s="6">
        <v>33.325361712304201</v>
      </c>
      <c r="S297" s="6">
        <v>30.981705129738131</v>
      </c>
      <c r="T297" s="6">
        <v>0.23316991510223603</v>
      </c>
      <c r="U297" s="6">
        <v>52.746223444537449</v>
      </c>
      <c r="V297" s="6">
        <v>25.762286260911157</v>
      </c>
      <c r="W297" s="6">
        <v>14.127705368886764</v>
      </c>
      <c r="X297" s="5">
        <v>17900</v>
      </c>
      <c r="Y297" s="5">
        <v>14388</v>
      </c>
      <c r="Z297" s="5">
        <v>2617</v>
      </c>
      <c r="AA297" s="5">
        <v>6845</v>
      </c>
      <c r="AB297" s="5">
        <v>5285</v>
      </c>
      <c r="AC297" s="5">
        <v>1075</v>
      </c>
      <c r="AD297" s="5">
        <v>11055</v>
      </c>
      <c r="AE297" s="5">
        <v>9103</v>
      </c>
      <c r="AF297" s="5">
        <v>1542</v>
      </c>
      <c r="AG297" s="6">
        <v>16.939470504229377</v>
      </c>
      <c r="AH297" s="6">
        <v>82.342831298055174</v>
      </c>
      <c r="AI297" s="6">
        <v>20.34058656575213</v>
      </c>
      <c r="AJ297" s="6">
        <v>77.209642074506945</v>
      </c>
    </row>
    <row r="298" spans="1:36" hidden="1" x14ac:dyDescent="0.2">
      <c r="A298" s="1" t="str">
        <f t="shared" si="4"/>
        <v>Type: Large citiesBlack Caribbean</v>
      </c>
      <c r="B298" s="3" t="s">
        <v>39</v>
      </c>
      <c r="C298" s="3" t="s">
        <v>794</v>
      </c>
      <c r="D298" s="3" t="s">
        <v>716</v>
      </c>
      <c r="E298" s="5">
        <v>27389</v>
      </c>
      <c r="F298" s="5">
        <v>8283</v>
      </c>
      <c r="G298" s="5">
        <v>8371</v>
      </c>
      <c r="H298" s="5">
        <v>6782</v>
      </c>
      <c r="I298" s="5">
        <v>7232</v>
      </c>
      <c r="J298" s="5">
        <v>7286</v>
      </c>
      <c r="K298" s="5">
        <v>58</v>
      </c>
      <c r="L298" s="5">
        <v>13692</v>
      </c>
      <c r="M298" s="5">
        <v>4868</v>
      </c>
      <c r="N298" s="5">
        <v>2789</v>
      </c>
      <c r="O298" s="6">
        <v>30.242067983497023</v>
      </c>
      <c r="P298" s="6">
        <v>30.563364854503632</v>
      </c>
      <c r="Q298" s="6">
        <v>24.761765672350215</v>
      </c>
      <c r="R298" s="6">
        <v>26.404761035452189</v>
      </c>
      <c r="S298" s="6">
        <v>26.601920479024425</v>
      </c>
      <c r="T298" s="6">
        <v>0.21176384679981014</v>
      </c>
      <c r="U298" s="6">
        <v>49.990872247982765</v>
      </c>
      <c r="V298" s="6">
        <v>17.77355872795648</v>
      </c>
      <c r="W298" s="6">
        <v>10.182920150425353</v>
      </c>
      <c r="X298" s="5">
        <v>10089</v>
      </c>
      <c r="Y298" s="5">
        <v>8623</v>
      </c>
      <c r="Z298" s="5">
        <v>1238</v>
      </c>
      <c r="AA298" s="5">
        <v>2788</v>
      </c>
      <c r="AB298" s="5">
        <v>2281</v>
      </c>
      <c r="AC298" s="5">
        <v>377</v>
      </c>
      <c r="AD298" s="5">
        <v>7301</v>
      </c>
      <c r="AE298" s="5">
        <v>6342</v>
      </c>
      <c r="AF298" s="5">
        <v>861</v>
      </c>
      <c r="AG298" s="6">
        <v>13.576158940397351</v>
      </c>
      <c r="AH298" s="6">
        <v>86.864813039309681</v>
      </c>
      <c r="AI298" s="6">
        <v>16.527838667251206</v>
      </c>
      <c r="AJ298" s="6">
        <v>81.814921090387372</v>
      </c>
    </row>
    <row r="299" spans="1:36" hidden="1" x14ac:dyDescent="0.2">
      <c r="A299" s="1" t="str">
        <f t="shared" si="4"/>
        <v>Type: Large citiesBlack Other</v>
      </c>
      <c r="B299" s="3" t="s">
        <v>39</v>
      </c>
      <c r="C299" s="3" t="s">
        <v>794</v>
      </c>
      <c r="D299" s="3" t="s">
        <v>717</v>
      </c>
      <c r="E299" s="5">
        <v>15516</v>
      </c>
      <c r="F299" s="5">
        <v>6361</v>
      </c>
      <c r="G299" s="5">
        <v>6407</v>
      </c>
      <c r="H299" s="5">
        <v>5297</v>
      </c>
      <c r="I299" s="5">
        <v>4155</v>
      </c>
      <c r="J299" s="5">
        <v>4159</v>
      </c>
      <c r="K299" s="5">
        <v>31</v>
      </c>
      <c r="L299" s="5">
        <v>8487</v>
      </c>
      <c r="M299" s="5">
        <v>3694</v>
      </c>
      <c r="N299" s="5">
        <v>1691</v>
      </c>
      <c r="O299" s="6">
        <v>40.996390822376902</v>
      </c>
      <c r="P299" s="6">
        <v>41.292858984274297</v>
      </c>
      <c r="Q299" s="6">
        <v>34.138953338489301</v>
      </c>
      <c r="R299" s="6">
        <v>26.778808971384379</v>
      </c>
      <c r="S299" s="6">
        <v>26.804588811549369</v>
      </c>
      <c r="T299" s="6">
        <v>0.19979376127868007</v>
      </c>
      <c r="U299" s="6">
        <v>54.698375870069604</v>
      </c>
      <c r="V299" s="6">
        <v>23.807682392369166</v>
      </c>
      <c r="W299" s="6">
        <v>10.898427429749935</v>
      </c>
      <c r="X299" s="5">
        <v>5181</v>
      </c>
      <c r="Y299" s="5">
        <v>3858</v>
      </c>
      <c r="Z299" s="5">
        <v>863</v>
      </c>
      <c r="AA299" s="5">
        <v>1794</v>
      </c>
      <c r="AB299" s="5">
        <v>1239</v>
      </c>
      <c r="AC299" s="5">
        <v>330</v>
      </c>
      <c r="AD299" s="5">
        <v>3387</v>
      </c>
      <c r="AE299" s="5">
        <v>2619</v>
      </c>
      <c r="AF299" s="5">
        <v>533</v>
      </c>
      <c r="AG299" s="6">
        <v>20.351279114165713</v>
      </c>
      <c r="AH299" s="6">
        <v>77.325066430469448</v>
      </c>
      <c r="AI299" s="6">
        <v>26.634382566585955</v>
      </c>
      <c r="AJ299" s="6">
        <v>69.063545150501668</v>
      </c>
    </row>
    <row r="300" spans="1:36" hidden="1" x14ac:dyDescent="0.2">
      <c r="A300" s="1" t="str">
        <f t="shared" si="4"/>
        <v>Type: Large citiesArab</v>
      </c>
      <c r="B300" s="3" t="s">
        <v>39</v>
      </c>
      <c r="C300" s="3" t="s">
        <v>794</v>
      </c>
      <c r="D300" s="3" t="s">
        <v>699</v>
      </c>
      <c r="E300" s="5">
        <v>12147</v>
      </c>
      <c r="F300" s="5">
        <v>2330</v>
      </c>
      <c r="G300" s="5">
        <v>2198</v>
      </c>
      <c r="H300" s="5">
        <v>1961</v>
      </c>
      <c r="I300" s="5">
        <v>2924</v>
      </c>
      <c r="J300" s="5">
        <v>1778</v>
      </c>
      <c r="K300" s="5">
        <v>36</v>
      </c>
      <c r="L300" s="5">
        <v>5019</v>
      </c>
      <c r="M300" s="5">
        <v>3065</v>
      </c>
      <c r="N300" s="5">
        <v>875</v>
      </c>
      <c r="O300" s="6">
        <v>19.18169095249856</v>
      </c>
      <c r="P300" s="6">
        <v>18.095002881369886</v>
      </c>
      <c r="Q300" s="6">
        <v>16.143903844570676</v>
      </c>
      <c r="R300" s="6">
        <v>24.071787272577591</v>
      </c>
      <c r="S300" s="6">
        <v>14.637359018687741</v>
      </c>
      <c r="T300" s="6">
        <v>0.29636947394418373</v>
      </c>
      <c r="U300" s="6">
        <v>41.318844159051615</v>
      </c>
      <c r="V300" s="6">
        <v>25.23256771219231</v>
      </c>
      <c r="W300" s="6">
        <v>7.2034247139211329</v>
      </c>
      <c r="X300" s="5">
        <v>2972</v>
      </c>
      <c r="Y300" s="5">
        <v>1852</v>
      </c>
      <c r="Z300" s="5">
        <v>366</v>
      </c>
      <c r="AA300" s="5">
        <v>644</v>
      </c>
      <c r="AB300" s="5">
        <v>396</v>
      </c>
      <c r="AC300" s="5">
        <v>96</v>
      </c>
      <c r="AD300" s="5">
        <v>2328</v>
      </c>
      <c r="AE300" s="5">
        <v>1456</v>
      </c>
      <c r="AF300" s="5">
        <v>270</v>
      </c>
      <c r="AG300" s="6">
        <v>18.543956043956044</v>
      </c>
      <c r="AH300" s="6">
        <v>62.542955326460479</v>
      </c>
      <c r="AI300" s="6">
        <v>24.242424242424242</v>
      </c>
      <c r="AJ300" s="6">
        <v>61.490683229813662</v>
      </c>
    </row>
    <row r="301" spans="1:36" hidden="1" x14ac:dyDescent="0.2">
      <c r="A301" s="1" t="str">
        <f t="shared" si="4"/>
        <v>Type: Large citiesOther</v>
      </c>
      <c r="B301" s="3" t="s">
        <v>39</v>
      </c>
      <c r="C301" s="3" t="s">
        <v>794</v>
      </c>
      <c r="D301" s="3" t="s">
        <v>718</v>
      </c>
      <c r="E301" s="5">
        <v>17746</v>
      </c>
      <c r="F301" s="5">
        <v>4764</v>
      </c>
      <c r="G301" s="5">
        <v>4707</v>
      </c>
      <c r="H301" s="5">
        <v>3901</v>
      </c>
      <c r="I301" s="5">
        <v>4250</v>
      </c>
      <c r="J301" s="5">
        <v>3891</v>
      </c>
      <c r="K301" s="5">
        <v>30</v>
      </c>
      <c r="L301" s="5">
        <v>7023</v>
      </c>
      <c r="M301" s="5">
        <v>4772</v>
      </c>
      <c r="N301" s="5">
        <v>1831</v>
      </c>
      <c r="O301" s="6">
        <v>26.845486306773356</v>
      </c>
      <c r="P301" s="6">
        <v>26.524287163304407</v>
      </c>
      <c r="Q301" s="6">
        <v>21.982418573199595</v>
      </c>
      <c r="R301" s="6">
        <v>23.949058942860361</v>
      </c>
      <c r="S301" s="6">
        <v>21.926067846275217</v>
      </c>
      <c r="T301" s="6">
        <v>0.16905218077313197</v>
      </c>
      <c r="U301" s="6">
        <v>39.575115518990195</v>
      </c>
      <c r="V301" s="6">
        <v>26.890566888312858</v>
      </c>
      <c r="W301" s="6">
        <v>10.317818099853488</v>
      </c>
      <c r="X301" s="5">
        <v>8013</v>
      </c>
      <c r="Y301" s="5">
        <v>6160</v>
      </c>
      <c r="Z301" s="5">
        <v>1063</v>
      </c>
      <c r="AA301" s="5">
        <v>2335</v>
      </c>
      <c r="AB301" s="5">
        <v>1690</v>
      </c>
      <c r="AC301" s="5">
        <v>422</v>
      </c>
      <c r="AD301" s="5">
        <v>5678</v>
      </c>
      <c r="AE301" s="5">
        <v>4470</v>
      </c>
      <c r="AF301" s="5">
        <v>641</v>
      </c>
      <c r="AG301" s="6">
        <v>14.340044742729306</v>
      </c>
      <c r="AH301" s="6">
        <v>78.724903134906654</v>
      </c>
      <c r="AI301" s="6">
        <v>24.970414201183431</v>
      </c>
      <c r="AJ301" s="6">
        <v>72.376873661670231</v>
      </c>
    </row>
    <row r="302" spans="1:36" x14ac:dyDescent="0.2">
      <c r="A302" s="1" t="str">
        <f t="shared" si="4"/>
        <v>Type: Small citiesAll people</v>
      </c>
      <c r="B302" s="3" t="s">
        <v>40</v>
      </c>
      <c r="C302" s="3" t="s">
        <v>801</v>
      </c>
      <c r="D302" s="3" t="s">
        <v>700</v>
      </c>
      <c r="E302" s="5">
        <v>2037535</v>
      </c>
      <c r="F302" s="5">
        <v>179792</v>
      </c>
      <c r="G302" s="5">
        <v>154024</v>
      </c>
      <c r="H302" s="5">
        <v>170737</v>
      </c>
      <c r="I302" s="5">
        <v>251474</v>
      </c>
      <c r="J302" s="5">
        <v>240647</v>
      </c>
      <c r="K302" s="5">
        <v>115455</v>
      </c>
      <c r="L302" s="5">
        <v>294858</v>
      </c>
      <c r="M302" s="5">
        <v>261508</v>
      </c>
      <c r="N302" s="5">
        <v>66272</v>
      </c>
      <c r="O302" s="6">
        <v>8.8239956614242203</v>
      </c>
      <c r="P302" s="6">
        <v>7.55933026917329</v>
      </c>
      <c r="Q302" s="6">
        <v>8.3795861175390858</v>
      </c>
      <c r="R302" s="6">
        <v>12.342070197567159</v>
      </c>
      <c r="S302" s="6">
        <v>11.810692822454584</v>
      </c>
      <c r="T302" s="6">
        <v>5.6664057304537101</v>
      </c>
      <c r="U302" s="6">
        <v>14.471309695293577</v>
      </c>
      <c r="V302" s="6">
        <v>12.834527995838108</v>
      </c>
      <c r="W302" s="6">
        <v>3.2525576247769976</v>
      </c>
      <c r="X302" s="5">
        <v>697942</v>
      </c>
      <c r="Y302" s="5">
        <v>613228</v>
      </c>
      <c r="Z302" s="5">
        <v>33172</v>
      </c>
      <c r="AA302" s="5">
        <v>44842</v>
      </c>
      <c r="AB302" s="5">
        <v>33482</v>
      </c>
      <c r="AC302" s="5">
        <v>4731</v>
      </c>
      <c r="AD302" s="5">
        <v>653100</v>
      </c>
      <c r="AE302" s="5">
        <v>579746</v>
      </c>
      <c r="AF302" s="5">
        <v>28441</v>
      </c>
      <c r="AG302" s="6">
        <v>4.9057690781825141</v>
      </c>
      <c r="AH302" s="6">
        <v>88.768335630071959</v>
      </c>
      <c r="AI302" s="6">
        <v>14.129980287915895</v>
      </c>
      <c r="AJ302" s="6">
        <v>74.666607198608446</v>
      </c>
    </row>
    <row r="303" spans="1:36" hidden="1" x14ac:dyDescent="0.2">
      <c r="A303" s="1" t="str">
        <f t="shared" si="4"/>
        <v>Type: Small citiesWhite British</v>
      </c>
      <c r="B303" s="3" t="s">
        <v>40</v>
      </c>
      <c r="C303" s="3" t="s">
        <v>801</v>
      </c>
      <c r="D303" s="3" t="s">
        <v>701</v>
      </c>
      <c r="E303" s="5">
        <v>1655690</v>
      </c>
      <c r="F303" s="5">
        <v>143706</v>
      </c>
      <c r="G303" s="5">
        <v>125467</v>
      </c>
      <c r="H303" s="5">
        <v>140845</v>
      </c>
      <c r="I303" s="5">
        <v>197949</v>
      </c>
      <c r="J303" s="5">
        <v>199668</v>
      </c>
      <c r="K303" s="5">
        <v>85102</v>
      </c>
      <c r="L303" s="5">
        <v>215154</v>
      </c>
      <c r="M303" s="5">
        <v>185225</v>
      </c>
      <c r="N303" s="5">
        <v>52599</v>
      </c>
      <c r="O303" s="6">
        <v>8.6795233407219943</v>
      </c>
      <c r="P303" s="6">
        <v>7.5779282353580681</v>
      </c>
      <c r="Q303" s="6">
        <v>8.5067252927782366</v>
      </c>
      <c r="R303" s="6">
        <v>11.955680109199186</v>
      </c>
      <c r="S303" s="6">
        <v>12.059503892636906</v>
      </c>
      <c r="T303" s="6">
        <v>5.1399718546346236</v>
      </c>
      <c r="U303" s="6">
        <v>12.994823910273059</v>
      </c>
      <c r="V303" s="6">
        <v>11.187178759308807</v>
      </c>
      <c r="W303" s="6">
        <v>3.1768628185227912</v>
      </c>
      <c r="X303" s="5">
        <v>544719</v>
      </c>
      <c r="Y303" s="5">
        <v>480777</v>
      </c>
      <c r="Z303" s="5">
        <v>25036</v>
      </c>
      <c r="AA303" s="5">
        <v>34712</v>
      </c>
      <c r="AB303" s="5">
        <v>25900</v>
      </c>
      <c r="AC303" s="5">
        <v>3869</v>
      </c>
      <c r="AD303" s="5">
        <v>510007</v>
      </c>
      <c r="AE303" s="5">
        <v>454877</v>
      </c>
      <c r="AF303" s="5">
        <v>21167</v>
      </c>
      <c r="AG303" s="6">
        <v>4.6533458495373479</v>
      </c>
      <c r="AH303" s="6">
        <v>89.190344446252695</v>
      </c>
      <c r="AI303" s="6">
        <v>14.938223938223938</v>
      </c>
      <c r="AJ303" s="6">
        <v>74.613966351693932</v>
      </c>
    </row>
    <row r="304" spans="1:36" hidden="1" x14ac:dyDescent="0.2">
      <c r="A304" s="1" t="str">
        <f t="shared" si="4"/>
        <v>Type: Small citiesMinorities - all other than White British</v>
      </c>
      <c r="B304" s="3" t="s">
        <v>40</v>
      </c>
      <c r="C304" s="3" t="s">
        <v>801</v>
      </c>
      <c r="D304" s="3" t="s">
        <v>702</v>
      </c>
      <c r="E304" s="5">
        <v>381845</v>
      </c>
      <c r="F304" s="5">
        <v>36086</v>
      </c>
      <c r="G304" s="5">
        <v>28557</v>
      </c>
      <c r="H304" s="5">
        <v>29892</v>
      </c>
      <c r="I304" s="5">
        <v>53525</v>
      </c>
      <c r="J304" s="5">
        <v>40979</v>
      </c>
      <c r="K304" s="5">
        <v>30353</v>
      </c>
      <c r="L304" s="5">
        <v>79704</v>
      </c>
      <c r="M304" s="5">
        <v>76283</v>
      </c>
      <c r="N304" s="5">
        <v>13673</v>
      </c>
      <c r="O304" s="6">
        <v>9.4504314577904651</v>
      </c>
      <c r="P304" s="6">
        <v>7.4786889968442694</v>
      </c>
      <c r="Q304" s="6">
        <v>7.8283072974636303</v>
      </c>
      <c r="R304" s="6">
        <v>14.017467820712593</v>
      </c>
      <c r="S304" s="6">
        <v>10.731841453993113</v>
      </c>
      <c r="T304" s="6">
        <v>7.9490369128834999</v>
      </c>
      <c r="U304" s="6">
        <v>20.873391035629641</v>
      </c>
      <c r="V304" s="6">
        <v>19.977477772394558</v>
      </c>
      <c r="W304" s="6">
        <v>3.5807723028977727</v>
      </c>
      <c r="X304" s="5">
        <v>153223</v>
      </c>
      <c r="Y304" s="5">
        <v>132451</v>
      </c>
      <c r="Z304" s="5">
        <v>8136</v>
      </c>
      <c r="AA304" s="5">
        <v>10130</v>
      </c>
      <c r="AB304" s="5">
        <v>7582</v>
      </c>
      <c r="AC304" s="5">
        <v>862</v>
      </c>
      <c r="AD304" s="5">
        <v>143093</v>
      </c>
      <c r="AE304" s="5">
        <v>124869</v>
      </c>
      <c r="AF304" s="5">
        <v>7274</v>
      </c>
      <c r="AG304" s="6">
        <v>5.8253049195556947</v>
      </c>
      <c r="AH304" s="6">
        <v>87.26422676161657</v>
      </c>
      <c r="AI304" s="6">
        <v>11.369031917699814</v>
      </c>
      <c r="AJ304" s="6">
        <v>74.846989141164855</v>
      </c>
    </row>
    <row r="305" spans="1:36" hidden="1" x14ac:dyDescent="0.2">
      <c r="A305" s="1" t="str">
        <f t="shared" si="4"/>
        <v>Type: Small citiesWhite Irish</v>
      </c>
      <c r="B305" s="3" t="s">
        <v>40</v>
      </c>
      <c r="C305" s="3" t="s">
        <v>801</v>
      </c>
      <c r="D305" s="3" t="s">
        <v>703</v>
      </c>
      <c r="E305" s="5">
        <v>18953</v>
      </c>
      <c r="F305" s="5">
        <v>1258</v>
      </c>
      <c r="G305" s="5">
        <v>992</v>
      </c>
      <c r="H305" s="5">
        <v>1200</v>
      </c>
      <c r="I305" s="5">
        <v>2159</v>
      </c>
      <c r="J305" s="5">
        <v>1497</v>
      </c>
      <c r="K305" s="5">
        <v>1275</v>
      </c>
      <c r="L305" s="5">
        <v>2917</v>
      </c>
      <c r="M305" s="5">
        <v>2932</v>
      </c>
      <c r="N305" s="5">
        <v>359</v>
      </c>
      <c r="O305" s="6">
        <v>6.6374716403735556</v>
      </c>
      <c r="P305" s="6">
        <v>5.2339998944758088</v>
      </c>
      <c r="Q305" s="6">
        <v>6.3314514852529946</v>
      </c>
      <c r="R305" s="6">
        <v>11.391336463884345</v>
      </c>
      <c r="S305" s="6">
        <v>7.8984857278531102</v>
      </c>
      <c r="T305" s="6">
        <v>6.7271672030813061</v>
      </c>
      <c r="U305" s="6">
        <v>15.39070331873582</v>
      </c>
      <c r="V305" s="6">
        <v>15.469846462301483</v>
      </c>
      <c r="W305" s="6">
        <v>1.894159236004854</v>
      </c>
      <c r="X305" s="5">
        <v>6438</v>
      </c>
      <c r="Y305" s="5">
        <v>5852</v>
      </c>
      <c r="Z305" s="5">
        <v>263</v>
      </c>
      <c r="AA305" s="5">
        <v>247</v>
      </c>
      <c r="AB305" s="5">
        <v>206</v>
      </c>
      <c r="AC305" s="5">
        <v>17</v>
      </c>
      <c r="AD305" s="5">
        <v>6191</v>
      </c>
      <c r="AE305" s="5">
        <v>5646</v>
      </c>
      <c r="AF305" s="5">
        <v>246</v>
      </c>
      <c r="AG305" s="6">
        <v>4.3570669500531354</v>
      </c>
      <c r="AH305" s="6">
        <v>91.196898723954121</v>
      </c>
      <c r="AI305" s="6">
        <v>8.2524271844660202</v>
      </c>
      <c r="AJ305" s="6">
        <v>83.400809716599184</v>
      </c>
    </row>
    <row r="306" spans="1:36" hidden="1" x14ac:dyDescent="0.2">
      <c r="A306" s="1" t="str">
        <f t="shared" si="4"/>
        <v>Type: Small citiesWhite Gyspy or Irish Traveller</v>
      </c>
      <c r="B306" s="3" t="s">
        <v>40</v>
      </c>
      <c r="C306" s="3" t="s">
        <v>801</v>
      </c>
      <c r="D306" s="3" t="s">
        <v>704</v>
      </c>
      <c r="E306" s="5">
        <v>1629</v>
      </c>
      <c r="F306" s="5">
        <v>207</v>
      </c>
      <c r="G306" s="5">
        <v>186</v>
      </c>
      <c r="H306" s="5">
        <v>196</v>
      </c>
      <c r="I306" s="5">
        <v>244</v>
      </c>
      <c r="J306" s="5">
        <v>278</v>
      </c>
      <c r="K306" s="5">
        <v>80</v>
      </c>
      <c r="L306" s="5">
        <v>390</v>
      </c>
      <c r="M306" s="5">
        <v>292</v>
      </c>
      <c r="N306" s="5">
        <v>72</v>
      </c>
      <c r="O306" s="6">
        <v>12.707182320441989</v>
      </c>
      <c r="P306" s="6">
        <v>11.41804788213628</v>
      </c>
      <c r="Q306" s="6">
        <v>12.031921424186617</v>
      </c>
      <c r="R306" s="6">
        <v>14.978514426028239</v>
      </c>
      <c r="S306" s="6">
        <v>17.065684468999386</v>
      </c>
      <c r="T306" s="6">
        <v>4.9109883364027009</v>
      </c>
      <c r="U306" s="6">
        <v>23.941068139963168</v>
      </c>
      <c r="V306" s="6">
        <v>17.925107427869857</v>
      </c>
      <c r="W306" s="6">
        <v>4.4198895027624312</v>
      </c>
      <c r="X306" s="5">
        <v>570</v>
      </c>
      <c r="Y306" s="5">
        <v>321</v>
      </c>
      <c r="Z306" s="5">
        <v>65</v>
      </c>
      <c r="AA306" s="5">
        <v>53</v>
      </c>
      <c r="AB306" s="5">
        <v>29</v>
      </c>
      <c r="AC306" s="5">
        <v>8</v>
      </c>
      <c r="AD306" s="5">
        <v>517</v>
      </c>
      <c r="AE306" s="5">
        <v>292</v>
      </c>
      <c r="AF306" s="5">
        <v>57</v>
      </c>
      <c r="AG306" s="6">
        <v>19.520547945205479</v>
      </c>
      <c r="AH306" s="6">
        <v>56.479690522243715</v>
      </c>
      <c r="AI306" s="6">
        <v>27.586206896551722</v>
      </c>
      <c r="AJ306" s="6">
        <v>54.716981132075475</v>
      </c>
    </row>
    <row r="307" spans="1:36" hidden="1" x14ac:dyDescent="0.2">
      <c r="A307" s="1" t="str">
        <f t="shared" si="4"/>
        <v>Type: Small citiesWhite Other</v>
      </c>
      <c r="B307" s="3" t="s">
        <v>40</v>
      </c>
      <c r="C307" s="3" t="s">
        <v>801</v>
      </c>
      <c r="D307" s="3" t="s">
        <v>705</v>
      </c>
      <c r="E307" s="5">
        <v>120647</v>
      </c>
      <c r="F307" s="5">
        <v>8065</v>
      </c>
      <c r="G307" s="5">
        <v>6117</v>
      </c>
      <c r="H307" s="5">
        <v>7510</v>
      </c>
      <c r="I307" s="5">
        <v>12798</v>
      </c>
      <c r="J307" s="5">
        <v>9467</v>
      </c>
      <c r="K307" s="5">
        <v>10441</v>
      </c>
      <c r="L307" s="5">
        <v>22032</v>
      </c>
      <c r="M307" s="5">
        <v>23540</v>
      </c>
      <c r="N307" s="5">
        <v>2546</v>
      </c>
      <c r="O307" s="6">
        <v>6.6847911676212419</v>
      </c>
      <c r="P307" s="6">
        <v>5.0701633691679033</v>
      </c>
      <c r="Q307" s="6">
        <v>6.2247714406491665</v>
      </c>
      <c r="R307" s="6">
        <v>10.607806244664186</v>
      </c>
      <c r="S307" s="6">
        <v>7.8468590184588098</v>
      </c>
      <c r="T307" s="6">
        <v>8.6541729176854787</v>
      </c>
      <c r="U307" s="6">
        <v>18.261539864232017</v>
      </c>
      <c r="V307" s="6">
        <v>19.511467338599385</v>
      </c>
      <c r="W307" s="6">
        <v>2.1102886934610892</v>
      </c>
      <c r="X307" s="5">
        <v>61333</v>
      </c>
      <c r="Y307" s="5">
        <v>56696</v>
      </c>
      <c r="Z307" s="5">
        <v>2402</v>
      </c>
      <c r="AA307" s="5">
        <v>2603</v>
      </c>
      <c r="AB307" s="5">
        <v>2280</v>
      </c>
      <c r="AC307" s="5">
        <v>185</v>
      </c>
      <c r="AD307" s="5">
        <v>58730</v>
      </c>
      <c r="AE307" s="5">
        <v>54416</v>
      </c>
      <c r="AF307" s="5">
        <v>2217</v>
      </c>
      <c r="AG307" s="6">
        <v>4.0741693619523671</v>
      </c>
      <c r="AH307" s="6">
        <v>92.654520687893751</v>
      </c>
      <c r="AI307" s="6">
        <v>8.1140350877192979</v>
      </c>
      <c r="AJ307" s="6">
        <v>87.591240875912405</v>
      </c>
    </row>
    <row r="308" spans="1:36" hidden="1" x14ac:dyDescent="0.2">
      <c r="A308" s="1" t="str">
        <f t="shared" si="4"/>
        <v>Type: Small citiesMixed White and Black Caribbean</v>
      </c>
      <c r="B308" s="3" t="s">
        <v>40</v>
      </c>
      <c r="C308" s="3" t="s">
        <v>801</v>
      </c>
      <c r="D308" s="3" t="s">
        <v>706</v>
      </c>
      <c r="E308" s="5">
        <v>15557</v>
      </c>
      <c r="F308" s="5">
        <v>1850</v>
      </c>
      <c r="G308" s="5">
        <v>1739</v>
      </c>
      <c r="H308" s="5">
        <v>1618</v>
      </c>
      <c r="I308" s="5">
        <v>2396</v>
      </c>
      <c r="J308" s="5">
        <v>2990</v>
      </c>
      <c r="K308" s="5">
        <v>1003</v>
      </c>
      <c r="L308" s="5">
        <v>3796</v>
      </c>
      <c r="M308" s="5">
        <v>2586</v>
      </c>
      <c r="N308" s="5">
        <v>661</v>
      </c>
      <c r="O308" s="6">
        <v>11.891752908658482</v>
      </c>
      <c r="P308" s="6">
        <v>11.178247734138973</v>
      </c>
      <c r="Q308" s="6">
        <v>10.400462814167255</v>
      </c>
      <c r="R308" s="6">
        <v>15.401427010349039</v>
      </c>
      <c r="S308" s="6">
        <v>19.219643890210193</v>
      </c>
      <c r="T308" s="6">
        <v>6.4472584688564636</v>
      </c>
      <c r="U308" s="6">
        <v>24.400591373658159</v>
      </c>
      <c r="V308" s="6">
        <v>16.622742173940992</v>
      </c>
      <c r="W308" s="6">
        <v>4.2488911743909492</v>
      </c>
      <c r="X308" s="5">
        <v>3749</v>
      </c>
      <c r="Y308" s="5">
        <v>2989</v>
      </c>
      <c r="Z308" s="5">
        <v>360</v>
      </c>
      <c r="AA308" s="5">
        <v>322</v>
      </c>
      <c r="AB308" s="5">
        <v>218</v>
      </c>
      <c r="AC308" s="5">
        <v>48</v>
      </c>
      <c r="AD308" s="5">
        <v>3427</v>
      </c>
      <c r="AE308" s="5">
        <v>2771</v>
      </c>
      <c r="AF308" s="5">
        <v>312</v>
      </c>
      <c r="AG308" s="6">
        <v>11.259473114399134</v>
      </c>
      <c r="AH308" s="6">
        <v>80.857893201050487</v>
      </c>
      <c r="AI308" s="6">
        <v>22.01834862385321</v>
      </c>
      <c r="AJ308" s="6">
        <v>67.701863354037272</v>
      </c>
    </row>
    <row r="309" spans="1:36" hidden="1" x14ac:dyDescent="0.2">
      <c r="A309" s="1" t="str">
        <f t="shared" si="4"/>
        <v>Type: Small citiesMixed White and Black African</v>
      </c>
      <c r="B309" s="3" t="s">
        <v>40</v>
      </c>
      <c r="C309" s="3" t="s">
        <v>801</v>
      </c>
      <c r="D309" s="3" t="s">
        <v>707</v>
      </c>
      <c r="E309" s="5">
        <v>7241</v>
      </c>
      <c r="F309" s="5">
        <v>864</v>
      </c>
      <c r="G309" s="5">
        <v>750</v>
      </c>
      <c r="H309" s="5">
        <v>847</v>
      </c>
      <c r="I309" s="5">
        <v>1211</v>
      </c>
      <c r="J309" s="5">
        <v>1124</v>
      </c>
      <c r="K309" s="5">
        <v>484</v>
      </c>
      <c r="L309" s="5">
        <v>1343</v>
      </c>
      <c r="M309" s="5">
        <v>1376</v>
      </c>
      <c r="N309" s="5">
        <v>273</v>
      </c>
      <c r="O309" s="6">
        <v>11.932053583759149</v>
      </c>
      <c r="P309" s="6">
        <v>10.357685402568706</v>
      </c>
      <c r="Q309" s="6">
        <v>11.697279381300925</v>
      </c>
      <c r="R309" s="6">
        <v>16.724209363347605</v>
      </c>
      <c r="S309" s="6">
        <v>15.522717856649635</v>
      </c>
      <c r="T309" s="6">
        <v>6.6841596464576716</v>
      </c>
      <c r="U309" s="6">
        <v>18.547161994199698</v>
      </c>
      <c r="V309" s="6">
        <v>19.002900151912719</v>
      </c>
      <c r="W309" s="6">
        <v>3.7701974865350092</v>
      </c>
      <c r="X309" s="5">
        <v>1591</v>
      </c>
      <c r="Y309" s="5">
        <v>1347</v>
      </c>
      <c r="Z309" s="5">
        <v>133</v>
      </c>
      <c r="AA309" s="5">
        <v>127</v>
      </c>
      <c r="AB309" s="5">
        <v>96</v>
      </c>
      <c r="AC309" s="5">
        <v>22</v>
      </c>
      <c r="AD309" s="5">
        <v>1464</v>
      </c>
      <c r="AE309" s="5">
        <v>1251</v>
      </c>
      <c r="AF309" s="5">
        <v>111</v>
      </c>
      <c r="AG309" s="6">
        <v>8.8729016786570742</v>
      </c>
      <c r="AH309" s="6">
        <v>85.450819672131146</v>
      </c>
      <c r="AI309" s="6">
        <v>22.916666666666668</v>
      </c>
      <c r="AJ309" s="6">
        <v>75.590551181102356</v>
      </c>
    </row>
    <row r="310" spans="1:36" hidden="1" x14ac:dyDescent="0.2">
      <c r="A310" s="1" t="str">
        <f t="shared" si="4"/>
        <v>Type: Small citiesMixed White and Asian</v>
      </c>
      <c r="B310" s="3" t="s">
        <v>40</v>
      </c>
      <c r="C310" s="3" t="s">
        <v>801</v>
      </c>
      <c r="D310" s="3" t="s">
        <v>708</v>
      </c>
      <c r="E310" s="5">
        <v>15622</v>
      </c>
      <c r="F310" s="5">
        <v>1302</v>
      </c>
      <c r="G310" s="5">
        <v>1076</v>
      </c>
      <c r="H310" s="5">
        <v>1164</v>
      </c>
      <c r="I310" s="5">
        <v>2010</v>
      </c>
      <c r="J310" s="5">
        <v>1426</v>
      </c>
      <c r="K310" s="5">
        <v>1275</v>
      </c>
      <c r="L310" s="5">
        <v>2510</v>
      </c>
      <c r="M310" s="5">
        <v>2626</v>
      </c>
      <c r="N310" s="5">
        <v>480</v>
      </c>
      <c r="O310" s="6">
        <v>8.33440020483933</v>
      </c>
      <c r="P310" s="6">
        <v>6.8877224427090002</v>
      </c>
      <c r="Q310" s="6">
        <v>7.4510305978747917</v>
      </c>
      <c r="R310" s="6">
        <v>12.866470362309563</v>
      </c>
      <c r="S310" s="6">
        <v>9.1281526053002171</v>
      </c>
      <c r="T310" s="6">
        <v>8.1615670208680058</v>
      </c>
      <c r="U310" s="6">
        <v>16.067084880297017</v>
      </c>
      <c r="V310" s="6">
        <v>16.809627448470106</v>
      </c>
      <c r="W310" s="6">
        <v>3.0725899372679555</v>
      </c>
      <c r="X310" s="5">
        <v>3738</v>
      </c>
      <c r="Y310" s="5">
        <v>3245</v>
      </c>
      <c r="Z310" s="5">
        <v>199</v>
      </c>
      <c r="AA310" s="5">
        <v>260</v>
      </c>
      <c r="AB310" s="5">
        <v>192</v>
      </c>
      <c r="AC310" s="5">
        <v>22</v>
      </c>
      <c r="AD310" s="5">
        <v>3478</v>
      </c>
      <c r="AE310" s="5">
        <v>3053</v>
      </c>
      <c r="AF310" s="5">
        <v>177</v>
      </c>
      <c r="AG310" s="6">
        <v>5.797576154602031</v>
      </c>
      <c r="AH310" s="6">
        <v>87.78033352501437</v>
      </c>
      <c r="AI310" s="6">
        <v>11.458333333333334</v>
      </c>
      <c r="AJ310" s="6">
        <v>73.84615384615384</v>
      </c>
    </row>
    <row r="311" spans="1:36" hidden="1" x14ac:dyDescent="0.2">
      <c r="A311" s="1" t="str">
        <f t="shared" si="4"/>
        <v>Type: Small citiesMixed Other</v>
      </c>
      <c r="B311" s="3" t="s">
        <v>40</v>
      </c>
      <c r="C311" s="3" t="s">
        <v>801</v>
      </c>
      <c r="D311" s="3" t="s">
        <v>709</v>
      </c>
      <c r="E311" s="5">
        <v>12191</v>
      </c>
      <c r="F311" s="5">
        <v>949</v>
      </c>
      <c r="G311" s="5">
        <v>814</v>
      </c>
      <c r="H311" s="5">
        <v>879</v>
      </c>
      <c r="I311" s="5">
        <v>1474</v>
      </c>
      <c r="J311" s="5">
        <v>1277</v>
      </c>
      <c r="K311" s="5">
        <v>929</v>
      </c>
      <c r="L311" s="5">
        <v>2024</v>
      </c>
      <c r="M311" s="5">
        <v>2084</v>
      </c>
      <c r="N311" s="5">
        <v>322</v>
      </c>
      <c r="O311" s="6">
        <v>7.7844311377245505</v>
      </c>
      <c r="P311" s="6">
        <v>6.6770568452136825</v>
      </c>
      <c r="Q311" s="6">
        <v>7.2102370601263228</v>
      </c>
      <c r="R311" s="6">
        <v>12.090886719711262</v>
      </c>
      <c r="S311" s="6">
        <v>10.474940529899106</v>
      </c>
      <c r="T311" s="6">
        <v>7.6203756869822001</v>
      </c>
      <c r="U311" s="6">
        <v>16.602411615125913</v>
      </c>
      <c r="V311" s="6">
        <v>17.094577967352965</v>
      </c>
      <c r="W311" s="6">
        <v>2.6412927569518496</v>
      </c>
      <c r="X311" s="5">
        <v>3780</v>
      </c>
      <c r="Y311" s="5">
        <v>3210</v>
      </c>
      <c r="Z311" s="5">
        <v>235</v>
      </c>
      <c r="AA311" s="5">
        <v>201</v>
      </c>
      <c r="AB311" s="5">
        <v>128</v>
      </c>
      <c r="AC311" s="5">
        <v>25</v>
      </c>
      <c r="AD311" s="5">
        <v>3579</v>
      </c>
      <c r="AE311" s="5">
        <v>3082</v>
      </c>
      <c r="AF311" s="5">
        <v>210</v>
      </c>
      <c r="AG311" s="6">
        <v>6.8137573004542507</v>
      </c>
      <c r="AH311" s="6">
        <v>86.113439508242521</v>
      </c>
      <c r="AI311" s="6">
        <v>19.53125</v>
      </c>
      <c r="AJ311" s="6">
        <v>63.681592039800996</v>
      </c>
    </row>
    <row r="312" spans="1:36" hidden="1" x14ac:dyDescent="0.2">
      <c r="A312" s="1" t="str">
        <f t="shared" si="4"/>
        <v>Type: Small citiesIndian</v>
      </c>
      <c r="B312" s="3" t="s">
        <v>40</v>
      </c>
      <c r="C312" s="3" t="s">
        <v>801</v>
      </c>
      <c r="D312" s="3" t="s">
        <v>710</v>
      </c>
      <c r="E312" s="5">
        <v>44663</v>
      </c>
      <c r="F312" s="5">
        <v>5295</v>
      </c>
      <c r="G312" s="5">
        <v>4016</v>
      </c>
      <c r="H312" s="5">
        <v>3866</v>
      </c>
      <c r="I312" s="5">
        <v>8723</v>
      </c>
      <c r="J312" s="5">
        <v>3545</v>
      </c>
      <c r="K312" s="5">
        <v>2303</v>
      </c>
      <c r="L312" s="5">
        <v>10012</v>
      </c>
      <c r="M312" s="5">
        <v>13716</v>
      </c>
      <c r="N312" s="5">
        <v>2394</v>
      </c>
      <c r="O312" s="6">
        <v>11.85545082058975</v>
      </c>
      <c r="P312" s="6">
        <v>8.9917829075521123</v>
      </c>
      <c r="Q312" s="6">
        <v>8.6559344423795981</v>
      </c>
      <c r="R312" s="6">
        <v>19.530707744665605</v>
      </c>
      <c r="S312" s="6">
        <v>7.9372187269104177</v>
      </c>
      <c r="T312" s="6">
        <v>5.1563934352820011</v>
      </c>
      <c r="U312" s="6">
        <v>22.416765555381414</v>
      </c>
      <c r="V312" s="6">
        <v>30.709983655374696</v>
      </c>
      <c r="W312" s="6">
        <v>5.3601415041533258</v>
      </c>
      <c r="X312" s="5">
        <v>19433</v>
      </c>
      <c r="Y312" s="5">
        <v>16677</v>
      </c>
      <c r="Z312" s="5">
        <v>808</v>
      </c>
      <c r="AA312" s="5">
        <v>1674</v>
      </c>
      <c r="AB312" s="5">
        <v>1291</v>
      </c>
      <c r="AC312" s="5">
        <v>68</v>
      </c>
      <c r="AD312" s="5">
        <v>17759</v>
      </c>
      <c r="AE312" s="5">
        <v>15386</v>
      </c>
      <c r="AF312" s="5">
        <v>740</v>
      </c>
      <c r="AG312" s="6">
        <v>4.8095671389574939</v>
      </c>
      <c r="AH312" s="6">
        <v>86.637761135199057</v>
      </c>
      <c r="AI312" s="6">
        <v>5.2672347017815646</v>
      </c>
      <c r="AJ312" s="6">
        <v>77.120669056152934</v>
      </c>
    </row>
    <row r="313" spans="1:36" hidden="1" x14ac:dyDescent="0.2">
      <c r="A313" s="1" t="str">
        <f t="shared" si="4"/>
        <v>Type: Small citiesPakistani</v>
      </c>
      <c r="B313" s="3" t="s">
        <v>40</v>
      </c>
      <c r="C313" s="3" t="s">
        <v>801</v>
      </c>
      <c r="D313" s="3" t="s">
        <v>711</v>
      </c>
      <c r="E313" s="5">
        <v>28305</v>
      </c>
      <c r="F313" s="5">
        <v>6087</v>
      </c>
      <c r="G313" s="5">
        <v>4592</v>
      </c>
      <c r="H313" s="5">
        <v>3898</v>
      </c>
      <c r="I313" s="5">
        <v>7597</v>
      </c>
      <c r="J313" s="5">
        <v>5192</v>
      </c>
      <c r="K313" s="5">
        <v>1731</v>
      </c>
      <c r="L313" s="5">
        <v>10078</v>
      </c>
      <c r="M313" s="5">
        <v>6627</v>
      </c>
      <c r="N313" s="5">
        <v>2862</v>
      </c>
      <c r="O313" s="6">
        <v>21.505034446210917</v>
      </c>
      <c r="P313" s="6">
        <v>16.223282105635047</v>
      </c>
      <c r="Q313" s="6">
        <v>13.771418477300831</v>
      </c>
      <c r="R313" s="6">
        <v>26.839780957428015</v>
      </c>
      <c r="S313" s="6">
        <v>18.343048931284226</v>
      </c>
      <c r="T313" s="6">
        <v>6.1155272919978803</v>
      </c>
      <c r="U313" s="6">
        <v>35.605016781487372</v>
      </c>
      <c r="V313" s="6">
        <v>23.412824589295177</v>
      </c>
      <c r="W313" s="6">
        <v>10.111287758346581</v>
      </c>
      <c r="X313" s="5">
        <v>10640</v>
      </c>
      <c r="Y313" s="5">
        <v>7471</v>
      </c>
      <c r="Z313" s="5">
        <v>714</v>
      </c>
      <c r="AA313" s="5">
        <v>2150</v>
      </c>
      <c r="AB313" s="5">
        <v>1373</v>
      </c>
      <c r="AC313" s="5">
        <v>189</v>
      </c>
      <c r="AD313" s="5">
        <v>8490</v>
      </c>
      <c r="AE313" s="5">
        <v>6098</v>
      </c>
      <c r="AF313" s="5">
        <v>525</v>
      </c>
      <c r="AG313" s="6">
        <v>8.6093801246310271</v>
      </c>
      <c r="AH313" s="6">
        <v>71.825677267373379</v>
      </c>
      <c r="AI313" s="6">
        <v>13.765477057538238</v>
      </c>
      <c r="AJ313" s="6">
        <v>63.860465116279073</v>
      </c>
    </row>
    <row r="314" spans="1:36" hidden="1" x14ac:dyDescent="0.2">
      <c r="A314" s="1" t="str">
        <f t="shared" si="4"/>
        <v>Type: Small citiesBangladeshi</v>
      </c>
      <c r="B314" s="3" t="s">
        <v>40</v>
      </c>
      <c r="C314" s="3" t="s">
        <v>801</v>
      </c>
      <c r="D314" s="3" t="s">
        <v>712</v>
      </c>
      <c r="E314" s="5">
        <v>9070</v>
      </c>
      <c r="F314" s="5">
        <v>759</v>
      </c>
      <c r="G314" s="5">
        <v>693</v>
      </c>
      <c r="H314" s="5">
        <v>597</v>
      </c>
      <c r="I314" s="5">
        <v>1083</v>
      </c>
      <c r="J314" s="5">
        <v>1302</v>
      </c>
      <c r="K314" s="5">
        <v>835</v>
      </c>
      <c r="L314" s="5">
        <v>1896</v>
      </c>
      <c r="M314" s="5">
        <v>1414</v>
      </c>
      <c r="N314" s="5">
        <v>219</v>
      </c>
      <c r="O314" s="6">
        <v>8.3682469680264617</v>
      </c>
      <c r="P314" s="6">
        <v>7.6405733186328559</v>
      </c>
      <c r="Q314" s="6">
        <v>6.5821389195148843</v>
      </c>
      <c r="R314" s="6">
        <v>11.940463065049615</v>
      </c>
      <c r="S314" s="6">
        <v>14.355016538037486</v>
      </c>
      <c r="T314" s="6">
        <v>9.2061742006615219</v>
      </c>
      <c r="U314" s="6">
        <v>20.904079382579933</v>
      </c>
      <c r="V314" s="6">
        <v>15.589856670341787</v>
      </c>
      <c r="W314" s="6">
        <v>2.4145534729878722</v>
      </c>
      <c r="X314" s="5">
        <v>3439</v>
      </c>
      <c r="Y314" s="5">
        <v>2362</v>
      </c>
      <c r="Z314" s="5">
        <v>213</v>
      </c>
      <c r="AA314" s="5">
        <v>158</v>
      </c>
      <c r="AB314" s="5">
        <v>102</v>
      </c>
      <c r="AC314" s="5">
        <v>15</v>
      </c>
      <c r="AD314" s="5">
        <v>3281</v>
      </c>
      <c r="AE314" s="5">
        <v>2260</v>
      </c>
      <c r="AF314" s="5">
        <v>198</v>
      </c>
      <c r="AG314" s="6">
        <v>8.7610619469026556</v>
      </c>
      <c r="AH314" s="6">
        <v>68.881438585797014</v>
      </c>
      <c r="AI314" s="6">
        <v>14.705882352941176</v>
      </c>
      <c r="AJ314" s="6">
        <v>64.556962025316452</v>
      </c>
    </row>
    <row r="315" spans="1:36" hidden="1" x14ac:dyDescent="0.2">
      <c r="A315" s="1" t="str">
        <f t="shared" si="4"/>
        <v>Type: Small citiesChinese</v>
      </c>
      <c r="B315" s="3" t="s">
        <v>40</v>
      </c>
      <c r="C315" s="3" t="s">
        <v>801</v>
      </c>
      <c r="D315" s="3" t="s">
        <v>713</v>
      </c>
      <c r="E315" s="5">
        <v>24843</v>
      </c>
      <c r="F315" s="5">
        <v>1459</v>
      </c>
      <c r="G315" s="5">
        <v>1093</v>
      </c>
      <c r="H315" s="5">
        <v>1407</v>
      </c>
      <c r="I315" s="5">
        <v>2622</v>
      </c>
      <c r="J315" s="5">
        <v>1378</v>
      </c>
      <c r="K315" s="5">
        <v>3051</v>
      </c>
      <c r="L315" s="5">
        <v>3356</v>
      </c>
      <c r="M315" s="5">
        <v>4035</v>
      </c>
      <c r="N315" s="5">
        <v>539</v>
      </c>
      <c r="O315" s="6">
        <v>5.8728816970575215</v>
      </c>
      <c r="P315" s="6">
        <v>4.3996296743549488</v>
      </c>
      <c r="Q315" s="6">
        <v>5.6635672020287409</v>
      </c>
      <c r="R315" s="6">
        <v>10.554280883951213</v>
      </c>
      <c r="S315" s="6">
        <v>5.5468341182626899</v>
      </c>
      <c r="T315" s="6">
        <v>12.281125467938654</v>
      </c>
      <c r="U315" s="6">
        <v>13.508835486857464</v>
      </c>
      <c r="V315" s="6">
        <v>16.241999758483274</v>
      </c>
      <c r="W315" s="6">
        <v>2.1696252465483234</v>
      </c>
      <c r="X315" s="5">
        <v>6228</v>
      </c>
      <c r="Y315" s="5">
        <v>5371</v>
      </c>
      <c r="Z315" s="5">
        <v>266</v>
      </c>
      <c r="AA315" s="5">
        <v>238</v>
      </c>
      <c r="AB315" s="5">
        <v>197</v>
      </c>
      <c r="AC315" s="5">
        <v>15</v>
      </c>
      <c r="AD315" s="5">
        <v>5990</v>
      </c>
      <c r="AE315" s="5">
        <v>5174</v>
      </c>
      <c r="AF315" s="5">
        <v>251</v>
      </c>
      <c r="AG315" s="6">
        <v>4.8511789717819864</v>
      </c>
      <c r="AH315" s="6">
        <v>86.377295492487477</v>
      </c>
      <c r="AI315" s="6">
        <v>7.6142131979695433</v>
      </c>
      <c r="AJ315" s="6">
        <v>82.773109243697476</v>
      </c>
    </row>
    <row r="316" spans="1:36" hidden="1" x14ac:dyDescent="0.2">
      <c r="A316" s="1" t="str">
        <f t="shared" si="4"/>
        <v>Type: Small citiesAsian Other</v>
      </c>
      <c r="B316" s="3" t="s">
        <v>40</v>
      </c>
      <c r="C316" s="3" t="s">
        <v>801</v>
      </c>
      <c r="D316" s="3" t="s">
        <v>714</v>
      </c>
      <c r="E316" s="5">
        <v>27933</v>
      </c>
      <c r="F316" s="5">
        <v>2155</v>
      </c>
      <c r="G316" s="5">
        <v>1628</v>
      </c>
      <c r="H316" s="5">
        <v>1895</v>
      </c>
      <c r="I316" s="5">
        <v>3219</v>
      </c>
      <c r="J316" s="5">
        <v>2784</v>
      </c>
      <c r="K316" s="5">
        <v>2254</v>
      </c>
      <c r="L316" s="5">
        <v>5462</v>
      </c>
      <c r="M316" s="5">
        <v>4818</v>
      </c>
      <c r="N316" s="5">
        <v>812</v>
      </c>
      <c r="O316" s="6">
        <v>7.7148891991551212</v>
      </c>
      <c r="P316" s="6">
        <v>5.8282318404754232</v>
      </c>
      <c r="Q316" s="6">
        <v>6.7840905022732967</v>
      </c>
      <c r="R316" s="6">
        <v>11.524003866394587</v>
      </c>
      <c r="S316" s="6">
        <v>9.9667060466115345</v>
      </c>
      <c r="T316" s="6">
        <v>8.069308702967815</v>
      </c>
      <c r="U316" s="6">
        <v>19.553932624494326</v>
      </c>
      <c r="V316" s="6">
        <v>17.248415852217807</v>
      </c>
      <c r="W316" s="6">
        <v>2.9069559302616979</v>
      </c>
      <c r="X316" s="5">
        <v>11311</v>
      </c>
      <c r="Y316" s="5">
        <v>9486</v>
      </c>
      <c r="Z316" s="5">
        <v>558</v>
      </c>
      <c r="AA316" s="5">
        <v>637</v>
      </c>
      <c r="AB316" s="5">
        <v>460</v>
      </c>
      <c r="AC316" s="5">
        <v>49</v>
      </c>
      <c r="AD316" s="5">
        <v>10674</v>
      </c>
      <c r="AE316" s="5">
        <v>9026</v>
      </c>
      <c r="AF316" s="5">
        <v>509</v>
      </c>
      <c r="AG316" s="6">
        <v>5.6392643474407267</v>
      </c>
      <c r="AH316" s="6">
        <v>84.560614577477978</v>
      </c>
      <c r="AI316" s="6">
        <v>10.652173913043478</v>
      </c>
      <c r="AJ316" s="6">
        <v>72.213500784929352</v>
      </c>
    </row>
    <row r="317" spans="1:36" hidden="1" x14ac:dyDescent="0.2">
      <c r="A317" s="1" t="str">
        <f t="shared" si="4"/>
        <v>Type: Small citiesBlack African</v>
      </c>
      <c r="B317" s="3" t="s">
        <v>40</v>
      </c>
      <c r="C317" s="3" t="s">
        <v>801</v>
      </c>
      <c r="D317" s="3" t="s">
        <v>715</v>
      </c>
      <c r="E317" s="5">
        <v>22845</v>
      </c>
      <c r="F317" s="5">
        <v>2433</v>
      </c>
      <c r="G317" s="5">
        <v>1975</v>
      </c>
      <c r="H317" s="5">
        <v>2019</v>
      </c>
      <c r="I317" s="5">
        <v>3311</v>
      </c>
      <c r="J317" s="5">
        <v>4329</v>
      </c>
      <c r="K317" s="5">
        <v>2154</v>
      </c>
      <c r="L317" s="5">
        <v>5984</v>
      </c>
      <c r="M317" s="5">
        <v>3748</v>
      </c>
      <c r="N317" s="5">
        <v>824</v>
      </c>
      <c r="O317" s="6">
        <v>10.650032829940907</v>
      </c>
      <c r="P317" s="6">
        <v>8.6452177719413434</v>
      </c>
      <c r="Q317" s="6">
        <v>8.8378200919238346</v>
      </c>
      <c r="R317" s="6">
        <v>14.493324578682426</v>
      </c>
      <c r="S317" s="6">
        <v>18.949441891004597</v>
      </c>
      <c r="T317" s="6">
        <v>9.428759028233749</v>
      </c>
      <c r="U317" s="6">
        <v>26.193915517618734</v>
      </c>
      <c r="V317" s="6">
        <v>16.406215802144889</v>
      </c>
      <c r="W317" s="6">
        <v>3.6069161742175533</v>
      </c>
      <c r="X317" s="5">
        <v>8977</v>
      </c>
      <c r="Y317" s="5">
        <v>7645</v>
      </c>
      <c r="Z317" s="5">
        <v>852</v>
      </c>
      <c r="AA317" s="5">
        <v>625</v>
      </c>
      <c r="AB317" s="5">
        <v>460</v>
      </c>
      <c r="AC317" s="5">
        <v>93</v>
      </c>
      <c r="AD317" s="5">
        <v>8352</v>
      </c>
      <c r="AE317" s="5">
        <v>7185</v>
      </c>
      <c r="AF317" s="5">
        <v>759</v>
      </c>
      <c r="AG317" s="6">
        <v>10.563674321503132</v>
      </c>
      <c r="AH317" s="6">
        <v>86.027298850574709</v>
      </c>
      <c r="AI317" s="6">
        <v>20.217391304347824</v>
      </c>
      <c r="AJ317" s="6">
        <v>73.599999999999994</v>
      </c>
    </row>
    <row r="318" spans="1:36" hidden="1" x14ac:dyDescent="0.2">
      <c r="A318" s="1" t="str">
        <f t="shared" si="4"/>
        <v>Type: Small citiesBlack Caribbean</v>
      </c>
      <c r="B318" s="3" t="s">
        <v>40</v>
      </c>
      <c r="C318" s="3" t="s">
        <v>801</v>
      </c>
      <c r="D318" s="3" t="s">
        <v>716</v>
      </c>
      <c r="E318" s="5">
        <v>11219</v>
      </c>
      <c r="F318" s="5">
        <v>799</v>
      </c>
      <c r="G318" s="5">
        <v>813</v>
      </c>
      <c r="H318" s="5">
        <v>654</v>
      </c>
      <c r="I318" s="5">
        <v>1067</v>
      </c>
      <c r="J318" s="5">
        <v>1769</v>
      </c>
      <c r="K318" s="5">
        <v>793</v>
      </c>
      <c r="L318" s="5">
        <v>3474</v>
      </c>
      <c r="M318" s="5">
        <v>2063</v>
      </c>
      <c r="N318" s="5">
        <v>299</v>
      </c>
      <c r="O318" s="6">
        <v>7.1218468669221853</v>
      </c>
      <c r="P318" s="6">
        <v>7.2466351724752656</v>
      </c>
      <c r="Q318" s="6">
        <v>5.8293965594081465</v>
      </c>
      <c r="R318" s="6">
        <v>9.5106515732239956</v>
      </c>
      <c r="S318" s="6">
        <v>15.767893751671272</v>
      </c>
      <c r="T318" s="6">
        <v>7.0683661645422946</v>
      </c>
      <c r="U318" s="6">
        <v>30.965326677957037</v>
      </c>
      <c r="V318" s="6">
        <v>18.388448168285944</v>
      </c>
      <c r="W318" s="6">
        <v>2.6651216685979144</v>
      </c>
      <c r="X318" s="5">
        <v>4362</v>
      </c>
      <c r="Y318" s="5">
        <v>3817</v>
      </c>
      <c r="Z318" s="5">
        <v>421</v>
      </c>
      <c r="AA318" s="5">
        <v>135</v>
      </c>
      <c r="AB318" s="5">
        <v>106</v>
      </c>
      <c r="AC318" s="5">
        <v>7</v>
      </c>
      <c r="AD318" s="5">
        <v>4227</v>
      </c>
      <c r="AE318" s="5">
        <v>3711</v>
      </c>
      <c r="AF318" s="5">
        <v>414</v>
      </c>
      <c r="AG318" s="6">
        <v>11.156022635408245</v>
      </c>
      <c r="AH318" s="6">
        <v>87.792760823278925</v>
      </c>
      <c r="AI318" s="6">
        <v>6.6037735849056602</v>
      </c>
      <c r="AJ318" s="6">
        <v>78.518518518518519</v>
      </c>
    </row>
    <row r="319" spans="1:36" hidden="1" x14ac:dyDescent="0.2">
      <c r="A319" s="1" t="str">
        <f t="shared" si="4"/>
        <v>Type: Small citiesBlack Other</v>
      </c>
      <c r="B319" s="3" t="s">
        <v>40</v>
      </c>
      <c r="C319" s="3" t="s">
        <v>801</v>
      </c>
      <c r="D319" s="3" t="s">
        <v>717</v>
      </c>
      <c r="E319" s="5">
        <v>3918</v>
      </c>
      <c r="F319" s="5">
        <v>367</v>
      </c>
      <c r="G319" s="5">
        <v>347</v>
      </c>
      <c r="H319" s="5">
        <v>308</v>
      </c>
      <c r="I319" s="5">
        <v>448</v>
      </c>
      <c r="J319" s="5">
        <v>725</v>
      </c>
      <c r="K319" s="5">
        <v>322</v>
      </c>
      <c r="L319" s="5">
        <v>1127</v>
      </c>
      <c r="M319" s="5">
        <v>643</v>
      </c>
      <c r="N319" s="5">
        <v>122</v>
      </c>
      <c r="O319" s="6">
        <v>9.3670239918325677</v>
      </c>
      <c r="P319" s="6">
        <v>8.8565594691168972</v>
      </c>
      <c r="Q319" s="6">
        <v>7.861153649821337</v>
      </c>
      <c r="R319" s="6">
        <v>11.434405308831037</v>
      </c>
      <c r="S319" s="6">
        <v>18.504338948443085</v>
      </c>
      <c r="T319" s="6">
        <v>8.2184788157223068</v>
      </c>
      <c r="U319" s="6">
        <v>28.764675855028077</v>
      </c>
      <c r="V319" s="6">
        <v>16.411434405308832</v>
      </c>
      <c r="W319" s="6">
        <v>3.1138335885655946</v>
      </c>
      <c r="X319" s="5">
        <v>1615</v>
      </c>
      <c r="Y319" s="5">
        <v>1332</v>
      </c>
      <c r="Z319" s="5">
        <v>177</v>
      </c>
      <c r="AA319" s="5">
        <v>77</v>
      </c>
      <c r="AB319" s="5">
        <v>52</v>
      </c>
      <c r="AC319" s="5">
        <v>11</v>
      </c>
      <c r="AD319" s="5">
        <v>1538</v>
      </c>
      <c r="AE319" s="5">
        <v>1280</v>
      </c>
      <c r="AF319" s="5">
        <v>166</v>
      </c>
      <c r="AG319" s="6">
        <v>12.96875</v>
      </c>
      <c r="AH319" s="6">
        <v>83.224967490247067</v>
      </c>
      <c r="AI319" s="6">
        <v>21.153846153846153</v>
      </c>
      <c r="AJ319" s="6">
        <v>67.532467532467535</v>
      </c>
    </row>
    <row r="320" spans="1:36" hidden="1" x14ac:dyDescent="0.2">
      <c r="A320" s="1" t="str">
        <f t="shared" si="4"/>
        <v>Type: Small citiesArab</v>
      </c>
      <c r="B320" s="3" t="s">
        <v>40</v>
      </c>
      <c r="C320" s="3" t="s">
        <v>801</v>
      </c>
      <c r="D320" s="3" t="s">
        <v>699</v>
      </c>
      <c r="E320" s="5">
        <v>8972</v>
      </c>
      <c r="F320" s="5">
        <v>1301</v>
      </c>
      <c r="G320" s="5">
        <v>977</v>
      </c>
      <c r="H320" s="5">
        <v>1084</v>
      </c>
      <c r="I320" s="5">
        <v>1873</v>
      </c>
      <c r="J320" s="5">
        <v>1042</v>
      </c>
      <c r="K320" s="5">
        <v>779</v>
      </c>
      <c r="L320" s="5">
        <v>1802</v>
      </c>
      <c r="M320" s="5">
        <v>2158</v>
      </c>
      <c r="N320" s="5">
        <v>560</v>
      </c>
      <c r="O320" s="6">
        <v>14.500668747213552</v>
      </c>
      <c r="P320" s="6">
        <v>10.889433794025859</v>
      </c>
      <c r="Q320" s="6">
        <v>12.082032991529202</v>
      </c>
      <c r="R320" s="6">
        <v>20.876058849754791</v>
      </c>
      <c r="S320" s="6">
        <v>11.613909942041909</v>
      </c>
      <c r="T320" s="6">
        <v>8.6825679893000451</v>
      </c>
      <c r="U320" s="6">
        <v>20.084707980383413</v>
      </c>
      <c r="V320" s="6">
        <v>24.052608114132859</v>
      </c>
      <c r="W320" s="6">
        <v>6.2416406598305842</v>
      </c>
      <c r="X320" s="5">
        <v>2609</v>
      </c>
      <c r="Y320" s="5">
        <v>1831</v>
      </c>
      <c r="Z320" s="5">
        <v>222</v>
      </c>
      <c r="AA320" s="5">
        <v>317</v>
      </c>
      <c r="AB320" s="5">
        <v>178</v>
      </c>
      <c r="AC320" s="5">
        <v>40</v>
      </c>
      <c r="AD320" s="5">
        <v>2292</v>
      </c>
      <c r="AE320" s="5">
        <v>1653</v>
      </c>
      <c r="AF320" s="5">
        <v>182</v>
      </c>
      <c r="AG320" s="6">
        <v>11.01028433151845</v>
      </c>
      <c r="AH320" s="6">
        <v>72.120418848167546</v>
      </c>
      <c r="AI320" s="6">
        <v>22.471910112359552</v>
      </c>
      <c r="AJ320" s="6">
        <v>56.151419558359621</v>
      </c>
    </row>
    <row r="321" spans="1:36" hidden="1" x14ac:dyDescent="0.2">
      <c r="A321" s="1" t="str">
        <f t="shared" si="4"/>
        <v>Type: Small citiesOther</v>
      </c>
      <c r="B321" s="3" t="s">
        <v>40</v>
      </c>
      <c r="C321" s="3" t="s">
        <v>801</v>
      </c>
      <c r="D321" s="3" t="s">
        <v>718</v>
      </c>
      <c r="E321" s="5">
        <v>8237</v>
      </c>
      <c r="F321" s="5">
        <v>936</v>
      </c>
      <c r="G321" s="5">
        <v>749</v>
      </c>
      <c r="H321" s="5">
        <v>750</v>
      </c>
      <c r="I321" s="5">
        <v>1290</v>
      </c>
      <c r="J321" s="5">
        <v>854</v>
      </c>
      <c r="K321" s="5">
        <v>644</v>
      </c>
      <c r="L321" s="5">
        <v>1501</v>
      </c>
      <c r="M321" s="5">
        <v>1625</v>
      </c>
      <c r="N321" s="5">
        <v>329</v>
      </c>
      <c r="O321" s="6">
        <v>11.363360446764599</v>
      </c>
      <c r="P321" s="6">
        <v>9.0931164258832098</v>
      </c>
      <c r="Q321" s="6">
        <v>9.1052567682408636</v>
      </c>
      <c r="R321" s="6">
        <v>15.661041641374286</v>
      </c>
      <c r="S321" s="6">
        <v>10.36785237343693</v>
      </c>
      <c r="T321" s="6">
        <v>7.8183804783294892</v>
      </c>
      <c r="U321" s="6">
        <v>18.222653878839385</v>
      </c>
      <c r="V321" s="6">
        <v>19.72805633118854</v>
      </c>
      <c r="W321" s="6">
        <v>3.9941726356683258</v>
      </c>
      <c r="X321" s="5">
        <v>3410</v>
      </c>
      <c r="Y321" s="5">
        <v>2799</v>
      </c>
      <c r="Z321" s="5">
        <v>248</v>
      </c>
      <c r="AA321" s="5">
        <v>306</v>
      </c>
      <c r="AB321" s="5">
        <v>214</v>
      </c>
      <c r="AC321" s="5">
        <v>48</v>
      </c>
      <c r="AD321" s="5">
        <v>3104</v>
      </c>
      <c r="AE321" s="5">
        <v>2585</v>
      </c>
      <c r="AF321" s="5">
        <v>200</v>
      </c>
      <c r="AG321" s="6">
        <v>7.7369439071566735</v>
      </c>
      <c r="AH321" s="6">
        <v>83.279639175257728</v>
      </c>
      <c r="AI321" s="6">
        <v>22.429906542056074</v>
      </c>
      <c r="AJ321" s="6">
        <v>69.93464052287581</v>
      </c>
    </row>
    <row r="322" spans="1:36" x14ac:dyDescent="0.2">
      <c r="A322" s="1" t="str">
        <f t="shared" ref="A322:A385" si="5">C322&amp;D322</f>
        <v>Type: Industrial areasAll people</v>
      </c>
      <c r="B322" s="3" t="s">
        <v>41</v>
      </c>
      <c r="C322" s="3" t="s">
        <v>792</v>
      </c>
      <c r="D322" s="3" t="s">
        <v>700</v>
      </c>
      <c r="E322" s="5">
        <v>6082981</v>
      </c>
      <c r="F322" s="5">
        <v>579554</v>
      </c>
      <c r="G322" s="5">
        <v>490304</v>
      </c>
      <c r="H322" s="5">
        <v>793341</v>
      </c>
      <c r="I322" s="5">
        <v>756304</v>
      </c>
      <c r="J322" s="5">
        <v>855419</v>
      </c>
      <c r="K322" s="5">
        <v>222178</v>
      </c>
      <c r="L322" s="5">
        <v>606565</v>
      </c>
      <c r="M322" s="5">
        <v>410185</v>
      </c>
      <c r="N322" s="5">
        <v>169440</v>
      </c>
      <c r="O322" s="6">
        <v>9.5274668784926337</v>
      </c>
      <c r="P322" s="6">
        <v>8.0602586133344811</v>
      </c>
      <c r="Q322" s="6">
        <v>13.041977280547153</v>
      </c>
      <c r="R322" s="6">
        <v>12.433114619296033</v>
      </c>
      <c r="S322" s="6">
        <v>14.062496660765502</v>
      </c>
      <c r="T322" s="6">
        <v>3.652452637941825</v>
      </c>
      <c r="U322" s="6">
        <v>9.9715090347972488</v>
      </c>
      <c r="V322" s="6">
        <v>6.7431576722005211</v>
      </c>
      <c r="W322" s="6">
        <v>2.7854763971809215</v>
      </c>
      <c r="X322" s="5">
        <v>2028639</v>
      </c>
      <c r="Y322" s="5">
        <v>1760420</v>
      </c>
      <c r="Z322" s="5">
        <v>104559</v>
      </c>
      <c r="AA322" s="5">
        <v>167011</v>
      </c>
      <c r="AB322" s="5">
        <v>127712</v>
      </c>
      <c r="AC322" s="5">
        <v>15803</v>
      </c>
      <c r="AD322" s="5">
        <v>1861628</v>
      </c>
      <c r="AE322" s="5">
        <v>1632708</v>
      </c>
      <c r="AF322" s="5">
        <v>88756</v>
      </c>
      <c r="AG322" s="6">
        <v>5.436122074492193</v>
      </c>
      <c r="AH322" s="6">
        <v>87.70323609228052</v>
      </c>
      <c r="AI322" s="6">
        <v>12.373935103983964</v>
      </c>
      <c r="AJ322" s="6">
        <v>76.46921460263097</v>
      </c>
    </row>
    <row r="323" spans="1:36" hidden="1" x14ac:dyDescent="0.2">
      <c r="A323" s="1" t="str">
        <f t="shared" si="5"/>
        <v>Type: Industrial areasWhite British</v>
      </c>
      <c r="B323" s="3" t="s">
        <v>41</v>
      </c>
      <c r="C323" s="3" t="s">
        <v>792</v>
      </c>
      <c r="D323" s="3" t="s">
        <v>701</v>
      </c>
      <c r="E323" s="5">
        <v>5388828</v>
      </c>
      <c r="F323" s="5">
        <v>473967</v>
      </c>
      <c r="G323" s="5">
        <v>379436</v>
      </c>
      <c r="H323" s="5">
        <v>700134</v>
      </c>
      <c r="I323" s="5">
        <v>659206</v>
      </c>
      <c r="J323" s="5">
        <v>742195</v>
      </c>
      <c r="K323" s="5">
        <v>192949</v>
      </c>
      <c r="L323" s="5">
        <v>467869</v>
      </c>
      <c r="M323" s="5">
        <v>287462</v>
      </c>
      <c r="N323" s="5">
        <v>129210</v>
      </c>
      <c r="O323" s="6">
        <v>8.7953632960636341</v>
      </c>
      <c r="P323" s="6">
        <v>7.0411599702198693</v>
      </c>
      <c r="Q323" s="6">
        <v>12.992324119456031</v>
      </c>
      <c r="R323" s="6">
        <v>12.232826878126376</v>
      </c>
      <c r="S323" s="6">
        <v>13.772846340614322</v>
      </c>
      <c r="T323" s="6">
        <v>3.5805373635974278</v>
      </c>
      <c r="U323" s="6">
        <v>8.682203254585227</v>
      </c>
      <c r="V323" s="6">
        <v>5.3344066650485038</v>
      </c>
      <c r="W323" s="6">
        <v>2.3977384321785737</v>
      </c>
      <c r="X323" s="5">
        <v>1747906</v>
      </c>
      <c r="Y323" s="5">
        <v>1528428</v>
      </c>
      <c r="Z323" s="5">
        <v>86852</v>
      </c>
      <c r="AA323" s="5">
        <v>131942</v>
      </c>
      <c r="AB323" s="5">
        <v>102324</v>
      </c>
      <c r="AC323" s="5">
        <v>13086</v>
      </c>
      <c r="AD323" s="5">
        <v>1615964</v>
      </c>
      <c r="AE323" s="5">
        <v>1426104</v>
      </c>
      <c r="AF323" s="5">
        <v>73766</v>
      </c>
      <c r="AG323" s="6">
        <v>5.1725540353298216</v>
      </c>
      <c r="AH323" s="6">
        <v>88.250975888076709</v>
      </c>
      <c r="AI323" s="6">
        <v>12.788788554004926</v>
      </c>
      <c r="AJ323" s="6">
        <v>77.552257810249955</v>
      </c>
    </row>
    <row r="324" spans="1:36" hidden="1" x14ac:dyDescent="0.2">
      <c r="A324" s="1" t="str">
        <f t="shared" si="5"/>
        <v>Type: Industrial areasMinorities - all other than White British</v>
      </c>
      <c r="B324" s="3" t="s">
        <v>41</v>
      </c>
      <c r="C324" s="3" t="s">
        <v>792</v>
      </c>
      <c r="D324" s="3" t="s">
        <v>702</v>
      </c>
      <c r="E324" s="5">
        <v>694153</v>
      </c>
      <c r="F324" s="5">
        <v>105587</v>
      </c>
      <c r="G324" s="5">
        <v>110868</v>
      </c>
      <c r="H324" s="5">
        <v>93207</v>
      </c>
      <c r="I324" s="5">
        <v>97098</v>
      </c>
      <c r="J324" s="5">
        <v>113224</v>
      </c>
      <c r="K324" s="5">
        <v>29229</v>
      </c>
      <c r="L324" s="5">
        <v>138696</v>
      </c>
      <c r="M324" s="5">
        <v>122723</v>
      </c>
      <c r="N324" s="5">
        <v>40230</v>
      </c>
      <c r="O324" s="6">
        <v>15.210911715428731</v>
      </c>
      <c r="P324" s="6">
        <v>15.971695000958002</v>
      </c>
      <c r="Q324" s="6">
        <v>13.427443229374504</v>
      </c>
      <c r="R324" s="6">
        <v>13.987982476485731</v>
      </c>
      <c r="S324" s="6">
        <v>16.311101443053619</v>
      </c>
      <c r="T324" s="6">
        <v>4.2107431646913573</v>
      </c>
      <c r="U324" s="6">
        <v>19.980609462179089</v>
      </c>
      <c r="V324" s="6">
        <v>17.679531745883111</v>
      </c>
      <c r="W324" s="6">
        <v>5.7955522773797705</v>
      </c>
      <c r="X324" s="5">
        <v>280733</v>
      </c>
      <c r="Y324" s="5">
        <v>231992</v>
      </c>
      <c r="Z324" s="5">
        <v>17707</v>
      </c>
      <c r="AA324" s="5">
        <v>35069</v>
      </c>
      <c r="AB324" s="5">
        <v>25388</v>
      </c>
      <c r="AC324" s="5">
        <v>2717</v>
      </c>
      <c r="AD324" s="5">
        <v>245664</v>
      </c>
      <c r="AE324" s="5">
        <v>206604</v>
      </c>
      <c r="AF324" s="5">
        <v>14990</v>
      </c>
      <c r="AG324" s="6">
        <v>7.2554258388027337</v>
      </c>
      <c r="AH324" s="6">
        <v>84.100234466588518</v>
      </c>
      <c r="AI324" s="6">
        <v>10.701906412478337</v>
      </c>
      <c r="AJ324" s="6">
        <v>72.394422424363398</v>
      </c>
    </row>
    <row r="325" spans="1:36" hidden="1" x14ac:dyDescent="0.2">
      <c r="A325" s="1" t="str">
        <f t="shared" si="5"/>
        <v>Type: Industrial areasWhite Irish</v>
      </c>
      <c r="B325" s="3" t="s">
        <v>41</v>
      </c>
      <c r="C325" s="3" t="s">
        <v>792</v>
      </c>
      <c r="D325" s="3" t="s">
        <v>703</v>
      </c>
      <c r="E325" s="5">
        <v>34777</v>
      </c>
      <c r="F325" s="5">
        <v>2750</v>
      </c>
      <c r="G325" s="5">
        <v>2430</v>
      </c>
      <c r="H325" s="5">
        <v>3341</v>
      </c>
      <c r="I325" s="5">
        <v>3163</v>
      </c>
      <c r="J325" s="5">
        <v>3602</v>
      </c>
      <c r="K325" s="5">
        <v>1281</v>
      </c>
      <c r="L325" s="5">
        <v>4187</v>
      </c>
      <c r="M325" s="5">
        <v>2359</v>
      </c>
      <c r="N325" s="5">
        <v>854</v>
      </c>
      <c r="O325" s="6">
        <v>7.9075250884205079</v>
      </c>
      <c r="P325" s="6">
        <v>6.9873767144952126</v>
      </c>
      <c r="Q325" s="6">
        <v>9.6069241165137882</v>
      </c>
      <c r="R325" s="6">
        <v>9.0950915835178421</v>
      </c>
      <c r="S325" s="6">
        <v>10.357420133996607</v>
      </c>
      <c r="T325" s="6">
        <v>3.6834689593696983</v>
      </c>
      <c r="U325" s="6">
        <v>12.039566380078787</v>
      </c>
      <c r="V325" s="6">
        <v>6.7832187940305371</v>
      </c>
      <c r="W325" s="6">
        <v>2.4556459729131324</v>
      </c>
      <c r="X325" s="5">
        <v>9610</v>
      </c>
      <c r="Y325" s="5">
        <v>8505</v>
      </c>
      <c r="Z325" s="5">
        <v>454</v>
      </c>
      <c r="AA325" s="5">
        <v>528</v>
      </c>
      <c r="AB325" s="5">
        <v>418</v>
      </c>
      <c r="AC325" s="5">
        <v>49</v>
      </c>
      <c r="AD325" s="5">
        <v>9082</v>
      </c>
      <c r="AE325" s="5">
        <v>8087</v>
      </c>
      <c r="AF325" s="5">
        <v>405</v>
      </c>
      <c r="AG325" s="6">
        <v>5.0080375911957464</v>
      </c>
      <c r="AH325" s="6">
        <v>89.044263378110543</v>
      </c>
      <c r="AI325" s="6">
        <v>11.722488038277511</v>
      </c>
      <c r="AJ325" s="6">
        <v>79.166666666666671</v>
      </c>
    </row>
    <row r="326" spans="1:36" hidden="1" x14ac:dyDescent="0.2">
      <c r="A326" s="1" t="str">
        <f t="shared" si="5"/>
        <v>Type: Industrial areasWhite Gyspy or Irish Traveller</v>
      </c>
      <c r="B326" s="3" t="s">
        <v>41</v>
      </c>
      <c r="C326" s="3" t="s">
        <v>792</v>
      </c>
      <c r="D326" s="3" t="s">
        <v>704</v>
      </c>
      <c r="E326" s="5">
        <v>6157</v>
      </c>
      <c r="F326" s="5">
        <v>770</v>
      </c>
      <c r="G326" s="5">
        <v>706</v>
      </c>
      <c r="H326" s="5">
        <v>939</v>
      </c>
      <c r="I326" s="5">
        <v>1101</v>
      </c>
      <c r="J326" s="5">
        <v>1117</v>
      </c>
      <c r="K326" s="5">
        <v>426</v>
      </c>
      <c r="L326" s="5">
        <v>850</v>
      </c>
      <c r="M326" s="5">
        <v>491</v>
      </c>
      <c r="N326" s="5">
        <v>302</v>
      </c>
      <c r="O326" s="6">
        <v>12.506090628552867</v>
      </c>
      <c r="P326" s="6">
        <v>11.46662335553029</v>
      </c>
      <c r="Q326" s="6">
        <v>15.250933896378106</v>
      </c>
      <c r="R326" s="6">
        <v>17.882085431216503</v>
      </c>
      <c r="S326" s="6">
        <v>18.141952249472144</v>
      </c>
      <c r="T326" s="6">
        <v>6.9189540360565207</v>
      </c>
      <c r="U326" s="6">
        <v>13.805424719831086</v>
      </c>
      <c r="V326" s="6">
        <v>7.9746629852200748</v>
      </c>
      <c r="W326" s="6">
        <v>4.9049861945752804</v>
      </c>
      <c r="X326" s="5">
        <v>2080</v>
      </c>
      <c r="Y326" s="5">
        <v>1146</v>
      </c>
      <c r="Z326" s="5">
        <v>202</v>
      </c>
      <c r="AA326" s="5">
        <v>262</v>
      </c>
      <c r="AB326" s="5">
        <v>140</v>
      </c>
      <c r="AC326" s="5">
        <v>39</v>
      </c>
      <c r="AD326" s="5">
        <v>1818</v>
      </c>
      <c r="AE326" s="5">
        <v>1006</v>
      </c>
      <c r="AF326" s="5">
        <v>163</v>
      </c>
      <c r="AG326" s="6">
        <v>16.202783300198806</v>
      </c>
      <c r="AH326" s="6">
        <v>55.335533553355333</v>
      </c>
      <c r="AI326" s="6">
        <v>27.857142857142858</v>
      </c>
      <c r="AJ326" s="6">
        <v>53.435114503816791</v>
      </c>
    </row>
    <row r="327" spans="1:36" hidden="1" x14ac:dyDescent="0.2">
      <c r="A327" s="1" t="str">
        <f t="shared" si="5"/>
        <v>Type: Industrial areasWhite Other</v>
      </c>
      <c r="B327" s="3" t="s">
        <v>41</v>
      </c>
      <c r="C327" s="3" t="s">
        <v>792</v>
      </c>
      <c r="D327" s="3" t="s">
        <v>705</v>
      </c>
      <c r="E327" s="5">
        <v>145252</v>
      </c>
      <c r="F327" s="5">
        <v>17484</v>
      </c>
      <c r="G327" s="5">
        <v>14231</v>
      </c>
      <c r="H327" s="5">
        <v>19410</v>
      </c>
      <c r="I327" s="5">
        <v>18444</v>
      </c>
      <c r="J327" s="5">
        <v>20181</v>
      </c>
      <c r="K327" s="5">
        <v>5710</v>
      </c>
      <c r="L327" s="5">
        <v>33038</v>
      </c>
      <c r="M327" s="5">
        <v>20999</v>
      </c>
      <c r="N327" s="5">
        <v>5868</v>
      </c>
      <c r="O327" s="6">
        <v>12.037011538567455</v>
      </c>
      <c r="P327" s="6">
        <v>9.7974554567234868</v>
      </c>
      <c r="Q327" s="6">
        <v>13.362982953763115</v>
      </c>
      <c r="R327" s="6">
        <v>12.697931870129155</v>
      </c>
      <c r="S327" s="6">
        <v>13.893784595048604</v>
      </c>
      <c r="T327" s="6">
        <v>3.931099055434693</v>
      </c>
      <c r="U327" s="6">
        <v>22.745297827224409</v>
      </c>
      <c r="V327" s="6">
        <v>14.456943794233471</v>
      </c>
      <c r="W327" s="6">
        <v>4.0398755266708894</v>
      </c>
      <c r="X327" s="5">
        <v>76456</v>
      </c>
      <c r="Y327" s="5">
        <v>69088</v>
      </c>
      <c r="Z327" s="5">
        <v>3453</v>
      </c>
      <c r="AA327" s="5">
        <v>7219</v>
      </c>
      <c r="AB327" s="5">
        <v>6433</v>
      </c>
      <c r="AC327" s="5">
        <v>406</v>
      </c>
      <c r="AD327" s="5">
        <v>69237</v>
      </c>
      <c r="AE327" s="5">
        <v>62655</v>
      </c>
      <c r="AF327" s="5">
        <v>3047</v>
      </c>
      <c r="AG327" s="6">
        <v>4.8631394142526538</v>
      </c>
      <c r="AH327" s="6">
        <v>90.493522249664196</v>
      </c>
      <c r="AI327" s="6">
        <v>6.3112078346028291</v>
      </c>
      <c r="AJ327" s="6">
        <v>89.11206538301704</v>
      </c>
    </row>
    <row r="328" spans="1:36" hidden="1" x14ac:dyDescent="0.2">
      <c r="A328" s="1" t="str">
        <f t="shared" si="5"/>
        <v>Type: Industrial areasMixed White and Black Caribbean</v>
      </c>
      <c r="B328" s="3" t="s">
        <v>41</v>
      </c>
      <c r="C328" s="3" t="s">
        <v>792</v>
      </c>
      <c r="D328" s="3" t="s">
        <v>706</v>
      </c>
      <c r="E328" s="5">
        <v>32328</v>
      </c>
      <c r="F328" s="5">
        <v>3412</v>
      </c>
      <c r="G328" s="5">
        <v>3104</v>
      </c>
      <c r="H328" s="5">
        <v>3810</v>
      </c>
      <c r="I328" s="5">
        <v>2908</v>
      </c>
      <c r="J328" s="5">
        <v>5250</v>
      </c>
      <c r="K328" s="5">
        <v>1141</v>
      </c>
      <c r="L328" s="5">
        <v>5165</v>
      </c>
      <c r="M328" s="5">
        <v>2953</v>
      </c>
      <c r="N328" s="5">
        <v>770</v>
      </c>
      <c r="O328" s="6">
        <v>10.554318238059887</v>
      </c>
      <c r="P328" s="6">
        <v>9.601583766394457</v>
      </c>
      <c r="Q328" s="6">
        <v>11.785449146250928</v>
      </c>
      <c r="R328" s="6">
        <v>8.9952981935164562</v>
      </c>
      <c r="S328" s="6">
        <v>16.239792130660728</v>
      </c>
      <c r="T328" s="6">
        <v>3.5294481563969313</v>
      </c>
      <c r="U328" s="6">
        <v>15.976862162830983</v>
      </c>
      <c r="V328" s="6">
        <v>9.1344964117792617</v>
      </c>
      <c r="W328" s="6">
        <v>2.3818361791635732</v>
      </c>
      <c r="X328" s="5">
        <v>7697</v>
      </c>
      <c r="Y328" s="5">
        <v>6141</v>
      </c>
      <c r="Z328" s="5">
        <v>759</v>
      </c>
      <c r="AA328" s="5">
        <v>566</v>
      </c>
      <c r="AB328" s="5">
        <v>385</v>
      </c>
      <c r="AC328" s="5">
        <v>82</v>
      </c>
      <c r="AD328" s="5">
        <v>7131</v>
      </c>
      <c r="AE328" s="5">
        <v>5756</v>
      </c>
      <c r="AF328" s="5">
        <v>677</v>
      </c>
      <c r="AG328" s="6">
        <v>11.761640027797082</v>
      </c>
      <c r="AH328" s="6">
        <v>80.717991866498394</v>
      </c>
      <c r="AI328" s="6">
        <v>21.2987012987013</v>
      </c>
      <c r="AJ328" s="6">
        <v>68.021201413427562</v>
      </c>
    </row>
    <row r="329" spans="1:36" hidden="1" x14ac:dyDescent="0.2">
      <c r="A329" s="1" t="str">
        <f t="shared" si="5"/>
        <v>Type: Industrial areasMixed White and Black African</v>
      </c>
      <c r="B329" s="3" t="s">
        <v>41</v>
      </c>
      <c r="C329" s="3" t="s">
        <v>792</v>
      </c>
      <c r="D329" s="3" t="s">
        <v>707</v>
      </c>
      <c r="E329" s="5">
        <v>9266</v>
      </c>
      <c r="F329" s="5">
        <v>1009</v>
      </c>
      <c r="G329" s="5">
        <v>905</v>
      </c>
      <c r="H329" s="5">
        <v>1120</v>
      </c>
      <c r="I329" s="5">
        <v>998</v>
      </c>
      <c r="J329" s="5">
        <v>1364</v>
      </c>
      <c r="K329" s="5">
        <v>332</v>
      </c>
      <c r="L329" s="5">
        <v>1693</v>
      </c>
      <c r="M329" s="5">
        <v>890</v>
      </c>
      <c r="N329" s="5">
        <v>267</v>
      </c>
      <c r="O329" s="6">
        <v>10.889272609540255</v>
      </c>
      <c r="P329" s="6">
        <v>9.7668897042952736</v>
      </c>
      <c r="Q329" s="6">
        <v>12.087200518022879</v>
      </c>
      <c r="R329" s="6">
        <v>10.770559033023959</v>
      </c>
      <c r="S329" s="6">
        <v>14.72048348802072</v>
      </c>
      <c r="T329" s="6">
        <v>3.5829915821282108</v>
      </c>
      <c r="U329" s="6">
        <v>18.27109864018994</v>
      </c>
      <c r="V329" s="6">
        <v>9.6050075545003235</v>
      </c>
      <c r="W329" s="6">
        <v>2.8815022663500973</v>
      </c>
      <c r="X329" s="5">
        <v>2139</v>
      </c>
      <c r="Y329" s="5">
        <v>1825</v>
      </c>
      <c r="Z329" s="5">
        <v>183</v>
      </c>
      <c r="AA329" s="5">
        <v>178</v>
      </c>
      <c r="AB329" s="5">
        <v>147</v>
      </c>
      <c r="AC329" s="5">
        <v>22</v>
      </c>
      <c r="AD329" s="5">
        <v>1961</v>
      </c>
      <c r="AE329" s="5">
        <v>1678</v>
      </c>
      <c r="AF329" s="5">
        <v>161</v>
      </c>
      <c r="AG329" s="6">
        <v>9.5947556615017877</v>
      </c>
      <c r="AH329" s="6">
        <v>85.568587455379912</v>
      </c>
      <c r="AI329" s="6">
        <v>14.965986394557824</v>
      </c>
      <c r="AJ329" s="6">
        <v>82.584269662921344</v>
      </c>
    </row>
    <row r="330" spans="1:36" hidden="1" x14ac:dyDescent="0.2">
      <c r="A330" s="1" t="str">
        <f t="shared" si="5"/>
        <v>Type: Industrial areasMixed White and Asian</v>
      </c>
      <c r="B330" s="3" t="s">
        <v>41</v>
      </c>
      <c r="C330" s="3" t="s">
        <v>792</v>
      </c>
      <c r="D330" s="3" t="s">
        <v>708</v>
      </c>
      <c r="E330" s="5">
        <v>22914</v>
      </c>
      <c r="F330" s="5">
        <v>2562</v>
      </c>
      <c r="G330" s="5">
        <v>2375</v>
      </c>
      <c r="H330" s="5">
        <v>2798</v>
      </c>
      <c r="I330" s="5">
        <v>2891</v>
      </c>
      <c r="J330" s="5">
        <v>3119</v>
      </c>
      <c r="K330" s="5">
        <v>789</v>
      </c>
      <c r="L330" s="5">
        <v>3001</v>
      </c>
      <c r="M330" s="5">
        <v>2558</v>
      </c>
      <c r="N330" s="5">
        <v>910</v>
      </c>
      <c r="O330" s="6">
        <v>11.180937418172297</v>
      </c>
      <c r="P330" s="6">
        <v>10.364842454394694</v>
      </c>
      <c r="Q330" s="6">
        <v>12.21087544732478</v>
      </c>
      <c r="R330" s="6">
        <v>12.61674085711792</v>
      </c>
      <c r="S330" s="6">
        <v>13.61176573273981</v>
      </c>
      <c r="T330" s="6">
        <v>3.4433097669547004</v>
      </c>
      <c r="U330" s="6">
        <v>13.096796718163569</v>
      </c>
      <c r="V330" s="6">
        <v>11.163480841407001</v>
      </c>
      <c r="W330" s="6">
        <v>3.9713712141049142</v>
      </c>
      <c r="X330" s="5">
        <v>5280</v>
      </c>
      <c r="Y330" s="5">
        <v>4479</v>
      </c>
      <c r="Z330" s="5">
        <v>352</v>
      </c>
      <c r="AA330" s="5">
        <v>511</v>
      </c>
      <c r="AB330" s="5">
        <v>378</v>
      </c>
      <c r="AC330" s="5">
        <v>54</v>
      </c>
      <c r="AD330" s="5">
        <v>4769</v>
      </c>
      <c r="AE330" s="5">
        <v>4101</v>
      </c>
      <c r="AF330" s="5">
        <v>298</v>
      </c>
      <c r="AG330" s="6">
        <v>7.2665203608875881</v>
      </c>
      <c r="AH330" s="6">
        <v>85.992870622772074</v>
      </c>
      <c r="AI330" s="6">
        <v>14.285714285714286</v>
      </c>
      <c r="AJ330" s="6">
        <v>73.972602739726028</v>
      </c>
    </row>
    <row r="331" spans="1:36" hidden="1" x14ac:dyDescent="0.2">
      <c r="A331" s="1" t="str">
        <f t="shared" si="5"/>
        <v>Type: Industrial areasMixed Other</v>
      </c>
      <c r="B331" s="3" t="s">
        <v>41</v>
      </c>
      <c r="C331" s="3" t="s">
        <v>792</v>
      </c>
      <c r="D331" s="3" t="s">
        <v>709</v>
      </c>
      <c r="E331" s="5">
        <v>16261</v>
      </c>
      <c r="F331" s="5">
        <v>1768</v>
      </c>
      <c r="G331" s="5">
        <v>1564</v>
      </c>
      <c r="H331" s="5">
        <v>1931</v>
      </c>
      <c r="I331" s="5">
        <v>1681</v>
      </c>
      <c r="J331" s="5">
        <v>2328</v>
      </c>
      <c r="K331" s="5">
        <v>596</v>
      </c>
      <c r="L331" s="5">
        <v>2605</v>
      </c>
      <c r="M331" s="5">
        <v>1588</v>
      </c>
      <c r="N331" s="5">
        <v>478</v>
      </c>
      <c r="O331" s="6">
        <v>10.872640059036959</v>
      </c>
      <c r="P331" s="6">
        <v>9.618104667609618</v>
      </c>
      <c r="Q331" s="6">
        <v>11.875038435520571</v>
      </c>
      <c r="R331" s="6">
        <v>10.337617612692947</v>
      </c>
      <c r="S331" s="6">
        <v>14.316462702170838</v>
      </c>
      <c r="T331" s="6">
        <v>3.6652112416210567</v>
      </c>
      <c r="U331" s="6">
        <v>16.019924973863844</v>
      </c>
      <c r="V331" s="6">
        <v>9.7656970666010707</v>
      </c>
      <c r="W331" s="6">
        <v>2.9395486132464179</v>
      </c>
      <c r="X331" s="5">
        <v>4936</v>
      </c>
      <c r="Y331" s="5">
        <v>4088</v>
      </c>
      <c r="Z331" s="5">
        <v>420</v>
      </c>
      <c r="AA331" s="5">
        <v>454</v>
      </c>
      <c r="AB331" s="5">
        <v>320</v>
      </c>
      <c r="AC331" s="5">
        <v>70</v>
      </c>
      <c r="AD331" s="5">
        <v>4482</v>
      </c>
      <c r="AE331" s="5">
        <v>3768</v>
      </c>
      <c r="AF331" s="5">
        <v>350</v>
      </c>
      <c r="AG331" s="6">
        <v>9.2887473460721868</v>
      </c>
      <c r="AH331" s="6">
        <v>84.069611780455148</v>
      </c>
      <c r="AI331" s="6">
        <v>21.875</v>
      </c>
      <c r="AJ331" s="6">
        <v>70.48458149779735</v>
      </c>
    </row>
    <row r="332" spans="1:36" hidden="1" x14ac:dyDescent="0.2">
      <c r="A332" s="1" t="str">
        <f t="shared" si="5"/>
        <v>Type: Industrial areasIndian</v>
      </c>
      <c r="B332" s="3" t="s">
        <v>41</v>
      </c>
      <c r="C332" s="3" t="s">
        <v>792</v>
      </c>
      <c r="D332" s="3" t="s">
        <v>710</v>
      </c>
      <c r="E332" s="5">
        <v>105713</v>
      </c>
      <c r="F332" s="5">
        <v>13473</v>
      </c>
      <c r="G332" s="5">
        <v>15918</v>
      </c>
      <c r="H332" s="5">
        <v>8721</v>
      </c>
      <c r="I332" s="5">
        <v>10909</v>
      </c>
      <c r="J332" s="5">
        <v>15474</v>
      </c>
      <c r="K332" s="5">
        <v>4364</v>
      </c>
      <c r="L332" s="5">
        <v>22449</v>
      </c>
      <c r="M332" s="5">
        <v>18608</v>
      </c>
      <c r="N332" s="5">
        <v>3069</v>
      </c>
      <c r="O332" s="6">
        <v>12.744884735084616</v>
      </c>
      <c r="P332" s="6">
        <v>15.057750702373408</v>
      </c>
      <c r="Q332" s="6">
        <v>8.2496949287221053</v>
      </c>
      <c r="R332" s="6">
        <v>10.319449831146596</v>
      </c>
      <c r="S332" s="6">
        <v>14.637745594203173</v>
      </c>
      <c r="T332" s="6">
        <v>4.1281583154389718</v>
      </c>
      <c r="U332" s="6">
        <v>21.235798813769357</v>
      </c>
      <c r="V332" s="6">
        <v>17.602376245116496</v>
      </c>
      <c r="W332" s="6">
        <v>2.903143416609121</v>
      </c>
      <c r="X332" s="5">
        <v>44785</v>
      </c>
      <c r="Y332" s="5">
        <v>38602</v>
      </c>
      <c r="Z332" s="5">
        <v>2261</v>
      </c>
      <c r="AA332" s="5">
        <v>5570</v>
      </c>
      <c r="AB332" s="5">
        <v>4007</v>
      </c>
      <c r="AC332" s="5">
        <v>327</v>
      </c>
      <c r="AD332" s="5">
        <v>39215</v>
      </c>
      <c r="AE332" s="5">
        <v>34595</v>
      </c>
      <c r="AF332" s="5">
        <v>1934</v>
      </c>
      <c r="AG332" s="6">
        <v>5.5904032374620609</v>
      </c>
      <c r="AH332" s="6">
        <v>88.218793828892004</v>
      </c>
      <c r="AI332" s="6">
        <v>8.1607187422011478</v>
      </c>
      <c r="AJ332" s="6">
        <v>71.938958707360868</v>
      </c>
    </row>
    <row r="333" spans="1:36" hidden="1" x14ac:dyDescent="0.2">
      <c r="A333" s="1" t="str">
        <f t="shared" si="5"/>
        <v>Type: Industrial areasPakistani</v>
      </c>
      <c r="B333" s="3" t="s">
        <v>41</v>
      </c>
      <c r="C333" s="3" t="s">
        <v>792</v>
      </c>
      <c r="D333" s="3" t="s">
        <v>711</v>
      </c>
      <c r="E333" s="5">
        <v>122057</v>
      </c>
      <c r="F333" s="5">
        <v>36939</v>
      </c>
      <c r="G333" s="5">
        <v>41622</v>
      </c>
      <c r="H333" s="5">
        <v>28356</v>
      </c>
      <c r="I333" s="5">
        <v>32451</v>
      </c>
      <c r="J333" s="5">
        <v>34295</v>
      </c>
      <c r="K333" s="5">
        <v>5682</v>
      </c>
      <c r="L333" s="5">
        <v>21837</v>
      </c>
      <c r="M333" s="5">
        <v>44319</v>
      </c>
      <c r="N333" s="5">
        <v>19349</v>
      </c>
      <c r="O333" s="6">
        <v>30.263729241256133</v>
      </c>
      <c r="P333" s="6">
        <v>34.100461259903163</v>
      </c>
      <c r="Q333" s="6">
        <v>23.231768763774301</v>
      </c>
      <c r="R333" s="6">
        <v>26.586758645550848</v>
      </c>
      <c r="S333" s="6">
        <v>28.097528204035818</v>
      </c>
      <c r="T333" s="6">
        <v>4.6552020777177878</v>
      </c>
      <c r="U333" s="6">
        <v>17.890821501429659</v>
      </c>
      <c r="V333" s="6">
        <v>36.310084632589692</v>
      </c>
      <c r="W333" s="6">
        <v>15.852429602562736</v>
      </c>
      <c r="X333" s="5">
        <v>44754</v>
      </c>
      <c r="Y333" s="5">
        <v>29744</v>
      </c>
      <c r="Z333" s="5">
        <v>3132</v>
      </c>
      <c r="AA333" s="5">
        <v>12431</v>
      </c>
      <c r="AB333" s="5">
        <v>7593</v>
      </c>
      <c r="AC333" s="5">
        <v>914</v>
      </c>
      <c r="AD333" s="5">
        <v>32323</v>
      </c>
      <c r="AE333" s="5">
        <v>22151</v>
      </c>
      <c r="AF333" s="5">
        <v>2218</v>
      </c>
      <c r="AG333" s="6">
        <v>10.013091959730938</v>
      </c>
      <c r="AH333" s="6">
        <v>68.530148810444572</v>
      </c>
      <c r="AI333" s="6">
        <v>12.037402871065455</v>
      </c>
      <c r="AJ333" s="6">
        <v>61.081168047622882</v>
      </c>
    </row>
    <row r="334" spans="1:36" hidden="1" x14ac:dyDescent="0.2">
      <c r="A334" s="1" t="str">
        <f t="shared" si="5"/>
        <v>Type: Industrial areasBangladeshi</v>
      </c>
      <c r="B334" s="3" t="s">
        <v>41</v>
      </c>
      <c r="C334" s="3" t="s">
        <v>792</v>
      </c>
      <c r="D334" s="3" t="s">
        <v>712</v>
      </c>
      <c r="E334" s="5">
        <v>30246</v>
      </c>
      <c r="F334" s="5">
        <v>7753</v>
      </c>
      <c r="G334" s="5">
        <v>10264</v>
      </c>
      <c r="H334" s="5">
        <v>5488</v>
      </c>
      <c r="I334" s="5">
        <v>6548</v>
      </c>
      <c r="J334" s="5">
        <v>6012</v>
      </c>
      <c r="K334" s="5">
        <v>788</v>
      </c>
      <c r="L334" s="5">
        <v>6797</v>
      </c>
      <c r="M334" s="5">
        <v>9405</v>
      </c>
      <c r="N334" s="5">
        <v>3324</v>
      </c>
      <c r="O334" s="6">
        <v>25.633141572439332</v>
      </c>
      <c r="P334" s="6">
        <v>33.935065793823973</v>
      </c>
      <c r="Q334" s="6">
        <v>18.144548039410171</v>
      </c>
      <c r="R334" s="6">
        <v>21.64914368842161</v>
      </c>
      <c r="S334" s="6">
        <v>19.877008530053562</v>
      </c>
      <c r="T334" s="6">
        <v>2.6053031805858624</v>
      </c>
      <c r="U334" s="6">
        <v>22.472393043708259</v>
      </c>
      <c r="V334" s="6">
        <v>31.095020829200557</v>
      </c>
      <c r="W334" s="6">
        <v>10.989882959730211</v>
      </c>
      <c r="X334" s="5">
        <v>10826</v>
      </c>
      <c r="Y334" s="5">
        <v>7083</v>
      </c>
      <c r="Z334" s="5">
        <v>794</v>
      </c>
      <c r="AA334" s="5">
        <v>1716</v>
      </c>
      <c r="AB334" s="5">
        <v>1071</v>
      </c>
      <c r="AC334" s="5">
        <v>121</v>
      </c>
      <c r="AD334" s="5">
        <v>9110</v>
      </c>
      <c r="AE334" s="5">
        <v>6012</v>
      </c>
      <c r="AF334" s="5">
        <v>673</v>
      </c>
      <c r="AG334" s="6">
        <v>11.194278110445776</v>
      </c>
      <c r="AH334" s="6">
        <v>65.993413830954992</v>
      </c>
      <c r="AI334" s="6">
        <v>11.297852474323063</v>
      </c>
      <c r="AJ334" s="6">
        <v>62.412587412587413</v>
      </c>
    </row>
    <row r="335" spans="1:36" hidden="1" x14ac:dyDescent="0.2">
      <c r="A335" s="1" t="str">
        <f t="shared" si="5"/>
        <v>Type: Industrial areasChinese</v>
      </c>
      <c r="B335" s="3" t="s">
        <v>41</v>
      </c>
      <c r="C335" s="3" t="s">
        <v>792</v>
      </c>
      <c r="D335" s="3" t="s">
        <v>713</v>
      </c>
      <c r="E335" s="5">
        <v>20709</v>
      </c>
      <c r="F335" s="5">
        <v>2066</v>
      </c>
      <c r="G335" s="5">
        <v>1698</v>
      </c>
      <c r="H335" s="5">
        <v>2477</v>
      </c>
      <c r="I335" s="5">
        <v>2636</v>
      </c>
      <c r="J335" s="5">
        <v>2316</v>
      </c>
      <c r="K335" s="5">
        <v>485</v>
      </c>
      <c r="L335" s="5">
        <v>2912</v>
      </c>
      <c r="M335" s="5">
        <v>2085</v>
      </c>
      <c r="N335" s="5">
        <v>637</v>
      </c>
      <c r="O335" s="6">
        <v>9.9763387898981115</v>
      </c>
      <c r="P335" s="6">
        <v>8.1993336230624365</v>
      </c>
      <c r="Q335" s="6">
        <v>11.960983147423825</v>
      </c>
      <c r="R335" s="6">
        <v>12.728765271138153</v>
      </c>
      <c r="S335" s="6">
        <v>11.183543386933218</v>
      </c>
      <c r="T335" s="6">
        <v>2.3419769182481045</v>
      </c>
      <c r="U335" s="6">
        <v>14.061519146264908</v>
      </c>
      <c r="V335" s="6">
        <v>10.06808633927278</v>
      </c>
      <c r="W335" s="6">
        <v>3.075957313245449</v>
      </c>
      <c r="X335" s="5">
        <v>8350</v>
      </c>
      <c r="Y335" s="5">
        <v>7159</v>
      </c>
      <c r="Z335" s="5">
        <v>375</v>
      </c>
      <c r="AA335" s="5">
        <v>732</v>
      </c>
      <c r="AB335" s="5">
        <v>591</v>
      </c>
      <c r="AC335" s="5">
        <v>30</v>
      </c>
      <c r="AD335" s="5">
        <v>7618</v>
      </c>
      <c r="AE335" s="5">
        <v>6568</v>
      </c>
      <c r="AF335" s="5">
        <v>345</v>
      </c>
      <c r="AG335" s="6">
        <v>5.2527405602923265</v>
      </c>
      <c r="AH335" s="6">
        <v>86.21685481753741</v>
      </c>
      <c r="AI335" s="6">
        <v>5.0761421319796955</v>
      </c>
      <c r="AJ335" s="6">
        <v>80.73770491803279</v>
      </c>
    </row>
    <row r="336" spans="1:36" hidden="1" x14ac:dyDescent="0.2">
      <c r="A336" s="1" t="str">
        <f t="shared" si="5"/>
        <v>Type: Industrial areasAsian Other</v>
      </c>
      <c r="B336" s="3" t="s">
        <v>41</v>
      </c>
      <c r="C336" s="3" t="s">
        <v>792</v>
      </c>
      <c r="D336" s="3" t="s">
        <v>714</v>
      </c>
      <c r="E336" s="5">
        <v>43130</v>
      </c>
      <c r="F336" s="5">
        <v>5221</v>
      </c>
      <c r="G336" s="5">
        <v>4940</v>
      </c>
      <c r="H336" s="5">
        <v>4824</v>
      </c>
      <c r="I336" s="5">
        <v>5114</v>
      </c>
      <c r="J336" s="5">
        <v>5797</v>
      </c>
      <c r="K336" s="5">
        <v>1843</v>
      </c>
      <c r="L336" s="5">
        <v>9293</v>
      </c>
      <c r="M336" s="5">
        <v>6071</v>
      </c>
      <c r="N336" s="5">
        <v>1890</v>
      </c>
      <c r="O336" s="6">
        <v>12.105263157894736</v>
      </c>
      <c r="P336" s="6">
        <v>11.453744493392071</v>
      </c>
      <c r="Q336" s="6">
        <v>11.184790169255738</v>
      </c>
      <c r="R336" s="6">
        <v>11.857175979596569</v>
      </c>
      <c r="S336" s="6">
        <v>13.440760491537214</v>
      </c>
      <c r="T336" s="6">
        <v>4.2731277533039647</v>
      </c>
      <c r="U336" s="6">
        <v>21.54648736378391</v>
      </c>
      <c r="V336" s="6">
        <v>14.076049153721307</v>
      </c>
      <c r="W336" s="6">
        <v>4.3821006260143749</v>
      </c>
      <c r="X336" s="5">
        <v>19377</v>
      </c>
      <c r="Y336" s="5">
        <v>15885</v>
      </c>
      <c r="Z336" s="5">
        <v>1151</v>
      </c>
      <c r="AA336" s="5">
        <v>1924</v>
      </c>
      <c r="AB336" s="5">
        <v>1456</v>
      </c>
      <c r="AC336" s="5">
        <v>195</v>
      </c>
      <c r="AD336" s="5">
        <v>17453</v>
      </c>
      <c r="AE336" s="5">
        <v>14429</v>
      </c>
      <c r="AF336" s="5">
        <v>956</v>
      </c>
      <c r="AG336" s="6">
        <v>6.6255457758680434</v>
      </c>
      <c r="AH336" s="6">
        <v>82.673465879791436</v>
      </c>
      <c r="AI336" s="6">
        <v>13.392857142857142</v>
      </c>
      <c r="AJ336" s="6">
        <v>75.675675675675677</v>
      </c>
    </row>
    <row r="337" spans="1:36" hidden="1" x14ac:dyDescent="0.2">
      <c r="A337" s="1" t="str">
        <f t="shared" si="5"/>
        <v>Type: Industrial areasBlack African</v>
      </c>
      <c r="B337" s="3" t="s">
        <v>41</v>
      </c>
      <c r="C337" s="3" t="s">
        <v>792</v>
      </c>
      <c r="D337" s="3" t="s">
        <v>715</v>
      </c>
      <c r="E337" s="5">
        <v>47828</v>
      </c>
      <c r="F337" s="5">
        <v>4657</v>
      </c>
      <c r="G337" s="5">
        <v>5262</v>
      </c>
      <c r="H337" s="5">
        <v>4559</v>
      </c>
      <c r="I337" s="5">
        <v>3340</v>
      </c>
      <c r="J337" s="5">
        <v>6094</v>
      </c>
      <c r="K337" s="5">
        <v>2600</v>
      </c>
      <c r="L337" s="5">
        <v>12221</v>
      </c>
      <c r="M337" s="5">
        <v>4259</v>
      </c>
      <c r="N337" s="5">
        <v>1030</v>
      </c>
      <c r="O337" s="6">
        <v>9.7369741573973396</v>
      </c>
      <c r="P337" s="6">
        <v>11.001923559421259</v>
      </c>
      <c r="Q337" s="6">
        <v>9.5320732625240439</v>
      </c>
      <c r="R337" s="6">
        <v>6.9833570293551892</v>
      </c>
      <c r="S337" s="6">
        <v>12.741490340386385</v>
      </c>
      <c r="T337" s="6">
        <v>5.4361461905160153</v>
      </c>
      <c r="U337" s="6">
        <v>25.551977920883164</v>
      </c>
      <c r="V337" s="6">
        <v>8.9048256251568123</v>
      </c>
      <c r="W337" s="6">
        <v>2.1535502216274987</v>
      </c>
      <c r="X337" s="5">
        <v>20146</v>
      </c>
      <c r="Y337" s="5">
        <v>17675</v>
      </c>
      <c r="Z337" s="5">
        <v>1935</v>
      </c>
      <c r="AA337" s="5">
        <v>1237</v>
      </c>
      <c r="AB337" s="5">
        <v>1033</v>
      </c>
      <c r="AC337" s="5">
        <v>170</v>
      </c>
      <c r="AD337" s="5">
        <v>18909</v>
      </c>
      <c r="AE337" s="5">
        <v>16642</v>
      </c>
      <c r="AF337" s="5">
        <v>1765</v>
      </c>
      <c r="AG337" s="6">
        <v>10.605696430717462</v>
      </c>
      <c r="AH337" s="6">
        <v>88.011000052884867</v>
      </c>
      <c r="AI337" s="6">
        <v>16.456921587608907</v>
      </c>
      <c r="AJ337" s="6">
        <v>83.508488278092159</v>
      </c>
    </row>
    <row r="338" spans="1:36" hidden="1" x14ac:dyDescent="0.2">
      <c r="A338" s="1" t="str">
        <f t="shared" si="5"/>
        <v>Type: Industrial areasBlack Caribbean</v>
      </c>
      <c r="B338" s="3" t="s">
        <v>41</v>
      </c>
      <c r="C338" s="3" t="s">
        <v>792</v>
      </c>
      <c r="D338" s="3" t="s">
        <v>716</v>
      </c>
      <c r="E338" s="5">
        <v>25787</v>
      </c>
      <c r="F338" s="5">
        <v>2111</v>
      </c>
      <c r="G338" s="5">
        <v>2350</v>
      </c>
      <c r="H338" s="5">
        <v>2059</v>
      </c>
      <c r="I338" s="5">
        <v>1621</v>
      </c>
      <c r="J338" s="5">
        <v>2595</v>
      </c>
      <c r="K338" s="5">
        <v>1557</v>
      </c>
      <c r="L338" s="5">
        <v>5377</v>
      </c>
      <c r="M338" s="5">
        <v>2074</v>
      </c>
      <c r="N338" s="5">
        <v>434</v>
      </c>
      <c r="O338" s="6">
        <v>8.1862954201729554</v>
      </c>
      <c r="P338" s="6">
        <v>9.1131190134563926</v>
      </c>
      <c r="Q338" s="6">
        <v>7.9846434249815799</v>
      </c>
      <c r="R338" s="6">
        <v>6.2861131577926859</v>
      </c>
      <c r="S338" s="6">
        <v>10.063210144646527</v>
      </c>
      <c r="T338" s="6">
        <v>6.0379260867879161</v>
      </c>
      <c r="U338" s="6">
        <v>20.851591887385116</v>
      </c>
      <c r="V338" s="6">
        <v>8.0428122697483229</v>
      </c>
      <c r="W338" s="6">
        <v>1.6830185752510955</v>
      </c>
      <c r="X338" s="5">
        <v>10838</v>
      </c>
      <c r="Y338" s="5">
        <v>9600</v>
      </c>
      <c r="Z338" s="5">
        <v>984</v>
      </c>
      <c r="AA338" s="5">
        <v>512</v>
      </c>
      <c r="AB338" s="5">
        <v>451</v>
      </c>
      <c r="AC338" s="5">
        <v>68</v>
      </c>
      <c r="AD338" s="5">
        <v>10326</v>
      </c>
      <c r="AE338" s="5">
        <v>9149</v>
      </c>
      <c r="AF338" s="5">
        <v>916</v>
      </c>
      <c r="AG338" s="6">
        <v>10.012023171931359</v>
      </c>
      <c r="AH338" s="6">
        <v>88.601588223900833</v>
      </c>
      <c r="AI338" s="6">
        <v>15.077605321507761</v>
      </c>
      <c r="AJ338" s="6">
        <v>88.0859375</v>
      </c>
    </row>
    <row r="339" spans="1:36" hidden="1" x14ac:dyDescent="0.2">
      <c r="A339" s="1" t="str">
        <f t="shared" si="5"/>
        <v>Type: Industrial areasBlack Other</v>
      </c>
      <c r="B339" s="3" t="s">
        <v>41</v>
      </c>
      <c r="C339" s="3" t="s">
        <v>792</v>
      </c>
      <c r="D339" s="3" t="s">
        <v>717</v>
      </c>
      <c r="E339" s="5">
        <v>9512</v>
      </c>
      <c r="F339" s="5">
        <v>1006</v>
      </c>
      <c r="G339" s="5">
        <v>1042</v>
      </c>
      <c r="H339" s="5">
        <v>880</v>
      </c>
      <c r="I339" s="5">
        <v>742</v>
      </c>
      <c r="J339" s="5">
        <v>1081</v>
      </c>
      <c r="K339" s="5">
        <v>622</v>
      </c>
      <c r="L339" s="5">
        <v>2357</v>
      </c>
      <c r="M339" s="5">
        <v>990</v>
      </c>
      <c r="N339" s="5">
        <v>173</v>
      </c>
      <c r="O339" s="6">
        <v>10.576114381833474</v>
      </c>
      <c r="P339" s="6">
        <v>10.954583683767872</v>
      </c>
      <c r="Q339" s="6">
        <v>9.2514718250630779</v>
      </c>
      <c r="R339" s="6">
        <v>7.8006728343145504</v>
      </c>
      <c r="S339" s="6">
        <v>11.364592094196803</v>
      </c>
      <c r="T339" s="6">
        <v>6.5391084945332212</v>
      </c>
      <c r="U339" s="6">
        <v>24.779226240538268</v>
      </c>
      <c r="V339" s="6">
        <v>10.407905803195963</v>
      </c>
      <c r="W339" s="6">
        <v>1.8187552565180825</v>
      </c>
      <c r="X339" s="5">
        <v>3650</v>
      </c>
      <c r="Y339" s="5">
        <v>3103</v>
      </c>
      <c r="Z339" s="5">
        <v>406</v>
      </c>
      <c r="AA339" s="5">
        <v>191</v>
      </c>
      <c r="AB339" s="5">
        <v>153</v>
      </c>
      <c r="AC339" s="5">
        <v>30</v>
      </c>
      <c r="AD339" s="5">
        <v>3459</v>
      </c>
      <c r="AE339" s="5">
        <v>2950</v>
      </c>
      <c r="AF339" s="5">
        <v>376</v>
      </c>
      <c r="AG339" s="6">
        <v>12.745762711864407</v>
      </c>
      <c r="AH339" s="6">
        <v>85.28476438276958</v>
      </c>
      <c r="AI339" s="6">
        <v>19.607843137254903</v>
      </c>
      <c r="AJ339" s="6">
        <v>80.104712041884824</v>
      </c>
    </row>
    <row r="340" spans="1:36" hidden="1" x14ac:dyDescent="0.2">
      <c r="A340" s="1" t="str">
        <f t="shared" si="5"/>
        <v>Type: Industrial areasArab</v>
      </c>
      <c r="B340" s="3" t="s">
        <v>41</v>
      </c>
      <c r="C340" s="3" t="s">
        <v>792</v>
      </c>
      <c r="D340" s="3" t="s">
        <v>699</v>
      </c>
      <c r="E340" s="5">
        <v>7737</v>
      </c>
      <c r="F340" s="5">
        <v>945</v>
      </c>
      <c r="G340" s="5">
        <v>976</v>
      </c>
      <c r="H340" s="5">
        <v>815</v>
      </c>
      <c r="I340" s="5">
        <v>1013</v>
      </c>
      <c r="J340" s="5">
        <v>782</v>
      </c>
      <c r="K340" s="5">
        <v>325</v>
      </c>
      <c r="L340" s="5">
        <v>1578</v>
      </c>
      <c r="M340" s="5">
        <v>1015</v>
      </c>
      <c r="N340" s="5">
        <v>273</v>
      </c>
      <c r="O340" s="6">
        <v>12.214036448235751</v>
      </c>
      <c r="P340" s="6">
        <v>12.614708543363061</v>
      </c>
      <c r="Q340" s="6">
        <v>10.533798629959932</v>
      </c>
      <c r="R340" s="6">
        <v>13.092930076256946</v>
      </c>
      <c r="S340" s="6">
        <v>10.107276722243764</v>
      </c>
      <c r="T340" s="6">
        <v>4.2005945456895439</v>
      </c>
      <c r="U340" s="6">
        <v>20.39550213260954</v>
      </c>
      <c r="V340" s="6">
        <v>13.118779888845806</v>
      </c>
      <c r="W340" s="6">
        <v>3.5284994183792167</v>
      </c>
      <c r="X340" s="5">
        <v>2976</v>
      </c>
      <c r="Y340" s="5">
        <v>2253</v>
      </c>
      <c r="Z340" s="5">
        <v>258</v>
      </c>
      <c r="AA340" s="5">
        <v>317</v>
      </c>
      <c r="AB340" s="5">
        <v>228</v>
      </c>
      <c r="AC340" s="5">
        <v>41</v>
      </c>
      <c r="AD340" s="5">
        <v>2659</v>
      </c>
      <c r="AE340" s="5">
        <v>2025</v>
      </c>
      <c r="AF340" s="5">
        <v>217</v>
      </c>
      <c r="AG340" s="6">
        <v>10.716049382716049</v>
      </c>
      <c r="AH340" s="6">
        <v>76.156449793155318</v>
      </c>
      <c r="AI340" s="6">
        <v>17.982456140350877</v>
      </c>
      <c r="AJ340" s="6">
        <v>71.924290220820183</v>
      </c>
    </row>
    <row r="341" spans="1:36" hidden="1" x14ac:dyDescent="0.2">
      <c r="A341" s="1" t="str">
        <f t="shared" si="5"/>
        <v>Type: Industrial areasOther</v>
      </c>
      <c r="B341" s="3" t="s">
        <v>41</v>
      </c>
      <c r="C341" s="3" t="s">
        <v>792</v>
      </c>
      <c r="D341" s="3" t="s">
        <v>718</v>
      </c>
      <c r="E341" s="5">
        <v>14479</v>
      </c>
      <c r="F341" s="5">
        <v>1661</v>
      </c>
      <c r="G341" s="5">
        <v>1481</v>
      </c>
      <c r="H341" s="5">
        <v>1679</v>
      </c>
      <c r="I341" s="5">
        <v>1538</v>
      </c>
      <c r="J341" s="5">
        <v>1817</v>
      </c>
      <c r="K341" s="5">
        <v>688</v>
      </c>
      <c r="L341" s="5">
        <v>3336</v>
      </c>
      <c r="M341" s="5">
        <v>2059</v>
      </c>
      <c r="N341" s="5">
        <v>602</v>
      </c>
      <c r="O341" s="6">
        <v>11.471786725602596</v>
      </c>
      <c r="P341" s="6">
        <v>10.228606947993645</v>
      </c>
      <c r="Q341" s="6">
        <v>11.596104703363492</v>
      </c>
      <c r="R341" s="6">
        <v>10.62228054423648</v>
      </c>
      <c r="S341" s="6">
        <v>12.549209199530354</v>
      </c>
      <c r="T341" s="6">
        <v>4.7517093721942123</v>
      </c>
      <c r="U341" s="6">
        <v>23.040265211685888</v>
      </c>
      <c r="V341" s="6">
        <v>14.220595344982389</v>
      </c>
      <c r="W341" s="6">
        <v>4.1577457006699357</v>
      </c>
      <c r="X341" s="5">
        <v>6833</v>
      </c>
      <c r="Y341" s="5">
        <v>5616</v>
      </c>
      <c r="Z341" s="5">
        <v>588</v>
      </c>
      <c r="AA341" s="5">
        <v>721</v>
      </c>
      <c r="AB341" s="5">
        <v>584</v>
      </c>
      <c r="AC341" s="5">
        <v>99</v>
      </c>
      <c r="AD341" s="5">
        <v>6112</v>
      </c>
      <c r="AE341" s="5">
        <v>5032</v>
      </c>
      <c r="AF341" s="5">
        <v>489</v>
      </c>
      <c r="AG341" s="6">
        <v>9.7178060413354537</v>
      </c>
      <c r="AH341" s="6">
        <v>82.329842931937179</v>
      </c>
      <c r="AI341" s="6">
        <v>16.952054794520549</v>
      </c>
      <c r="AJ341" s="6">
        <v>80.998613037447996</v>
      </c>
    </row>
    <row r="342" spans="1:36" x14ac:dyDescent="0.2">
      <c r="A342" s="1" t="str">
        <f t="shared" si="5"/>
        <v>Type: New townsAll people</v>
      </c>
      <c r="B342" s="3" t="s">
        <v>42</v>
      </c>
      <c r="C342" s="3" t="s">
        <v>798</v>
      </c>
      <c r="D342" s="3" t="s">
        <v>700</v>
      </c>
      <c r="E342" s="5">
        <v>2319929</v>
      </c>
      <c r="F342" s="5">
        <v>149564</v>
      </c>
      <c r="G342" s="5">
        <v>156801</v>
      </c>
      <c r="H342" s="5">
        <v>182003</v>
      </c>
      <c r="I342" s="5">
        <v>154792</v>
      </c>
      <c r="J342" s="5">
        <v>246633</v>
      </c>
      <c r="K342" s="5">
        <v>95711</v>
      </c>
      <c r="L342" s="5">
        <v>297441</v>
      </c>
      <c r="M342" s="5">
        <v>37463</v>
      </c>
      <c r="N342" s="5">
        <v>28305</v>
      </c>
      <c r="O342" s="6">
        <v>6.446921435957738</v>
      </c>
      <c r="P342" s="6">
        <v>6.758870637851417</v>
      </c>
      <c r="Q342" s="6">
        <v>7.8451969866319189</v>
      </c>
      <c r="R342" s="6">
        <v>6.6722731600837788</v>
      </c>
      <c r="S342" s="6">
        <v>10.631058105657544</v>
      </c>
      <c r="T342" s="6">
        <v>4.1256003955293457</v>
      </c>
      <c r="U342" s="6">
        <v>12.821125129260421</v>
      </c>
      <c r="V342" s="6">
        <v>1.614833902244422</v>
      </c>
      <c r="W342" s="6">
        <v>1.2200804421169786</v>
      </c>
      <c r="X342" s="5">
        <v>815722</v>
      </c>
      <c r="Y342" s="5">
        <v>716315</v>
      </c>
      <c r="Z342" s="5">
        <v>39491</v>
      </c>
      <c r="AA342" s="5">
        <v>55356</v>
      </c>
      <c r="AB342" s="5">
        <v>43878</v>
      </c>
      <c r="AC342" s="5">
        <v>5055</v>
      </c>
      <c r="AD342" s="5">
        <v>760366</v>
      </c>
      <c r="AE342" s="5">
        <v>672437</v>
      </c>
      <c r="AF342" s="5">
        <v>34436</v>
      </c>
      <c r="AG342" s="6">
        <v>5.1210745393248738</v>
      </c>
      <c r="AH342" s="6">
        <v>88.435963733254781</v>
      </c>
      <c r="AI342" s="6">
        <v>11.520579789416109</v>
      </c>
      <c r="AJ342" s="6">
        <v>79.265120312161287</v>
      </c>
    </row>
    <row r="343" spans="1:36" hidden="1" x14ac:dyDescent="0.2">
      <c r="A343" s="1" t="str">
        <f t="shared" si="5"/>
        <v>Type: New townsWhite British</v>
      </c>
      <c r="B343" s="3" t="s">
        <v>42</v>
      </c>
      <c r="C343" s="3" t="s">
        <v>798</v>
      </c>
      <c r="D343" s="3" t="s">
        <v>701</v>
      </c>
      <c r="E343" s="5">
        <v>1946891</v>
      </c>
      <c r="F343" s="5">
        <v>120401</v>
      </c>
      <c r="G343" s="5">
        <v>126051</v>
      </c>
      <c r="H343" s="5">
        <v>154362</v>
      </c>
      <c r="I343" s="5">
        <v>137282</v>
      </c>
      <c r="J343" s="5">
        <v>199963</v>
      </c>
      <c r="K343" s="5">
        <v>80319</v>
      </c>
      <c r="L343" s="5">
        <v>213479</v>
      </c>
      <c r="M343" s="5">
        <v>30474</v>
      </c>
      <c r="N343" s="5">
        <v>24085</v>
      </c>
      <c r="O343" s="6">
        <v>6.1842702031084436</v>
      </c>
      <c r="P343" s="6">
        <v>6.4744764858433266</v>
      </c>
      <c r="Q343" s="6">
        <v>7.9286411000924035</v>
      </c>
      <c r="R343" s="6">
        <v>7.0513449391876586</v>
      </c>
      <c r="S343" s="6">
        <v>10.270888303454072</v>
      </c>
      <c r="T343" s="6">
        <v>4.1255006058377175</v>
      </c>
      <c r="U343" s="6">
        <v>10.965123368488529</v>
      </c>
      <c r="V343" s="6">
        <v>1.565264824789883</v>
      </c>
      <c r="W343" s="6">
        <v>1.2371005875521537</v>
      </c>
      <c r="X343" s="5">
        <v>655746</v>
      </c>
      <c r="Y343" s="5">
        <v>578796</v>
      </c>
      <c r="Z343" s="5">
        <v>30715</v>
      </c>
      <c r="AA343" s="5">
        <v>45490</v>
      </c>
      <c r="AB343" s="5">
        <v>35585</v>
      </c>
      <c r="AC343" s="5">
        <v>4285</v>
      </c>
      <c r="AD343" s="5">
        <v>610256</v>
      </c>
      <c r="AE343" s="5">
        <v>543211</v>
      </c>
      <c r="AF343" s="5">
        <v>26430</v>
      </c>
      <c r="AG343" s="6">
        <v>4.8655126645078983</v>
      </c>
      <c r="AH343" s="6">
        <v>89.013627067984586</v>
      </c>
      <c r="AI343" s="6">
        <v>12.041590557819307</v>
      </c>
      <c r="AJ343" s="6">
        <v>78.225983732688505</v>
      </c>
    </row>
    <row r="344" spans="1:36" hidden="1" x14ac:dyDescent="0.2">
      <c r="A344" s="1" t="str">
        <f t="shared" si="5"/>
        <v>Type: New townsMinorities - all other than White British</v>
      </c>
      <c r="B344" s="3" t="s">
        <v>42</v>
      </c>
      <c r="C344" s="3" t="s">
        <v>798</v>
      </c>
      <c r="D344" s="3" t="s">
        <v>702</v>
      </c>
      <c r="E344" s="5">
        <v>373038</v>
      </c>
      <c r="F344" s="5">
        <v>29163</v>
      </c>
      <c r="G344" s="5">
        <v>30750</v>
      </c>
      <c r="H344" s="5">
        <v>27641</v>
      </c>
      <c r="I344" s="5">
        <v>17510</v>
      </c>
      <c r="J344" s="5">
        <v>46670</v>
      </c>
      <c r="K344" s="5">
        <v>15392</v>
      </c>
      <c r="L344" s="5">
        <v>83962</v>
      </c>
      <c r="M344" s="5">
        <v>6989</v>
      </c>
      <c r="N344" s="5">
        <v>4220</v>
      </c>
      <c r="O344" s="6">
        <v>7.8177022180045999</v>
      </c>
      <c r="P344" s="6">
        <v>8.2431280459363396</v>
      </c>
      <c r="Q344" s="6">
        <v>7.4097008883813444</v>
      </c>
      <c r="R344" s="6">
        <v>4.6938917751006599</v>
      </c>
      <c r="S344" s="6">
        <v>12.510789785491022</v>
      </c>
      <c r="T344" s="6">
        <v>4.1261211994488498</v>
      </c>
      <c r="U344" s="6">
        <v>22.507626568875022</v>
      </c>
      <c r="V344" s="6">
        <v>1.8735356719690754</v>
      </c>
      <c r="W344" s="6">
        <v>1.1312520440276861</v>
      </c>
      <c r="X344" s="5">
        <v>159976</v>
      </c>
      <c r="Y344" s="5">
        <v>137519</v>
      </c>
      <c r="Z344" s="5">
        <v>8776</v>
      </c>
      <c r="AA344" s="5">
        <v>9866</v>
      </c>
      <c r="AB344" s="5">
        <v>8293</v>
      </c>
      <c r="AC344" s="5">
        <v>770</v>
      </c>
      <c r="AD344" s="5">
        <v>150110</v>
      </c>
      <c r="AE344" s="5">
        <v>129226</v>
      </c>
      <c r="AF344" s="5">
        <v>8006</v>
      </c>
      <c r="AG344" s="6">
        <v>6.1953476854502965</v>
      </c>
      <c r="AH344" s="6">
        <v>86.087535807074815</v>
      </c>
      <c r="AI344" s="6">
        <v>9.2849391052695047</v>
      </c>
      <c r="AJ344" s="6">
        <v>84.05635515913238</v>
      </c>
    </row>
    <row r="345" spans="1:36" hidden="1" x14ac:dyDescent="0.2">
      <c r="A345" s="1" t="str">
        <f t="shared" si="5"/>
        <v>Type: New townsWhite Irish</v>
      </c>
      <c r="B345" s="3" t="s">
        <v>42</v>
      </c>
      <c r="C345" s="3" t="s">
        <v>798</v>
      </c>
      <c r="D345" s="3" t="s">
        <v>703</v>
      </c>
      <c r="E345" s="5">
        <v>20827</v>
      </c>
      <c r="F345" s="5">
        <v>999</v>
      </c>
      <c r="G345" s="5">
        <v>978</v>
      </c>
      <c r="H345" s="5">
        <v>1255</v>
      </c>
      <c r="I345" s="5">
        <v>1180</v>
      </c>
      <c r="J345" s="5">
        <v>1894</v>
      </c>
      <c r="K345" s="5">
        <v>797</v>
      </c>
      <c r="L345" s="5">
        <v>2764</v>
      </c>
      <c r="M345" s="5">
        <v>278</v>
      </c>
      <c r="N345" s="5">
        <v>216</v>
      </c>
      <c r="O345" s="6">
        <v>4.7966581840879625</v>
      </c>
      <c r="P345" s="6">
        <v>4.6958275315695968</v>
      </c>
      <c r="Q345" s="6">
        <v>6.0258318528832762</v>
      </c>
      <c r="R345" s="6">
        <v>5.6657223796033991</v>
      </c>
      <c r="S345" s="6">
        <v>9.0939645652278287</v>
      </c>
      <c r="T345" s="6">
        <v>3.8267633360541606</v>
      </c>
      <c r="U345" s="6">
        <v>13.271234455274403</v>
      </c>
      <c r="V345" s="6">
        <v>1.334805780957411</v>
      </c>
      <c r="W345" s="6">
        <v>1.0371152830460459</v>
      </c>
      <c r="X345" s="5">
        <v>6089</v>
      </c>
      <c r="Y345" s="5">
        <v>5417</v>
      </c>
      <c r="Z345" s="5">
        <v>257</v>
      </c>
      <c r="AA345" s="5">
        <v>258</v>
      </c>
      <c r="AB345" s="5">
        <v>222</v>
      </c>
      <c r="AC345" s="5">
        <v>26</v>
      </c>
      <c r="AD345" s="5">
        <v>5831</v>
      </c>
      <c r="AE345" s="5">
        <v>5195</v>
      </c>
      <c r="AF345" s="5">
        <v>231</v>
      </c>
      <c r="AG345" s="6">
        <v>4.4465832531280078</v>
      </c>
      <c r="AH345" s="6">
        <v>89.092779969130504</v>
      </c>
      <c r="AI345" s="6">
        <v>11.711711711711711</v>
      </c>
      <c r="AJ345" s="6">
        <v>86.04651162790698</v>
      </c>
    </row>
    <row r="346" spans="1:36" hidden="1" x14ac:dyDescent="0.2">
      <c r="A346" s="1" t="str">
        <f t="shared" si="5"/>
        <v>Type: New townsWhite Gyspy or Irish Traveller</v>
      </c>
      <c r="B346" s="3" t="s">
        <v>42</v>
      </c>
      <c r="C346" s="3" t="s">
        <v>798</v>
      </c>
      <c r="D346" s="3" t="s">
        <v>704</v>
      </c>
      <c r="E346" s="5">
        <v>2754</v>
      </c>
      <c r="F346" s="5">
        <v>212</v>
      </c>
      <c r="G346" s="5">
        <v>221</v>
      </c>
      <c r="H346" s="5">
        <v>110</v>
      </c>
      <c r="I346" s="5">
        <v>73</v>
      </c>
      <c r="J346" s="5">
        <v>350</v>
      </c>
      <c r="K346" s="5">
        <v>176</v>
      </c>
      <c r="L346" s="5">
        <v>446</v>
      </c>
      <c r="M346" s="5">
        <v>31</v>
      </c>
      <c r="N346" s="5">
        <v>14</v>
      </c>
      <c r="O346" s="6">
        <v>7.6978939724037767</v>
      </c>
      <c r="P346" s="6">
        <v>8.0246913580246915</v>
      </c>
      <c r="Q346" s="6">
        <v>3.9941902687000725</v>
      </c>
      <c r="R346" s="6">
        <v>2.6506899055918662</v>
      </c>
      <c r="S346" s="6">
        <v>12.708787218591141</v>
      </c>
      <c r="T346" s="6">
        <v>6.3907044299201159</v>
      </c>
      <c r="U346" s="6">
        <v>16.194625998547568</v>
      </c>
      <c r="V346" s="6">
        <v>1.1256354393609296</v>
      </c>
      <c r="W346" s="6">
        <v>0.50835148874364555</v>
      </c>
      <c r="X346" s="5">
        <v>931</v>
      </c>
      <c r="Y346" s="5">
        <v>435</v>
      </c>
      <c r="Z346" s="5">
        <v>59</v>
      </c>
      <c r="AA346" s="5">
        <v>60</v>
      </c>
      <c r="AB346" s="5">
        <v>30</v>
      </c>
      <c r="AC346" s="5">
        <v>6</v>
      </c>
      <c r="AD346" s="5">
        <v>871</v>
      </c>
      <c r="AE346" s="5">
        <v>405</v>
      </c>
      <c r="AF346" s="5">
        <v>53</v>
      </c>
      <c r="AG346" s="6">
        <v>13.086419753086419</v>
      </c>
      <c r="AH346" s="6">
        <v>46.498277841561425</v>
      </c>
      <c r="AI346" s="6">
        <v>20</v>
      </c>
      <c r="AJ346" s="6">
        <v>50</v>
      </c>
    </row>
    <row r="347" spans="1:36" hidden="1" x14ac:dyDescent="0.2">
      <c r="A347" s="1" t="str">
        <f t="shared" si="5"/>
        <v>Type: New townsWhite Other</v>
      </c>
      <c r="B347" s="3" t="s">
        <v>42</v>
      </c>
      <c r="C347" s="3" t="s">
        <v>798</v>
      </c>
      <c r="D347" s="3" t="s">
        <v>705</v>
      </c>
      <c r="E347" s="5">
        <v>101799</v>
      </c>
      <c r="F347" s="5">
        <v>9278</v>
      </c>
      <c r="G347" s="5">
        <v>8361</v>
      </c>
      <c r="H347" s="5">
        <v>8930</v>
      </c>
      <c r="I347" s="5">
        <v>6349</v>
      </c>
      <c r="J347" s="5">
        <v>13496</v>
      </c>
      <c r="K347" s="5">
        <v>4904</v>
      </c>
      <c r="L347" s="5">
        <v>24968</v>
      </c>
      <c r="M347" s="5">
        <v>2929</v>
      </c>
      <c r="N347" s="5">
        <v>1362</v>
      </c>
      <c r="O347" s="6">
        <v>9.1140384483148171</v>
      </c>
      <c r="P347" s="6">
        <v>8.2132437450269649</v>
      </c>
      <c r="Q347" s="6">
        <v>8.7721883319089571</v>
      </c>
      <c r="R347" s="6">
        <v>6.2367999685655064</v>
      </c>
      <c r="S347" s="6">
        <v>13.257497617854792</v>
      </c>
      <c r="T347" s="6">
        <v>4.8173361231446279</v>
      </c>
      <c r="U347" s="6">
        <v>24.526763524199648</v>
      </c>
      <c r="V347" s="6">
        <v>2.8772384797493098</v>
      </c>
      <c r="W347" s="6">
        <v>1.3379306280022396</v>
      </c>
      <c r="X347" s="5">
        <v>56048</v>
      </c>
      <c r="Y347" s="5">
        <v>51185</v>
      </c>
      <c r="Z347" s="5">
        <v>2047</v>
      </c>
      <c r="AA347" s="5">
        <v>4242</v>
      </c>
      <c r="AB347" s="5">
        <v>3842</v>
      </c>
      <c r="AC347" s="5">
        <v>210</v>
      </c>
      <c r="AD347" s="5">
        <v>51806</v>
      </c>
      <c r="AE347" s="5">
        <v>47343</v>
      </c>
      <c r="AF347" s="5">
        <v>1837</v>
      </c>
      <c r="AG347" s="6">
        <v>3.8801934816129102</v>
      </c>
      <c r="AH347" s="6">
        <v>91.385167741188283</v>
      </c>
      <c r="AI347" s="6">
        <v>5.4659031754294638</v>
      </c>
      <c r="AJ347" s="6">
        <v>90.570485619990563</v>
      </c>
    </row>
    <row r="348" spans="1:36" hidden="1" x14ac:dyDescent="0.2">
      <c r="A348" s="1" t="str">
        <f t="shared" si="5"/>
        <v>Type: New townsMixed White and Black Caribbean</v>
      </c>
      <c r="B348" s="3" t="s">
        <v>42</v>
      </c>
      <c r="C348" s="3" t="s">
        <v>798</v>
      </c>
      <c r="D348" s="3" t="s">
        <v>706</v>
      </c>
      <c r="E348" s="5">
        <v>17633</v>
      </c>
      <c r="F348" s="5">
        <v>1494</v>
      </c>
      <c r="G348" s="5">
        <v>1756</v>
      </c>
      <c r="H348" s="5">
        <v>1532</v>
      </c>
      <c r="I348" s="5">
        <v>1214</v>
      </c>
      <c r="J348" s="5">
        <v>3031</v>
      </c>
      <c r="K348" s="5">
        <v>664</v>
      </c>
      <c r="L348" s="5">
        <v>3279</v>
      </c>
      <c r="M348" s="5">
        <v>255</v>
      </c>
      <c r="N348" s="5">
        <v>236</v>
      </c>
      <c r="O348" s="6">
        <v>8.4727499574661138</v>
      </c>
      <c r="P348" s="6">
        <v>9.9586003516134518</v>
      </c>
      <c r="Q348" s="6">
        <v>8.6882549764645827</v>
      </c>
      <c r="R348" s="6">
        <v>6.8848182385300287</v>
      </c>
      <c r="S348" s="6">
        <v>17.189360857483127</v>
      </c>
      <c r="T348" s="6">
        <v>3.7656666477627176</v>
      </c>
      <c r="U348" s="6">
        <v>18.595814665683662</v>
      </c>
      <c r="V348" s="6">
        <v>1.4461521011739353</v>
      </c>
      <c r="W348" s="6">
        <v>1.3383995916747009</v>
      </c>
      <c r="X348" s="5">
        <v>4241</v>
      </c>
      <c r="Y348" s="5">
        <v>3496</v>
      </c>
      <c r="Z348" s="5">
        <v>450</v>
      </c>
      <c r="AA348" s="5">
        <v>346</v>
      </c>
      <c r="AB348" s="5">
        <v>261</v>
      </c>
      <c r="AC348" s="5">
        <v>48</v>
      </c>
      <c r="AD348" s="5">
        <v>3895</v>
      </c>
      <c r="AE348" s="5">
        <v>3235</v>
      </c>
      <c r="AF348" s="5">
        <v>402</v>
      </c>
      <c r="AG348" s="6">
        <v>12.426584234930449</v>
      </c>
      <c r="AH348" s="6">
        <v>83.055198973042366</v>
      </c>
      <c r="AI348" s="6">
        <v>18.390804597701148</v>
      </c>
      <c r="AJ348" s="6">
        <v>75.433526011560687</v>
      </c>
    </row>
    <row r="349" spans="1:36" hidden="1" x14ac:dyDescent="0.2">
      <c r="A349" s="1" t="str">
        <f t="shared" si="5"/>
        <v>Type: New townsMixed White and Black African</v>
      </c>
      <c r="B349" s="3" t="s">
        <v>42</v>
      </c>
      <c r="C349" s="3" t="s">
        <v>798</v>
      </c>
      <c r="D349" s="3" t="s">
        <v>707</v>
      </c>
      <c r="E349" s="5">
        <v>7556</v>
      </c>
      <c r="F349" s="5">
        <v>736</v>
      </c>
      <c r="G349" s="5">
        <v>853</v>
      </c>
      <c r="H349" s="5">
        <v>801</v>
      </c>
      <c r="I349" s="5">
        <v>487</v>
      </c>
      <c r="J349" s="5">
        <v>1212</v>
      </c>
      <c r="K349" s="5">
        <v>351</v>
      </c>
      <c r="L349" s="5">
        <v>1713</v>
      </c>
      <c r="M349" s="5">
        <v>102</v>
      </c>
      <c r="N349" s="5">
        <v>145</v>
      </c>
      <c r="O349" s="6">
        <v>9.740603493912122</v>
      </c>
      <c r="P349" s="6">
        <v>11.289041821069349</v>
      </c>
      <c r="Q349" s="6">
        <v>10.600847008999471</v>
      </c>
      <c r="R349" s="6">
        <v>6.445209105346744</v>
      </c>
      <c r="S349" s="6">
        <v>16.040232927474854</v>
      </c>
      <c r="T349" s="6">
        <v>4.6453149814716781</v>
      </c>
      <c r="U349" s="6">
        <v>22.670725251455796</v>
      </c>
      <c r="V349" s="6">
        <v>1.3499205929062996</v>
      </c>
      <c r="W349" s="6">
        <v>1.9190047644256221</v>
      </c>
      <c r="X349" s="5">
        <v>1753</v>
      </c>
      <c r="Y349" s="5">
        <v>1508</v>
      </c>
      <c r="Z349" s="5">
        <v>158</v>
      </c>
      <c r="AA349" s="5">
        <v>168</v>
      </c>
      <c r="AB349" s="5">
        <v>140</v>
      </c>
      <c r="AC349" s="5">
        <v>23</v>
      </c>
      <c r="AD349" s="5">
        <v>1585</v>
      </c>
      <c r="AE349" s="5">
        <v>1368</v>
      </c>
      <c r="AF349" s="5">
        <v>135</v>
      </c>
      <c r="AG349" s="6">
        <v>9.8684210526315788</v>
      </c>
      <c r="AH349" s="6">
        <v>86.309148264984231</v>
      </c>
      <c r="AI349" s="6">
        <v>16.428571428571427</v>
      </c>
      <c r="AJ349" s="6">
        <v>83.333333333333329</v>
      </c>
    </row>
    <row r="350" spans="1:36" hidden="1" x14ac:dyDescent="0.2">
      <c r="A350" s="1" t="str">
        <f t="shared" si="5"/>
        <v>Type: New townsMixed White and Asian</v>
      </c>
      <c r="B350" s="3" t="s">
        <v>42</v>
      </c>
      <c r="C350" s="3" t="s">
        <v>798</v>
      </c>
      <c r="D350" s="3" t="s">
        <v>708</v>
      </c>
      <c r="E350" s="5">
        <v>12976</v>
      </c>
      <c r="F350" s="5">
        <v>827</v>
      </c>
      <c r="G350" s="5">
        <v>854</v>
      </c>
      <c r="H350" s="5">
        <v>828</v>
      </c>
      <c r="I350" s="5">
        <v>544</v>
      </c>
      <c r="J350" s="5">
        <v>1244</v>
      </c>
      <c r="K350" s="5">
        <v>567</v>
      </c>
      <c r="L350" s="5">
        <v>1937</v>
      </c>
      <c r="M350" s="5">
        <v>189</v>
      </c>
      <c r="N350" s="5">
        <v>122</v>
      </c>
      <c r="O350" s="6">
        <v>6.373304562268804</v>
      </c>
      <c r="P350" s="6">
        <v>6.5813810110974105</v>
      </c>
      <c r="Q350" s="6">
        <v>6.381011097410604</v>
      </c>
      <c r="R350" s="6">
        <v>4.1923551171393338</v>
      </c>
      <c r="S350" s="6">
        <v>9.5869297163995064</v>
      </c>
      <c r="T350" s="6">
        <v>4.3696054254007395</v>
      </c>
      <c r="U350" s="6">
        <v>14.927558569667077</v>
      </c>
      <c r="V350" s="6">
        <v>1.4565351418002466</v>
      </c>
      <c r="W350" s="6">
        <v>0.94019728729963004</v>
      </c>
      <c r="X350" s="5">
        <v>3177</v>
      </c>
      <c r="Y350" s="5">
        <v>2743</v>
      </c>
      <c r="Z350" s="5">
        <v>169</v>
      </c>
      <c r="AA350" s="5">
        <v>182</v>
      </c>
      <c r="AB350" s="5">
        <v>148</v>
      </c>
      <c r="AC350" s="5">
        <v>18</v>
      </c>
      <c r="AD350" s="5">
        <v>2995</v>
      </c>
      <c r="AE350" s="5">
        <v>2595</v>
      </c>
      <c r="AF350" s="5">
        <v>151</v>
      </c>
      <c r="AG350" s="6">
        <v>5.8188824662813099</v>
      </c>
      <c r="AH350" s="6">
        <v>86.644407345575956</v>
      </c>
      <c r="AI350" s="6">
        <v>12.162162162162161</v>
      </c>
      <c r="AJ350" s="6">
        <v>81.318681318681314</v>
      </c>
    </row>
    <row r="351" spans="1:36" hidden="1" x14ac:dyDescent="0.2">
      <c r="A351" s="1" t="str">
        <f t="shared" si="5"/>
        <v>Type: New townsMixed Other</v>
      </c>
      <c r="B351" s="3" t="s">
        <v>42</v>
      </c>
      <c r="C351" s="3" t="s">
        <v>798</v>
      </c>
      <c r="D351" s="3" t="s">
        <v>709</v>
      </c>
      <c r="E351" s="5">
        <v>11058</v>
      </c>
      <c r="F351" s="5">
        <v>813</v>
      </c>
      <c r="G351" s="5">
        <v>928</v>
      </c>
      <c r="H351" s="5">
        <v>873</v>
      </c>
      <c r="I351" s="5">
        <v>603</v>
      </c>
      <c r="J351" s="5">
        <v>1432</v>
      </c>
      <c r="K351" s="5">
        <v>460</v>
      </c>
      <c r="L351" s="5">
        <v>2064</v>
      </c>
      <c r="M351" s="5">
        <v>162</v>
      </c>
      <c r="N351" s="5">
        <v>172</v>
      </c>
      <c r="O351" s="6">
        <v>7.3521432447097128</v>
      </c>
      <c r="P351" s="6">
        <v>8.3921143063845172</v>
      </c>
      <c r="Q351" s="6">
        <v>7.8947368421052628</v>
      </c>
      <c r="R351" s="6">
        <v>5.4530656538252851</v>
      </c>
      <c r="S351" s="6">
        <v>12.949900524507145</v>
      </c>
      <c r="T351" s="6">
        <v>4.1598842466992219</v>
      </c>
      <c r="U351" s="6">
        <v>18.665219750406944</v>
      </c>
      <c r="V351" s="6">
        <v>1.465002712967987</v>
      </c>
      <c r="W351" s="6">
        <v>1.5554349792005788</v>
      </c>
      <c r="X351" s="5">
        <v>3337</v>
      </c>
      <c r="Y351" s="5">
        <v>2809</v>
      </c>
      <c r="Z351" s="5">
        <v>222</v>
      </c>
      <c r="AA351" s="5">
        <v>250</v>
      </c>
      <c r="AB351" s="5">
        <v>190</v>
      </c>
      <c r="AC351" s="5">
        <v>19</v>
      </c>
      <c r="AD351" s="5">
        <v>3087</v>
      </c>
      <c r="AE351" s="5">
        <v>2619</v>
      </c>
      <c r="AF351" s="5">
        <v>203</v>
      </c>
      <c r="AG351" s="6">
        <v>7.7510500190912559</v>
      </c>
      <c r="AH351" s="6">
        <v>84.839650145772595</v>
      </c>
      <c r="AI351" s="6">
        <v>10</v>
      </c>
      <c r="AJ351" s="6">
        <v>76</v>
      </c>
    </row>
    <row r="352" spans="1:36" hidden="1" x14ac:dyDescent="0.2">
      <c r="A352" s="1" t="str">
        <f t="shared" si="5"/>
        <v>Type: New townsIndian</v>
      </c>
      <c r="B352" s="3" t="s">
        <v>42</v>
      </c>
      <c r="C352" s="3" t="s">
        <v>798</v>
      </c>
      <c r="D352" s="3" t="s">
        <v>710</v>
      </c>
      <c r="E352" s="5">
        <v>43676</v>
      </c>
      <c r="F352" s="5">
        <v>1631</v>
      </c>
      <c r="G352" s="5">
        <v>1715</v>
      </c>
      <c r="H352" s="5">
        <v>1942</v>
      </c>
      <c r="I352" s="5">
        <v>1212</v>
      </c>
      <c r="J352" s="5">
        <v>2705</v>
      </c>
      <c r="K352" s="5">
        <v>1895</v>
      </c>
      <c r="L352" s="5">
        <v>6208</v>
      </c>
      <c r="M352" s="5">
        <v>560</v>
      </c>
      <c r="N352" s="5">
        <v>175</v>
      </c>
      <c r="O352" s="6">
        <v>3.7343163293341881</v>
      </c>
      <c r="P352" s="6">
        <v>3.9266416338492536</v>
      </c>
      <c r="Q352" s="6">
        <v>4.4463778734316328</v>
      </c>
      <c r="R352" s="6">
        <v>2.7749793937173735</v>
      </c>
      <c r="S352" s="6">
        <v>6.1933327227768107</v>
      </c>
      <c r="T352" s="6">
        <v>4.338767286381537</v>
      </c>
      <c r="U352" s="6">
        <v>14.213755838446744</v>
      </c>
      <c r="V352" s="6">
        <v>1.2821686967671033</v>
      </c>
      <c r="W352" s="6">
        <v>0.40067771773971977</v>
      </c>
      <c r="X352" s="5">
        <v>20425</v>
      </c>
      <c r="Y352" s="5">
        <v>18247</v>
      </c>
      <c r="Z352" s="5">
        <v>923</v>
      </c>
      <c r="AA352" s="5">
        <v>513</v>
      </c>
      <c r="AB352" s="5">
        <v>431</v>
      </c>
      <c r="AC352" s="5">
        <v>27</v>
      </c>
      <c r="AD352" s="5">
        <v>19912</v>
      </c>
      <c r="AE352" s="5">
        <v>17816</v>
      </c>
      <c r="AF352" s="5">
        <v>896</v>
      </c>
      <c r="AG352" s="6">
        <v>5.0291872474180508</v>
      </c>
      <c r="AH352" s="6">
        <v>89.473684210526315</v>
      </c>
      <c r="AI352" s="6">
        <v>6.2645011600928076</v>
      </c>
      <c r="AJ352" s="6">
        <v>84.015594541910332</v>
      </c>
    </row>
    <row r="353" spans="1:36" hidden="1" x14ac:dyDescent="0.2">
      <c r="A353" s="1" t="str">
        <f t="shared" si="5"/>
        <v>Type: New townsPakistani</v>
      </c>
      <c r="B353" s="3" t="s">
        <v>42</v>
      </c>
      <c r="C353" s="3" t="s">
        <v>798</v>
      </c>
      <c r="D353" s="3" t="s">
        <v>711</v>
      </c>
      <c r="E353" s="5">
        <v>33232</v>
      </c>
      <c r="F353" s="5">
        <v>4201</v>
      </c>
      <c r="G353" s="5">
        <v>3963</v>
      </c>
      <c r="H353" s="5">
        <v>2121</v>
      </c>
      <c r="I353" s="5">
        <v>828</v>
      </c>
      <c r="J353" s="5">
        <v>5246</v>
      </c>
      <c r="K353" s="5">
        <v>1098</v>
      </c>
      <c r="L353" s="5">
        <v>11931</v>
      </c>
      <c r="M353" s="5">
        <v>470</v>
      </c>
      <c r="N353" s="5">
        <v>101</v>
      </c>
      <c r="O353" s="6">
        <v>12.641429947038999</v>
      </c>
      <c r="P353" s="6">
        <v>11.925252768415985</v>
      </c>
      <c r="Q353" s="6">
        <v>6.3824025036109777</v>
      </c>
      <c r="R353" s="6">
        <v>2.4915743861338471</v>
      </c>
      <c r="S353" s="6">
        <v>15.785989407799711</v>
      </c>
      <c r="T353" s="6">
        <v>3.3040442946557533</v>
      </c>
      <c r="U353" s="6">
        <v>35.90214251324025</v>
      </c>
      <c r="V353" s="6">
        <v>1.4142994703899856</v>
      </c>
      <c r="W353" s="6">
        <v>0.30392392874337987</v>
      </c>
      <c r="X353" s="5">
        <v>12549</v>
      </c>
      <c r="Y353" s="5">
        <v>8606</v>
      </c>
      <c r="Z353" s="5">
        <v>751</v>
      </c>
      <c r="AA353" s="5">
        <v>250</v>
      </c>
      <c r="AB353" s="5">
        <v>185</v>
      </c>
      <c r="AC353" s="5">
        <v>29</v>
      </c>
      <c r="AD353" s="5">
        <v>12299</v>
      </c>
      <c r="AE353" s="5">
        <v>8421</v>
      </c>
      <c r="AF353" s="5">
        <v>722</v>
      </c>
      <c r="AG353" s="6">
        <v>8.5738035862724136</v>
      </c>
      <c r="AH353" s="6">
        <v>68.468981217985203</v>
      </c>
      <c r="AI353" s="6">
        <v>15.675675675675675</v>
      </c>
      <c r="AJ353" s="6">
        <v>74</v>
      </c>
    </row>
    <row r="354" spans="1:36" hidden="1" x14ac:dyDescent="0.2">
      <c r="A354" s="1" t="str">
        <f t="shared" si="5"/>
        <v>Type: New townsBangladeshi</v>
      </c>
      <c r="B354" s="3" t="s">
        <v>42</v>
      </c>
      <c r="C354" s="3" t="s">
        <v>798</v>
      </c>
      <c r="D354" s="3" t="s">
        <v>712</v>
      </c>
      <c r="E354" s="5">
        <v>8891</v>
      </c>
      <c r="F354" s="5">
        <v>699</v>
      </c>
      <c r="G354" s="5">
        <v>1354</v>
      </c>
      <c r="H354" s="5">
        <v>735</v>
      </c>
      <c r="I354" s="5">
        <v>538</v>
      </c>
      <c r="J354" s="5">
        <v>1624</v>
      </c>
      <c r="K354" s="5">
        <v>114</v>
      </c>
      <c r="L354" s="5">
        <v>2988</v>
      </c>
      <c r="M354" s="5">
        <v>459</v>
      </c>
      <c r="N354" s="5">
        <v>133</v>
      </c>
      <c r="O354" s="6">
        <v>7.8618828028343266</v>
      </c>
      <c r="P354" s="6">
        <v>15.22888314025419</v>
      </c>
      <c r="Q354" s="6">
        <v>8.2667866381734338</v>
      </c>
      <c r="R354" s="6">
        <v>6.0510628725677655</v>
      </c>
      <c r="S354" s="6">
        <v>18.265661905297492</v>
      </c>
      <c r="T354" s="6">
        <v>1.2821954785738388</v>
      </c>
      <c r="U354" s="6">
        <v>33.607018333145881</v>
      </c>
      <c r="V354" s="6">
        <v>5.1625239005736141</v>
      </c>
      <c r="W354" s="6">
        <v>1.4958947250028118</v>
      </c>
      <c r="X354" s="5">
        <v>3303</v>
      </c>
      <c r="Y354" s="5">
        <v>2229</v>
      </c>
      <c r="Z354" s="5">
        <v>211</v>
      </c>
      <c r="AA354" s="5">
        <v>483</v>
      </c>
      <c r="AB354" s="5">
        <v>302</v>
      </c>
      <c r="AC354" s="5">
        <v>32</v>
      </c>
      <c r="AD354" s="5">
        <v>2820</v>
      </c>
      <c r="AE354" s="5">
        <v>1927</v>
      </c>
      <c r="AF354" s="5">
        <v>179</v>
      </c>
      <c r="AG354" s="6">
        <v>9.2890503373118829</v>
      </c>
      <c r="AH354" s="6">
        <v>68.333333333333329</v>
      </c>
      <c r="AI354" s="6">
        <v>10.596026490066226</v>
      </c>
      <c r="AJ354" s="6">
        <v>62.525879917184263</v>
      </c>
    </row>
    <row r="355" spans="1:36" hidden="1" x14ac:dyDescent="0.2">
      <c r="A355" s="1" t="str">
        <f t="shared" si="5"/>
        <v>Type: New townsChinese</v>
      </c>
      <c r="B355" s="3" t="s">
        <v>42</v>
      </c>
      <c r="C355" s="3" t="s">
        <v>798</v>
      </c>
      <c r="D355" s="3" t="s">
        <v>713</v>
      </c>
      <c r="E355" s="5">
        <v>13679</v>
      </c>
      <c r="F355" s="5">
        <v>643</v>
      </c>
      <c r="G355" s="5">
        <v>663</v>
      </c>
      <c r="H355" s="5">
        <v>771</v>
      </c>
      <c r="I355" s="5">
        <v>580</v>
      </c>
      <c r="J355" s="5">
        <v>791</v>
      </c>
      <c r="K355" s="5">
        <v>598</v>
      </c>
      <c r="L355" s="5">
        <v>1808</v>
      </c>
      <c r="M355" s="5">
        <v>252</v>
      </c>
      <c r="N355" s="5">
        <v>92</v>
      </c>
      <c r="O355" s="6">
        <v>4.7006360114043426</v>
      </c>
      <c r="P355" s="6">
        <v>4.8468455296439794</v>
      </c>
      <c r="Q355" s="6">
        <v>5.6363769281380218</v>
      </c>
      <c r="R355" s="6">
        <v>4.2400760289494848</v>
      </c>
      <c r="S355" s="6">
        <v>5.7825864463776595</v>
      </c>
      <c r="T355" s="6">
        <v>4.3716645953651581</v>
      </c>
      <c r="U355" s="6">
        <v>13.21734044886322</v>
      </c>
      <c r="V355" s="6">
        <v>1.8422399298194312</v>
      </c>
      <c r="W355" s="6">
        <v>0.67256378390233207</v>
      </c>
      <c r="X355" s="5">
        <v>5440</v>
      </c>
      <c r="Y355" s="5">
        <v>4696</v>
      </c>
      <c r="Z355" s="5">
        <v>225</v>
      </c>
      <c r="AA355" s="5">
        <v>180</v>
      </c>
      <c r="AB355" s="5">
        <v>151</v>
      </c>
      <c r="AC355" s="5">
        <v>15</v>
      </c>
      <c r="AD355" s="5">
        <v>5260</v>
      </c>
      <c r="AE355" s="5">
        <v>4545</v>
      </c>
      <c r="AF355" s="5">
        <v>210</v>
      </c>
      <c r="AG355" s="6">
        <v>4.6204620462046204</v>
      </c>
      <c r="AH355" s="6">
        <v>86.406844106463879</v>
      </c>
      <c r="AI355" s="6">
        <v>9.9337748344370862</v>
      </c>
      <c r="AJ355" s="6">
        <v>83.888888888888886</v>
      </c>
    </row>
    <row r="356" spans="1:36" hidden="1" x14ac:dyDescent="0.2">
      <c r="A356" s="1" t="str">
        <f t="shared" si="5"/>
        <v>Type: New townsAsian Other</v>
      </c>
      <c r="B356" s="3" t="s">
        <v>42</v>
      </c>
      <c r="C356" s="3" t="s">
        <v>798</v>
      </c>
      <c r="D356" s="3" t="s">
        <v>714</v>
      </c>
      <c r="E356" s="5">
        <v>27038</v>
      </c>
      <c r="F356" s="5">
        <v>1830</v>
      </c>
      <c r="G356" s="5">
        <v>1903</v>
      </c>
      <c r="H356" s="5">
        <v>1535</v>
      </c>
      <c r="I356" s="5">
        <v>756</v>
      </c>
      <c r="J356" s="5">
        <v>2519</v>
      </c>
      <c r="K356" s="5">
        <v>1123</v>
      </c>
      <c r="L356" s="5">
        <v>5717</v>
      </c>
      <c r="M356" s="5">
        <v>422</v>
      </c>
      <c r="N356" s="5">
        <v>191</v>
      </c>
      <c r="O356" s="6">
        <v>6.7682520896516012</v>
      </c>
      <c r="P356" s="6">
        <v>7.0382424735557363</v>
      </c>
      <c r="Q356" s="6">
        <v>5.6771950588061246</v>
      </c>
      <c r="R356" s="6">
        <v>2.7960647976921371</v>
      </c>
      <c r="S356" s="6">
        <v>9.3165174938974769</v>
      </c>
      <c r="T356" s="6">
        <v>4.1534137140321032</v>
      </c>
      <c r="U356" s="6">
        <v>21.144315407944376</v>
      </c>
      <c r="V356" s="6">
        <v>1.5607663288704785</v>
      </c>
      <c r="W356" s="6">
        <v>0.70641319624232557</v>
      </c>
      <c r="X356" s="5">
        <v>12319</v>
      </c>
      <c r="Y356" s="5">
        <v>10010</v>
      </c>
      <c r="Z356" s="5">
        <v>586</v>
      </c>
      <c r="AA356" s="5">
        <v>580</v>
      </c>
      <c r="AB356" s="5">
        <v>476</v>
      </c>
      <c r="AC356" s="5">
        <v>35</v>
      </c>
      <c r="AD356" s="5">
        <v>11739</v>
      </c>
      <c r="AE356" s="5">
        <v>9534</v>
      </c>
      <c r="AF356" s="5">
        <v>551</v>
      </c>
      <c r="AG356" s="6">
        <v>5.7793161317390389</v>
      </c>
      <c r="AH356" s="6">
        <v>81.216457960644007</v>
      </c>
      <c r="AI356" s="6">
        <v>7.3529411764705879</v>
      </c>
      <c r="AJ356" s="6">
        <v>82.068965517241381</v>
      </c>
    </row>
    <row r="357" spans="1:36" hidden="1" x14ac:dyDescent="0.2">
      <c r="A357" s="1" t="str">
        <f t="shared" si="5"/>
        <v>Type: New townsBlack African</v>
      </c>
      <c r="B357" s="3" t="s">
        <v>42</v>
      </c>
      <c r="C357" s="3" t="s">
        <v>798</v>
      </c>
      <c r="D357" s="3" t="s">
        <v>715</v>
      </c>
      <c r="E357" s="5">
        <v>41822</v>
      </c>
      <c r="F357" s="5">
        <v>3564</v>
      </c>
      <c r="G357" s="5">
        <v>4699</v>
      </c>
      <c r="H357" s="5">
        <v>3907</v>
      </c>
      <c r="I357" s="5">
        <v>1708</v>
      </c>
      <c r="J357" s="5">
        <v>7012</v>
      </c>
      <c r="K357" s="5">
        <v>1371</v>
      </c>
      <c r="L357" s="5">
        <v>11570</v>
      </c>
      <c r="M357" s="5">
        <v>340</v>
      </c>
      <c r="N357" s="5">
        <v>851</v>
      </c>
      <c r="O357" s="6">
        <v>8.5218306154655448</v>
      </c>
      <c r="P357" s="6">
        <v>11.235713260963129</v>
      </c>
      <c r="Q357" s="6">
        <v>9.3419731241930091</v>
      </c>
      <c r="R357" s="6">
        <v>4.0839749414183926</v>
      </c>
      <c r="S357" s="6">
        <v>16.766295251303141</v>
      </c>
      <c r="T357" s="6">
        <v>3.2781789488785806</v>
      </c>
      <c r="U357" s="6">
        <v>27.664865381856441</v>
      </c>
      <c r="V357" s="6">
        <v>0.81296925063363779</v>
      </c>
      <c r="W357" s="6">
        <v>2.0348142126153701</v>
      </c>
      <c r="X357" s="5">
        <v>17586</v>
      </c>
      <c r="Y357" s="5">
        <v>15280</v>
      </c>
      <c r="Z357" s="5">
        <v>1686</v>
      </c>
      <c r="AA357" s="5">
        <v>1496</v>
      </c>
      <c r="AB357" s="5">
        <v>1248</v>
      </c>
      <c r="AC357" s="5">
        <v>190</v>
      </c>
      <c r="AD357" s="5">
        <v>16090</v>
      </c>
      <c r="AE357" s="5">
        <v>14032</v>
      </c>
      <c r="AF357" s="5">
        <v>1496</v>
      </c>
      <c r="AG357" s="6">
        <v>10.661345496009123</v>
      </c>
      <c r="AH357" s="6">
        <v>87.209446861404601</v>
      </c>
      <c r="AI357" s="6">
        <v>15.224358974358974</v>
      </c>
      <c r="AJ357" s="6">
        <v>83.422459893048128</v>
      </c>
    </row>
    <row r="358" spans="1:36" hidden="1" x14ac:dyDescent="0.2">
      <c r="A358" s="1" t="str">
        <f t="shared" si="5"/>
        <v>Type: New townsBlack Caribbean</v>
      </c>
      <c r="B358" s="3" t="s">
        <v>42</v>
      </c>
      <c r="C358" s="3" t="s">
        <v>798</v>
      </c>
      <c r="D358" s="3" t="s">
        <v>716</v>
      </c>
      <c r="E358" s="5">
        <v>12961</v>
      </c>
      <c r="F358" s="5">
        <v>868</v>
      </c>
      <c r="G358" s="5">
        <v>1024</v>
      </c>
      <c r="H358" s="5">
        <v>915</v>
      </c>
      <c r="I358" s="5">
        <v>643</v>
      </c>
      <c r="J358" s="5">
        <v>1921</v>
      </c>
      <c r="K358" s="5">
        <v>437</v>
      </c>
      <c r="L358" s="5">
        <v>2813</v>
      </c>
      <c r="M358" s="5">
        <v>200</v>
      </c>
      <c r="N358" s="5">
        <v>156</v>
      </c>
      <c r="O358" s="6">
        <v>6.6970141192809196</v>
      </c>
      <c r="P358" s="6">
        <v>7.9006249517784122</v>
      </c>
      <c r="Q358" s="6">
        <v>7.059640459841062</v>
      </c>
      <c r="R358" s="6">
        <v>4.9610369570249206</v>
      </c>
      <c r="S358" s="6">
        <v>14.821387238638994</v>
      </c>
      <c r="T358" s="6">
        <v>3.371653421803873</v>
      </c>
      <c r="U358" s="6">
        <v>21.703572255227222</v>
      </c>
      <c r="V358" s="6">
        <v>1.5430908108942212</v>
      </c>
      <c r="W358" s="6">
        <v>1.2036108324974926</v>
      </c>
      <c r="X358" s="5">
        <v>5592</v>
      </c>
      <c r="Y358" s="5">
        <v>4969</v>
      </c>
      <c r="Z358" s="5">
        <v>437</v>
      </c>
      <c r="AA358" s="5">
        <v>359</v>
      </c>
      <c r="AB358" s="5">
        <v>306</v>
      </c>
      <c r="AC358" s="5">
        <v>48</v>
      </c>
      <c r="AD358" s="5">
        <v>5233</v>
      </c>
      <c r="AE358" s="5">
        <v>4663</v>
      </c>
      <c r="AF358" s="5">
        <v>389</v>
      </c>
      <c r="AG358" s="6">
        <v>8.3422689255843885</v>
      </c>
      <c r="AH358" s="6">
        <v>89.107586470475823</v>
      </c>
      <c r="AI358" s="6">
        <v>15.686274509803921</v>
      </c>
      <c r="AJ358" s="6">
        <v>85.236768802228411</v>
      </c>
    </row>
    <row r="359" spans="1:36" hidden="1" x14ac:dyDescent="0.2">
      <c r="A359" s="1" t="str">
        <f t="shared" si="5"/>
        <v>Type: New townsBlack Other</v>
      </c>
      <c r="B359" s="3" t="s">
        <v>42</v>
      </c>
      <c r="C359" s="3" t="s">
        <v>798</v>
      </c>
      <c r="D359" s="3" t="s">
        <v>717</v>
      </c>
      <c r="E359" s="5">
        <v>6546</v>
      </c>
      <c r="F359" s="5">
        <v>507</v>
      </c>
      <c r="G359" s="5">
        <v>644</v>
      </c>
      <c r="H359" s="5">
        <v>523</v>
      </c>
      <c r="I359" s="5">
        <v>311</v>
      </c>
      <c r="J359" s="5">
        <v>1023</v>
      </c>
      <c r="K359" s="5">
        <v>331</v>
      </c>
      <c r="L359" s="5">
        <v>1645</v>
      </c>
      <c r="M359" s="5">
        <v>76</v>
      </c>
      <c r="N359" s="5">
        <v>134</v>
      </c>
      <c r="O359" s="6">
        <v>7.7451879010082489</v>
      </c>
      <c r="P359" s="6">
        <v>9.8380690498014047</v>
      </c>
      <c r="Q359" s="6">
        <v>7.9896119767797131</v>
      </c>
      <c r="R359" s="6">
        <v>4.750992972807822</v>
      </c>
      <c r="S359" s="6">
        <v>15.627864344637947</v>
      </c>
      <c r="T359" s="6">
        <v>5.0565230675221509</v>
      </c>
      <c r="U359" s="6">
        <v>25.129850290253589</v>
      </c>
      <c r="V359" s="6">
        <v>1.1610143599144516</v>
      </c>
      <c r="W359" s="6">
        <v>2.0470516345860066</v>
      </c>
      <c r="X359" s="5">
        <v>2347</v>
      </c>
      <c r="Y359" s="5">
        <v>1970</v>
      </c>
      <c r="Z359" s="5">
        <v>235</v>
      </c>
      <c r="AA359" s="5">
        <v>177</v>
      </c>
      <c r="AB359" s="5">
        <v>132</v>
      </c>
      <c r="AC359" s="5">
        <v>20</v>
      </c>
      <c r="AD359" s="5">
        <v>2170</v>
      </c>
      <c r="AE359" s="5">
        <v>1838</v>
      </c>
      <c r="AF359" s="5">
        <v>215</v>
      </c>
      <c r="AG359" s="6">
        <v>11.697497279651795</v>
      </c>
      <c r="AH359" s="6">
        <v>84.700460829493082</v>
      </c>
      <c r="AI359" s="6">
        <v>15.151515151515152</v>
      </c>
      <c r="AJ359" s="6">
        <v>74.576271186440678</v>
      </c>
    </row>
    <row r="360" spans="1:36" hidden="1" x14ac:dyDescent="0.2">
      <c r="A360" s="1" t="str">
        <f t="shared" si="5"/>
        <v>Type: New townsArab</v>
      </c>
      <c r="B360" s="3" t="s">
        <v>42</v>
      </c>
      <c r="C360" s="3" t="s">
        <v>798</v>
      </c>
      <c r="D360" s="3" t="s">
        <v>699</v>
      </c>
      <c r="E360" s="5">
        <v>3866</v>
      </c>
      <c r="F360" s="5">
        <v>316</v>
      </c>
      <c r="G360" s="5">
        <v>267</v>
      </c>
      <c r="H360" s="5">
        <v>319</v>
      </c>
      <c r="I360" s="5">
        <v>196</v>
      </c>
      <c r="J360" s="5">
        <v>350</v>
      </c>
      <c r="K360" s="5">
        <v>204</v>
      </c>
      <c r="L360" s="5">
        <v>692</v>
      </c>
      <c r="M360" s="5">
        <v>122</v>
      </c>
      <c r="N360" s="5">
        <v>57</v>
      </c>
      <c r="O360" s="6">
        <v>8.1738230729436108</v>
      </c>
      <c r="P360" s="6">
        <v>6.9063631660631142</v>
      </c>
      <c r="Q360" s="6">
        <v>8.251422659079152</v>
      </c>
      <c r="R360" s="6">
        <v>5.0698396275219864</v>
      </c>
      <c r="S360" s="6">
        <v>9.053285049146405</v>
      </c>
      <c r="T360" s="6">
        <v>5.2767718572167617</v>
      </c>
      <c r="U360" s="6">
        <v>17.899637868598035</v>
      </c>
      <c r="V360" s="6">
        <v>3.1557165028453182</v>
      </c>
      <c r="W360" s="6">
        <v>1.4743921365752717</v>
      </c>
      <c r="X360" s="5">
        <v>1536</v>
      </c>
      <c r="Y360" s="5">
        <v>1185</v>
      </c>
      <c r="Z360" s="5">
        <v>119</v>
      </c>
      <c r="AA360" s="5">
        <v>88</v>
      </c>
      <c r="AB360" s="5">
        <v>51</v>
      </c>
      <c r="AC360" s="5">
        <v>5</v>
      </c>
      <c r="AD360" s="5">
        <v>1448</v>
      </c>
      <c r="AE360" s="5">
        <v>1134</v>
      </c>
      <c r="AF360" s="5">
        <v>114</v>
      </c>
      <c r="AG360" s="6">
        <v>10.052910052910052</v>
      </c>
      <c r="AH360" s="6">
        <v>78.314917127071823</v>
      </c>
      <c r="AI360" s="6">
        <v>9.8039215686274517</v>
      </c>
      <c r="AJ360" s="6">
        <v>57.954545454545453</v>
      </c>
    </row>
    <row r="361" spans="1:36" hidden="1" x14ac:dyDescent="0.2">
      <c r="A361" s="1" t="str">
        <f t="shared" si="5"/>
        <v>Type: New townsOther</v>
      </c>
      <c r="B361" s="3" t="s">
        <v>42</v>
      </c>
      <c r="C361" s="3" t="s">
        <v>798</v>
      </c>
      <c r="D361" s="3" t="s">
        <v>718</v>
      </c>
      <c r="E361" s="5">
        <v>6724</v>
      </c>
      <c r="F361" s="5">
        <v>545</v>
      </c>
      <c r="G361" s="5">
        <v>567</v>
      </c>
      <c r="H361" s="5">
        <v>544</v>
      </c>
      <c r="I361" s="5">
        <v>288</v>
      </c>
      <c r="J361" s="5">
        <v>820</v>
      </c>
      <c r="K361" s="5">
        <v>302</v>
      </c>
      <c r="L361" s="5">
        <v>1419</v>
      </c>
      <c r="M361" s="5">
        <v>142</v>
      </c>
      <c r="N361" s="5">
        <v>63</v>
      </c>
      <c r="O361" s="6">
        <v>8.1052944675788225</v>
      </c>
      <c r="P361" s="6">
        <v>8.4324806662700773</v>
      </c>
      <c r="Q361" s="6">
        <v>8.0904223676383111</v>
      </c>
      <c r="R361" s="6">
        <v>4.2831647828673409</v>
      </c>
      <c r="S361" s="6">
        <v>12.195121951219512</v>
      </c>
      <c r="T361" s="6">
        <v>4.4913741820345034</v>
      </c>
      <c r="U361" s="6">
        <v>21.103509815585962</v>
      </c>
      <c r="V361" s="6">
        <v>2.1118381915526472</v>
      </c>
      <c r="W361" s="6">
        <v>0.9369422962522308</v>
      </c>
      <c r="X361" s="5">
        <v>3303</v>
      </c>
      <c r="Y361" s="5">
        <v>2734</v>
      </c>
      <c r="Z361" s="5">
        <v>241</v>
      </c>
      <c r="AA361" s="5">
        <v>234</v>
      </c>
      <c r="AB361" s="5">
        <v>178</v>
      </c>
      <c r="AC361" s="5">
        <v>19</v>
      </c>
      <c r="AD361" s="5">
        <v>3069</v>
      </c>
      <c r="AE361" s="5">
        <v>2556</v>
      </c>
      <c r="AF361" s="5">
        <v>222</v>
      </c>
      <c r="AG361" s="6">
        <v>8.6854460093896719</v>
      </c>
      <c r="AH361" s="6">
        <v>83.284457478005862</v>
      </c>
      <c r="AI361" s="6">
        <v>10.674157303370787</v>
      </c>
      <c r="AJ361" s="6">
        <v>76.068376068376068</v>
      </c>
    </row>
    <row r="362" spans="1:36" x14ac:dyDescent="0.2">
      <c r="A362" s="1" t="str">
        <f t="shared" si="5"/>
        <v>Type: Resort, port and retirementAll people</v>
      </c>
      <c r="B362" s="3" t="s">
        <v>43</v>
      </c>
      <c r="C362" s="3" t="s">
        <v>805</v>
      </c>
      <c r="D362" s="3" t="s">
        <v>700</v>
      </c>
      <c r="E362" s="5">
        <v>3672478</v>
      </c>
      <c r="F362" s="5">
        <v>261105</v>
      </c>
      <c r="G362" s="5">
        <v>202306</v>
      </c>
      <c r="H362" s="5">
        <v>318162</v>
      </c>
      <c r="I362" s="5">
        <v>291703</v>
      </c>
      <c r="J362" s="5">
        <v>245775</v>
      </c>
      <c r="K362" s="5">
        <v>341561</v>
      </c>
      <c r="L362" s="5">
        <v>186696</v>
      </c>
      <c r="M362" s="5">
        <v>298131</v>
      </c>
      <c r="N362" s="5">
        <v>73185</v>
      </c>
      <c r="O362" s="6">
        <v>7.1097771041787041</v>
      </c>
      <c r="P362" s="6">
        <v>5.5087055661055011</v>
      </c>
      <c r="Q362" s="6">
        <v>8.6634147297819073</v>
      </c>
      <c r="R362" s="6">
        <v>7.9429475139129488</v>
      </c>
      <c r="S362" s="6">
        <v>6.6923477826143545</v>
      </c>
      <c r="T362" s="6">
        <v>9.3005594587632654</v>
      </c>
      <c r="U362" s="6">
        <v>5.0836519646952274</v>
      </c>
      <c r="V362" s="6">
        <v>8.1179791955186662</v>
      </c>
      <c r="W362" s="6">
        <v>1.9927961447284368</v>
      </c>
      <c r="X362" s="5">
        <v>1083322</v>
      </c>
      <c r="Y362" s="5">
        <v>938238</v>
      </c>
      <c r="Z362" s="5">
        <v>50071</v>
      </c>
      <c r="AA362" s="5">
        <v>82096</v>
      </c>
      <c r="AB362" s="5">
        <v>64593</v>
      </c>
      <c r="AC362" s="5">
        <v>7949</v>
      </c>
      <c r="AD362" s="5">
        <v>1001226</v>
      </c>
      <c r="AE362" s="5">
        <v>873645</v>
      </c>
      <c r="AF362" s="5">
        <v>42122</v>
      </c>
      <c r="AG362" s="6">
        <v>4.8214091536035806</v>
      </c>
      <c r="AH362" s="6">
        <v>87.257522277687556</v>
      </c>
      <c r="AI362" s="6">
        <v>12.306287058969238</v>
      </c>
      <c r="AJ362" s="6">
        <v>78.679838238160201</v>
      </c>
    </row>
    <row r="363" spans="1:36" hidden="1" x14ac:dyDescent="0.2">
      <c r="A363" s="1" t="str">
        <f t="shared" si="5"/>
        <v>Type: Resort, port and retirementWhite British</v>
      </c>
      <c r="B363" s="3" t="s">
        <v>43</v>
      </c>
      <c r="C363" s="3" t="s">
        <v>805</v>
      </c>
      <c r="D363" s="3" t="s">
        <v>701</v>
      </c>
      <c r="E363" s="5">
        <v>3391615</v>
      </c>
      <c r="F363" s="5">
        <v>226824</v>
      </c>
      <c r="G363" s="5">
        <v>178275</v>
      </c>
      <c r="H363" s="5">
        <v>276625</v>
      </c>
      <c r="I363" s="5">
        <v>252969</v>
      </c>
      <c r="J363" s="5">
        <v>224207</v>
      </c>
      <c r="K363" s="5">
        <v>318060</v>
      </c>
      <c r="L363" s="5">
        <v>156238</v>
      </c>
      <c r="M363" s="5">
        <v>252882</v>
      </c>
      <c r="N363" s="5">
        <v>62378</v>
      </c>
      <c r="O363" s="6">
        <v>6.6877873815276789</v>
      </c>
      <c r="P363" s="6">
        <v>5.2563454283578768</v>
      </c>
      <c r="Q363" s="6">
        <v>8.1561439019464181</v>
      </c>
      <c r="R363" s="6">
        <v>7.458659075396235</v>
      </c>
      <c r="S363" s="6">
        <v>6.6106265009442406</v>
      </c>
      <c r="T363" s="6">
        <v>9.3778332741186716</v>
      </c>
      <c r="U363" s="6">
        <v>4.6065959727150636</v>
      </c>
      <c r="V363" s="6">
        <v>7.456093925755134</v>
      </c>
      <c r="W363" s="6">
        <v>1.8391828081901984</v>
      </c>
      <c r="X363" s="5">
        <v>969355</v>
      </c>
      <c r="Y363" s="5">
        <v>840403</v>
      </c>
      <c r="Z363" s="5">
        <v>44194</v>
      </c>
      <c r="AA363" s="5">
        <v>66856</v>
      </c>
      <c r="AB363" s="5">
        <v>51612</v>
      </c>
      <c r="AC363" s="5">
        <v>6792</v>
      </c>
      <c r="AD363" s="5">
        <v>902499</v>
      </c>
      <c r="AE363" s="5">
        <v>788791</v>
      </c>
      <c r="AF363" s="5">
        <v>37402</v>
      </c>
      <c r="AG363" s="6">
        <v>4.7416869614384547</v>
      </c>
      <c r="AH363" s="6">
        <v>87.400761662893814</v>
      </c>
      <c r="AI363" s="6">
        <v>13.159730295280168</v>
      </c>
      <c r="AJ363" s="6">
        <v>77.19875553428264</v>
      </c>
    </row>
    <row r="364" spans="1:36" hidden="1" x14ac:dyDescent="0.2">
      <c r="A364" s="1" t="str">
        <f t="shared" si="5"/>
        <v>Type: Resort, port and retirementMinorities - all other than White British</v>
      </c>
      <c r="B364" s="3" t="s">
        <v>43</v>
      </c>
      <c r="C364" s="3" t="s">
        <v>805</v>
      </c>
      <c r="D364" s="3" t="s">
        <v>702</v>
      </c>
      <c r="E364" s="5">
        <v>280863</v>
      </c>
      <c r="F364" s="5">
        <v>34281</v>
      </c>
      <c r="G364" s="5">
        <v>24031</v>
      </c>
      <c r="H364" s="5">
        <v>41537</v>
      </c>
      <c r="I364" s="5">
        <v>38734</v>
      </c>
      <c r="J364" s="5">
        <v>21568</v>
      </c>
      <c r="K364" s="5">
        <v>23501</v>
      </c>
      <c r="L364" s="5">
        <v>30458</v>
      </c>
      <c r="M364" s="5">
        <v>45249</v>
      </c>
      <c r="N364" s="5">
        <v>10807</v>
      </c>
      <c r="O364" s="6">
        <v>12.205594898580447</v>
      </c>
      <c r="P364" s="6">
        <v>8.5561287887689019</v>
      </c>
      <c r="Q364" s="6">
        <v>14.789060858852892</v>
      </c>
      <c r="R364" s="6">
        <v>13.791065394872232</v>
      </c>
      <c r="S364" s="6">
        <v>7.6791887859917471</v>
      </c>
      <c r="T364" s="6">
        <v>8.3674246874810851</v>
      </c>
      <c r="U364" s="6">
        <v>10.844433050989272</v>
      </c>
      <c r="V364" s="6">
        <v>16.110701658815863</v>
      </c>
      <c r="W364" s="6">
        <v>3.8477834389008163</v>
      </c>
      <c r="X364" s="5">
        <v>113967</v>
      </c>
      <c r="Y364" s="5">
        <v>97835</v>
      </c>
      <c r="Z364" s="5">
        <v>5877</v>
      </c>
      <c r="AA364" s="5">
        <v>15240</v>
      </c>
      <c r="AB364" s="5">
        <v>12981</v>
      </c>
      <c r="AC364" s="5">
        <v>1157</v>
      </c>
      <c r="AD364" s="5">
        <v>98727</v>
      </c>
      <c r="AE364" s="5">
        <v>84854</v>
      </c>
      <c r="AF364" s="5">
        <v>4720</v>
      </c>
      <c r="AG364" s="6">
        <v>5.5624955806444012</v>
      </c>
      <c r="AH364" s="6">
        <v>85.948119562024573</v>
      </c>
      <c r="AI364" s="6">
        <v>8.9130267313766272</v>
      </c>
      <c r="AJ364" s="6">
        <v>85.177165354330711</v>
      </c>
    </row>
    <row r="365" spans="1:36" hidden="1" x14ac:dyDescent="0.2">
      <c r="A365" s="1" t="str">
        <f t="shared" si="5"/>
        <v>Type: Resort, port and retirementWhite Irish</v>
      </c>
      <c r="B365" s="3" t="s">
        <v>43</v>
      </c>
      <c r="C365" s="3" t="s">
        <v>805</v>
      </c>
      <c r="D365" s="3" t="s">
        <v>703</v>
      </c>
      <c r="E365" s="5">
        <v>22634</v>
      </c>
      <c r="F365" s="5">
        <v>1852</v>
      </c>
      <c r="G365" s="5">
        <v>1307</v>
      </c>
      <c r="H365" s="5">
        <v>2402</v>
      </c>
      <c r="I365" s="5">
        <v>2300</v>
      </c>
      <c r="J365" s="5">
        <v>1359</v>
      </c>
      <c r="K365" s="5">
        <v>1832</v>
      </c>
      <c r="L365" s="5">
        <v>1449</v>
      </c>
      <c r="M365" s="5">
        <v>2206</v>
      </c>
      <c r="N365" s="5">
        <v>540</v>
      </c>
      <c r="O365" s="6">
        <v>8.1823804895290273</v>
      </c>
      <c r="P365" s="6">
        <v>5.7744985420164356</v>
      </c>
      <c r="Q365" s="6">
        <v>10.612353097110542</v>
      </c>
      <c r="R365" s="6">
        <v>10.161703631704516</v>
      </c>
      <c r="S365" s="6">
        <v>6.0042414067332333</v>
      </c>
      <c r="T365" s="6">
        <v>8.0940178492533352</v>
      </c>
      <c r="U365" s="6">
        <v>6.4018732879738449</v>
      </c>
      <c r="V365" s="6">
        <v>9.7463992224087654</v>
      </c>
      <c r="W365" s="6">
        <v>2.3857912874436686</v>
      </c>
      <c r="X365" s="5">
        <v>5828</v>
      </c>
      <c r="Y365" s="5">
        <v>5018</v>
      </c>
      <c r="Z365" s="5">
        <v>300</v>
      </c>
      <c r="AA365" s="5">
        <v>520</v>
      </c>
      <c r="AB365" s="5">
        <v>403</v>
      </c>
      <c r="AC365" s="5">
        <v>60</v>
      </c>
      <c r="AD365" s="5">
        <v>5308</v>
      </c>
      <c r="AE365" s="5">
        <v>4615</v>
      </c>
      <c r="AF365" s="5">
        <v>240</v>
      </c>
      <c r="AG365" s="6">
        <v>5.2004333694474543</v>
      </c>
      <c r="AH365" s="6">
        <v>86.944235116804819</v>
      </c>
      <c r="AI365" s="6">
        <v>14.88833746898263</v>
      </c>
      <c r="AJ365" s="6">
        <v>77.5</v>
      </c>
    </row>
    <row r="366" spans="1:36" hidden="1" x14ac:dyDescent="0.2">
      <c r="A366" s="1" t="str">
        <f t="shared" si="5"/>
        <v>Type: Resort, port and retirementWhite Gyspy or Irish Traveller</v>
      </c>
      <c r="B366" s="3" t="s">
        <v>43</v>
      </c>
      <c r="C366" s="3" t="s">
        <v>805</v>
      </c>
      <c r="D366" s="3" t="s">
        <v>704</v>
      </c>
      <c r="E366" s="5">
        <v>4813</v>
      </c>
      <c r="F366" s="5">
        <v>565</v>
      </c>
      <c r="G366" s="5">
        <v>499</v>
      </c>
      <c r="H366" s="5">
        <v>654</v>
      </c>
      <c r="I366" s="5">
        <v>673</v>
      </c>
      <c r="J366" s="5">
        <v>599</v>
      </c>
      <c r="K366" s="5">
        <v>484</v>
      </c>
      <c r="L366" s="5">
        <v>382</v>
      </c>
      <c r="M366" s="5">
        <v>486</v>
      </c>
      <c r="N366" s="5">
        <v>177</v>
      </c>
      <c r="O366" s="6">
        <v>11.739040099729898</v>
      </c>
      <c r="P366" s="6">
        <v>10.367753999584458</v>
      </c>
      <c r="Q366" s="6">
        <v>13.588198628713901</v>
      </c>
      <c r="R366" s="6">
        <v>13.982962809058799</v>
      </c>
      <c r="S366" s="6">
        <v>12.445460211926033</v>
      </c>
      <c r="T366" s="6">
        <v>10.056098067733222</v>
      </c>
      <c r="U366" s="6">
        <v>7.9368377311448164</v>
      </c>
      <c r="V366" s="6">
        <v>10.097652191980053</v>
      </c>
      <c r="W366" s="6">
        <v>3.6775399958445876</v>
      </c>
      <c r="X366" s="5">
        <v>1654</v>
      </c>
      <c r="Y366" s="5">
        <v>932</v>
      </c>
      <c r="Z366" s="5">
        <v>145</v>
      </c>
      <c r="AA366" s="5">
        <v>163</v>
      </c>
      <c r="AB366" s="5">
        <v>80</v>
      </c>
      <c r="AC366" s="5">
        <v>23</v>
      </c>
      <c r="AD366" s="5">
        <v>1491</v>
      </c>
      <c r="AE366" s="5">
        <v>852</v>
      </c>
      <c r="AF366" s="5">
        <v>122</v>
      </c>
      <c r="AG366" s="6">
        <v>14.31924882629108</v>
      </c>
      <c r="AH366" s="6">
        <v>57.142857142857146</v>
      </c>
      <c r="AI366" s="6">
        <v>28.75</v>
      </c>
      <c r="AJ366" s="6">
        <v>49.079754601226995</v>
      </c>
    </row>
    <row r="367" spans="1:36" hidden="1" x14ac:dyDescent="0.2">
      <c r="A367" s="1" t="str">
        <f t="shared" si="5"/>
        <v>Type: Resort, port and retirementWhite Other</v>
      </c>
      <c r="B367" s="3" t="s">
        <v>43</v>
      </c>
      <c r="C367" s="3" t="s">
        <v>805</v>
      </c>
      <c r="D367" s="3" t="s">
        <v>705</v>
      </c>
      <c r="E367" s="5">
        <v>110724</v>
      </c>
      <c r="F367" s="5">
        <v>16315</v>
      </c>
      <c r="G367" s="5">
        <v>10323</v>
      </c>
      <c r="H367" s="5">
        <v>19094</v>
      </c>
      <c r="I367" s="5">
        <v>17602</v>
      </c>
      <c r="J367" s="5">
        <v>8848</v>
      </c>
      <c r="K367" s="5">
        <v>9568</v>
      </c>
      <c r="L367" s="5">
        <v>15370</v>
      </c>
      <c r="M367" s="5">
        <v>22174</v>
      </c>
      <c r="N367" s="5">
        <v>5344</v>
      </c>
      <c r="O367" s="6">
        <v>14.734836169213541</v>
      </c>
      <c r="P367" s="6">
        <v>9.3231819659694377</v>
      </c>
      <c r="Q367" s="6">
        <v>17.244680466746143</v>
      </c>
      <c r="R367" s="6">
        <v>15.897185795310863</v>
      </c>
      <c r="S367" s="6">
        <v>7.9910407860987682</v>
      </c>
      <c r="T367" s="6">
        <v>8.6413063111881794</v>
      </c>
      <c r="U367" s="6">
        <v>13.881362667533688</v>
      </c>
      <c r="V367" s="6">
        <v>20.026371879628627</v>
      </c>
      <c r="W367" s="6">
        <v>4.8264152306636321</v>
      </c>
      <c r="X367" s="5">
        <v>53273</v>
      </c>
      <c r="Y367" s="5">
        <v>47671</v>
      </c>
      <c r="Z367" s="5">
        <v>2361</v>
      </c>
      <c r="AA367" s="5">
        <v>8516</v>
      </c>
      <c r="AB367" s="5">
        <v>7567</v>
      </c>
      <c r="AC367" s="5">
        <v>513</v>
      </c>
      <c r="AD367" s="5">
        <v>44757</v>
      </c>
      <c r="AE367" s="5">
        <v>40104</v>
      </c>
      <c r="AF367" s="5">
        <v>1848</v>
      </c>
      <c r="AG367" s="6">
        <v>4.6080191502094552</v>
      </c>
      <c r="AH367" s="6">
        <v>89.603860848582343</v>
      </c>
      <c r="AI367" s="6">
        <v>6.779437029205762</v>
      </c>
      <c r="AJ367" s="6">
        <v>88.856270549553784</v>
      </c>
    </row>
    <row r="368" spans="1:36" hidden="1" x14ac:dyDescent="0.2">
      <c r="A368" s="1" t="str">
        <f t="shared" si="5"/>
        <v>Type: Resort, port and retirementMixed White and Black Caribbean</v>
      </c>
      <c r="B368" s="3" t="s">
        <v>43</v>
      </c>
      <c r="C368" s="3" t="s">
        <v>805</v>
      </c>
      <c r="D368" s="3" t="s">
        <v>706</v>
      </c>
      <c r="E368" s="5">
        <v>12987</v>
      </c>
      <c r="F368" s="5">
        <v>1706</v>
      </c>
      <c r="G368" s="5">
        <v>1361</v>
      </c>
      <c r="H368" s="5">
        <v>2052</v>
      </c>
      <c r="I368" s="5">
        <v>1879</v>
      </c>
      <c r="J368" s="5">
        <v>1452</v>
      </c>
      <c r="K368" s="5">
        <v>925</v>
      </c>
      <c r="L368" s="5">
        <v>1279</v>
      </c>
      <c r="M368" s="5">
        <v>1721</v>
      </c>
      <c r="N368" s="5">
        <v>530</v>
      </c>
      <c r="O368" s="6">
        <v>13.136213136213136</v>
      </c>
      <c r="P368" s="6">
        <v>10.47971047971048</v>
      </c>
      <c r="Q368" s="6">
        <v>15.8004158004158</v>
      </c>
      <c r="R368" s="6">
        <v>14.468314468314468</v>
      </c>
      <c r="S368" s="6">
        <v>11.180411180411181</v>
      </c>
      <c r="T368" s="6">
        <v>7.1225071225071224</v>
      </c>
      <c r="U368" s="6">
        <v>9.8483098483098477</v>
      </c>
      <c r="V368" s="6">
        <v>13.251713251713252</v>
      </c>
      <c r="W368" s="6">
        <v>4.0810040810040809</v>
      </c>
      <c r="X368" s="5">
        <v>3342</v>
      </c>
      <c r="Y368" s="5">
        <v>2598</v>
      </c>
      <c r="Z368" s="5">
        <v>264</v>
      </c>
      <c r="AA368" s="5">
        <v>477</v>
      </c>
      <c r="AB368" s="5">
        <v>350</v>
      </c>
      <c r="AC368" s="5">
        <v>45</v>
      </c>
      <c r="AD368" s="5">
        <v>2865</v>
      </c>
      <c r="AE368" s="5">
        <v>2248</v>
      </c>
      <c r="AF368" s="5">
        <v>219</v>
      </c>
      <c r="AG368" s="6">
        <v>9.7419928825622772</v>
      </c>
      <c r="AH368" s="6">
        <v>78.464223385689351</v>
      </c>
      <c r="AI368" s="6">
        <v>12.857142857142858</v>
      </c>
      <c r="AJ368" s="6">
        <v>73.375262054507331</v>
      </c>
    </row>
    <row r="369" spans="1:36" hidden="1" x14ac:dyDescent="0.2">
      <c r="A369" s="1" t="str">
        <f t="shared" si="5"/>
        <v>Type: Resort, port and retirementMixed White and Black African</v>
      </c>
      <c r="B369" s="3" t="s">
        <v>43</v>
      </c>
      <c r="C369" s="3" t="s">
        <v>805</v>
      </c>
      <c r="D369" s="3" t="s">
        <v>707</v>
      </c>
      <c r="E369" s="5">
        <v>6525</v>
      </c>
      <c r="F369" s="5">
        <v>847</v>
      </c>
      <c r="G369" s="5">
        <v>664</v>
      </c>
      <c r="H369" s="5">
        <v>1004</v>
      </c>
      <c r="I369" s="5">
        <v>883</v>
      </c>
      <c r="J369" s="5">
        <v>740</v>
      </c>
      <c r="K369" s="5">
        <v>377</v>
      </c>
      <c r="L369" s="5">
        <v>681</v>
      </c>
      <c r="M369" s="5">
        <v>933</v>
      </c>
      <c r="N369" s="5">
        <v>294</v>
      </c>
      <c r="O369" s="6">
        <v>12.980842911877394</v>
      </c>
      <c r="P369" s="6">
        <v>10.17624521072797</v>
      </c>
      <c r="Q369" s="6">
        <v>15.386973180076629</v>
      </c>
      <c r="R369" s="6">
        <v>13.53256704980843</v>
      </c>
      <c r="S369" s="6">
        <v>11.340996168582375</v>
      </c>
      <c r="T369" s="6">
        <v>5.7777777777777777</v>
      </c>
      <c r="U369" s="6">
        <v>10.436781609195402</v>
      </c>
      <c r="V369" s="6">
        <v>14.298850574712644</v>
      </c>
      <c r="W369" s="6">
        <v>4.5057471264367814</v>
      </c>
      <c r="X369" s="5">
        <v>1437</v>
      </c>
      <c r="Y369" s="5">
        <v>1180</v>
      </c>
      <c r="Z369" s="5">
        <v>123</v>
      </c>
      <c r="AA369" s="5">
        <v>244</v>
      </c>
      <c r="AB369" s="5">
        <v>193</v>
      </c>
      <c r="AC369" s="5">
        <v>48</v>
      </c>
      <c r="AD369" s="5">
        <v>1193</v>
      </c>
      <c r="AE369" s="5">
        <v>987</v>
      </c>
      <c r="AF369" s="5">
        <v>75</v>
      </c>
      <c r="AG369" s="6">
        <v>7.598784194528875</v>
      </c>
      <c r="AH369" s="6">
        <v>82.732606873428338</v>
      </c>
      <c r="AI369" s="6">
        <v>24.870466321243523</v>
      </c>
      <c r="AJ369" s="6">
        <v>79.098360655737707</v>
      </c>
    </row>
    <row r="370" spans="1:36" hidden="1" x14ac:dyDescent="0.2">
      <c r="A370" s="1" t="str">
        <f t="shared" si="5"/>
        <v>Type: Resort, port and retirementMixed White and Asian</v>
      </c>
      <c r="B370" s="3" t="s">
        <v>43</v>
      </c>
      <c r="C370" s="3" t="s">
        <v>805</v>
      </c>
      <c r="D370" s="3" t="s">
        <v>708</v>
      </c>
      <c r="E370" s="5">
        <v>15216</v>
      </c>
      <c r="F370" s="5">
        <v>1250</v>
      </c>
      <c r="G370" s="5">
        <v>960</v>
      </c>
      <c r="H370" s="5">
        <v>1569</v>
      </c>
      <c r="I370" s="5">
        <v>1401</v>
      </c>
      <c r="J370" s="5">
        <v>1037</v>
      </c>
      <c r="K370" s="5">
        <v>1325</v>
      </c>
      <c r="L370" s="5">
        <v>1062</v>
      </c>
      <c r="M370" s="5">
        <v>1653</v>
      </c>
      <c r="N370" s="5">
        <v>338</v>
      </c>
      <c r="O370" s="6">
        <v>8.21503680336488</v>
      </c>
      <c r="P370" s="6">
        <v>6.309148264984227</v>
      </c>
      <c r="Q370" s="6">
        <v>10.311514195583596</v>
      </c>
      <c r="R370" s="6">
        <v>9.2074132492113563</v>
      </c>
      <c r="S370" s="6">
        <v>6.8151945320715033</v>
      </c>
      <c r="T370" s="6">
        <v>8.7079390115667721</v>
      </c>
      <c r="U370" s="6">
        <v>6.9794952681388009</v>
      </c>
      <c r="V370" s="6">
        <v>10.863564668769715</v>
      </c>
      <c r="W370" s="6">
        <v>2.2213459516298633</v>
      </c>
      <c r="X370" s="5">
        <v>3634</v>
      </c>
      <c r="Y370" s="5">
        <v>3061</v>
      </c>
      <c r="Z370" s="5">
        <v>196</v>
      </c>
      <c r="AA370" s="5">
        <v>338</v>
      </c>
      <c r="AB370" s="5">
        <v>257</v>
      </c>
      <c r="AC370" s="5">
        <v>30</v>
      </c>
      <c r="AD370" s="5">
        <v>3296</v>
      </c>
      <c r="AE370" s="5">
        <v>2804</v>
      </c>
      <c r="AF370" s="5">
        <v>166</v>
      </c>
      <c r="AG370" s="6">
        <v>5.9201141226818832</v>
      </c>
      <c r="AH370" s="6">
        <v>85.072815533980588</v>
      </c>
      <c r="AI370" s="6">
        <v>11.673151750972762</v>
      </c>
      <c r="AJ370" s="6">
        <v>76.035502958579883</v>
      </c>
    </row>
    <row r="371" spans="1:36" hidden="1" x14ac:dyDescent="0.2">
      <c r="A371" s="1" t="str">
        <f t="shared" si="5"/>
        <v>Type: Resort, port and retirementMixed Other</v>
      </c>
      <c r="B371" s="3" t="s">
        <v>43</v>
      </c>
      <c r="C371" s="3" t="s">
        <v>805</v>
      </c>
      <c r="D371" s="3" t="s">
        <v>709</v>
      </c>
      <c r="E371" s="5">
        <v>11110</v>
      </c>
      <c r="F371" s="5">
        <v>1242</v>
      </c>
      <c r="G371" s="5">
        <v>942</v>
      </c>
      <c r="H371" s="5">
        <v>1478</v>
      </c>
      <c r="I371" s="5">
        <v>1370</v>
      </c>
      <c r="J371" s="5">
        <v>927</v>
      </c>
      <c r="K371" s="5">
        <v>906</v>
      </c>
      <c r="L371" s="5">
        <v>1112</v>
      </c>
      <c r="M371" s="5">
        <v>1580</v>
      </c>
      <c r="N371" s="5">
        <v>405</v>
      </c>
      <c r="O371" s="6">
        <v>11.179117911791179</v>
      </c>
      <c r="P371" s="6">
        <v>8.478847884788479</v>
      </c>
      <c r="Q371" s="6">
        <v>13.303330333033303</v>
      </c>
      <c r="R371" s="6">
        <v>12.331233123312332</v>
      </c>
      <c r="S371" s="6">
        <v>8.3438343834383435</v>
      </c>
      <c r="T371" s="6">
        <v>8.1548154815481553</v>
      </c>
      <c r="U371" s="6">
        <v>10.009000900090008</v>
      </c>
      <c r="V371" s="6">
        <v>14.221422142214221</v>
      </c>
      <c r="W371" s="6">
        <v>3.6453645364536453</v>
      </c>
      <c r="X371" s="5">
        <v>3419</v>
      </c>
      <c r="Y371" s="5">
        <v>2796</v>
      </c>
      <c r="Z371" s="5">
        <v>253</v>
      </c>
      <c r="AA371" s="5">
        <v>452</v>
      </c>
      <c r="AB371" s="5">
        <v>353</v>
      </c>
      <c r="AC371" s="5">
        <v>58</v>
      </c>
      <c r="AD371" s="5">
        <v>2967</v>
      </c>
      <c r="AE371" s="5">
        <v>2443</v>
      </c>
      <c r="AF371" s="5">
        <v>195</v>
      </c>
      <c r="AG371" s="6">
        <v>7.9819893573475236</v>
      </c>
      <c r="AH371" s="6">
        <v>82.339063026626221</v>
      </c>
      <c r="AI371" s="6">
        <v>16.430594900849858</v>
      </c>
      <c r="AJ371" s="6">
        <v>78.097345132743357</v>
      </c>
    </row>
    <row r="372" spans="1:36" hidden="1" x14ac:dyDescent="0.2">
      <c r="A372" s="1" t="str">
        <f t="shared" si="5"/>
        <v>Type: Resort, port and retirementIndian</v>
      </c>
      <c r="B372" s="3" t="s">
        <v>43</v>
      </c>
      <c r="C372" s="3" t="s">
        <v>805</v>
      </c>
      <c r="D372" s="3" t="s">
        <v>710</v>
      </c>
      <c r="E372" s="5">
        <v>17505</v>
      </c>
      <c r="F372" s="5">
        <v>1627</v>
      </c>
      <c r="G372" s="5">
        <v>1119</v>
      </c>
      <c r="H372" s="5">
        <v>2072</v>
      </c>
      <c r="I372" s="5">
        <v>1918</v>
      </c>
      <c r="J372" s="5">
        <v>982</v>
      </c>
      <c r="K372" s="5">
        <v>1427</v>
      </c>
      <c r="L372" s="5">
        <v>1528</v>
      </c>
      <c r="M372" s="5">
        <v>2752</v>
      </c>
      <c r="N372" s="5">
        <v>478</v>
      </c>
      <c r="O372" s="6">
        <v>9.2944872893459003</v>
      </c>
      <c r="P372" s="6">
        <v>6.3924592973436161</v>
      </c>
      <c r="Q372" s="6">
        <v>11.836618109111683</v>
      </c>
      <c r="R372" s="6">
        <v>10.956869465866895</v>
      </c>
      <c r="S372" s="6">
        <v>5.6098257640674092</v>
      </c>
      <c r="T372" s="6">
        <v>8.15195658383319</v>
      </c>
      <c r="U372" s="6">
        <v>8.7289345901171096</v>
      </c>
      <c r="V372" s="6">
        <v>15.721222507854899</v>
      </c>
      <c r="W372" s="6">
        <v>2.7306483861753783</v>
      </c>
      <c r="X372" s="5">
        <v>8042</v>
      </c>
      <c r="Y372" s="5">
        <v>7205</v>
      </c>
      <c r="Z372" s="5">
        <v>251</v>
      </c>
      <c r="AA372" s="5">
        <v>686</v>
      </c>
      <c r="AB372" s="5">
        <v>612</v>
      </c>
      <c r="AC372" s="5">
        <v>33</v>
      </c>
      <c r="AD372" s="5">
        <v>7356</v>
      </c>
      <c r="AE372" s="5">
        <v>6593</v>
      </c>
      <c r="AF372" s="5">
        <v>218</v>
      </c>
      <c r="AG372" s="6">
        <v>3.3065372364629151</v>
      </c>
      <c r="AH372" s="6">
        <v>89.627514953779226</v>
      </c>
      <c r="AI372" s="6">
        <v>5.3921568627450984</v>
      </c>
      <c r="AJ372" s="6">
        <v>89.212827988338191</v>
      </c>
    </row>
    <row r="373" spans="1:36" hidden="1" x14ac:dyDescent="0.2">
      <c r="A373" s="1" t="str">
        <f t="shared" si="5"/>
        <v>Type: Resort, port and retirementPakistani</v>
      </c>
      <c r="B373" s="3" t="s">
        <v>43</v>
      </c>
      <c r="C373" s="3" t="s">
        <v>805</v>
      </c>
      <c r="D373" s="3" t="s">
        <v>711</v>
      </c>
      <c r="E373" s="5">
        <v>4128</v>
      </c>
      <c r="F373" s="5">
        <v>484</v>
      </c>
      <c r="G373" s="5">
        <v>444</v>
      </c>
      <c r="H373" s="5">
        <v>615</v>
      </c>
      <c r="I373" s="5">
        <v>581</v>
      </c>
      <c r="J373" s="5">
        <v>285</v>
      </c>
      <c r="K373" s="5">
        <v>282</v>
      </c>
      <c r="L373" s="5">
        <v>407</v>
      </c>
      <c r="M373" s="5">
        <v>617</v>
      </c>
      <c r="N373" s="5">
        <v>164</v>
      </c>
      <c r="O373" s="6">
        <v>11.724806201550388</v>
      </c>
      <c r="P373" s="6">
        <v>10.755813953488373</v>
      </c>
      <c r="Q373" s="6">
        <v>14.898255813953488</v>
      </c>
      <c r="R373" s="6">
        <v>14.074612403100776</v>
      </c>
      <c r="S373" s="6">
        <v>6.9040697674418601</v>
      </c>
      <c r="T373" s="6">
        <v>6.8313953488372094</v>
      </c>
      <c r="U373" s="6">
        <v>9.8594961240310077</v>
      </c>
      <c r="V373" s="6">
        <v>14.946705426356589</v>
      </c>
      <c r="W373" s="6">
        <v>3.9728682170542635</v>
      </c>
      <c r="X373" s="5">
        <v>1616</v>
      </c>
      <c r="Y373" s="5">
        <v>1191</v>
      </c>
      <c r="Z373" s="5">
        <v>79</v>
      </c>
      <c r="AA373" s="5">
        <v>171</v>
      </c>
      <c r="AB373" s="5">
        <v>129</v>
      </c>
      <c r="AC373" s="5">
        <v>11</v>
      </c>
      <c r="AD373" s="5">
        <v>1445</v>
      </c>
      <c r="AE373" s="5">
        <v>1062</v>
      </c>
      <c r="AF373" s="5">
        <v>68</v>
      </c>
      <c r="AG373" s="6">
        <v>6.4030131826741998</v>
      </c>
      <c r="AH373" s="6">
        <v>73.494809688581313</v>
      </c>
      <c r="AI373" s="6">
        <v>8.5271317829457356</v>
      </c>
      <c r="AJ373" s="6">
        <v>75.438596491228068</v>
      </c>
    </row>
    <row r="374" spans="1:36" hidden="1" x14ac:dyDescent="0.2">
      <c r="A374" s="1" t="str">
        <f t="shared" si="5"/>
        <v>Type: Resort, port and retirementBangladeshi</v>
      </c>
      <c r="B374" s="3" t="s">
        <v>43</v>
      </c>
      <c r="C374" s="3" t="s">
        <v>805</v>
      </c>
      <c r="D374" s="3" t="s">
        <v>712</v>
      </c>
      <c r="E374" s="5">
        <v>6649</v>
      </c>
      <c r="F374" s="5">
        <v>814</v>
      </c>
      <c r="G374" s="5">
        <v>641</v>
      </c>
      <c r="H374" s="5">
        <v>1097</v>
      </c>
      <c r="I374" s="5">
        <v>1050</v>
      </c>
      <c r="J374" s="5">
        <v>539</v>
      </c>
      <c r="K374" s="5">
        <v>289</v>
      </c>
      <c r="L374" s="5">
        <v>547</v>
      </c>
      <c r="M374" s="5">
        <v>932</v>
      </c>
      <c r="N374" s="5">
        <v>225</v>
      </c>
      <c r="O374" s="6">
        <v>12.242442472552263</v>
      </c>
      <c r="P374" s="6">
        <v>9.6405474507444726</v>
      </c>
      <c r="Q374" s="6">
        <v>16.498721612272522</v>
      </c>
      <c r="R374" s="6">
        <v>15.791848398255377</v>
      </c>
      <c r="S374" s="6">
        <v>8.1064821777710936</v>
      </c>
      <c r="T374" s="6">
        <v>4.3465182734245751</v>
      </c>
      <c r="U374" s="6">
        <v>8.2268010227101822</v>
      </c>
      <c r="V374" s="6">
        <v>14.017145435403821</v>
      </c>
      <c r="W374" s="6">
        <v>3.3839675139118666</v>
      </c>
      <c r="X374" s="5">
        <v>2628</v>
      </c>
      <c r="Y374" s="5">
        <v>1873</v>
      </c>
      <c r="Z374" s="5">
        <v>156</v>
      </c>
      <c r="AA374" s="5">
        <v>290</v>
      </c>
      <c r="AB374" s="5">
        <v>220</v>
      </c>
      <c r="AC374" s="5">
        <v>26</v>
      </c>
      <c r="AD374" s="5">
        <v>2338</v>
      </c>
      <c r="AE374" s="5">
        <v>1653</v>
      </c>
      <c r="AF374" s="5">
        <v>130</v>
      </c>
      <c r="AG374" s="6">
        <v>7.8644888082274651</v>
      </c>
      <c r="AH374" s="6">
        <v>70.701454234388365</v>
      </c>
      <c r="AI374" s="6">
        <v>11.818181818181818</v>
      </c>
      <c r="AJ374" s="6">
        <v>75.862068965517238</v>
      </c>
    </row>
    <row r="375" spans="1:36" hidden="1" x14ac:dyDescent="0.2">
      <c r="A375" s="1" t="str">
        <f t="shared" si="5"/>
        <v>Type: Resort, port and retirementChinese</v>
      </c>
      <c r="B375" s="3" t="s">
        <v>43</v>
      </c>
      <c r="C375" s="3" t="s">
        <v>805</v>
      </c>
      <c r="D375" s="3" t="s">
        <v>713</v>
      </c>
      <c r="E375" s="5">
        <v>14576</v>
      </c>
      <c r="F375" s="5">
        <v>1299</v>
      </c>
      <c r="G375" s="5">
        <v>921</v>
      </c>
      <c r="H375" s="5">
        <v>1577</v>
      </c>
      <c r="I375" s="5">
        <v>1577</v>
      </c>
      <c r="J375" s="5">
        <v>759</v>
      </c>
      <c r="K375" s="5">
        <v>1892</v>
      </c>
      <c r="L375" s="5">
        <v>1157</v>
      </c>
      <c r="M375" s="5">
        <v>1956</v>
      </c>
      <c r="N375" s="5">
        <v>404</v>
      </c>
      <c r="O375" s="6">
        <v>8.9119099890230515</v>
      </c>
      <c r="P375" s="6">
        <v>6.3186059275521407</v>
      </c>
      <c r="Q375" s="6">
        <v>10.819154774972558</v>
      </c>
      <c r="R375" s="6">
        <v>10.819154774972558</v>
      </c>
      <c r="S375" s="6">
        <v>5.2071899012074647</v>
      </c>
      <c r="T375" s="6">
        <v>12.980241492864984</v>
      </c>
      <c r="U375" s="6">
        <v>7.937705817782656</v>
      </c>
      <c r="V375" s="6">
        <v>13.419319429198683</v>
      </c>
      <c r="W375" s="6">
        <v>2.7716794731064764</v>
      </c>
      <c r="X375" s="5">
        <v>5066</v>
      </c>
      <c r="Y375" s="5">
        <v>4313</v>
      </c>
      <c r="Z375" s="5">
        <v>209</v>
      </c>
      <c r="AA375" s="5">
        <v>521</v>
      </c>
      <c r="AB375" s="5">
        <v>447</v>
      </c>
      <c r="AC375" s="5">
        <v>22</v>
      </c>
      <c r="AD375" s="5">
        <v>4545</v>
      </c>
      <c r="AE375" s="5">
        <v>3866</v>
      </c>
      <c r="AF375" s="5">
        <v>187</v>
      </c>
      <c r="AG375" s="6">
        <v>4.8370408691153646</v>
      </c>
      <c r="AH375" s="6">
        <v>85.060506050605056</v>
      </c>
      <c r="AI375" s="6">
        <v>4.9217002237136462</v>
      </c>
      <c r="AJ375" s="6">
        <v>85.796545105566224</v>
      </c>
    </row>
    <row r="376" spans="1:36" hidden="1" x14ac:dyDescent="0.2">
      <c r="A376" s="1" t="str">
        <f t="shared" si="5"/>
        <v>Type: Resort, port and retirementAsian Other</v>
      </c>
      <c r="B376" s="3" t="s">
        <v>43</v>
      </c>
      <c r="C376" s="3" t="s">
        <v>805</v>
      </c>
      <c r="D376" s="3" t="s">
        <v>714</v>
      </c>
      <c r="E376" s="5">
        <v>24512</v>
      </c>
      <c r="F376" s="5">
        <v>2356</v>
      </c>
      <c r="G376" s="5">
        <v>1736</v>
      </c>
      <c r="H376" s="5">
        <v>3085</v>
      </c>
      <c r="I376" s="5">
        <v>2961</v>
      </c>
      <c r="J376" s="5">
        <v>1508</v>
      </c>
      <c r="K376" s="5">
        <v>1884</v>
      </c>
      <c r="L376" s="5">
        <v>2113</v>
      </c>
      <c r="M376" s="5">
        <v>3488</v>
      </c>
      <c r="N376" s="5">
        <v>714</v>
      </c>
      <c r="O376" s="6">
        <v>9.6116187989556128</v>
      </c>
      <c r="P376" s="6">
        <v>7.0822454308093992</v>
      </c>
      <c r="Q376" s="6">
        <v>12.585672323759791</v>
      </c>
      <c r="R376" s="6">
        <v>12.079797650130548</v>
      </c>
      <c r="S376" s="6">
        <v>6.1520887728459526</v>
      </c>
      <c r="T376" s="6">
        <v>7.6860313315926891</v>
      </c>
      <c r="U376" s="6">
        <v>8.6202676240208884</v>
      </c>
      <c r="V376" s="6">
        <v>14.229765013054831</v>
      </c>
      <c r="W376" s="6">
        <v>2.912859007832898</v>
      </c>
      <c r="X376" s="5">
        <v>11226</v>
      </c>
      <c r="Y376" s="5">
        <v>9423</v>
      </c>
      <c r="Z376" s="5">
        <v>510</v>
      </c>
      <c r="AA376" s="5">
        <v>1099</v>
      </c>
      <c r="AB376" s="5">
        <v>911</v>
      </c>
      <c r="AC376" s="5">
        <v>64</v>
      </c>
      <c r="AD376" s="5">
        <v>10127</v>
      </c>
      <c r="AE376" s="5">
        <v>8512</v>
      </c>
      <c r="AF376" s="5">
        <v>446</v>
      </c>
      <c r="AG376" s="6">
        <v>5.2396616541353387</v>
      </c>
      <c r="AH376" s="6">
        <v>84.052532833020635</v>
      </c>
      <c r="AI376" s="6">
        <v>7.0252469813391878</v>
      </c>
      <c r="AJ376" s="6">
        <v>82.893539581437665</v>
      </c>
    </row>
    <row r="377" spans="1:36" hidden="1" x14ac:dyDescent="0.2">
      <c r="A377" s="1" t="str">
        <f t="shared" si="5"/>
        <v>Type: Resort, port and retirementBlack African</v>
      </c>
      <c r="B377" s="3" t="s">
        <v>43</v>
      </c>
      <c r="C377" s="3" t="s">
        <v>805</v>
      </c>
      <c r="D377" s="3" t="s">
        <v>715</v>
      </c>
      <c r="E377" s="5">
        <v>12364</v>
      </c>
      <c r="F377" s="5">
        <v>1931</v>
      </c>
      <c r="G377" s="5">
        <v>1618</v>
      </c>
      <c r="H377" s="5">
        <v>2403</v>
      </c>
      <c r="I377" s="5">
        <v>2175</v>
      </c>
      <c r="J377" s="5">
        <v>1205</v>
      </c>
      <c r="K377" s="5">
        <v>952</v>
      </c>
      <c r="L377" s="5">
        <v>1575</v>
      </c>
      <c r="M377" s="5">
        <v>2154</v>
      </c>
      <c r="N377" s="5">
        <v>593</v>
      </c>
      <c r="O377" s="6">
        <v>15.617923002264639</v>
      </c>
      <c r="P377" s="6">
        <v>13.08637981235846</v>
      </c>
      <c r="Q377" s="6">
        <v>19.435457780653511</v>
      </c>
      <c r="R377" s="6">
        <v>17.5913943707538</v>
      </c>
      <c r="S377" s="6">
        <v>9.7460368812681981</v>
      </c>
      <c r="T377" s="6">
        <v>7.6997735360724686</v>
      </c>
      <c r="U377" s="6">
        <v>12.738595923649305</v>
      </c>
      <c r="V377" s="6">
        <v>17.421546425105145</v>
      </c>
      <c r="W377" s="6">
        <v>4.7961824652216114</v>
      </c>
      <c r="X377" s="5">
        <v>5392</v>
      </c>
      <c r="Y377" s="5">
        <v>4594</v>
      </c>
      <c r="Z377" s="5">
        <v>422</v>
      </c>
      <c r="AA377" s="5">
        <v>778</v>
      </c>
      <c r="AB377" s="5">
        <v>671</v>
      </c>
      <c r="AC377" s="5">
        <v>80</v>
      </c>
      <c r="AD377" s="5">
        <v>4614</v>
      </c>
      <c r="AE377" s="5">
        <v>3923</v>
      </c>
      <c r="AF377" s="5">
        <v>342</v>
      </c>
      <c r="AG377" s="6">
        <v>8.7178179964313021</v>
      </c>
      <c r="AH377" s="6">
        <v>85.023840485478971</v>
      </c>
      <c r="AI377" s="6">
        <v>11.922503725782414</v>
      </c>
      <c r="AJ377" s="6">
        <v>86.246786632390751</v>
      </c>
    </row>
    <row r="378" spans="1:36" hidden="1" x14ac:dyDescent="0.2">
      <c r="A378" s="1" t="str">
        <f t="shared" si="5"/>
        <v>Type: Resort, port and retirementBlack Caribbean</v>
      </c>
      <c r="B378" s="3" t="s">
        <v>43</v>
      </c>
      <c r="C378" s="3" t="s">
        <v>805</v>
      </c>
      <c r="D378" s="3" t="s">
        <v>716</v>
      </c>
      <c r="E378" s="5">
        <v>4337</v>
      </c>
      <c r="F378" s="5">
        <v>459</v>
      </c>
      <c r="G378" s="5">
        <v>360</v>
      </c>
      <c r="H378" s="5">
        <v>578</v>
      </c>
      <c r="I378" s="5">
        <v>566</v>
      </c>
      <c r="J378" s="5">
        <v>293</v>
      </c>
      <c r="K378" s="5">
        <v>403</v>
      </c>
      <c r="L378" s="5">
        <v>441</v>
      </c>
      <c r="M378" s="5">
        <v>573</v>
      </c>
      <c r="N378" s="5">
        <v>148</v>
      </c>
      <c r="O378" s="6">
        <v>10.583352547844132</v>
      </c>
      <c r="P378" s="6">
        <v>8.3006686649757899</v>
      </c>
      <c r="Q378" s="6">
        <v>13.327184689877797</v>
      </c>
      <c r="R378" s="6">
        <v>13.050495734378602</v>
      </c>
      <c r="S378" s="6">
        <v>6.7558219967719619</v>
      </c>
      <c r="T378" s="6">
        <v>9.2921374221812307</v>
      </c>
      <c r="U378" s="6">
        <v>10.168319114595342</v>
      </c>
      <c r="V378" s="6">
        <v>13.211897625086465</v>
      </c>
      <c r="W378" s="6">
        <v>3.4124971178233801</v>
      </c>
      <c r="X378" s="5">
        <v>1941</v>
      </c>
      <c r="Y378" s="5">
        <v>1557</v>
      </c>
      <c r="Z378" s="5">
        <v>158</v>
      </c>
      <c r="AA378" s="5">
        <v>244</v>
      </c>
      <c r="AB378" s="5">
        <v>200</v>
      </c>
      <c r="AC378" s="5">
        <v>42</v>
      </c>
      <c r="AD378" s="5">
        <v>1697</v>
      </c>
      <c r="AE378" s="5">
        <v>1357</v>
      </c>
      <c r="AF378" s="5">
        <v>116</v>
      </c>
      <c r="AG378" s="6">
        <v>8.5482682387619757</v>
      </c>
      <c r="AH378" s="6">
        <v>79.96464348850914</v>
      </c>
      <c r="AI378" s="6">
        <v>21</v>
      </c>
      <c r="AJ378" s="6">
        <v>81.967213114754102</v>
      </c>
    </row>
    <row r="379" spans="1:36" hidden="1" x14ac:dyDescent="0.2">
      <c r="A379" s="1" t="str">
        <f t="shared" si="5"/>
        <v>Type: Resort, port and retirementBlack Other</v>
      </c>
      <c r="B379" s="3" t="s">
        <v>43</v>
      </c>
      <c r="C379" s="3" t="s">
        <v>805</v>
      </c>
      <c r="D379" s="3" t="s">
        <v>717</v>
      </c>
      <c r="E379" s="5">
        <v>2158</v>
      </c>
      <c r="F379" s="5">
        <v>316</v>
      </c>
      <c r="G379" s="5">
        <v>259</v>
      </c>
      <c r="H379" s="5">
        <v>415</v>
      </c>
      <c r="I379" s="5">
        <v>376</v>
      </c>
      <c r="J379" s="5">
        <v>229</v>
      </c>
      <c r="K379" s="5">
        <v>152</v>
      </c>
      <c r="L379" s="5">
        <v>215</v>
      </c>
      <c r="M379" s="5">
        <v>313</v>
      </c>
      <c r="N379" s="5">
        <v>92</v>
      </c>
      <c r="O379" s="6">
        <v>14.64318813716404</v>
      </c>
      <c r="P379" s="6">
        <v>12.001853568118628</v>
      </c>
      <c r="Q379" s="6">
        <v>19.23076923076923</v>
      </c>
      <c r="R379" s="6">
        <v>17.423540315106582</v>
      </c>
      <c r="S379" s="6">
        <v>10.611677479147358</v>
      </c>
      <c r="T379" s="6">
        <v>7.0435588507877664</v>
      </c>
      <c r="U379" s="6">
        <v>9.9629286376274333</v>
      </c>
      <c r="V379" s="6">
        <v>14.504170528266913</v>
      </c>
      <c r="W379" s="6">
        <v>4.2632066728452269</v>
      </c>
      <c r="X379" s="5">
        <v>892</v>
      </c>
      <c r="Y379" s="5">
        <v>718</v>
      </c>
      <c r="Z379" s="5">
        <v>72</v>
      </c>
      <c r="AA379" s="5">
        <v>107</v>
      </c>
      <c r="AB379" s="5">
        <v>87</v>
      </c>
      <c r="AC379" s="5">
        <v>12</v>
      </c>
      <c r="AD379" s="5">
        <v>785</v>
      </c>
      <c r="AE379" s="5">
        <v>631</v>
      </c>
      <c r="AF379" s="5">
        <v>60</v>
      </c>
      <c r="AG379" s="6">
        <v>9.5087163232963547</v>
      </c>
      <c r="AH379" s="6">
        <v>80.382165605095537</v>
      </c>
      <c r="AI379" s="6">
        <v>13.793103448275861</v>
      </c>
      <c r="AJ379" s="6">
        <v>81.308411214953267</v>
      </c>
    </row>
    <row r="380" spans="1:36" hidden="1" x14ac:dyDescent="0.2">
      <c r="A380" s="1" t="str">
        <f t="shared" si="5"/>
        <v>Type: Resort, port and retirementArab</v>
      </c>
      <c r="B380" s="3" t="s">
        <v>43</v>
      </c>
      <c r="C380" s="3" t="s">
        <v>805</v>
      </c>
      <c r="D380" s="3" t="s">
        <v>699</v>
      </c>
      <c r="E380" s="5">
        <v>3897</v>
      </c>
      <c r="F380" s="5">
        <v>413</v>
      </c>
      <c r="G380" s="5">
        <v>300</v>
      </c>
      <c r="H380" s="5">
        <v>485</v>
      </c>
      <c r="I380" s="5">
        <v>497</v>
      </c>
      <c r="J380" s="5">
        <v>294</v>
      </c>
      <c r="K380" s="5">
        <v>320</v>
      </c>
      <c r="L380" s="5">
        <v>385</v>
      </c>
      <c r="M380" s="5">
        <v>639</v>
      </c>
      <c r="N380" s="5">
        <v>123</v>
      </c>
      <c r="O380" s="6">
        <v>10.597895817295356</v>
      </c>
      <c r="P380" s="6">
        <v>7.6982294072363358</v>
      </c>
      <c r="Q380" s="6">
        <v>12.445470875032075</v>
      </c>
      <c r="R380" s="6">
        <v>12.753400051321529</v>
      </c>
      <c r="S380" s="6">
        <v>7.5442648190916088</v>
      </c>
      <c r="T380" s="6">
        <v>8.2114447010520912</v>
      </c>
      <c r="U380" s="6">
        <v>9.8793944059532972</v>
      </c>
      <c r="V380" s="6">
        <v>16.397228637413395</v>
      </c>
      <c r="W380" s="6">
        <v>3.1562740569668977</v>
      </c>
      <c r="X380" s="5">
        <v>1500</v>
      </c>
      <c r="Y380" s="5">
        <v>1158</v>
      </c>
      <c r="Z380" s="5">
        <v>151</v>
      </c>
      <c r="AA380" s="5">
        <v>192</v>
      </c>
      <c r="AB380" s="5">
        <v>146</v>
      </c>
      <c r="AC380" s="5">
        <v>26</v>
      </c>
      <c r="AD380" s="5">
        <v>1308</v>
      </c>
      <c r="AE380" s="5">
        <v>1012</v>
      </c>
      <c r="AF380" s="5">
        <v>125</v>
      </c>
      <c r="AG380" s="6">
        <v>12.351778656126482</v>
      </c>
      <c r="AH380" s="6">
        <v>77.370030581039757</v>
      </c>
      <c r="AI380" s="6">
        <v>17.80821917808219</v>
      </c>
      <c r="AJ380" s="6">
        <v>76.041666666666671</v>
      </c>
    </row>
    <row r="381" spans="1:36" hidden="1" x14ac:dyDescent="0.2">
      <c r="A381" s="1" t="str">
        <f t="shared" si="5"/>
        <v>Type: Resort, port and retirementOther</v>
      </c>
      <c r="B381" s="3" t="s">
        <v>43</v>
      </c>
      <c r="C381" s="3" t="s">
        <v>805</v>
      </c>
      <c r="D381" s="3" t="s">
        <v>718</v>
      </c>
      <c r="E381" s="5">
        <v>6728</v>
      </c>
      <c r="F381" s="5">
        <v>805</v>
      </c>
      <c r="G381" s="5">
        <v>577</v>
      </c>
      <c r="H381" s="5">
        <v>957</v>
      </c>
      <c r="I381" s="5">
        <v>925</v>
      </c>
      <c r="J381" s="5">
        <v>512</v>
      </c>
      <c r="K381" s="5">
        <v>483</v>
      </c>
      <c r="L381" s="5">
        <v>755</v>
      </c>
      <c r="M381" s="5">
        <v>1072</v>
      </c>
      <c r="N381" s="5">
        <v>238</v>
      </c>
      <c r="O381" s="6">
        <v>11.964922711058264</v>
      </c>
      <c r="P381" s="6">
        <v>8.5760998810939366</v>
      </c>
      <c r="Q381" s="6">
        <v>14.224137931034482</v>
      </c>
      <c r="R381" s="6">
        <v>13.748513674197383</v>
      </c>
      <c r="S381" s="6">
        <v>7.6099881093935791</v>
      </c>
      <c r="T381" s="6">
        <v>7.1789536266349581</v>
      </c>
      <c r="U381" s="6">
        <v>11.221759809750298</v>
      </c>
      <c r="V381" s="6">
        <v>15.933412604042806</v>
      </c>
      <c r="W381" s="6">
        <v>3.5374554102259217</v>
      </c>
      <c r="X381" s="5">
        <v>3077</v>
      </c>
      <c r="Y381" s="5">
        <v>2547</v>
      </c>
      <c r="Z381" s="5">
        <v>227</v>
      </c>
      <c r="AA381" s="5">
        <v>442</v>
      </c>
      <c r="AB381" s="5">
        <v>355</v>
      </c>
      <c r="AC381" s="5">
        <v>64</v>
      </c>
      <c r="AD381" s="5">
        <v>2635</v>
      </c>
      <c r="AE381" s="5">
        <v>2192</v>
      </c>
      <c r="AF381" s="5">
        <v>163</v>
      </c>
      <c r="AG381" s="6">
        <v>7.4361313868613141</v>
      </c>
      <c r="AH381" s="6">
        <v>83.187855787476281</v>
      </c>
      <c r="AI381" s="6">
        <v>18.028169014084508</v>
      </c>
      <c r="AJ381" s="6">
        <v>80.31674208144797</v>
      </c>
    </row>
    <row r="382" spans="1:36" x14ac:dyDescent="0.2">
      <c r="A382" s="1" t="str">
        <f t="shared" si="5"/>
        <v>Type: Mixed urban-ruralAll people</v>
      </c>
      <c r="B382" s="3" t="s">
        <v>44</v>
      </c>
      <c r="C382" s="3" t="s">
        <v>797</v>
      </c>
      <c r="D382" s="3" t="s">
        <v>700</v>
      </c>
      <c r="E382" s="5">
        <v>8991724</v>
      </c>
      <c r="F382" s="5">
        <v>84836</v>
      </c>
      <c r="G382" s="5">
        <v>88724</v>
      </c>
      <c r="H382" s="5">
        <v>120593</v>
      </c>
      <c r="I382" s="5">
        <v>73022</v>
      </c>
      <c r="J382" s="5">
        <v>254168</v>
      </c>
      <c r="K382" s="5">
        <v>657103</v>
      </c>
      <c r="L382" s="5">
        <v>236248</v>
      </c>
      <c r="M382" s="5">
        <v>49422</v>
      </c>
      <c r="N382" s="5">
        <v>15190</v>
      </c>
      <c r="O382" s="6">
        <v>0.94348981352185635</v>
      </c>
      <c r="P382" s="6">
        <v>0.98672957488463842</v>
      </c>
      <c r="Q382" s="6">
        <v>1.3411554892031829</v>
      </c>
      <c r="R382" s="6">
        <v>0.81210232876364974</v>
      </c>
      <c r="S382" s="6">
        <v>2.8266881857138855</v>
      </c>
      <c r="T382" s="6">
        <v>7.3078644317819368</v>
      </c>
      <c r="U382" s="6">
        <v>2.6273938123545606</v>
      </c>
      <c r="V382" s="6">
        <v>0.54963875670561058</v>
      </c>
      <c r="W382" s="6">
        <v>0.16893312116786502</v>
      </c>
      <c r="X382" s="5">
        <v>2984234</v>
      </c>
      <c r="Y382" s="5">
        <v>2667998</v>
      </c>
      <c r="Z382" s="5">
        <v>103166</v>
      </c>
      <c r="AA382" s="5">
        <v>11163</v>
      </c>
      <c r="AB382" s="5">
        <v>8821</v>
      </c>
      <c r="AC382" s="5">
        <v>1178</v>
      </c>
      <c r="AD382" s="5">
        <v>2973071</v>
      </c>
      <c r="AE382" s="5">
        <v>2659177</v>
      </c>
      <c r="AF382" s="5">
        <v>101988</v>
      </c>
      <c r="AG382" s="6">
        <v>3.8353219811994461</v>
      </c>
      <c r="AH382" s="6">
        <v>89.442095395636358</v>
      </c>
      <c r="AI382" s="6">
        <v>13.354494955220497</v>
      </c>
      <c r="AJ382" s="6">
        <v>79.019976708770045</v>
      </c>
    </row>
    <row r="383" spans="1:36" hidden="1" x14ac:dyDescent="0.2">
      <c r="A383" s="1" t="str">
        <f t="shared" si="5"/>
        <v>Type: Mixed urban-ruralWhite British</v>
      </c>
      <c r="B383" s="3" t="s">
        <v>44</v>
      </c>
      <c r="C383" s="3" t="s">
        <v>797</v>
      </c>
      <c r="D383" s="3" t="s">
        <v>701</v>
      </c>
      <c r="E383" s="5">
        <v>7886852</v>
      </c>
      <c r="F383" s="5">
        <v>71620</v>
      </c>
      <c r="G383" s="5">
        <v>73455</v>
      </c>
      <c r="H383" s="5">
        <v>101834</v>
      </c>
      <c r="I383" s="5">
        <v>59564</v>
      </c>
      <c r="J383" s="5">
        <v>217105</v>
      </c>
      <c r="K383" s="5">
        <v>607486</v>
      </c>
      <c r="L383" s="5">
        <v>184752</v>
      </c>
      <c r="M383" s="5">
        <v>38393</v>
      </c>
      <c r="N383" s="5">
        <v>13468</v>
      </c>
      <c r="O383" s="6">
        <v>0.90809362214480505</v>
      </c>
      <c r="P383" s="6">
        <v>0.931360192888113</v>
      </c>
      <c r="Q383" s="6">
        <v>1.2911869019476974</v>
      </c>
      <c r="R383" s="6">
        <v>0.75523161839476638</v>
      </c>
      <c r="S383" s="6">
        <v>2.7527459625209145</v>
      </c>
      <c r="T383" s="6">
        <v>7.7025155283755797</v>
      </c>
      <c r="U383" s="6">
        <v>2.3425315956226895</v>
      </c>
      <c r="V383" s="6">
        <v>0.48679752073450855</v>
      </c>
      <c r="W383" s="6">
        <v>0.17076521785878573</v>
      </c>
      <c r="X383" s="5">
        <v>2518417</v>
      </c>
      <c r="Y383" s="5">
        <v>2263468</v>
      </c>
      <c r="Z383" s="5">
        <v>83009</v>
      </c>
      <c r="AA383" s="5">
        <v>9297</v>
      </c>
      <c r="AB383" s="5">
        <v>7265</v>
      </c>
      <c r="AC383" s="5">
        <v>1058</v>
      </c>
      <c r="AD383" s="5">
        <v>2509120</v>
      </c>
      <c r="AE383" s="5">
        <v>2256203</v>
      </c>
      <c r="AF383" s="5">
        <v>81951</v>
      </c>
      <c r="AG383" s="6">
        <v>3.6322529488702924</v>
      </c>
      <c r="AH383" s="6">
        <v>89.920091506185429</v>
      </c>
      <c r="AI383" s="6">
        <v>14.562973158981418</v>
      </c>
      <c r="AJ383" s="6">
        <v>78.143487146391308</v>
      </c>
    </row>
    <row r="384" spans="1:36" hidden="1" x14ac:dyDescent="0.2">
      <c r="A384" s="1" t="str">
        <f t="shared" si="5"/>
        <v>Type: Mixed urban-ruralMinorities - all other than White British</v>
      </c>
      <c r="B384" s="3" t="s">
        <v>44</v>
      </c>
      <c r="C384" s="3" t="s">
        <v>797</v>
      </c>
      <c r="D384" s="3" t="s">
        <v>702</v>
      </c>
      <c r="E384" s="5">
        <v>1104872</v>
      </c>
      <c r="F384" s="5">
        <v>13216</v>
      </c>
      <c r="G384" s="5">
        <v>15269</v>
      </c>
      <c r="H384" s="5">
        <v>18759</v>
      </c>
      <c r="I384" s="5">
        <v>13458</v>
      </c>
      <c r="J384" s="5">
        <v>37063</v>
      </c>
      <c r="K384" s="5">
        <v>49617</v>
      </c>
      <c r="L384" s="5">
        <v>51496</v>
      </c>
      <c r="M384" s="5">
        <v>11029</v>
      </c>
      <c r="N384" s="5">
        <v>1722</v>
      </c>
      <c r="O384" s="6">
        <v>1.1961566588708918</v>
      </c>
      <c r="P384" s="6">
        <v>1.3819700381582662</v>
      </c>
      <c r="Q384" s="6">
        <v>1.6978437321246262</v>
      </c>
      <c r="R384" s="6">
        <v>1.2180596485384731</v>
      </c>
      <c r="S384" s="6">
        <v>3.3545062233453287</v>
      </c>
      <c r="T384" s="6">
        <v>4.4907464394065553</v>
      </c>
      <c r="U384" s="6">
        <v>4.6608113881064952</v>
      </c>
      <c r="V384" s="6">
        <v>0.9982151778667574</v>
      </c>
      <c r="W384" s="6">
        <v>0.15585515788254206</v>
      </c>
      <c r="X384" s="5">
        <v>465817</v>
      </c>
      <c r="Y384" s="5">
        <v>404530</v>
      </c>
      <c r="Z384" s="5">
        <v>20157</v>
      </c>
      <c r="AA384" s="5">
        <v>1866</v>
      </c>
      <c r="AB384" s="5">
        <v>1556</v>
      </c>
      <c r="AC384" s="5">
        <v>120</v>
      </c>
      <c r="AD384" s="5">
        <v>463951</v>
      </c>
      <c r="AE384" s="5">
        <v>402974</v>
      </c>
      <c r="AF384" s="5">
        <v>20037</v>
      </c>
      <c r="AG384" s="6">
        <v>4.9722810900951426</v>
      </c>
      <c r="AH384" s="6">
        <v>86.857017228112454</v>
      </c>
      <c r="AI384" s="6">
        <v>7.7120822622107967</v>
      </c>
      <c r="AJ384" s="6">
        <v>83.386923901393359</v>
      </c>
    </row>
    <row r="385" spans="1:36" hidden="1" x14ac:dyDescent="0.2">
      <c r="A385" s="1" t="str">
        <f t="shared" si="5"/>
        <v>Type: Mixed urban-ruralWhite Irish</v>
      </c>
      <c r="B385" s="3" t="s">
        <v>44</v>
      </c>
      <c r="C385" s="3" t="s">
        <v>797</v>
      </c>
      <c r="D385" s="3" t="s">
        <v>703</v>
      </c>
      <c r="E385" s="5">
        <v>79725</v>
      </c>
      <c r="F385" s="5">
        <v>490</v>
      </c>
      <c r="G385" s="5">
        <v>610</v>
      </c>
      <c r="H385" s="5">
        <v>838</v>
      </c>
      <c r="I385" s="5">
        <v>578</v>
      </c>
      <c r="J385" s="5">
        <v>1788</v>
      </c>
      <c r="K385" s="5">
        <v>4642</v>
      </c>
      <c r="L385" s="5">
        <v>2417</v>
      </c>
      <c r="M385" s="5">
        <v>463</v>
      </c>
      <c r="N385" s="5">
        <v>77</v>
      </c>
      <c r="O385" s="6">
        <v>0.61461273126371907</v>
      </c>
      <c r="P385" s="6">
        <v>0.76513013483850734</v>
      </c>
      <c r="Q385" s="6">
        <v>1.0511132016306053</v>
      </c>
      <c r="R385" s="6">
        <v>0.72499216055189719</v>
      </c>
      <c r="S385" s="6">
        <v>2.2427093132643461</v>
      </c>
      <c r="T385" s="6">
        <v>5.8225148949513956</v>
      </c>
      <c r="U385" s="6">
        <v>3.0316713703355282</v>
      </c>
      <c r="V385" s="6">
        <v>0.5807463154593917</v>
      </c>
      <c r="W385" s="6">
        <v>9.6582000627155842E-2</v>
      </c>
      <c r="X385" s="5">
        <v>26731</v>
      </c>
      <c r="Y385" s="5">
        <v>24070</v>
      </c>
      <c r="Z385" s="5">
        <v>792</v>
      </c>
      <c r="AA385" s="5">
        <v>33</v>
      </c>
      <c r="AB385" s="5">
        <v>31</v>
      </c>
      <c r="AC385" s="5">
        <v>3</v>
      </c>
      <c r="AD385" s="5">
        <v>26698</v>
      </c>
      <c r="AE385" s="5">
        <v>24039</v>
      </c>
      <c r="AF385" s="5">
        <v>789</v>
      </c>
      <c r="AG385" s="6">
        <v>3.28216647947086</v>
      </c>
      <c r="AH385" s="6">
        <v>90.040452468349685</v>
      </c>
      <c r="AI385" s="6">
        <v>9.67741935483871</v>
      </c>
      <c r="AJ385" s="6">
        <v>93.939393939393938</v>
      </c>
    </row>
    <row r="386" spans="1:36" hidden="1" x14ac:dyDescent="0.2">
      <c r="A386" s="1" t="str">
        <f t="shared" ref="A386:A449" si="6">C386&amp;D386</f>
        <v>Type: Mixed urban-ruralWhite Gyspy or Irish Traveller</v>
      </c>
      <c r="B386" s="3" t="s">
        <v>44</v>
      </c>
      <c r="C386" s="3" t="s">
        <v>797</v>
      </c>
      <c r="D386" s="3" t="s">
        <v>704</v>
      </c>
      <c r="E386" s="5">
        <v>12431</v>
      </c>
      <c r="F386" s="5">
        <v>128</v>
      </c>
      <c r="G386" s="5">
        <v>194</v>
      </c>
      <c r="H386" s="5">
        <v>190</v>
      </c>
      <c r="I386" s="5">
        <v>118</v>
      </c>
      <c r="J386" s="5">
        <v>611</v>
      </c>
      <c r="K386" s="5">
        <v>1376</v>
      </c>
      <c r="L386" s="5">
        <v>346</v>
      </c>
      <c r="M386" s="5">
        <v>124</v>
      </c>
      <c r="N386" s="5">
        <v>41</v>
      </c>
      <c r="O386" s="6">
        <v>1.0296838548789318</v>
      </c>
      <c r="P386" s="6">
        <v>1.5606145925508808</v>
      </c>
      <c r="Q386" s="6">
        <v>1.5284369720859143</v>
      </c>
      <c r="R386" s="6">
        <v>0.94923980371651517</v>
      </c>
      <c r="S386" s="6">
        <v>4.9151315260236501</v>
      </c>
      <c r="T386" s="6">
        <v>11.069101439948517</v>
      </c>
      <c r="U386" s="6">
        <v>2.7833641702196124</v>
      </c>
      <c r="V386" s="6">
        <v>0.99750623441396513</v>
      </c>
      <c r="W386" s="6">
        <v>0.32982060976590782</v>
      </c>
      <c r="X386" s="5">
        <v>4026</v>
      </c>
      <c r="Y386" s="5">
        <v>2137</v>
      </c>
      <c r="Z386" s="5">
        <v>343</v>
      </c>
      <c r="AA386" s="5">
        <v>10</v>
      </c>
      <c r="AB386" s="5">
        <v>8</v>
      </c>
      <c r="AC386" s="5">
        <v>1</v>
      </c>
      <c r="AD386" s="5">
        <v>4016</v>
      </c>
      <c r="AE386" s="5">
        <v>2129</v>
      </c>
      <c r="AF386" s="5">
        <v>342</v>
      </c>
      <c r="AG386" s="6">
        <v>16.063879755753874</v>
      </c>
      <c r="AH386" s="6">
        <v>53.012948207171313</v>
      </c>
      <c r="AI386" s="6">
        <v>12.5</v>
      </c>
      <c r="AJ386" s="6">
        <v>80</v>
      </c>
    </row>
    <row r="387" spans="1:36" hidden="1" x14ac:dyDescent="0.2">
      <c r="A387" s="1" t="str">
        <f t="shared" si="6"/>
        <v>Type: Mixed urban-ruralWhite Other</v>
      </c>
      <c r="B387" s="3" t="s">
        <v>44</v>
      </c>
      <c r="C387" s="3" t="s">
        <v>797</v>
      </c>
      <c r="D387" s="3" t="s">
        <v>705</v>
      </c>
      <c r="E387" s="5">
        <v>329075</v>
      </c>
      <c r="F387" s="5">
        <v>5399</v>
      </c>
      <c r="G387" s="5">
        <v>4970</v>
      </c>
      <c r="H387" s="5">
        <v>6933</v>
      </c>
      <c r="I387" s="5">
        <v>4856</v>
      </c>
      <c r="J387" s="5">
        <v>11517</v>
      </c>
      <c r="K387" s="5">
        <v>17951</v>
      </c>
      <c r="L387" s="5">
        <v>17157</v>
      </c>
      <c r="M387" s="5">
        <v>5127</v>
      </c>
      <c r="N387" s="5">
        <v>736</v>
      </c>
      <c r="O387" s="6">
        <v>1.6406594241434322</v>
      </c>
      <c r="P387" s="6">
        <v>1.5102940059257008</v>
      </c>
      <c r="Q387" s="6">
        <v>2.1068145559522904</v>
      </c>
      <c r="R387" s="6">
        <v>1.4756514472384714</v>
      </c>
      <c r="S387" s="6">
        <v>3.4998100736914077</v>
      </c>
      <c r="T387" s="6">
        <v>5.454987464863633</v>
      </c>
      <c r="U387" s="6">
        <v>5.2137050824280182</v>
      </c>
      <c r="V387" s="6">
        <v>1.5580034946440782</v>
      </c>
      <c r="W387" s="6">
        <v>0.22365722099825266</v>
      </c>
      <c r="X387" s="5">
        <v>169413</v>
      </c>
      <c r="Y387" s="5">
        <v>151832</v>
      </c>
      <c r="Z387" s="5">
        <v>5520</v>
      </c>
      <c r="AA387" s="5">
        <v>969</v>
      </c>
      <c r="AB387" s="5">
        <v>880</v>
      </c>
      <c r="AC387" s="5">
        <v>37</v>
      </c>
      <c r="AD387" s="5">
        <v>168444</v>
      </c>
      <c r="AE387" s="5">
        <v>150952</v>
      </c>
      <c r="AF387" s="5">
        <v>5483</v>
      </c>
      <c r="AG387" s="6">
        <v>3.6322804600137792</v>
      </c>
      <c r="AH387" s="6">
        <v>89.615539882690982</v>
      </c>
      <c r="AI387" s="6">
        <v>4.2045454545454541</v>
      </c>
      <c r="AJ387" s="6">
        <v>90.815273477812184</v>
      </c>
    </row>
    <row r="388" spans="1:36" hidden="1" x14ac:dyDescent="0.2">
      <c r="A388" s="1" t="str">
        <f t="shared" si="6"/>
        <v>Type: Mixed urban-ruralMixed White and Black Caribbean</v>
      </c>
      <c r="B388" s="3" t="s">
        <v>44</v>
      </c>
      <c r="C388" s="3" t="s">
        <v>797</v>
      </c>
      <c r="D388" s="3" t="s">
        <v>706</v>
      </c>
      <c r="E388" s="5">
        <v>46128</v>
      </c>
      <c r="F388" s="5">
        <v>578</v>
      </c>
      <c r="G388" s="5">
        <v>885</v>
      </c>
      <c r="H388" s="5">
        <v>919</v>
      </c>
      <c r="I388" s="5">
        <v>565</v>
      </c>
      <c r="J388" s="5">
        <v>2273</v>
      </c>
      <c r="K388" s="5">
        <v>2276</v>
      </c>
      <c r="L388" s="5">
        <v>1916</v>
      </c>
      <c r="M388" s="5">
        <v>350</v>
      </c>
      <c r="N388" s="5">
        <v>83</v>
      </c>
      <c r="O388" s="6">
        <v>1.2530350329517863</v>
      </c>
      <c r="P388" s="6">
        <v>1.9185744016649324</v>
      </c>
      <c r="Q388" s="6">
        <v>1.9922823447797433</v>
      </c>
      <c r="R388" s="6">
        <v>1.2248525841137703</v>
      </c>
      <c r="S388" s="6">
        <v>4.9275927852930979</v>
      </c>
      <c r="T388" s="6">
        <v>4.9340964273326398</v>
      </c>
      <c r="U388" s="6">
        <v>4.1536593825875823</v>
      </c>
      <c r="V388" s="6">
        <v>0.75875823794658337</v>
      </c>
      <c r="W388" s="6">
        <v>0.17993409642733263</v>
      </c>
      <c r="X388" s="5">
        <v>11247</v>
      </c>
      <c r="Y388" s="5">
        <v>9386</v>
      </c>
      <c r="Z388" s="5">
        <v>770</v>
      </c>
      <c r="AA388" s="5">
        <v>28</v>
      </c>
      <c r="AB388" s="5">
        <v>18</v>
      </c>
      <c r="AC388" s="5">
        <v>3</v>
      </c>
      <c r="AD388" s="5">
        <v>11219</v>
      </c>
      <c r="AE388" s="5">
        <v>9368</v>
      </c>
      <c r="AF388" s="5">
        <v>767</v>
      </c>
      <c r="AG388" s="6">
        <v>8.1874466268146886</v>
      </c>
      <c r="AH388" s="6">
        <v>83.501203315803551</v>
      </c>
      <c r="AI388" s="6">
        <v>16.666666666666668</v>
      </c>
      <c r="AJ388" s="6">
        <v>64.285714285714292</v>
      </c>
    </row>
    <row r="389" spans="1:36" hidden="1" x14ac:dyDescent="0.2">
      <c r="A389" s="1" t="str">
        <f t="shared" si="6"/>
        <v>Type: Mixed urban-ruralMixed White and Black African</v>
      </c>
      <c r="B389" s="3" t="s">
        <v>44</v>
      </c>
      <c r="C389" s="3" t="s">
        <v>797</v>
      </c>
      <c r="D389" s="3" t="s">
        <v>707</v>
      </c>
      <c r="E389" s="5">
        <v>16838</v>
      </c>
      <c r="F389" s="5">
        <v>242</v>
      </c>
      <c r="G389" s="5">
        <v>289</v>
      </c>
      <c r="H389" s="5">
        <v>335</v>
      </c>
      <c r="I389" s="5">
        <v>220</v>
      </c>
      <c r="J389" s="5">
        <v>779</v>
      </c>
      <c r="K389" s="5">
        <v>905</v>
      </c>
      <c r="L389" s="5">
        <v>765</v>
      </c>
      <c r="M389" s="5">
        <v>138</v>
      </c>
      <c r="N389" s="5">
        <v>40</v>
      </c>
      <c r="O389" s="6">
        <v>1.4372253236726451</v>
      </c>
      <c r="P389" s="6">
        <v>1.7163558617412995</v>
      </c>
      <c r="Q389" s="6">
        <v>1.9895474521914718</v>
      </c>
      <c r="R389" s="6">
        <v>1.3065684760660412</v>
      </c>
      <c r="S389" s="6">
        <v>4.6264401947974818</v>
      </c>
      <c r="T389" s="6">
        <v>5.3747475947262142</v>
      </c>
      <c r="U389" s="6">
        <v>4.5432949281387343</v>
      </c>
      <c r="V389" s="6">
        <v>0.81957477135051671</v>
      </c>
      <c r="W389" s="6">
        <v>0.23755790473928021</v>
      </c>
      <c r="X389" s="5">
        <v>3939</v>
      </c>
      <c r="Y389" s="5">
        <v>3426</v>
      </c>
      <c r="Z389" s="5">
        <v>245</v>
      </c>
      <c r="AA389" s="5">
        <v>14</v>
      </c>
      <c r="AB389" s="5">
        <v>12</v>
      </c>
      <c r="AC389" s="5">
        <v>4</v>
      </c>
      <c r="AD389" s="5">
        <v>3925</v>
      </c>
      <c r="AE389" s="5">
        <v>3414</v>
      </c>
      <c r="AF389" s="5">
        <v>241</v>
      </c>
      <c r="AG389" s="6">
        <v>7.0591681312243706</v>
      </c>
      <c r="AH389" s="6">
        <v>86.980891719745216</v>
      </c>
      <c r="AI389" s="6">
        <v>33.333333333333336</v>
      </c>
      <c r="AJ389" s="6">
        <v>85.714285714285708</v>
      </c>
    </row>
    <row r="390" spans="1:36" hidden="1" x14ac:dyDescent="0.2">
      <c r="A390" s="1" t="str">
        <f t="shared" si="6"/>
        <v>Type: Mixed urban-ruralMixed White and Asian</v>
      </c>
      <c r="B390" s="3" t="s">
        <v>44</v>
      </c>
      <c r="C390" s="3" t="s">
        <v>797</v>
      </c>
      <c r="D390" s="3" t="s">
        <v>708</v>
      </c>
      <c r="E390" s="5">
        <v>53101</v>
      </c>
      <c r="F390" s="5">
        <v>375</v>
      </c>
      <c r="G390" s="5">
        <v>403</v>
      </c>
      <c r="H390" s="5">
        <v>539</v>
      </c>
      <c r="I390" s="5">
        <v>387</v>
      </c>
      <c r="J390" s="5">
        <v>1198</v>
      </c>
      <c r="K390" s="5">
        <v>3028</v>
      </c>
      <c r="L390" s="5">
        <v>1512</v>
      </c>
      <c r="M390" s="5">
        <v>260</v>
      </c>
      <c r="N390" s="5">
        <v>50</v>
      </c>
      <c r="O390" s="6">
        <v>0.70620138980433511</v>
      </c>
      <c r="P390" s="6">
        <v>0.75893109357639221</v>
      </c>
      <c r="Q390" s="6">
        <v>1.0150467976120976</v>
      </c>
      <c r="R390" s="6">
        <v>0.72879983427807382</v>
      </c>
      <c r="S390" s="6">
        <v>2.2560780399615825</v>
      </c>
      <c r="T390" s="6">
        <v>5.7023408222067378</v>
      </c>
      <c r="U390" s="6">
        <v>2.847404003691079</v>
      </c>
      <c r="V390" s="6">
        <v>0.48963296359767233</v>
      </c>
      <c r="W390" s="6">
        <v>9.4160185307244681E-2</v>
      </c>
      <c r="X390" s="5">
        <v>12198</v>
      </c>
      <c r="Y390" s="5">
        <v>10870</v>
      </c>
      <c r="Z390" s="5">
        <v>546</v>
      </c>
      <c r="AA390" s="5">
        <v>29</v>
      </c>
      <c r="AB390" s="5">
        <v>23</v>
      </c>
      <c r="AC390" s="5">
        <v>5</v>
      </c>
      <c r="AD390" s="5">
        <v>12169</v>
      </c>
      <c r="AE390" s="5">
        <v>10847</v>
      </c>
      <c r="AF390" s="5">
        <v>541</v>
      </c>
      <c r="AG390" s="6">
        <v>4.9875541624412278</v>
      </c>
      <c r="AH390" s="6">
        <v>89.13633001890048</v>
      </c>
      <c r="AI390" s="6">
        <v>21.739130434782609</v>
      </c>
      <c r="AJ390" s="6">
        <v>79.310344827586206</v>
      </c>
    </row>
    <row r="391" spans="1:36" hidden="1" x14ac:dyDescent="0.2">
      <c r="A391" s="1" t="str">
        <f t="shared" si="6"/>
        <v>Type: Mixed urban-ruralMixed Other</v>
      </c>
      <c r="B391" s="3" t="s">
        <v>44</v>
      </c>
      <c r="C391" s="3" t="s">
        <v>797</v>
      </c>
      <c r="D391" s="3" t="s">
        <v>709</v>
      </c>
      <c r="E391" s="5">
        <v>34713</v>
      </c>
      <c r="F391" s="5">
        <v>304</v>
      </c>
      <c r="G391" s="5">
        <v>381</v>
      </c>
      <c r="H391" s="5">
        <v>487</v>
      </c>
      <c r="I391" s="5">
        <v>307</v>
      </c>
      <c r="J391" s="5">
        <v>1015</v>
      </c>
      <c r="K391" s="5">
        <v>1783</v>
      </c>
      <c r="L391" s="5">
        <v>1280</v>
      </c>
      <c r="M391" s="5">
        <v>251</v>
      </c>
      <c r="N391" s="5">
        <v>70</v>
      </c>
      <c r="O391" s="6">
        <v>0.87575259989053089</v>
      </c>
      <c r="P391" s="6">
        <v>1.0975715149943825</v>
      </c>
      <c r="Q391" s="6">
        <v>1.4029326189035809</v>
      </c>
      <c r="R391" s="6">
        <v>0.88439489528418747</v>
      </c>
      <c r="S391" s="6">
        <v>2.9239766081871346</v>
      </c>
      <c r="T391" s="6">
        <v>5.1364042289632126</v>
      </c>
      <c r="U391" s="6">
        <v>3.6873793679601303</v>
      </c>
      <c r="V391" s="6">
        <v>0.72307204793593183</v>
      </c>
      <c r="W391" s="6">
        <v>0.20165355918531963</v>
      </c>
      <c r="X391" s="5">
        <v>10109</v>
      </c>
      <c r="Y391" s="5">
        <v>8640</v>
      </c>
      <c r="Z391" s="5">
        <v>473</v>
      </c>
      <c r="AA391" s="5">
        <v>35</v>
      </c>
      <c r="AB391" s="5">
        <v>26</v>
      </c>
      <c r="AC391" s="5">
        <v>0</v>
      </c>
      <c r="AD391" s="5">
        <v>10074</v>
      </c>
      <c r="AE391" s="5">
        <v>8614</v>
      </c>
      <c r="AF391" s="5">
        <v>473</v>
      </c>
      <c r="AG391" s="6">
        <v>5.4910610633851871</v>
      </c>
      <c r="AH391" s="6">
        <v>85.507246376811594</v>
      </c>
      <c r="AI391" s="6">
        <v>0</v>
      </c>
      <c r="AJ391" s="6">
        <v>74.285714285714292</v>
      </c>
    </row>
    <row r="392" spans="1:36" hidden="1" x14ac:dyDescent="0.2">
      <c r="A392" s="1" t="str">
        <f t="shared" si="6"/>
        <v>Type: Mixed urban-ruralIndian</v>
      </c>
      <c r="B392" s="3" t="s">
        <v>44</v>
      </c>
      <c r="C392" s="3" t="s">
        <v>797</v>
      </c>
      <c r="D392" s="3" t="s">
        <v>710</v>
      </c>
      <c r="E392" s="5">
        <v>159301</v>
      </c>
      <c r="F392" s="5">
        <v>965</v>
      </c>
      <c r="G392" s="5">
        <v>1426</v>
      </c>
      <c r="H392" s="5">
        <v>1718</v>
      </c>
      <c r="I392" s="5">
        <v>1005</v>
      </c>
      <c r="J392" s="5">
        <v>2920</v>
      </c>
      <c r="K392" s="5">
        <v>4870</v>
      </c>
      <c r="L392" s="5">
        <v>5576</v>
      </c>
      <c r="M392" s="5">
        <v>1066</v>
      </c>
      <c r="N392" s="5">
        <v>68</v>
      </c>
      <c r="O392" s="6">
        <v>0.60577146408371574</v>
      </c>
      <c r="P392" s="6">
        <v>0.89516073345427838</v>
      </c>
      <c r="Q392" s="6">
        <v>1.0784615288039623</v>
      </c>
      <c r="R392" s="6">
        <v>0.6308811620768231</v>
      </c>
      <c r="S392" s="6">
        <v>1.8330079534968393</v>
      </c>
      <c r="T392" s="6">
        <v>3.0571057306608247</v>
      </c>
      <c r="U392" s="6">
        <v>3.5002919002391697</v>
      </c>
      <c r="V392" s="6">
        <v>0.66917345151631191</v>
      </c>
      <c r="W392" s="6">
        <v>4.2686486588282557E-2</v>
      </c>
      <c r="X392" s="5">
        <v>71343</v>
      </c>
      <c r="Y392" s="5">
        <v>64507</v>
      </c>
      <c r="Z392" s="5">
        <v>2886</v>
      </c>
      <c r="AA392" s="5">
        <v>99</v>
      </c>
      <c r="AB392" s="5">
        <v>84</v>
      </c>
      <c r="AC392" s="5">
        <v>2</v>
      </c>
      <c r="AD392" s="5">
        <v>71244</v>
      </c>
      <c r="AE392" s="5">
        <v>64423</v>
      </c>
      <c r="AF392" s="5">
        <v>2884</v>
      </c>
      <c r="AG392" s="6">
        <v>4.476662061686044</v>
      </c>
      <c r="AH392" s="6">
        <v>90.425860423333901</v>
      </c>
      <c r="AI392" s="6">
        <v>2.3809523809523809</v>
      </c>
      <c r="AJ392" s="6">
        <v>84.848484848484844</v>
      </c>
    </row>
    <row r="393" spans="1:36" hidden="1" x14ac:dyDescent="0.2">
      <c r="A393" s="1" t="str">
        <f t="shared" si="6"/>
        <v>Type: Mixed urban-ruralPakistani</v>
      </c>
      <c r="B393" s="3" t="s">
        <v>44</v>
      </c>
      <c r="C393" s="3" t="s">
        <v>797</v>
      </c>
      <c r="D393" s="3" t="s">
        <v>711</v>
      </c>
      <c r="E393" s="5">
        <v>68693</v>
      </c>
      <c r="F393" s="5">
        <v>454</v>
      </c>
      <c r="G393" s="5">
        <v>497</v>
      </c>
      <c r="H393" s="5">
        <v>1012</v>
      </c>
      <c r="I393" s="5">
        <v>1141</v>
      </c>
      <c r="J393" s="5">
        <v>4409</v>
      </c>
      <c r="K393" s="5">
        <v>1116</v>
      </c>
      <c r="L393" s="5">
        <v>3553</v>
      </c>
      <c r="M393" s="5">
        <v>295</v>
      </c>
      <c r="N393" s="5">
        <v>41</v>
      </c>
      <c r="O393" s="6">
        <v>0.66091159215640605</v>
      </c>
      <c r="P393" s="6">
        <v>0.72350894559853263</v>
      </c>
      <c r="Q393" s="6">
        <v>1.4732214344984205</v>
      </c>
      <c r="R393" s="6">
        <v>1.6610134948248001</v>
      </c>
      <c r="S393" s="6">
        <v>6.4184123564264191</v>
      </c>
      <c r="T393" s="6">
        <v>1.6246196846840288</v>
      </c>
      <c r="U393" s="6">
        <v>5.1722882972064115</v>
      </c>
      <c r="V393" s="6">
        <v>0.42944695966110086</v>
      </c>
      <c r="W393" s="6">
        <v>5.968584863086486E-2</v>
      </c>
      <c r="X393" s="5">
        <v>26193</v>
      </c>
      <c r="Y393" s="5">
        <v>18787</v>
      </c>
      <c r="Z393" s="5">
        <v>1405</v>
      </c>
      <c r="AA393" s="5">
        <v>73</v>
      </c>
      <c r="AB393" s="5">
        <v>53</v>
      </c>
      <c r="AC393" s="5">
        <v>8</v>
      </c>
      <c r="AD393" s="5">
        <v>26120</v>
      </c>
      <c r="AE393" s="5">
        <v>18734</v>
      </c>
      <c r="AF393" s="5">
        <v>1397</v>
      </c>
      <c r="AG393" s="6">
        <v>7.4570299989324225</v>
      </c>
      <c r="AH393" s="6">
        <v>71.722817764165384</v>
      </c>
      <c r="AI393" s="6">
        <v>15.09433962264151</v>
      </c>
      <c r="AJ393" s="6">
        <v>72.602739726027394</v>
      </c>
    </row>
    <row r="394" spans="1:36" hidden="1" x14ac:dyDescent="0.2">
      <c r="A394" s="1" t="str">
        <f t="shared" si="6"/>
        <v>Type: Mixed urban-ruralBangladeshi</v>
      </c>
      <c r="B394" s="3" t="s">
        <v>44</v>
      </c>
      <c r="C394" s="3" t="s">
        <v>797</v>
      </c>
      <c r="D394" s="3" t="s">
        <v>712</v>
      </c>
      <c r="E394" s="5">
        <v>24081</v>
      </c>
      <c r="F394" s="5">
        <v>1520</v>
      </c>
      <c r="G394" s="5">
        <v>1804</v>
      </c>
      <c r="H394" s="5">
        <v>1629</v>
      </c>
      <c r="I394" s="5">
        <v>1323</v>
      </c>
      <c r="J394" s="5">
        <v>1555</v>
      </c>
      <c r="K394" s="5">
        <v>450</v>
      </c>
      <c r="L394" s="5">
        <v>3670</v>
      </c>
      <c r="M394" s="5">
        <v>494</v>
      </c>
      <c r="N394" s="5">
        <v>197</v>
      </c>
      <c r="O394" s="6">
        <v>6.3120302313026864</v>
      </c>
      <c r="P394" s="6">
        <v>7.4913832482039782</v>
      </c>
      <c r="Q394" s="6">
        <v>6.7646692413105765</v>
      </c>
      <c r="R394" s="6">
        <v>5.493957892114115</v>
      </c>
      <c r="S394" s="6">
        <v>6.4573730326813674</v>
      </c>
      <c r="T394" s="6">
        <v>1.8686931605830324</v>
      </c>
      <c r="U394" s="6">
        <v>15.240230887421619</v>
      </c>
      <c r="V394" s="6">
        <v>2.0514098251733732</v>
      </c>
      <c r="W394" s="6">
        <v>0.81807233918857192</v>
      </c>
      <c r="X394" s="5">
        <v>9378</v>
      </c>
      <c r="Y394" s="5">
        <v>6522</v>
      </c>
      <c r="Z394" s="5">
        <v>561</v>
      </c>
      <c r="AA394" s="5">
        <v>273</v>
      </c>
      <c r="AB394" s="5">
        <v>172</v>
      </c>
      <c r="AC394" s="5">
        <v>23</v>
      </c>
      <c r="AD394" s="5">
        <v>9105</v>
      </c>
      <c r="AE394" s="5">
        <v>6350</v>
      </c>
      <c r="AF394" s="5">
        <v>538</v>
      </c>
      <c r="AG394" s="6">
        <v>8.4724409448818889</v>
      </c>
      <c r="AH394" s="6">
        <v>69.741900054914879</v>
      </c>
      <c r="AI394" s="6">
        <v>13.372093023255815</v>
      </c>
      <c r="AJ394" s="6">
        <v>63.003663003663007</v>
      </c>
    </row>
    <row r="395" spans="1:36" hidden="1" x14ac:dyDescent="0.2">
      <c r="A395" s="1" t="str">
        <f t="shared" si="6"/>
        <v>Type: Mixed urban-ruralChinese</v>
      </c>
      <c r="B395" s="3" t="s">
        <v>44</v>
      </c>
      <c r="C395" s="3" t="s">
        <v>797</v>
      </c>
      <c r="D395" s="3" t="s">
        <v>713</v>
      </c>
      <c r="E395" s="5">
        <v>46351</v>
      </c>
      <c r="F395" s="5">
        <v>393</v>
      </c>
      <c r="G395" s="5">
        <v>384</v>
      </c>
      <c r="H395" s="5">
        <v>525</v>
      </c>
      <c r="I395" s="5">
        <v>463</v>
      </c>
      <c r="J395" s="5">
        <v>924</v>
      </c>
      <c r="K395" s="5">
        <v>2158</v>
      </c>
      <c r="L395" s="5">
        <v>1936</v>
      </c>
      <c r="M395" s="5">
        <v>362</v>
      </c>
      <c r="N395" s="5">
        <v>72</v>
      </c>
      <c r="O395" s="6">
        <v>0.84787814718129062</v>
      </c>
      <c r="P395" s="6">
        <v>0.82846109037561222</v>
      </c>
      <c r="Q395" s="6">
        <v>1.1326616469979072</v>
      </c>
      <c r="R395" s="6">
        <v>0.99889970011434492</v>
      </c>
      <c r="S395" s="6">
        <v>1.9934844987163167</v>
      </c>
      <c r="T395" s="6">
        <v>4.6557787318504458</v>
      </c>
      <c r="U395" s="6">
        <v>4.1768246639770448</v>
      </c>
      <c r="V395" s="6">
        <v>0.78099717373950939</v>
      </c>
      <c r="W395" s="6">
        <v>0.15533645444542729</v>
      </c>
      <c r="X395" s="5">
        <v>18073</v>
      </c>
      <c r="Y395" s="5">
        <v>15652</v>
      </c>
      <c r="Z395" s="5">
        <v>668</v>
      </c>
      <c r="AA395" s="5">
        <v>53</v>
      </c>
      <c r="AB395" s="5">
        <v>47</v>
      </c>
      <c r="AC395" s="5">
        <v>4</v>
      </c>
      <c r="AD395" s="5">
        <v>18020</v>
      </c>
      <c r="AE395" s="5">
        <v>15605</v>
      </c>
      <c r="AF395" s="5">
        <v>664</v>
      </c>
      <c r="AG395" s="6">
        <v>4.2550464594681188</v>
      </c>
      <c r="AH395" s="6">
        <v>86.598224195338517</v>
      </c>
      <c r="AI395" s="6">
        <v>8.5106382978723403</v>
      </c>
      <c r="AJ395" s="6">
        <v>88.679245283018872</v>
      </c>
    </row>
    <row r="396" spans="1:36" hidden="1" x14ac:dyDescent="0.2">
      <c r="A396" s="1" t="str">
        <f t="shared" si="6"/>
        <v>Type: Mixed urban-ruralAsian Other</v>
      </c>
      <c r="B396" s="3" t="s">
        <v>44</v>
      </c>
      <c r="C396" s="3" t="s">
        <v>797</v>
      </c>
      <c r="D396" s="3" t="s">
        <v>714</v>
      </c>
      <c r="E396" s="5">
        <v>92904</v>
      </c>
      <c r="F396" s="5">
        <v>642</v>
      </c>
      <c r="G396" s="5">
        <v>797</v>
      </c>
      <c r="H396" s="5">
        <v>990</v>
      </c>
      <c r="I396" s="5">
        <v>764</v>
      </c>
      <c r="J396" s="5">
        <v>2525</v>
      </c>
      <c r="K396" s="5">
        <v>3161</v>
      </c>
      <c r="L396" s="5">
        <v>3848</v>
      </c>
      <c r="M396" s="5">
        <v>708</v>
      </c>
      <c r="N396" s="5">
        <v>90</v>
      </c>
      <c r="O396" s="6">
        <v>0.69103590803409976</v>
      </c>
      <c r="P396" s="6">
        <v>0.85787479548781542</v>
      </c>
      <c r="Q396" s="6">
        <v>1.0656161198656677</v>
      </c>
      <c r="R396" s="6">
        <v>0.82235425815895979</v>
      </c>
      <c r="S396" s="6">
        <v>2.7178592956169809</v>
      </c>
      <c r="T396" s="6">
        <v>3.4024369241367434</v>
      </c>
      <c r="U396" s="6">
        <v>4.1419099285283734</v>
      </c>
      <c r="V396" s="6">
        <v>0.7620769826918109</v>
      </c>
      <c r="W396" s="6">
        <v>9.6874192715060703E-2</v>
      </c>
      <c r="X396" s="5">
        <v>41588</v>
      </c>
      <c r="Y396" s="5">
        <v>35062</v>
      </c>
      <c r="Z396" s="5">
        <v>1701</v>
      </c>
      <c r="AA396" s="5">
        <v>101</v>
      </c>
      <c r="AB396" s="5">
        <v>81</v>
      </c>
      <c r="AC396" s="5">
        <v>0</v>
      </c>
      <c r="AD396" s="5">
        <v>41487</v>
      </c>
      <c r="AE396" s="5">
        <v>34981</v>
      </c>
      <c r="AF396" s="5">
        <v>1701</v>
      </c>
      <c r="AG396" s="6">
        <v>4.8626397187044397</v>
      </c>
      <c r="AH396" s="6">
        <v>84.317979125991272</v>
      </c>
      <c r="AI396" s="6">
        <v>0</v>
      </c>
      <c r="AJ396" s="6">
        <v>80.198019801980195</v>
      </c>
    </row>
    <row r="397" spans="1:36" hidden="1" x14ac:dyDescent="0.2">
      <c r="A397" s="1" t="str">
        <f t="shared" si="6"/>
        <v>Type: Mixed urban-ruralBlack African</v>
      </c>
      <c r="B397" s="3" t="s">
        <v>44</v>
      </c>
      <c r="C397" s="3" t="s">
        <v>797</v>
      </c>
      <c r="D397" s="3" t="s">
        <v>715</v>
      </c>
      <c r="E397" s="5">
        <v>55429</v>
      </c>
      <c r="F397" s="5">
        <v>818</v>
      </c>
      <c r="G397" s="5">
        <v>1252</v>
      </c>
      <c r="H397" s="5">
        <v>1170</v>
      </c>
      <c r="I397" s="5">
        <v>747</v>
      </c>
      <c r="J397" s="5">
        <v>2688</v>
      </c>
      <c r="K397" s="5">
        <v>2338</v>
      </c>
      <c r="L397" s="5">
        <v>3304</v>
      </c>
      <c r="M397" s="5">
        <v>516</v>
      </c>
      <c r="N397" s="5">
        <v>64</v>
      </c>
      <c r="O397" s="6">
        <v>1.4757617853470204</v>
      </c>
      <c r="P397" s="6">
        <v>2.2587454220714789</v>
      </c>
      <c r="Q397" s="6">
        <v>2.1108084215843692</v>
      </c>
      <c r="R397" s="6">
        <v>1.3476699922423281</v>
      </c>
      <c r="S397" s="6">
        <v>4.8494470403579353</v>
      </c>
      <c r="T397" s="6">
        <v>4.2180086236446623</v>
      </c>
      <c r="U397" s="6">
        <v>5.9607786537732954</v>
      </c>
      <c r="V397" s="6">
        <v>0.93092063721156793</v>
      </c>
      <c r="W397" s="6">
        <v>0.11546302477042704</v>
      </c>
      <c r="X397" s="5">
        <v>24478</v>
      </c>
      <c r="Y397" s="5">
        <v>21925</v>
      </c>
      <c r="Z397" s="5">
        <v>1772</v>
      </c>
      <c r="AA397" s="5">
        <v>61</v>
      </c>
      <c r="AB397" s="5">
        <v>51</v>
      </c>
      <c r="AC397" s="5">
        <v>6</v>
      </c>
      <c r="AD397" s="5">
        <v>24417</v>
      </c>
      <c r="AE397" s="5">
        <v>21874</v>
      </c>
      <c r="AF397" s="5">
        <v>1766</v>
      </c>
      <c r="AG397" s="6">
        <v>8.0735119319740338</v>
      </c>
      <c r="AH397" s="6">
        <v>89.585125117745832</v>
      </c>
      <c r="AI397" s="6">
        <v>11.764705882352942</v>
      </c>
      <c r="AJ397" s="6">
        <v>83.606557377049185</v>
      </c>
    </row>
    <row r="398" spans="1:36" hidden="1" x14ac:dyDescent="0.2">
      <c r="A398" s="1" t="str">
        <f t="shared" si="6"/>
        <v>Type: Mixed urban-ruralBlack Caribbean</v>
      </c>
      <c r="B398" s="3" t="s">
        <v>44</v>
      </c>
      <c r="C398" s="3" t="s">
        <v>797</v>
      </c>
      <c r="D398" s="3" t="s">
        <v>716</v>
      </c>
      <c r="E398" s="5">
        <v>33361</v>
      </c>
      <c r="F398" s="5">
        <v>378</v>
      </c>
      <c r="G398" s="5">
        <v>700</v>
      </c>
      <c r="H398" s="5">
        <v>611</v>
      </c>
      <c r="I398" s="5">
        <v>474</v>
      </c>
      <c r="J398" s="5">
        <v>1398</v>
      </c>
      <c r="K398" s="5">
        <v>1437</v>
      </c>
      <c r="L398" s="5">
        <v>1812</v>
      </c>
      <c r="M398" s="5">
        <v>239</v>
      </c>
      <c r="N398" s="5">
        <v>15</v>
      </c>
      <c r="O398" s="6">
        <v>1.1330595605647313</v>
      </c>
      <c r="P398" s="6">
        <v>2.0982584454902433</v>
      </c>
      <c r="Q398" s="6">
        <v>1.8314798717064835</v>
      </c>
      <c r="R398" s="6">
        <v>1.4208207188033932</v>
      </c>
      <c r="S398" s="6">
        <v>4.1905218668505144</v>
      </c>
      <c r="T398" s="6">
        <v>4.3074248373849704</v>
      </c>
      <c r="U398" s="6">
        <v>5.4314918617547434</v>
      </c>
      <c r="V398" s="6">
        <v>0.71640538353166872</v>
      </c>
      <c r="W398" s="6">
        <v>4.4962680974790926E-2</v>
      </c>
      <c r="X398" s="5">
        <v>15070</v>
      </c>
      <c r="Y398" s="5">
        <v>13322</v>
      </c>
      <c r="Z398" s="5">
        <v>1087</v>
      </c>
      <c r="AA398" s="5">
        <v>6</v>
      </c>
      <c r="AB398" s="5">
        <v>5</v>
      </c>
      <c r="AC398" s="5">
        <v>2</v>
      </c>
      <c r="AD398" s="5">
        <v>15064</v>
      </c>
      <c r="AE398" s="5">
        <v>13317</v>
      </c>
      <c r="AF398" s="5">
        <v>1085</v>
      </c>
      <c r="AG398" s="6">
        <v>8.1474806638131714</v>
      </c>
      <c r="AH398" s="6">
        <v>88.402814657461491</v>
      </c>
      <c r="AI398" s="6">
        <v>40</v>
      </c>
      <c r="AJ398" s="6">
        <v>83.333333333333329</v>
      </c>
    </row>
    <row r="399" spans="1:36" hidden="1" x14ac:dyDescent="0.2">
      <c r="A399" s="1" t="str">
        <f t="shared" si="6"/>
        <v>Type: Mixed urban-ruralBlack Other</v>
      </c>
      <c r="B399" s="3" t="s">
        <v>44</v>
      </c>
      <c r="C399" s="3" t="s">
        <v>797</v>
      </c>
      <c r="D399" s="3" t="s">
        <v>717</v>
      </c>
      <c r="E399" s="5">
        <v>11477</v>
      </c>
      <c r="F399" s="5">
        <v>148</v>
      </c>
      <c r="G399" s="5">
        <v>212</v>
      </c>
      <c r="H399" s="5">
        <v>218</v>
      </c>
      <c r="I399" s="5">
        <v>142</v>
      </c>
      <c r="J399" s="5">
        <v>459</v>
      </c>
      <c r="K399" s="5">
        <v>564</v>
      </c>
      <c r="L399" s="5">
        <v>567</v>
      </c>
      <c r="M399" s="5">
        <v>113</v>
      </c>
      <c r="N399" s="5">
        <v>15</v>
      </c>
      <c r="O399" s="6">
        <v>1.2895355929249803</v>
      </c>
      <c r="P399" s="6">
        <v>1.8471726060817286</v>
      </c>
      <c r="Q399" s="6">
        <v>1.8994510760651737</v>
      </c>
      <c r="R399" s="6">
        <v>1.2372571229415352</v>
      </c>
      <c r="S399" s="6">
        <v>3.999302953733554</v>
      </c>
      <c r="T399" s="6">
        <v>4.914176178443844</v>
      </c>
      <c r="U399" s="6">
        <v>4.9403154134355667</v>
      </c>
      <c r="V399" s="6">
        <v>0.98457785135488363</v>
      </c>
      <c r="W399" s="6">
        <v>0.13069617495861288</v>
      </c>
      <c r="X399" s="5">
        <v>4886</v>
      </c>
      <c r="Y399" s="5">
        <v>4228</v>
      </c>
      <c r="Z399" s="5">
        <v>347</v>
      </c>
      <c r="AA399" s="5">
        <v>15</v>
      </c>
      <c r="AB399" s="5">
        <v>8</v>
      </c>
      <c r="AC399" s="5">
        <v>0</v>
      </c>
      <c r="AD399" s="5">
        <v>4871</v>
      </c>
      <c r="AE399" s="5">
        <v>4220</v>
      </c>
      <c r="AF399" s="5">
        <v>347</v>
      </c>
      <c r="AG399" s="6">
        <v>8.2227488151658772</v>
      </c>
      <c r="AH399" s="6">
        <v>86.6351878464381</v>
      </c>
      <c r="AI399" s="6">
        <v>0</v>
      </c>
      <c r="AJ399" s="6">
        <v>53.333333333333336</v>
      </c>
    </row>
    <row r="400" spans="1:36" hidden="1" x14ac:dyDescent="0.2">
      <c r="A400" s="1" t="str">
        <f t="shared" si="6"/>
        <v>Type: Mixed urban-ruralArab</v>
      </c>
      <c r="B400" s="3" t="s">
        <v>44</v>
      </c>
      <c r="C400" s="3" t="s">
        <v>797</v>
      </c>
      <c r="D400" s="3" t="s">
        <v>699</v>
      </c>
      <c r="E400" s="5">
        <v>14425</v>
      </c>
      <c r="F400" s="5">
        <v>152</v>
      </c>
      <c r="G400" s="5">
        <v>164</v>
      </c>
      <c r="H400" s="5">
        <v>215</v>
      </c>
      <c r="I400" s="5">
        <v>150</v>
      </c>
      <c r="J400" s="5">
        <v>351</v>
      </c>
      <c r="K400" s="5">
        <v>506</v>
      </c>
      <c r="L400" s="5">
        <v>573</v>
      </c>
      <c r="M400" s="5">
        <v>225</v>
      </c>
      <c r="N400" s="5">
        <v>33</v>
      </c>
      <c r="O400" s="6">
        <v>1.0537261698440208</v>
      </c>
      <c r="P400" s="6">
        <v>1.1369150779896013</v>
      </c>
      <c r="Q400" s="6">
        <v>1.490467937608319</v>
      </c>
      <c r="R400" s="6">
        <v>1.0398613518197575</v>
      </c>
      <c r="S400" s="6">
        <v>2.4332755632582321</v>
      </c>
      <c r="T400" s="6">
        <v>3.5077989601386483</v>
      </c>
      <c r="U400" s="6">
        <v>3.9722703639514729</v>
      </c>
      <c r="V400" s="6">
        <v>1.559792027729636</v>
      </c>
      <c r="W400" s="6">
        <v>0.22876949740034663</v>
      </c>
      <c r="X400" s="5">
        <v>5289</v>
      </c>
      <c r="Y400" s="5">
        <v>4059</v>
      </c>
      <c r="Z400" s="5">
        <v>374</v>
      </c>
      <c r="AA400" s="5">
        <v>26</v>
      </c>
      <c r="AB400" s="5">
        <v>22</v>
      </c>
      <c r="AC400" s="5">
        <v>11</v>
      </c>
      <c r="AD400" s="5">
        <v>5263</v>
      </c>
      <c r="AE400" s="5">
        <v>4037</v>
      </c>
      <c r="AF400" s="5">
        <v>363</v>
      </c>
      <c r="AG400" s="6">
        <v>8.9918256130790191</v>
      </c>
      <c r="AH400" s="6">
        <v>76.705301159034775</v>
      </c>
      <c r="AI400" s="6">
        <v>50</v>
      </c>
      <c r="AJ400" s="6">
        <v>84.615384615384613</v>
      </c>
    </row>
    <row r="401" spans="1:36" hidden="1" x14ac:dyDescent="0.2">
      <c r="A401" s="1" t="str">
        <f t="shared" si="6"/>
        <v>Type: Mixed urban-ruralOther</v>
      </c>
      <c r="B401" s="3" t="s">
        <v>44</v>
      </c>
      <c r="C401" s="3" t="s">
        <v>797</v>
      </c>
      <c r="D401" s="3" t="s">
        <v>718</v>
      </c>
      <c r="E401" s="5">
        <v>26839</v>
      </c>
      <c r="F401" s="5">
        <v>230</v>
      </c>
      <c r="G401" s="5">
        <v>301</v>
      </c>
      <c r="H401" s="5">
        <v>430</v>
      </c>
      <c r="I401" s="5">
        <v>218</v>
      </c>
      <c r="J401" s="5">
        <v>653</v>
      </c>
      <c r="K401" s="5">
        <v>1056</v>
      </c>
      <c r="L401" s="5">
        <v>1264</v>
      </c>
      <c r="M401" s="5">
        <v>298</v>
      </c>
      <c r="N401" s="5">
        <v>30</v>
      </c>
      <c r="O401" s="6">
        <v>0.85696188382577587</v>
      </c>
      <c r="P401" s="6">
        <v>1.1215022914415589</v>
      </c>
      <c r="Q401" s="6">
        <v>1.6021461306307985</v>
      </c>
      <c r="R401" s="6">
        <v>0.81225082901747458</v>
      </c>
      <c r="S401" s="6">
        <v>2.4330265658183987</v>
      </c>
      <c r="T401" s="6">
        <v>3.934572823130519</v>
      </c>
      <c r="U401" s="6">
        <v>4.7095644398077425</v>
      </c>
      <c r="V401" s="6">
        <v>1.1103245277394835</v>
      </c>
      <c r="W401" s="6">
        <v>0.11177763702075338</v>
      </c>
      <c r="X401" s="5">
        <v>11856</v>
      </c>
      <c r="Y401" s="5">
        <v>10105</v>
      </c>
      <c r="Z401" s="5">
        <v>667</v>
      </c>
      <c r="AA401" s="5">
        <v>41</v>
      </c>
      <c r="AB401" s="5">
        <v>35</v>
      </c>
      <c r="AC401" s="5">
        <v>11</v>
      </c>
      <c r="AD401" s="5">
        <v>11815</v>
      </c>
      <c r="AE401" s="5">
        <v>10070</v>
      </c>
      <c r="AF401" s="5">
        <v>656</v>
      </c>
      <c r="AG401" s="6">
        <v>6.5143992055610722</v>
      </c>
      <c r="AH401" s="6">
        <v>85.230639018197209</v>
      </c>
      <c r="AI401" s="6">
        <v>31.428571428571427</v>
      </c>
      <c r="AJ401" s="6">
        <v>85.365853658536579</v>
      </c>
    </row>
    <row r="402" spans="1:36" x14ac:dyDescent="0.2">
      <c r="A402" s="1" t="str">
        <f t="shared" si="6"/>
        <v>Type: Mixed urban-rural - remoteAll people</v>
      </c>
      <c r="B402" s="3" t="s">
        <v>45</v>
      </c>
      <c r="C402" s="3" t="s">
        <v>806</v>
      </c>
      <c r="D402" s="3" t="s">
        <v>700</v>
      </c>
      <c r="E402" s="5">
        <v>2177195</v>
      </c>
      <c r="F402" s="5">
        <v>27906</v>
      </c>
      <c r="G402" s="5">
        <v>14340</v>
      </c>
      <c r="H402" s="5">
        <v>27090</v>
      </c>
      <c r="I402" s="5">
        <v>15014</v>
      </c>
      <c r="J402" s="5">
        <v>75460</v>
      </c>
      <c r="K402" s="5">
        <v>221102</v>
      </c>
      <c r="L402" s="5">
        <v>56198</v>
      </c>
      <c r="M402" s="5">
        <v>24595</v>
      </c>
      <c r="N402" s="5">
        <v>5672</v>
      </c>
      <c r="O402" s="6">
        <v>1.2817409556792112</v>
      </c>
      <c r="P402" s="6">
        <v>0.6586456426732562</v>
      </c>
      <c r="Q402" s="6">
        <v>1.2442615383555446</v>
      </c>
      <c r="R402" s="6">
        <v>0.6896029064920689</v>
      </c>
      <c r="S402" s="6">
        <v>3.46592748926945</v>
      </c>
      <c r="T402" s="6">
        <v>10.155360452325125</v>
      </c>
      <c r="U402" s="6">
        <v>2.581211145533588</v>
      </c>
      <c r="V402" s="6">
        <v>1.1296645454357557</v>
      </c>
      <c r="W402" s="6">
        <v>0.26051869492626983</v>
      </c>
      <c r="X402" s="5">
        <v>707190</v>
      </c>
      <c r="Y402" s="5">
        <v>633437</v>
      </c>
      <c r="Z402" s="5">
        <v>22609</v>
      </c>
      <c r="AA402" s="5">
        <v>12163</v>
      </c>
      <c r="AB402" s="5">
        <v>9552</v>
      </c>
      <c r="AC402" s="5">
        <v>813</v>
      </c>
      <c r="AD402" s="5">
        <v>695027</v>
      </c>
      <c r="AE402" s="5">
        <v>623885</v>
      </c>
      <c r="AF402" s="5">
        <v>21796</v>
      </c>
      <c r="AG402" s="6">
        <v>3.4935925691433516</v>
      </c>
      <c r="AH402" s="6">
        <v>89.764138659361436</v>
      </c>
      <c r="AI402" s="6">
        <v>8.5113065326633173</v>
      </c>
      <c r="AJ402" s="6">
        <v>78.533256597878818</v>
      </c>
    </row>
    <row r="403" spans="1:36" hidden="1" x14ac:dyDescent="0.2">
      <c r="A403" s="1" t="str">
        <f t="shared" si="6"/>
        <v>Type: Mixed urban-rural - remoteWhite British</v>
      </c>
      <c r="B403" s="3" t="s">
        <v>45</v>
      </c>
      <c r="C403" s="3" t="s">
        <v>806</v>
      </c>
      <c r="D403" s="3" t="s">
        <v>701</v>
      </c>
      <c r="E403" s="5">
        <v>2010614</v>
      </c>
      <c r="F403" s="5">
        <v>25308</v>
      </c>
      <c r="G403" s="5">
        <v>13253</v>
      </c>
      <c r="H403" s="5">
        <v>23770</v>
      </c>
      <c r="I403" s="5">
        <v>12989</v>
      </c>
      <c r="J403" s="5">
        <v>69182</v>
      </c>
      <c r="K403" s="5">
        <v>205311</v>
      </c>
      <c r="L403" s="5">
        <v>50098</v>
      </c>
      <c r="M403" s="5">
        <v>23215</v>
      </c>
      <c r="N403" s="5">
        <v>5081</v>
      </c>
      <c r="O403" s="6">
        <v>1.2587199731027436</v>
      </c>
      <c r="P403" s="6">
        <v>0.65915188096770438</v>
      </c>
      <c r="Q403" s="6">
        <v>1.1822259270053825</v>
      </c>
      <c r="R403" s="6">
        <v>0.64602156356217555</v>
      </c>
      <c r="S403" s="6">
        <v>3.4408394649594602</v>
      </c>
      <c r="T403" s="6">
        <v>10.211358321388392</v>
      </c>
      <c r="U403" s="6">
        <v>2.4916766719022148</v>
      </c>
      <c r="V403" s="6">
        <v>1.1546224188233047</v>
      </c>
      <c r="W403" s="6">
        <v>0.25270887400565201</v>
      </c>
      <c r="X403" s="5">
        <v>633265</v>
      </c>
      <c r="Y403" s="5">
        <v>568835</v>
      </c>
      <c r="Z403" s="5">
        <v>19823</v>
      </c>
      <c r="AA403" s="5">
        <v>10910</v>
      </c>
      <c r="AB403" s="5">
        <v>8484</v>
      </c>
      <c r="AC403" s="5">
        <v>748</v>
      </c>
      <c r="AD403" s="5">
        <v>622355</v>
      </c>
      <c r="AE403" s="5">
        <v>560351</v>
      </c>
      <c r="AF403" s="5">
        <v>19075</v>
      </c>
      <c r="AG403" s="6">
        <v>3.4041163485029919</v>
      </c>
      <c r="AH403" s="6">
        <v>90.037197419479241</v>
      </c>
      <c r="AI403" s="6">
        <v>8.8165959453088174</v>
      </c>
      <c r="AJ403" s="6">
        <v>77.763519706691113</v>
      </c>
    </row>
    <row r="404" spans="1:36" hidden="1" x14ac:dyDescent="0.2">
      <c r="A404" s="1" t="str">
        <f t="shared" si="6"/>
        <v>Type: Mixed urban-rural - remoteMinorities - all other than White British</v>
      </c>
      <c r="B404" s="3" t="s">
        <v>45</v>
      </c>
      <c r="C404" s="3" t="s">
        <v>806</v>
      </c>
      <c r="D404" s="3" t="s">
        <v>702</v>
      </c>
      <c r="E404" s="5">
        <v>166581</v>
      </c>
      <c r="F404" s="5">
        <v>2598</v>
      </c>
      <c r="G404" s="5">
        <v>1087</v>
      </c>
      <c r="H404" s="5">
        <v>3320</v>
      </c>
      <c r="I404" s="5">
        <v>2025</v>
      </c>
      <c r="J404" s="5">
        <v>6278</v>
      </c>
      <c r="K404" s="5">
        <v>15791</v>
      </c>
      <c r="L404" s="5">
        <v>6100</v>
      </c>
      <c r="M404" s="5">
        <v>1380</v>
      </c>
      <c r="N404" s="5">
        <v>591</v>
      </c>
      <c r="O404" s="6">
        <v>1.5596016352405135</v>
      </c>
      <c r="P404" s="6">
        <v>0.65253540319724335</v>
      </c>
      <c r="Q404" s="6">
        <v>1.9930244145490783</v>
      </c>
      <c r="R404" s="6">
        <v>1.2156248311632178</v>
      </c>
      <c r="S404" s="6">
        <v>3.7687371308852748</v>
      </c>
      <c r="T404" s="6">
        <v>9.4794724488387025</v>
      </c>
      <c r="U404" s="6">
        <v>3.6618822074546316</v>
      </c>
      <c r="V404" s="6">
        <v>0.82842581086678557</v>
      </c>
      <c r="W404" s="6">
        <v>0.35478235813207987</v>
      </c>
      <c r="X404" s="5">
        <v>73925</v>
      </c>
      <c r="Y404" s="5">
        <v>64602</v>
      </c>
      <c r="Z404" s="5">
        <v>2786</v>
      </c>
      <c r="AA404" s="5">
        <v>1253</v>
      </c>
      <c r="AB404" s="5">
        <v>1068</v>
      </c>
      <c r="AC404" s="5">
        <v>65</v>
      </c>
      <c r="AD404" s="5">
        <v>72672</v>
      </c>
      <c r="AE404" s="5">
        <v>63534</v>
      </c>
      <c r="AF404" s="5">
        <v>2721</v>
      </c>
      <c r="AG404" s="6">
        <v>4.2827462461044483</v>
      </c>
      <c r="AH404" s="6">
        <v>87.425693527080583</v>
      </c>
      <c r="AI404" s="6">
        <v>6.0861423220973787</v>
      </c>
      <c r="AJ404" s="6">
        <v>85.235434956105351</v>
      </c>
    </row>
    <row r="405" spans="1:36" hidden="1" x14ac:dyDescent="0.2">
      <c r="A405" s="1" t="str">
        <f t="shared" si="6"/>
        <v>Type: Mixed urban-rural - remoteWhite Irish</v>
      </c>
      <c r="B405" s="3" t="s">
        <v>45</v>
      </c>
      <c r="C405" s="3" t="s">
        <v>806</v>
      </c>
      <c r="D405" s="3" t="s">
        <v>703</v>
      </c>
      <c r="E405" s="5">
        <v>11877</v>
      </c>
      <c r="F405" s="5">
        <v>158</v>
      </c>
      <c r="G405" s="5">
        <v>60</v>
      </c>
      <c r="H405" s="5">
        <v>171</v>
      </c>
      <c r="I405" s="5">
        <v>128</v>
      </c>
      <c r="J405" s="5">
        <v>301</v>
      </c>
      <c r="K405" s="5">
        <v>1189</v>
      </c>
      <c r="L405" s="5">
        <v>314</v>
      </c>
      <c r="M405" s="5">
        <v>84</v>
      </c>
      <c r="N405" s="5">
        <v>33</v>
      </c>
      <c r="O405" s="6">
        <v>1.3303022648817042</v>
      </c>
      <c r="P405" s="6">
        <v>0.50517807527153324</v>
      </c>
      <c r="Q405" s="6">
        <v>1.4397575145238697</v>
      </c>
      <c r="R405" s="6">
        <v>1.0777132272459375</v>
      </c>
      <c r="S405" s="6">
        <v>2.534310010945525</v>
      </c>
      <c r="T405" s="6">
        <v>10.010945524964217</v>
      </c>
      <c r="U405" s="6">
        <v>2.6437652605876907</v>
      </c>
      <c r="V405" s="6">
        <v>0.70724930538014652</v>
      </c>
      <c r="W405" s="6">
        <v>0.27784794139934327</v>
      </c>
      <c r="X405" s="5">
        <v>3731</v>
      </c>
      <c r="Y405" s="5">
        <v>3359</v>
      </c>
      <c r="Z405" s="5">
        <v>134</v>
      </c>
      <c r="AA405" s="5">
        <v>44</v>
      </c>
      <c r="AB405" s="5">
        <v>33</v>
      </c>
      <c r="AC405" s="5">
        <v>2</v>
      </c>
      <c r="AD405" s="5">
        <v>3687</v>
      </c>
      <c r="AE405" s="5">
        <v>3326</v>
      </c>
      <c r="AF405" s="5">
        <v>132</v>
      </c>
      <c r="AG405" s="6">
        <v>3.96873120865905</v>
      </c>
      <c r="AH405" s="6">
        <v>90.208841876864653</v>
      </c>
      <c r="AI405" s="6">
        <v>6.0606060606060606</v>
      </c>
      <c r="AJ405" s="6">
        <v>75</v>
      </c>
    </row>
    <row r="406" spans="1:36" hidden="1" x14ac:dyDescent="0.2">
      <c r="A406" s="1" t="str">
        <f t="shared" si="6"/>
        <v>Type: Mixed urban-rural - remoteWhite Gyspy or Irish Traveller</v>
      </c>
      <c r="B406" s="3" t="s">
        <v>45</v>
      </c>
      <c r="C406" s="3" t="s">
        <v>806</v>
      </c>
      <c r="D406" s="3" t="s">
        <v>704</v>
      </c>
      <c r="E406" s="5">
        <v>2656</v>
      </c>
      <c r="F406" s="5">
        <v>54</v>
      </c>
      <c r="G406" s="5">
        <v>17</v>
      </c>
      <c r="H406" s="5">
        <v>51</v>
      </c>
      <c r="I406" s="5">
        <v>35</v>
      </c>
      <c r="J406" s="5">
        <v>128</v>
      </c>
      <c r="K406" s="5">
        <v>396</v>
      </c>
      <c r="L406" s="5">
        <v>81</v>
      </c>
      <c r="M406" s="5">
        <v>24</v>
      </c>
      <c r="N406" s="5">
        <v>5</v>
      </c>
      <c r="O406" s="6">
        <v>2.0331325301204819</v>
      </c>
      <c r="P406" s="6">
        <v>0.64006024096385539</v>
      </c>
      <c r="Q406" s="6">
        <v>1.9201807228915662</v>
      </c>
      <c r="R406" s="6">
        <v>1.3177710843373494</v>
      </c>
      <c r="S406" s="6">
        <v>4.8192771084337354</v>
      </c>
      <c r="T406" s="6">
        <v>14.909638554216867</v>
      </c>
      <c r="U406" s="6">
        <v>3.0496987951807228</v>
      </c>
      <c r="V406" s="6">
        <v>0.90361445783132532</v>
      </c>
      <c r="W406" s="6">
        <v>0.18825301204819278</v>
      </c>
      <c r="X406" s="5">
        <v>912</v>
      </c>
      <c r="Y406" s="5">
        <v>511</v>
      </c>
      <c r="Z406" s="5">
        <v>51</v>
      </c>
      <c r="AA406" s="5">
        <v>19</v>
      </c>
      <c r="AB406" s="5">
        <v>13</v>
      </c>
      <c r="AC406" s="5">
        <v>3</v>
      </c>
      <c r="AD406" s="5">
        <v>893</v>
      </c>
      <c r="AE406" s="5">
        <v>498</v>
      </c>
      <c r="AF406" s="5">
        <v>48</v>
      </c>
      <c r="AG406" s="6">
        <v>9.6385542168674707</v>
      </c>
      <c r="AH406" s="6">
        <v>55.767077267637177</v>
      </c>
      <c r="AI406" s="6">
        <v>23.076923076923077</v>
      </c>
      <c r="AJ406" s="6">
        <v>68.421052631578945</v>
      </c>
    </row>
    <row r="407" spans="1:36" hidden="1" x14ac:dyDescent="0.2">
      <c r="A407" s="1" t="str">
        <f t="shared" si="6"/>
        <v>Type: Mixed urban-rural - remoteWhite Other</v>
      </c>
      <c r="B407" s="3" t="s">
        <v>45</v>
      </c>
      <c r="C407" s="3" t="s">
        <v>806</v>
      </c>
      <c r="D407" s="3" t="s">
        <v>705</v>
      </c>
      <c r="E407" s="5">
        <v>65356</v>
      </c>
      <c r="F407" s="5">
        <v>1077</v>
      </c>
      <c r="G407" s="5">
        <v>459</v>
      </c>
      <c r="H407" s="5">
        <v>1595</v>
      </c>
      <c r="I407" s="5">
        <v>937</v>
      </c>
      <c r="J407" s="5">
        <v>2464</v>
      </c>
      <c r="K407" s="5">
        <v>7069</v>
      </c>
      <c r="L407" s="5">
        <v>2425</v>
      </c>
      <c r="M407" s="5">
        <v>486</v>
      </c>
      <c r="N407" s="5">
        <v>275</v>
      </c>
      <c r="O407" s="6">
        <v>1.6478976681559458</v>
      </c>
      <c r="P407" s="6">
        <v>0.70230736275169836</v>
      </c>
      <c r="Q407" s="6">
        <v>2.4404798335271436</v>
      </c>
      <c r="R407" s="6">
        <v>1.4336862721096761</v>
      </c>
      <c r="S407" s="6">
        <v>3.7701205704143459</v>
      </c>
      <c r="T407" s="6">
        <v>10.816145418936287</v>
      </c>
      <c r="U407" s="6">
        <v>3.7104473958014568</v>
      </c>
      <c r="V407" s="6">
        <v>0.74361956056062184</v>
      </c>
      <c r="W407" s="6">
        <v>0.42077238509088682</v>
      </c>
      <c r="X407" s="5">
        <v>34022</v>
      </c>
      <c r="Y407" s="5">
        <v>30507</v>
      </c>
      <c r="Z407" s="5">
        <v>1035</v>
      </c>
      <c r="AA407" s="5">
        <v>606</v>
      </c>
      <c r="AB407" s="5">
        <v>545</v>
      </c>
      <c r="AC407" s="5">
        <v>18</v>
      </c>
      <c r="AD407" s="5">
        <v>33416</v>
      </c>
      <c r="AE407" s="5">
        <v>29962</v>
      </c>
      <c r="AF407" s="5">
        <v>1017</v>
      </c>
      <c r="AG407" s="6">
        <v>3.3942994459648888</v>
      </c>
      <c r="AH407" s="6">
        <v>89.663634187215706</v>
      </c>
      <c r="AI407" s="6">
        <v>3.3027522935779818</v>
      </c>
      <c r="AJ407" s="6">
        <v>89.93399339933994</v>
      </c>
    </row>
    <row r="408" spans="1:36" hidden="1" x14ac:dyDescent="0.2">
      <c r="A408" s="1" t="str">
        <f t="shared" si="6"/>
        <v>Type: Mixed urban-rural - remoteMixed White and Black Caribbean</v>
      </c>
      <c r="B408" s="3" t="s">
        <v>45</v>
      </c>
      <c r="C408" s="3" t="s">
        <v>806</v>
      </c>
      <c r="D408" s="3" t="s">
        <v>706</v>
      </c>
      <c r="E408" s="5">
        <v>8267</v>
      </c>
      <c r="F408" s="5">
        <v>211</v>
      </c>
      <c r="G408" s="5">
        <v>109</v>
      </c>
      <c r="H408" s="5">
        <v>262</v>
      </c>
      <c r="I408" s="5">
        <v>104</v>
      </c>
      <c r="J408" s="5">
        <v>555</v>
      </c>
      <c r="K408" s="5">
        <v>620</v>
      </c>
      <c r="L408" s="5">
        <v>420</v>
      </c>
      <c r="M408" s="5">
        <v>100</v>
      </c>
      <c r="N408" s="5">
        <v>46</v>
      </c>
      <c r="O408" s="6">
        <v>2.5523164388532722</v>
      </c>
      <c r="P408" s="6">
        <v>1.3184952219668562</v>
      </c>
      <c r="Q408" s="6">
        <v>3.1692270472964799</v>
      </c>
      <c r="R408" s="6">
        <v>1.2580137897665418</v>
      </c>
      <c r="S408" s="6">
        <v>6.7134389742349097</v>
      </c>
      <c r="T408" s="6">
        <v>7.4996975928389986</v>
      </c>
      <c r="U408" s="6">
        <v>5.0804403048264186</v>
      </c>
      <c r="V408" s="6">
        <v>1.20962864400629</v>
      </c>
      <c r="W408" s="6">
        <v>0.55642917624289345</v>
      </c>
      <c r="X408" s="5">
        <v>2122</v>
      </c>
      <c r="Y408" s="5">
        <v>1753</v>
      </c>
      <c r="Z408" s="5">
        <v>119</v>
      </c>
      <c r="AA408" s="5">
        <v>58</v>
      </c>
      <c r="AB408" s="5">
        <v>46</v>
      </c>
      <c r="AC408" s="5">
        <v>4</v>
      </c>
      <c r="AD408" s="5">
        <v>2064</v>
      </c>
      <c r="AE408" s="5">
        <v>1707</v>
      </c>
      <c r="AF408" s="5">
        <v>115</v>
      </c>
      <c r="AG408" s="6">
        <v>6.7369654364381955</v>
      </c>
      <c r="AH408" s="6">
        <v>82.70348837209302</v>
      </c>
      <c r="AI408" s="6">
        <v>8.695652173913043</v>
      </c>
      <c r="AJ408" s="6">
        <v>79.310344827586206</v>
      </c>
    </row>
    <row r="409" spans="1:36" hidden="1" x14ac:dyDescent="0.2">
      <c r="A409" s="1" t="str">
        <f t="shared" si="6"/>
        <v>Type: Mixed urban-rural - remoteMixed White and Black African</v>
      </c>
      <c r="B409" s="3" t="s">
        <v>45</v>
      </c>
      <c r="C409" s="3" t="s">
        <v>806</v>
      </c>
      <c r="D409" s="3" t="s">
        <v>707</v>
      </c>
      <c r="E409" s="5">
        <v>3570</v>
      </c>
      <c r="F409" s="5">
        <v>65</v>
      </c>
      <c r="G409" s="5">
        <v>40</v>
      </c>
      <c r="H409" s="5">
        <v>70</v>
      </c>
      <c r="I409" s="5">
        <v>29</v>
      </c>
      <c r="J409" s="5">
        <v>241</v>
      </c>
      <c r="K409" s="5">
        <v>314</v>
      </c>
      <c r="L409" s="5">
        <v>188</v>
      </c>
      <c r="M409" s="5">
        <v>54</v>
      </c>
      <c r="N409" s="5">
        <v>13</v>
      </c>
      <c r="O409" s="6">
        <v>1.8207282913165266</v>
      </c>
      <c r="P409" s="6">
        <v>1.1204481792717087</v>
      </c>
      <c r="Q409" s="6">
        <v>1.9607843137254901</v>
      </c>
      <c r="R409" s="6">
        <v>0.8123249299719888</v>
      </c>
      <c r="S409" s="6">
        <v>6.7507002801120448</v>
      </c>
      <c r="T409" s="6">
        <v>8.7955182072829139</v>
      </c>
      <c r="U409" s="6">
        <v>5.2661064425770308</v>
      </c>
      <c r="V409" s="6">
        <v>1.5126050420168067</v>
      </c>
      <c r="W409" s="6">
        <v>0.36414565826330531</v>
      </c>
      <c r="X409" s="5">
        <v>861</v>
      </c>
      <c r="Y409" s="5">
        <v>758</v>
      </c>
      <c r="Z409" s="5">
        <v>52</v>
      </c>
      <c r="AA409" s="5">
        <v>8</v>
      </c>
      <c r="AB409" s="5">
        <v>6</v>
      </c>
      <c r="AC409" s="5">
        <v>1</v>
      </c>
      <c r="AD409" s="5">
        <v>853</v>
      </c>
      <c r="AE409" s="5">
        <v>752</v>
      </c>
      <c r="AF409" s="5">
        <v>51</v>
      </c>
      <c r="AG409" s="6">
        <v>6.7819148936170217</v>
      </c>
      <c r="AH409" s="6">
        <v>88.159437280187575</v>
      </c>
      <c r="AI409" s="6">
        <v>16.666666666666668</v>
      </c>
      <c r="AJ409" s="6">
        <v>75</v>
      </c>
    </row>
    <row r="410" spans="1:36" hidden="1" x14ac:dyDescent="0.2">
      <c r="A410" s="1" t="str">
        <f t="shared" si="6"/>
        <v>Type: Mixed urban-rural - remoteMixed White and Asian</v>
      </c>
      <c r="B410" s="3" t="s">
        <v>45</v>
      </c>
      <c r="C410" s="3" t="s">
        <v>806</v>
      </c>
      <c r="D410" s="3" t="s">
        <v>708</v>
      </c>
      <c r="E410" s="5">
        <v>9646</v>
      </c>
      <c r="F410" s="5">
        <v>109</v>
      </c>
      <c r="G410" s="5">
        <v>59</v>
      </c>
      <c r="H410" s="5">
        <v>88</v>
      </c>
      <c r="I410" s="5">
        <v>72</v>
      </c>
      <c r="J410" s="5">
        <v>261</v>
      </c>
      <c r="K410" s="5">
        <v>941</v>
      </c>
      <c r="L410" s="5">
        <v>220</v>
      </c>
      <c r="M410" s="5">
        <v>88</v>
      </c>
      <c r="N410" s="5">
        <v>28</v>
      </c>
      <c r="O410" s="6">
        <v>1.1300020733982998</v>
      </c>
      <c r="P410" s="6">
        <v>0.61165249844495129</v>
      </c>
      <c r="Q410" s="6">
        <v>0.9122952519178934</v>
      </c>
      <c r="R410" s="6">
        <v>0.74642338793282192</v>
      </c>
      <c r="S410" s="6">
        <v>2.7057847812564795</v>
      </c>
      <c r="T410" s="6">
        <v>9.7553390006220191</v>
      </c>
      <c r="U410" s="6">
        <v>2.2807381297947336</v>
      </c>
      <c r="V410" s="6">
        <v>0.9122952519178934</v>
      </c>
      <c r="W410" s="6">
        <v>0.29027576197387517</v>
      </c>
      <c r="X410" s="5">
        <v>2267</v>
      </c>
      <c r="Y410" s="5">
        <v>2003</v>
      </c>
      <c r="Z410" s="5">
        <v>105</v>
      </c>
      <c r="AA410" s="5">
        <v>45</v>
      </c>
      <c r="AB410" s="5">
        <v>37</v>
      </c>
      <c r="AC410" s="5">
        <v>7</v>
      </c>
      <c r="AD410" s="5">
        <v>2222</v>
      </c>
      <c r="AE410" s="5">
        <v>1966</v>
      </c>
      <c r="AF410" s="5">
        <v>98</v>
      </c>
      <c r="AG410" s="6">
        <v>4.9847405900305191</v>
      </c>
      <c r="AH410" s="6">
        <v>88.478847884788479</v>
      </c>
      <c r="AI410" s="6">
        <v>18.918918918918919</v>
      </c>
      <c r="AJ410" s="6">
        <v>82.222222222222229</v>
      </c>
    </row>
    <row r="411" spans="1:36" hidden="1" x14ac:dyDescent="0.2">
      <c r="A411" s="1" t="str">
        <f t="shared" si="6"/>
        <v>Type: Mixed urban-rural - remoteMixed Other</v>
      </c>
      <c r="B411" s="3" t="s">
        <v>45</v>
      </c>
      <c r="C411" s="3" t="s">
        <v>806</v>
      </c>
      <c r="D411" s="3" t="s">
        <v>709</v>
      </c>
      <c r="E411" s="5">
        <v>6911</v>
      </c>
      <c r="F411" s="5">
        <v>73</v>
      </c>
      <c r="G411" s="5">
        <v>37</v>
      </c>
      <c r="H411" s="5">
        <v>87</v>
      </c>
      <c r="I411" s="5">
        <v>44</v>
      </c>
      <c r="J411" s="5">
        <v>250</v>
      </c>
      <c r="K411" s="5">
        <v>839</v>
      </c>
      <c r="L411" s="5">
        <v>183</v>
      </c>
      <c r="M411" s="5">
        <v>72</v>
      </c>
      <c r="N411" s="5">
        <v>17</v>
      </c>
      <c r="O411" s="6">
        <v>1.0562870785703951</v>
      </c>
      <c r="P411" s="6">
        <v>0.53537838228910428</v>
      </c>
      <c r="Q411" s="6">
        <v>1.2588626826797857</v>
      </c>
      <c r="R411" s="6">
        <v>0.63666618434379973</v>
      </c>
      <c r="S411" s="6">
        <v>3.6174215019534075</v>
      </c>
      <c r="T411" s="6">
        <v>12.140066560555637</v>
      </c>
      <c r="U411" s="6">
        <v>2.6479525394298942</v>
      </c>
      <c r="V411" s="6">
        <v>1.0418173925625813</v>
      </c>
      <c r="W411" s="6">
        <v>0.24598466213283171</v>
      </c>
      <c r="X411" s="5">
        <v>2140</v>
      </c>
      <c r="Y411" s="5">
        <v>1827</v>
      </c>
      <c r="Z411" s="5">
        <v>107</v>
      </c>
      <c r="AA411" s="5">
        <v>28</v>
      </c>
      <c r="AB411" s="5">
        <v>20</v>
      </c>
      <c r="AC411" s="5">
        <v>1</v>
      </c>
      <c r="AD411" s="5">
        <v>2112</v>
      </c>
      <c r="AE411" s="5">
        <v>1807</v>
      </c>
      <c r="AF411" s="5">
        <v>106</v>
      </c>
      <c r="AG411" s="6">
        <v>5.8660763696734923</v>
      </c>
      <c r="AH411" s="6">
        <v>85.558712121212125</v>
      </c>
      <c r="AI411" s="6">
        <v>5</v>
      </c>
      <c r="AJ411" s="6">
        <v>71.428571428571431</v>
      </c>
    </row>
    <row r="412" spans="1:36" hidden="1" x14ac:dyDescent="0.2">
      <c r="A412" s="1" t="str">
        <f t="shared" si="6"/>
        <v>Type: Mixed urban-rural - remoteIndian</v>
      </c>
      <c r="B412" s="3" t="s">
        <v>45</v>
      </c>
      <c r="C412" s="3" t="s">
        <v>806</v>
      </c>
      <c r="D412" s="3" t="s">
        <v>710</v>
      </c>
      <c r="E412" s="5">
        <v>13006</v>
      </c>
      <c r="F412" s="5">
        <v>150</v>
      </c>
      <c r="G412" s="5">
        <v>73</v>
      </c>
      <c r="H412" s="5">
        <v>180</v>
      </c>
      <c r="I412" s="5">
        <v>125</v>
      </c>
      <c r="J412" s="5">
        <v>325</v>
      </c>
      <c r="K412" s="5">
        <v>769</v>
      </c>
      <c r="L412" s="5">
        <v>459</v>
      </c>
      <c r="M412" s="5">
        <v>97</v>
      </c>
      <c r="N412" s="5">
        <v>40</v>
      </c>
      <c r="O412" s="6">
        <v>1.1533138551437798</v>
      </c>
      <c r="P412" s="6">
        <v>0.56127940950330613</v>
      </c>
      <c r="Q412" s="6">
        <v>1.3839766261725357</v>
      </c>
      <c r="R412" s="6">
        <v>0.96109487928648318</v>
      </c>
      <c r="S412" s="6">
        <v>2.4988466861448564</v>
      </c>
      <c r="T412" s="6">
        <v>5.9126556973704441</v>
      </c>
      <c r="U412" s="6">
        <v>3.5291403967399662</v>
      </c>
      <c r="V412" s="6">
        <v>0.74580962632631098</v>
      </c>
      <c r="W412" s="6">
        <v>0.30755036137167463</v>
      </c>
      <c r="X412" s="5">
        <v>6634</v>
      </c>
      <c r="Y412" s="5">
        <v>6049</v>
      </c>
      <c r="Z412" s="5">
        <v>235</v>
      </c>
      <c r="AA412" s="5">
        <v>96</v>
      </c>
      <c r="AB412" s="5">
        <v>90</v>
      </c>
      <c r="AC412" s="5">
        <v>9</v>
      </c>
      <c r="AD412" s="5">
        <v>6538</v>
      </c>
      <c r="AE412" s="5">
        <v>5959</v>
      </c>
      <c r="AF412" s="5">
        <v>226</v>
      </c>
      <c r="AG412" s="6">
        <v>3.7925826480953182</v>
      </c>
      <c r="AH412" s="6">
        <v>91.144080758641792</v>
      </c>
      <c r="AI412" s="6">
        <v>10</v>
      </c>
      <c r="AJ412" s="6">
        <v>93.75</v>
      </c>
    </row>
    <row r="413" spans="1:36" hidden="1" x14ac:dyDescent="0.2">
      <c r="A413" s="1" t="str">
        <f t="shared" si="6"/>
        <v>Type: Mixed urban-rural - remotePakistani</v>
      </c>
      <c r="B413" s="3" t="s">
        <v>45</v>
      </c>
      <c r="C413" s="3" t="s">
        <v>806</v>
      </c>
      <c r="D413" s="3" t="s">
        <v>711</v>
      </c>
      <c r="E413" s="5">
        <v>3203</v>
      </c>
      <c r="F413" s="5">
        <v>8</v>
      </c>
      <c r="G413" s="5">
        <v>1</v>
      </c>
      <c r="H413" s="5">
        <v>9</v>
      </c>
      <c r="I413" s="5">
        <v>8</v>
      </c>
      <c r="J413" s="5">
        <v>166</v>
      </c>
      <c r="K413" s="5">
        <v>144</v>
      </c>
      <c r="L413" s="5">
        <v>71</v>
      </c>
      <c r="M413" s="5">
        <v>8</v>
      </c>
      <c r="N413" s="5">
        <v>1</v>
      </c>
      <c r="O413" s="6">
        <v>0.24976584452076178</v>
      </c>
      <c r="P413" s="6">
        <v>3.1220730565095223E-2</v>
      </c>
      <c r="Q413" s="6">
        <v>0.280986575085857</v>
      </c>
      <c r="R413" s="6">
        <v>0.24976584452076178</v>
      </c>
      <c r="S413" s="6">
        <v>5.1826412738058067</v>
      </c>
      <c r="T413" s="6">
        <v>4.4957852013737121</v>
      </c>
      <c r="U413" s="6">
        <v>2.2166718701217607</v>
      </c>
      <c r="V413" s="6">
        <v>0.24976584452076178</v>
      </c>
      <c r="W413" s="6">
        <v>3.1220730565095223E-2</v>
      </c>
      <c r="X413" s="5">
        <v>1467</v>
      </c>
      <c r="Y413" s="5">
        <v>1151</v>
      </c>
      <c r="Z413" s="5">
        <v>73</v>
      </c>
      <c r="AA413" s="5">
        <v>2</v>
      </c>
      <c r="AB413" s="5">
        <v>2</v>
      </c>
      <c r="AC413" s="5">
        <v>0</v>
      </c>
      <c r="AD413" s="5">
        <v>1465</v>
      </c>
      <c r="AE413" s="5">
        <v>1149</v>
      </c>
      <c r="AF413" s="5">
        <v>73</v>
      </c>
      <c r="AG413" s="6">
        <v>6.3533507397737159</v>
      </c>
      <c r="AH413" s="6">
        <v>78.430034129692828</v>
      </c>
      <c r="AI413" s="6">
        <v>0</v>
      </c>
      <c r="AJ413" s="6">
        <v>100</v>
      </c>
    </row>
    <row r="414" spans="1:36" hidden="1" x14ac:dyDescent="0.2">
      <c r="A414" s="1" t="str">
        <f t="shared" si="6"/>
        <v>Type: Mixed urban-rural - remoteBangladeshi</v>
      </c>
      <c r="B414" s="3" t="s">
        <v>45</v>
      </c>
      <c r="C414" s="3" t="s">
        <v>806</v>
      </c>
      <c r="D414" s="3" t="s">
        <v>712</v>
      </c>
      <c r="E414" s="5">
        <v>3080</v>
      </c>
      <c r="F414" s="5">
        <v>120</v>
      </c>
      <c r="G414" s="5">
        <v>42</v>
      </c>
      <c r="H414" s="5">
        <v>119</v>
      </c>
      <c r="I414" s="5">
        <v>100</v>
      </c>
      <c r="J414" s="5">
        <v>159</v>
      </c>
      <c r="K414" s="5">
        <v>152</v>
      </c>
      <c r="L414" s="5">
        <v>193</v>
      </c>
      <c r="M414" s="5">
        <v>60</v>
      </c>
      <c r="N414" s="5">
        <v>28</v>
      </c>
      <c r="O414" s="6">
        <v>3.8961038961038961</v>
      </c>
      <c r="P414" s="6">
        <v>1.3636363636363635</v>
      </c>
      <c r="Q414" s="6">
        <v>3.8636363636363638</v>
      </c>
      <c r="R414" s="6">
        <v>3.2467532467532467</v>
      </c>
      <c r="S414" s="6">
        <v>5.162337662337662</v>
      </c>
      <c r="T414" s="6">
        <v>4.9350649350649354</v>
      </c>
      <c r="U414" s="6">
        <v>6.2662337662337659</v>
      </c>
      <c r="V414" s="6">
        <v>1.948051948051948</v>
      </c>
      <c r="W414" s="6">
        <v>0.90909090909090906</v>
      </c>
      <c r="X414" s="5">
        <v>1322</v>
      </c>
      <c r="Y414" s="5">
        <v>995</v>
      </c>
      <c r="Z414" s="5">
        <v>73</v>
      </c>
      <c r="AA414" s="5">
        <v>44</v>
      </c>
      <c r="AB414" s="5">
        <v>32</v>
      </c>
      <c r="AC414" s="5">
        <v>3</v>
      </c>
      <c r="AD414" s="5">
        <v>1278</v>
      </c>
      <c r="AE414" s="5">
        <v>963</v>
      </c>
      <c r="AF414" s="5">
        <v>70</v>
      </c>
      <c r="AG414" s="6">
        <v>7.2689511941848393</v>
      </c>
      <c r="AH414" s="6">
        <v>75.352112676056336</v>
      </c>
      <c r="AI414" s="6">
        <v>9.375</v>
      </c>
      <c r="AJ414" s="6">
        <v>72.727272727272734</v>
      </c>
    </row>
    <row r="415" spans="1:36" hidden="1" x14ac:dyDescent="0.2">
      <c r="A415" s="1" t="str">
        <f t="shared" si="6"/>
        <v>Type: Mixed urban-rural - remoteChinese</v>
      </c>
      <c r="B415" s="3" t="s">
        <v>45</v>
      </c>
      <c r="C415" s="3" t="s">
        <v>806</v>
      </c>
      <c r="D415" s="3" t="s">
        <v>713</v>
      </c>
      <c r="E415" s="5">
        <v>7771</v>
      </c>
      <c r="F415" s="5">
        <v>144</v>
      </c>
      <c r="G415" s="5">
        <v>54</v>
      </c>
      <c r="H415" s="5">
        <v>148</v>
      </c>
      <c r="I415" s="5">
        <v>116</v>
      </c>
      <c r="J415" s="5">
        <v>214</v>
      </c>
      <c r="K415" s="5">
        <v>457</v>
      </c>
      <c r="L415" s="5">
        <v>271</v>
      </c>
      <c r="M415" s="5">
        <v>45</v>
      </c>
      <c r="N415" s="5">
        <v>38</v>
      </c>
      <c r="O415" s="6">
        <v>1.8530433663621155</v>
      </c>
      <c r="P415" s="6">
        <v>0.69489126238579335</v>
      </c>
      <c r="Q415" s="6">
        <v>1.9045167932055076</v>
      </c>
      <c r="R415" s="6">
        <v>1.4927293784583708</v>
      </c>
      <c r="S415" s="6">
        <v>2.7538283361214773</v>
      </c>
      <c r="T415" s="6">
        <v>5.8808390168575473</v>
      </c>
      <c r="U415" s="6">
        <v>3.4873246686398147</v>
      </c>
      <c r="V415" s="6">
        <v>0.57907605198816114</v>
      </c>
      <c r="W415" s="6">
        <v>0.48899755501222492</v>
      </c>
      <c r="X415" s="5">
        <v>3224</v>
      </c>
      <c r="Y415" s="5">
        <v>2822</v>
      </c>
      <c r="Z415" s="5">
        <v>102</v>
      </c>
      <c r="AA415" s="5">
        <v>64</v>
      </c>
      <c r="AB415" s="5">
        <v>55</v>
      </c>
      <c r="AC415" s="5">
        <v>2</v>
      </c>
      <c r="AD415" s="5">
        <v>3160</v>
      </c>
      <c r="AE415" s="5">
        <v>2767</v>
      </c>
      <c r="AF415" s="5">
        <v>100</v>
      </c>
      <c r="AG415" s="6">
        <v>3.6140224069389228</v>
      </c>
      <c r="AH415" s="6">
        <v>87.563291139240505</v>
      </c>
      <c r="AI415" s="6">
        <v>3.6363636363636362</v>
      </c>
      <c r="AJ415" s="6">
        <v>85.9375</v>
      </c>
    </row>
    <row r="416" spans="1:36" hidden="1" x14ac:dyDescent="0.2">
      <c r="A416" s="1" t="str">
        <f t="shared" si="6"/>
        <v>Type: Mixed urban-rural - remoteAsian Other</v>
      </c>
      <c r="B416" s="3" t="s">
        <v>45</v>
      </c>
      <c r="C416" s="3" t="s">
        <v>806</v>
      </c>
      <c r="D416" s="3" t="s">
        <v>714</v>
      </c>
      <c r="E416" s="5">
        <v>11498</v>
      </c>
      <c r="F416" s="5">
        <v>152</v>
      </c>
      <c r="G416" s="5">
        <v>50</v>
      </c>
      <c r="H416" s="5">
        <v>178</v>
      </c>
      <c r="I416" s="5">
        <v>108</v>
      </c>
      <c r="J416" s="5">
        <v>386</v>
      </c>
      <c r="K416" s="5">
        <v>990</v>
      </c>
      <c r="L416" s="5">
        <v>400</v>
      </c>
      <c r="M416" s="5">
        <v>78</v>
      </c>
      <c r="N416" s="5">
        <v>19</v>
      </c>
      <c r="O416" s="6">
        <v>1.3219690380935816</v>
      </c>
      <c r="P416" s="6">
        <v>0.43485823621499392</v>
      </c>
      <c r="Q416" s="6">
        <v>1.5480953209253783</v>
      </c>
      <c r="R416" s="6">
        <v>0.93929379022438686</v>
      </c>
      <c r="S416" s="6">
        <v>3.3571055835797532</v>
      </c>
      <c r="T416" s="6">
        <v>8.6101930770568789</v>
      </c>
      <c r="U416" s="6">
        <v>3.4788658897199514</v>
      </c>
      <c r="V416" s="6">
        <v>0.67837884849539054</v>
      </c>
      <c r="W416" s="6">
        <v>0.1652461297616977</v>
      </c>
      <c r="X416" s="5">
        <v>5741</v>
      </c>
      <c r="Y416" s="5">
        <v>4801</v>
      </c>
      <c r="Z416" s="5">
        <v>228</v>
      </c>
      <c r="AA416" s="5">
        <v>77</v>
      </c>
      <c r="AB416" s="5">
        <v>63</v>
      </c>
      <c r="AC416" s="5">
        <v>1</v>
      </c>
      <c r="AD416" s="5">
        <v>5664</v>
      </c>
      <c r="AE416" s="5">
        <v>4738</v>
      </c>
      <c r="AF416" s="5">
        <v>227</v>
      </c>
      <c r="AG416" s="6">
        <v>4.7910510764035461</v>
      </c>
      <c r="AH416" s="6">
        <v>83.651129943502823</v>
      </c>
      <c r="AI416" s="6">
        <v>1.5873015873015872</v>
      </c>
      <c r="AJ416" s="6">
        <v>81.818181818181813</v>
      </c>
    </row>
    <row r="417" spans="1:36" hidden="1" x14ac:dyDescent="0.2">
      <c r="A417" s="1" t="str">
        <f t="shared" si="6"/>
        <v>Type: Mixed urban-rural - remoteBlack African</v>
      </c>
      <c r="B417" s="3" t="s">
        <v>45</v>
      </c>
      <c r="C417" s="3" t="s">
        <v>806</v>
      </c>
      <c r="D417" s="3" t="s">
        <v>715</v>
      </c>
      <c r="E417" s="5">
        <v>6943</v>
      </c>
      <c r="F417" s="5">
        <v>132</v>
      </c>
      <c r="G417" s="5">
        <v>40</v>
      </c>
      <c r="H417" s="5">
        <v>134</v>
      </c>
      <c r="I417" s="5">
        <v>92</v>
      </c>
      <c r="J417" s="5">
        <v>342</v>
      </c>
      <c r="K417" s="5">
        <v>564</v>
      </c>
      <c r="L417" s="5">
        <v>364</v>
      </c>
      <c r="M417" s="5">
        <v>93</v>
      </c>
      <c r="N417" s="5">
        <v>21</v>
      </c>
      <c r="O417" s="6">
        <v>1.9011954486533198</v>
      </c>
      <c r="P417" s="6">
        <v>0.57611983292524849</v>
      </c>
      <c r="Q417" s="6">
        <v>1.9300014402995822</v>
      </c>
      <c r="R417" s="6">
        <v>1.3250756157280714</v>
      </c>
      <c r="S417" s="6">
        <v>4.9258245715108746</v>
      </c>
      <c r="T417" s="6">
        <v>8.1232896442460039</v>
      </c>
      <c r="U417" s="6">
        <v>5.2426904796197613</v>
      </c>
      <c r="V417" s="6">
        <v>1.3394786115512027</v>
      </c>
      <c r="W417" s="6">
        <v>0.30246291228575545</v>
      </c>
      <c r="X417" s="5">
        <v>3500</v>
      </c>
      <c r="Y417" s="5">
        <v>3133</v>
      </c>
      <c r="Z417" s="5">
        <v>173</v>
      </c>
      <c r="AA417" s="5">
        <v>61</v>
      </c>
      <c r="AB417" s="5">
        <v>57</v>
      </c>
      <c r="AC417" s="5">
        <v>7</v>
      </c>
      <c r="AD417" s="5">
        <v>3439</v>
      </c>
      <c r="AE417" s="5">
        <v>3076</v>
      </c>
      <c r="AF417" s="5">
        <v>166</v>
      </c>
      <c r="AG417" s="6">
        <v>5.3966189856957083</v>
      </c>
      <c r="AH417" s="6">
        <v>89.444605990113402</v>
      </c>
      <c r="AI417" s="6">
        <v>12.280701754385966</v>
      </c>
      <c r="AJ417" s="6">
        <v>93.442622950819668</v>
      </c>
    </row>
    <row r="418" spans="1:36" hidden="1" x14ac:dyDescent="0.2">
      <c r="A418" s="1" t="str">
        <f t="shared" si="6"/>
        <v>Type: Mixed urban-rural - remoteBlack Caribbean</v>
      </c>
      <c r="B418" s="3" t="s">
        <v>45</v>
      </c>
      <c r="C418" s="3" t="s">
        <v>806</v>
      </c>
      <c r="D418" s="3" t="s">
        <v>716</v>
      </c>
      <c r="E418" s="5">
        <v>4171</v>
      </c>
      <c r="F418" s="5">
        <v>43</v>
      </c>
      <c r="G418" s="5">
        <v>20</v>
      </c>
      <c r="H418" s="5">
        <v>80</v>
      </c>
      <c r="I418" s="5">
        <v>40</v>
      </c>
      <c r="J418" s="5">
        <v>174</v>
      </c>
      <c r="K418" s="5">
        <v>332</v>
      </c>
      <c r="L418" s="5">
        <v>280</v>
      </c>
      <c r="M418" s="5">
        <v>18</v>
      </c>
      <c r="N418" s="5">
        <v>12</v>
      </c>
      <c r="O418" s="6">
        <v>1.0309278350515463</v>
      </c>
      <c r="P418" s="6">
        <v>0.47950131862862622</v>
      </c>
      <c r="Q418" s="6">
        <v>1.9180052745145049</v>
      </c>
      <c r="R418" s="6">
        <v>0.95900263725725243</v>
      </c>
      <c r="S418" s="6">
        <v>4.1716614720690481</v>
      </c>
      <c r="T418" s="6">
        <v>7.9597218892351957</v>
      </c>
      <c r="U418" s="6">
        <v>6.7130184608007673</v>
      </c>
      <c r="V418" s="6">
        <v>0.43155118676576359</v>
      </c>
      <c r="W418" s="6">
        <v>0.28770079117717573</v>
      </c>
      <c r="X418" s="5">
        <v>2062</v>
      </c>
      <c r="Y418" s="5">
        <v>1789</v>
      </c>
      <c r="Z418" s="5">
        <v>106</v>
      </c>
      <c r="AA418" s="5">
        <v>34</v>
      </c>
      <c r="AB418" s="5">
        <v>22</v>
      </c>
      <c r="AC418" s="5">
        <v>1</v>
      </c>
      <c r="AD418" s="5">
        <v>2028</v>
      </c>
      <c r="AE418" s="5">
        <v>1767</v>
      </c>
      <c r="AF418" s="5">
        <v>105</v>
      </c>
      <c r="AG418" s="6">
        <v>5.9422750424448214</v>
      </c>
      <c r="AH418" s="6">
        <v>87.130177514792905</v>
      </c>
      <c r="AI418" s="6">
        <v>4.5454545454545459</v>
      </c>
      <c r="AJ418" s="6">
        <v>64.705882352941174</v>
      </c>
    </row>
    <row r="419" spans="1:36" hidden="1" x14ac:dyDescent="0.2">
      <c r="A419" s="1" t="str">
        <f t="shared" si="6"/>
        <v>Type: Mixed urban-rural - remoteBlack Other</v>
      </c>
      <c r="B419" s="3" t="s">
        <v>45</v>
      </c>
      <c r="C419" s="3" t="s">
        <v>806</v>
      </c>
      <c r="D419" s="3" t="s">
        <v>717</v>
      </c>
      <c r="E419" s="5">
        <v>2715</v>
      </c>
      <c r="F419" s="5">
        <v>31</v>
      </c>
      <c r="G419" s="5">
        <v>8</v>
      </c>
      <c r="H419" s="5">
        <v>32</v>
      </c>
      <c r="I419" s="5">
        <v>13</v>
      </c>
      <c r="J419" s="5">
        <v>102</v>
      </c>
      <c r="K419" s="5">
        <v>436</v>
      </c>
      <c r="L419" s="5">
        <v>79</v>
      </c>
      <c r="M419" s="5">
        <v>24</v>
      </c>
      <c r="N419" s="5">
        <v>3</v>
      </c>
      <c r="O419" s="6">
        <v>1.141804788213628</v>
      </c>
      <c r="P419" s="6">
        <v>0.29465930018416209</v>
      </c>
      <c r="Q419" s="6">
        <v>1.1786372007366483</v>
      </c>
      <c r="R419" s="6">
        <v>0.47882136279926335</v>
      </c>
      <c r="S419" s="6">
        <v>3.7569060773480665</v>
      </c>
      <c r="T419" s="6">
        <v>16.058931860036832</v>
      </c>
      <c r="U419" s="6">
        <v>2.9097605893186005</v>
      </c>
      <c r="V419" s="6">
        <v>0.88397790055248615</v>
      </c>
      <c r="W419" s="6">
        <v>0.11049723756906077</v>
      </c>
      <c r="X419" s="5">
        <v>1231</v>
      </c>
      <c r="Y419" s="5">
        <v>1008</v>
      </c>
      <c r="Z419" s="5">
        <v>49</v>
      </c>
      <c r="AA419" s="5">
        <v>15</v>
      </c>
      <c r="AB419" s="5">
        <v>8</v>
      </c>
      <c r="AC419" s="5">
        <v>0</v>
      </c>
      <c r="AD419" s="5">
        <v>1216</v>
      </c>
      <c r="AE419" s="5">
        <v>1000</v>
      </c>
      <c r="AF419" s="5">
        <v>49</v>
      </c>
      <c r="AG419" s="6">
        <v>4.9000000000000004</v>
      </c>
      <c r="AH419" s="6">
        <v>82.236842105263165</v>
      </c>
      <c r="AI419" s="6">
        <v>0</v>
      </c>
      <c r="AJ419" s="6">
        <v>53.333333333333336</v>
      </c>
    </row>
    <row r="420" spans="1:36" hidden="1" x14ac:dyDescent="0.2">
      <c r="A420" s="1" t="str">
        <f t="shared" si="6"/>
        <v>Type: Mixed urban-rural - remoteArab</v>
      </c>
      <c r="B420" s="3" t="s">
        <v>45</v>
      </c>
      <c r="C420" s="3" t="s">
        <v>806</v>
      </c>
      <c r="D420" s="3" t="s">
        <v>699</v>
      </c>
      <c r="E420" s="5">
        <v>1837</v>
      </c>
      <c r="F420" s="5">
        <v>20</v>
      </c>
      <c r="G420" s="5">
        <v>0</v>
      </c>
      <c r="H420" s="5">
        <v>41</v>
      </c>
      <c r="I420" s="5">
        <v>16</v>
      </c>
      <c r="J420" s="5">
        <v>79</v>
      </c>
      <c r="K420" s="5">
        <v>113</v>
      </c>
      <c r="L420" s="5">
        <v>39</v>
      </c>
      <c r="M420" s="5">
        <v>3</v>
      </c>
      <c r="N420" s="5">
        <v>0</v>
      </c>
      <c r="O420" s="6">
        <v>1.0887316276537833</v>
      </c>
      <c r="P420" s="6">
        <v>0</v>
      </c>
      <c r="Q420" s="6">
        <v>2.231899836690256</v>
      </c>
      <c r="R420" s="6">
        <v>0.87098530212302672</v>
      </c>
      <c r="S420" s="6">
        <v>4.3004899292324446</v>
      </c>
      <c r="T420" s="6">
        <v>6.151333696243876</v>
      </c>
      <c r="U420" s="6">
        <v>2.1230266739248775</v>
      </c>
      <c r="V420" s="6">
        <v>0.16330974414806751</v>
      </c>
      <c r="W420" s="6">
        <v>0</v>
      </c>
      <c r="X420" s="5">
        <v>744</v>
      </c>
      <c r="Y420" s="5">
        <v>559</v>
      </c>
      <c r="Z420" s="5">
        <v>48</v>
      </c>
      <c r="AA420" s="5">
        <v>11</v>
      </c>
      <c r="AB420" s="5">
        <v>10</v>
      </c>
      <c r="AC420" s="5">
        <v>2</v>
      </c>
      <c r="AD420" s="5">
        <v>733</v>
      </c>
      <c r="AE420" s="5">
        <v>549</v>
      </c>
      <c r="AF420" s="5">
        <v>46</v>
      </c>
      <c r="AG420" s="6">
        <v>8.3788706739526404</v>
      </c>
      <c r="AH420" s="6">
        <v>74.89768076398363</v>
      </c>
      <c r="AI420" s="6">
        <v>20</v>
      </c>
      <c r="AJ420" s="6">
        <v>90.909090909090907</v>
      </c>
    </row>
    <row r="421" spans="1:36" hidden="1" x14ac:dyDescent="0.2">
      <c r="A421" s="1" t="str">
        <f t="shared" si="6"/>
        <v>Type: Mixed urban-rural - remoteOther</v>
      </c>
      <c r="B421" s="3" t="s">
        <v>45</v>
      </c>
      <c r="C421" s="3" t="s">
        <v>806</v>
      </c>
      <c r="D421" s="3" t="s">
        <v>718</v>
      </c>
      <c r="E421" s="5">
        <v>4074</v>
      </c>
      <c r="F421" s="5">
        <v>51</v>
      </c>
      <c r="G421" s="5">
        <v>18</v>
      </c>
      <c r="H421" s="5">
        <v>75</v>
      </c>
      <c r="I421" s="5">
        <v>58</v>
      </c>
      <c r="J421" s="5">
        <v>131</v>
      </c>
      <c r="K421" s="5">
        <v>466</v>
      </c>
      <c r="L421" s="5">
        <v>113</v>
      </c>
      <c r="M421" s="5">
        <v>46</v>
      </c>
      <c r="N421" s="5">
        <v>12</v>
      </c>
      <c r="O421" s="6">
        <v>1.251840942562592</v>
      </c>
      <c r="P421" s="6">
        <v>0.4418262150220913</v>
      </c>
      <c r="Q421" s="6">
        <v>1.840942562592047</v>
      </c>
      <c r="R421" s="6">
        <v>1.4236622484045165</v>
      </c>
      <c r="S421" s="6">
        <v>3.2155130093274424</v>
      </c>
      <c r="T421" s="6">
        <v>11.438389788905253</v>
      </c>
      <c r="U421" s="6">
        <v>2.7736867943053509</v>
      </c>
      <c r="V421" s="6">
        <v>1.1291114383897889</v>
      </c>
      <c r="W421" s="6">
        <v>0.29455081001472755</v>
      </c>
      <c r="X421" s="5">
        <v>1945</v>
      </c>
      <c r="Y421" s="5">
        <v>1577</v>
      </c>
      <c r="Z421" s="5">
        <v>96</v>
      </c>
      <c r="AA421" s="5">
        <v>41</v>
      </c>
      <c r="AB421" s="5">
        <v>29</v>
      </c>
      <c r="AC421" s="5">
        <v>4</v>
      </c>
      <c r="AD421" s="5">
        <v>1904</v>
      </c>
      <c r="AE421" s="5">
        <v>1548</v>
      </c>
      <c r="AF421" s="5">
        <v>92</v>
      </c>
      <c r="AG421" s="6">
        <v>5.9431524547803614</v>
      </c>
      <c r="AH421" s="6">
        <v>81.30252100840336</v>
      </c>
      <c r="AI421" s="6">
        <v>13.793103448275861</v>
      </c>
      <c r="AJ421" s="6">
        <v>70.731707317073173</v>
      </c>
    </row>
    <row r="422" spans="1:36" x14ac:dyDescent="0.2">
      <c r="A422" s="1" t="str">
        <f t="shared" si="6"/>
        <v>Type: Mainly ruralAll people</v>
      </c>
      <c r="B422" s="3" t="s">
        <v>46</v>
      </c>
      <c r="C422" s="3" t="s">
        <v>795</v>
      </c>
      <c r="D422" s="3" t="s">
        <v>700</v>
      </c>
      <c r="E422" s="5">
        <v>1826577</v>
      </c>
      <c r="F422" s="5">
        <v>33972</v>
      </c>
      <c r="G422" s="5">
        <v>38652</v>
      </c>
      <c r="H422" s="5">
        <v>62518</v>
      </c>
      <c r="I422" s="5">
        <v>46485</v>
      </c>
      <c r="J422" s="5">
        <v>93837</v>
      </c>
      <c r="K422" s="5">
        <v>416715</v>
      </c>
      <c r="L422" s="5">
        <v>27895</v>
      </c>
      <c r="M422" s="5">
        <v>17318</v>
      </c>
      <c r="N422" s="5">
        <v>6798</v>
      </c>
      <c r="O422" s="6">
        <v>1.8598723185499435</v>
      </c>
      <c r="P422" s="6">
        <v>2.1160892751852236</v>
      </c>
      <c r="Q422" s="6">
        <v>3.4226862595992396</v>
      </c>
      <c r="R422" s="6">
        <v>2.5449241942715801</v>
      </c>
      <c r="S422" s="6">
        <v>5.1373142221762347</v>
      </c>
      <c r="T422" s="6">
        <v>22.813984847066397</v>
      </c>
      <c r="U422" s="6">
        <v>1.527173505414773</v>
      </c>
      <c r="V422" s="6">
        <v>0.94811223397644884</v>
      </c>
      <c r="W422" s="6">
        <v>0.37217155367663118</v>
      </c>
      <c r="X422" s="5">
        <v>559109</v>
      </c>
      <c r="Y422" s="5">
        <v>497743</v>
      </c>
      <c r="Z422" s="5">
        <v>22137</v>
      </c>
      <c r="AA422" s="5">
        <v>2099</v>
      </c>
      <c r="AB422" s="5">
        <v>1559</v>
      </c>
      <c r="AC422" s="5">
        <v>235</v>
      </c>
      <c r="AD422" s="5">
        <v>557010</v>
      </c>
      <c r="AE422" s="5">
        <v>496184</v>
      </c>
      <c r="AF422" s="5">
        <v>21902</v>
      </c>
      <c r="AG422" s="6">
        <v>4.4140883220740692</v>
      </c>
      <c r="AH422" s="6">
        <v>89.079908798764833</v>
      </c>
      <c r="AI422" s="6">
        <v>15.073765234124439</v>
      </c>
      <c r="AJ422" s="6">
        <v>74.273463554073373</v>
      </c>
    </row>
    <row r="423" spans="1:36" hidden="1" x14ac:dyDescent="0.2">
      <c r="A423" s="1" t="str">
        <f t="shared" si="6"/>
        <v>Type: Mainly ruralWhite British</v>
      </c>
      <c r="B423" s="3" t="s">
        <v>46</v>
      </c>
      <c r="C423" s="3" t="s">
        <v>795</v>
      </c>
      <c r="D423" s="3" t="s">
        <v>701</v>
      </c>
      <c r="E423" s="5">
        <v>1731384</v>
      </c>
      <c r="F423" s="5">
        <v>32607</v>
      </c>
      <c r="G423" s="5">
        <v>36693</v>
      </c>
      <c r="H423" s="5">
        <v>60375</v>
      </c>
      <c r="I423" s="5">
        <v>44808</v>
      </c>
      <c r="J423" s="5">
        <v>87751</v>
      </c>
      <c r="K423" s="5">
        <v>399976</v>
      </c>
      <c r="L423" s="5">
        <v>25632</v>
      </c>
      <c r="M423" s="5">
        <v>15922</v>
      </c>
      <c r="N423" s="5">
        <v>6418</v>
      </c>
      <c r="O423" s="6">
        <v>1.8832910550172579</v>
      </c>
      <c r="P423" s="6">
        <v>2.1192872291761966</v>
      </c>
      <c r="Q423" s="6">
        <v>3.487094717289752</v>
      </c>
      <c r="R423" s="6">
        <v>2.5879874135373782</v>
      </c>
      <c r="S423" s="6">
        <v>5.0682575327021624</v>
      </c>
      <c r="T423" s="6">
        <v>23.101518784972022</v>
      </c>
      <c r="U423" s="6">
        <v>1.4804341497899947</v>
      </c>
      <c r="V423" s="6">
        <v>0.91961113190372556</v>
      </c>
      <c r="W423" s="6">
        <v>0.37068611007148039</v>
      </c>
      <c r="X423" s="5">
        <v>517748</v>
      </c>
      <c r="Y423" s="5">
        <v>461669</v>
      </c>
      <c r="Z423" s="5">
        <v>20385</v>
      </c>
      <c r="AA423" s="5">
        <v>2014</v>
      </c>
      <c r="AB423" s="5">
        <v>1491</v>
      </c>
      <c r="AC423" s="5">
        <v>231</v>
      </c>
      <c r="AD423" s="5">
        <v>515734</v>
      </c>
      <c r="AE423" s="5">
        <v>460178</v>
      </c>
      <c r="AF423" s="5">
        <v>20154</v>
      </c>
      <c r="AG423" s="6">
        <v>4.3796096293173514</v>
      </c>
      <c r="AH423" s="6">
        <v>89.227780212279967</v>
      </c>
      <c r="AI423" s="6">
        <v>15.492957746478874</v>
      </c>
      <c r="AJ423" s="6">
        <v>74.031777557100298</v>
      </c>
    </row>
    <row r="424" spans="1:36" hidden="1" x14ac:dyDescent="0.2">
      <c r="A424" s="1" t="str">
        <f t="shared" si="6"/>
        <v>Type: Mainly ruralMinorities - all other than White British</v>
      </c>
      <c r="B424" s="3" t="s">
        <v>46</v>
      </c>
      <c r="C424" s="3" t="s">
        <v>795</v>
      </c>
      <c r="D424" s="3" t="s">
        <v>702</v>
      </c>
      <c r="E424" s="5">
        <v>95193</v>
      </c>
      <c r="F424" s="5">
        <v>1365</v>
      </c>
      <c r="G424" s="5">
        <v>1959</v>
      </c>
      <c r="H424" s="5">
        <v>2143</v>
      </c>
      <c r="I424" s="5">
        <v>1677</v>
      </c>
      <c r="J424" s="5">
        <v>6086</v>
      </c>
      <c r="K424" s="5">
        <v>16739</v>
      </c>
      <c r="L424" s="5">
        <v>2263</v>
      </c>
      <c r="M424" s="5">
        <v>1396</v>
      </c>
      <c r="N424" s="5">
        <v>380</v>
      </c>
      <c r="O424" s="6">
        <v>1.4339289653651004</v>
      </c>
      <c r="P424" s="6">
        <v>2.0579244272162871</v>
      </c>
      <c r="Q424" s="6">
        <v>2.2512159507526812</v>
      </c>
      <c r="R424" s="6">
        <v>1.7616841574485518</v>
      </c>
      <c r="S424" s="6">
        <v>6.3933272404483521</v>
      </c>
      <c r="T424" s="6">
        <v>17.58427615475928</v>
      </c>
      <c r="U424" s="6">
        <v>2.3772756400155473</v>
      </c>
      <c r="V424" s="6">
        <v>1.4664943850913408</v>
      </c>
      <c r="W424" s="6">
        <v>0.39918901599907558</v>
      </c>
      <c r="X424" s="5">
        <v>41361</v>
      </c>
      <c r="Y424" s="5">
        <v>36074</v>
      </c>
      <c r="Z424" s="5">
        <v>1752</v>
      </c>
      <c r="AA424" s="5">
        <v>85</v>
      </c>
      <c r="AB424" s="5">
        <v>68</v>
      </c>
      <c r="AC424" s="5">
        <v>4</v>
      </c>
      <c r="AD424" s="5">
        <v>41276</v>
      </c>
      <c r="AE424" s="5">
        <v>36006</v>
      </c>
      <c r="AF424" s="5">
        <v>1748</v>
      </c>
      <c r="AG424" s="6">
        <v>4.8547464311503639</v>
      </c>
      <c r="AH424" s="6">
        <v>87.2322899505766</v>
      </c>
      <c r="AI424" s="6">
        <v>5.882352941176471</v>
      </c>
      <c r="AJ424" s="6">
        <v>80</v>
      </c>
    </row>
    <row r="425" spans="1:36" hidden="1" x14ac:dyDescent="0.2">
      <c r="A425" s="1" t="str">
        <f t="shared" si="6"/>
        <v>Type: Mainly ruralWhite Irish</v>
      </c>
      <c r="B425" s="3" t="s">
        <v>46</v>
      </c>
      <c r="C425" s="3" t="s">
        <v>795</v>
      </c>
      <c r="D425" s="3" t="s">
        <v>703</v>
      </c>
      <c r="E425" s="5">
        <v>8571</v>
      </c>
      <c r="F425" s="5">
        <v>71</v>
      </c>
      <c r="G425" s="5">
        <v>97</v>
      </c>
      <c r="H425" s="5">
        <v>122</v>
      </c>
      <c r="I425" s="5">
        <v>90</v>
      </c>
      <c r="J425" s="5">
        <v>320</v>
      </c>
      <c r="K425" s="5">
        <v>1803</v>
      </c>
      <c r="L425" s="5">
        <v>149</v>
      </c>
      <c r="M425" s="5">
        <v>99</v>
      </c>
      <c r="N425" s="5">
        <v>26</v>
      </c>
      <c r="O425" s="6">
        <v>0.82837475207093691</v>
      </c>
      <c r="P425" s="6">
        <v>1.1317232528293082</v>
      </c>
      <c r="Q425" s="6">
        <v>1.4234045035585112</v>
      </c>
      <c r="R425" s="6">
        <v>1.0500525026251313</v>
      </c>
      <c r="S425" s="6">
        <v>3.7335200093337999</v>
      </c>
      <c r="T425" s="6">
        <v>21.03605180259013</v>
      </c>
      <c r="U425" s="6">
        <v>1.7384202543460507</v>
      </c>
      <c r="V425" s="6">
        <v>1.1550577528876445</v>
      </c>
      <c r="W425" s="6">
        <v>0.30334850075837128</v>
      </c>
      <c r="X425" s="5">
        <v>2645</v>
      </c>
      <c r="Y425" s="5">
        <v>2350</v>
      </c>
      <c r="Z425" s="5">
        <v>85</v>
      </c>
      <c r="AA425" s="5">
        <v>5</v>
      </c>
      <c r="AB425" s="5">
        <v>4</v>
      </c>
      <c r="AC425" s="5">
        <v>0</v>
      </c>
      <c r="AD425" s="5">
        <v>2640</v>
      </c>
      <c r="AE425" s="5">
        <v>2346</v>
      </c>
      <c r="AF425" s="5">
        <v>85</v>
      </c>
      <c r="AG425" s="6">
        <v>3.6231884057971016</v>
      </c>
      <c r="AH425" s="6">
        <v>88.86363636363636</v>
      </c>
      <c r="AI425" s="6">
        <v>0</v>
      </c>
      <c r="AJ425" s="6">
        <v>80</v>
      </c>
    </row>
    <row r="426" spans="1:36" hidden="1" x14ac:dyDescent="0.2">
      <c r="A426" s="1" t="str">
        <f t="shared" si="6"/>
        <v>Type: Mainly ruralWhite Gyspy or Irish Traveller</v>
      </c>
      <c r="B426" s="3" t="s">
        <v>46</v>
      </c>
      <c r="C426" s="3" t="s">
        <v>795</v>
      </c>
      <c r="D426" s="3" t="s">
        <v>704</v>
      </c>
      <c r="E426" s="5">
        <v>2709</v>
      </c>
      <c r="F426" s="5">
        <v>31</v>
      </c>
      <c r="G426" s="5">
        <v>71</v>
      </c>
      <c r="H426" s="5">
        <v>49</v>
      </c>
      <c r="I426" s="5">
        <v>37</v>
      </c>
      <c r="J426" s="5">
        <v>171</v>
      </c>
      <c r="K426" s="5">
        <v>785</v>
      </c>
      <c r="L426" s="5">
        <v>71</v>
      </c>
      <c r="M426" s="5">
        <v>37</v>
      </c>
      <c r="N426" s="5">
        <v>10</v>
      </c>
      <c r="O426" s="6">
        <v>1.1443337024732374</v>
      </c>
      <c r="P426" s="6">
        <v>2.6208933185677372</v>
      </c>
      <c r="Q426" s="6">
        <v>1.8087855297157622</v>
      </c>
      <c r="R426" s="6">
        <v>1.3658176448874124</v>
      </c>
      <c r="S426" s="6">
        <v>6.3122923588039868</v>
      </c>
      <c r="T426" s="6">
        <v>28.97748246585456</v>
      </c>
      <c r="U426" s="6">
        <v>2.6208933185677372</v>
      </c>
      <c r="V426" s="6">
        <v>1.3658176448874124</v>
      </c>
      <c r="W426" s="6">
        <v>0.36913990402362495</v>
      </c>
      <c r="X426" s="5">
        <v>933</v>
      </c>
      <c r="Y426" s="5">
        <v>515</v>
      </c>
      <c r="Z426" s="5">
        <v>86</v>
      </c>
      <c r="AA426" s="5">
        <v>0</v>
      </c>
      <c r="AB426" s="5">
        <v>0</v>
      </c>
      <c r="AC426" s="5">
        <v>0</v>
      </c>
      <c r="AD426" s="5">
        <v>933</v>
      </c>
      <c r="AE426" s="5">
        <v>515</v>
      </c>
      <c r="AF426" s="5">
        <v>86</v>
      </c>
      <c r="AG426" s="6">
        <v>16.699029126213592</v>
      </c>
      <c r="AH426" s="6">
        <v>55.19828510182208</v>
      </c>
      <c r="AI426" s="6"/>
      <c r="AJ426" s="6"/>
    </row>
    <row r="427" spans="1:36" hidden="1" x14ac:dyDescent="0.2">
      <c r="A427" s="1" t="str">
        <f t="shared" si="6"/>
        <v>Type: Mainly ruralWhite Other</v>
      </c>
      <c r="B427" s="3" t="s">
        <v>46</v>
      </c>
      <c r="C427" s="3" t="s">
        <v>795</v>
      </c>
      <c r="D427" s="3" t="s">
        <v>705</v>
      </c>
      <c r="E427" s="5">
        <v>39933</v>
      </c>
      <c r="F427" s="5">
        <v>469</v>
      </c>
      <c r="G427" s="5">
        <v>754</v>
      </c>
      <c r="H427" s="5">
        <v>735</v>
      </c>
      <c r="I427" s="5">
        <v>551</v>
      </c>
      <c r="J427" s="5">
        <v>2406</v>
      </c>
      <c r="K427" s="5">
        <v>7128</v>
      </c>
      <c r="L427" s="5">
        <v>988</v>
      </c>
      <c r="M427" s="5">
        <v>811</v>
      </c>
      <c r="N427" s="5">
        <v>122</v>
      </c>
      <c r="O427" s="6">
        <v>1.1744672326146295</v>
      </c>
      <c r="P427" s="6">
        <v>1.888162672476398</v>
      </c>
      <c r="Q427" s="6">
        <v>1.8405829764856134</v>
      </c>
      <c r="R427" s="6">
        <v>1.3798111837327525</v>
      </c>
      <c r="S427" s="6">
        <v>6.0250920291488246</v>
      </c>
      <c r="T427" s="6">
        <v>17.849898580121703</v>
      </c>
      <c r="U427" s="6">
        <v>2.4741441915207973</v>
      </c>
      <c r="V427" s="6">
        <v>2.0309017604487516</v>
      </c>
      <c r="W427" s="6">
        <v>0.30551173215135352</v>
      </c>
      <c r="X427" s="5">
        <v>20814</v>
      </c>
      <c r="Y427" s="5">
        <v>18942</v>
      </c>
      <c r="Z427" s="5">
        <v>746</v>
      </c>
      <c r="AA427" s="5">
        <v>40</v>
      </c>
      <c r="AB427" s="5">
        <v>34</v>
      </c>
      <c r="AC427" s="5">
        <v>2</v>
      </c>
      <c r="AD427" s="5">
        <v>20774</v>
      </c>
      <c r="AE427" s="5">
        <v>18908</v>
      </c>
      <c r="AF427" s="5">
        <v>744</v>
      </c>
      <c r="AG427" s="6">
        <v>3.9348423947535434</v>
      </c>
      <c r="AH427" s="6">
        <v>91.017618176566856</v>
      </c>
      <c r="AI427" s="6">
        <v>5.882352941176471</v>
      </c>
      <c r="AJ427" s="6">
        <v>85</v>
      </c>
    </row>
    <row r="428" spans="1:36" hidden="1" x14ac:dyDescent="0.2">
      <c r="A428" s="1" t="str">
        <f t="shared" si="6"/>
        <v>Type: Mainly ruralMixed White and Black Caribbean</v>
      </c>
      <c r="B428" s="3" t="s">
        <v>46</v>
      </c>
      <c r="C428" s="3" t="s">
        <v>795</v>
      </c>
      <c r="D428" s="3" t="s">
        <v>706</v>
      </c>
      <c r="E428" s="5">
        <v>4772</v>
      </c>
      <c r="F428" s="5">
        <v>100</v>
      </c>
      <c r="G428" s="5">
        <v>140</v>
      </c>
      <c r="H428" s="5">
        <v>173</v>
      </c>
      <c r="I428" s="5">
        <v>124</v>
      </c>
      <c r="J428" s="5">
        <v>418</v>
      </c>
      <c r="K428" s="5">
        <v>906</v>
      </c>
      <c r="L428" s="5">
        <v>109</v>
      </c>
      <c r="M428" s="5">
        <v>43</v>
      </c>
      <c r="N428" s="5">
        <v>16</v>
      </c>
      <c r="O428" s="6">
        <v>2.0955574182732608</v>
      </c>
      <c r="P428" s="6">
        <v>2.933780385582565</v>
      </c>
      <c r="Q428" s="6">
        <v>3.6253143336127409</v>
      </c>
      <c r="R428" s="6">
        <v>2.5984911986588433</v>
      </c>
      <c r="S428" s="6">
        <v>8.7594300083822301</v>
      </c>
      <c r="T428" s="6">
        <v>18.985750209555743</v>
      </c>
      <c r="U428" s="6">
        <v>2.2841575859178542</v>
      </c>
      <c r="V428" s="6">
        <v>0.90108968985750204</v>
      </c>
      <c r="W428" s="6">
        <v>0.33528918692372173</v>
      </c>
      <c r="X428" s="5">
        <v>1282</v>
      </c>
      <c r="Y428" s="5">
        <v>1025</v>
      </c>
      <c r="Z428" s="5">
        <v>87</v>
      </c>
      <c r="AA428" s="5">
        <v>4</v>
      </c>
      <c r="AB428" s="5">
        <v>1</v>
      </c>
      <c r="AC428" s="5">
        <v>1</v>
      </c>
      <c r="AD428" s="5">
        <v>1278</v>
      </c>
      <c r="AE428" s="5">
        <v>1024</v>
      </c>
      <c r="AF428" s="5">
        <v>86</v>
      </c>
      <c r="AG428" s="6">
        <v>8.3984375</v>
      </c>
      <c r="AH428" s="6">
        <v>80.12519561815337</v>
      </c>
      <c r="AI428" s="6">
        <v>100</v>
      </c>
      <c r="AJ428" s="6">
        <v>25</v>
      </c>
    </row>
    <row r="429" spans="1:36" hidden="1" x14ac:dyDescent="0.2">
      <c r="A429" s="1" t="str">
        <f t="shared" si="6"/>
        <v>Type: Mainly ruralMixed White and Black African</v>
      </c>
      <c r="B429" s="3" t="s">
        <v>46</v>
      </c>
      <c r="C429" s="3" t="s">
        <v>795</v>
      </c>
      <c r="D429" s="3" t="s">
        <v>707</v>
      </c>
      <c r="E429" s="5">
        <v>1779</v>
      </c>
      <c r="F429" s="5">
        <v>40</v>
      </c>
      <c r="G429" s="5">
        <v>45</v>
      </c>
      <c r="H429" s="5">
        <v>59</v>
      </c>
      <c r="I429" s="5">
        <v>44</v>
      </c>
      <c r="J429" s="5">
        <v>132</v>
      </c>
      <c r="K429" s="5">
        <v>309</v>
      </c>
      <c r="L429" s="5">
        <v>47</v>
      </c>
      <c r="M429" s="5">
        <v>27</v>
      </c>
      <c r="N429" s="5">
        <v>12</v>
      </c>
      <c r="O429" s="6">
        <v>2.2484541877459248</v>
      </c>
      <c r="P429" s="6">
        <v>2.5295109612141653</v>
      </c>
      <c r="Q429" s="6">
        <v>3.3164699269252389</v>
      </c>
      <c r="R429" s="6">
        <v>2.4732996065205173</v>
      </c>
      <c r="S429" s="6">
        <v>7.4198988195615518</v>
      </c>
      <c r="T429" s="6">
        <v>17.36930860033727</v>
      </c>
      <c r="U429" s="6">
        <v>2.6419336706014613</v>
      </c>
      <c r="V429" s="6">
        <v>1.5177065767284992</v>
      </c>
      <c r="W429" s="6">
        <v>0.67453625632377745</v>
      </c>
      <c r="X429" s="5">
        <v>380</v>
      </c>
      <c r="Y429" s="5">
        <v>341</v>
      </c>
      <c r="Z429" s="5">
        <v>26</v>
      </c>
      <c r="AA429" s="5">
        <v>0</v>
      </c>
      <c r="AB429" s="5">
        <v>0</v>
      </c>
      <c r="AC429" s="5">
        <v>0</v>
      </c>
      <c r="AD429" s="5">
        <v>380</v>
      </c>
      <c r="AE429" s="5">
        <v>341</v>
      </c>
      <c r="AF429" s="5">
        <v>26</v>
      </c>
      <c r="AG429" s="6">
        <v>7.6246334310850443</v>
      </c>
      <c r="AH429" s="6">
        <v>89.736842105263165</v>
      </c>
      <c r="AI429" s="6"/>
      <c r="AJ429" s="6"/>
    </row>
    <row r="430" spans="1:36" hidden="1" x14ac:dyDescent="0.2">
      <c r="A430" s="1" t="str">
        <f t="shared" si="6"/>
        <v>Type: Mainly ruralMixed White and Asian</v>
      </c>
      <c r="B430" s="3" t="s">
        <v>46</v>
      </c>
      <c r="C430" s="3" t="s">
        <v>795</v>
      </c>
      <c r="D430" s="3" t="s">
        <v>708</v>
      </c>
      <c r="E430" s="5">
        <v>5083</v>
      </c>
      <c r="F430" s="5">
        <v>87</v>
      </c>
      <c r="G430" s="5">
        <v>112</v>
      </c>
      <c r="H430" s="5">
        <v>135</v>
      </c>
      <c r="I430" s="5">
        <v>111</v>
      </c>
      <c r="J430" s="5">
        <v>247</v>
      </c>
      <c r="K430" s="5">
        <v>1070</v>
      </c>
      <c r="L430" s="5">
        <v>89</v>
      </c>
      <c r="M430" s="5">
        <v>46</v>
      </c>
      <c r="N430" s="5">
        <v>23</v>
      </c>
      <c r="O430" s="6">
        <v>1.7115876450914813</v>
      </c>
      <c r="P430" s="6">
        <v>2.2034231752901832</v>
      </c>
      <c r="Q430" s="6">
        <v>2.6559118630729883</v>
      </c>
      <c r="R430" s="6">
        <v>2.183749754082235</v>
      </c>
      <c r="S430" s="6">
        <v>4.859335038363171</v>
      </c>
      <c r="T430" s="6">
        <v>21.050560692504426</v>
      </c>
      <c r="U430" s="6">
        <v>1.7509344875073776</v>
      </c>
      <c r="V430" s="6">
        <v>0.90497737556561086</v>
      </c>
      <c r="W430" s="6">
        <v>0.45248868778280543</v>
      </c>
      <c r="X430" s="5">
        <v>1212</v>
      </c>
      <c r="Y430" s="5">
        <v>1065</v>
      </c>
      <c r="Z430" s="5">
        <v>58</v>
      </c>
      <c r="AA430" s="5">
        <v>2</v>
      </c>
      <c r="AB430" s="5">
        <v>2</v>
      </c>
      <c r="AC430" s="5">
        <v>0</v>
      </c>
      <c r="AD430" s="5">
        <v>1210</v>
      </c>
      <c r="AE430" s="5">
        <v>1063</v>
      </c>
      <c r="AF430" s="5">
        <v>58</v>
      </c>
      <c r="AG430" s="6">
        <v>5.4562558795860774</v>
      </c>
      <c r="AH430" s="6">
        <v>87.851239669421489</v>
      </c>
      <c r="AI430" s="6">
        <v>0</v>
      </c>
      <c r="AJ430" s="6">
        <v>100</v>
      </c>
    </row>
    <row r="431" spans="1:36" hidden="1" x14ac:dyDescent="0.2">
      <c r="A431" s="1" t="str">
        <f t="shared" si="6"/>
        <v>Type: Mainly ruralMixed Other</v>
      </c>
      <c r="B431" s="3" t="s">
        <v>46</v>
      </c>
      <c r="C431" s="3" t="s">
        <v>795</v>
      </c>
      <c r="D431" s="3" t="s">
        <v>709</v>
      </c>
      <c r="E431" s="5">
        <v>3344</v>
      </c>
      <c r="F431" s="5">
        <v>44</v>
      </c>
      <c r="G431" s="5">
        <v>63</v>
      </c>
      <c r="H431" s="5">
        <v>87</v>
      </c>
      <c r="I431" s="5">
        <v>63</v>
      </c>
      <c r="J431" s="5">
        <v>192</v>
      </c>
      <c r="K431" s="5">
        <v>627</v>
      </c>
      <c r="L431" s="5">
        <v>66</v>
      </c>
      <c r="M431" s="5">
        <v>39</v>
      </c>
      <c r="N431" s="5">
        <v>11</v>
      </c>
      <c r="O431" s="6">
        <v>1.3157894736842106</v>
      </c>
      <c r="P431" s="6">
        <v>1.8839712918660287</v>
      </c>
      <c r="Q431" s="6">
        <v>2.6016746411483251</v>
      </c>
      <c r="R431" s="6">
        <v>1.8839712918660287</v>
      </c>
      <c r="S431" s="6">
        <v>5.741626794258373</v>
      </c>
      <c r="T431" s="6">
        <v>18.75</v>
      </c>
      <c r="U431" s="6">
        <v>1.9736842105263157</v>
      </c>
      <c r="V431" s="6">
        <v>1.1662679425837321</v>
      </c>
      <c r="W431" s="6">
        <v>0.32894736842105265</v>
      </c>
      <c r="X431" s="5">
        <v>1014</v>
      </c>
      <c r="Y431" s="5">
        <v>824</v>
      </c>
      <c r="Z431" s="5">
        <v>59</v>
      </c>
      <c r="AA431" s="5">
        <v>4</v>
      </c>
      <c r="AB431" s="5">
        <v>3</v>
      </c>
      <c r="AC431" s="5">
        <v>1</v>
      </c>
      <c r="AD431" s="5">
        <v>1010</v>
      </c>
      <c r="AE431" s="5">
        <v>821</v>
      </c>
      <c r="AF431" s="5">
        <v>58</v>
      </c>
      <c r="AG431" s="6">
        <v>7.0645554202192447</v>
      </c>
      <c r="AH431" s="6">
        <v>81.287128712871294</v>
      </c>
      <c r="AI431" s="6">
        <v>33.333333333333336</v>
      </c>
      <c r="AJ431" s="6">
        <v>75</v>
      </c>
    </row>
    <row r="432" spans="1:36" hidden="1" x14ac:dyDescent="0.2">
      <c r="A432" s="1" t="str">
        <f t="shared" si="6"/>
        <v>Type: Mainly ruralIndian</v>
      </c>
      <c r="B432" s="3" t="s">
        <v>46</v>
      </c>
      <c r="C432" s="3" t="s">
        <v>795</v>
      </c>
      <c r="D432" s="3" t="s">
        <v>710</v>
      </c>
      <c r="E432" s="5">
        <v>6485</v>
      </c>
      <c r="F432" s="5">
        <v>126</v>
      </c>
      <c r="G432" s="5">
        <v>123</v>
      </c>
      <c r="H432" s="5">
        <v>177</v>
      </c>
      <c r="I432" s="5">
        <v>155</v>
      </c>
      <c r="J432" s="5">
        <v>293</v>
      </c>
      <c r="K432" s="5">
        <v>756</v>
      </c>
      <c r="L432" s="5">
        <v>217</v>
      </c>
      <c r="M432" s="5">
        <v>53</v>
      </c>
      <c r="N432" s="5">
        <v>47</v>
      </c>
      <c r="O432" s="6">
        <v>1.9429452582883577</v>
      </c>
      <c r="P432" s="6">
        <v>1.8966846569005398</v>
      </c>
      <c r="Q432" s="6">
        <v>2.7293754818812643</v>
      </c>
      <c r="R432" s="6">
        <v>2.3901310717039324</v>
      </c>
      <c r="S432" s="6">
        <v>4.5181187355435624</v>
      </c>
      <c r="T432" s="6">
        <v>11.657671549730146</v>
      </c>
      <c r="U432" s="6">
        <v>3.3461835003855049</v>
      </c>
      <c r="V432" s="6">
        <v>0.81727062451811872</v>
      </c>
      <c r="W432" s="6">
        <v>0.72474942174248269</v>
      </c>
      <c r="X432" s="5">
        <v>3117</v>
      </c>
      <c r="Y432" s="5">
        <v>2817</v>
      </c>
      <c r="Z432" s="5">
        <v>93</v>
      </c>
      <c r="AA432" s="5">
        <v>12</v>
      </c>
      <c r="AB432" s="5">
        <v>10</v>
      </c>
      <c r="AC432" s="5">
        <v>0</v>
      </c>
      <c r="AD432" s="5">
        <v>3105</v>
      </c>
      <c r="AE432" s="5">
        <v>2807</v>
      </c>
      <c r="AF432" s="5">
        <v>93</v>
      </c>
      <c r="AG432" s="6">
        <v>3.3131457071606696</v>
      </c>
      <c r="AH432" s="6">
        <v>90.402576489533004</v>
      </c>
      <c r="AI432" s="6">
        <v>0</v>
      </c>
      <c r="AJ432" s="6">
        <v>83.333333333333329</v>
      </c>
    </row>
    <row r="433" spans="1:36" hidden="1" x14ac:dyDescent="0.2">
      <c r="A433" s="1" t="str">
        <f t="shared" si="6"/>
        <v>Type: Mainly ruralPakistani</v>
      </c>
      <c r="B433" s="3" t="s">
        <v>46</v>
      </c>
      <c r="C433" s="3" t="s">
        <v>795</v>
      </c>
      <c r="D433" s="3" t="s">
        <v>711</v>
      </c>
      <c r="E433" s="5">
        <v>1984</v>
      </c>
      <c r="F433" s="5">
        <v>50</v>
      </c>
      <c r="G433" s="5">
        <v>53</v>
      </c>
      <c r="H433" s="5">
        <v>67</v>
      </c>
      <c r="I433" s="5">
        <v>55</v>
      </c>
      <c r="J433" s="5">
        <v>101</v>
      </c>
      <c r="K433" s="5">
        <v>276</v>
      </c>
      <c r="L433" s="5">
        <v>45</v>
      </c>
      <c r="M433" s="5">
        <v>18</v>
      </c>
      <c r="N433" s="5">
        <v>29</v>
      </c>
      <c r="O433" s="6">
        <v>2.5201612903225805</v>
      </c>
      <c r="P433" s="6">
        <v>2.6713709677419355</v>
      </c>
      <c r="Q433" s="6">
        <v>3.377016129032258</v>
      </c>
      <c r="R433" s="6">
        <v>2.7721774193548385</v>
      </c>
      <c r="S433" s="6">
        <v>5.090725806451613</v>
      </c>
      <c r="T433" s="6">
        <v>13.911290322580646</v>
      </c>
      <c r="U433" s="6">
        <v>2.2681451612903225</v>
      </c>
      <c r="V433" s="6">
        <v>0.907258064516129</v>
      </c>
      <c r="W433" s="6">
        <v>1.4616935483870968</v>
      </c>
      <c r="X433" s="5">
        <v>848</v>
      </c>
      <c r="Y433" s="5">
        <v>605</v>
      </c>
      <c r="Z433" s="5">
        <v>51</v>
      </c>
      <c r="AA433" s="5">
        <v>0</v>
      </c>
      <c r="AB433" s="5">
        <v>0</v>
      </c>
      <c r="AC433" s="5">
        <v>0</v>
      </c>
      <c r="AD433" s="5">
        <v>848</v>
      </c>
      <c r="AE433" s="5">
        <v>605</v>
      </c>
      <c r="AF433" s="5">
        <v>51</v>
      </c>
      <c r="AG433" s="6">
        <v>8.4297520661157019</v>
      </c>
      <c r="AH433" s="6">
        <v>71.344339622641513</v>
      </c>
      <c r="AI433" s="6"/>
      <c r="AJ433" s="6"/>
    </row>
    <row r="434" spans="1:36" hidden="1" x14ac:dyDescent="0.2">
      <c r="A434" s="1" t="str">
        <f t="shared" si="6"/>
        <v>Type: Mainly ruralBangladeshi</v>
      </c>
      <c r="B434" s="3" t="s">
        <v>46</v>
      </c>
      <c r="C434" s="3" t="s">
        <v>795</v>
      </c>
      <c r="D434" s="3" t="s">
        <v>712</v>
      </c>
      <c r="E434" s="5">
        <v>1355</v>
      </c>
      <c r="F434" s="5">
        <v>55</v>
      </c>
      <c r="G434" s="5">
        <v>73</v>
      </c>
      <c r="H434" s="5">
        <v>59</v>
      </c>
      <c r="I434" s="5">
        <v>52</v>
      </c>
      <c r="J434" s="5">
        <v>122</v>
      </c>
      <c r="K434" s="5">
        <v>140</v>
      </c>
      <c r="L434" s="5">
        <v>33</v>
      </c>
      <c r="M434" s="5">
        <v>10</v>
      </c>
      <c r="N434" s="5">
        <v>8</v>
      </c>
      <c r="O434" s="6">
        <v>4.0590405904059041</v>
      </c>
      <c r="P434" s="6">
        <v>5.3874538745387452</v>
      </c>
      <c r="Q434" s="6">
        <v>4.354243542435424</v>
      </c>
      <c r="R434" s="6">
        <v>3.8376383763837638</v>
      </c>
      <c r="S434" s="6">
        <v>9.0036900369003696</v>
      </c>
      <c r="T434" s="6">
        <v>10.332103321033211</v>
      </c>
      <c r="U434" s="6">
        <v>2.4354243542435423</v>
      </c>
      <c r="V434" s="6">
        <v>0.73800738007380073</v>
      </c>
      <c r="W434" s="6">
        <v>0.59040590405904059</v>
      </c>
      <c r="X434" s="5">
        <v>565</v>
      </c>
      <c r="Y434" s="5">
        <v>396</v>
      </c>
      <c r="Z434" s="5">
        <v>17</v>
      </c>
      <c r="AA434" s="5">
        <v>0</v>
      </c>
      <c r="AB434" s="5">
        <v>0</v>
      </c>
      <c r="AC434" s="5">
        <v>0</v>
      </c>
      <c r="AD434" s="5">
        <v>565</v>
      </c>
      <c r="AE434" s="5">
        <v>396</v>
      </c>
      <c r="AF434" s="5">
        <v>17</v>
      </c>
      <c r="AG434" s="6">
        <v>4.2929292929292933</v>
      </c>
      <c r="AH434" s="6">
        <v>70.088495575221245</v>
      </c>
      <c r="AI434" s="6"/>
      <c r="AJ434" s="6"/>
    </row>
    <row r="435" spans="1:36" hidden="1" x14ac:dyDescent="0.2">
      <c r="A435" s="1" t="str">
        <f t="shared" si="6"/>
        <v>Type: Mainly ruralChinese</v>
      </c>
      <c r="B435" s="3" t="s">
        <v>46</v>
      </c>
      <c r="C435" s="3" t="s">
        <v>795</v>
      </c>
      <c r="D435" s="3" t="s">
        <v>713</v>
      </c>
      <c r="E435" s="5">
        <v>4049</v>
      </c>
      <c r="F435" s="5">
        <v>52</v>
      </c>
      <c r="G435" s="5">
        <v>57</v>
      </c>
      <c r="H435" s="5">
        <v>108</v>
      </c>
      <c r="I435" s="5">
        <v>92</v>
      </c>
      <c r="J435" s="5">
        <v>145</v>
      </c>
      <c r="K435" s="5">
        <v>759</v>
      </c>
      <c r="L435" s="5">
        <v>76</v>
      </c>
      <c r="M435" s="5">
        <v>47</v>
      </c>
      <c r="N435" s="5">
        <v>12</v>
      </c>
      <c r="O435" s="6">
        <v>1.2842677204247963</v>
      </c>
      <c r="P435" s="6">
        <v>1.4077550012348727</v>
      </c>
      <c r="Q435" s="6">
        <v>2.6673252654976536</v>
      </c>
      <c r="R435" s="6">
        <v>2.2721659669054088</v>
      </c>
      <c r="S435" s="6">
        <v>3.5811311434922204</v>
      </c>
      <c r="T435" s="6">
        <v>18.745369226969622</v>
      </c>
      <c r="U435" s="6">
        <v>1.8770066683131637</v>
      </c>
      <c r="V435" s="6">
        <v>1.1607804396147197</v>
      </c>
      <c r="W435" s="6">
        <v>0.29636947394418373</v>
      </c>
      <c r="X435" s="5">
        <v>1466</v>
      </c>
      <c r="Y435" s="5">
        <v>1232</v>
      </c>
      <c r="Z435" s="5">
        <v>62</v>
      </c>
      <c r="AA435" s="5">
        <v>6</v>
      </c>
      <c r="AB435" s="5">
        <v>6</v>
      </c>
      <c r="AC435" s="5">
        <v>0</v>
      </c>
      <c r="AD435" s="5">
        <v>1460</v>
      </c>
      <c r="AE435" s="5">
        <v>1226</v>
      </c>
      <c r="AF435" s="5">
        <v>62</v>
      </c>
      <c r="AG435" s="6">
        <v>5.0570962479608479</v>
      </c>
      <c r="AH435" s="6">
        <v>83.972602739726028</v>
      </c>
      <c r="AI435" s="6">
        <v>0</v>
      </c>
      <c r="AJ435" s="6">
        <v>100</v>
      </c>
    </row>
    <row r="436" spans="1:36" hidden="1" x14ac:dyDescent="0.2">
      <c r="A436" s="1" t="str">
        <f t="shared" si="6"/>
        <v>Type: Mainly ruralAsian Other</v>
      </c>
      <c r="B436" s="3" t="s">
        <v>46</v>
      </c>
      <c r="C436" s="3" t="s">
        <v>795</v>
      </c>
      <c r="D436" s="3" t="s">
        <v>714</v>
      </c>
      <c r="E436" s="5">
        <v>7125</v>
      </c>
      <c r="F436" s="5">
        <v>147</v>
      </c>
      <c r="G436" s="5">
        <v>204</v>
      </c>
      <c r="H436" s="5">
        <v>227</v>
      </c>
      <c r="I436" s="5">
        <v>191</v>
      </c>
      <c r="J436" s="5">
        <v>996</v>
      </c>
      <c r="K436" s="5">
        <v>835</v>
      </c>
      <c r="L436" s="5">
        <v>208</v>
      </c>
      <c r="M436" s="5">
        <v>66</v>
      </c>
      <c r="N436" s="5">
        <v>39</v>
      </c>
      <c r="O436" s="6">
        <v>2.0631578947368423</v>
      </c>
      <c r="P436" s="6">
        <v>2.8631578947368421</v>
      </c>
      <c r="Q436" s="6">
        <v>3.1859649122807019</v>
      </c>
      <c r="R436" s="6">
        <v>2.6807017543859648</v>
      </c>
      <c r="S436" s="6">
        <v>13.978947368421053</v>
      </c>
      <c r="T436" s="6">
        <v>11.719298245614034</v>
      </c>
      <c r="U436" s="6">
        <v>2.9192982456140353</v>
      </c>
      <c r="V436" s="6">
        <v>0.9263157894736842</v>
      </c>
      <c r="W436" s="6">
        <v>0.54736842105263162</v>
      </c>
      <c r="X436" s="5">
        <v>3339</v>
      </c>
      <c r="Y436" s="5">
        <v>2863</v>
      </c>
      <c r="Z436" s="5">
        <v>128</v>
      </c>
      <c r="AA436" s="5">
        <v>5</v>
      </c>
      <c r="AB436" s="5">
        <v>4</v>
      </c>
      <c r="AC436" s="5">
        <v>0</v>
      </c>
      <c r="AD436" s="5">
        <v>3334</v>
      </c>
      <c r="AE436" s="5">
        <v>2859</v>
      </c>
      <c r="AF436" s="5">
        <v>128</v>
      </c>
      <c r="AG436" s="6">
        <v>4.4770898915704791</v>
      </c>
      <c r="AH436" s="6">
        <v>85.752849430113983</v>
      </c>
      <c r="AI436" s="6">
        <v>0</v>
      </c>
      <c r="AJ436" s="6">
        <v>80</v>
      </c>
    </row>
    <row r="437" spans="1:36" hidden="1" x14ac:dyDescent="0.2">
      <c r="A437" s="1" t="str">
        <f t="shared" si="6"/>
        <v>Type: Mainly ruralBlack African</v>
      </c>
      <c r="B437" s="3" t="s">
        <v>46</v>
      </c>
      <c r="C437" s="3" t="s">
        <v>795</v>
      </c>
      <c r="D437" s="3" t="s">
        <v>715</v>
      </c>
      <c r="E437" s="5">
        <v>3151</v>
      </c>
      <c r="F437" s="5">
        <v>28</v>
      </c>
      <c r="G437" s="5">
        <v>58</v>
      </c>
      <c r="H437" s="5">
        <v>46</v>
      </c>
      <c r="I437" s="5">
        <v>33</v>
      </c>
      <c r="J437" s="5">
        <v>237</v>
      </c>
      <c r="K437" s="5">
        <v>459</v>
      </c>
      <c r="L437" s="5">
        <v>81</v>
      </c>
      <c r="M437" s="5">
        <v>43</v>
      </c>
      <c r="N437" s="5">
        <v>9</v>
      </c>
      <c r="O437" s="6">
        <v>0.88860679149476351</v>
      </c>
      <c r="P437" s="6">
        <v>1.8406854966677246</v>
      </c>
      <c r="Q437" s="6">
        <v>1.4598540145985401</v>
      </c>
      <c r="R437" s="6">
        <v>1.047286575690257</v>
      </c>
      <c r="S437" s="6">
        <v>7.5214217708663913</v>
      </c>
      <c r="T437" s="6">
        <v>14.566804189146303</v>
      </c>
      <c r="U437" s="6">
        <v>2.5706125039669945</v>
      </c>
      <c r="V437" s="6">
        <v>1.3646461440812441</v>
      </c>
      <c r="W437" s="6">
        <v>0.28562361155188831</v>
      </c>
      <c r="X437" s="5">
        <v>1416</v>
      </c>
      <c r="Y437" s="5">
        <v>1231</v>
      </c>
      <c r="Z437" s="5">
        <v>109</v>
      </c>
      <c r="AA437" s="5">
        <v>1</v>
      </c>
      <c r="AB437" s="5">
        <v>0</v>
      </c>
      <c r="AC437" s="5">
        <v>0</v>
      </c>
      <c r="AD437" s="5">
        <v>1415</v>
      </c>
      <c r="AE437" s="5">
        <v>1231</v>
      </c>
      <c r="AF437" s="5">
        <v>109</v>
      </c>
      <c r="AG437" s="6">
        <v>8.8545897644191722</v>
      </c>
      <c r="AH437" s="6">
        <v>86.996466431095413</v>
      </c>
      <c r="AI437" s="6"/>
      <c r="AJ437" s="6">
        <v>0</v>
      </c>
    </row>
    <row r="438" spans="1:36" hidden="1" x14ac:dyDescent="0.2">
      <c r="A438" s="1" t="str">
        <f t="shared" si="6"/>
        <v>Type: Mainly ruralBlack Caribbean</v>
      </c>
      <c r="B438" s="3" t="s">
        <v>46</v>
      </c>
      <c r="C438" s="3" t="s">
        <v>795</v>
      </c>
      <c r="D438" s="3" t="s">
        <v>716</v>
      </c>
      <c r="E438" s="5">
        <v>1731</v>
      </c>
      <c r="F438" s="5">
        <v>19</v>
      </c>
      <c r="G438" s="5">
        <v>41</v>
      </c>
      <c r="H438" s="5">
        <v>27</v>
      </c>
      <c r="I438" s="5">
        <v>18</v>
      </c>
      <c r="J438" s="5">
        <v>123</v>
      </c>
      <c r="K438" s="5">
        <v>332</v>
      </c>
      <c r="L438" s="5">
        <v>36</v>
      </c>
      <c r="M438" s="5">
        <v>13</v>
      </c>
      <c r="N438" s="5">
        <v>4</v>
      </c>
      <c r="O438" s="6">
        <v>1.0976314269208549</v>
      </c>
      <c r="P438" s="6">
        <v>2.368573079145003</v>
      </c>
      <c r="Q438" s="6">
        <v>1.559792027729636</v>
      </c>
      <c r="R438" s="6">
        <v>1.0398613518197575</v>
      </c>
      <c r="S438" s="6">
        <v>7.1057192374350091</v>
      </c>
      <c r="T438" s="6">
        <v>19.179664933564414</v>
      </c>
      <c r="U438" s="6">
        <v>2.0797227036395149</v>
      </c>
      <c r="V438" s="6">
        <v>0.75101097631426916</v>
      </c>
      <c r="W438" s="6">
        <v>0.23108030040439054</v>
      </c>
      <c r="X438" s="5">
        <v>869</v>
      </c>
      <c r="Y438" s="5">
        <v>681</v>
      </c>
      <c r="Z438" s="5">
        <v>48</v>
      </c>
      <c r="AA438" s="5">
        <v>2</v>
      </c>
      <c r="AB438" s="5">
        <v>0</v>
      </c>
      <c r="AC438" s="5">
        <v>0</v>
      </c>
      <c r="AD438" s="5">
        <v>867</v>
      </c>
      <c r="AE438" s="5">
        <v>681</v>
      </c>
      <c r="AF438" s="5">
        <v>48</v>
      </c>
      <c r="AG438" s="6">
        <v>7.0484581497797354</v>
      </c>
      <c r="AH438" s="6">
        <v>78.54671280276817</v>
      </c>
      <c r="AI438" s="6"/>
      <c r="AJ438" s="6">
        <v>0</v>
      </c>
    </row>
    <row r="439" spans="1:36" hidden="1" x14ac:dyDescent="0.2">
      <c r="A439" s="1" t="str">
        <f t="shared" si="6"/>
        <v>Type: Mainly ruralBlack Other</v>
      </c>
      <c r="B439" s="3" t="s">
        <v>46</v>
      </c>
      <c r="C439" s="3" t="s">
        <v>795</v>
      </c>
      <c r="D439" s="3" t="s">
        <v>717</v>
      </c>
      <c r="E439" s="5">
        <v>667</v>
      </c>
      <c r="F439" s="5">
        <v>11</v>
      </c>
      <c r="G439" s="5">
        <v>20</v>
      </c>
      <c r="H439" s="5">
        <v>13</v>
      </c>
      <c r="I439" s="5">
        <v>11</v>
      </c>
      <c r="J439" s="5">
        <v>35</v>
      </c>
      <c r="K439" s="5">
        <v>157</v>
      </c>
      <c r="L439" s="5">
        <v>21</v>
      </c>
      <c r="M439" s="5">
        <v>8</v>
      </c>
      <c r="N439" s="5">
        <v>7</v>
      </c>
      <c r="O439" s="6">
        <v>1.6491754122938531</v>
      </c>
      <c r="P439" s="6">
        <v>2.9985007496251872</v>
      </c>
      <c r="Q439" s="6">
        <v>1.9490254872563719</v>
      </c>
      <c r="R439" s="6">
        <v>1.6491754122938531</v>
      </c>
      <c r="S439" s="6">
        <v>5.2473763118440777</v>
      </c>
      <c r="T439" s="6">
        <v>23.53823088455772</v>
      </c>
      <c r="U439" s="6">
        <v>3.1484257871064467</v>
      </c>
      <c r="V439" s="6">
        <v>1.199400299850075</v>
      </c>
      <c r="W439" s="6">
        <v>1.0494752623688155</v>
      </c>
      <c r="X439" s="5">
        <v>318</v>
      </c>
      <c r="Y439" s="5">
        <v>253</v>
      </c>
      <c r="Z439" s="5">
        <v>20</v>
      </c>
      <c r="AA439" s="5">
        <v>0</v>
      </c>
      <c r="AB439" s="5">
        <v>0</v>
      </c>
      <c r="AC439" s="5">
        <v>0</v>
      </c>
      <c r="AD439" s="5">
        <v>318</v>
      </c>
      <c r="AE439" s="5">
        <v>253</v>
      </c>
      <c r="AF439" s="5">
        <v>20</v>
      </c>
      <c r="AG439" s="6">
        <v>7.9051383399209483</v>
      </c>
      <c r="AH439" s="6">
        <v>79.559748427672957</v>
      </c>
      <c r="AI439" s="6"/>
      <c r="AJ439" s="6"/>
    </row>
    <row r="440" spans="1:36" hidden="1" x14ac:dyDescent="0.2">
      <c r="A440" s="1" t="str">
        <f t="shared" si="6"/>
        <v>Type: Mainly ruralArab</v>
      </c>
      <c r="B440" s="3" t="s">
        <v>46</v>
      </c>
      <c r="C440" s="3" t="s">
        <v>795</v>
      </c>
      <c r="D440" s="3" t="s">
        <v>699</v>
      </c>
      <c r="E440" s="5">
        <v>742</v>
      </c>
      <c r="F440" s="5">
        <v>7</v>
      </c>
      <c r="G440" s="5">
        <v>10</v>
      </c>
      <c r="H440" s="5">
        <v>12</v>
      </c>
      <c r="I440" s="5">
        <v>18</v>
      </c>
      <c r="J440" s="5">
        <v>33</v>
      </c>
      <c r="K440" s="5">
        <v>94</v>
      </c>
      <c r="L440" s="5">
        <v>10</v>
      </c>
      <c r="M440" s="5">
        <v>11</v>
      </c>
      <c r="N440" s="5">
        <v>0</v>
      </c>
      <c r="O440" s="6">
        <v>0.94339622641509435</v>
      </c>
      <c r="P440" s="6">
        <v>1.3477088948787062</v>
      </c>
      <c r="Q440" s="6">
        <v>1.6172506738544474</v>
      </c>
      <c r="R440" s="6">
        <v>2.4258760107816713</v>
      </c>
      <c r="S440" s="6">
        <v>4.44743935309973</v>
      </c>
      <c r="T440" s="6">
        <v>12.668463611859838</v>
      </c>
      <c r="U440" s="6">
        <v>1.3477088948787062</v>
      </c>
      <c r="V440" s="6">
        <v>1.4824797843665769</v>
      </c>
      <c r="W440" s="6">
        <v>0</v>
      </c>
      <c r="X440" s="5">
        <v>313</v>
      </c>
      <c r="Y440" s="5">
        <v>251</v>
      </c>
      <c r="Z440" s="5">
        <v>22</v>
      </c>
      <c r="AA440" s="5">
        <v>0</v>
      </c>
      <c r="AB440" s="5">
        <v>0</v>
      </c>
      <c r="AC440" s="5">
        <v>0</v>
      </c>
      <c r="AD440" s="5">
        <v>313</v>
      </c>
      <c r="AE440" s="5">
        <v>251</v>
      </c>
      <c r="AF440" s="5">
        <v>22</v>
      </c>
      <c r="AG440" s="6">
        <v>8.764940239043824</v>
      </c>
      <c r="AH440" s="6">
        <v>80.191693290734818</v>
      </c>
      <c r="AI440" s="6"/>
      <c r="AJ440" s="6"/>
    </row>
    <row r="441" spans="1:36" hidden="1" x14ac:dyDescent="0.2">
      <c r="A441" s="1" t="str">
        <f t="shared" si="6"/>
        <v>Type: Mainly ruralOther</v>
      </c>
      <c r="B441" s="3" t="s">
        <v>46</v>
      </c>
      <c r="C441" s="3" t="s">
        <v>795</v>
      </c>
      <c r="D441" s="3" t="s">
        <v>718</v>
      </c>
      <c r="E441" s="5">
        <v>1713</v>
      </c>
      <c r="F441" s="5">
        <v>28</v>
      </c>
      <c r="G441" s="5">
        <v>38</v>
      </c>
      <c r="H441" s="5">
        <v>47</v>
      </c>
      <c r="I441" s="5">
        <v>32</v>
      </c>
      <c r="J441" s="5">
        <v>115</v>
      </c>
      <c r="K441" s="5">
        <v>303</v>
      </c>
      <c r="L441" s="5">
        <v>17</v>
      </c>
      <c r="M441" s="5">
        <v>25</v>
      </c>
      <c r="N441" s="5">
        <v>5</v>
      </c>
      <c r="O441" s="6">
        <v>1.6345592527729129</v>
      </c>
      <c r="P441" s="6">
        <v>2.2183304144775247</v>
      </c>
      <c r="Q441" s="6">
        <v>2.7437244600116752</v>
      </c>
      <c r="R441" s="6">
        <v>1.8680677174547577</v>
      </c>
      <c r="S441" s="6">
        <v>6.7133683596030354</v>
      </c>
      <c r="T441" s="6">
        <v>17.688266199649739</v>
      </c>
      <c r="U441" s="6">
        <v>0.99241097489784003</v>
      </c>
      <c r="V441" s="6">
        <v>1.4594279042615295</v>
      </c>
      <c r="W441" s="6">
        <v>0.29188558085230587</v>
      </c>
      <c r="X441" s="5">
        <v>830</v>
      </c>
      <c r="Y441" s="5">
        <v>683</v>
      </c>
      <c r="Z441" s="5">
        <v>55</v>
      </c>
      <c r="AA441" s="5">
        <v>4</v>
      </c>
      <c r="AB441" s="5">
        <v>4</v>
      </c>
      <c r="AC441" s="5">
        <v>0</v>
      </c>
      <c r="AD441" s="5">
        <v>826</v>
      </c>
      <c r="AE441" s="5">
        <v>679</v>
      </c>
      <c r="AF441" s="5">
        <v>55</v>
      </c>
      <c r="AG441" s="6">
        <v>8.100147275405007</v>
      </c>
      <c r="AH441" s="6">
        <v>82.20338983050847</v>
      </c>
      <c r="AI441" s="6">
        <v>0</v>
      </c>
      <c r="AJ441" s="6">
        <v>100</v>
      </c>
    </row>
    <row r="442" spans="1:36" x14ac:dyDescent="0.2">
      <c r="A442" s="1" t="str">
        <f t="shared" si="6"/>
        <v>Type: Mainly rural - remoteAll people</v>
      </c>
      <c r="B442" s="3" t="s">
        <v>47</v>
      </c>
      <c r="C442" s="3" t="s">
        <v>796</v>
      </c>
      <c r="D442" s="3" t="s">
        <v>700</v>
      </c>
      <c r="E442" s="5">
        <v>3739194</v>
      </c>
      <c r="F442" s="5">
        <v>62764</v>
      </c>
      <c r="G442" s="5">
        <v>53629</v>
      </c>
      <c r="H442" s="5">
        <v>103999</v>
      </c>
      <c r="I442" s="5">
        <v>32551</v>
      </c>
      <c r="J442" s="5">
        <v>149730</v>
      </c>
      <c r="K442" s="5">
        <v>805524</v>
      </c>
      <c r="L442" s="5">
        <v>43966</v>
      </c>
      <c r="M442" s="5">
        <v>229498</v>
      </c>
      <c r="N442" s="5">
        <v>1528</v>
      </c>
      <c r="O442" s="6">
        <v>1.6785435577827734</v>
      </c>
      <c r="P442" s="6">
        <v>1.4342395714156579</v>
      </c>
      <c r="Q442" s="6">
        <v>2.7813213221886857</v>
      </c>
      <c r="R442" s="6">
        <v>0.87053520090158465</v>
      </c>
      <c r="S442" s="6">
        <v>4.0043389029828349</v>
      </c>
      <c r="T442" s="6">
        <v>21.542717494732823</v>
      </c>
      <c r="U442" s="6">
        <v>1.1758148948677174</v>
      </c>
      <c r="V442" s="6">
        <v>6.1376328695435429</v>
      </c>
      <c r="W442" s="6">
        <v>4.0864421583902841E-2</v>
      </c>
      <c r="X442" s="5">
        <v>1097613</v>
      </c>
      <c r="Y442" s="5">
        <v>967097</v>
      </c>
      <c r="Z442" s="5">
        <v>39783</v>
      </c>
      <c r="AA442" s="5">
        <v>8133</v>
      </c>
      <c r="AB442" s="5">
        <v>6409</v>
      </c>
      <c r="AC442" s="5">
        <v>741</v>
      </c>
      <c r="AD442" s="5">
        <v>1089480</v>
      </c>
      <c r="AE442" s="5">
        <v>960688</v>
      </c>
      <c r="AF442" s="5">
        <v>39042</v>
      </c>
      <c r="AG442" s="6">
        <v>4.0639624935462919</v>
      </c>
      <c r="AH442" s="6">
        <v>88.178580607262177</v>
      </c>
      <c r="AI442" s="6">
        <v>11.561866125760648</v>
      </c>
      <c r="AJ442" s="6">
        <v>78.802409934833392</v>
      </c>
    </row>
    <row r="443" spans="1:36" hidden="1" x14ac:dyDescent="0.2">
      <c r="A443" s="1" t="str">
        <f t="shared" si="6"/>
        <v>Type: Mainly rural - remoteWhite British</v>
      </c>
      <c r="B443" s="3" t="s">
        <v>47</v>
      </c>
      <c r="C443" s="3" t="s">
        <v>796</v>
      </c>
      <c r="D443" s="3" t="s">
        <v>701</v>
      </c>
      <c r="E443" s="5">
        <v>3531956</v>
      </c>
      <c r="F443" s="5">
        <v>55352</v>
      </c>
      <c r="G443" s="5">
        <v>47716</v>
      </c>
      <c r="H443" s="5">
        <v>94182</v>
      </c>
      <c r="I443" s="5">
        <v>29396</v>
      </c>
      <c r="J443" s="5">
        <v>134816</v>
      </c>
      <c r="K443" s="5">
        <v>773914</v>
      </c>
      <c r="L443" s="5">
        <v>35050</v>
      </c>
      <c r="M443" s="5">
        <v>215911</v>
      </c>
      <c r="N443" s="5">
        <v>1348</v>
      </c>
      <c r="O443" s="6">
        <v>1.5671769410490957</v>
      </c>
      <c r="P443" s="6">
        <v>1.3509794572752323</v>
      </c>
      <c r="Q443" s="6">
        <v>2.6665677601872728</v>
      </c>
      <c r="R443" s="6">
        <v>0.83228669892829921</v>
      </c>
      <c r="S443" s="6">
        <v>3.8170350933024082</v>
      </c>
      <c r="T443" s="6">
        <v>21.911767870267919</v>
      </c>
      <c r="U443" s="6">
        <v>0.99236796834388652</v>
      </c>
      <c r="V443" s="6">
        <v>6.1130716237688123</v>
      </c>
      <c r="W443" s="6">
        <v>3.8165820865265591E-2</v>
      </c>
      <c r="X443" s="5">
        <v>1007238</v>
      </c>
      <c r="Y443" s="5">
        <v>887933</v>
      </c>
      <c r="Z443" s="5">
        <v>36172</v>
      </c>
      <c r="AA443" s="5">
        <v>6897</v>
      </c>
      <c r="AB443" s="5">
        <v>5336</v>
      </c>
      <c r="AC443" s="5">
        <v>656</v>
      </c>
      <c r="AD443" s="5">
        <v>1000341</v>
      </c>
      <c r="AE443" s="5">
        <v>882597</v>
      </c>
      <c r="AF443" s="5">
        <v>35516</v>
      </c>
      <c r="AG443" s="6">
        <v>4.0240336189676604</v>
      </c>
      <c r="AH443" s="6">
        <v>88.229613701727715</v>
      </c>
      <c r="AI443" s="6">
        <v>12.293853073463268</v>
      </c>
      <c r="AJ443" s="6">
        <v>77.366971146875457</v>
      </c>
    </row>
    <row r="444" spans="1:36" hidden="1" x14ac:dyDescent="0.2">
      <c r="A444" s="1" t="str">
        <f t="shared" si="6"/>
        <v>Type: Mainly rural - remoteMinorities - all other than White British</v>
      </c>
      <c r="B444" s="3" t="s">
        <v>47</v>
      </c>
      <c r="C444" s="3" t="s">
        <v>796</v>
      </c>
      <c r="D444" s="3" t="s">
        <v>702</v>
      </c>
      <c r="E444" s="5">
        <v>207238</v>
      </c>
      <c r="F444" s="5">
        <v>7412</v>
      </c>
      <c r="G444" s="5">
        <v>5913</v>
      </c>
      <c r="H444" s="5">
        <v>9817</v>
      </c>
      <c r="I444" s="5">
        <v>3155</v>
      </c>
      <c r="J444" s="5">
        <v>14914</v>
      </c>
      <c r="K444" s="5">
        <v>31610</v>
      </c>
      <c r="L444" s="5">
        <v>8916</v>
      </c>
      <c r="M444" s="5">
        <v>13587</v>
      </c>
      <c r="N444" s="5">
        <v>180</v>
      </c>
      <c r="O444" s="6">
        <v>3.57656414364161</v>
      </c>
      <c r="P444" s="6">
        <v>2.8532412009380521</v>
      </c>
      <c r="Q444" s="6">
        <v>4.7370655960779393</v>
      </c>
      <c r="R444" s="6">
        <v>1.5224041922813383</v>
      </c>
      <c r="S444" s="6">
        <v>7.1965566160646217</v>
      </c>
      <c r="T444" s="6">
        <v>15.252994142000984</v>
      </c>
      <c r="U444" s="6">
        <v>4.3022997712774682</v>
      </c>
      <c r="V444" s="6">
        <v>6.5562300350321854</v>
      </c>
      <c r="W444" s="6">
        <v>8.6856657562802184E-2</v>
      </c>
      <c r="X444" s="5">
        <v>90375</v>
      </c>
      <c r="Y444" s="5">
        <v>79164</v>
      </c>
      <c r="Z444" s="5">
        <v>3611</v>
      </c>
      <c r="AA444" s="5">
        <v>1236</v>
      </c>
      <c r="AB444" s="5">
        <v>1073</v>
      </c>
      <c r="AC444" s="5">
        <v>85</v>
      </c>
      <c r="AD444" s="5">
        <v>89139</v>
      </c>
      <c r="AE444" s="5">
        <v>78091</v>
      </c>
      <c r="AF444" s="5">
        <v>3526</v>
      </c>
      <c r="AG444" s="6">
        <v>4.5152450346390749</v>
      </c>
      <c r="AH444" s="6">
        <v>87.60587397211097</v>
      </c>
      <c r="AI444" s="6">
        <v>7.9217148182665422</v>
      </c>
      <c r="AJ444" s="6">
        <v>86.812297734627833</v>
      </c>
    </row>
    <row r="445" spans="1:36" hidden="1" x14ac:dyDescent="0.2">
      <c r="A445" s="1" t="str">
        <f t="shared" si="6"/>
        <v>Type: Mainly rural - remoteWhite Irish</v>
      </c>
      <c r="B445" s="3" t="s">
        <v>47</v>
      </c>
      <c r="C445" s="3" t="s">
        <v>796</v>
      </c>
      <c r="D445" s="3" t="s">
        <v>703</v>
      </c>
      <c r="E445" s="5">
        <v>15764</v>
      </c>
      <c r="F445" s="5">
        <v>248</v>
      </c>
      <c r="G445" s="5">
        <v>210</v>
      </c>
      <c r="H445" s="5">
        <v>451</v>
      </c>
      <c r="I445" s="5">
        <v>175</v>
      </c>
      <c r="J445" s="5">
        <v>538</v>
      </c>
      <c r="K445" s="5">
        <v>3357</v>
      </c>
      <c r="L445" s="5">
        <v>186</v>
      </c>
      <c r="M445" s="5">
        <v>958</v>
      </c>
      <c r="N445" s="5">
        <v>11</v>
      </c>
      <c r="O445" s="6">
        <v>1.573204770362852</v>
      </c>
      <c r="P445" s="6">
        <v>1.3321492007104796</v>
      </c>
      <c r="Q445" s="6">
        <v>2.8609489977163158</v>
      </c>
      <c r="R445" s="6">
        <v>1.1101243339253997</v>
      </c>
      <c r="S445" s="6">
        <v>3.4128393808677999</v>
      </c>
      <c r="T445" s="6">
        <v>21.29535650850038</v>
      </c>
      <c r="U445" s="6">
        <v>1.1799035777721389</v>
      </c>
      <c r="V445" s="6">
        <v>6.0771377822887596</v>
      </c>
      <c r="W445" s="6">
        <v>6.9779243846739405E-2</v>
      </c>
      <c r="X445" s="5">
        <v>4285</v>
      </c>
      <c r="Y445" s="5">
        <v>3774</v>
      </c>
      <c r="Z445" s="5">
        <v>189</v>
      </c>
      <c r="AA445" s="5">
        <v>31</v>
      </c>
      <c r="AB445" s="5">
        <v>24</v>
      </c>
      <c r="AC445" s="5">
        <v>4</v>
      </c>
      <c r="AD445" s="5">
        <v>4254</v>
      </c>
      <c r="AE445" s="5">
        <v>3750</v>
      </c>
      <c r="AF445" s="5">
        <v>185</v>
      </c>
      <c r="AG445" s="6">
        <v>4.9333333333333336</v>
      </c>
      <c r="AH445" s="6">
        <v>88.15232722143864</v>
      </c>
      <c r="AI445" s="6">
        <v>16.666666666666668</v>
      </c>
      <c r="AJ445" s="6">
        <v>77.41935483870968</v>
      </c>
    </row>
    <row r="446" spans="1:36" hidden="1" x14ac:dyDescent="0.2">
      <c r="A446" s="1" t="str">
        <f t="shared" si="6"/>
        <v>Type: Mainly rural - remoteWhite Gyspy or Irish Traveller</v>
      </c>
      <c r="B446" s="3" t="s">
        <v>47</v>
      </c>
      <c r="C446" s="3" t="s">
        <v>796</v>
      </c>
      <c r="D446" s="3" t="s">
        <v>704</v>
      </c>
      <c r="E446" s="5">
        <v>4257</v>
      </c>
      <c r="F446" s="5">
        <v>154</v>
      </c>
      <c r="G446" s="5">
        <v>145</v>
      </c>
      <c r="H446" s="5">
        <v>188</v>
      </c>
      <c r="I446" s="5">
        <v>63</v>
      </c>
      <c r="J446" s="5">
        <v>300</v>
      </c>
      <c r="K446" s="5">
        <v>836</v>
      </c>
      <c r="L446" s="5">
        <v>86</v>
      </c>
      <c r="M446" s="5">
        <v>305</v>
      </c>
      <c r="N446" s="5">
        <v>1</v>
      </c>
      <c r="O446" s="6">
        <v>3.6175710594315245</v>
      </c>
      <c r="P446" s="6">
        <v>3.4061545689452668</v>
      </c>
      <c r="Q446" s="6">
        <v>4.4162555790462763</v>
      </c>
      <c r="R446" s="6">
        <v>1.4799154334038056</v>
      </c>
      <c r="S446" s="6">
        <v>7.0472163495419311</v>
      </c>
      <c r="T446" s="6">
        <v>19.638242894056848</v>
      </c>
      <c r="U446" s="6">
        <v>2.0202020202020203</v>
      </c>
      <c r="V446" s="6">
        <v>7.1646699553676294</v>
      </c>
      <c r="W446" s="6">
        <v>2.3490721165139769E-2</v>
      </c>
      <c r="X446" s="5">
        <v>1518</v>
      </c>
      <c r="Y446" s="5">
        <v>868</v>
      </c>
      <c r="Z446" s="5">
        <v>138</v>
      </c>
      <c r="AA446" s="5">
        <v>11</v>
      </c>
      <c r="AB446" s="5">
        <v>6</v>
      </c>
      <c r="AC446" s="5">
        <v>2</v>
      </c>
      <c r="AD446" s="5">
        <v>1507</v>
      </c>
      <c r="AE446" s="5">
        <v>862</v>
      </c>
      <c r="AF446" s="5">
        <v>136</v>
      </c>
      <c r="AG446" s="6">
        <v>15.777262180974478</v>
      </c>
      <c r="AH446" s="6">
        <v>57.199734571997347</v>
      </c>
      <c r="AI446" s="6">
        <v>33.333333333333336</v>
      </c>
      <c r="AJ446" s="6">
        <v>54.545454545454547</v>
      </c>
    </row>
    <row r="447" spans="1:36" hidden="1" x14ac:dyDescent="0.2">
      <c r="A447" s="1" t="str">
        <f t="shared" si="6"/>
        <v>Type: Mainly rural - remoteWhite Other</v>
      </c>
      <c r="B447" s="3" t="s">
        <v>47</v>
      </c>
      <c r="C447" s="3" t="s">
        <v>796</v>
      </c>
      <c r="D447" s="3" t="s">
        <v>705</v>
      </c>
      <c r="E447" s="5">
        <v>105912</v>
      </c>
      <c r="F447" s="5">
        <v>4875</v>
      </c>
      <c r="G447" s="5">
        <v>3798</v>
      </c>
      <c r="H447" s="5">
        <v>6035</v>
      </c>
      <c r="I447" s="5">
        <v>1863</v>
      </c>
      <c r="J447" s="5">
        <v>9896</v>
      </c>
      <c r="K447" s="5">
        <v>15068</v>
      </c>
      <c r="L447" s="5">
        <v>6781</v>
      </c>
      <c r="M447" s="5">
        <v>7272</v>
      </c>
      <c r="N447" s="5">
        <v>100</v>
      </c>
      <c r="O447" s="6">
        <v>4.6028778608656244</v>
      </c>
      <c r="P447" s="6">
        <v>3.5859959211420804</v>
      </c>
      <c r="Q447" s="6">
        <v>5.6981267467331369</v>
      </c>
      <c r="R447" s="6">
        <v>1.7590074779061862</v>
      </c>
      <c r="S447" s="6">
        <v>9.3436060125387108</v>
      </c>
      <c r="T447" s="6">
        <v>14.226905355389381</v>
      </c>
      <c r="U447" s="6">
        <v>6.40248508195483</v>
      </c>
      <c r="V447" s="6">
        <v>6.8660774983004762</v>
      </c>
      <c r="W447" s="6">
        <v>9.4418007402371787E-2</v>
      </c>
      <c r="X447" s="5">
        <v>52821</v>
      </c>
      <c r="Y447" s="5">
        <v>47911</v>
      </c>
      <c r="Z447" s="5">
        <v>1809</v>
      </c>
      <c r="AA447" s="5">
        <v>878</v>
      </c>
      <c r="AB447" s="5">
        <v>789</v>
      </c>
      <c r="AC447" s="5">
        <v>60</v>
      </c>
      <c r="AD447" s="5">
        <v>51943</v>
      </c>
      <c r="AE447" s="5">
        <v>47122</v>
      </c>
      <c r="AF447" s="5">
        <v>1749</v>
      </c>
      <c r="AG447" s="6">
        <v>3.7116421204532917</v>
      </c>
      <c r="AH447" s="6">
        <v>90.718672390890021</v>
      </c>
      <c r="AI447" s="6">
        <v>7.6045627376425857</v>
      </c>
      <c r="AJ447" s="6">
        <v>89.863325740318913</v>
      </c>
    </row>
    <row r="448" spans="1:36" hidden="1" x14ac:dyDescent="0.2">
      <c r="A448" s="1" t="str">
        <f t="shared" si="6"/>
        <v>Type: Mainly rural - remoteMixed White and Black Caribbean</v>
      </c>
      <c r="B448" s="3" t="s">
        <v>47</v>
      </c>
      <c r="C448" s="3" t="s">
        <v>796</v>
      </c>
      <c r="D448" s="3" t="s">
        <v>706</v>
      </c>
      <c r="E448" s="5">
        <v>9475</v>
      </c>
      <c r="F448" s="5">
        <v>325</v>
      </c>
      <c r="G448" s="5">
        <v>284</v>
      </c>
      <c r="H448" s="5">
        <v>501</v>
      </c>
      <c r="I448" s="5">
        <v>126</v>
      </c>
      <c r="J448" s="5">
        <v>625</v>
      </c>
      <c r="K448" s="5">
        <v>1744</v>
      </c>
      <c r="L448" s="5">
        <v>178</v>
      </c>
      <c r="M448" s="5">
        <v>598</v>
      </c>
      <c r="N448" s="5">
        <v>11</v>
      </c>
      <c r="O448" s="6">
        <v>3.4300791556728232</v>
      </c>
      <c r="P448" s="6">
        <v>2.9973614775725594</v>
      </c>
      <c r="Q448" s="6">
        <v>5.2875989445910294</v>
      </c>
      <c r="R448" s="6">
        <v>1.3298153034300793</v>
      </c>
      <c r="S448" s="6">
        <v>6.5963060686015833</v>
      </c>
      <c r="T448" s="6">
        <v>18.406332453825858</v>
      </c>
      <c r="U448" s="6">
        <v>1.8786279683377309</v>
      </c>
      <c r="V448" s="6">
        <v>6.3113456464379949</v>
      </c>
      <c r="W448" s="6">
        <v>0.11609498680738786</v>
      </c>
      <c r="X448" s="5">
        <v>2528</v>
      </c>
      <c r="Y448" s="5">
        <v>2023</v>
      </c>
      <c r="Z448" s="5">
        <v>157</v>
      </c>
      <c r="AA448" s="5">
        <v>46</v>
      </c>
      <c r="AB448" s="5">
        <v>33</v>
      </c>
      <c r="AC448" s="5">
        <v>3</v>
      </c>
      <c r="AD448" s="5">
        <v>2482</v>
      </c>
      <c r="AE448" s="5">
        <v>1990</v>
      </c>
      <c r="AF448" s="5">
        <v>154</v>
      </c>
      <c r="AG448" s="6">
        <v>7.7386934673366836</v>
      </c>
      <c r="AH448" s="6">
        <v>80.177276390008061</v>
      </c>
      <c r="AI448" s="6">
        <v>9.0909090909090917</v>
      </c>
      <c r="AJ448" s="6">
        <v>71.739130434782609</v>
      </c>
    </row>
    <row r="449" spans="1:36" hidden="1" x14ac:dyDescent="0.2">
      <c r="A449" s="1" t="str">
        <f t="shared" si="6"/>
        <v>Type: Mainly rural - remoteMixed White and Black African</v>
      </c>
      <c r="B449" s="3" t="s">
        <v>47</v>
      </c>
      <c r="C449" s="3" t="s">
        <v>796</v>
      </c>
      <c r="D449" s="3" t="s">
        <v>707</v>
      </c>
      <c r="E449" s="5">
        <v>4531</v>
      </c>
      <c r="F449" s="5">
        <v>151</v>
      </c>
      <c r="G449" s="5">
        <v>134</v>
      </c>
      <c r="H449" s="5">
        <v>194</v>
      </c>
      <c r="I449" s="5">
        <v>50</v>
      </c>
      <c r="J449" s="5">
        <v>307</v>
      </c>
      <c r="K449" s="5">
        <v>687</v>
      </c>
      <c r="L449" s="5">
        <v>94</v>
      </c>
      <c r="M449" s="5">
        <v>273</v>
      </c>
      <c r="N449" s="5">
        <v>3</v>
      </c>
      <c r="O449" s="6">
        <v>3.3325976605605825</v>
      </c>
      <c r="P449" s="6">
        <v>2.9574045464577354</v>
      </c>
      <c r="Q449" s="6">
        <v>4.2816155374089604</v>
      </c>
      <c r="R449" s="6">
        <v>1.1035091591260207</v>
      </c>
      <c r="S449" s="6">
        <v>6.7755462370337671</v>
      </c>
      <c r="T449" s="6">
        <v>15.162215846391526</v>
      </c>
      <c r="U449" s="6">
        <v>2.0745972191569191</v>
      </c>
      <c r="V449" s="6">
        <v>6.025160008828073</v>
      </c>
      <c r="W449" s="6">
        <v>6.621054954756124E-2</v>
      </c>
      <c r="X449" s="5">
        <v>1127</v>
      </c>
      <c r="Y449" s="5">
        <v>973</v>
      </c>
      <c r="Z449" s="5">
        <v>93</v>
      </c>
      <c r="AA449" s="5">
        <v>15</v>
      </c>
      <c r="AB449" s="5">
        <v>14</v>
      </c>
      <c r="AC449" s="5">
        <v>1</v>
      </c>
      <c r="AD449" s="5">
        <v>1112</v>
      </c>
      <c r="AE449" s="5">
        <v>959</v>
      </c>
      <c r="AF449" s="5">
        <v>92</v>
      </c>
      <c r="AG449" s="6">
        <v>9.5933263816475502</v>
      </c>
      <c r="AH449" s="6">
        <v>86.241007194244602</v>
      </c>
      <c r="AI449" s="6">
        <v>7.1428571428571432</v>
      </c>
      <c r="AJ449" s="6">
        <v>93.333333333333329</v>
      </c>
    </row>
    <row r="450" spans="1:36" hidden="1" x14ac:dyDescent="0.2">
      <c r="A450" s="1" t="str">
        <f t="shared" ref="A450:A513" si="7">C450&amp;D450</f>
        <v>Type: Mainly rural - remoteMixed White and Asian</v>
      </c>
      <c r="B450" s="3" t="s">
        <v>47</v>
      </c>
      <c r="C450" s="3" t="s">
        <v>796</v>
      </c>
      <c r="D450" s="3" t="s">
        <v>708</v>
      </c>
      <c r="E450" s="5">
        <v>10482</v>
      </c>
      <c r="F450" s="5">
        <v>191</v>
      </c>
      <c r="G450" s="5">
        <v>173</v>
      </c>
      <c r="H450" s="5">
        <v>322</v>
      </c>
      <c r="I450" s="5">
        <v>88</v>
      </c>
      <c r="J450" s="5">
        <v>423</v>
      </c>
      <c r="K450" s="5">
        <v>1917</v>
      </c>
      <c r="L450" s="5">
        <v>153</v>
      </c>
      <c r="M450" s="5">
        <v>727</v>
      </c>
      <c r="N450" s="5">
        <v>7</v>
      </c>
      <c r="O450" s="6">
        <v>1.8221713413470713</v>
      </c>
      <c r="P450" s="6">
        <v>1.6504483877122686</v>
      </c>
      <c r="Q450" s="6">
        <v>3.0719328372448005</v>
      </c>
      <c r="R450" s="6">
        <v>0.83953443999236788</v>
      </c>
      <c r="S450" s="6">
        <v>4.0354894104178589</v>
      </c>
      <c r="T450" s="6">
        <v>18.288494562106468</v>
      </c>
      <c r="U450" s="6">
        <v>1.4596451058958213</v>
      </c>
      <c r="V450" s="6">
        <v>6.9356992940278577</v>
      </c>
      <c r="W450" s="6">
        <v>6.6781148635756529E-2</v>
      </c>
      <c r="X450" s="5">
        <v>2567</v>
      </c>
      <c r="Y450" s="5">
        <v>2170</v>
      </c>
      <c r="Z450" s="5">
        <v>105</v>
      </c>
      <c r="AA450" s="5">
        <v>11</v>
      </c>
      <c r="AB450" s="5">
        <v>9</v>
      </c>
      <c r="AC450" s="5">
        <v>0</v>
      </c>
      <c r="AD450" s="5">
        <v>2556</v>
      </c>
      <c r="AE450" s="5">
        <v>2161</v>
      </c>
      <c r="AF450" s="5">
        <v>105</v>
      </c>
      <c r="AG450" s="6">
        <v>4.8588616381304952</v>
      </c>
      <c r="AH450" s="6">
        <v>84.546165884194053</v>
      </c>
      <c r="AI450" s="6">
        <v>0</v>
      </c>
      <c r="AJ450" s="6">
        <v>81.818181818181813</v>
      </c>
    </row>
    <row r="451" spans="1:36" hidden="1" x14ac:dyDescent="0.2">
      <c r="A451" s="1" t="str">
        <f t="shared" si="7"/>
        <v>Type: Mainly rural - remoteMixed Other</v>
      </c>
      <c r="B451" s="3" t="s">
        <v>47</v>
      </c>
      <c r="C451" s="3" t="s">
        <v>796</v>
      </c>
      <c r="D451" s="3" t="s">
        <v>709</v>
      </c>
      <c r="E451" s="5">
        <v>8087</v>
      </c>
      <c r="F451" s="5">
        <v>251</v>
      </c>
      <c r="G451" s="5">
        <v>228</v>
      </c>
      <c r="H451" s="5">
        <v>360</v>
      </c>
      <c r="I451" s="5">
        <v>123</v>
      </c>
      <c r="J451" s="5">
        <v>455</v>
      </c>
      <c r="K451" s="5">
        <v>1407</v>
      </c>
      <c r="L451" s="5">
        <v>175</v>
      </c>
      <c r="M451" s="5">
        <v>521</v>
      </c>
      <c r="N451" s="5">
        <v>7</v>
      </c>
      <c r="O451" s="6">
        <v>3.1037467540497095</v>
      </c>
      <c r="P451" s="6">
        <v>2.8193396809694571</v>
      </c>
      <c r="Q451" s="6">
        <v>4.4515889699517741</v>
      </c>
      <c r="R451" s="6">
        <v>1.520959564733523</v>
      </c>
      <c r="S451" s="6">
        <v>5.6263138370223817</v>
      </c>
      <c r="T451" s="6">
        <v>17.398293557561519</v>
      </c>
      <c r="U451" s="6">
        <v>2.1639668603932236</v>
      </c>
      <c r="V451" s="6">
        <v>6.4424384815135403</v>
      </c>
      <c r="W451" s="6">
        <v>8.6558674415728953E-2</v>
      </c>
      <c r="X451" s="5">
        <v>2541</v>
      </c>
      <c r="Y451" s="5">
        <v>2073</v>
      </c>
      <c r="Z451" s="5">
        <v>122</v>
      </c>
      <c r="AA451" s="5">
        <v>23</v>
      </c>
      <c r="AB451" s="5">
        <v>16</v>
      </c>
      <c r="AC451" s="5">
        <v>0</v>
      </c>
      <c r="AD451" s="5">
        <v>2518</v>
      </c>
      <c r="AE451" s="5">
        <v>2057</v>
      </c>
      <c r="AF451" s="5">
        <v>122</v>
      </c>
      <c r="AG451" s="6">
        <v>5.9309674282936315</v>
      </c>
      <c r="AH451" s="6">
        <v>81.691818903891985</v>
      </c>
      <c r="AI451" s="6">
        <v>0</v>
      </c>
      <c r="AJ451" s="6">
        <v>69.565217391304344</v>
      </c>
    </row>
    <row r="452" spans="1:36" hidden="1" x14ac:dyDescent="0.2">
      <c r="A452" s="1" t="str">
        <f t="shared" si="7"/>
        <v>Type: Mainly rural - remoteIndian</v>
      </c>
      <c r="B452" s="3" t="s">
        <v>47</v>
      </c>
      <c r="C452" s="3" t="s">
        <v>796</v>
      </c>
      <c r="D452" s="3" t="s">
        <v>710</v>
      </c>
      <c r="E452" s="5">
        <v>9485</v>
      </c>
      <c r="F452" s="5">
        <v>214</v>
      </c>
      <c r="G452" s="5">
        <v>174</v>
      </c>
      <c r="H452" s="5">
        <v>307</v>
      </c>
      <c r="I452" s="5">
        <v>109</v>
      </c>
      <c r="J452" s="5">
        <v>483</v>
      </c>
      <c r="K452" s="5">
        <v>961</v>
      </c>
      <c r="L452" s="5">
        <v>242</v>
      </c>
      <c r="M452" s="5">
        <v>465</v>
      </c>
      <c r="N452" s="5">
        <v>7</v>
      </c>
      <c r="O452" s="6">
        <v>2.2561939905113335</v>
      </c>
      <c r="P452" s="6">
        <v>1.8344754876120191</v>
      </c>
      <c r="Q452" s="6">
        <v>3.2366895097522406</v>
      </c>
      <c r="R452" s="6">
        <v>1.1491829204006325</v>
      </c>
      <c r="S452" s="6">
        <v>5.0922509225092254</v>
      </c>
      <c r="T452" s="6">
        <v>10.131787032156035</v>
      </c>
      <c r="U452" s="6">
        <v>2.5513969425408538</v>
      </c>
      <c r="V452" s="6">
        <v>4.9024775962045331</v>
      </c>
      <c r="W452" s="6">
        <v>7.3800738007380073E-2</v>
      </c>
      <c r="X452" s="5">
        <v>4656</v>
      </c>
      <c r="Y452" s="5">
        <v>4213</v>
      </c>
      <c r="Z452" s="5">
        <v>126</v>
      </c>
      <c r="AA452" s="5">
        <v>25</v>
      </c>
      <c r="AB452" s="5">
        <v>22</v>
      </c>
      <c r="AC452" s="5">
        <v>2</v>
      </c>
      <c r="AD452" s="5">
        <v>4631</v>
      </c>
      <c r="AE452" s="5">
        <v>4191</v>
      </c>
      <c r="AF452" s="5">
        <v>124</v>
      </c>
      <c r="AG452" s="6">
        <v>2.9587210689572894</v>
      </c>
      <c r="AH452" s="6">
        <v>90.498812351543947</v>
      </c>
      <c r="AI452" s="6">
        <v>9.0909090909090917</v>
      </c>
      <c r="AJ452" s="6">
        <v>88</v>
      </c>
    </row>
    <row r="453" spans="1:36" hidden="1" x14ac:dyDescent="0.2">
      <c r="A453" s="1" t="str">
        <f t="shared" si="7"/>
        <v>Type: Mainly rural - remotePakistani</v>
      </c>
      <c r="B453" s="3" t="s">
        <v>47</v>
      </c>
      <c r="C453" s="3" t="s">
        <v>796</v>
      </c>
      <c r="D453" s="3" t="s">
        <v>711</v>
      </c>
      <c r="E453" s="5">
        <v>1719</v>
      </c>
      <c r="F453" s="5">
        <v>85</v>
      </c>
      <c r="G453" s="5">
        <v>55</v>
      </c>
      <c r="H453" s="5">
        <v>86</v>
      </c>
      <c r="I453" s="5">
        <v>45</v>
      </c>
      <c r="J453" s="5">
        <v>100</v>
      </c>
      <c r="K453" s="5">
        <v>234</v>
      </c>
      <c r="L453" s="5">
        <v>59</v>
      </c>
      <c r="M453" s="5">
        <v>83</v>
      </c>
      <c r="N453" s="5">
        <v>5</v>
      </c>
      <c r="O453" s="6">
        <v>4.9447353112274577</v>
      </c>
      <c r="P453" s="6">
        <v>3.1995346131471787</v>
      </c>
      <c r="Q453" s="6">
        <v>5.002908667830134</v>
      </c>
      <c r="R453" s="6">
        <v>2.6178010471204187</v>
      </c>
      <c r="S453" s="6">
        <v>5.8173356602675979</v>
      </c>
      <c r="T453" s="6">
        <v>13.612565445026178</v>
      </c>
      <c r="U453" s="6">
        <v>3.4322280395578826</v>
      </c>
      <c r="V453" s="6">
        <v>4.828388598022106</v>
      </c>
      <c r="W453" s="6">
        <v>0.29086678301337987</v>
      </c>
      <c r="X453" s="5">
        <v>837</v>
      </c>
      <c r="Y453" s="5">
        <v>620</v>
      </c>
      <c r="Z453" s="5">
        <v>39</v>
      </c>
      <c r="AA453" s="5">
        <v>21</v>
      </c>
      <c r="AB453" s="5">
        <v>17</v>
      </c>
      <c r="AC453" s="5">
        <v>0</v>
      </c>
      <c r="AD453" s="5">
        <v>816</v>
      </c>
      <c r="AE453" s="5">
        <v>603</v>
      </c>
      <c r="AF453" s="5">
        <v>39</v>
      </c>
      <c r="AG453" s="6">
        <v>6.4676616915422889</v>
      </c>
      <c r="AH453" s="6">
        <v>73.897058823529406</v>
      </c>
      <c r="AI453" s="6">
        <v>0</v>
      </c>
      <c r="AJ453" s="6">
        <v>80.952380952380949</v>
      </c>
    </row>
    <row r="454" spans="1:36" hidden="1" x14ac:dyDescent="0.2">
      <c r="A454" s="1" t="str">
        <f t="shared" si="7"/>
        <v>Type: Mainly rural - remoteBangladeshi</v>
      </c>
      <c r="B454" s="3" t="s">
        <v>47</v>
      </c>
      <c r="C454" s="3" t="s">
        <v>796</v>
      </c>
      <c r="D454" s="3" t="s">
        <v>712</v>
      </c>
      <c r="E454" s="5">
        <v>2549</v>
      </c>
      <c r="F454" s="5">
        <v>93</v>
      </c>
      <c r="G454" s="5">
        <v>54</v>
      </c>
      <c r="H454" s="5">
        <v>125</v>
      </c>
      <c r="I454" s="5">
        <v>54</v>
      </c>
      <c r="J454" s="5">
        <v>166</v>
      </c>
      <c r="K454" s="5">
        <v>255</v>
      </c>
      <c r="L454" s="5">
        <v>92</v>
      </c>
      <c r="M454" s="5">
        <v>229</v>
      </c>
      <c r="N454" s="5">
        <v>3</v>
      </c>
      <c r="O454" s="6">
        <v>3.6484896037661829</v>
      </c>
      <c r="P454" s="6">
        <v>2.1184778344448802</v>
      </c>
      <c r="Q454" s="6">
        <v>4.9038838760298153</v>
      </c>
      <c r="R454" s="6">
        <v>2.1184778344448802</v>
      </c>
      <c r="S454" s="6">
        <v>6.5123577873675949</v>
      </c>
      <c r="T454" s="6">
        <v>10.003923107100825</v>
      </c>
      <c r="U454" s="6">
        <v>3.6092585327579445</v>
      </c>
      <c r="V454" s="6">
        <v>8.9839152608866222</v>
      </c>
      <c r="W454" s="6">
        <v>0.11769321302471558</v>
      </c>
      <c r="X454" s="5">
        <v>1148</v>
      </c>
      <c r="Y454" s="5">
        <v>838</v>
      </c>
      <c r="Z454" s="5">
        <v>46</v>
      </c>
      <c r="AA454" s="5">
        <v>13</v>
      </c>
      <c r="AB454" s="5">
        <v>10</v>
      </c>
      <c r="AC454" s="5">
        <v>4</v>
      </c>
      <c r="AD454" s="5">
        <v>1135</v>
      </c>
      <c r="AE454" s="5">
        <v>828</v>
      </c>
      <c r="AF454" s="5">
        <v>42</v>
      </c>
      <c r="AG454" s="6">
        <v>5.0724637681159424</v>
      </c>
      <c r="AH454" s="6">
        <v>72.951541850220266</v>
      </c>
      <c r="AI454" s="6">
        <v>40</v>
      </c>
      <c r="AJ454" s="6">
        <v>76.92307692307692</v>
      </c>
    </row>
    <row r="455" spans="1:36" hidden="1" x14ac:dyDescent="0.2">
      <c r="A455" s="1" t="str">
        <f t="shared" si="7"/>
        <v>Type: Mainly rural - remoteChinese</v>
      </c>
      <c r="B455" s="3" t="s">
        <v>47</v>
      </c>
      <c r="C455" s="3" t="s">
        <v>796</v>
      </c>
      <c r="D455" s="3" t="s">
        <v>713</v>
      </c>
      <c r="E455" s="5">
        <v>8077</v>
      </c>
      <c r="F455" s="5">
        <v>172</v>
      </c>
      <c r="G455" s="5">
        <v>130</v>
      </c>
      <c r="H455" s="5">
        <v>305</v>
      </c>
      <c r="I455" s="5">
        <v>121</v>
      </c>
      <c r="J455" s="5">
        <v>252</v>
      </c>
      <c r="K455" s="5">
        <v>943</v>
      </c>
      <c r="L455" s="5">
        <v>225</v>
      </c>
      <c r="M455" s="5">
        <v>582</v>
      </c>
      <c r="N455" s="5">
        <v>7</v>
      </c>
      <c r="O455" s="6">
        <v>2.1295035285378234</v>
      </c>
      <c r="P455" s="6">
        <v>1.6095084808716107</v>
      </c>
      <c r="Q455" s="6">
        <v>3.7761545128141636</v>
      </c>
      <c r="R455" s="6">
        <v>1.4980809706574223</v>
      </c>
      <c r="S455" s="6">
        <v>3.1199702859972764</v>
      </c>
      <c r="T455" s="6">
        <v>11.6751269035533</v>
      </c>
      <c r="U455" s="6">
        <v>2.785687755354711</v>
      </c>
      <c r="V455" s="6">
        <v>7.2056456605175185</v>
      </c>
      <c r="W455" s="6">
        <v>8.6665841277702119E-2</v>
      </c>
      <c r="X455" s="5">
        <v>3088</v>
      </c>
      <c r="Y455" s="5">
        <v>2681</v>
      </c>
      <c r="Z455" s="5">
        <v>100</v>
      </c>
      <c r="AA455" s="5">
        <v>22</v>
      </c>
      <c r="AB455" s="5">
        <v>16</v>
      </c>
      <c r="AC455" s="5">
        <v>0</v>
      </c>
      <c r="AD455" s="5">
        <v>3066</v>
      </c>
      <c r="AE455" s="5">
        <v>2665</v>
      </c>
      <c r="AF455" s="5">
        <v>100</v>
      </c>
      <c r="AG455" s="6">
        <v>3.75234521575985</v>
      </c>
      <c r="AH455" s="6">
        <v>86.921069797782124</v>
      </c>
      <c r="AI455" s="6">
        <v>0</v>
      </c>
      <c r="AJ455" s="6">
        <v>72.727272727272734</v>
      </c>
    </row>
    <row r="456" spans="1:36" hidden="1" x14ac:dyDescent="0.2">
      <c r="A456" s="1" t="str">
        <f t="shared" si="7"/>
        <v>Type: Mainly rural - remoteAsian Other</v>
      </c>
      <c r="B456" s="3" t="s">
        <v>47</v>
      </c>
      <c r="C456" s="3" t="s">
        <v>796</v>
      </c>
      <c r="D456" s="3" t="s">
        <v>714</v>
      </c>
      <c r="E456" s="5">
        <v>11518</v>
      </c>
      <c r="F456" s="5">
        <v>268</v>
      </c>
      <c r="G456" s="5">
        <v>224</v>
      </c>
      <c r="H456" s="5">
        <v>386</v>
      </c>
      <c r="I456" s="5">
        <v>140</v>
      </c>
      <c r="J456" s="5">
        <v>566</v>
      </c>
      <c r="K456" s="5">
        <v>1509</v>
      </c>
      <c r="L456" s="5">
        <v>274</v>
      </c>
      <c r="M456" s="5">
        <v>639</v>
      </c>
      <c r="N456" s="5">
        <v>7</v>
      </c>
      <c r="O456" s="6">
        <v>2.3267928459802047</v>
      </c>
      <c r="P456" s="6">
        <v>1.9447820802222608</v>
      </c>
      <c r="Q456" s="6">
        <v>3.351276263240146</v>
      </c>
      <c r="R456" s="6">
        <v>1.215488800138913</v>
      </c>
      <c r="S456" s="6">
        <v>4.914047577704463</v>
      </c>
      <c r="T456" s="6">
        <v>13.101232852925856</v>
      </c>
      <c r="U456" s="6">
        <v>2.3788852231290156</v>
      </c>
      <c r="V456" s="6">
        <v>5.5478381663483241</v>
      </c>
      <c r="W456" s="6">
        <v>6.0774440006945651E-2</v>
      </c>
      <c r="X456" s="5">
        <v>5935</v>
      </c>
      <c r="Y456" s="5">
        <v>5019</v>
      </c>
      <c r="Z456" s="5">
        <v>243</v>
      </c>
      <c r="AA456" s="5">
        <v>57</v>
      </c>
      <c r="AB456" s="5">
        <v>47</v>
      </c>
      <c r="AC456" s="5">
        <v>2</v>
      </c>
      <c r="AD456" s="5">
        <v>5878</v>
      </c>
      <c r="AE456" s="5">
        <v>4972</v>
      </c>
      <c r="AF456" s="5">
        <v>241</v>
      </c>
      <c r="AG456" s="6">
        <v>4.847144006436042</v>
      </c>
      <c r="AH456" s="6">
        <v>84.586594079618919</v>
      </c>
      <c r="AI456" s="6">
        <v>4.2553191489361701</v>
      </c>
      <c r="AJ456" s="6">
        <v>82.456140350877192</v>
      </c>
    </row>
    <row r="457" spans="1:36" hidden="1" x14ac:dyDescent="0.2">
      <c r="A457" s="1" t="str">
        <f t="shared" si="7"/>
        <v>Type: Mainly rural - remoteBlack African</v>
      </c>
      <c r="B457" s="3" t="s">
        <v>47</v>
      </c>
      <c r="C457" s="3" t="s">
        <v>796</v>
      </c>
      <c r="D457" s="3" t="s">
        <v>715</v>
      </c>
      <c r="E457" s="5">
        <v>5485</v>
      </c>
      <c r="F457" s="5">
        <v>135</v>
      </c>
      <c r="G457" s="5">
        <v>112</v>
      </c>
      <c r="H457" s="5">
        <v>173</v>
      </c>
      <c r="I457" s="5">
        <v>62</v>
      </c>
      <c r="J457" s="5">
        <v>310</v>
      </c>
      <c r="K457" s="5">
        <v>828</v>
      </c>
      <c r="L457" s="5">
        <v>116</v>
      </c>
      <c r="M457" s="5">
        <v>211</v>
      </c>
      <c r="N457" s="5">
        <v>1</v>
      </c>
      <c r="O457" s="6">
        <v>2.4612579762989975</v>
      </c>
      <c r="P457" s="6">
        <v>2.0419325432999087</v>
      </c>
      <c r="Q457" s="6">
        <v>3.1540565177757522</v>
      </c>
      <c r="R457" s="6">
        <v>1.1303555150410209</v>
      </c>
      <c r="S457" s="6">
        <v>5.6517775752051049</v>
      </c>
      <c r="T457" s="6">
        <v>15.095715587967183</v>
      </c>
      <c r="U457" s="6">
        <v>2.1148587055606201</v>
      </c>
      <c r="V457" s="6">
        <v>3.846855059252507</v>
      </c>
      <c r="W457" s="6">
        <v>1.8231540565177756E-2</v>
      </c>
      <c r="X457" s="5">
        <v>2612</v>
      </c>
      <c r="Y457" s="5">
        <v>2280</v>
      </c>
      <c r="Z457" s="5">
        <v>157</v>
      </c>
      <c r="AA457" s="5">
        <v>44</v>
      </c>
      <c r="AB457" s="5">
        <v>40</v>
      </c>
      <c r="AC457" s="5">
        <v>4</v>
      </c>
      <c r="AD457" s="5">
        <v>2568</v>
      </c>
      <c r="AE457" s="5">
        <v>2240</v>
      </c>
      <c r="AF457" s="5">
        <v>153</v>
      </c>
      <c r="AG457" s="6">
        <v>6.8303571428571432</v>
      </c>
      <c r="AH457" s="6">
        <v>87.227414330218068</v>
      </c>
      <c r="AI457" s="6">
        <v>10</v>
      </c>
      <c r="AJ457" s="6">
        <v>90.909090909090907</v>
      </c>
    </row>
    <row r="458" spans="1:36" hidden="1" x14ac:dyDescent="0.2">
      <c r="A458" s="1" t="str">
        <f t="shared" si="7"/>
        <v>Type: Mainly rural - remoteBlack Caribbean</v>
      </c>
      <c r="B458" s="3" t="s">
        <v>47</v>
      </c>
      <c r="C458" s="3" t="s">
        <v>796</v>
      </c>
      <c r="D458" s="3" t="s">
        <v>716</v>
      </c>
      <c r="E458" s="5">
        <v>3131</v>
      </c>
      <c r="F458" s="5">
        <v>58</v>
      </c>
      <c r="G458" s="5">
        <v>41</v>
      </c>
      <c r="H458" s="5">
        <v>87</v>
      </c>
      <c r="I458" s="5">
        <v>21</v>
      </c>
      <c r="J458" s="5">
        <v>136</v>
      </c>
      <c r="K458" s="5">
        <v>740</v>
      </c>
      <c r="L458" s="5">
        <v>67</v>
      </c>
      <c r="M458" s="5">
        <v>168</v>
      </c>
      <c r="N458" s="5">
        <v>2</v>
      </c>
      <c r="O458" s="6">
        <v>1.8524433088470138</v>
      </c>
      <c r="P458" s="6">
        <v>1.3094857872884063</v>
      </c>
      <c r="Q458" s="6">
        <v>2.7786649632705207</v>
      </c>
      <c r="R458" s="6">
        <v>0.67071223251357392</v>
      </c>
      <c r="S458" s="6">
        <v>4.3436601724688595</v>
      </c>
      <c r="T458" s="6">
        <v>23.634621526668795</v>
      </c>
      <c r="U458" s="6">
        <v>2.1398914084956884</v>
      </c>
      <c r="V458" s="6">
        <v>5.3656978601085914</v>
      </c>
      <c r="W458" s="6">
        <v>6.387735547748323E-2</v>
      </c>
      <c r="X458" s="5">
        <v>1530</v>
      </c>
      <c r="Y458" s="5">
        <v>1166</v>
      </c>
      <c r="Z458" s="5">
        <v>99</v>
      </c>
      <c r="AA458" s="5">
        <v>7</v>
      </c>
      <c r="AB458" s="5">
        <v>5</v>
      </c>
      <c r="AC458" s="5">
        <v>1</v>
      </c>
      <c r="AD458" s="5">
        <v>1523</v>
      </c>
      <c r="AE458" s="5">
        <v>1161</v>
      </c>
      <c r="AF458" s="5">
        <v>98</v>
      </c>
      <c r="AG458" s="6">
        <v>8.4409991386735577</v>
      </c>
      <c r="AH458" s="6">
        <v>76.231122783978989</v>
      </c>
      <c r="AI458" s="6">
        <v>20</v>
      </c>
      <c r="AJ458" s="6">
        <v>71.428571428571431</v>
      </c>
    </row>
    <row r="459" spans="1:36" hidden="1" x14ac:dyDescent="0.2">
      <c r="A459" s="1" t="str">
        <f t="shared" si="7"/>
        <v>Type: Mainly rural - remoteBlack Other</v>
      </c>
      <c r="B459" s="3" t="s">
        <v>47</v>
      </c>
      <c r="C459" s="3" t="s">
        <v>796</v>
      </c>
      <c r="D459" s="3" t="s">
        <v>717</v>
      </c>
      <c r="E459" s="5">
        <v>1719</v>
      </c>
      <c r="F459" s="5">
        <v>52</v>
      </c>
      <c r="G459" s="5">
        <v>39</v>
      </c>
      <c r="H459" s="5">
        <v>71</v>
      </c>
      <c r="I459" s="5">
        <v>30</v>
      </c>
      <c r="J459" s="5">
        <v>115</v>
      </c>
      <c r="K459" s="5">
        <v>316</v>
      </c>
      <c r="L459" s="5">
        <v>27</v>
      </c>
      <c r="M459" s="5">
        <v>66</v>
      </c>
      <c r="N459" s="5">
        <v>0</v>
      </c>
      <c r="O459" s="6">
        <v>3.0250145433391507</v>
      </c>
      <c r="P459" s="6">
        <v>2.2687609075043631</v>
      </c>
      <c r="Q459" s="6">
        <v>4.1303083187899938</v>
      </c>
      <c r="R459" s="6">
        <v>1.7452006980802792</v>
      </c>
      <c r="S459" s="6">
        <v>6.6899360093077371</v>
      </c>
      <c r="T459" s="6">
        <v>18.382780686445606</v>
      </c>
      <c r="U459" s="6">
        <v>1.5706806282722514</v>
      </c>
      <c r="V459" s="6">
        <v>3.8394415357766145</v>
      </c>
      <c r="W459" s="6">
        <v>0</v>
      </c>
      <c r="X459" s="5">
        <v>837</v>
      </c>
      <c r="Y459" s="5">
        <v>678</v>
      </c>
      <c r="Z459" s="5">
        <v>53</v>
      </c>
      <c r="AA459" s="5">
        <v>11</v>
      </c>
      <c r="AB459" s="5">
        <v>9</v>
      </c>
      <c r="AC459" s="5">
        <v>1</v>
      </c>
      <c r="AD459" s="5">
        <v>826</v>
      </c>
      <c r="AE459" s="5">
        <v>669</v>
      </c>
      <c r="AF459" s="5">
        <v>52</v>
      </c>
      <c r="AG459" s="6">
        <v>7.7727952167414047</v>
      </c>
      <c r="AH459" s="6">
        <v>80.992736077481837</v>
      </c>
      <c r="AI459" s="6">
        <v>11.111111111111111</v>
      </c>
      <c r="AJ459" s="6">
        <v>81.818181818181813</v>
      </c>
    </row>
    <row r="460" spans="1:36" hidden="1" x14ac:dyDescent="0.2">
      <c r="A460" s="1" t="str">
        <f t="shared" si="7"/>
        <v>Type: Mainly rural - remoteArab</v>
      </c>
      <c r="B460" s="3" t="s">
        <v>47</v>
      </c>
      <c r="C460" s="3" t="s">
        <v>796</v>
      </c>
      <c r="D460" s="3" t="s">
        <v>699</v>
      </c>
      <c r="E460" s="5">
        <v>1358</v>
      </c>
      <c r="F460" s="5">
        <v>35</v>
      </c>
      <c r="G460" s="5">
        <v>23</v>
      </c>
      <c r="H460" s="5">
        <v>62</v>
      </c>
      <c r="I460" s="5">
        <v>29</v>
      </c>
      <c r="J460" s="5">
        <v>46</v>
      </c>
      <c r="K460" s="5">
        <v>175</v>
      </c>
      <c r="L460" s="5">
        <v>31</v>
      </c>
      <c r="M460" s="5">
        <v>119</v>
      </c>
      <c r="N460" s="5">
        <v>1</v>
      </c>
      <c r="O460" s="6">
        <v>2.5773195876288661</v>
      </c>
      <c r="P460" s="6">
        <v>1.6936671575846833</v>
      </c>
      <c r="Q460" s="6">
        <v>4.5655375552282766</v>
      </c>
      <c r="R460" s="6">
        <v>2.1354933726067746</v>
      </c>
      <c r="S460" s="6">
        <v>3.3873343151693667</v>
      </c>
      <c r="T460" s="6">
        <v>12.88659793814433</v>
      </c>
      <c r="U460" s="6">
        <v>2.2827687776141383</v>
      </c>
      <c r="V460" s="6">
        <v>8.7628865979381452</v>
      </c>
      <c r="W460" s="6">
        <v>7.3637702503681887E-2</v>
      </c>
      <c r="X460" s="5">
        <v>592</v>
      </c>
      <c r="Y460" s="5">
        <v>457</v>
      </c>
      <c r="Z460" s="5">
        <v>49</v>
      </c>
      <c r="AA460" s="5">
        <v>4</v>
      </c>
      <c r="AB460" s="5">
        <v>2</v>
      </c>
      <c r="AC460" s="5">
        <v>0</v>
      </c>
      <c r="AD460" s="5">
        <v>588</v>
      </c>
      <c r="AE460" s="5">
        <v>455</v>
      </c>
      <c r="AF460" s="5">
        <v>49</v>
      </c>
      <c r="AG460" s="6">
        <v>10.76923076923077</v>
      </c>
      <c r="AH460" s="6">
        <v>77.38095238095238</v>
      </c>
      <c r="AI460" s="6">
        <v>0</v>
      </c>
      <c r="AJ460" s="6">
        <v>50</v>
      </c>
    </row>
    <row r="461" spans="1:36" hidden="1" x14ac:dyDescent="0.2">
      <c r="A461" s="1" t="str">
        <f t="shared" si="7"/>
        <v>Type: Mainly rural - remoteOther</v>
      </c>
      <c r="B461" s="3" t="s">
        <v>47</v>
      </c>
      <c r="C461" s="3" t="s">
        <v>796</v>
      </c>
      <c r="D461" s="3" t="s">
        <v>718</v>
      </c>
      <c r="E461" s="5">
        <v>3689</v>
      </c>
      <c r="F461" s="5">
        <v>105</v>
      </c>
      <c r="G461" s="5">
        <v>89</v>
      </c>
      <c r="H461" s="5">
        <v>164</v>
      </c>
      <c r="I461" s="5">
        <v>56</v>
      </c>
      <c r="J461" s="5">
        <v>196</v>
      </c>
      <c r="K461" s="5">
        <v>633</v>
      </c>
      <c r="L461" s="5">
        <v>130</v>
      </c>
      <c r="M461" s="5">
        <v>371</v>
      </c>
      <c r="N461" s="5">
        <v>7</v>
      </c>
      <c r="O461" s="6">
        <v>2.8462998102466792</v>
      </c>
      <c r="P461" s="6">
        <v>2.4125779343995664</v>
      </c>
      <c r="Q461" s="6">
        <v>4.4456492274329085</v>
      </c>
      <c r="R461" s="6">
        <v>1.5180265654648957</v>
      </c>
      <c r="S461" s="6">
        <v>5.3130929791271351</v>
      </c>
      <c r="T461" s="6">
        <v>17.159121713201408</v>
      </c>
      <c r="U461" s="6">
        <v>3.5239902412577933</v>
      </c>
      <c r="V461" s="6">
        <v>10.056925996204933</v>
      </c>
      <c r="W461" s="6">
        <v>0.18975332068311196</v>
      </c>
      <c r="X461" s="5">
        <v>1753</v>
      </c>
      <c r="Y461" s="5">
        <v>1420</v>
      </c>
      <c r="Z461" s="5">
        <v>86</v>
      </c>
      <c r="AA461" s="5">
        <v>17</v>
      </c>
      <c r="AB461" s="5">
        <v>14</v>
      </c>
      <c r="AC461" s="5">
        <v>1</v>
      </c>
      <c r="AD461" s="5">
        <v>1736</v>
      </c>
      <c r="AE461" s="5">
        <v>1406</v>
      </c>
      <c r="AF461" s="5">
        <v>85</v>
      </c>
      <c r="AG461" s="6">
        <v>6.0455192034139404</v>
      </c>
      <c r="AH461" s="6">
        <v>80.990783410138249</v>
      </c>
      <c r="AI461" s="6">
        <v>7.1428571428571432</v>
      </c>
      <c r="AJ461" s="6">
        <v>82.352941176470594</v>
      </c>
    </row>
    <row r="462" spans="1:36" x14ac:dyDescent="0.2">
      <c r="A462" s="1" t="str">
        <f t="shared" si="7"/>
        <v>AdurAll people</v>
      </c>
      <c r="B462" s="3" t="s">
        <v>533</v>
      </c>
      <c r="C462" s="3" t="s">
        <v>534</v>
      </c>
      <c r="D462" s="3" t="s">
        <v>700</v>
      </c>
      <c r="E462" s="5">
        <v>61182</v>
      </c>
      <c r="F462" s="5">
        <v>0</v>
      </c>
      <c r="G462" s="5">
        <v>0</v>
      </c>
      <c r="H462" s="5">
        <v>0</v>
      </c>
      <c r="I462" s="5">
        <v>1260</v>
      </c>
      <c r="J462" s="5">
        <v>4509</v>
      </c>
      <c r="K462" s="5">
        <v>1367</v>
      </c>
      <c r="L462" s="5">
        <v>0</v>
      </c>
      <c r="M462" s="5">
        <v>2731</v>
      </c>
      <c r="N462" s="5">
        <v>0</v>
      </c>
      <c r="O462" s="6">
        <v>0</v>
      </c>
      <c r="P462" s="6">
        <v>0</v>
      </c>
      <c r="Q462" s="6">
        <v>0</v>
      </c>
      <c r="R462" s="6">
        <v>2.0594292438952633</v>
      </c>
      <c r="S462" s="6">
        <v>7.3698146513680491</v>
      </c>
      <c r="T462" s="6">
        <v>2.2343172828609723</v>
      </c>
      <c r="U462" s="6">
        <v>0</v>
      </c>
      <c r="V462" s="6">
        <v>4.4637311627602889</v>
      </c>
      <c r="W462" s="6">
        <v>0</v>
      </c>
      <c r="X462" s="5">
        <v>19133</v>
      </c>
      <c r="Y462" s="5">
        <v>16938</v>
      </c>
      <c r="Z462" s="5">
        <v>708</v>
      </c>
      <c r="AA462" s="5">
        <v>0</v>
      </c>
      <c r="AB462" s="5">
        <v>0</v>
      </c>
      <c r="AC462" s="5">
        <v>0</v>
      </c>
      <c r="AD462" s="5">
        <v>19133</v>
      </c>
      <c r="AE462" s="5">
        <v>16938</v>
      </c>
      <c r="AF462" s="5">
        <v>708</v>
      </c>
      <c r="AG462" s="6">
        <v>4.1799504073680485</v>
      </c>
      <c r="AH462" s="6">
        <v>88.52767469816547</v>
      </c>
      <c r="AI462" s="6"/>
      <c r="AJ462" s="6"/>
    </row>
    <row r="463" spans="1:36" hidden="1" x14ac:dyDescent="0.2">
      <c r="A463" s="1" t="str">
        <f t="shared" si="7"/>
        <v>AdurWhite British</v>
      </c>
      <c r="B463" s="3" t="s">
        <v>533</v>
      </c>
      <c r="C463" s="3" t="s">
        <v>534</v>
      </c>
      <c r="D463" s="3" t="s">
        <v>701</v>
      </c>
      <c r="E463" s="5">
        <v>56843</v>
      </c>
      <c r="F463" s="5">
        <v>0</v>
      </c>
      <c r="G463" s="5">
        <v>0</v>
      </c>
      <c r="H463" s="5">
        <v>0</v>
      </c>
      <c r="I463" s="5">
        <v>1156</v>
      </c>
      <c r="J463" s="5">
        <v>4107</v>
      </c>
      <c r="K463" s="5">
        <v>1188</v>
      </c>
      <c r="L463" s="5">
        <v>0</v>
      </c>
      <c r="M463" s="5">
        <v>2456</v>
      </c>
      <c r="N463" s="5">
        <v>0</v>
      </c>
      <c r="O463" s="6">
        <v>0</v>
      </c>
      <c r="P463" s="6">
        <v>0</v>
      </c>
      <c r="Q463" s="6">
        <v>0</v>
      </c>
      <c r="R463" s="6">
        <v>2.033671692204845</v>
      </c>
      <c r="S463" s="6">
        <v>7.2251640483436832</v>
      </c>
      <c r="T463" s="6">
        <v>2.0899671023696849</v>
      </c>
      <c r="U463" s="6">
        <v>0</v>
      </c>
      <c r="V463" s="6">
        <v>4.32067273015147</v>
      </c>
      <c r="W463" s="6">
        <v>0</v>
      </c>
      <c r="X463" s="5">
        <v>17396</v>
      </c>
      <c r="Y463" s="5">
        <v>15435</v>
      </c>
      <c r="Z463" s="5">
        <v>624</v>
      </c>
      <c r="AA463" s="5">
        <v>0</v>
      </c>
      <c r="AB463" s="5">
        <v>0</v>
      </c>
      <c r="AC463" s="5">
        <v>0</v>
      </c>
      <c r="AD463" s="5">
        <v>17396</v>
      </c>
      <c r="AE463" s="5">
        <v>15435</v>
      </c>
      <c r="AF463" s="5">
        <v>624</v>
      </c>
      <c r="AG463" s="6">
        <v>4.0427599611273077</v>
      </c>
      <c r="AH463" s="6">
        <v>88.7272936307197</v>
      </c>
      <c r="AI463" s="6"/>
      <c r="AJ463" s="6"/>
    </row>
    <row r="464" spans="1:36" hidden="1" x14ac:dyDescent="0.2">
      <c r="A464" s="1" t="str">
        <f t="shared" si="7"/>
        <v>AdurMinorities - all other than White British</v>
      </c>
      <c r="B464" s="3" t="s">
        <v>533</v>
      </c>
      <c r="C464" s="3" t="s">
        <v>534</v>
      </c>
      <c r="D464" s="3" t="s">
        <v>702</v>
      </c>
      <c r="E464" s="5">
        <v>4339</v>
      </c>
      <c r="F464" s="5">
        <v>0</v>
      </c>
      <c r="G464" s="5">
        <v>0</v>
      </c>
      <c r="H464" s="5">
        <v>0</v>
      </c>
      <c r="I464" s="5">
        <v>104</v>
      </c>
      <c r="J464" s="5">
        <v>402</v>
      </c>
      <c r="K464" s="5">
        <v>179</v>
      </c>
      <c r="L464" s="5">
        <v>0</v>
      </c>
      <c r="M464" s="5">
        <v>275</v>
      </c>
      <c r="N464" s="5">
        <v>0</v>
      </c>
      <c r="O464" s="6">
        <v>0</v>
      </c>
      <c r="P464" s="6">
        <v>0</v>
      </c>
      <c r="Q464" s="6">
        <v>0</v>
      </c>
      <c r="R464" s="6">
        <v>2.3968656372436046</v>
      </c>
      <c r="S464" s="6">
        <v>9.2648075593454706</v>
      </c>
      <c r="T464" s="6">
        <v>4.1253745102558197</v>
      </c>
      <c r="U464" s="6">
        <v>0</v>
      </c>
      <c r="V464" s="6">
        <v>6.3378658677114545</v>
      </c>
      <c r="W464" s="6">
        <v>0</v>
      </c>
      <c r="X464" s="5">
        <v>1737</v>
      </c>
      <c r="Y464" s="5">
        <v>1503</v>
      </c>
      <c r="Z464" s="5">
        <v>84</v>
      </c>
      <c r="AA464" s="5">
        <v>0</v>
      </c>
      <c r="AB464" s="5">
        <v>0</v>
      </c>
      <c r="AC464" s="5">
        <v>0</v>
      </c>
      <c r="AD464" s="5">
        <v>1737</v>
      </c>
      <c r="AE464" s="5">
        <v>1503</v>
      </c>
      <c r="AF464" s="5">
        <v>84</v>
      </c>
      <c r="AG464" s="6">
        <v>5.5888223552894214</v>
      </c>
      <c r="AH464" s="6">
        <v>86.52849740932642</v>
      </c>
      <c r="AI464" s="6"/>
      <c r="AJ464" s="6"/>
    </row>
    <row r="465" spans="1:36" hidden="1" x14ac:dyDescent="0.2">
      <c r="A465" s="1" t="str">
        <f t="shared" si="7"/>
        <v>AdurWhite Irish</v>
      </c>
      <c r="B465" s="3" t="s">
        <v>533</v>
      </c>
      <c r="C465" s="3" t="s">
        <v>534</v>
      </c>
      <c r="D465" s="3" t="s">
        <v>703</v>
      </c>
      <c r="E465" s="5">
        <v>426</v>
      </c>
      <c r="F465" s="5">
        <v>0</v>
      </c>
      <c r="G465" s="5">
        <v>0</v>
      </c>
      <c r="H465" s="5">
        <v>0</v>
      </c>
      <c r="I465" s="5">
        <v>10</v>
      </c>
      <c r="J465" s="5">
        <v>36</v>
      </c>
      <c r="K465" s="5">
        <v>10</v>
      </c>
      <c r="L465" s="5">
        <v>0</v>
      </c>
      <c r="M465" s="5">
        <v>27</v>
      </c>
      <c r="N465" s="5">
        <v>0</v>
      </c>
      <c r="O465" s="6">
        <v>0</v>
      </c>
      <c r="P465" s="6">
        <v>0</v>
      </c>
      <c r="Q465" s="6">
        <v>0</v>
      </c>
      <c r="R465" s="6">
        <v>2.347417840375587</v>
      </c>
      <c r="S465" s="6">
        <v>8.4507042253521121</v>
      </c>
      <c r="T465" s="6">
        <v>2.347417840375587</v>
      </c>
      <c r="U465" s="6">
        <v>0</v>
      </c>
      <c r="V465" s="6">
        <v>6.3380281690140849</v>
      </c>
      <c r="W465" s="6">
        <v>0</v>
      </c>
      <c r="X465" s="5">
        <v>119</v>
      </c>
      <c r="Y465" s="5">
        <v>116</v>
      </c>
      <c r="Z465" s="5">
        <v>4</v>
      </c>
      <c r="AA465" s="5">
        <v>0</v>
      </c>
      <c r="AB465" s="5">
        <v>0</v>
      </c>
      <c r="AC465" s="5">
        <v>0</v>
      </c>
      <c r="AD465" s="5">
        <v>119</v>
      </c>
      <c r="AE465" s="5">
        <v>116</v>
      </c>
      <c r="AF465" s="5">
        <v>4</v>
      </c>
      <c r="AG465" s="6">
        <v>3.4482758620689653</v>
      </c>
      <c r="AH465" s="6">
        <v>97.47899159663865</v>
      </c>
      <c r="AI465" s="6"/>
      <c r="AJ465" s="6"/>
    </row>
    <row r="466" spans="1:36" hidden="1" x14ac:dyDescent="0.2">
      <c r="A466" s="1" t="str">
        <f t="shared" si="7"/>
        <v>AdurWhite Gyspy or Irish Traveller</v>
      </c>
      <c r="B466" s="3" t="s">
        <v>533</v>
      </c>
      <c r="C466" s="3" t="s">
        <v>534</v>
      </c>
      <c r="D466" s="3" t="s">
        <v>704</v>
      </c>
      <c r="E466" s="5">
        <v>121</v>
      </c>
      <c r="F466" s="5">
        <v>0</v>
      </c>
      <c r="G466" s="5">
        <v>0</v>
      </c>
      <c r="H466" s="5">
        <v>0</v>
      </c>
      <c r="I466" s="5">
        <v>1</v>
      </c>
      <c r="J466" s="5">
        <v>15</v>
      </c>
      <c r="K466" s="5">
        <v>0</v>
      </c>
      <c r="L466" s="5">
        <v>0</v>
      </c>
      <c r="M466" s="5">
        <v>18</v>
      </c>
      <c r="N466" s="5">
        <v>0</v>
      </c>
      <c r="O466" s="6">
        <v>0</v>
      </c>
      <c r="P466" s="6">
        <v>0</v>
      </c>
      <c r="Q466" s="6">
        <v>0</v>
      </c>
      <c r="R466" s="6">
        <v>0.82644628099173556</v>
      </c>
      <c r="S466" s="6">
        <v>12.396694214876034</v>
      </c>
      <c r="T466" s="6">
        <v>0</v>
      </c>
      <c r="U466" s="6">
        <v>0</v>
      </c>
      <c r="V466" s="6">
        <v>14.87603305785124</v>
      </c>
      <c r="W466" s="6">
        <v>0</v>
      </c>
      <c r="X466" s="5">
        <v>39</v>
      </c>
      <c r="Y466" s="5">
        <v>21</v>
      </c>
      <c r="Z466" s="5">
        <v>5</v>
      </c>
      <c r="AA466" s="5">
        <v>0</v>
      </c>
      <c r="AB466" s="5">
        <v>0</v>
      </c>
      <c r="AC466" s="5">
        <v>0</v>
      </c>
      <c r="AD466" s="5">
        <v>39</v>
      </c>
      <c r="AE466" s="5">
        <v>21</v>
      </c>
      <c r="AF466" s="5">
        <v>5</v>
      </c>
      <c r="AG466" s="6">
        <v>23.80952380952381</v>
      </c>
      <c r="AH466" s="6">
        <v>53.846153846153847</v>
      </c>
      <c r="AI466" s="6"/>
      <c r="AJ466" s="6"/>
    </row>
    <row r="467" spans="1:36" hidden="1" x14ac:dyDescent="0.2">
      <c r="A467" s="1" t="str">
        <f t="shared" si="7"/>
        <v>AdurWhite Other</v>
      </c>
      <c r="B467" s="3" t="s">
        <v>533</v>
      </c>
      <c r="C467" s="3" t="s">
        <v>534</v>
      </c>
      <c r="D467" s="3" t="s">
        <v>705</v>
      </c>
      <c r="E467" s="5">
        <v>1273</v>
      </c>
      <c r="F467" s="5">
        <v>0</v>
      </c>
      <c r="G467" s="5">
        <v>0</v>
      </c>
      <c r="H467" s="5">
        <v>0</v>
      </c>
      <c r="I467" s="5">
        <v>22</v>
      </c>
      <c r="J467" s="5">
        <v>124</v>
      </c>
      <c r="K467" s="5">
        <v>70</v>
      </c>
      <c r="L467" s="5">
        <v>0</v>
      </c>
      <c r="M467" s="5">
        <v>55</v>
      </c>
      <c r="N467" s="5">
        <v>0</v>
      </c>
      <c r="O467" s="6">
        <v>0</v>
      </c>
      <c r="P467" s="6">
        <v>0</v>
      </c>
      <c r="Q467" s="6">
        <v>0</v>
      </c>
      <c r="R467" s="6">
        <v>1.7282010997643362</v>
      </c>
      <c r="S467" s="6">
        <v>9.7407698350353495</v>
      </c>
      <c r="T467" s="6">
        <v>5.4988216810683426</v>
      </c>
      <c r="U467" s="6">
        <v>0</v>
      </c>
      <c r="V467" s="6">
        <v>4.3205027494108403</v>
      </c>
      <c r="W467" s="6">
        <v>0</v>
      </c>
      <c r="X467" s="5">
        <v>619</v>
      </c>
      <c r="Y467" s="5">
        <v>557</v>
      </c>
      <c r="Z467" s="5">
        <v>25</v>
      </c>
      <c r="AA467" s="5">
        <v>0</v>
      </c>
      <c r="AB467" s="5">
        <v>0</v>
      </c>
      <c r="AC467" s="5">
        <v>0</v>
      </c>
      <c r="AD467" s="5">
        <v>619</v>
      </c>
      <c r="AE467" s="5">
        <v>557</v>
      </c>
      <c r="AF467" s="5">
        <v>25</v>
      </c>
      <c r="AG467" s="6">
        <v>4.4883303411131061</v>
      </c>
      <c r="AH467" s="6">
        <v>89.983844911147017</v>
      </c>
      <c r="AI467" s="6"/>
      <c r="AJ467" s="6"/>
    </row>
    <row r="468" spans="1:36" hidden="1" x14ac:dyDescent="0.2">
      <c r="A468" s="1" t="str">
        <f t="shared" si="7"/>
        <v>AdurMixed White and Black Caribbean</v>
      </c>
      <c r="B468" s="3" t="s">
        <v>533</v>
      </c>
      <c r="C468" s="3" t="s">
        <v>534</v>
      </c>
      <c r="D468" s="3" t="s">
        <v>706</v>
      </c>
      <c r="E468" s="5">
        <v>206</v>
      </c>
      <c r="F468" s="5">
        <v>0</v>
      </c>
      <c r="G468" s="5">
        <v>0</v>
      </c>
      <c r="H468" s="5">
        <v>0</v>
      </c>
      <c r="I468" s="5">
        <v>11</v>
      </c>
      <c r="J468" s="5">
        <v>25</v>
      </c>
      <c r="K468" s="5">
        <v>1</v>
      </c>
      <c r="L468" s="5">
        <v>0</v>
      </c>
      <c r="M468" s="5">
        <v>11</v>
      </c>
      <c r="N468" s="5">
        <v>0</v>
      </c>
      <c r="O468" s="6">
        <v>0</v>
      </c>
      <c r="P468" s="6">
        <v>0</v>
      </c>
      <c r="Q468" s="6">
        <v>0</v>
      </c>
      <c r="R468" s="6">
        <v>5.3398058252427187</v>
      </c>
      <c r="S468" s="6">
        <v>12.135922330097088</v>
      </c>
      <c r="T468" s="6">
        <v>0.4854368932038835</v>
      </c>
      <c r="U468" s="6">
        <v>0</v>
      </c>
      <c r="V468" s="6">
        <v>5.3398058252427187</v>
      </c>
      <c r="W468" s="6">
        <v>0</v>
      </c>
      <c r="X468" s="5">
        <v>56</v>
      </c>
      <c r="Y468" s="5">
        <v>43</v>
      </c>
      <c r="Z468" s="5">
        <v>4</v>
      </c>
      <c r="AA468" s="5">
        <v>0</v>
      </c>
      <c r="AB468" s="5">
        <v>0</v>
      </c>
      <c r="AC468" s="5">
        <v>0</v>
      </c>
      <c r="AD468" s="5">
        <v>56</v>
      </c>
      <c r="AE468" s="5">
        <v>43</v>
      </c>
      <c r="AF468" s="5">
        <v>4</v>
      </c>
      <c r="AG468" s="6">
        <v>9.3023255813953494</v>
      </c>
      <c r="AH468" s="6">
        <v>76.785714285714292</v>
      </c>
      <c r="AI468" s="6"/>
      <c r="AJ468" s="6"/>
    </row>
    <row r="469" spans="1:36" hidden="1" x14ac:dyDescent="0.2">
      <c r="A469" s="1" t="str">
        <f t="shared" si="7"/>
        <v>AdurMixed White and Black African</v>
      </c>
      <c r="B469" s="3" t="s">
        <v>533</v>
      </c>
      <c r="C469" s="3" t="s">
        <v>534</v>
      </c>
      <c r="D469" s="3" t="s">
        <v>707</v>
      </c>
      <c r="E469" s="5">
        <v>193</v>
      </c>
      <c r="F469" s="5">
        <v>0</v>
      </c>
      <c r="G469" s="5">
        <v>0</v>
      </c>
      <c r="H469" s="5">
        <v>0</v>
      </c>
      <c r="I469" s="5">
        <v>4</v>
      </c>
      <c r="J469" s="5">
        <v>20</v>
      </c>
      <c r="K469" s="5">
        <v>4</v>
      </c>
      <c r="L469" s="5">
        <v>0</v>
      </c>
      <c r="M469" s="5">
        <v>7</v>
      </c>
      <c r="N469" s="5">
        <v>0</v>
      </c>
      <c r="O469" s="6">
        <v>0</v>
      </c>
      <c r="P469" s="6">
        <v>0</v>
      </c>
      <c r="Q469" s="6">
        <v>0</v>
      </c>
      <c r="R469" s="6">
        <v>2.0725388601036268</v>
      </c>
      <c r="S469" s="6">
        <v>10.362694300518134</v>
      </c>
      <c r="T469" s="6">
        <v>2.0725388601036268</v>
      </c>
      <c r="U469" s="6">
        <v>0</v>
      </c>
      <c r="V469" s="6">
        <v>3.6269430051813472</v>
      </c>
      <c r="W469" s="6">
        <v>0</v>
      </c>
      <c r="X469" s="5">
        <v>53</v>
      </c>
      <c r="Y469" s="5">
        <v>43</v>
      </c>
      <c r="Z469" s="5">
        <v>4</v>
      </c>
      <c r="AA469" s="5">
        <v>0</v>
      </c>
      <c r="AB469" s="5">
        <v>0</v>
      </c>
      <c r="AC469" s="5">
        <v>0</v>
      </c>
      <c r="AD469" s="5">
        <v>53</v>
      </c>
      <c r="AE469" s="5">
        <v>43</v>
      </c>
      <c r="AF469" s="5">
        <v>4</v>
      </c>
      <c r="AG469" s="6">
        <v>9.3023255813953494</v>
      </c>
      <c r="AH469" s="6">
        <v>81.132075471698116</v>
      </c>
      <c r="AI469" s="6"/>
      <c r="AJ469" s="6"/>
    </row>
    <row r="470" spans="1:36" hidden="1" x14ac:dyDescent="0.2">
      <c r="A470" s="1" t="str">
        <f t="shared" si="7"/>
        <v>AdurMixed White and Asian</v>
      </c>
      <c r="B470" s="3" t="s">
        <v>533</v>
      </c>
      <c r="C470" s="3" t="s">
        <v>534</v>
      </c>
      <c r="D470" s="3" t="s">
        <v>708</v>
      </c>
      <c r="E470" s="5">
        <v>305</v>
      </c>
      <c r="F470" s="5">
        <v>0</v>
      </c>
      <c r="G470" s="5">
        <v>0</v>
      </c>
      <c r="H470" s="5">
        <v>0</v>
      </c>
      <c r="I470" s="5">
        <v>12</v>
      </c>
      <c r="J470" s="5">
        <v>13</v>
      </c>
      <c r="K470" s="5">
        <v>9</v>
      </c>
      <c r="L470" s="5">
        <v>0</v>
      </c>
      <c r="M470" s="5">
        <v>23</v>
      </c>
      <c r="N470" s="5">
        <v>0</v>
      </c>
      <c r="O470" s="6">
        <v>0</v>
      </c>
      <c r="P470" s="6">
        <v>0</v>
      </c>
      <c r="Q470" s="6">
        <v>0</v>
      </c>
      <c r="R470" s="6">
        <v>3.9344262295081966</v>
      </c>
      <c r="S470" s="6">
        <v>4.2622950819672134</v>
      </c>
      <c r="T470" s="6">
        <v>2.9508196721311477</v>
      </c>
      <c r="U470" s="6">
        <v>0</v>
      </c>
      <c r="V470" s="6">
        <v>7.5409836065573774</v>
      </c>
      <c r="W470" s="6">
        <v>0</v>
      </c>
      <c r="X470" s="5">
        <v>83</v>
      </c>
      <c r="Y470" s="5">
        <v>76</v>
      </c>
      <c r="Z470" s="5">
        <v>7</v>
      </c>
      <c r="AA470" s="5">
        <v>0</v>
      </c>
      <c r="AB470" s="5">
        <v>0</v>
      </c>
      <c r="AC470" s="5">
        <v>0</v>
      </c>
      <c r="AD470" s="5">
        <v>83</v>
      </c>
      <c r="AE470" s="5">
        <v>76</v>
      </c>
      <c r="AF470" s="5">
        <v>7</v>
      </c>
      <c r="AG470" s="6">
        <v>9.2105263157894743</v>
      </c>
      <c r="AH470" s="6">
        <v>91.566265060240966</v>
      </c>
      <c r="AI470" s="6"/>
      <c r="AJ470" s="6"/>
    </row>
    <row r="471" spans="1:36" hidden="1" x14ac:dyDescent="0.2">
      <c r="A471" s="1" t="str">
        <f t="shared" si="7"/>
        <v>AdurMixed Other</v>
      </c>
      <c r="B471" s="3" t="s">
        <v>533</v>
      </c>
      <c r="C471" s="3" t="s">
        <v>534</v>
      </c>
      <c r="D471" s="3" t="s">
        <v>709</v>
      </c>
      <c r="E471" s="5">
        <v>182</v>
      </c>
      <c r="F471" s="5">
        <v>0</v>
      </c>
      <c r="G471" s="5">
        <v>0</v>
      </c>
      <c r="H471" s="5">
        <v>0</v>
      </c>
      <c r="I471" s="5">
        <v>8</v>
      </c>
      <c r="J471" s="5">
        <v>19</v>
      </c>
      <c r="K471" s="5">
        <v>2</v>
      </c>
      <c r="L471" s="5">
        <v>0</v>
      </c>
      <c r="M471" s="5">
        <v>5</v>
      </c>
      <c r="N471" s="5">
        <v>0</v>
      </c>
      <c r="O471" s="6">
        <v>0</v>
      </c>
      <c r="P471" s="6">
        <v>0</v>
      </c>
      <c r="Q471" s="6">
        <v>0</v>
      </c>
      <c r="R471" s="6">
        <v>4.395604395604396</v>
      </c>
      <c r="S471" s="6">
        <v>10.43956043956044</v>
      </c>
      <c r="T471" s="6">
        <v>1.098901098901099</v>
      </c>
      <c r="U471" s="6">
        <v>0</v>
      </c>
      <c r="V471" s="6">
        <v>2.7472527472527473</v>
      </c>
      <c r="W471" s="6">
        <v>0</v>
      </c>
      <c r="X471" s="5">
        <v>65</v>
      </c>
      <c r="Y471" s="5">
        <v>59</v>
      </c>
      <c r="Z471" s="5">
        <v>2</v>
      </c>
      <c r="AA471" s="5">
        <v>0</v>
      </c>
      <c r="AB471" s="5">
        <v>0</v>
      </c>
      <c r="AC471" s="5">
        <v>0</v>
      </c>
      <c r="AD471" s="5">
        <v>65</v>
      </c>
      <c r="AE471" s="5">
        <v>59</v>
      </c>
      <c r="AF471" s="5">
        <v>2</v>
      </c>
      <c r="AG471" s="6">
        <v>3.3898305084745761</v>
      </c>
      <c r="AH471" s="6">
        <v>90.769230769230774</v>
      </c>
      <c r="AI471" s="6"/>
      <c r="AJ471" s="6"/>
    </row>
    <row r="472" spans="1:36" hidden="1" x14ac:dyDescent="0.2">
      <c r="A472" s="1" t="str">
        <f t="shared" si="7"/>
        <v>AdurIndian</v>
      </c>
      <c r="B472" s="3" t="s">
        <v>533</v>
      </c>
      <c r="C472" s="3" t="s">
        <v>534</v>
      </c>
      <c r="D472" s="3" t="s">
        <v>710</v>
      </c>
      <c r="E472" s="5">
        <v>234</v>
      </c>
      <c r="F472" s="5">
        <v>0</v>
      </c>
      <c r="G472" s="5">
        <v>0</v>
      </c>
      <c r="H472" s="5">
        <v>0</v>
      </c>
      <c r="I472" s="5">
        <v>7</v>
      </c>
      <c r="J472" s="5">
        <v>12</v>
      </c>
      <c r="K472" s="5">
        <v>6</v>
      </c>
      <c r="L472" s="5">
        <v>0</v>
      </c>
      <c r="M472" s="5">
        <v>19</v>
      </c>
      <c r="N472" s="5">
        <v>0</v>
      </c>
      <c r="O472" s="6">
        <v>0</v>
      </c>
      <c r="P472" s="6">
        <v>0</v>
      </c>
      <c r="Q472" s="6">
        <v>0</v>
      </c>
      <c r="R472" s="6">
        <v>2.9914529914529915</v>
      </c>
      <c r="S472" s="6">
        <v>5.1282051282051286</v>
      </c>
      <c r="T472" s="6">
        <v>2.5641025641025643</v>
      </c>
      <c r="U472" s="6">
        <v>0</v>
      </c>
      <c r="V472" s="6">
        <v>8.1196581196581192</v>
      </c>
      <c r="W472" s="6">
        <v>0</v>
      </c>
      <c r="X472" s="5">
        <v>107</v>
      </c>
      <c r="Y472" s="5">
        <v>99</v>
      </c>
      <c r="Z472" s="5">
        <v>3</v>
      </c>
      <c r="AA472" s="5">
        <v>0</v>
      </c>
      <c r="AB472" s="5">
        <v>0</v>
      </c>
      <c r="AC472" s="5">
        <v>0</v>
      </c>
      <c r="AD472" s="5">
        <v>107</v>
      </c>
      <c r="AE472" s="5">
        <v>99</v>
      </c>
      <c r="AF472" s="5">
        <v>3</v>
      </c>
      <c r="AG472" s="6">
        <v>3.0303030303030303</v>
      </c>
      <c r="AH472" s="6">
        <v>92.523364485981304</v>
      </c>
      <c r="AI472" s="6"/>
      <c r="AJ472" s="6"/>
    </row>
    <row r="473" spans="1:36" hidden="1" x14ac:dyDescent="0.2">
      <c r="A473" s="1" t="str">
        <f t="shared" si="7"/>
        <v>AdurPakistani</v>
      </c>
      <c r="B473" s="3" t="s">
        <v>533</v>
      </c>
      <c r="C473" s="3" t="s">
        <v>534</v>
      </c>
      <c r="D473" s="3" t="s">
        <v>711</v>
      </c>
      <c r="E473" s="5">
        <v>55</v>
      </c>
      <c r="F473" s="5">
        <v>0</v>
      </c>
      <c r="G473" s="5">
        <v>0</v>
      </c>
      <c r="H473" s="5">
        <v>0</v>
      </c>
      <c r="I473" s="5">
        <v>0</v>
      </c>
      <c r="J473" s="5">
        <v>3</v>
      </c>
      <c r="K473" s="5">
        <v>1</v>
      </c>
      <c r="L473" s="5">
        <v>0</v>
      </c>
      <c r="M473" s="5">
        <v>13</v>
      </c>
      <c r="N473" s="5">
        <v>0</v>
      </c>
      <c r="O473" s="6">
        <v>0</v>
      </c>
      <c r="P473" s="6">
        <v>0</v>
      </c>
      <c r="Q473" s="6">
        <v>0</v>
      </c>
      <c r="R473" s="6">
        <v>0</v>
      </c>
      <c r="S473" s="6">
        <v>5.4545454545454541</v>
      </c>
      <c r="T473" s="6">
        <v>1.8181818181818181</v>
      </c>
      <c r="U473" s="6">
        <v>0</v>
      </c>
      <c r="V473" s="6">
        <v>23.636363636363637</v>
      </c>
      <c r="W473" s="6">
        <v>0</v>
      </c>
      <c r="X473" s="5">
        <v>26</v>
      </c>
      <c r="Y473" s="5">
        <v>18</v>
      </c>
      <c r="Z473" s="5">
        <v>2</v>
      </c>
      <c r="AA473" s="5">
        <v>0</v>
      </c>
      <c r="AB473" s="5">
        <v>0</v>
      </c>
      <c r="AC473" s="5">
        <v>0</v>
      </c>
      <c r="AD473" s="5">
        <v>26</v>
      </c>
      <c r="AE473" s="5">
        <v>18</v>
      </c>
      <c r="AF473" s="5">
        <v>2</v>
      </c>
      <c r="AG473" s="6">
        <v>11.111111111111111</v>
      </c>
      <c r="AH473" s="6">
        <v>69.230769230769226</v>
      </c>
      <c r="AI473" s="6"/>
      <c r="AJ473" s="6"/>
    </row>
    <row r="474" spans="1:36" hidden="1" x14ac:dyDescent="0.2">
      <c r="A474" s="1" t="str">
        <f t="shared" si="7"/>
        <v>AdurBangladeshi</v>
      </c>
      <c r="B474" s="3" t="s">
        <v>533</v>
      </c>
      <c r="C474" s="3" t="s">
        <v>534</v>
      </c>
      <c r="D474" s="3" t="s">
        <v>712</v>
      </c>
      <c r="E474" s="5">
        <v>269</v>
      </c>
      <c r="F474" s="5">
        <v>0</v>
      </c>
      <c r="G474" s="5">
        <v>0</v>
      </c>
      <c r="H474" s="5">
        <v>0</v>
      </c>
      <c r="I474" s="5">
        <v>5</v>
      </c>
      <c r="J474" s="5">
        <v>26</v>
      </c>
      <c r="K474" s="5">
        <v>0</v>
      </c>
      <c r="L474" s="5">
        <v>0</v>
      </c>
      <c r="M474" s="5">
        <v>6</v>
      </c>
      <c r="N474" s="5">
        <v>0</v>
      </c>
      <c r="O474" s="6">
        <v>0</v>
      </c>
      <c r="P474" s="6">
        <v>0</v>
      </c>
      <c r="Q474" s="6">
        <v>0</v>
      </c>
      <c r="R474" s="6">
        <v>1.8587360594795539</v>
      </c>
      <c r="S474" s="6">
        <v>9.6654275092936803</v>
      </c>
      <c r="T474" s="6">
        <v>0</v>
      </c>
      <c r="U474" s="6">
        <v>0</v>
      </c>
      <c r="V474" s="6">
        <v>2.2304832713754648</v>
      </c>
      <c r="W474" s="6">
        <v>0</v>
      </c>
      <c r="X474" s="5">
        <v>110</v>
      </c>
      <c r="Y474" s="5">
        <v>76</v>
      </c>
      <c r="Z474" s="5">
        <v>3</v>
      </c>
      <c r="AA474" s="5">
        <v>0</v>
      </c>
      <c r="AB474" s="5">
        <v>0</v>
      </c>
      <c r="AC474" s="5">
        <v>0</v>
      </c>
      <c r="AD474" s="5">
        <v>110</v>
      </c>
      <c r="AE474" s="5">
        <v>76</v>
      </c>
      <c r="AF474" s="5">
        <v>3</v>
      </c>
      <c r="AG474" s="6">
        <v>3.9473684210526314</v>
      </c>
      <c r="AH474" s="6">
        <v>69.090909090909093</v>
      </c>
      <c r="AI474" s="6"/>
      <c r="AJ474" s="6"/>
    </row>
    <row r="475" spans="1:36" hidden="1" x14ac:dyDescent="0.2">
      <c r="A475" s="1" t="str">
        <f t="shared" si="7"/>
        <v>AdurChinese</v>
      </c>
      <c r="B475" s="3" t="s">
        <v>533</v>
      </c>
      <c r="C475" s="3" t="s">
        <v>534</v>
      </c>
      <c r="D475" s="3" t="s">
        <v>713</v>
      </c>
      <c r="E475" s="5">
        <v>242</v>
      </c>
      <c r="F475" s="5">
        <v>0</v>
      </c>
      <c r="G475" s="5">
        <v>0</v>
      </c>
      <c r="H475" s="5">
        <v>0</v>
      </c>
      <c r="I475" s="5">
        <v>2</v>
      </c>
      <c r="J475" s="5">
        <v>15</v>
      </c>
      <c r="K475" s="5">
        <v>43</v>
      </c>
      <c r="L475" s="5">
        <v>0</v>
      </c>
      <c r="M475" s="5">
        <v>14</v>
      </c>
      <c r="N475" s="5">
        <v>0</v>
      </c>
      <c r="O475" s="6">
        <v>0</v>
      </c>
      <c r="P475" s="6">
        <v>0</v>
      </c>
      <c r="Q475" s="6">
        <v>0</v>
      </c>
      <c r="R475" s="6">
        <v>0.82644628099173556</v>
      </c>
      <c r="S475" s="6">
        <v>6.1983471074380168</v>
      </c>
      <c r="T475" s="6">
        <v>17.768595041322314</v>
      </c>
      <c r="U475" s="6">
        <v>0</v>
      </c>
      <c r="V475" s="6">
        <v>5.785123966942149</v>
      </c>
      <c r="W475" s="6">
        <v>0</v>
      </c>
      <c r="X475" s="5">
        <v>94</v>
      </c>
      <c r="Y475" s="5">
        <v>84</v>
      </c>
      <c r="Z475" s="5">
        <v>5</v>
      </c>
      <c r="AA475" s="5">
        <v>0</v>
      </c>
      <c r="AB475" s="5">
        <v>0</v>
      </c>
      <c r="AC475" s="5">
        <v>0</v>
      </c>
      <c r="AD475" s="5">
        <v>94</v>
      </c>
      <c r="AE475" s="5">
        <v>84</v>
      </c>
      <c r="AF475" s="5">
        <v>5</v>
      </c>
      <c r="AG475" s="6">
        <v>5.9523809523809526</v>
      </c>
      <c r="AH475" s="6">
        <v>89.361702127659569</v>
      </c>
      <c r="AI475" s="6"/>
      <c r="AJ475" s="6"/>
    </row>
    <row r="476" spans="1:36" hidden="1" x14ac:dyDescent="0.2">
      <c r="A476" s="1" t="str">
        <f t="shared" si="7"/>
        <v>AdurAsian Other</v>
      </c>
      <c r="B476" s="3" t="s">
        <v>533</v>
      </c>
      <c r="C476" s="3" t="s">
        <v>534</v>
      </c>
      <c r="D476" s="3" t="s">
        <v>714</v>
      </c>
      <c r="E476" s="5">
        <v>258</v>
      </c>
      <c r="F476" s="5">
        <v>0</v>
      </c>
      <c r="G476" s="5">
        <v>0</v>
      </c>
      <c r="H476" s="5">
        <v>0</v>
      </c>
      <c r="I476" s="5">
        <v>12</v>
      </c>
      <c r="J476" s="5">
        <v>24</v>
      </c>
      <c r="K476" s="5">
        <v>21</v>
      </c>
      <c r="L476" s="5">
        <v>0</v>
      </c>
      <c r="M476" s="5">
        <v>27</v>
      </c>
      <c r="N476" s="5">
        <v>0</v>
      </c>
      <c r="O476" s="6">
        <v>0</v>
      </c>
      <c r="P476" s="6">
        <v>0</v>
      </c>
      <c r="Q476" s="6">
        <v>0</v>
      </c>
      <c r="R476" s="6">
        <v>4.6511627906976747</v>
      </c>
      <c r="S476" s="6">
        <v>9.3023255813953494</v>
      </c>
      <c r="T476" s="6">
        <v>8.1395348837209305</v>
      </c>
      <c r="U476" s="6">
        <v>0</v>
      </c>
      <c r="V476" s="6">
        <v>10.465116279069768</v>
      </c>
      <c r="W476" s="6">
        <v>0</v>
      </c>
      <c r="X476" s="5">
        <v>113</v>
      </c>
      <c r="Y476" s="5">
        <v>96</v>
      </c>
      <c r="Z476" s="5">
        <v>5</v>
      </c>
      <c r="AA476" s="5">
        <v>0</v>
      </c>
      <c r="AB476" s="5">
        <v>0</v>
      </c>
      <c r="AC476" s="5">
        <v>0</v>
      </c>
      <c r="AD476" s="5">
        <v>113</v>
      </c>
      <c r="AE476" s="5">
        <v>96</v>
      </c>
      <c r="AF476" s="5">
        <v>5</v>
      </c>
      <c r="AG476" s="6">
        <v>5.208333333333333</v>
      </c>
      <c r="AH476" s="6">
        <v>84.955752212389385</v>
      </c>
      <c r="AI476" s="6"/>
      <c r="AJ476" s="6"/>
    </row>
    <row r="477" spans="1:36" hidden="1" x14ac:dyDescent="0.2">
      <c r="A477" s="1" t="str">
        <f t="shared" si="7"/>
        <v>AdurBlack African</v>
      </c>
      <c r="B477" s="3" t="s">
        <v>533</v>
      </c>
      <c r="C477" s="3" t="s">
        <v>534</v>
      </c>
      <c r="D477" s="3" t="s">
        <v>715</v>
      </c>
      <c r="E477" s="5">
        <v>241</v>
      </c>
      <c r="F477" s="5">
        <v>0</v>
      </c>
      <c r="G477" s="5">
        <v>0</v>
      </c>
      <c r="H477" s="5">
        <v>0</v>
      </c>
      <c r="I477" s="5">
        <v>0</v>
      </c>
      <c r="J477" s="5">
        <v>35</v>
      </c>
      <c r="K477" s="5">
        <v>11</v>
      </c>
      <c r="L477" s="5">
        <v>0</v>
      </c>
      <c r="M477" s="5">
        <v>32</v>
      </c>
      <c r="N477" s="5">
        <v>0</v>
      </c>
      <c r="O477" s="6">
        <v>0</v>
      </c>
      <c r="P477" s="6">
        <v>0</v>
      </c>
      <c r="Q477" s="6">
        <v>0</v>
      </c>
      <c r="R477" s="6">
        <v>0</v>
      </c>
      <c r="S477" s="6">
        <v>14.522821576763485</v>
      </c>
      <c r="T477" s="6">
        <v>4.5643153526970952</v>
      </c>
      <c r="U477" s="6">
        <v>0</v>
      </c>
      <c r="V477" s="6">
        <v>13.278008298755188</v>
      </c>
      <c r="W477" s="6">
        <v>0</v>
      </c>
      <c r="X477" s="5">
        <v>108</v>
      </c>
      <c r="Y477" s="5">
        <v>96</v>
      </c>
      <c r="Z477" s="5">
        <v>5</v>
      </c>
      <c r="AA477" s="5">
        <v>0</v>
      </c>
      <c r="AB477" s="5">
        <v>0</v>
      </c>
      <c r="AC477" s="5">
        <v>0</v>
      </c>
      <c r="AD477" s="5">
        <v>108</v>
      </c>
      <c r="AE477" s="5">
        <v>96</v>
      </c>
      <c r="AF477" s="5">
        <v>5</v>
      </c>
      <c r="AG477" s="6">
        <v>5.208333333333333</v>
      </c>
      <c r="AH477" s="6">
        <v>88.888888888888886</v>
      </c>
      <c r="AI477" s="6"/>
      <c r="AJ477" s="6"/>
    </row>
    <row r="478" spans="1:36" hidden="1" x14ac:dyDescent="0.2">
      <c r="A478" s="1" t="str">
        <f t="shared" si="7"/>
        <v>AdurBlack Caribbean</v>
      </c>
      <c r="B478" s="3" t="s">
        <v>533</v>
      </c>
      <c r="C478" s="3" t="s">
        <v>534</v>
      </c>
      <c r="D478" s="3" t="s">
        <v>716</v>
      </c>
      <c r="E478" s="5">
        <v>60</v>
      </c>
      <c r="F478" s="5">
        <v>0</v>
      </c>
      <c r="G478" s="5">
        <v>0</v>
      </c>
      <c r="H478" s="5">
        <v>0</v>
      </c>
      <c r="I478" s="5">
        <v>0</v>
      </c>
      <c r="J478" s="5">
        <v>10</v>
      </c>
      <c r="K478" s="5">
        <v>0</v>
      </c>
      <c r="L478" s="5">
        <v>0</v>
      </c>
      <c r="M478" s="5">
        <v>3</v>
      </c>
      <c r="N478" s="5">
        <v>0</v>
      </c>
      <c r="O478" s="6">
        <v>0</v>
      </c>
      <c r="P478" s="6">
        <v>0</v>
      </c>
      <c r="Q478" s="6">
        <v>0</v>
      </c>
      <c r="R478" s="6">
        <v>0</v>
      </c>
      <c r="S478" s="6">
        <v>16.666666666666668</v>
      </c>
      <c r="T478" s="6">
        <v>0</v>
      </c>
      <c r="U478" s="6">
        <v>0</v>
      </c>
      <c r="V478" s="6">
        <v>5</v>
      </c>
      <c r="W478" s="6">
        <v>0</v>
      </c>
      <c r="X478" s="5">
        <v>28</v>
      </c>
      <c r="Y478" s="5">
        <v>25</v>
      </c>
      <c r="Z478" s="5">
        <v>1</v>
      </c>
      <c r="AA478" s="5">
        <v>0</v>
      </c>
      <c r="AB478" s="5">
        <v>0</v>
      </c>
      <c r="AC478" s="5">
        <v>0</v>
      </c>
      <c r="AD478" s="5">
        <v>28</v>
      </c>
      <c r="AE478" s="5">
        <v>25</v>
      </c>
      <c r="AF478" s="5">
        <v>1</v>
      </c>
      <c r="AG478" s="6">
        <v>4</v>
      </c>
      <c r="AH478" s="6">
        <v>89.285714285714292</v>
      </c>
      <c r="AI478" s="6"/>
      <c r="AJ478" s="6"/>
    </row>
    <row r="479" spans="1:36" hidden="1" x14ac:dyDescent="0.2">
      <c r="A479" s="1" t="str">
        <f t="shared" si="7"/>
        <v>AdurBlack Other</v>
      </c>
      <c r="B479" s="3" t="s">
        <v>533</v>
      </c>
      <c r="C479" s="3" t="s">
        <v>534</v>
      </c>
      <c r="D479" s="3" t="s">
        <v>717</v>
      </c>
      <c r="E479" s="5">
        <v>12</v>
      </c>
      <c r="F479" s="5">
        <v>0</v>
      </c>
      <c r="G479" s="5">
        <v>0</v>
      </c>
      <c r="H479" s="5">
        <v>0</v>
      </c>
      <c r="I479" s="5">
        <v>0</v>
      </c>
      <c r="J479" s="5">
        <v>0</v>
      </c>
      <c r="K479" s="5">
        <v>0</v>
      </c>
      <c r="L479" s="5">
        <v>0</v>
      </c>
      <c r="M479" s="5">
        <v>0</v>
      </c>
      <c r="N479" s="5">
        <v>0</v>
      </c>
      <c r="O479" s="6">
        <v>0</v>
      </c>
      <c r="P479" s="6">
        <v>0</v>
      </c>
      <c r="Q479" s="6">
        <v>0</v>
      </c>
      <c r="R479" s="6">
        <v>0</v>
      </c>
      <c r="S479" s="6">
        <v>0</v>
      </c>
      <c r="T479" s="6">
        <v>0</v>
      </c>
      <c r="U479" s="6">
        <v>0</v>
      </c>
      <c r="V479" s="6">
        <v>0</v>
      </c>
      <c r="W479" s="6">
        <v>0</v>
      </c>
      <c r="X479" s="5">
        <v>6</v>
      </c>
      <c r="Y479" s="5">
        <v>5</v>
      </c>
      <c r="Z479" s="5">
        <v>0</v>
      </c>
      <c r="AA479" s="5">
        <v>0</v>
      </c>
      <c r="AB479" s="5">
        <v>0</v>
      </c>
      <c r="AC479" s="5">
        <v>0</v>
      </c>
      <c r="AD479" s="5">
        <v>6</v>
      </c>
      <c r="AE479" s="5">
        <v>5</v>
      </c>
      <c r="AF479" s="5">
        <v>0</v>
      </c>
      <c r="AG479" s="6">
        <v>0</v>
      </c>
      <c r="AH479" s="6">
        <v>83.333333333333329</v>
      </c>
      <c r="AI479" s="6"/>
      <c r="AJ479" s="6"/>
    </row>
    <row r="480" spans="1:36" hidden="1" x14ac:dyDescent="0.2">
      <c r="A480" s="1" t="str">
        <f t="shared" si="7"/>
        <v>AdurArab</v>
      </c>
      <c r="B480" s="3" t="s">
        <v>533</v>
      </c>
      <c r="C480" s="3" t="s">
        <v>534</v>
      </c>
      <c r="D480" s="3" t="s">
        <v>699</v>
      </c>
      <c r="E480" s="5">
        <v>170</v>
      </c>
      <c r="F480" s="5">
        <v>0</v>
      </c>
      <c r="G480" s="5">
        <v>0</v>
      </c>
      <c r="H480" s="5">
        <v>0</v>
      </c>
      <c r="I480" s="5">
        <v>8</v>
      </c>
      <c r="J480" s="5">
        <v>17</v>
      </c>
      <c r="K480" s="5">
        <v>0</v>
      </c>
      <c r="L480" s="5">
        <v>0</v>
      </c>
      <c r="M480" s="5">
        <v>14</v>
      </c>
      <c r="N480" s="5">
        <v>0</v>
      </c>
      <c r="O480" s="6">
        <v>0</v>
      </c>
      <c r="P480" s="6">
        <v>0</v>
      </c>
      <c r="Q480" s="6">
        <v>0</v>
      </c>
      <c r="R480" s="6">
        <v>4.7058823529411766</v>
      </c>
      <c r="S480" s="6">
        <v>10</v>
      </c>
      <c r="T480" s="6">
        <v>0</v>
      </c>
      <c r="U480" s="6">
        <v>0</v>
      </c>
      <c r="V480" s="6">
        <v>8.235294117647058</v>
      </c>
      <c r="W480" s="6">
        <v>0</v>
      </c>
      <c r="X480" s="5">
        <v>59</v>
      </c>
      <c r="Y480" s="5">
        <v>40</v>
      </c>
      <c r="Z480" s="5">
        <v>6</v>
      </c>
      <c r="AA480" s="5">
        <v>0</v>
      </c>
      <c r="AB480" s="5">
        <v>0</v>
      </c>
      <c r="AC480" s="5">
        <v>0</v>
      </c>
      <c r="AD480" s="5">
        <v>59</v>
      </c>
      <c r="AE480" s="5">
        <v>40</v>
      </c>
      <c r="AF480" s="5">
        <v>6</v>
      </c>
      <c r="AG480" s="6">
        <v>15</v>
      </c>
      <c r="AH480" s="6">
        <v>67.79661016949153</v>
      </c>
      <c r="AI480" s="6"/>
      <c r="AJ480" s="6"/>
    </row>
    <row r="481" spans="1:36" hidden="1" x14ac:dyDescent="0.2">
      <c r="A481" s="1" t="str">
        <f t="shared" si="7"/>
        <v>AdurOther</v>
      </c>
      <c r="B481" s="3" t="s">
        <v>533</v>
      </c>
      <c r="C481" s="3" t="s">
        <v>534</v>
      </c>
      <c r="D481" s="3" t="s">
        <v>718</v>
      </c>
      <c r="E481" s="5">
        <v>92</v>
      </c>
      <c r="F481" s="5">
        <v>0</v>
      </c>
      <c r="G481" s="5">
        <v>0</v>
      </c>
      <c r="H481" s="5">
        <v>0</v>
      </c>
      <c r="I481" s="5">
        <v>2</v>
      </c>
      <c r="J481" s="5">
        <v>8</v>
      </c>
      <c r="K481" s="5">
        <v>1</v>
      </c>
      <c r="L481" s="5">
        <v>0</v>
      </c>
      <c r="M481" s="5">
        <v>1</v>
      </c>
      <c r="N481" s="5">
        <v>0</v>
      </c>
      <c r="O481" s="6">
        <v>0</v>
      </c>
      <c r="P481" s="6">
        <v>0</v>
      </c>
      <c r="Q481" s="6">
        <v>0</v>
      </c>
      <c r="R481" s="6">
        <v>2.1739130434782608</v>
      </c>
      <c r="S481" s="6">
        <v>8.695652173913043</v>
      </c>
      <c r="T481" s="6">
        <v>1.0869565217391304</v>
      </c>
      <c r="U481" s="6">
        <v>0</v>
      </c>
      <c r="V481" s="6">
        <v>1.0869565217391304</v>
      </c>
      <c r="W481" s="6">
        <v>0</v>
      </c>
      <c r="X481" s="5">
        <v>52</v>
      </c>
      <c r="Y481" s="5">
        <v>49</v>
      </c>
      <c r="Z481" s="5">
        <v>3</v>
      </c>
      <c r="AA481" s="5">
        <v>0</v>
      </c>
      <c r="AB481" s="5">
        <v>0</v>
      </c>
      <c r="AC481" s="5">
        <v>0</v>
      </c>
      <c r="AD481" s="5">
        <v>52</v>
      </c>
      <c r="AE481" s="5">
        <v>49</v>
      </c>
      <c r="AF481" s="5">
        <v>3</v>
      </c>
      <c r="AG481" s="6">
        <v>6.1224489795918364</v>
      </c>
      <c r="AH481" s="6">
        <v>94.230769230769226</v>
      </c>
      <c r="AI481" s="6"/>
      <c r="AJ481" s="6"/>
    </row>
    <row r="482" spans="1:36" x14ac:dyDescent="0.2">
      <c r="A482" s="1" t="str">
        <f t="shared" si="7"/>
        <v>AllerdaleAll people</v>
      </c>
      <c r="B482" s="3" t="s">
        <v>175</v>
      </c>
      <c r="C482" s="3" t="s">
        <v>176</v>
      </c>
      <c r="D482" s="3" t="s">
        <v>700</v>
      </c>
      <c r="E482" s="5">
        <v>96422</v>
      </c>
      <c r="F482" s="5">
        <v>9733</v>
      </c>
      <c r="G482" s="5">
        <v>8197</v>
      </c>
      <c r="H482" s="5">
        <v>13395</v>
      </c>
      <c r="I482" s="5">
        <v>16256</v>
      </c>
      <c r="J482" s="5">
        <v>11398</v>
      </c>
      <c r="K482" s="5">
        <v>18243</v>
      </c>
      <c r="L482" s="5">
        <v>1252</v>
      </c>
      <c r="M482" s="5">
        <v>0</v>
      </c>
      <c r="N482" s="5">
        <v>0</v>
      </c>
      <c r="O482" s="6">
        <v>10.094169380431852</v>
      </c>
      <c r="P482" s="6">
        <v>8.5011719317168275</v>
      </c>
      <c r="Q482" s="6">
        <v>13.892057829126133</v>
      </c>
      <c r="R482" s="6">
        <v>16.859222998900666</v>
      </c>
      <c r="S482" s="6">
        <v>11.820953724253801</v>
      </c>
      <c r="T482" s="6">
        <v>18.919956026632928</v>
      </c>
      <c r="U482" s="6">
        <v>1.2984588579369853</v>
      </c>
      <c r="V482" s="6">
        <v>0</v>
      </c>
      <c r="W482" s="6">
        <v>0</v>
      </c>
      <c r="X482" s="5">
        <v>29430</v>
      </c>
      <c r="Y482" s="5">
        <v>26162</v>
      </c>
      <c r="Z482" s="5">
        <v>1290</v>
      </c>
      <c r="AA482" s="5">
        <v>2926</v>
      </c>
      <c r="AB482" s="5">
        <v>2405</v>
      </c>
      <c r="AC482" s="5">
        <v>211</v>
      </c>
      <c r="AD482" s="5">
        <v>26504</v>
      </c>
      <c r="AE482" s="5">
        <v>23757</v>
      </c>
      <c r="AF482" s="5">
        <v>1079</v>
      </c>
      <c r="AG482" s="6">
        <v>4.5418192532727195</v>
      </c>
      <c r="AH482" s="6">
        <v>89.635526712948987</v>
      </c>
      <c r="AI482" s="6">
        <v>8.7733887733887741</v>
      </c>
      <c r="AJ482" s="6">
        <v>82.194121667805874</v>
      </c>
    </row>
    <row r="483" spans="1:36" hidden="1" x14ac:dyDescent="0.2">
      <c r="A483" s="1" t="str">
        <f t="shared" si="7"/>
        <v>AllerdaleWhite British</v>
      </c>
      <c r="B483" s="3" t="s">
        <v>175</v>
      </c>
      <c r="C483" s="3" t="s">
        <v>176</v>
      </c>
      <c r="D483" s="3" t="s">
        <v>701</v>
      </c>
      <c r="E483" s="5">
        <v>94085</v>
      </c>
      <c r="F483" s="5">
        <v>9484</v>
      </c>
      <c r="G483" s="5">
        <v>8036</v>
      </c>
      <c r="H483" s="5">
        <v>13063</v>
      </c>
      <c r="I483" s="5">
        <v>15832</v>
      </c>
      <c r="J483" s="5">
        <v>11132</v>
      </c>
      <c r="K483" s="5">
        <v>17848</v>
      </c>
      <c r="L483" s="5">
        <v>1222</v>
      </c>
      <c r="M483" s="5">
        <v>0</v>
      </c>
      <c r="N483" s="5">
        <v>0</v>
      </c>
      <c r="O483" s="6">
        <v>10.080246585534358</v>
      </c>
      <c r="P483" s="6">
        <v>8.5412127331668177</v>
      </c>
      <c r="Q483" s="6">
        <v>13.884253600467662</v>
      </c>
      <c r="R483" s="6">
        <v>16.82733698251581</v>
      </c>
      <c r="S483" s="6">
        <v>11.831854174416751</v>
      </c>
      <c r="T483" s="6">
        <v>18.970080246585535</v>
      </c>
      <c r="U483" s="6">
        <v>1.2988255301057554</v>
      </c>
      <c r="V483" s="6">
        <v>0</v>
      </c>
      <c r="W483" s="6">
        <v>0</v>
      </c>
      <c r="X483" s="5">
        <v>28395</v>
      </c>
      <c r="Y483" s="5">
        <v>25250</v>
      </c>
      <c r="Z483" s="5">
        <v>1244</v>
      </c>
      <c r="AA483" s="5">
        <v>2838</v>
      </c>
      <c r="AB483" s="5">
        <v>2335</v>
      </c>
      <c r="AC483" s="5">
        <v>208</v>
      </c>
      <c r="AD483" s="5">
        <v>25557</v>
      </c>
      <c r="AE483" s="5">
        <v>22915</v>
      </c>
      <c r="AF483" s="5">
        <v>1036</v>
      </c>
      <c r="AG483" s="6">
        <v>4.5210560768055856</v>
      </c>
      <c r="AH483" s="6">
        <v>89.662323433892865</v>
      </c>
      <c r="AI483" s="6">
        <v>8.9079229122055672</v>
      </c>
      <c r="AJ483" s="6">
        <v>82.27625088090204</v>
      </c>
    </row>
    <row r="484" spans="1:36" hidden="1" x14ac:dyDescent="0.2">
      <c r="A484" s="1" t="str">
        <f t="shared" si="7"/>
        <v>AllerdaleMinorities - all other than White British</v>
      </c>
      <c r="B484" s="3" t="s">
        <v>175</v>
      </c>
      <c r="C484" s="3" t="s">
        <v>176</v>
      </c>
      <c r="D484" s="3" t="s">
        <v>702</v>
      </c>
      <c r="E484" s="5">
        <v>2337</v>
      </c>
      <c r="F484" s="5">
        <v>249</v>
      </c>
      <c r="G484" s="5">
        <v>161</v>
      </c>
      <c r="H484" s="5">
        <v>332</v>
      </c>
      <c r="I484" s="5">
        <v>424</v>
      </c>
      <c r="J484" s="5">
        <v>266</v>
      </c>
      <c r="K484" s="5">
        <v>395</v>
      </c>
      <c r="L484" s="5">
        <v>30</v>
      </c>
      <c r="M484" s="5">
        <v>0</v>
      </c>
      <c r="N484" s="5">
        <v>0</v>
      </c>
      <c r="O484" s="6">
        <v>10.654685494223363</v>
      </c>
      <c r="P484" s="6">
        <v>6.8891741548994441</v>
      </c>
      <c r="Q484" s="6">
        <v>14.206247325631152</v>
      </c>
      <c r="R484" s="6">
        <v>18.142918271287975</v>
      </c>
      <c r="S484" s="6">
        <v>11.382113821138212</v>
      </c>
      <c r="T484" s="6">
        <v>16.902011125374411</v>
      </c>
      <c r="U484" s="6">
        <v>1.2836970474967908</v>
      </c>
      <c r="V484" s="6">
        <v>0</v>
      </c>
      <c r="W484" s="6">
        <v>0</v>
      </c>
      <c r="X484" s="5">
        <v>1035</v>
      </c>
      <c r="Y484" s="5">
        <v>912</v>
      </c>
      <c r="Z484" s="5">
        <v>46</v>
      </c>
      <c r="AA484" s="5">
        <v>88</v>
      </c>
      <c r="AB484" s="5">
        <v>70</v>
      </c>
      <c r="AC484" s="5">
        <v>3</v>
      </c>
      <c r="AD484" s="5">
        <v>947</v>
      </c>
      <c r="AE484" s="5">
        <v>842</v>
      </c>
      <c r="AF484" s="5">
        <v>43</v>
      </c>
      <c r="AG484" s="6">
        <v>5.1068883610451303</v>
      </c>
      <c r="AH484" s="6">
        <v>88.912354804646256</v>
      </c>
      <c r="AI484" s="6">
        <v>4.2857142857142856</v>
      </c>
      <c r="AJ484" s="6">
        <v>79.545454545454547</v>
      </c>
    </row>
    <row r="485" spans="1:36" hidden="1" x14ac:dyDescent="0.2">
      <c r="A485" s="1" t="str">
        <f t="shared" si="7"/>
        <v>AllerdaleWhite Irish</v>
      </c>
      <c r="B485" s="3" t="s">
        <v>175</v>
      </c>
      <c r="C485" s="3" t="s">
        <v>176</v>
      </c>
      <c r="D485" s="3" t="s">
        <v>703</v>
      </c>
      <c r="E485" s="5">
        <v>241</v>
      </c>
      <c r="F485" s="5">
        <v>19</v>
      </c>
      <c r="G485" s="5">
        <v>11</v>
      </c>
      <c r="H485" s="5">
        <v>25</v>
      </c>
      <c r="I485" s="5">
        <v>33</v>
      </c>
      <c r="J485" s="5">
        <v>25</v>
      </c>
      <c r="K485" s="5">
        <v>61</v>
      </c>
      <c r="L485" s="5">
        <v>3</v>
      </c>
      <c r="M485" s="5">
        <v>0</v>
      </c>
      <c r="N485" s="5">
        <v>0</v>
      </c>
      <c r="O485" s="6">
        <v>7.8838174273858925</v>
      </c>
      <c r="P485" s="6">
        <v>4.5643153526970952</v>
      </c>
      <c r="Q485" s="6">
        <v>10.37344398340249</v>
      </c>
      <c r="R485" s="6">
        <v>13.692946058091286</v>
      </c>
      <c r="S485" s="6">
        <v>10.37344398340249</v>
      </c>
      <c r="T485" s="6">
        <v>25.311203319502074</v>
      </c>
      <c r="U485" s="6">
        <v>1.2448132780082988</v>
      </c>
      <c r="V485" s="6">
        <v>0</v>
      </c>
      <c r="W485" s="6">
        <v>0</v>
      </c>
      <c r="X485" s="5">
        <v>72</v>
      </c>
      <c r="Y485" s="5">
        <v>67</v>
      </c>
      <c r="Z485" s="5">
        <v>3</v>
      </c>
      <c r="AA485" s="5">
        <v>7</v>
      </c>
      <c r="AB485" s="5">
        <v>6</v>
      </c>
      <c r="AC485" s="5">
        <v>0</v>
      </c>
      <c r="AD485" s="5">
        <v>65</v>
      </c>
      <c r="AE485" s="5">
        <v>61</v>
      </c>
      <c r="AF485" s="5">
        <v>3</v>
      </c>
      <c r="AG485" s="6">
        <v>4.918032786885246</v>
      </c>
      <c r="AH485" s="6">
        <v>93.84615384615384</v>
      </c>
      <c r="AI485" s="6">
        <v>0</v>
      </c>
      <c r="AJ485" s="6">
        <v>85.714285714285708</v>
      </c>
    </row>
    <row r="486" spans="1:36" hidden="1" x14ac:dyDescent="0.2">
      <c r="A486" s="1" t="str">
        <f t="shared" si="7"/>
        <v>AllerdaleWhite Gyspy or Irish Traveller</v>
      </c>
      <c r="B486" s="3" t="s">
        <v>175</v>
      </c>
      <c r="C486" s="3" t="s">
        <v>176</v>
      </c>
      <c r="D486" s="3" t="s">
        <v>704</v>
      </c>
      <c r="E486" s="5">
        <v>14</v>
      </c>
      <c r="F486" s="5">
        <v>1</v>
      </c>
      <c r="G486" s="5">
        <v>1</v>
      </c>
      <c r="H486" s="5">
        <v>3</v>
      </c>
      <c r="I486" s="5">
        <v>5</v>
      </c>
      <c r="J486" s="5">
        <v>1</v>
      </c>
      <c r="K486" s="5">
        <v>1</v>
      </c>
      <c r="L486" s="5">
        <v>0</v>
      </c>
      <c r="M486" s="5">
        <v>0</v>
      </c>
      <c r="N486" s="5">
        <v>0</v>
      </c>
      <c r="O486" s="6">
        <v>7.1428571428571432</v>
      </c>
      <c r="P486" s="6">
        <v>7.1428571428571432</v>
      </c>
      <c r="Q486" s="6">
        <v>21.428571428571427</v>
      </c>
      <c r="R486" s="6">
        <v>35.714285714285715</v>
      </c>
      <c r="S486" s="6">
        <v>7.1428571428571432</v>
      </c>
      <c r="T486" s="6">
        <v>7.1428571428571432</v>
      </c>
      <c r="U486" s="6">
        <v>0</v>
      </c>
      <c r="V486" s="6">
        <v>0</v>
      </c>
      <c r="W486" s="6">
        <v>0</v>
      </c>
      <c r="X486" s="5">
        <v>9</v>
      </c>
      <c r="Y486" s="5">
        <v>8</v>
      </c>
      <c r="Z486" s="5">
        <v>2</v>
      </c>
      <c r="AA486" s="5">
        <v>1</v>
      </c>
      <c r="AB486" s="5">
        <v>1</v>
      </c>
      <c r="AC486" s="5">
        <v>0</v>
      </c>
      <c r="AD486" s="5">
        <v>8</v>
      </c>
      <c r="AE486" s="5">
        <v>7</v>
      </c>
      <c r="AF486" s="5">
        <v>2</v>
      </c>
      <c r="AG486" s="6">
        <v>28.571428571428573</v>
      </c>
      <c r="AH486" s="6">
        <v>87.5</v>
      </c>
      <c r="AI486" s="6">
        <v>0</v>
      </c>
      <c r="AJ486" s="6">
        <v>100</v>
      </c>
    </row>
    <row r="487" spans="1:36" hidden="1" x14ac:dyDescent="0.2">
      <c r="A487" s="1" t="str">
        <f t="shared" si="7"/>
        <v>AllerdaleWhite Other</v>
      </c>
      <c r="B487" s="3" t="s">
        <v>175</v>
      </c>
      <c r="C487" s="3" t="s">
        <v>176</v>
      </c>
      <c r="D487" s="3" t="s">
        <v>705</v>
      </c>
      <c r="E487" s="5">
        <v>1045</v>
      </c>
      <c r="F487" s="5">
        <v>115</v>
      </c>
      <c r="G487" s="5">
        <v>64</v>
      </c>
      <c r="H487" s="5">
        <v>148</v>
      </c>
      <c r="I487" s="5">
        <v>192</v>
      </c>
      <c r="J487" s="5">
        <v>118</v>
      </c>
      <c r="K487" s="5">
        <v>198</v>
      </c>
      <c r="L487" s="5">
        <v>15</v>
      </c>
      <c r="M487" s="5">
        <v>0</v>
      </c>
      <c r="N487" s="5">
        <v>0</v>
      </c>
      <c r="O487" s="6">
        <v>11.004784688995215</v>
      </c>
      <c r="P487" s="6">
        <v>6.1244019138755981</v>
      </c>
      <c r="Q487" s="6">
        <v>14.16267942583732</v>
      </c>
      <c r="R487" s="6">
        <v>18.373205741626794</v>
      </c>
      <c r="S487" s="6">
        <v>11.291866028708133</v>
      </c>
      <c r="T487" s="6">
        <v>18.94736842105263</v>
      </c>
      <c r="U487" s="6">
        <v>1.4354066985645932</v>
      </c>
      <c r="V487" s="6">
        <v>0</v>
      </c>
      <c r="W487" s="6">
        <v>0</v>
      </c>
      <c r="X487" s="5">
        <v>543</v>
      </c>
      <c r="Y487" s="5">
        <v>494</v>
      </c>
      <c r="Z487" s="5">
        <v>26</v>
      </c>
      <c r="AA487" s="5">
        <v>34</v>
      </c>
      <c r="AB487" s="5">
        <v>30</v>
      </c>
      <c r="AC487" s="5">
        <v>3</v>
      </c>
      <c r="AD487" s="5">
        <v>509</v>
      </c>
      <c r="AE487" s="5">
        <v>464</v>
      </c>
      <c r="AF487" s="5">
        <v>23</v>
      </c>
      <c r="AG487" s="6">
        <v>4.9568965517241379</v>
      </c>
      <c r="AH487" s="6">
        <v>91.15913555992141</v>
      </c>
      <c r="AI487" s="6">
        <v>10</v>
      </c>
      <c r="AJ487" s="6">
        <v>88.235294117647058</v>
      </c>
    </row>
    <row r="488" spans="1:36" hidden="1" x14ac:dyDescent="0.2">
      <c r="A488" s="1" t="str">
        <f t="shared" si="7"/>
        <v>AllerdaleMixed White and Black Caribbean</v>
      </c>
      <c r="B488" s="3" t="s">
        <v>175</v>
      </c>
      <c r="C488" s="3" t="s">
        <v>176</v>
      </c>
      <c r="D488" s="3" t="s">
        <v>706</v>
      </c>
      <c r="E488" s="5">
        <v>134</v>
      </c>
      <c r="F488" s="5">
        <v>18</v>
      </c>
      <c r="G488" s="5">
        <v>10</v>
      </c>
      <c r="H488" s="5">
        <v>27</v>
      </c>
      <c r="I488" s="5">
        <v>32</v>
      </c>
      <c r="J488" s="5">
        <v>20</v>
      </c>
      <c r="K488" s="5">
        <v>12</v>
      </c>
      <c r="L488" s="5">
        <v>2</v>
      </c>
      <c r="M488" s="5">
        <v>0</v>
      </c>
      <c r="N488" s="5">
        <v>0</v>
      </c>
      <c r="O488" s="6">
        <v>13.432835820895523</v>
      </c>
      <c r="P488" s="6">
        <v>7.4626865671641793</v>
      </c>
      <c r="Q488" s="6">
        <v>20.149253731343283</v>
      </c>
      <c r="R488" s="6">
        <v>23.880597014925375</v>
      </c>
      <c r="S488" s="6">
        <v>14.925373134328359</v>
      </c>
      <c r="T488" s="6">
        <v>8.9552238805970141</v>
      </c>
      <c r="U488" s="6">
        <v>1.4925373134328359</v>
      </c>
      <c r="V488" s="6">
        <v>0</v>
      </c>
      <c r="W488" s="6">
        <v>0</v>
      </c>
      <c r="X488" s="5">
        <v>38</v>
      </c>
      <c r="Y488" s="5">
        <v>28</v>
      </c>
      <c r="Z488" s="5">
        <v>3</v>
      </c>
      <c r="AA488" s="5">
        <v>6</v>
      </c>
      <c r="AB488" s="5">
        <v>4</v>
      </c>
      <c r="AC488" s="5">
        <v>0</v>
      </c>
      <c r="AD488" s="5">
        <v>32</v>
      </c>
      <c r="AE488" s="5">
        <v>24</v>
      </c>
      <c r="AF488" s="5">
        <v>3</v>
      </c>
      <c r="AG488" s="6">
        <v>12.5</v>
      </c>
      <c r="AH488" s="6">
        <v>75</v>
      </c>
      <c r="AI488" s="6">
        <v>0</v>
      </c>
      <c r="AJ488" s="6">
        <v>66.666666666666671</v>
      </c>
    </row>
    <row r="489" spans="1:36" hidden="1" x14ac:dyDescent="0.2">
      <c r="A489" s="1" t="str">
        <f t="shared" si="7"/>
        <v>AllerdaleMixed White and Black African</v>
      </c>
      <c r="B489" s="3" t="s">
        <v>175</v>
      </c>
      <c r="C489" s="3" t="s">
        <v>176</v>
      </c>
      <c r="D489" s="3" t="s">
        <v>707</v>
      </c>
      <c r="E489" s="5">
        <v>39</v>
      </c>
      <c r="F489" s="5">
        <v>1</v>
      </c>
      <c r="G489" s="5">
        <v>1</v>
      </c>
      <c r="H489" s="5">
        <v>2</v>
      </c>
      <c r="I489" s="5">
        <v>2</v>
      </c>
      <c r="J489" s="5">
        <v>2</v>
      </c>
      <c r="K489" s="5">
        <v>8</v>
      </c>
      <c r="L489" s="5">
        <v>0</v>
      </c>
      <c r="M489" s="5">
        <v>0</v>
      </c>
      <c r="N489" s="5">
        <v>0</v>
      </c>
      <c r="O489" s="6">
        <v>2.5641025641025643</v>
      </c>
      <c r="P489" s="6">
        <v>2.5641025641025643</v>
      </c>
      <c r="Q489" s="6">
        <v>5.1282051282051286</v>
      </c>
      <c r="R489" s="6">
        <v>5.1282051282051286</v>
      </c>
      <c r="S489" s="6">
        <v>5.1282051282051286</v>
      </c>
      <c r="T489" s="6">
        <v>20.512820512820515</v>
      </c>
      <c r="U489" s="6">
        <v>0</v>
      </c>
      <c r="V489" s="6">
        <v>0</v>
      </c>
      <c r="W489" s="6">
        <v>0</v>
      </c>
      <c r="X489" s="5">
        <v>10</v>
      </c>
      <c r="Y489" s="5">
        <v>9</v>
      </c>
      <c r="Z489" s="5">
        <v>0</v>
      </c>
      <c r="AA489" s="5">
        <v>0</v>
      </c>
      <c r="AB489" s="5">
        <v>0</v>
      </c>
      <c r="AC489" s="5">
        <v>0</v>
      </c>
      <c r="AD489" s="5">
        <v>10</v>
      </c>
      <c r="AE489" s="5">
        <v>9</v>
      </c>
      <c r="AF489" s="5">
        <v>0</v>
      </c>
      <c r="AG489" s="6">
        <v>0</v>
      </c>
      <c r="AH489" s="6">
        <v>90</v>
      </c>
      <c r="AI489" s="6"/>
      <c r="AJ489" s="6"/>
    </row>
    <row r="490" spans="1:36" hidden="1" x14ac:dyDescent="0.2">
      <c r="A490" s="1" t="str">
        <f t="shared" si="7"/>
        <v>AllerdaleMixed White and Asian</v>
      </c>
      <c r="B490" s="3" t="s">
        <v>175</v>
      </c>
      <c r="C490" s="3" t="s">
        <v>176</v>
      </c>
      <c r="D490" s="3" t="s">
        <v>708</v>
      </c>
      <c r="E490" s="5">
        <v>179</v>
      </c>
      <c r="F490" s="5">
        <v>28</v>
      </c>
      <c r="G490" s="5">
        <v>21</v>
      </c>
      <c r="H490" s="5">
        <v>33</v>
      </c>
      <c r="I490" s="5">
        <v>37</v>
      </c>
      <c r="J490" s="5">
        <v>29</v>
      </c>
      <c r="K490" s="5">
        <v>30</v>
      </c>
      <c r="L490" s="5">
        <v>1</v>
      </c>
      <c r="M490" s="5">
        <v>0</v>
      </c>
      <c r="N490" s="5">
        <v>0</v>
      </c>
      <c r="O490" s="6">
        <v>15.64245810055866</v>
      </c>
      <c r="P490" s="6">
        <v>11.731843575418994</v>
      </c>
      <c r="Q490" s="6">
        <v>18.435754189944134</v>
      </c>
      <c r="R490" s="6">
        <v>20.670391061452513</v>
      </c>
      <c r="S490" s="6">
        <v>16.201117318435752</v>
      </c>
      <c r="T490" s="6">
        <v>16.759776536312849</v>
      </c>
      <c r="U490" s="6">
        <v>0.55865921787709494</v>
      </c>
      <c r="V490" s="6">
        <v>0</v>
      </c>
      <c r="W490" s="6">
        <v>0</v>
      </c>
      <c r="X490" s="5">
        <v>37</v>
      </c>
      <c r="Y490" s="5">
        <v>29</v>
      </c>
      <c r="Z490" s="5">
        <v>2</v>
      </c>
      <c r="AA490" s="5">
        <v>5</v>
      </c>
      <c r="AB490" s="5">
        <v>4</v>
      </c>
      <c r="AC490" s="5">
        <v>0</v>
      </c>
      <c r="AD490" s="5">
        <v>32</v>
      </c>
      <c r="AE490" s="5">
        <v>25</v>
      </c>
      <c r="AF490" s="5">
        <v>2</v>
      </c>
      <c r="AG490" s="6">
        <v>8</v>
      </c>
      <c r="AH490" s="6">
        <v>78.125</v>
      </c>
      <c r="AI490" s="6">
        <v>0</v>
      </c>
      <c r="AJ490" s="6">
        <v>80</v>
      </c>
    </row>
    <row r="491" spans="1:36" hidden="1" x14ac:dyDescent="0.2">
      <c r="A491" s="1" t="str">
        <f t="shared" si="7"/>
        <v>AllerdaleMixed Other</v>
      </c>
      <c r="B491" s="3" t="s">
        <v>175</v>
      </c>
      <c r="C491" s="3" t="s">
        <v>176</v>
      </c>
      <c r="D491" s="3" t="s">
        <v>709</v>
      </c>
      <c r="E491" s="5">
        <v>74</v>
      </c>
      <c r="F491" s="5">
        <v>3</v>
      </c>
      <c r="G491" s="5">
        <v>1</v>
      </c>
      <c r="H491" s="5">
        <v>4</v>
      </c>
      <c r="I491" s="5">
        <v>5</v>
      </c>
      <c r="J491" s="5">
        <v>6</v>
      </c>
      <c r="K491" s="5">
        <v>17</v>
      </c>
      <c r="L491" s="5">
        <v>0</v>
      </c>
      <c r="M491" s="5">
        <v>0</v>
      </c>
      <c r="N491" s="5">
        <v>0</v>
      </c>
      <c r="O491" s="6">
        <v>4.0540540540540544</v>
      </c>
      <c r="P491" s="6">
        <v>1.3513513513513513</v>
      </c>
      <c r="Q491" s="6">
        <v>5.4054054054054053</v>
      </c>
      <c r="R491" s="6">
        <v>6.756756756756757</v>
      </c>
      <c r="S491" s="6">
        <v>8.1081081081081088</v>
      </c>
      <c r="T491" s="6">
        <v>22.972972972972972</v>
      </c>
      <c r="U491" s="6">
        <v>0</v>
      </c>
      <c r="V491" s="6">
        <v>0</v>
      </c>
      <c r="W491" s="6">
        <v>0</v>
      </c>
      <c r="X491" s="5">
        <v>19</v>
      </c>
      <c r="Y491" s="5">
        <v>19</v>
      </c>
      <c r="Z491" s="5">
        <v>0</v>
      </c>
      <c r="AA491" s="5">
        <v>0</v>
      </c>
      <c r="AB491" s="5">
        <v>0</v>
      </c>
      <c r="AC491" s="5">
        <v>0</v>
      </c>
      <c r="AD491" s="5">
        <v>19</v>
      </c>
      <c r="AE491" s="5">
        <v>19</v>
      </c>
      <c r="AF491" s="5">
        <v>0</v>
      </c>
      <c r="AG491" s="6">
        <v>0</v>
      </c>
      <c r="AH491" s="6">
        <v>100</v>
      </c>
      <c r="AI491" s="6"/>
      <c r="AJ491" s="6"/>
    </row>
    <row r="492" spans="1:36" hidden="1" x14ac:dyDescent="0.2">
      <c r="A492" s="1" t="str">
        <f t="shared" si="7"/>
        <v>AllerdaleIndian</v>
      </c>
      <c r="B492" s="3" t="s">
        <v>175</v>
      </c>
      <c r="C492" s="3" t="s">
        <v>176</v>
      </c>
      <c r="D492" s="3" t="s">
        <v>710</v>
      </c>
      <c r="E492" s="5">
        <v>81</v>
      </c>
      <c r="F492" s="5">
        <v>5</v>
      </c>
      <c r="G492" s="5">
        <v>2</v>
      </c>
      <c r="H492" s="5">
        <v>5</v>
      </c>
      <c r="I492" s="5">
        <v>6</v>
      </c>
      <c r="J492" s="5">
        <v>6</v>
      </c>
      <c r="K492" s="5">
        <v>9</v>
      </c>
      <c r="L492" s="5">
        <v>0</v>
      </c>
      <c r="M492" s="5">
        <v>0</v>
      </c>
      <c r="N492" s="5">
        <v>0</v>
      </c>
      <c r="O492" s="6">
        <v>6.1728395061728394</v>
      </c>
      <c r="P492" s="6">
        <v>2.4691358024691357</v>
      </c>
      <c r="Q492" s="6">
        <v>6.1728395061728394</v>
      </c>
      <c r="R492" s="6">
        <v>7.4074074074074074</v>
      </c>
      <c r="S492" s="6">
        <v>7.4074074074074074</v>
      </c>
      <c r="T492" s="6">
        <v>11.111111111111111</v>
      </c>
      <c r="U492" s="6">
        <v>0</v>
      </c>
      <c r="V492" s="6">
        <v>0</v>
      </c>
      <c r="W492" s="6">
        <v>0</v>
      </c>
      <c r="X492" s="5">
        <v>38</v>
      </c>
      <c r="Y492" s="5">
        <v>36</v>
      </c>
      <c r="Z492" s="5">
        <v>1</v>
      </c>
      <c r="AA492" s="5">
        <v>1</v>
      </c>
      <c r="AB492" s="5">
        <v>1</v>
      </c>
      <c r="AC492" s="5">
        <v>0</v>
      </c>
      <c r="AD492" s="5">
        <v>37</v>
      </c>
      <c r="AE492" s="5">
        <v>35</v>
      </c>
      <c r="AF492" s="5">
        <v>1</v>
      </c>
      <c r="AG492" s="6">
        <v>2.8571428571428572</v>
      </c>
      <c r="AH492" s="6">
        <v>94.594594594594597</v>
      </c>
      <c r="AI492" s="6">
        <v>0</v>
      </c>
      <c r="AJ492" s="6">
        <v>100</v>
      </c>
    </row>
    <row r="493" spans="1:36" hidden="1" x14ac:dyDescent="0.2">
      <c r="A493" s="1" t="str">
        <f t="shared" si="7"/>
        <v>AllerdalePakistani</v>
      </c>
      <c r="B493" s="3" t="s">
        <v>175</v>
      </c>
      <c r="C493" s="3" t="s">
        <v>176</v>
      </c>
      <c r="D493" s="3" t="s">
        <v>711</v>
      </c>
      <c r="E493" s="5">
        <v>34</v>
      </c>
      <c r="F493" s="5">
        <v>0</v>
      </c>
      <c r="G493" s="5">
        <v>0</v>
      </c>
      <c r="H493" s="5">
        <v>1</v>
      </c>
      <c r="I493" s="5">
        <v>6</v>
      </c>
      <c r="J493" s="5">
        <v>0</v>
      </c>
      <c r="K493" s="5">
        <v>1</v>
      </c>
      <c r="L493" s="5">
        <v>1</v>
      </c>
      <c r="M493" s="5">
        <v>0</v>
      </c>
      <c r="N493" s="5">
        <v>0</v>
      </c>
      <c r="O493" s="6">
        <v>0</v>
      </c>
      <c r="P493" s="6">
        <v>0</v>
      </c>
      <c r="Q493" s="6">
        <v>2.9411764705882355</v>
      </c>
      <c r="R493" s="6">
        <v>17.647058823529413</v>
      </c>
      <c r="S493" s="6">
        <v>0</v>
      </c>
      <c r="T493" s="6">
        <v>2.9411764705882355</v>
      </c>
      <c r="U493" s="6">
        <v>2.9411764705882355</v>
      </c>
      <c r="V493" s="6">
        <v>0</v>
      </c>
      <c r="W493" s="6">
        <v>0</v>
      </c>
      <c r="X493" s="5">
        <v>13</v>
      </c>
      <c r="Y493" s="5">
        <v>10</v>
      </c>
      <c r="Z493" s="5">
        <v>1</v>
      </c>
      <c r="AA493" s="5">
        <v>0</v>
      </c>
      <c r="AB493" s="5">
        <v>0</v>
      </c>
      <c r="AC493" s="5">
        <v>0</v>
      </c>
      <c r="AD493" s="5">
        <v>13</v>
      </c>
      <c r="AE493" s="5">
        <v>10</v>
      </c>
      <c r="AF493" s="5">
        <v>1</v>
      </c>
      <c r="AG493" s="6">
        <v>10</v>
      </c>
      <c r="AH493" s="6">
        <v>76.92307692307692</v>
      </c>
      <c r="AI493" s="6"/>
      <c r="AJ493" s="6"/>
    </row>
    <row r="494" spans="1:36" hidden="1" x14ac:dyDescent="0.2">
      <c r="A494" s="1" t="str">
        <f t="shared" si="7"/>
        <v>AllerdaleBangladeshi</v>
      </c>
      <c r="B494" s="3" t="s">
        <v>175</v>
      </c>
      <c r="C494" s="3" t="s">
        <v>176</v>
      </c>
      <c r="D494" s="3" t="s">
        <v>712</v>
      </c>
      <c r="E494" s="5">
        <v>91</v>
      </c>
      <c r="F494" s="5">
        <v>6</v>
      </c>
      <c r="G494" s="5">
        <v>6</v>
      </c>
      <c r="H494" s="5">
        <v>12</v>
      </c>
      <c r="I494" s="5">
        <v>18</v>
      </c>
      <c r="J494" s="5">
        <v>9</v>
      </c>
      <c r="K494" s="5">
        <v>6</v>
      </c>
      <c r="L494" s="5">
        <v>6</v>
      </c>
      <c r="M494" s="5">
        <v>0</v>
      </c>
      <c r="N494" s="5">
        <v>0</v>
      </c>
      <c r="O494" s="6">
        <v>6.5934065934065931</v>
      </c>
      <c r="P494" s="6">
        <v>6.5934065934065931</v>
      </c>
      <c r="Q494" s="6">
        <v>13.186813186813186</v>
      </c>
      <c r="R494" s="6">
        <v>19.780219780219781</v>
      </c>
      <c r="S494" s="6">
        <v>9.8901098901098905</v>
      </c>
      <c r="T494" s="6">
        <v>6.5934065934065931</v>
      </c>
      <c r="U494" s="6">
        <v>6.5934065934065931</v>
      </c>
      <c r="V494" s="6">
        <v>0</v>
      </c>
      <c r="W494" s="6">
        <v>0</v>
      </c>
      <c r="X494" s="5">
        <v>52</v>
      </c>
      <c r="Y494" s="5">
        <v>48</v>
      </c>
      <c r="Z494" s="5">
        <v>0</v>
      </c>
      <c r="AA494" s="5">
        <v>2</v>
      </c>
      <c r="AB494" s="5">
        <v>2</v>
      </c>
      <c r="AC494" s="5">
        <v>0</v>
      </c>
      <c r="AD494" s="5">
        <v>50</v>
      </c>
      <c r="AE494" s="5">
        <v>46</v>
      </c>
      <c r="AF494" s="5">
        <v>0</v>
      </c>
      <c r="AG494" s="6">
        <v>0</v>
      </c>
      <c r="AH494" s="6">
        <v>92</v>
      </c>
      <c r="AI494" s="6">
        <v>0</v>
      </c>
      <c r="AJ494" s="6">
        <v>100</v>
      </c>
    </row>
    <row r="495" spans="1:36" hidden="1" x14ac:dyDescent="0.2">
      <c r="A495" s="1" t="str">
        <f t="shared" si="7"/>
        <v>AllerdaleChinese</v>
      </c>
      <c r="B495" s="3" t="s">
        <v>175</v>
      </c>
      <c r="C495" s="3" t="s">
        <v>176</v>
      </c>
      <c r="D495" s="3" t="s">
        <v>713</v>
      </c>
      <c r="E495" s="5">
        <v>123</v>
      </c>
      <c r="F495" s="5">
        <v>10</v>
      </c>
      <c r="G495" s="5">
        <v>10</v>
      </c>
      <c r="H495" s="5">
        <v>20</v>
      </c>
      <c r="I495" s="5">
        <v>29</v>
      </c>
      <c r="J495" s="5">
        <v>11</v>
      </c>
      <c r="K495" s="5">
        <v>15</v>
      </c>
      <c r="L495" s="5">
        <v>0</v>
      </c>
      <c r="M495" s="5">
        <v>0</v>
      </c>
      <c r="N495" s="5">
        <v>0</v>
      </c>
      <c r="O495" s="6">
        <v>8.1300813008130088</v>
      </c>
      <c r="P495" s="6">
        <v>8.1300813008130088</v>
      </c>
      <c r="Q495" s="6">
        <v>16.260162601626018</v>
      </c>
      <c r="R495" s="6">
        <v>23.577235772357724</v>
      </c>
      <c r="S495" s="6">
        <v>8.9430894308943092</v>
      </c>
      <c r="T495" s="6">
        <v>12.195121951219512</v>
      </c>
      <c r="U495" s="6">
        <v>0</v>
      </c>
      <c r="V495" s="6">
        <v>0</v>
      </c>
      <c r="W495" s="6">
        <v>0</v>
      </c>
      <c r="X495" s="5">
        <v>49</v>
      </c>
      <c r="Y495" s="5">
        <v>45</v>
      </c>
      <c r="Z495" s="5">
        <v>2</v>
      </c>
      <c r="AA495" s="5">
        <v>11</v>
      </c>
      <c r="AB495" s="5">
        <v>10</v>
      </c>
      <c r="AC495" s="5">
        <v>0</v>
      </c>
      <c r="AD495" s="5">
        <v>38</v>
      </c>
      <c r="AE495" s="5">
        <v>35</v>
      </c>
      <c r="AF495" s="5">
        <v>2</v>
      </c>
      <c r="AG495" s="6">
        <v>5.7142857142857144</v>
      </c>
      <c r="AH495" s="6">
        <v>92.10526315789474</v>
      </c>
      <c r="AI495" s="6">
        <v>0</v>
      </c>
      <c r="AJ495" s="6">
        <v>90.909090909090907</v>
      </c>
    </row>
    <row r="496" spans="1:36" hidden="1" x14ac:dyDescent="0.2">
      <c r="A496" s="1" t="str">
        <f t="shared" si="7"/>
        <v>AllerdaleAsian Other</v>
      </c>
      <c r="B496" s="3" t="s">
        <v>175</v>
      </c>
      <c r="C496" s="3" t="s">
        <v>176</v>
      </c>
      <c r="D496" s="3" t="s">
        <v>714</v>
      </c>
      <c r="E496" s="5">
        <v>148</v>
      </c>
      <c r="F496" s="5">
        <v>23</v>
      </c>
      <c r="G496" s="5">
        <v>15</v>
      </c>
      <c r="H496" s="5">
        <v>30</v>
      </c>
      <c r="I496" s="5">
        <v>34</v>
      </c>
      <c r="J496" s="5">
        <v>19</v>
      </c>
      <c r="K496" s="5">
        <v>18</v>
      </c>
      <c r="L496" s="5">
        <v>2</v>
      </c>
      <c r="M496" s="5">
        <v>0</v>
      </c>
      <c r="N496" s="5">
        <v>0</v>
      </c>
      <c r="O496" s="6">
        <v>15.54054054054054</v>
      </c>
      <c r="P496" s="6">
        <v>10.135135135135135</v>
      </c>
      <c r="Q496" s="6">
        <v>20.27027027027027</v>
      </c>
      <c r="R496" s="6">
        <v>22.972972972972972</v>
      </c>
      <c r="S496" s="6">
        <v>12.837837837837839</v>
      </c>
      <c r="T496" s="6">
        <v>12.162162162162161</v>
      </c>
      <c r="U496" s="6">
        <v>1.3513513513513513</v>
      </c>
      <c r="V496" s="6">
        <v>0</v>
      </c>
      <c r="W496" s="6">
        <v>0</v>
      </c>
      <c r="X496" s="5">
        <v>79</v>
      </c>
      <c r="Y496" s="5">
        <v>54</v>
      </c>
      <c r="Z496" s="5">
        <v>2</v>
      </c>
      <c r="AA496" s="5">
        <v>9</v>
      </c>
      <c r="AB496" s="5">
        <v>5</v>
      </c>
      <c r="AC496" s="5">
        <v>0</v>
      </c>
      <c r="AD496" s="5">
        <v>70</v>
      </c>
      <c r="AE496" s="5">
        <v>49</v>
      </c>
      <c r="AF496" s="5">
        <v>2</v>
      </c>
      <c r="AG496" s="6">
        <v>4.0816326530612246</v>
      </c>
      <c r="AH496" s="6">
        <v>70</v>
      </c>
      <c r="AI496" s="6">
        <v>0</v>
      </c>
      <c r="AJ496" s="6">
        <v>55.555555555555557</v>
      </c>
    </row>
    <row r="497" spans="1:36" hidden="1" x14ac:dyDescent="0.2">
      <c r="A497" s="1" t="str">
        <f t="shared" si="7"/>
        <v>AllerdaleBlack African</v>
      </c>
      <c r="B497" s="3" t="s">
        <v>175</v>
      </c>
      <c r="C497" s="3" t="s">
        <v>176</v>
      </c>
      <c r="D497" s="3" t="s">
        <v>715</v>
      </c>
      <c r="E497" s="5">
        <v>43</v>
      </c>
      <c r="F497" s="5">
        <v>5</v>
      </c>
      <c r="G497" s="5">
        <v>5</v>
      </c>
      <c r="H497" s="5">
        <v>7</v>
      </c>
      <c r="I497" s="5">
        <v>9</v>
      </c>
      <c r="J497" s="5">
        <v>5</v>
      </c>
      <c r="K497" s="5">
        <v>4</v>
      </c>
      <c r="L497" s="5">
        <v>0</v>
      </c>
      <c r="M497" s="5">
        <v>0</v>
      </c>
      <c r="N497" s="5">
        <v>0</v>
      </c>
      <c r="O497" s="6">
        <v>11.627906976744185</v>
      </c>
      <c r="P497" s="6">
        <v>11.627906976744185</v>
      </c>
      <c r="Q497" s="6">
        <v>16.279069767441861</v>
      </c>
      <c r="R497" s="6">
        <v>20.930232558139537</v>
      </c>
      <c r="S497" s="6">
        <v>11.627906976744185</v>
      </c>
      <c r="T497" s="6">
        <v>9.3023255813953494</v>
      </c>
      <c r="U497" s="6">
        <v>0</v>
      </c>
      <c r="V497" s="6">
        <v>0</v>
      </c>
      <c r="W497" s="6">
        <v>0</v>
      </c>
      <c r="X497" s="5">
        <v>24</v>
      </c>
      <c r="Y497" s="5">
        <v>22</v>
      </c>
      <c r="Z497" s="5">
        <v>1</v>
      </c>
      <c r="AA497" s="5">
        <v>0</v>
      </c>
      <c r="AB497" s="5">
        <v>0</v>
      </c>
      <c r="AC497" s="5">
        <v>0</v>
      </c>
      <c r="AD497" s="5">
        <v>24</v>
      </c>
      <c r="AE497" s="5">
        <v>22</v>
      </c>
      <c r="AF497" s="5">
        <v>1</v>
      </c>
      <c r="AG497" s="6">
        <v>4.5454545454545459</v>
      </c>
      <c r="AH497" s="6">
        <v>91.666666666666671</v>
      </c>
      <c r="AI497" s="6"/>
      <c r="AJ497" s="6"/>
    </row>
    <row r="498" spans="1:36" hidden="1" x14ac:dyDescent="0.2">
      <c r="A498" s="1" t="str">
        <f t="shared" si="7"/>
        <v>AllerdaleBlack Caribbean</v>
      </c>
      <c r="B498" s="3" t="s">
        <v>175</v>
      </c>
      <c r="C498" s="3" t="s">
        <v>176</v>
      </c>
      <c r="D498" s="3" t="s">
        <v>716</v>
      </c>
      <c r="E498" s="5">
        <v>20</v>
      </c>
      <c r="F498" s="5">
        <v>2</v>
      </c>
      <c r="G498" s="5">
        <v>2</v>
      </c>
      <c r="H498" s="5">
        <v>2</v>
      </c>
      <c r="I498" s="5">
        <v>2</v>
      </c>
      <c r="J498" s="5">
        <v>3</v>
      </c>
      <c r="K498" s="5">
        <v>3</v>
      </c>
      <c r="L498" s="5">
        <v>0</v>
      </c>
      <c r="M498" s="5">
        <v>0</v>
      </c>
      <c r="N498" s="5">
        <v>0</v>
      </c>
      <c r="O498" s="6">
        <v>10</v>
      </c>
      <c r="P498" s="6">
        <v>10</v>
      </c>
      <c r="Q498" s="6">
        <v>10</v>
      </c>
      <c r="R498" s="6">
        <v>10</v>
      </c>
      <c r="S498" s="6">
        <v>15</v>
      </c>
      <c r="T498" s="6">
        <v>15</v>
      </c>
      <c r="U498" s="6">
        <v>0</v>
      </c>
      <c r="V498" s="6">
        <v>0</v>
      </c>
      <c r="W498" s="6">
        <v>0</v>
      </c>
      <c r="X498" s="5">
        <v>12</v>
      </c>
      <c r="Y498" s="5">
        <v>12</v>
      </c>
      <c r="Z498" s="5">
        <v>1</v>
      </c>
      <c r="AA498" s="5">
        <v>2</v>
      </c>
      <c r="AB498" s="5">
        <v>2</v>
      </c>
      <c r="AC498" s="5">
        <v>0</v>
      </c>
      <c r="AD498" s="5">
        <v>10</v>
      </c>
      <c r="AE498" s="5">
        <v>10</v>
      </c>
      <c r="AF498" s="5">
        <v>1</v>
      </c>
      <c r="AG498" s="6">
        <v>10</v>
      </c>
      <c r="AH498" s="6">
        <v>100</v>
      </c>
      <c r="AI498" s="6">
        <v>0</v>
      </c>
      <c r="AJ498" s="6">
        <v>100</v>
      </c>
    </row>
    <row r="499" spans="1:36" hidden="1" x14ac:dyDescent="0.2">
      <c r="A499" s="1" t="str">
        <f t="shared" si="7"/>
        <v>AllerdaleBlack Other</v>
      </c>
      <c r="B499" s="3" t="s">
        <v>175</v>
      </c>
      <c r="C499" s="3" t="s">
        <v>176</v>
      </c>
      <c r="D499" s="3" t="s">
        <v>717</v>
      </c>
      <c r="E499" s="5">
        <v>10</v>
      </c>
      <c r="F499" s="5">
        <v>2</v>
      </c>
      <c r="G499" s="5">
        <v>2</v>
      </c>
      <c r="H499" s="5">
        <v>2</v>
      </c>
      <c r="I499" s="5">
        <v>2</v>
      </c>
      <c r="J499" s="5">
        <v>2</v>
      </c>
      <c r="K499" s="5">
        <v>0</v>
      </c>
      <c r="L499" s="5">
        <v>0</v>
      </c>
      <c r="M499" s="5">
        <v>0</v>
      </c>
      <c r="N499" s="5">
        <v>0</v>
      </c>
      <c r="O499" s="6">
        <v>20</v>
      </c>
      <c r="P499" s="6">
        <v>20</v>
      </c>
      <c r="Q499" s="6">
        <v>20</v>
      </c>
      <c r="R499" s="6">
        <v>20</v>
      </c>
      <c r="S499" s="6">
        <v>20</v>
      </c>
      <c r="T499" s="6">
        <v>0</v>
      </c>
      <c r="U499" s="6">
        <v>0</v>
      </c>
      <c r="V499" s="6">
        <v>0</v>
      </c>
      <c r="W499" s="6">
        <v>0</v>
      </c>
      <c r="X499" s="5">
        <v>8</v>
      </c>
      <c r="Y499" s="5">
        <v>6</v>
      </c>
      <c r="Z499" s="5">
        <v>1</v>
      </c>
      <c r="AA499" s="5">
        <v>3</v>
      </c>
      <c r="AB499" s="5">
        <v>2</v>
      </c>
      <c r="AC499" s="5">
        <v>0</v>
      </c>
      <c r="AD499" s="5">
        <v>5</v>
      </c>
      <c r="AE499" s="5">
        <v>4</v>
      </c>
      <c r="AF499" s="5">
        <v>1</v>
      </c>
      <c r="AG499" s="6">
        <v>25</v>
      </c>
      <c r="AH499" s="6">
        <v>80</v>
      </c>
      <c r="AI499" s="6">
        <v>0</v>
      </c>
      <c r="AJ499" s="6">
        <v>66.666666666666671</v>
      </c>
    </row>
    <row r="500" spans="1:36" hidden="1" x14ac:dyDescent="0.2">
      <c r="A500" s="1" t="str">
        <f t="shared" si="7"/>
        <v>AllerdaleArab</v>
      </c>
      <c r="B500" s="3" t="s">
        <v>175</v>
      </c>
      <c r="C500" s="3" t="s">
        <v>176</v>
      </c>
      <c r="D500" s="3" t="s">
        <v>699</v>
      </c>
      <c r="E500" s="5">
        <v>2</v>
      </c>
      <c r="F500" s="5">
        <v>0</v>
      </c>
      <c r="G500" s="5">
        <v>0</v>
      </c>
      <c r="H500" s="5">
        <v>0</v>
      </c>
      <c r="I500" s="5">
        <v>0</v>
      </c>
      <c r="J500" s="5">
        <v>0</v>
      </c>
      <c r="K500" s="5">
        <v>0</v>
      </c>
      <c r="L500" s="5">
        <v>0</v>
      </c>
      <c r="M500" s="5">
        <v>0</v>
      </c>
      <c r="N500" s="5">
        <v>0</v>
      </c>
      <c r="O500" s="6">
        <v>0</v>
      </c>
      <c r="P500" s="6">
        <v>0</v>
      </c>
      <c r="Q500" s="6">
        <v>0</v>
      </c>
      <c r="R500" s="6">
        <v>0</v>
      </c>
      <c r="S500" s="6">
        <v>0</v>
      </c>
      <c r="T500" s="6">
        <v>0</v>
      </c>
      <c r="U500" s="6">
        <v>0</v>
      </c>
      <c r="V500" s="6">
        <v>0</v>
      </c>
      <c r="W500" s="6">
        <v>0</v>
      </c>
      <c r="X500" s="5">
        <v>1</v>
      </c>
      <c r="Y500" s="5">
        <v>1</v>
      </c>
      <c r="Z500" s="5">
        <v>0</v>
      </c>
      <c r="AA500" s="5">
        <v>0</v>
      </c>
      <c r="AB500" s="5">
        <v>0</v>
      </c>
      <c r="AC500" s="5">
        <v>0</v>
      </c>
      <c r="AD500" s="5">
        <v>1</v>
      </c>
      <c r="AE500" s="5">
        <v>1</v>
      </c>
      <c r="AF500" s="5">
        <v>0</v>
      </c>
      <c r="AG500" s="6">
        <v>0</v>
      </c>
      <c r="AH500" s="6">
        <v>100</v>
      </c>
      <c r="AI500" s="6"/>
      <c r="AJ500" s="6"/>
    </row>
    <row r="501" spans="1:36" hidden="1" x14ac:dyDescent="0.2">
      <c r="A501" s="1" t="str">
        <f t="shared" si="7"/>
        <v>AllerdaleOther</v>
      </c>
      <c r="B501" s="3" t="s">
        <v>175</v>
      </c>
      <c r="C501" s="3" t="s">
        <v>176</v>
      </c>
      <c r="D501" s="3" t="s">
        <v>718</v>
      </c>
      <c r="E501" s="5">
        <v>59</v>
      </c>
      <c r="F501" s="5">
        <v>11</v>
      </c>
      <c r="G501" s="5">
        <v>10</v>
      </c>
      <c r="H501" s="5">
        <v>11</v>
      </c>
      <c r="I501" s="5">
        <v>12</v>
      </c>
      <c r="J501" s="5">
        <v>10</v>
      </c>
      <c r="K501" s="5">
        <v>12</v>
      </c>
      <c r="L501" s="5">
        <v>0</v>
      </c>
      <c r="M501" s="5">
        <v>0</v>
      </c>
      <c r="N501" s="5">
        <v>0</v>
      </c>
      <c r="O501" s="6">
        <v>18.64406779661017</v>
      </c>
      <c r="P501" s="6">
        <v>16.949152542372882</v>
      </c>
      <c r="Q501" s="6">
        <v>18.64406779661017</v>
      </c>
      <c r="R501" s="6">
        <v>20.338983050847457</v>
      </c>
      <c r="S501" s="6">
        <v>16.949152542372882</v>
      </c>
      <c r="T501" s="6">
        <v>20.338983050847457</v>
      </c>
      <c r="U501" s="6">
        <v>0</v>
      </c>
      <c r="V501" s="6">
        <v>0</v>
      </c>
      <c r="W501" s="6">
        <v>0</v>
      </c>
      <c r="X501" s="5">
        <v>31</v>
      </c>
      <c r="Y501" s="5">
        <v>24</v>
      </c>
      <c r="Z501" s="5">
        <v>1</v>
      </c>
      <c r="AA501" s="5">
        <v>7</v>
      </c>
      <c r="AB501" s="5">
        <v>3</v>
      </c>
      <c r="AC501" s="5">
        <v>0</v>
      </c>
      <c r="AD501" s="5">
        <v>24</v>
      </c>
      <c r="AE501" s="5">
        <v>21</v>
      </c>
      <c r="AF501" s="5">
        <v>1</v>
      </c>
      <c r="AG501" s="6">
        <v>4.7619047619047619</v>
      </c>
      <c r="AH501" s="6">
        <v>87.5</v>
      </c>
      <c r="AI501" s="6">
        <v>0</v>
      </c>
      <c r="AJ501" s="6">
        <v>42.857142857142854</v>
      </c>
    </row>
    <row r="502" spans="1:36" x14ac:dyDescent="0.2">
      <c r="A502" s="1" t="str">
        <f t="shared" si="7"/>
        <v>Amber ValleyAll people</v>
      </c>
      <c r="B502" s="3" t="s">
        <v>187</v>
      </c>
      <c r="C502" s="3" t="s">
        <v>188</v>
      </c>
      <c r="D502" s="3" t="s">
        <v>700</v>
      </c>
      <c r="E502" s="5">
        <v>122309</v>
      </c>
      <c r="F502" s="5">
        <v>1365</v>
      </c>
      <c r="G502" s="5">
        <v>1365</v>
      </c>
      <c r="H502" s="5">
        <v>2995</v>
      </c>
      <c r="I502" s="5">
        <v>1630</v>
      </c>
      <c r="J502" s="5">
        <v>14018</v>
      </c>
      <c r="K502" s="5">
        <v>1458</v>
      </c>
      <c r="L502" s="5">
        <v>4562</v>
      </c>
      <c r="M502" s="5">
        <v>0</v>
      </c>
      <c r="N502" s="5">
        <v>0</v>
      </c>
      <c r="O502" s="6">
        <v>1.1160258034976984</v>
      </c>
      <c r="P502" s="6">
        <v>1.1160258034976984</v>
      </c>
      <c r="Q502" s="6">
        <v>2.4487159571249868</v>
      </c>
      <c r="R502" s="6">
        <v>1.3326901536272882</v>
      </c>
      <c r="S502" s="6">
        <v>11.461135321194678</v>
      </c>
      <c r="T502" s="6">
        <v>1.1920627263733659</v>
      </c>
      <c r="U502" s="6">
        <v>3.7298972275139195</v>
      </c>
      <c r="V502" s="6">
        <v>0</v>
      </c>
      <c r="W502" s="6">
        <v>0</v>
      </c>
      <c r="X502" s="5">
        <v>39801</v>
      </c>
      <c r="Y502" s="5">
        <v>35224</v>
      </c>
      <c r="Z502" s="5">
        <v>1752</v>
      </c>
      <c r="AA502" s="5">
        <v>0</v>
      </c>
      <c r="AB502" s="5">
        <v>0</v>
      </c>
      <c r="AC502" s="5">
        <v>0</v>
      </c>
      <c r="AD502" s="5">
        <v>39801</v>
      </c>
      <c r="AE502" s="5">
        <v>35224</v>
      </c>
      <c r="AF502" s="5">
        <v>1752</v>
      </c>
      <c r="AG502" s="6">
        <v>4.9738814444696802</v>
      </c>
      <c r="AH502" s="6">
        <v>88.500288937463878</v>
      </c>
      <c r="AI502" s="6"/>
      <c r="AJ502" s="6"/>
    </row>
    <row r="503" spans="1:36" hidden="1" x14ac:dyDescent="0.2">
      <c r="A503" s="1" t="str">
        <f t="shared" si="7"/>
        <v>Amber ValleyWhite British</v>
      </c>
      <c r="B503" s="3" t="s">
        <v>187</v>
      </c>
      <c r="C503" s="3" t="s">
        <v>188</v>
      </c>
      <c r="D503" s="3" t="s">
        <v>701</v>
      </c>
      <c r="E503" s="5">
        <v>117988</v>
      </c>
      <c r="F503" s="5">
        <v>1336</v>
      </c>
      <c r="G503" s="5">
        <v>1336</v>
      </c>
      <c r="H503" s="5">
        <v>2929</v>
      </c>
      <c r="I503" s="5">
        <v>1593</v>
      </c>
      <c r="J503" s="5">
        <v>13472</v>
      </c>
      <c r="K503" s="5">
        <v>1425</v>
      </c>
      <c r="L503" s="5">
        <v>4335</v>
      </c>
      <c r="M503" s="5">
        <v>0</v>
      </c>
      <c r="N503" s="5">
        <v>0</v>
      </c>
      <c r="O503" s="6">
        <v>1.132318540868563</v>
      </c>
      <c r="P503" s="6">
        <v>1.132318540868563</v>
      </c>
      <c r="Q503" s="6">
        <v>2.4824558429670813</v>
      </c>
      <c r="R503" s="6">
        <v>1.3501373020985186</v>
      </c>
      <c r="S503" s="6">
        <v>11.418110316303354</v>
      </c>
      <c r="T503" s="6">
        <v>1.2077499406719328</v>
      </c>
      <c r="U503" s="6">
        <v>3.6741024510967217</v>
      </c>
      <c r="V503" s="6">
        <v>0</v>
      </c>
      <c r="W503" s="6">
        <v>0</v>
      </c>
      <c r="X503" s="5">
        <v>37940</v>
      </c>
      <c r="Y503" s="5">
        <v>33611</v>
      </c>
      <c r="Z503" s="5">
        <v>1645</v>
      </c>
      <c r="AA503" s="5">
        <v>0</v>
      </c>
      <c r="AB503" s="5">
        <v>0</v>
      </c>
      <c r="AC503" s="5">
        <v>0</v>
      </c>
      <c r="AD503" s="5">
        <v>37940</v>
      </c>
      <c r="AE503" s="5">
        <v>33611</v>
      </c>
      <c r="AF503" s="5">
        <v>1645</v>
      </c>
      <c r="AG503" s="6">
        <v>4.894231055309274</v>
      </c>
      <c r="AH503" s="6">
        <v>88.589878755930414</v>
      </c>
      <c r="AI503" s="6"/>
      <c r="AJ503" s="6"/>
    </row>
    <row r="504" spans="1:36" hidden="1" x14ac:dyDescent="0.2">
      <c r="A504" s="1" t="str">
        <f t="shared" si="7"/>
        <v>Amber ValleyMinorities - all other than White British</v>
      </c>
      <c r="B504" s="3" t="s">
        <v>187</v>
      </c>
      <c r="C504" s="3" t="s">
        <v>188</v>
      </c>
      <c r="D504" s="3" t="s">
        <v>702</v>
      </c>
      <c r="E504" s="5">
        <v>4321</v>
      </c>
      <c r="F504" s="5">
        <v>29</v>
      </c>
      <c r="G504" s="5">
        <v>29</v>
      </c>
      <c r="H504" s="5">
        <v>66</v>
      </c>
      <c r="I504" s="5">
        <v>37</v>
      </c>
      <c r="J504" s="5">
        <v>546</v>
      </c>
      <c r="K504" s="5">
        <v>33</v>
      </c>
      <c r="L504" s="5">
        <v>227</v>
      </c>
      <c r="M504" s="5">
        <v>0</v>
      </c>
      <c r="N504" s="5">
        <v>0</v>
      </c>
      <c r="O504" s="6">
        <v>0.67114093959731547</v>
      </c>
      <c r="P504" s="6">
        <v>0.67114093959731547</v>
      </c>
      <c r="Q504" s="6">
        <v>1.5274242073594075</v>
      </c>
      <c r="R504" s="6">
        <v>0.85628326776209207</v>
      </c>
      <c r="S504" s="6">
        <v>12.635963897246008</v>
      </c>
      <c r="T504" s="6">
        <v>0.76371210367970377</v>
      </c>
      <c r="U504" s="6">
        <v>5.2534135616755382</v>
      </c>
      <c r="V504" s="6">
        <v>0</v>
      </c>
      <c r="W504" s="6">
        <v>0</v>
      </c>
      <c r="X504" s="5">
        <v>1861</v>
      </c>
      <c r="Y504" s="5">
        <v>1613</v>
      </c>
      <c r="Z504" s="5">
        <v>107</v>
      </c>
      <c r="AA504" s="5">
        <v>0</v>
      </c>
      <c r="AB504" s="5">
        <v>0</v>
      </c>
      <c r="AC504" s="5">
        <v>0</v>
      </c>
      <c r="AD504" s="5">
        <v>1861</v>
      </c>
      <c r="AE504" s="5">
        <v>1613</v>
      </c>
      <c r="AF504" s="5">
        <v>107</v>
      </c>
      <c r="AG504" s="6">
        <v>6.6336019838809674</v>
      </c>
      <c r="AH504" s="6">
        <v>86.673831273508867</v>
      </c>
      <c r="AI504" s="6"/>
      <c r="AJ504" s="6"/>
    </row>
    <row r="505" spans="1:36" hidden="1" x14ac:dyDescent="0.2">
      <c r="A505" s="1" t="str">
        <f t="shared" si="7"/>
        <v>Amber ValleyWhite Irish</v>
      </c>
      <c r="B505" s="3" t="s">
        <v>187</v>
      </c>
      <c r="C505" s="3" t="s">
        <v>188</v>
      </c>
      <c r="D505" s="3" t="s">
        <v>703</v>
      </c>
      <c r="E505" s="5">
        <v>428</v>
      </c>
      <c r="F505" s="5">
        <v>5</v>
      </c>
      <c r="G505" s="5">
        <v>5</v>
      </c>
      <c r="H505" s="5">
        <v>8</v>
      </c>
      <c r="I505" s="5">
        <v>3</v>
      </c>
      <c r="J505" s="5">
        <v>35</v>
      </c>
      <c r="K505" s="5">
        <v>3</v>
      </c>
      <c r="L505" s="5">
        <v>20</v>
      </c>
      <c r="M505" s="5">
        <v>0</v>
      </c>
      <c r="N505" s="5">
        <v>0</v>
      </c>
      <c r="O505" s="6">
        <v>1.1682242990654206</v>
      </c>
      <c r="P505" s="6">
        <v>1.1682242990654206</v>
      </c>
      <c r="Q505" s="6">
        <v>1.8691588785046729</v>
      </c>
      <c r="R505" s="6">
        <v>0.7009345794392523</v>
      </c>
      <c r="S505" s="6">
        <v>8.1775700934579447</v>
      </c>
      <c r="T505" s="6">
        <v>0.7009345794392523</v>
      </c>
      <c r="U505" s="6">
        <v>4.6728971962616823</v>
      </c>
      <c r="V505" s="6">
        <v>0</v>
      </c>
      <c r="W505" s="6">
        <v>0</v>
      </c>
      <c r="X505" s="5">
        <v>129</v>
      </c>
      <c r="Y505" s="5">
        <v>96</v>
      </c>
      <c r="Z505" s="5">
        <v>3</v>
      </c>
      <c r="AA505" s="5">
        <v>0</v>
      </c>
      <c r="AB505" s="5">
        <v>0</v>
      </c>
      <c r="AC505" s="5">
        <v>0</v>
      </c>
      <c r="AD505" s="5">
        <v>129</v>
      </c>
      <c r="AE505" s="5">
        <v>96</v>
      </c>
      <c r="AF505" s="5">
        <v>3</v>
      </c>
      <c r="AG505" s="6">
        <v>3.125</v>
      </c>
      <c r="AH505" s="6">
        <v>74.418604651162795</v>
      </c>
      <c r="AI505" s="6"/>
      <c r="AJ505" s="6"/>
    </row>
    <row r="506" spans="1:36" hidden="1" x14ac:dyDescent="0.2">
      <c r="A506" s="1" t="str">
        <f t="shared" si="7"/>
        <v>Amber ValleyWhite Gyspy or Irish Traveller</v>
      </c>
      <c r="B506" s="3" t="s">
        <v>187</v>
      </c>
      <c r="C506" s="3" t="s">
        <v>188</v>
      </c>
      <c r="D506" s="3" t="s">
        <v>704</v>
      </c>
      <c r="E506" s="5">
        <v>44</v>
      </c>
      <c r="F506" s="5">
        <v>1</v>
      </c>
      <c r="G506" s="5">
        <v>1</v>
      </c>
      <c r="H506" s="5">
        <v>2</v>
      </c>
      <c r="I506" s="5">
        <v>1</v>
      </c>
      <c r="J506" s="5">
        <v>7</v>
      </c>
      <c r="K506" s="5">
        <v>0</v>
      </c>
      <c r="L506" s="5">
        <v>8</v>
      </c>
      <c r="M506" s="5">
        <v>0</v>
      </c>
      <c r="N506" s="5">
        <v>0</v>
      </c>
      <c r="O506" s="6">
        <v>2.2727272727272729</v>
      </c>
      <c r="P506" s="6">
        <v>2.2727272727272729</v>
      </c>
      <c r="Q506" s="6">
        <v>4.5454545454545459</v>
      </c>
      <c r="R506" s="6">
        <v>2.2727272727272729</v>
      </c>
      <c r="S506" s="6">
        <v>15.909090909090908</v>
      </c>
      <c r="T506" s="6">
        <v>0</v>
      </c>
      <c r="U506" s="6">
        <v>18.181818181818183</v>
      </c>
      <c r="V506" s="6">
        <v>0</v>
      </c>
      <c r="W506" s="6">
        <v>0</v>
      </c>
      <c r="X506" s="5">
        <v>13</v>
      </c>
      <c r="Y506" s="5">
        <v>5</v>
      </c>
      <c r="Z506" s="5">
        <v>2</v>
      </c>
      <c r="AA506" s="5">
        <v>0</v>
      </c>
      <c r="AB506" s="5">
        <v>0</v>
      </c>
      <c r="AC506" s="5">
        <v>0</v>
      </c>
      <c r="AD506" s="5">
        <v>13</v>
      </c>
      <c r="AE506" s="5">
        <v>5</v>
      </c>
      <c r="AF506" s="5">
        <v>2</v>
      </c>
      <c r="AG506" s="6">
        <v>40</v>
      </c>
      <c r="AH506" s="6">
        <v>38.46153846153846</v>
      </c>
      <c r="AI506" s="6"/>
      <c r="AJ506" s="6"/>
    </row>
    <row r="507" spans="1:36" hidden="1" x14ac:dyDescent="0.2">
      <c r="A507" s="1" t="str">
        <f t="shared" si="7"/>
        <v>Amber ValleyWhite Other</v>
      </c>
      <c r="B507" s="3" t="s">
        <v>187</v>
      </c>
      <c r="C507" s="3" t="s">
        <v>188</v>
      </c>
      <c r="D507" s="3" t="s">
        <v>705</v>
      </c>
      <c r="E507" s="5">
        <v>1563</v>
      </c>
      <c r="F507" s="5">
        <v>7</v>
      </c>
      <c r="G507" s="5">
        <v>7</v>
      </c>
      <c r="H507" s="5">
        <v>21</v>
      </c>
      <c r="I507" s="5">
        <v>14</v>
      </c>
      <c r="J507" s="5">
        <v>255</v>
      </c>
      <c r="K507" s="5">
        <v>5</v>
      </c>
      <c r="L507" s="5">
        <v>91</v>
      </c>
      <c r="M507" s="5">
        <v>0</v>
      </c>
      <c r="N507" s="5">
        <v>0</v>
      </c>
      <c r="O507" s="6">
        <v>0.44785668586052463</v>
      </c>
      <c r="P507" s="6">
        <v>0.44785668586052463</v>
      </c>
      <c r="Q507" s="6">
        <v>1.3435700575815739</v>
      </c>
      <c r="R507" s="6">
        <v>0.89571337172104926</v>
      </c>
      <c r="S507" s="6">
        <v>16.314779270633398</v>
      </c>
      <c r="T507" s="6">
        <v>0.31989763275751759</v>
      </c>
      <c r="U507" s="6">
        <v>5.8221369161868202</v>
      </c>
      <c r="V507" s="6">
        <v>0</v>
      </c>
      <c r="W507" s="6">
        <v>0</v>
      </c>
      <c r="X507" s="5">
        <v>804</v>
      </c>
      <c r="Y507" s="5">
        <v>726</v>
      </c>
      <c r="Z507" s="5">
        <v>44</v>
      </c>
      <c r="AA507" s="5">
        <v>0</v>
      </c>
      <c r="AB507" s="5">
        <v>0</v>
      </c>
      <c r="AC507" s="5">
        <v>0</v>
      </c>
      <c r="AD507" s="5">
        <v>804</v>
      </c>
      <c r="AE507" s="5">
        <v>726</v>
      </c>
      <c r="AF507" s="5">
        <v>44</v>
      </c>
      <c r="AG507" s="6">
        <v>6.0606060606060606</v>
      </c>
      <c r="AH507" s="6">
        <v>90.298507462686572</v>
      </c>
      <c r="AI507" s="6"/>
      <c r="AJ507" s="6"/>
    </row>
    <row r="508" spans="1:36" hidden="1" x14ac:dyDescent="0.2">
      <c r="A508" s="1" t="str">
        <f t="shared" si="7"/>
        <v>Amber ValleyMixed White and Black Caribbean</v>
      </c>
      <c r="B508" s="3" t="s">
        <v>187</v>
      </c>
      <c r="C508" s="3" t="s">
        <v>188</v>
      </c>
      <c r="D508" s="3" t="s">
        <v>706</v>
      </c>
      <c r="E508" s="5">
        <v>438</v>
      </c>
      <c r="F508" s="5">
        <v>5</v>
      </c>
      <c r="G508" s="5">
        <v>5</v>
      </c>
      <c r="H508" s="5">
        <v>9</v>
      </c>
      <c r="I508" s="5">
        <v>4</v>
      </c>
      <c r="J508" s="5">
        <v>53</v>
      </c>
      <c r="K508" s="5">
        <v>2</v>
      </c>
      <c r="L508" s="5">
        <v>12</v>
      </c>
      <c r="M508" s="5">
        <v>0</v>
      </c>
      <c r="N508" s="5">
        <v>0</v>
      </c>
      <c r="O508" s="6">
        <v>1.1415525114155252</v>
      </c>
      <c r="P508" s="6">
        <v>1.1415525114155252</v>
      </c>
      <c r="Q508" s="6">
        <v>2.0547945205479454</v>
      </c>
      <c r="R508" s="6">
        <v>0.91324200913242004</v>
      </c>
      <c r="S508" s="6">
        <v>12.100456621004566</v>
      </c>
      <c r="T508" s="6">
        <v>0.45662100456621002</v>
      </c>
      <c r="U508" s="6">
        <v>2.7397260273972601</v>
      </c>
      <c r="V508" s="6">
        <v>0</v>
      </c>
      <c r="W508" s="6">
        <v>0</v>
      </c>
      <c r="X508" s="5">
        <v>125</v>
      </c>
      <c r="Y508" s="5">
        <v>100</v>
      </c>
      <c r="Z508" s="5">
        <v>16</v>
      </c>
      <c r="AA508" s="5">
        <v>0</v>
      </c>
      <c r="AB508" s="5">
        <v>0</v>
      </c>
      <c r="AC508" s="5">
        <v>0</v>
      </c>
      <c r="AD508" s="5">
        <v>125</v>
      </c>
      <c r="AE508" s="5">
        <v>100</v>
      </c>
      <c r="AF508" s="5">
        <v>16</v>
      </c>
      <c r="AG508" s="6">
        <v>16</v>
      </c>
      <c r="AH508" s="6">
        <v>80</v>
      </c>
      <c r="AI508" s="6"/>
      <c r="AJ508" s="6"/>
    </row>
    <row r="509" spans="1:36" hidden="1" x14ac:dyDescent="0.2">
      <c r="A509" s="1" t="str">
        <f t="shared" si="7"/>
        <v>Amber ValleyMixed White and Black African</v>
      </c>
      <c r="B509" s="3" t="s">
        <v>187</v>
      </c>
      <c r="C509" s="3" t="s">
        <v>188</v>
      </c>
      <c r="D509" s="3" t="s">
        <v>707</v>
      </c>
      <c r="E509" s="5">
        <v>93</v>
      </c>
      <c r="F509" s="5">
        <v>1</v>
      </c>
      <c r="G509" s="5">
        <v>1</v>
      </c>
      <c r="H509" s="5">
        <v>2</v>
      </c>
      <c r="I509" s="5">
        <v>1</v>
      </c>
      <c r="J509" s="5">
        <v>8</v>
      </c>
      <c r="K509" s="5">
        <v>0</v>
      </c>
      <c r="L509" s="5">
        <v>5</v>
      </c>
      <c r="M509" s="5">
        <v>0</v>
      </c>
      <c r="N509" s="5">
        <v>0</v>
      </c>
      <c r="O509" s="6">
        <v>1.075268817204301</v>
      </c>
      <c r="P509" s="6">
        <v>1.075268817204301</v>
      </c>
      <c r="Q509" s="6">
        <v>2.150537634408602</v>
      </c>
      <c r="R509" s="6">
        <v>1.075268817204301</v>
      </c>
      <c r="S509" s="6">
        <v>8.6021505376344081</v>
      </c>
      <c r="T509" s="6">
        <v>0</v>
      </c>
      <c r="U509" s="6">
        <v>5.376344086021505</v>
      </c>
      <c r="V509" s="6">
        <v>0</v>
      </c>
      <c r="W509" s="6">
        <v>0</v>
      </c>
      <c r="X509" s="5">
        <v>16</v>
      </c>
      <c r="Y509" s="5">
        <v>14</v>
      </c>
      <c r="Z509" s="5">
        <v>1</v>
      </c>
      <c r="AA509" s="5">
        <v>0</v>
      </c>
      <c r="AB509" s="5">
        <v>0</v>
      </c>
      <c r="AC509" s="5">
        <v>0</v>
      </c>
      <c r="AD509" s="5">
        <v>16</v>
      </c>
      <c r="AE509" s="5">
        <v>14</v>
      </c>
      <c r="AF509" s="5">
        <v>1</v>
      </c>
      <c r="AG509" s="6">
        <v>7.1428571428571432</v>
      </c>
      <c r="AH509" s="6">
        <v>87.5</v>
      </c>
      <c r="AI509" s="6"/>
      <c r="AJ509" s="6"/>
    </row>
    <row r="510" spans="1:36" hidden="1" x14ac:dyDescent="0.2">
      <c r="A510" s="1" t="str">
        <f t="shared" si="7"/>
        <v>Amber ValleyMixed White and Asian</v>
      </c>
      <c r="B510" s="3" t="s">
        <v>187</v>
      </c>
      <c r="C510" s="3" t="s">
        <v>188</v>
      </c>
      <c r="D510" s="3" t="s">
        <v>708</v>
      </c>
      <c r="E510" s="5">
        <v>282</v>
      </c>
      <c r="F510" s="5">
        <v>1</v>
      </c>
      <c r="G510" s="5">
        <v>1</v>
      </c>
      <c r="H510" s="5">
        <v>3</v>
      </c>
      <c r="I510" s="5">
        <v>2</v>
      </c>
      <c r="J510" s="5">
        <v>20</v>
      </c>
      <c r="K510" s="5">
        <v>4</v>
      </c>
      <c r="L510" s="5">
        <v>14</v>
      </c>
      <c r="M510" s="5">
        <v>0</v>
      </c>
      <c r="N510" s="5">
        <v>0</v>
      </c>
      <c r="O510" s="6">
        <v>0.3546099290780142</v>
      </c>
      <c r="P510" s="6">
        <v>0.3546099290780142</v>
      </c>
      <c r="Q510" s="6">
        <v>1.0638297872340425</v>
      </c>
      <c r="R510" s="6">
        <v>0.70921985815602839</v>
      </c>
      <c r="S510" s="6">
        <v>7.0921985815602833</v>
      </c>
      <c r="T510" s="6">
        <v>1.4184397163120568</v>
      </c>
      <c r="U510" s="6">
        <v>4.9645390070921982</v>
      </c>
      <c r="V510" s="6">
        <v>0</v>
      </c>
      <c r="W510" s="6">
        <v>0</v>
      </c>
      <c r="X510" s="5">
        <v>62</v>
      </c>
      <c r="Y510" s="5">
        <v>58</v>
      </c>
      <c r="Z510" s="5">
        <v>5</v>
      </c>
      <c r="AA510" s="5">
        <v>0</v>
      </c>
      <c r="AB510" s="5">
        <v>0</v>
      </c>
      <c r="AC510" s="5">
        <v>0</v>
      </c>
      <c r="AD510" s="5">
        <v>62</v>
      </c>
      <c r="AE510" s="5">
        <v>58</v>
      </c>
      <c r="AF510" s="5">
        <v>5</v>
      </c>
      <c r="AG510" s="6">
        <v>8.6206896551724146</v>
      </c>
      <c r="AH510" s="6">
        <v>93.548387096774192</v>
      </c>
      <c r="AI510" s="6"/>
      <c r="AJ510" s="6"/>
    </row>
    <row r="511" spans="1:36" hidden="1" x14ac:dyDescent="0.2">
      <c r="A511" s="1" t="str">
        <f t="shared" si="7"/>
        <v>Amber ValleyMixed Other</v>
      </c>
      <c r="B511" s="3" t="s">
        <v>187</v>
      </c>
      <c r="C511" s="3" t="s">
        <v>188</v>
      </c>
      <c r="D511" s="3" t="s">
        <v>709</v>
      </c>
      <c r="E511" s="5">
        <v>167</v>
      </c>
      <c r="F511" s="5">
        <v>2</v>
      </c>
      <c r="G511" s="5">
        <v>2</v>
      </c>
      <c r="H511" s="5">
        <v>2</v>
      </c>
      <c r="I511" s="5">
        <v>0</v>
      </c>
      <c r="J511" s="5">
        <v>15</v>
      </c>
      <c r="K511" s="5">
        <v>0</v>
      </c>
      <c r="L511" s="5">
        <v>10</v>
      </c>
      <c r="M511" s="5">
        <v>0</v>
      </c>
      <c r="N511" s="5">
        <v>0</v>
      </c>
      <c r="O511" s="6">
        <v>1.1976047904191616</v>
      </c>
      <c r="P511" s="6">
        <v>1.1976047904191616</v>
      </c>
      <c r="Q511" s="6">
        <v>1.1976047904191616</v>
      </c>
      <c r="R511" s="6">
        <v>0</v>
      </c>
      <c r="S511" s="6">
        <v>8.9820359281437128</v>
      </c>
      <c r="T511" s="6">
        <v>0</v>
      </c>
      <c r="U511" s="6">
        <v>5.9880239520958085</v>
      </c>
      <c r="V511" s="6">
        <v>0</v>
      </c>
      <c r="W511" s="6">
        <v>0</v>
      </c>
      <c r="X511" s="5">
        <v>56</v>
      </c>
      <c r="Y511" s="5">
        <v>42</v>
      </c>
      <c r="Z511" s="5">
        <v>7</v>
      </c>
      <c r="AA511" s="5">
        <v>0</v>
      </c>
      <c r="AB511" s="5">
        <v>0</v>
      </c>
      <c r="AC511" s="5">
        <v>0</v>
      </c>
      <c r="AD511" s="5">
        <v>56</v>
      </c>
      <c r="AE511" s="5">
        <v>42</v>
      </c>
      <c r="AF511" s="5">
        <v>7</v>
      </c>
      <c r="AG511" s="6">
        <v>16.666666666666668</v>
      </c>
      <c r="AH511" s="6">
        <v>75</v>
      </c>
      <c r="AI511" s="6"/>
      <c r="AJ511" s="6"/>
    </row>
    <row r="512" spans="1:36" hidden="1" x14ac:dyDescent="0.2">
      <c r="A512" s="1" t="str">
        <f t="shared" si="7"/>
        <v>Amber ValleyIndian</v>
      </c>
      <c r="B512" s="3" t="s">
        <v>187</v>
      </c>
      <c r="C512" s="3" t="s">
        <v>188</v>
      </c>
      <c r="D512" s="3" t="s">
        <v>710</v>
      </c>
      <c r="E512" s="5">
        <v>416</v>
      </c>
      <c r="F512" s="5">
        <v>2</v>
      </c>
      <c r="G512" s="5">
        <v>2</v>
      </c>
      <c r="H512" s="5">
        <v>6</v>
      </c>
      <c r="I512" s="5">
        <v>4</v>
      </c>
      <c r="J512" s="5">
        <v>53</v>
      </c>
      <c r="K512" s="5">
        <v>15</v>
      </c>
      <c r="L512" s="5">
        <v>20</v>
      </c>
      <c r="M512" s="5">
        <v>0</v>
      </c>
      <c r="N512" s="5">
        <v>0</v>
      </c>
      <c r="O512" s="6">
        <v>0.48076923076923078</v>
      </c>
      <c r="P512" s="6">
        <v>0.48076923076923078</v>
      </c>
      <c r="Q512" s="6">
        <v>1.4423076923076923</v>
      </c>
      <c r="R512" s="6">
        <v>0.96153846153846156</v>
      </c>
      <c r="S512" s="6">
        <v>12.740384615384615</v>
      </c>
      <c r="T512" s="6">
        <v>3.6057692307692308</v>
      </c>
      <c r="U512" s="6">
        <v>4.8076923076923075</v>
      </c>
      <c r="V512" s="6">
        <v>0</v>
      </c>
      <c r="W512" s="6">
        <v>0</v>
      </c>
      <c r="X512" s="5">
        <v>203</v>
      </c>
      <c r="Y512" s="5">
        <v>188</v>
      </c>
      <c r="Z512" s="5">
        <v>4</v>
      </c>
      <c r="AA512" s="5">
        <v>0</v>
      </c>
      <c r="AB512" s="5">
        <v>0</v>
      </c>
      <c r="AC512" s="5">
        <v>0</v>
      </c>
      <c r="AD512" s="5">
        <v>203</v>
      </c>
      <c r="AE512" s="5">
        <v>188</v>
      </c>
      <c r="AF512" s="5">
        <v>4</v>
      </c>
      <c r="AG512" s="6">
        <v>2.1276595744680851</v>
      </c>
      <c r="AH512" s="6">
        <v>92.610837438423644</v>
      </c>
      <c r="AI512" s="6"/>
      <c r="AJ512" s="6"/>
    </row>
    <row r="513" spans="1:36" hidden="1" x14ac:dyDescent="0.2">
      <c r="A513" s="1" t="str">
        <f t="shared" si="7"/>
        <v>Amber ValleyPakistani</v>
      </c>
      <c r="B513" s="3" t="s">
        <v>187</v>
      </c>
      <c r="C513" s="3" t="s">
        <v>188</v>
      </c>
      <c r="D513" s="3" t="s">
        <v>711</v>
      </c>
      <c r="E513" s="5">
        <v>80</v>
      </c>
      <c r="F513" s="5">
        <v>0</v>
      </c>
      <c r="G513" s="5">
        <v>0</v>
      </c>
      <c r="H513" s="5">
        <v>1</v>
      </c>
      <c r="I513" s="5">
        <v>1</v>
      </c>
      <c r="J513" s="5">
        <v>7</v>
      </c>
      <c r="K513" s="5">
        <v>0</v>
      </c>
      <c r="L513" s="5">
        <v>8</v>
      </c>
      <c r="M513" s="5">
        <v>0</v>
      </c>
      <c r="N513" s="5">
        <v>0</v>
      </c>
      <c r="O513" s="6">
        <v>0</v>
      </c>
      <c r="P513" s="6">
        <v>0</v>
      </c>
      <c r="Q513" s="6">
        <v>1.25</v>
      </c>
      <c r="R513" s="6">
        <v>1.25</v>
      </c>
      <c r="S513" s="6">
        <v>8.75</v>
      </c>
      <c r="T513" s="6">
        <v>0</v>
      </c>
      <c r="U513" s="6">
        <v>10</v>
      </c>
      <c r="V513" s="6">
        <v>0</v>
      </c>
      <c r="W513" s="6">
        <v>0</v>
      </c>
      <c r="X513" s="5">
        <v>25</v>
      </c>
      <c r="Y513" s="5">
        <v>16</v>
      </c>
      <c r="Z513" s="5">
        <v>0</v>
      </c>
      <c r="AA513" s="5">
        <v>0</v>
      </c>
      <c r="AB513" s="5">
        <v>0</v>
      </c>
      <c r="AC513" s="5">
        <v>0</v>
      </c>
      <c r="AD513" s="5">
        <v>25</v>
      </c>
      <c r="AE513" s="5">
        <v>16</v>
      </c>
      <c r="AF513" s="5">
        <v>0</v>
      </c>
      <c r="AG513" s="6">
        <v>0</v>
      </c>
      <c r="AH513" s="6">
        <v>64</v>
      </c>
      <c r="AI513" s="6"/>
      <c r="AJ513" s="6"/>
    </row>
    <row r="514" spans="1:36" hidden="1" x14ac:dyDescent="0.2">
      <c r="A514" s="1" t="str">
        <f t="shared" ref="A514:A577" si="8">C514&amp;D514</f>
        <v>Amber ValleyBangladeshi</v>
      </c>
      <c r="B514" s="3" t="s">
        <v>187</v>
      </c>
      <c r="C514" s="3" t="s">
        <v>188</v>
      </c>
      <c r="D514" s="3" t="s">
        <v>712</v>
      </c>
      <c r="E514" s="5">
        <v>11</v>
      </c>
      <c r="F514" s="5">
        <v>0</v>
      </c>
      <c r="G514" s="5">
        <v>0</v>
      </c>
      <c r="H514" s="5">
        <v>0</v>
      </c>
      <c r="I514" s="5">
        <v>0</v>
      </c>
      <c r="J514" s="5">
        <v>0</v>
      </c>
      <c r="K514" s="5">
        <v>0</v>
      </c>
      <c r="L514" s="5">
        <v>0</v>
      </c>
      <c r="M514" s="5">
        <v>0</v>
      </c>
      <c r="N514" s="5">
        <v>0</v>
      </c>
      <c r="O514" s="6">
        <v>0</v>
      </c>
      <c r="P514" s="6">
        <v>0</v>
      </c>
      <c r="Q514" s="6">
        <v>0</v>
      </c>
      <c r="R514" s="6">
        <v>0</v>
      </c>
      <c r="S514" s="6">
        <v>0</v>
      </c>
      <c r="T514" s="6">
        <v>0</v>
      </c>
      <c r="U514" s="6">
        <v>0</v>
      </c>
      <c r="V514" s="6">
        <v>0</v>
      </c>
      <c r="W514" s="6">
        <v>0</v>
      </c>
      <c r="X514" s="5">
        <v>6</v>
      </c>
      <c r="Y514" s="5">
        <v>6</v>
      </c>
      <c r="Z514" s="5">
        <v>1</v>
      </c>
      <c r="AA514" s="5">
        <v>0</v>
      </c>
      <c r="AB514" s="5">
        <v>0</v>
      </c>
      <c r="AC514" s="5">
        <v>0</v>
      </c>
      <c r="AD514" s="5">
        <v>6</v>
      </c>
      <c r="AE514" s="5">
        <v>6</v>
      </c>
      <c r="AF514" s="5">
        <v>1</v>
      </c>
      <c r="AG514" s="6">
        <v>16.666666666666668</v>
      </c>
      <c r="AH514" s="6">
        <v>100</v>
      </c>
      <c r="AI514" s="6"/>
      <c r="AJ514" s="6"/>
    </row>
    <row r="515" spans="1:36" hidden="1" x14ac:dyDescent="0.2">
      <c r="A515" s="1" t="str">
        <f t="shared" si="8"/>
        <v>Amber ValleyChinese</v>
      </c>
      <c r="B515" s="3" t="s">
        <v>187</v>
      </c>
      <c r="C515" s="3" t="s">
        <v>188</v>
      </c>
      <c r="D515" s="3" t="s">
        <v>713</v>
      </c>
      <c r="E515" s="5">
        <v>201</v>
      </c>
      <c r="F515" s="5">
        <v>1</v>
      </c>
      <c r="G515" s="5">
        <v>1</v>
      </c>
      <c r="H515" s="5">
        <v>2</v>
      </c>
      <c r="I515" s="5">
        <v>1</v>
      </c>
      <c r="J515" s="5">
        <v>23</v>
      </c>
      <c r="K515" s="5">
        <v>2</v>
      </c>
      <c r="L515" s="5">
        <v>16</v>
      </c>
      <c r="M515" s="5">
        <v>0</v>
      </c>
      <c r="N515" s="5">
        <v>0</v>
      </c>
      <c r="O515" s="6">
        <v>0.49751243781094528</v>
      </c>
      <c r="P515" s="6">
        <v>0.49751243781094528</v>
      </c>
      <c r="Q515" s="6">
        <v>0.99502487562189057</v>
      </c>
      <c r="R515" s="6">
        <v>0.49751243781094528</v>
      </c>
      <c r="S515" s="6">
        <v>11.442786069651742</v>
      </c>
      <c r="T515" s="6">
        <v>0.99502487562189057</v>
      </c>
      <c r="U515" s="6">
        <v>7.9601990049751246</v>
      </c>
      <c r="V515" s="6">
        <v>0</v>
      </c>
      <c r="W515" s="6">
        <v>0</v>
      </c>
      <c r="X515" s="5">
        <v>105</v>
      </c>
      <c r="Y515" s="5">
        <v>92</v>
      </c>
      <c r="Z515" s="5">
        <v>12</v>
      </c>
      <c r="AA515" s="5">
        <v>0</v>
      </c>
      <c r="AB515" s="5">
        <v>0</v>
      </c>
      <c r="AC515" s="5">
        <v>0</v>
      </c>
      <c r="AD515" s="5">
        <v>105</v>
      </c>
      <c r="AE515" s="5">
        <v>92</v>
      </c>
      <c r="AF515" s="5">
        <v>12</v>
      </c>
      <c r="AG515" s="6">
        <v>13.043478260869565</v>
      </c>
      <c r="AH515" s="6">
        <v>87.61904761904762</v>
      </c>
      <c r="AI515" s="6"/>
      <c r="AJ515" s="6"/>
    </row>
    <row r="516" spans="1:36" hidden="1" x14ac:dyDescent="0.2">
      <c r="A516" s="1" t="str">
        <f t="shared" si="8"/>
        <v>Amber ValleyAsian Other</v>
      </c>
      <c r="B516" s="3" t="s">
        <v>187</v>
      </c>
      <c r="C516" s="3" t="s">
        <v>188</v>
      </c>
      <c r="D516" s="3" t="s">
        <v>714</v>
      </c>
      <c r="E516" s="5">
        <v>221</v>
      </c>
      <c r="F516" s="5">
        <v>0</v>
      </c>
      <c r="G516" s="5">
        <v>0</v>
      </c>
      <c r="H516" s="5">
        <v>0</v>
      </c>
      <c r="I516" s="5">
        <v>0</v>
      </c>
      <c r="J516" s="5">
        <v>21</v>
      </c>
      <c r="K516" s="5">
        <v>0</v>
      </c>
      <c r="L516" s="5">
        <v>5</v>
      </c>
      <c r="M516" s="5">
        <v>0</v>
      </c>
      <c r="N516" s="5">
        <v>0</v>
      </c>
      <c r="O516" s="6">
        <v>0</v>
      </c>
      <c r="P516" s="6">
        <v>0</v>
      </c>
      <c r="Q516" s="6">
        <v>0</v>
      </c>
      <c r="R516" s="6">
        <v>0</v>
      </c>
      <c r="S516" s="6">
        <v>9.502262443438914</v>
      </c>
      <c r="T516" s="6">
        <v>0</v>
      </c>
      <c r="U516" s="6">
        <v>2.2624434389140271</v>
      </c>
      <c r="V516" s="6">
        <v>0</v>
      </c>
      <c r="W516" s="6">
        <v>0</v>
      </c>
      <c r="X516" s="5">
        <v>111</v>
      </c>
      <c r="Y516" s="5">
        <v>88</v>
      </c>
      <c r="Z516" s="5">
        <v>4</v>
      </c>
      <c r="AA516" s="5">
        <v>0</v>
      </c>
      <c r="AB516" s="5">
        <v>0</v>
      </c>
      <c r="AC516" s="5">
        <v>0</v>
      </c>
      <c r="AD516" s="5">
        <v>111</v>
      </c>
      <c r="AE516" s="5">
        <v>88</v>
      </c>
      <c r="AF516" s="5">
        <v>4</v>
      </c>
      <c r="AG516" s="6">
        <v>4.5454545454545459</v>
      </c>
      <c r="AH516" s="6">
        <v>79.27927927927928</v>
      </c>
      <c r="AI516" s="6"/>
      <c r="AJ516" s="6"/>
    </row>
    <row r="517" spans="1:36" hidden="1" x14ac:dyDescent="0.2">
      <c r="A517" s="1" t="str">
        <f t="shared" si="8"/>
        <v>Amber ValleyBlack African</v>
      </c>
      <c r="B517" s="3" t="s">
        <v>187</v>
      </c>
      <c r="C517" s="3" t="s">
        <v>188</v>
      </c>
      <c r="D517" s="3" t="s">
        <v>715</v>
      </c>
      <c r="E517" s="5">
        <v>120</v>
      </c>
      <c r="F517" s="5">
        <v>3</v>
      </c>
      <c r="G517" s="5">
        <v>3</v>
      </c>
      <c r="H517" s="5">
        <v>5</v>
      </c>
      <c r="I517" s="5">
        <v>2</v>
      </c>
      <c r="J517" s="5">
        <v>22</v>
      </c>
      <c r="K517" s="5">
        <v>0</v>
      </c>
      <c r="L517" s="5">
        <v>9</v>
      </c>
      <c r="M517" s="5">
        <v>0</v>
      </c>
      <c r="N517" s="5">
        <v>0</v>
      </c>
      <c r="O517" s="6">
        <v>2.5</v>
      </c>
      <c r="P517" s="6">
        <v>2.5</v>
      </c>
      <c r="Q517" s="6">
        <v>4.166666666666667</v>
      </c>
      <c r="R517" s="6">
        <v>1.6666666666666667</v>
      </c>
      <c r="S517" s="6">
        <v>18.333333333333332</v>
      </c>
      <c r="T517" s="6">
        <v>0</v>
      </c>
      <c r="U517" s="6">
        <v>7.5</v>
      </c>
      <c r="V517" s="6">
        <v>0</v>
      </c>
      <c r="W517" s="6">
        <v>0</v>
      </c>
      <c r="X517" s="5">
        <v>57</v>
      </c>
      <c r="Y517" s="5">
        <v>48</v>
      </c>
      <c r="Z517" s="5">
        <v>0</v>
      </c>
      <c r="AA517" s="5">
        <v>0</v>
      </c>
      <c r="AB517" s="5">
        <v>0</v>
      </c>
      <c r="AC517" s="5">
        <v>0</v>
      </c>
      <c r="AD517" s="5">
        <v>57</v>
      </c>
      <c r="AE517" s="5">
        <v>48</v>
      </c>
      <c r="AF517" s="5">
        <v>0</v>
      </c>
      <c r="AG517" s="6">
        <v>0</v>
      </c>
      <c r="AH517" s="6">
        <v>84.21052631578948</v>
      </c>
      <c r="AI517" s="6"/>
      <c r="AJ517" s="6"/>
    </row>
    <row r="518" spans="1:36" hidden="1" x14ac:dyDescent="0.2">
      <c r="A518" s="1" t="str">
        <f t="shared" si="8"/>
        <v>Amber ValleyBlack Caribbean</v>
      </c>
      <c r="B518" s="3" t="s">
        <v>187</v>
      </c>
      <c r="C518" s="3" t="s">
        <v>188</v>
      </c>
      <c r="D518" s="3" t="s">
        <v>716</v>
      </c>
      <c r="E518" s="5">
        <v>106</v>
      </c>
      <c r="F518" s="5">
        <v>1</v>
      </c>
      <c r="G518" s="5">
        <v>1</v>
      </c>
      <c r="H518" s="5">
        <v>3</v>
      </c>
      <c r="I518" s="5">
        <v>2</v>
      </c>
      <c r="J518" s="5">
        <v>10</v>
      </c>
      <c r="K518" s="5">
        <v>2</v>
      </c>
      <c r="L518" s="5">
        <v>2</v>
      </c>
      <c r="M518" s="5">
        <v>0</v>
      </c>
      <c r="N518" s="5">
        <v>0</v>
      </c>
      <c r="O518" s="6">
        <v>0.94339622641509435</v>
      </c>
      <c r="P518" s="6">
        <v>0.94339622641509435</v>
      </c>
      <c r="Q518" s="6">
        <v>2.8301886792452828</v>
      </c>
      <c r="R518" s="6">
        <v>1.8867924528301887</v>
      </c>
      <c r="S518" s="6">
        <v>9.433962264150944</v>
      </c>
      <c r="T518" s="6">
        <v>1.8867924528301887</v>
      </c>
      <c r="U518" s="6">
        <v>1.8867924528301887</v>
      </c>
      <c r="V518" s="6">
        <v>0</v>
      </c>
      <c r="W518" s="6">
        <v>0</v>
      </c>
      <c r="X518" s="5">
        <v>64</v>
      </c>
      <c r="Y518" s="5">
        <v>59</v>
      </c>
      <c r="Z518" s="5">
        <v>6</v>
      </c>
      <c r="AA518" s="5">
        <v>0</v>
      </c>
      <c r="AB518" s="5">
        <v>0</v>
      </c>
      <c r="AC518" s="5">
        <v>0</v>
      </c>
      <c r="AD518" s="5">
        <v>64</v>
      </c>
      <c r="AE518" s="5">
        <v>59</v>
      </c>
      <c r="AF518" s="5">
        <v>6</v>
      </c>
      <c r="AG518" s="6">
        <v>10.169491525423728</v>
      </c>
      <c r="AH518" s="6">
        <v>92.1875</v>
      </c>
      <c r="AI518" s="6"/>
      <c r="AJ518" s="6"/>
    </row>
    <row r="519" spans="1:36" hidden="1" x14ac:dyDescent="0.2">
      <c r="A519" s="1" t="str">
        <f t="shared" si="8"/>
        <v>Amber ValleyBlack Other</v>
      </c>
      <c r="B519" s="3" t="s">
        <v>187</v>
      </c>
      <c r="C519" s="3" t="s">
        <v>188</v>
      </c>
      <c r="D519" s="3" t="s">
        <v>717</v>
      </c>
      <c r="E519" s="5">
        <v>27</v>
      </c>
      <c r="F519" s="5">
        <v>0</v>
      </c>
      <c r="G519" s="5">
        <v>0</v>
      </c>
      <c r="H519" s="5">
        <v>2</v>
      </c>
      <c r="I519" s="5">
        <v>2</v>
      </c>
      <c r="J519" s="5">
        <v>3</v>
      </c>
      <c r="K519" s="5">
        <v>0</v>
      </c>
      <c r="L519" s="5">
        <v>1</v>
      </c>
      <c r="M519" s="5">
        <v>0</v>
      </c>
      <c r="N519" s="5">
        <v>0</v>
      </c>
      <c r="O519" s="6">
        <v>0</v>
      </c>
      <c r="P519" s="6">
        <v>0</v>
      </c>
      <c r="Q519" s="6">
        <v>7.4074074074074074</v>
      </c>
      <c r="R519" s="6">
        <v>7.4074074074074074</v>
      </c>
      <c r="S519" s="6">
        <v>11.111111111111111</v>
      </c>
      <c r="T519" s="6">
        <v>0</v>
      </c>
      <c r="U519" s="6">
        <v>3.7037037037037037</v>
      </c>
      <c r="V519" s="6">
        <v>0</v>
      </c>
      <c r="W519" s="6">
        <v>0</v>
      </c>
      <c r="X519" s="5">
        <v>19</v>
      </c>
      <c r="Y519" s="5">
        <v>18</v>
      </c>
      <c r="Z519" s="5">
        <v>0</v>
      </c>
      <c r="AA519" s="5">
        <v>0</v>
      </c>
      <c r="AB519" s="5">
        <v>0</v>
      </c>
      <c r="AC519" s="5">
        <v>0</v>
      </c>
      <c r="AD519" s="5">
        <v>19</v>
      </c>
      <c r="AE519" s="5">
        <v>18</v>
      </c>
      <c r="AF519" s="5">
        <v>0</v>
      </c>
      <c r="AG519" s="6">
        <v>0</v>
      </c>
      <c r="AH519" s="6">
        <v>94.736842105263165</v>
      </c>
      <c r="AI519" s="6"/>
      <c r="AJ519" s="6"/>
    </row>
    <row r="520" spans="1:36" hidden="1" x14ac:dyDescent="0.2">
      <c r="A520" s="1" t="str">
        <f t="shared" si="8"/>
        <v>Amber ValleyArab</v>
      </c>
      <c r="B520" s="3" t="s">
        <v>187</v>
      </c>
      <c r="C520" s="3" t="s">
        <v>188</v>
      </c>
      <c r="D520" s="3" t="s">
        <v>699</v>
      </c>
      <c r="E520" s="5">
        <v>27</v>
      </c>
      <c r="F520" s="5">
        <v>0</v>
      </c>
      <c r="G520" s="5">
        <v>0</v>
      </c>
      <c r="H520" s="5">
        <v>0</v>
      </c>
      <c r="I520" s="5">
        <v>0</v>
      </c>
      <c r="J520" s="5">
        <v>0</v>
      </c>
      <c r="K520" s="5">
        <v>0</v>
      </c>
      <c r="L520" s="5">
        <v>0</v>
      </c>
      <c r="M520" s="5">
        <v>0</v>
      </c>
      <c r="N520" s="5">
        <v>0</v>
      </c>
      <c r="O520" s="6">
        <v>0</v>
      </c>
      <c r="P520" s="6">
        <v>0</v>
      </c>
      <c r="Q520" s="6">
        <v>0</v>
      </c>
      <c r="R520" s="6">
        <v>0</v>
      </c>
      <c r="S520" s="6">
        <v>0</v>
      </c>
      <c r="T520" s="6">
        <v>0</v>
      </c>
      <c r="U520" s="6">
        <v>0</v>
      </c>
      <c r="V520" s="6">
        <v>0</v>
      </c>
      <c r="W520" s="6">
        <v>0</v>
      </c>
      <c r="X520" s="5">
        <v>18</v>
      </c>
      <c r="Y520" s="5">
        <v>17</v>
      </c>
      <c r="Z520" s="5">
        <v>1</v>
      </c>
      <c r="AA520" s="5">
        <v>0</v>
      </c>
      <c r="AB520" s="5">
        <v>0</v>
      </c>
      <c r="AC520" s="5">
        <v>0</v>
      </c>
      <c r="AD520" s="5">
        <v>18</v>
      </c>
      <c r="AE520" s="5">
        <v>17</v>
      </c>
      <c r="AF520" s="5">
        <v>1</v>
      </c>
      <c r="AG520" s="6">
        <v>5.882352941176471</v>
      </c>
      <c r="AH520" s="6">
        <v>94.444444444444443</v>
      </c>
      <c r="AI520" s="6"/>
      <c r="AJ520" s="6"/>
    </row>
    <row r="521" spans="1:36" hidden="1" x14ac:dyDescent="0.2">
      <c r="A521" s="1" t="str">
        <f t="shared" si="8"/>
        <v>Amber ValleyOther</v>
      </c>
      <c r="B521" s="3" t="s">
        <v>187</v>
      </c>
      <c r="C521" s="3" t="s">
        <v>188</v>
      </c>
      <c r="D521" s="3" t="s">
        <v>718</v>
      </c>
      <c r="E521" s="5">
        <v>97</v>
      </c>
      <c r="F521" s="5">
        <v>0</v>
      </c>
      <c r="G521" s="5">
        <v>0</v>
      </c>
      <c r="H521" s="5">
        <v>0</v>
      </c>
      <c r="I521" s="5">
        <v>0</v>
      </c>
      <c r="J521" s="5">
        <v>14</v>
      </c>
      <c r="K521" s="5">
        <v>0</v>
      </c>
      <c r="L521" s="5">
        <v>6</v>
      </c>
      <c r="M521" s="5">
        <v>0</v>
      </c>
      <c r="N521" s="5">
        <v>0</v>
      </c>
      <c r="O521" s="6">
        <v>0</v>
      </c>
      <c r="P521" s="6">
        <v>0</v>
      </c>
      <c r="Q521" s="6">
        <v>0</v>
      </c>
      <c r="R521" s="6">
        <v>0</v>
      </c>
      <c r="S521" s="6">
        <v>14.43298969072165</v>
      </c>
      <c r="T521" s="6">
        <v>0</v>
      </c>
      <c r="U521" s="6">
        <v>6.1855670103092786</v>
      </c>
      <c r="V521" s="6">
        <v>0</v>
      </c>
      <c r="W521" s="6">
        <v>0</v>
      </c>
      <c r="X521" s="5">
        <v>48</v>
      </c>
      <c r="Y521" s="5">
        <v>40</v>
      </c>
      <c r="Z521" s="5">
        <v>1</v>
      </c>
      <c r="AA521" s="5">
        <v>0</v>
      </c>
      <c r="AB521" s="5">
        <v>0</v>
      </c>
      <c r="AC521" s="5">
        <v>0</v>
      </c>
      <c r="AD521" s="5">
        <v>48</v>
      </c>
      <c r="AE521" s="5">
        <v>40</v>
      </c>
      <c r="AF521" s="5">
        <v>1</v>
      </c>
      <c r="AG521" s="6">
        <v>2.5</v>
      </c>
      <c r="AH521" s="6">
        <v>83.333333333333329</v>
      </c>
      <c r="AI521" s="6"/>
      <c r="AJ521" s="6"/>
    </row>
    <row r="522" spans="1:36" x14ac:dyDescent="0.2">
      <c r="A522" s="1" t="str">
        <f t="shared" si="8"/>
        <v>ArunAll people</v>
      </c>
      <c r="B522" s="3" t="s">
        <v>535</v>
      </c>
      <c r="C522" s="3" t="s">
        <v>536</v>
      </c>
      <c r="D522" s="3" t="s">
        <v>700</v>
      </c>
      <c r="E522" s="5">
        <v>149518</v>
      </c>
      <c r="F522" s="5">
        <v>4595</v>
      </c>
      <c r="G522" s="5">
        <v>1451</v>
      </c>
      <c r="H522" s="5">
        <v>3673</v>
      </c>
      <c r="I522" s="5">
        <v>6497</v>
      </c>
      <c r="J522" s="5">
        <v>5443</v>
      </c>
      <c r="K522" s="5">
        <v>15634</v>
      </c>
      <c r="L522" s="5">
        <v>5068</v>
      </c>
      <c r="M522" s="5">
        <v>8994</v>
      </c>
      <c r="N522" s="5">
        <v>0</v>
      </c>
      <c r="O522" s="6">
        <v>3.073208576893752</v>
      </c>
      <c r="P522" s="6">
        <v>0.97045171818777676</v>
      </c>
      <c r="Q522" s="6">
        <v>2.45656041413074</v>
      </c>
      <c r="R522" s="6">
        <v>4.3452962185154966</v>
      </c>
      <c r="S522" s="6">
        <v>3.6403643708449818</v>
      </c>
      <c r="T522" s="6">
        <v>10.456266135181048</v>
      </c>
      <c r="U522" s="6">
        <v>3.3895584478123038</v>
      </c>
      <c r="V522" s="6">
        <v>6.0153292580157576</v>
      </c>
      <c r="W522" s="6">
        <v>0</v>
      </c>
      <c r="X522" s="5">
        <v>42565</v>
      </c>
      <c r="Y522" s="5">
        <v>37342</v>
      </c>
      <c r="Z522" s="5">
        <v>1718</v>
      </c>
      <c r="AA522" s="5">
        <v>0</v>
      </c>
      <c r="AB522" s="5">
        <v>0</v>
      </c>
      <c r="AC522" s="5">
        <v>0</v>
      </c>
      <c r="AD522" s="5">
        <v>42565</v>
      </c>
      <c r="AE522" s="5">
        <v>37342</v>
      </c>
      <c r="AF522" s="5">
        <v>1718</v>
      </c>
      <c r="AG522" s="6">
        <v>4.6007176905361256</v>
      </c>
      <c r="AH522" s="6">
        <v>87.729355103958653</v>
      </c>
      <c r="AI522" s="6"/>
      <c r="AJ522" s="6"/>
    </row>
    <row r="523" spans="1:36" hidden="1" x14ac:dyDescent="0.2">
      <c r="A523" s="1" t="str">
        <f t="shared" si="8"/>
        <v>ArunWhite British</v>
      </c>
      <c r="B523" s="3" t="s">
        <v>535</v>
      </c>
      <c r="C523" s="3" t="s">
        <v>536</v>
      </c>
      <c r="D523" s="3" t="s">
        <v>701</v>
      </c>
      <c r="E523" s="5">
        <v>137024</v>
      </c>
      <c r="F523" s="5">
        <v>3847</v>
      </c>
      <c r="G523" s="5">
        <v>1270</v>
      </c>
      <c r="H523" s="5">
        <v>2668</v>
      </c>
      <c r="I523" s="5">
        <v>5353</v>
      </c>
      <c r="J523" s="5">
        <v>4848</v>
      </c>
      <c r="K523" s="5">
        <v>14497</v>
      </c>
      <c r="L523" s="5">
        <v>4254</v>
      </c>
      <c r="M523" s="5">
        <v>6849</v>
      </c>
      <c r="N523" s="5">
        <v>0</v>
      </c>
      <c r="O523" s="6">
        <v>2.8075373657169549</v>
      </c>
      <c r="P523" s="6">
        <v>0.92684493227463804</v>
      </c>
      <c r="Q523" s="6">
        <v>1.9471041569360112</v>
      </c>
      <c r="R523" s="6">
        <v>3.9066148995796355</v>
      </c>
      <c r="S523" s="6">
        <v>3.5380663241475947</v>
      </c>
      <c r="T523" s="6">
        <v>10.57989841195703</v>
      </c>
      <c r="U523" s="6">
        <v>3.1045656235404016</v>
      </c>
      <c r="V523" s="6">
        <v>4.9983944418496034</v>
      </c>
      <c r="W523" s="6">
        <v>0</v>
      </c>
      <c r="X523" s="5">
        <v>36848</v>
      </c>
      <c r="Y523" s="5">
        <v>32246</v>
      </c>
      <c r="Z523" s="5">
        <v>1494</v>
      </c>
      <c r="AA523" s="5">
        <v>0</v>
      </c>
      <c r="AB523" s="5">
        <v>0</v>
      </c>
      <c r="AC523" s="5">
        <v>0</v>
      </c>
      <c r="AD523" s="5">
        <v>36848</v>
      </c>
      <c r="AE523" s="5">
        <v>32246</v>
      </c>
      <c r="AF523" s="5">
        <v>1494</v>
      </c>
      <c r="AG523" s="6">
        <v>4.6331327916640825</v>
      </c>
      <c r="AH523" s="6">
        <v>87.510855405992189</v>
      </c>
      <c r="AI523" s="6"/>
      <c r="AJ523" s="6"/>
    </row>
    <row r="524" spans="1:36" hidden="1" x14ac:dyDescent="0.2">
      <c r="A524" s="1" t="str">
        <f t="shared" si="8"/>
        <v>ArunMinorities - all other than White British</v>
      </c>
      <c r="B524" s="3" t="s">
        <v>535</v>
      </c>
      <c r="C524" s="3" t="s">
        <v>536</v>
      </c>
      <c r="D524" s="3" t="s">
        <v>702</v>
      </c>
      <c r="E524" s="5">
        <v>12494</v>
      </c>
      <c r="F524" s="5">
        <v>748</v>
      </c>
      <c r="G524" s="5">
        <v>181</v>
      </c>
      <c r="H524" s="5">
        <v>1005</v>
      </c>
      <c r="I524" s="5">
        <v>1144</v>
      </c>
      <c r="J524" s="5">
        <v>595</v>
      </c>
      <c r="K524" s="5">
        <v>1137</v>
      </c>
      <c r="L524" s="5">
        <v>814</v>
      </c>
      <c r="M524" s="5">
        <v>2145</v>
      </c>
      <c r="N524" s="5">
        <v>0</v>
      </c>
      <c r="O524" s="6">
        <v>5.9868736993757006</v>
      </c>
      <c r="P524" s="6">
        <v>1.4486953737794142</v>
      </c>
      <c r="Q524" s="6">
        <v>8.0438610533055872</v>
      </c>
      <c r="R524" s="6">
        <v>9.1563950696334242</v>
      </c>
      <c r="S524" s="6">
        <v>4.7622858972306705</v>
      </c>
      <c r="T524" s="6">
        <v>9.1003681767248281</v>
      </c>
      <c r="U524" s="6">
        <v>6.515127261085321</v>
      </c>
      <c r="V524" s="6">
        <v>17.168240755562671</v>
      </c>
      <c r="W524" s="6">
        <v>0</v>
      </c>
      <c r="X524" s="5">
        <v>5717</v>
      </c>
      <c r="Y524" s="5">
        <v>5096</v>
      </c>
      <c r="Z524" s="5">
        <v>224</v>
      </c>
      <c r="AA524" s="5">
        <v>0</v>
      </c>
      <c r="AB524" s="5">
        <v>0</v>
      </c>
      <c r="AC524" s="5">
        <v>0</v>
      </c>
      <c r="AD524" s="5">
        <v>5717</v>
      </c>
      <c r="AE524" s="5">
        <v>5096</v>
      </c>
      <c r="AF524" s="5">
        <v>224</v>
      </c>
      <c r="AG524" s="6">
        <v>4.395604395604396</v>
      </c>
      <c r="AH524" s="6">
        <v>89.137659611684455</v>
      </c>
      <c r="AI524" s="6"/>
      <c r="AJ524" s="6"/>
    </row>
    <row r="525" spans="1:36" hidden="1" x14ac:dyDescent="0.2">
      <c r="A525" s="1" t="str">
        <f t="shared" si="8"/>
        <v>ArunWhite Irish</v>
      </c>
      <c r="B525" s="3" t="s">
        <v>535</v>
      </c>
      <c r="C525" s="3" t="s">
        <v>536</v>
      </c>
      <c r="D525" s="3" t="s">
        <v>703</v>
      </c>
      <c r="E525" s="5">
        <v>889</v>
      </c>
      <c r="F525" s="5">
        <v>37</v>
      </c>
      <c r="G525" s="5">
        <v>10</v>
      </c>
      <c r="H525" s="5">
        <v>26</v>
      </c>
      <c r="I525" s="5">
        <v>47</v>
      </c>
      <c r="J525" s="5">
        <v>32</v>
      </c>
      <c r="K525" s="5">
        <v>93</v>
      </c>
      <c r="L525" s="5">
        <v>33</v>
      </c>
      <c r="M525" s="5">
        <v>62</v>
      </c>
      <c r="N525" s="5">
        <v>0</v>
      </c>
      <c r="O525" s="6">
        <v>4.1619797525309332</v>
      </c>
      <c r="P525" s="6">
        <v>1.124859392575928</v>
      </c>
      <c r="Q525" s="6">
        <v>2.9246344206974126</v>
      </c>
      <c r="R525" s="6">
        <v>5.2868391451068613</v>
      </c>
      <c r="S525" s="6">
        <v>3.5995500562429696</v>
      </c>
      <c r="T525" s="6">
        <v>10.46119235095613</v>
      </c>
      <c r="U525" s="6">
        <v>3.7120359955005626</v>
      </c>
      <c r="V525" s="6">
        <v>6.9741282339707533</v>
      </c>
      <c r="W525" s="6">
        <v>0</v>
      </c>
      <c r="X525" s="5">
        <v>175</v>
      </c>
      <c r="Y525" s="5">
        <v>146</v>
      </c>
      <c r="Z525" s="5">
        <v>9</v>
      </c>
      <c r="AA525" s="5">
        <v>0</v>
      </c>
      <c r="AB525" s="5">
        <v>0</v>
      </c>
      <c r="AC525" s="5">
        <v>0</v>
      </c>
      <c r="AD525" s="5">
        <v>175</v>
      </c>
      <c r="AE525" s="5">
        <v>146</v>
      </c>
      <c r="AF525" s="5">
        <v>9</v>
      </c>
      <c r="AG525" s="6">
        <v>6.1643835616438354</v>
      </c>
      <c r="AH525" s="6">
        <v>83.428571428571431</v>
      </c>
      <c r="AI525" s="6"/>
      <c r="AJ525" s="6"/>
    </row>
    <row r="526" spans="1:36" hidden="1" x14ac:dyDescent="0.2">
      <c r="A526" s="1" t="str">
        <f t="shared" si="8"/>
        <v>ArunWhite Gyspy or Irish Traveller</v>
      </c>
      <c r="B526" s="3" t="s">
        <v>535</v>
      </c>
      <c r="C526" s="3" t="s">
        <v>536</v>
      </c>
      <c r="D526" s="3" t="s">
        <v>704</v>
      </c>
      <c r="E526" s="5">
        <v>162</v>
      </c>
      <c r="F526" s="5">
        <v>2</v>
      </c>
      <c r="G526" s="5">
        <v>2</v>
      </c>
      <c r="H526" s="5">
        <v>1</v>
      </c>
      <c r="I526" s="5">
        <v>14</v>
      </c>
      <c r="J526" s="5">
        <v>17</v>
      </c>
      <c r="K526" s="5">
        <v>25</v>
      </c>
      <c r="L526" s="5">
        <v>1</v>
      </c>
      <c r="M526" s="5">
        <v>3</v>
      </c>
      <c r="N526" s="5">
        <v>0</v>
      </c>
      <c r="O526" s="6">
        <v>1.2345679012345678</v>
      </c>
      <c r="P526" s="6">
        <v>1.2345679012345678</v>
      </c>
      <c r="Q526" s="6">
        <v>0.61728395061728392</v>
      </c>
      <c r="R526" s="6">
        <v>8.6419753086419746</v>
      </c>
      <c r="S526" s="6">
        <v>10.493827160493828</v>
      </c>
      <c r="T526" s="6">
        <v>15.432098765432098</v>
      </c>
      <c r="U526" s="6">
        <v>0.61728395061728392</v>
      </c>
      <c r="V526" s="6">
        <v>1.8518518518518519</v>
      </c>
      <c r="W526" s="6">
        <v>0</v>
      </c>
      <c r="X526" s="5">
        <v>53</v>
      </c>
      <c r="Y526" s="5">
        <v>38</v>
      </c>
      <c r="Z526" s="5">
        <v>4</v>
      </c>
      <c r="AA526" s="5">
        <v>0</v>
      </c>
      <c r="AB526" s="5">
        <v>0</v>
      </c>
      <c r="AC526" s="5">
        <v>0</v>
      </c>
      <c r="AD526" s="5">
        <v>53</v>
      </c>
      <c r="AE526" s="5">
        <v>38</v>
      </c>
      <c r="AF526" s="5">
        <v>4</v>
      </c>
      <c r="AG526" s="6">
        <v>10.526315789473685</v>
      </c>
      <c r="AH526" s="6">
        <v>71.698113207547166</v>
      </c>
      <c r="AI526" s="6"/>
      <c r="AJ526" s="6"/>
    </row>
    <row r="527" spans="1:36" hidden="1" x14ac:dyDescent="0.2">
      <c r="A527" s="1" t="str">
        <f t="shared" si="8"/>
        <v>ArunWhite Other</v>
      </c>
      <c r="B527" s="3" t="s">
        <v>535</v>
      </c>
      <c r="C527" s="3" t="s">
        <v>536</v>
      </c>
      <c r="D527" s="3" t="s">
        <v>705</v>
      </c>
      <c r="E527" s="5">
        <v>7043</v>
      </c>
      <c r="F527" s="5">
        <v>391</v>
      </c>
      <c r="G527" s="5">
        <v>90</v>
      </c>
      <c r="H527" s="5">
        <v>619</v>
      </c>
      <c r="I527" s="5">
        <v>637</v>
      </c>
      <c r="J527" s="5">
        <v>355</v>
      </c>
      <c r="K527" s="5">
        <v>534</v>
      </c>
      <c r="L527" s="5">
        <v>468</v>
      </c>
      <c r="M527" s="5">
        <v>1388</v>
      </c>
      <c r="N527" s="5">
        <v>0</v>
      </c>
      <c r="O527" s="6">
        <v>5.5516115291779071</v>
      </c>
      <c r="P527" s="6">
        <v>1.277864546358086</v>
      </c>
      <c r="Q527" s="6">
        <v>8.788868379951726</v>
      </c>
      <c r="R527" s="6">
        <v>9.044441289223343</v>
      </c>
      <c r="S527" s="6">
        <v>5.0404657106346731</v>
      </c>
      <c r="T527" s="6">
        <v>7.5819963083913109</v>
      </c>
      <c r="U527" s="6">
        <v>6.644895641062047</v>
      </c>
      <c r="V527" s="6">
        <v>19.707511003833595</v>
      </c>
      <c r="W527" s="6">
        <v>0</v>
      </c>
      <c r="X527" s="5">
        <v>3700</v>
      </c>
      <c r="Y527" s="5">
        <v>3434</v>
      </c>
      <c r="Z527" s="5">
        <v>125</v>
      </c>
      <c r="AA527" s="5">
        <v>0</v>
      </c>
      <c r="AB527" s="5">
        <v>0</v>
      </c>
      <c r="AC527" s="5">
        <v>0</v>
      </c>
      <c r="AD527" s="5">
        <v>3700</v>
      </c>
      <c r="AE527" s="5">
        <v>3434</v>
      </c>
      <c r="AF527" s="5">
        <v>125</v>
      </c>
      <c r="AG527" s="6">
        <v>3.6400698893418753</v>
      </c>
      <c r="AH527" s="6">
        <v>92.810810810810807</v>
      </c>
      <c r="AI527" s="6"/>
      <c r="AJ527" s="6"/>
    </row>
    <row r="528" spans="1:36" hidden="1" x14ac:dyDescent="0.2">
      <c r="A528" s="1" t="str">
        <f t="shared" si="8"/>
        <v>ArunMixed White and Black Caribbean</v>
      </c>
      <c r="B528" s="3" t="s">
        <v>535</v>
      </c>
      <c r="C528" s="3" t="s">
        <v>536</v>
      </c>
      <c r="D528" s="3" t="s">
        <v>706</v>
      </c>
      <c r="E528" s="5">
        <v>426</v>
      </c>
      <c r="F528" s="5">
        <v>24</v>
      </c>
      <c r="G528" s="5">
        <v>9</v>
      </c>
      <c r="H528" s="5">
        <v>20</v>
      </c>
      <c r="I528" s="5">
        <v>32</v>
      </c>
      <c r="J528" s="5">
        <v>22</v>
      </c>
      <c r="K528" s="5">
        <v>55</v>
      </c>
      <c r="L528" s="5">
        <v>21</v>
      </c>
      <c r="M528" s="5">
        <v>54</v>
      </c>
      <c r="N528" s="5">
        <v>0</v>
      </c>
      <c r="O528" s="6">
        <v>5.6338028169014081</v>
      </c>
      <c r="P528" s="6">
        <v>2.112676056338028</v>
      </c>
      <c r="Q528" s="6">
        <v>4.694835680751174</v>
      </c>
      <c r="R528" s="6">
        <v>7.511737089201878</v>
      </c>
      <c r="S528" s="6">
        <v>5.164319248826291</v>
      </c>
      <c r="T528" s="6">
        <v>12.910798122065728</v>
      </c>
      <c r="U528" s="6">
        <v>4.929577464788732</v>
      </c>
      <c r="V528" s="6">
        <v>12.67605633802817</v>
      </c>
      <c r="W528" s="6">
        <v>0</v>
      </c>
      <c r="X528" s="5">
        <v>116</v>
      </c>
      <c r="Y528" s="5">
        <v>85</v>
      </c>
      <c r="Z528" s="5">
        <v>10</v>
      </c>
      <c r="AA528" s="5">
        <v>0</v>
      </c>
      <c r="AB528" s="5">
        <v>0</v>
      </c>
      <c r="AC528" s="5">
        <v>0</v>
      </c>
      <c r="AD528" s="5">
        <v>116</v>
      </c>
      <c r="AE528" s="5">
        <v>85</v>
      </c>
      <c r="AF528" s="5">
        <v>10</v>
      </c>
      <c r="AG528" s="6">
        <v>11.764705882352942</v>
      </c>
      <c r="AH528" s="6">
        <v>73.275862068965523</v>
      </c>
      <c r="AI528" s="6"/>
      <c r="AJ528" s="6"/>
    </row>
    <row r="529" spans="1:36" hidden="1" x14ac:dyDescent="0.2">
      <c r="A529" s="1" t="str">
        <f t="shared" si="8"/>
        <v>ArunMixed White and Black African</v>
      </c>
      <c r="B529" s="3" t="s">
        <v>535</v>
      </c>
      <c r="C529" s="3" t="s">
        <v>536</v>
      </c>
      <c r="D529" s="3" t="s">
        <v>707</v>
      </c>
      <c r="E529" s="5">
        <v>221</v>
      </c>
      <c r="F529" s="5">
        <v>16</v>
      </c>
      <c r="G529" s="5">
        <v>9</v>
      </c>
      <c r="H529" s="5">
        <v>7</v>
      </c>
      <c r="I529" s="5">
        <v>17</v>
      </c>
      <c r="J529" s="5">
        <v>18</v>
      </c>
      <c r="K529" s="5">
        <v>27</v>
      </c>
      <c r="L529" s="5">
        <v>14</v>
      </c>
      <c r="M529" s="5">
        <v>22</v>
      </c>
      <c r="N529" s="5">
        <v>0</v>
      </c>
      <c r="O529" s="6">
        <v>7.2398190045248869</v>
      </c>
      <c r="P529" s="6">
        <v>4.0723981900452486</v>
      </c>
      <c r="Q529" s="6">
        <v>3.1674208144796379</v>
      </c>
      <c r="R529" s="6">
        <v>7.6923076923076925</v>
      </c>
      <c r="S529" s="6">
        <v>8.1447963800904972</v>
      </c>
      <c r="T529" s="6">
        <v>12.217194570135746</v>
      </c>
      <c r="U529" s="6">
        <v>6.3348416289592757</v>
      </c>
      <c r="V529" s="6">
        <v>9.9547511312217196</v>
      </c>
      <c r="W529" s="6">
        <v>0</v>
      </c>
      <c r="X529" s="5">
        <v>46</v>
      </c>
      <c r="Y529" s="5">
        <v>37</v>
      </c>
      <c r="Z529" s="5">
        <v>4</v>
      </c>
      <c r="AA529" s="5">
        <v>0</v>
      </c>
      <c r="AB529" s="5">
        <v>0</v>
      </c>
      <c r="AC529" s="5">
        <v>0</v>
      </c>
      <c r="AD529" s="5">
        <v>46</v>
      </c>
      <c r="AE529" s="5">
        <v>37</v>
      </c>
      <c r="AF529" s="5">
        <v>4</v>
      </c>
      <c r="AG529" s="6">
        <v>10.810810810810811</v>
      </c>
      <c r="AH529" s="6">
        <v>80.434782608695656</v>
      </c>
      <c r="AI529" s="6"/>
      <c r="AJ529" s="6"/>
    </row>
    <row r="530" spans="1:36" hidden="1" x14ac:dyDescent="0.2">
      <c r="A530" s="1" t="str">
        <f t="shared" si="8"/>
        <v>ArunMixed White and Asian</v>
      </c>
      <c r="B530" s="3" t="s">
        <v>535</v>
      </c>
      <c r="C530" s="3" t="s">
        <v>536</v>
      </c>
      <c r="D530" s="3" t="s">
        <v>708</v>
      </c>
      <c r="E530" s="5">
        <v>532</v>
      </c>
      <c r="F530" s="5">
        <v>34</v>
      </c>
      <c r="G530" s="5">
        <v>15</v>
      </c>
      <c r="H530" s="5">
        <v>27</v>
      </c>
      <c r="I530" s="5">
        <v>33</v>
      </c>
      <c r="J530" s="5">
        <v>29</v>
      </c>
      <c r="K530" s="5">
        <v>49</v>
      </c>
      <c r="L530" s="5">
        <v>18</v>
      </c>
      <c r="M530" s="5">
        <v>49</v>
      </c>
      <c r="N530" s="5">
        <v>0</v>
      </c>
      <c r="O530" s="6">
        <v>6.3909774436090228</v>
      </c>
      <c r="P530" s="6">
        <v>2.8195488721804511</v>
      </c>
      <c r="Q530" s="6">
        <v>5.0751879699248121</v>
      </c>
      <c r="R530" s="6">
        <v>6.2030075187969924</v>
      </c>
      <c r="S530" s="6">
        <v>5.4511278195488719</v>
      </c>
      <c r="T530" s="6">
        <v>9.2105263157894743</v>
      </c>
      <c r="U530" s="6">
        <v>3.3834586466165413</v>
      </c>
      <c r="V530" s="6">
        <v>9.2105263157894743</v>
      </c>
      <c r="W530" s="6">
        <v>0</v>
      </c>
      <c r="X530" s="5">
        <v>141</v>
      </c>
      <c r="Y530" s="5">
        <v>121</v>
      </c>
      <c r="Z530" s="5">
        <v>7</v>
      </c>
      <c r="AA530" s="5">
        <v>0</v>
      </c>
      <c r="AB530" s="5">
        <v>0</v>
      </c>
      <c r="AC530" s="5">
        <v>0</v>
      </c>
      <c r="AD530" s="5">
        <v>141</v>
      </c>
      <c r="AE530" s="5">
        <v>121</v>
      </c>
      <c r="AF530" s="5">
        <v>7</v>
      </c>
      <c r="AG530" s="6">
        <v>5.785123966942149</v>
      </c>
      <c r="AH530" s="6">
        <v>85.815602836879435</v>
      </c>
      <c r="AI530" s="6"/>
      <c r="AJ530" s="6"/>
    </row>
    <row r="531" spans="1:36" hidden="1" x14ac:dyDescent="0.2">
      <c r="A531" s="1" t="str">
        <f t="shared" si="8"/>
        <v>ArunMixed Other</v>
      </c>
      <c r="B531" s="3" t="s">
        <v>535</v>
      </c>
      <c r="C531" s="3" t="s">
        <v>536</v>
      </c>
      <c r="D531" s="3" t="s">
        <v>709</v>
      </c>
      <c r="E531" s="5">
        <v>323</v>
      </c>
      <c r="F531" s="5">
        <v>13</v>
      </c>
      <c r="G531" s="5">
        <v>4</v>
      </c>
      <c r="H531" s="5">
        <v>24</v>
      </c>
      <c r="I531" s="5">
        <v>22</v>
      </c>
      <c r="J531" s="5">
        <v>16</v>
      </c>
      <c r="K531" s="5">
        <v>28</v>
      </c>
      <c r="L531" s="5">
        <v>20</v>
      </c>
      <c r="M531" s="5">
        <v>48</v>
      </c>
      <c r="N531" s="5">
        <v>0</v>
      </c>
      <c r="O531" s="6">
        <v>4.0247678018575854</v>
      </c>
      <c r="P531" s="6">
        <v>1.2383900928792571</v>
      </c>
      <c r="Q531" s="6">
        <v>7.4303405572755414</v>
      </c>
      <c r="R531" s="6">
        <v>6.8111455108359129</v>
      </c>
      <c r="S531" s="6">
        <v>4.9535603715170282</v>
      </c>
      <c r="T531" s="6">
        <v>8.6687306501547994</v>
      </c>
      <c r="U531" s="6">
        <v>6.1919504643962853</v>
      </c>
      <c r="V531" s="6">
        <v>14.860681114551083</v>
      </c>
      <c r="W531" s="6">
        <v>0</v>
      </c>
      <c r="X531" s="5">
        <v>116</v>
      </c>
      <c r="Y531" s="5">
        <v>89</v>
      </c>
      <c r="Z531" s="5">
        <v>3</v>
      </c>
      <c r="AA531" s="5">
        <v>0</v>
      </c>
      <c r="AB531" s="5">
        <v>0</v>
      </c>
      <c r="AC531" s="5">
        <v>0</v>
      </c>
      <c r="AD531" s="5">
        <v>116</v>
      </c>
      <c r="AE531" s="5">
        <v>89</v>
      </c>
      <c r="AF531" s="5">
        <v>3</v>
      </c>
      <c r="AG531" s="6">
        <v>3.3707865168539324</v>
      </c>
      <c r="AH531" s="6">
        <v>76.724137931034477</v>
      </c>
      <c r="AI531" s="6"/>
      <c r="AJ531" s="6"/>
    </row>
    <row r="532" spans="1:36" hidden="1" x14ac:dyDescent="0.2">
      <c r="A532" s="1" t="str">
        <f t="shared" si="8"/>
        <v>ArunIndian</v>
      </c>
      <c r="B532" s="3" t="s">
        <v>535</v>
      </c>
      <c r="C532" s="3" t="s">
        <v>536</v>
      </c>
      <c r="D532" s="3" t="s">
        <v>710</v>
      </c>
      <c r="E532" s="5">
        <v>498</v>
      </c>
      <c r="F532" s="5">
        <v>32</v>
      </c>
      <c r="G532" s="5">
        <v>10</v>
      </c>
      <c r="H532" s="5">
        <v>43</v>
      </c>
      <c r="I532" s="5">
        <v>43</v>
      </c>
      <c r="J532" s="5">
        <v>19</v>
      </c>
      <c r="K532" s="5">
        <v>46</v>
      </c>
      <c r="L532" s="5">
        <v>52</v>
      </c>
      <c r="M532" s="5">
        <v>79</v>
      </c>
      <c r="N532" s="5">
        <v>0</v>
      </c>
      <c r="O532" s="6">
        <v>6.4257028112449799</v>
      </c>
      <c r="P532" s="6">
        <v>2.0080321285140563</v>
      </c>
      <c r="Q532" s="6">
        <v>8.6345381526104426</v>
      </c>
      <c r="R532" s="6">
        <v>8.6345381526104426</v>
      </c>
      <c r="S532" s="6">
        <v>3.8152610441767068</v>
      </c>
      <c r="T532" s="6">
        <v>9.236947791164658</v>
      </c>
      <c r="U532" s="6">
        <v>10.441767068273093</v>
      </c>
      <c r="V532" s="6">
        <v>15.863453815261044</v>
      </c>
      <c r="W532" s="6">
        <v>0</v>
      </c>
      <c r="X532" s="5">
        <v>239</v>
      </c>
      <c r="Y532" s="5">
        <v>217</v>
      </c>
      <c r="Z532" s="5">
        <v>5</v>
      </c>
      <c r="AA532" s="5">
        <v>0</v>
      </c>
      <c r="AB532" s="5">
        <v>0</v>
      </c>
      <c r="AC532" s="5">
        <v>0</v>
      </c>
      <c r="AD532" s="5">
        <v>239</v>
      </c>
      <c r="AE532" s="5">
        <v>217</v>
      </c>
      <c r="AF532" s="5">
        <v>5</v>
      </c>
      <c r="AG532" s="6">
        <v>2.3041474654377878</v>
      </c>
      <c r="AH532" s="6">
        <v>90.794979079497907</v>
      </c>
      <c r="AI532" s="6"/>
      <c r="AJ532" s="6"/>
    </row>
    <row r="533" spans="1:36" hidden="1" x14ac:dyDescent="0.2">
      <c r="A533" s="1" t="str">
        <f t="shared" si="8"/>
        <v>ArunPakistani</v>
      </c>
      <c r="B533" s="3" t="s">
        <v>535</v>
      </c>
      <c r="C533" s="3" t="s">
        <v>536</v>
      </c>
      <c r="D533" s="3" t="s">
        <v>711</v>
      </c>
      <c r="E533" s="5">
        <v>107</v>
      </c>
      <c r="F533" s="5">
        <v>7</v>
      </c>
      <c r="G533" s="5">
        <v>0</v>
      </c>
      <c r="H533" s="5">
        <v>8</v>
      </c>
      <c r="I533" s="5">
        <v>33</v>
      </c>
      <c r="J533" s="5">
        <v>1</v>
      </c>
      <c r="K533" s="5">
        <v>14</v>
      </c>
      <c r="L533" s="5">
        <v>26</v>
      </c>
      <c r="M533" s="5">
        <v>33</v>
      </c>
      <c r="N533" s="5">
        <v>0</v>
      </c>
      <c r="O533" s="6">
        <v>6.5420560747663554</v>
      </c>
      <c r="P533" s="6">
        <v>0</v>
      </c>
      <c r="Q533" s="6">
        <v>7.4766355140186915</v>
      </c>
      <c r="R533" s="6">
        <v>30.841121495327101</v>
      </c>
      <c r="S533" s="6">
        <v>0.93457943925233644</v>
      </c>
      <c r="T533" s="6">
        <v>13.084112149532711</v>
      </c>
      <c r="U533" s="6">
        <v>24.299065420560748</v>
      </c>
      <c r="V533" s="6">
        <v>30.841121495327101</v>
      </c>
      <c r="W533" s="6">
        <v>0</v>
      </c>
      <c r="X533" s="5">
        <v>53</v>
      </c>
      <c r="Y533" s="5">
        <v>44</v>
      </c>
      <c r="Z533" s="5">
        <v>2</v>
      </c>
      <c r="AA533" s="5">
        <v>0</v>
      </c>
      <c r="AB533" s="5">
        <v>0</v>
      </c>
      <c r="AC533" s="5">
        <v>0</v>
      </c>
      <c r="AD533" s="5">
        <v>53</v>
      </c>
      <c r="AE533" s="5">
        <v>44</v>
      </c>
      <c r="AF533" s="5">
        <v>2</v>
      </c>
      <c r="AG533" s="6">
        <v>4.5454545454545459</v>
      </c>
      <c r="AH533" s="6">
        <v>83.018867924528308</v>
      </c>
      <c r="AI533" s="6"/>
      <c r="AJ533" s="6"/>
    </row>
    <row r="534" spans="1:36" hidden="1" x14ac:dyDescent="0.2">
      <c r="A534" s="1" t="str">
        <f t="shared" si="8"/>
        <v>ArunBangladeshi</v>
      </c>
      <c r="B534" s="3" t="s">
        <v>535</v>
      </c>
      <c r="C534" s="3" t="s">
        <v>536</v>
      </c>
      <c r="D534" s="3" t="s">
        <v>712</v>
      </c>
      <c r="E534" s="5">
        <v>367</v>
      </c>
      <c r="F534" s="5">
        <v>24</v>
      </c>
      <c r="G534" s="5">
        <v>0</v>
      </c>
      <c r="H534" s="5">
        <v>27</v>
      </c>
      <c r="I534" s="5">
        <v>30</v>
      </c>
      <c r="J534" s="5">
        <v>18</v>
      </c>
      <c r="K534" s="5">
        <v>33</v>
      </c>
      <c r="L534" s="5">
        <v>21</v>
      </c>
      <c r="M534" s="5">
        <v>41</v>
      </c>
      <c r="N534" s="5">
        <v>0</v>
      </c>
      <c r="O534" s="6">
        <v>6.5395095367847409</v>
      </c>
      <c r="P534" s="6">
        <v>0</v>
      </c>
      <c r="Q534" s="6">
        <v>7.3569482288828336</v>
      </c>
      <c r="R534" s="6">
        <v>8.1743869209809272</v>
      </c>
      <c r="S534" s="6">
        <v>4.9046321525885554</v>
      </c>
      <c r="T534" s="6">
        <v>8.9918256130790191</v>
      </c>
      <c r="U534" s="6">
        <v>5.7220708446866482</v>
      </c>
      <c r="V534" s="6">
        <v>11.1716621253406</v>
      </c>
      <c r="W534" s="6">
        <v>0</v>
      </c>
      <c r="X534" s="5">
        <v>142</v>
      </c>
      <c r="Y534" s="5">
        <v>90</v>
      </c>
      <c r="Z534" s="5">
        <v>7</v>
      </c>
      <c r="AA534" s="5">
        <v>0</v>
      </c>
      <c r="AB534" s="5">
        <v>0</v>
      </c>
      <c r="AC534" s="5">
        <v>0</v>
      </c>
      <c r="AD534" s="5">
        <v>142</v>
      </c>
      <c r="AE534" s="5">
        <v>90</v>
      </c>
      <c r="AF534" s="5">
        <v>7</v>
      </c>
      <c r="AG534" s="6">
        <v>7.7777777777777777</v>
      </c>
      <c r="AH534" s="6">
        <v>63.380281690140848</v>
      </c>
      <c r="AI534" s="6"/>
      <c r="AJ534" s="6"/>
    </row>
    <row r="535" spans="1:36" hidden="1" x14ac:dyDescent="0.2">
      <c r="A535" s="1" t="str">
        <f t="shared" si="8"/>
        <v>ArunChinese</v>
      </c>
      <c r="B535" s="3" t="s">
        <v>535</v>
      </c>
      <c r="C535" s="3" t="s">
        <v>536</v>
      </c>
      <c r="D535" s="3" t="s">
        <v>713</v>
      </c>
      <c r="E535" s="5">
        <v>412</v>
      </c>
      <c r="F535" s="5">
        <v>11</v>
      </c>
      <c r="G535" s="5">
        <v>5</v>
      </c>
      <c r="H535" s="5">
        <v>20</v>
      </c>
      <c r="I535" s="5">
        <v>25</v>
      </c>
      <c r="J535" s="5">
        <v>15</v>
      </c>
      <c r="K535" s="5">
        <v>39</v>
      </c>
      <c r="L535" s="5">
        <v>21</v>
      </c>
      <c r="M535" s="5">
        <v>58</v>
      </c>
      <c r="N535" s="5">
        <v>0</v>
      </c>
      <c r="O535" s="6">
        <v>2.6699029126213594</v>
      </c>
      <c r="P535" s="6">
        <v>1.2135922330097086</v>
      </c>
      <c r="Q535" s="6">
        <v>4.8543689320388346</v>
      </c>
      <c r="R535" s="6">
        <v>6.0679611650485441</v>
      </c>
      <c r="S535" s="6">
        <v>3.6407766990291264</v>
      </c>
      <c r="T535" s="6">
        <v>9.4660194174757279</v>
      </c>
      <c r="U535" s="6">
        <v>5.0970873786407767</v>
      </c>
      <c r="V535" s="6">
        <v>14.077669902912621</v>
      </c>
      <c r="W535" s="6">
        <v>0</v>
      </c>
      <c r="X535" s="5">
        <v>171</v>
      </c>
      <c r="Y535" s="5">
        <v>141</v>
      </c>
      <c r="Z535" s="5">
        <v>11</v>
      </c>
      <c r="AA535" s="5">
        <v>0</v>
      </c>
      <c r="AB535" s="5">
        <v>0</v>
      </c>
      <c r="AC535" s="5">
        <v>0</v>
      </c>
      <c r="AD535" s="5">
        <v>171</v>
      </c>
      <c r="AE535" s="5">
        <v>141</v>
      </c>
      <c r="AF535" s="5">
        <v>11</v>
      </c>
      <c r="AG535" s="6">
        <v>7.8014184397163122</v>
      </c>
      <c r="AH535" s="6">
        <v>82.456140350877192</v>
      </c>
      <c r="AI535" s="6"/>
      <c r="AJ535" s="6"/>
    </row>
    <row r="536" spans="1:36" hidden="1" x14ac:dyDescent="0.2">
      <c r="A536" s="1" t="str">
        <f t="shared" si="8"/>
        <v>ArunAsian Other</v>
      </c>
      <c r="B536" s="3" t="s">
        <v>535</v>
      </c>
      <c r="C536" s="3" t="s">
        <v>536</v>
      </c>
      <c r="D536" s="3" t="s">
        <v>714</v>
      </c>
      <c r="E536" s="5">
        <v>732</v>
      </c>
      <c r="F536" s="5">
        <v>90</v>
      </c>
      <c r="G536" s="5">
        <v>7</v>
      </c>
      <c r="H536" s="5">
        <v>114</v>
      </c>
      <c r="I536" s="5">
        <v>137</v>
      </c>
      <c r="J536" s="5">
        <v>16</v>
      </c>
      <c r="K536" s="5">
        <v>50</v>
      </c>
      <c r="L536" s="5">
        <v>72</v>
      </c>
      <c r="M536" s="5">
        <v>193</v>
      </c>
      <c r="N536" s="5">
        <v>0</v>
      </c>
      <c r="O536" s="6">
        <v>12.295081967213115</v>
      </c>
      <c r="P536" s="6">
        <v>0.95628415300546443</v>
      </c>
      <c r="Q536" s="6">
        <v>15.573770491803279</v>
      </c>
      <c r="R536" s="6">
        <v>18.715846994535518</v>
      </c>
      <c r="S536" s="6">
        <v>2.1857923497267762</v>
      </c>
      <c r="T536" s="6">
        <v>6.8306010928961749</v>
      </c>
      <c r="U536" s="6">
        <v>9.8360655737704921</v>
      </c>
      <c r="V536" s="6">
        <v>26.366120218579233</v>
      </c>
      <c r="W536" s="6">
        <v>0</v>
      </c>
      <c r="X536" s="5">
        <v>375</v>
      </c>
      <c r="Y536" s="5">
        <v>333</v>
      </c>
      <c r="Z536" s="5">
        <v>18</v>
      </c>
      <c r="AA536" s="5">
        <v>0</v>
      </c>
      <c r="AB536" s="5">
        <v>0</v>
      </c>
      <c r="AC536" s="5">
        <v>0</v>
      </c>
      <c r="AD536" s="5">
        <v>375</v>
      </c>
      <c r="AE536" s="5">
        <v>333</v>
      </c>
      <c r="AF536" s="5">
        <v>18</v>
      </c>
      <c r="AG536" s="6">
        <v>5.4054054054054053</v>
      </c>
      <c r="AH536" s="6">
        <v>88.8</v>
      </c>
      <c r="AI536" s="6"/>
      <c r="AJ536" s="6"/>
    </row>
    <row r="537" spans="1:36" hidden="1" x14ac:dyDescent="0.2">
      <c r="A537" s="1" t="str">
        <f t="shared" si="8"/>
        <v>ArunBlack African</v>
      </c>
      <c r="B537" s="3" t="s">
        <v>535</v>
      </c>
      <c r="C537" s="3" t="s">
        <v>536</v>
      </c>
      <c r="D537" s="3" t="s">
        <v>715</v>
      </c>
      <c r="E537" s="5">
        <v>313</v>
      </c>
      <c r="F537" s="5">
        <v>36</v>
      </c>
      <c r="G537" s="5">
        <v>10</v>
      </c>
      <c r="H537" s="5">
        <v>35</v>
      </c>
      <c r="I537" s="5">
        <v>32</v>
      </c>
      <c r="J537" s="5">
        <v>21</v>
      </c>
      <c r="K537" s="5">
        <v>44</v>
      </c>
      <c r="L537" s="5">
        <v>16</v>
      </c>
      <c r="M537" s="5">
        <v>54</v>
      </c>
      <c r="N537" s="5">
        <v>0</v>
      </c>
      <c r="O537" s="6">
        <v>11.501597444089457</v>
      </c>
      <c r="P537" s="6">
        <v>3.1948881789137382</v>
      </c>
      <c r="Q537" s="6">
        <v>11.182108626198083</v>
      </c>
      <c r="R537" s="6">
        <v>10.223642172523961</v>
      </c>
      <c r="S537" s="6">
        <v>6.7092651757188495</v>
      </c>
      <c r="T537" s="6">
        <v>14.057507987220447</v>
      </c>
      <c r="U537" s="6">
        <v>5.1118210862619806</v>
      </c>
      <c r="V537" s="6">
        <v>17.252396166134186</v>
      </c>
      <c r="W537" s="6">
        <v>0</v>
      </c>
      <c r="X537" s="5">
        <v>164</v>
      </c>
      <c r="Y537" s="5">
        <v>143</v>
      </c>
      <c r="Z537" s="5">
        <v>8</v>
      </c>
      <c r="AA537" s="5">
        <v>0</v>
      </c>
      <c r="AB537" s="5">
        <v>0</v>
      </c>
      <c r="AC537" s="5">
        <v>0</v>
      </c>
      <c r="AD537" s="5">
        <v>164</v>
      </c>
      <c r="AE537" s="5">
        <v>143</v>
      </c>
      <c r="AF537" s="5">
        <v>8</v>
      </c>
      <c r="AG537" s="6">
        <v>5.5944055944055942</v>
      </c>
      <c r="AH537" s="6">
        <v>87.195121951219505</v>
      </c>
      <c r="AI537" s="6"/>
      <c r="AJ537" s="6"/>
    </row>
    <row r="538" spans="1:36" hidden="1" x14ac:dyDescent="0.2">
      <c r="A538" s="1" t="str">
        <f t="shared" si="8"/>
        <v>ArunBlack Caribbean</v>
      </c>
      <c r="B538" s="3" t="s">
        <v>535</v>
      </c>
      <c r="C538" s="3" t="s">
        <v>536</v>
      </c>
      <c r="D538" s="3" t="s">
        <v>716</v>
      </c>
      <c r="E538" s="5">
        <v>160</v>
      </c>
      <c r="F538" s="5">
        <v>4</v>
      </c>
      <c r="G538" s="5">
        <v>1</v>
      </c>
      <c r="H538" s="5">
        <v>7</v>
      </c>
      <c r="I538" s="5">
        <v>9</v>
      </c>
      <c r="J538" s="5">
        <v>2</v>
      </c>
      <c r="K538" s="5">
        <v>49</v>
      </c>
      <c r="L538" s="5">
        <v>6</v>
      </c>
      <c r="M538" s="5">
        <v>15</v>
      </c>
      <c r="N538" s="5">
        <v>0</v>
      </c>
      <c r="O538" s="6">
        <v>2.5</v>
      </c>
      <c r="P538" s="6">
        <v>0.625</v>
      </c>
      <c r="Q538" s="6">
        <v>4.375</v>
      </c>
      <c r="R538" s="6">
        <v>5.625</v>
      </c>
      <c r="S538" s="6">
        <v>1.25</v>
      </c>
      <c r="T538" s="6">
        <v>30.625</v>
      </c>
      <c r="U538" s="6">
        <v>3.75</v>
      </c>
      <c r="V538" s="6">
        <v>9.375</v>
      </c>
      <c r="W538" s="6">
        <v>0</v>
      </c>
      <c r="X538" s="5">
        <v>75</v>
      </c>
      <c r="Y538" s="5">
        <v>55</v>
      </c>
      <c r="Z538" s="5">
        <v>5</v>
      </c>
      <c r="AA538" s="5">
        <v>0</v>
      </c>
      <c r="AB538" s="5">
        <v>0</v>
      </c>
      <c r="AC538" s="5">
        <v>0</v>
      </c>
      <c r="AD538" s="5">
        <v>75</v>
      </c>
      <c r="AE538" s="5">
        <v>55</v>
      </c>
      <c r="AF538" s="5">
        <v>5</v>
      </c>
      <c r="AG538" s="6">
        <v>9.0909090909090917</v>
      </c>
      <c r="AH538" s="6">
        <v>73.333333333333329</v>
      </c>
      <c r="AI538" s="6"/>
      <c r="AJ538" s="6"/>
    </row>
    <row r="539" spans="1:36" hidden="1" x14ac:dyDescent="0.2">
      <c r="A539" s="1" t="str">
        <f t="shared" si="8"/>
        <v>ArunBlack Other</v>
      </c>
      <c r="B539" s="3" t="s">
        <v>535</v>
      </c>
      <c r="C539" s="3" t="s">
        <v>536</v>
      </c>
      <c r="D539" s="3" t="s">
        <v>717</v>
      </c>
      <c r="E539" s="5">
        <v>65</v>
      </c>
      <c r="F539" s="5">
        <v>8</v>
      </c>
      <c r="G539" s="5">
        <v>4</v>
      </c>
      <c r="H539" s="5">
        <v>7</v>
      </c>
      <c r="I539" s="5">
        <v>5</v>
      </c>
      <c r="J539" s="5">
        <v>4</v>
      </c>
      <c r="K539" s="5">
        <v>13</v>
      </c>
      <c r="L539" s="5">
        <v>2</v>
      </c>
      <c r="M539" s="5">
        <v>10</v>
      </c>
      <c r="N539" s="5">
        <v>0</v>
      </c>
      <c r="O539" s="6">
        <v>12.307692307692308</v>
      </c>
      <c r="P539" s="6">
        <v>6.1538461538461542</v>
      </c>
      <c r="Q539" s="6">
        <v>10.76923076923077</v>
      </c>
      <c r="R539" s="6">
        <v>7.6923076923076925</v>
      </c>
      <c r="S539" s="6">
        <v>6.1538461538461542</v>
      </c>
      <c r="T539" s="6">
        <v>20</v>
      </c>
      <c r="U539" s="6">
        <v>3.0769230769230771</v>
      </c>
      <c r="V539" s="6">
        <v>15.384615384615385</v>
      </c>
      <c r="W539" s="6">
        <v>0</v>
      </c>
      <c r="X539" s="5">
        <v>33</v>
      </c>
      <c r="Y539" s="5">
        <v>24</v>
      </c>
      <c r="Z539" s="5">
        <v>3</v>
      </c>
      <c r="AA539" s="5">
        <v>0</v>
      </c>
      <c r="AB539" s="5">
        <v>0</v>
      </c>
      <c r="AC539" s="5">
        <v>0</v>
      </c>
      <c r="AD539" s="5">
        <v>33</v>
      </c>
      <c r="AE539" s="5">
        <v>24</v>
      </c>
      <c r="AF539" s="5">
        <v>3</v>
      </c>
      <c r="AG539" s="6">
        <v>12.5</v>
      </c>
      <c r="AH539" s="6">
        <v>72.727272727272734</v>
      </c>
      <c r="AI539" s="6"/>
      <c r="AJ539" s="6"/>
    </row>
    <row r="540" spans="1:36" hidden="1" x14ac:dyDescent="0.2">
      <c r="A540" s="1" t="str">
        <f t="shared" si="8"/>
        <v>ArunArab</v>
      </c>
      <c r="B540" s="3" t="s">
        <v>535</v>
      </c>
      <c r="C540" s="3" t="s">
        <v>536</v>
      </c>
      <c r="D540" s="3" t="s">
        <v>699</v>
      </c>
      <c r="E540" s="5">
        <v>72</v>
      </c>
      <c r="F540" s="5">
        <v>9</v>
      </c>
      <c r="G540" s="5">
        <v>0</v>
      </c>
      <c r="H540" s="5">
        <v>12</v>
      </c>
      <c r="I540" s="5">
        <v>10</v>
      </c>
      <c r="J540" s="5">
        <v>0</v>
      </c>
      <c r="K540" s="5">
        <v>15</v>
      </c>
      <c r="L540" s="5">
        <v>3</v>
      </c>
      <c r="M540" s="5">
        <v>13</v>
      </c>
      <c r="N540" s="5">
        <v>0</v>
      </c>
      <c r="O540" s="6">
        <v>12.5</v>
      </c>
      <c r="P540" s="6">
        <v>0</v>
      </c>
      <c r="Q540" s="6">
        <v>16.666666666666668</v>
      </c>
      <c r="R540" s="6">
        <v>13.888888888888889</v>
      </c>
      <c r="S540" s="6">
        <v>0</v>
      </c>
      <c r="T540" s="6">
        <v>20.833333333333332</v>
      </c>
      <c r="U540" s="6">
        <v>4.166666666666667</v>
      </c>
      <c r="V540" s="6">
        <v>18.055555555555557</v>
      </c>
      <c r="W540" s="6">
        <v>0</v>
      </c>
      <c r="X540" s="5">
        <v>33</v>
      </c>
      <c r="Y540" s="5">
        <v>26</v>
      </c>
      <c r="Z540" s="5">
        <v>1</v>
      </c>
      <c r="AA540" s="5">
        <v>0</v>
      </c>
      <c r="AB540" s="5">
        <v>0</v>
      </c>
      <c r="AC540" s="5">
        <v>0</v>
      </c>
      <c r="AD540" s="5">
        <v>33</v>
      </c>
      <c r="AE540" s="5">
        <v>26</v>
      </c>
      <c r="AF540" s="5">
        <v>1</v>
      </c>
      <c r="AG540" s="6">
        <v>3.8461538461538463</v>
      </c>
      <c r="AH540" s="6">
        <v>78.787878787878782</v>
      </c>
      <c r="AI540" s="6"/>
      <c r="AJ540" s="6"/>
    </row>
    <row r="541" spans="1:36" hidden="1" x14ac:dyDescent="0.2">
      <c r="A541" s="1" t="str">
        <f t="shared" si="8"/>
        <v>ArunOther</v>
      </c>
      <c r="B541" s="3" t="s">
        <v>535</v>
      </c>
      <c r="C541" s="3" t="s">
        <v>536</v>
      </c>
      <c r="D541" s="3" t="s">
        <v>718</v>
      </c>
      <c r="E541" s="5">
        <v>172</v>
      </c>
      <c r="F541" s="5">
        <v>10</v>
      </c>
      <c r="G541" s="5">
        <v>5</v>
      </c>
      <c r="H541" s="5">
        <v>8</v>
      </c>
      <c r="I541" s="5">
        <v>18</v>
      </c>
      <c r="J541" s="5">
        <v>10</v>
      </c>
      <c r="K541" s="5">
        <v>23</v>
      </c>
      <c r="L541" s="5">
        <v>20</v>
      </c>
      <c r="M541" s="5">
        <v>23</v>
      </c>
      <c r="N541" s="5">
        <v>0</v>
      </c>
      <c r="O541" s="6">
        <v>5.8139534883720927</v>
      </c>
      <c r="P541" s="6">
        <v>2.9069767441860463</v>
      </c>
      <c r="Q541" s="6">
        <v>4.6511627906976747</v>
      </c>
      <c r="R541" s="6">
        <v>10.465116279069768</v>
      </c>
      <c r="S541" s="6">
        <v>5.8139534883720927</v>
      </c>
      <c r="T541" s="6">
        <v>13.372093023255815</v>
      </c>
      <c r="U541" s="6">
        <v>11.627906976744185</v>
      </c>
      <c r="V541" s="6">
        <v>13.372093023255815</v>
      </c>
      <c r="W541" s="6">
        <v>0</v>
      </c>
      <c r="X541" s="5">
        <v>85</v>
      </c>
      <c r="Y541" s="5">
        <v>73</v>
      </c>
      <c r="Z541" s="5">
        <v>2</v>
      </c>
      <c r="AA541" s="5">
        <v>0</v>
      </c>
      <c r="AB541" s="5">
        <v>0</v>
      </c>
      <c r="AC541" s="5">
        <v>0</v>
      </c>
      <c r="AD541" s="5">
        <v>85</v>
      </c>
      <c r="AE541" s="5">
        <v>73</v>
      </c>
      <c r="AF541" s="5">
        <v>2</v>
      </c>
      <c r="AG541" s="6">
        <v>2.7397260273972601</v>
      </c>
      <c r="AH541" s="6">
        <v>85.882352941176464</v>
      </c>
      <c r="AI541" s="6"/>
      <c r="AJ541" s="6"/>
    </row>
    <row r="542" spans="1:36" x14ac:dyDescent="0.2">
      <c r="A542" s="1" t="str">
        <f t="shared" si="8"/>
        <v>AshfieldAll people</v>
      </c>
      <c r="B542" s="3" t="s">
        <v>437</v>
      </c>
      <c r="C542" s="3" t="s">
        <v>438</v>
      </c>
      <c r="D542" s="3" t="s">
        <v>700</v>
      </c>
      <c r="E542" s="5">
        <v>119497</v>
      </c>
      <c r="F542" s="5">
        <v>15654</v>
      </c>
      <c r="G542" s="5">
        <v>4710</v>
      </c>
      <c r="H542" s="5">
        <v>15639</v>
      </c>
      <c r="I542" s="5">
        <v>9491</v>
      </c>
      <c r="J542" s="5">
        <v>26494</v>
      </c>
      <c r="K542" s="5">
        <v>0</v>
      </c>
      <c r="L542" s="5">
        <v>41378</v>
      </c>
      <c r="M542" s="5">
        <v>0</v>
      </c>
      <c r="N542" s="5">
        <v>3265</v>
      </c>
      <c r="O542" s="6">
        <v>13.09991045800313</v>
      </c>
      <c r="P542" s="6">
        <v>3.94152154447392</v>
      </c>
      <c r="Q542" s="6">
        <v>13.087357841619454</v>
      </c>
      <c r="R542" s="6">
        <v>7.9424588064972346</v>
      </c>
      <c r="S542" s="6">
        <v>22.171267897938861</v>
      </c>
      <c r="T542" s="6">
        <v>0</v>
      </c>
      <c r="U542" s="6">
        <v>34.626810714913347</v>
      </c>
      <c r="V542" s="6">
        <v>0</v>
      </c>
      <c r="W542" s="6">
        <v>2.7322861661799043</v>
      </c>
      <c r="X542" s="5">
        <v>40328</v>
      </c>
      <c r="Y542" s="5">
        <v>34659</v>
      </c>
      <c r="Z542" s="5">
        <v>2092</v>
      </c>
      <c r="AA542" s="5">
        <v>2333</v>
      </c>
      <c r="AB542" s="5">
        <v>1752</v>
      </c>
      <c r="AC542" s="5">
        <v>185</v>
      </c>
      <c r="AD542" s="5">
        <v>37995</v>
      </c>
      <c r="AE542" s="5">
        <v>32907</v>
      </c>
      <c r="AF542" s="5">
        <v>1907</v>
      </c>
      <c r="AG542" s="6">
        <v>5.7951195794207919</v>
      </c>
      <c r="AH542" s="6">
        <v>86.608764311093566</v>
      </c>
      <c r="AI542" s="6">
        <v>10.559360730593607</v>
      </c>
      <c r="AJ542" s="6">
        <v>75.09644234890699</v>
      </c>
    </row>
    <row r="543" spans="1:36" hidden="1" x14ac:dyDescent="0.2">
      <c r="A543" s="1" t="str">
        <f t="shared" si="8"/>
        <v>AshfieldWhite British</v>
      </c>
      <c r="B543" s="3" t="s">
        <v>437</v>
      </c>
      <c r="C543" s="3" t="s">
        <v>438</v>
      </c>
      <c r="D543" s="3" t="s">
        <v>701</v>
      </c>
      <c r="E543" s="5">
        <v>114744</v>
      </c>
      <c r="F543" s="5">
        <v>14790</v>
      </c>
      <c r="G543" s="5">
        <v>4512</v>
      </c>
      <c r="H543" s="5">
        <v>14807</v>
      </c>
      <c r="I543" s="5">
        <v>9137</v>
      </c>
      <c r="J543" s="5">
        <v>25267</v>
      </c>
      <c r="K543" s="5">
        <v>0</v>
      </c>
      <c r="L543" s="5">
        <v>39260</v>
      </c>
      <c r="M543" s="5">
        <v>0</v>
      </c>
      <c r="N543" s="5">
        <v>3124</v>
      </c>
      <c r="O543" s="6">
        <v>12.889562852959632</v>
      </c>
      <c r="P543" s="6">
        <v>3.9322317506797742</v>
      </c>
      <c r="Q543" s="6">
        <v>12.904378442445793</v>
      </c>
      <c r="R543" s="6">
        <v>7.9629435961793211</v>
      </c>
      <c r="S543" s="6">
        <v>22.020323502753957</v>
      </c>
      <c r="T543" s="6">
        <v>0</v>
      </c>
      <c r="U543" s="6">
        <v>34.215296660391829</v>
      </c>
      <c r="V543" s="6">
        <v>0</v>
      </c>
      <c r="W543" s="6">
        <v>2.7225824443979643</v>
      </c>
      <c r="X543" s="5">
        <v>38298</v>
      </c>
      <c r="Y543" s="5">
        <v>32882</v>
      </c>
      <c r="Z543" s="5">
        <v>1975</v>
      </c>
      <c r="AA543" s="5">
        <v>2195</v>
      </c>
      <c r="AB543" s="5">
        <v>1631</v>
      </c>
      <c r="AC543" s="5">
        <v>177</v>
      </c>
      <c r="AD543" s="5">
        <v>36103</v>
      </c>
      <c r="AE543" s="5">
        <v>31251</v>
      </c>
      <c r="AF543" s="5">
        <v>1798</v>
      </c>
      <c r="AG543" s="6">
        <v>5.7534158906914978</v>
      </c>
      <c r="AH543" s="6">
        <v>86.560673628230347</v>
      </c>
      <c r="AI543" s="6">
        <v>10.852237890864501</v>
      </c>
      <c r="AJ543" s="6">
        <v>74.305239179954441</v>
      </c>
    </row>
    <row r="544" spans="1:36" hidden="1" x14ac:dyDescent="0.2">
      <c r="A544" s="1" t="str">
        <f t="shared" si="8"/>
        <v>AshfieldMinorities - all other than White British</v>
      </c>
      <c r="B544" s="3" t="s">
        <v>437</v>
      </c>
      <c r="C544" s="3" t="s">
        <v>438</v>
      </c>
      <c r="D544" s="3" t="s">
        <v>702</v>
      </c>
      <c r="E544" s="5">
        <v>4753</v>
      </c>
      <c r="F544" s="5">
        <v>864</v>
      </c>
      <c r="G544" s="5">
        <v>198</v>
      </c>
      <c r="H544" s="5">
        <v>832</v>
      </c>
      <c r="I544" s="5">
        <v>354</v>
      </c>
      <c r="J544" s="5">
        <v>1227</v>
      </c>
      <c r="K544" s="5">
        <v>0</v>
      </c>
      <c r="L544" s="5">
        <v>2118</v>
      </c>
      <c r="M544" s="5">
        <v>0</v>
      </c>
      <c r="N544" s="5">
        <v>141</v>
      </c>
      <c r="O544" s="6">
        <v>18.177992846623184</v>
      </c>
      <c r="P544" s="6">
        <v>4.1657900273511466</v>
      </c>
      <c r="Q544" s="6">
        <v>17.504733852303808</v>
      </c>
      <c r="R544" s="6">
        <v>7.447927624658111</v>
      </c>
      <c r="S544" s="6">
        <v>25.815274563433622</v>
      </c>
      <c r="T544" s="6">
        <v>0</v>
      </c>
      <c r="U544" s="6">
        <v>44.56132968651378</v>
      </c>
      <c r="V544" s="6">
        <v>0</v>
      </c>
      <c r="W544" s="6">
        <v>2.9665474437197559</v>
      </c>
      <c r="X544" s="5">
        <v>2030</v>
      </c>
      <c r="Y544" s="5">
        <v>1777</v>
      </c>
      <c r="Z544" s="5">
        <v>117</v>
      </c>
      <c r="AA544" s="5">
        <v>138</v>
      </c>
      <c r="AB544" s="5">
        <v>121</v>
      </c>
      <c r="AC544" s="5">
        <v>8</v>
      </c>
      <c r="AD544" s="5">
        <v>1892</v>
      </c>
      <c r="AE544" s="5">
        <v>1656</v>
      </c>
      <c r="AF544" s="5">
        <v>109</v>
      </c>
      <c r="AG544" s="6">
        <v>6.5821256038647347</v>
      </c>
      <c r="AH544" s="6">
        <v>87.526427061310784</v>
      </c>
      <c r="AI544" s="6">
        <v>6.6115702479338845</v>
      </c>
      <c r="AJ544" s="6">
        <v>87.681159420289859</v>
      </c>
    </row>
    <row r="545" spans="1:36" hidden="1" x14ac:dyDescent="0.2">
      <c r="A545" s="1" t="str">
        <f t="shared" si="8"/>
        <v>AshfieldWhite Irish</v>
      </c>
      <c r="B545" s="3" t="s">
        <v>437</v>
      </c>
      <c r="C545" s="3" t="s">
        <v>438</v>
      </c>
      <c r="D545" s="3" t="s">
        <v>703</v>
      </c>
      <c r="E545" s="5">
        <v>348</v>
      </c>
      <c r="F545" s="5">
        <v>48</v>
      </c>
      <c r="G545" s="5">
        <v>17</v>
      </c>
      <c r="H545" s="5">
        <v>48</v>
      </c>
      <c r="I545" s="5">
        <v>28</v>
      </c>
      <c r="J545" s="5">
        <v>72</v>
      </c>
      <c r="K545" s="5">
        <v>0</v>
      </c>
      <c r="L545" s="5">
        <v>115</v>
      </c>
      <c r="M545" s="5">
        <v>0</v>
      </c>
      <c r="N545" s="5">
        <v>11</v>
      </c>
      <c r="O545" s="6">
        <v>13.793103448275861</v>
      </c>
      <c r="P545" s="6">
        <v>4.8850574712643677</v>
      </c>
      <c r="Q545" s="6">
        <v>13.793103448275861</v>
      </c>
      <c r="R545" s="6">
        <v>8.0459770114942533</v>
      </c>
      <c r="S545" s="6">
        <v>20.689655172413794</v>
      </c>
      <c r="T545" s="6">
        <v>0</v>
      </c>
      <c r="U545" s="6">
        <v>33.045977011494251</v>
      </c>
      <c r="V545" s="6">
        <v>0</v>
      </c>
      <c r="W545" s="6">
        <v>3.1609195402298851</v>
      </c>
      <c r="X545" s="5">
        <v>88</v>
      </c>
      <c r="Y545" s="5">
        <v>72</v>
      </c>
      <c r="Z545" s="5">
        <v>4</v>
      </c>
      <c r="AA545" s="5">
        <v>3</v>
      </c>
      <c r="AB545" s="5">
        <v>2</v>
      </c>
      <c r="AC545" s="5">
        <v>0</v>
      </c>
      <c r="AD545" s="5">
        <v>85</v>
      </c>
      <c r="AE545" s="5">
        <v>70</v>
      </c>
      <c r="AF545" s="5">
        <v>4</v>
      </c>
      <c r="AG545" s="6">
        <v>5.7142857142857144</v>
      </c>
      <c r="AH545" s="6">
        <v>82.352941176470594</v>
      </c>
      <c r="AI545" s="6">
        <v>0</v>
      </c>
      <c r="AJ545" s="6">
        <v>66.666666666666671</v>
      </c>
    </row>
    <row r="546" spans="1:36" hidden="1" x14ac:dyDescent="0.2">
      <c r="A546" s="1" t="str">
        <f t="shared" si="8"/>
        <v>AshfieldWhite Gyspy or Irish Traveller</v>
      </c>
      <c r="B546" s="3" t="s">
        <v>437</v>
      </c>
      <c r="C546" s="3" t="s">
        <v>438</v>
      </c>
      <c r="D546" s="3" t="s">
        <v>704</v>
      </c>
      <c r="E546" s="5">
        <v>43</v>
      </c>
      <c r="F546" s="5">
        <v>10</v>
      </c>
      <c r="G546" s="5">
        <v>0</v>
      </c>
      <c r="H546" s="5">
        <v>9</v>
      </c>
      <c r="I546" s="5">
        <v>2</v>
      </c>
      <c r="J546" s="5">
        <v>16</v>
      </c>
      <c r="K546" s="5">
        <v>0</v>
      </c>
      <c r="L546" s="5">
        <v>21</v>
      </c>
      <c r="M546" s="5">
        <v>0</v>
      </c>
      <c r="N546" s="5">
        <v>0</v>
      </c>
      <c r="O546" s="6">
        <v>23.255813953488371</v>
      </c>
      <c r="P546" s="6">
        <v>0</v>
      </c>
      <c r="Q546" s="6">
        <v>20.930232558139537</v>
      </c>
      <c r="R546" s="6">
        <v>4.6511627906976747</v>
      </c>
      <c r="S546" s="6">
        <v>37.209302325581397</v>
      </c>
      <c r="T546" s="6">
        <v>0</v>
      </c>
      <c r="U546" s="6">
        <v>48.837209302325583</v>
      </c>
      <c r="V546" s="6">
        <v>0</v>
      </c>
      <c r="W546" s="6">
        <v>0</v>
      </c>
      <c r="X546" s="5">
        <v>22</v>
      </c>
      <c r="Y546" s="5">
        <v>15</v>
      </c>
      <c r="Z546" s="5">
        <v>0</v>
      </c>
      <c r="AA546" s="5">
        <v>1</v>
      </c>
      <c r="AB546" s="5">
        <v>1</v>
      </c>
      <c r="AC546" s="5">
        <v>0</v>
      </c>
      <c r="AD546" s="5">
        <v>21</v>
      </c>
      <c r="AE546" s="5">
        <v>14</v>
      </c>
      <c r="AF546" s="5">
        <v>0</v>
      </c>
      <c r="AG546" s="6">
        <v>0</v>
      </c>
      <c r="AH546" s="6">
        <v>66.666666666666671</v>
      </c>
      <c r="AI546" s="6">
        <v>0</v>
      </c>
      <c r="AJ546" s="6">
        <v>100</v>
      </c>
    </row>
    <row r="547" spans="1:36" hidden="1" x14ac:dyDescent="0.2">
      <c r="A547" s="1" t="str">
        <f t="shared" si="8"/>
        <v>AshfieldWhite Other</v>
      </c>
      <c r="B547" s="3" t="s">
        <v>437</v>
      </c>
      <c r="C547" s="3" t="s">
        <v>438</v>
      </c>
      <c r="D547" s="3" t="s">
        <v>705</v>
      </c>
      <c r="E547" s="5">
        <v>1598</v>
      </c>
      <c r="F547" s="5">
        <v>326</v>
      </c>
      <c r="G547" s="5">
        <v>67</v>
      </c>
      <c r="H547" s="5">
        <v>343</v>
      </c>
      <c r="I547" s="5">
        <v>108</v>
      </c>
      <c r="J547" s="5">
        <v>454</v>
      </c>
      <c r="K547" s="5">
        <v>0</v>
      </c>
      <c r="L547" s="5">
        <v>707</v>
      </c>
      <c r="M547" s="5">
        <v>0</v>
      </c>
      <c r="N547" s="5">
        <v>52</v>
      </c>
      <c r="O547" s="6">
        <v>20.400500625782229</v>
      </c>
      <c r="P547" s="6">
        <v>4.1927409261576969</v>
      </c>
      <c r="Q547" s="6">
        <v>21.46433041301627</v>
      </c>
      <c r="R547" s="6">
        <v>6.7584480600750938</v>
      </c>
      <c r="S547" s="6">
        <v>28.410513141426783</v>
      </c>
      <c r="T547" s="6">
        <v>0</v>
      </c>
      <c r="U547" s="6">
        <v>44.242803504380475</v>
      </c>
      <c r="V547" s="6">
        <v>0</v>
      </c>
      <c r="W547" s="6">
        <v>3.2540675844806008</v>
      </c>
      <c r="X547" s="5">
        <v>853</v>
      </c>
      <c r="Y547" s="5">
        <v>776</v>
      </c>
      <c r="Z547" s="5">
        <v>39</v>
      </c>
      <c r="AA547" s="5">
        <v>82</v>
      </c>
      <c r="AB547" s="5">
        <v>76</v>
      </c>
      <c r="AC547" s="5">
        <v>3</v>
      </c>
      <c r="AD547" s="5">
        <v>771</v>
      </c>
      <c r="AE547" s="5">
        <v>700</v>
      </c>
      <c r="AF547" s="5">
        <v>36</v>
      </c>
      <c r="AG547" s="6">
        <v>5.1428571428571432</v>
      </c>
      <c r="AH547" s="6">
        <v>90.791180285343714</v>
      </c>
      <c r="AI547" s="6">
        <v>3.9473684210526314</v>
      </c>
      <c r="AJ547" s="6">
        <v>92.682926829268297</v>
      </c>
    </row>
    <row r="548" spans="1:36" hidden="1" x14ac:dyDescent="0.2">
      <c r="A548" s="1" t="str">
        <f t="shared" si="8"/>
        <v>AshfieldMixed White and Black Caribbean</v>
      </c>
      <c r="B548" s="3" t="s">
        <v>437</v>
      </c>
      <c r="C548" s="3" t="s">
        <v>438</v>
      </c>
      <c r="D548" s="3" t="s">
        <v>706</v>
      </c>
      <c r="E548" s="5">
        <v>556</v>
      </c>
      <c r="F548" s="5">
        <v>107</v>
      </c>
      <c r="G548" s="5">
        <v>26</v>
      </c>
      <c r="H548" s="5">
        <v>97</v>
      </c>
      <c r="I548" s="5">
        <v>55</v>
      </c>
      <c r="J548" s="5">
        <v>153</v>
      </c>
      <c r="K548" s="5">
        <v>0</v>
      </c>
      <c r="L548" s="5">
        <v>255</v>
      </c>
      <c r="M548" s="5">
        <v>0</v>
      </c>
      <c r="N548" s="5">
        <v>20</v>
      </c>
      <c r="O548" s="6">
        <v>19.244604316546763</v>
      </c>
      <c r="P548" s="6">
        <v>4.6762589928057556</v>
      </c>
      <c r="Q548" s="6">
        <v>17.446043165467625</v>
      </c>
      <c r="R548" s="6">
        <v>9.8920863309352516</v>
      </c>
      <c r="S548" s="6">
        <v>27.517985611510792</v>
      </c>
      <c r="T548" s="6">
        <v>0</v>
      </c>
      <c r="U548" s="6">
        <v>45.863309352517987</v>
      </c>
      <c r="V548" s="6">
        <v>0</v>
      </c>
      <c r="W548" s="6">
        <v>3.5971223021582732</v>
      </c>
      <c r="X548" s="5">
        <v>119</v>
      </c>
      <c r="Y548" s="5">
        <v>95</v>
      </c>
      <c r="Z548" s="5">
        <v>8</v>
      </c>
      <c r="AA548" s="5">
        <v>4</v>
      </c>
      <c r="AB548" s="5">
        <v>3</v>
      </c>
      <c r="AC548" s="5">
        <v>2</v>
      </c>
      <c r="AD548" s="5">
        <v>115</v>
      </c>
      <c r="AE548" s="5">
        <v>92</v>
      </c>
      <c r="AF548" s="5">
        <v>6</v>
      </c>
      <c r="AG548" s="6">
        <v>6.5217391304347823</v>
      </c>
      <c r="AH548" s="6">
        <v>80</v>
      </c>
      <c r="AI548" s="6">
        <v>66.666666666666671</v>
      </c>
      <c r="AJ548" s="6">
        <v>75</v>
      </c>
    </row>
    <row r="549" spans="1:36" hidden="1" x14ac:dyDescent="0.2">
      <c r="A549" s="1" t="str">
        <f t="shared" si="8"/>
        <v>AshfieldMixed White and Black African</v>
      </c>
      <c r="B549" s="3" t="s">
        <v>437</v>
      </c>
      <c r="C549" s="3" t="s">
        <v>438</v>
      </c>
      <c r="D549" s="3" t="s">
        <v>707</v>
      </c>
      <c r="E549" s="5">
        <v>88</v>
      </c>
      <c r="F549" s="5">
        <v>20</v>
      </c>
      <c r="G549" s="5">
        <v>1</v>
      </c>
      <c r="H549" s="5">
        <v>16</v>
      </c>
      <c r="I549" s="5">
        <v>2</v>
      </c>
      <c r="J549" s="5">
        <v>22</v>
      </c>
      <c r="K549" s="5">
        <v>0</v>
      </c>
      <c r="L549" s="5">
        <v>45</v>
      </c>
      <c r="M549" s="5">
        <v>0</v>
      </c>
      <c r="N549" s="5">
        <v>1</v>
      </c>
      <c r="O549" s="6">
        <v>22.727272727272727</v>
      </c>
      <c r="P549" s="6">
        <v>1.1363636363636365</v>
      </c>
      <c r="Q549" s="6">
        <v>18.181818181818183</v>
      </c>
      <c r="R549" s="6">
        <v>2.2727272727272729</v>
      </c>
      <c r="S549" s="6">
        <v>25</v>
      </c>
      <c r="T549" s="6">
        <v>0</v>
      </c>
      <c r="U549" s="6">
        <v>51.136363636363633</v>
      </c>
      <c r="V549" s="6">
        <v>0</v>
      </c>
      <c r="W549" s="6">
        <v>1.1363636363636365</v>
      </c>
      <c r="X549" s="5">
        <v>16</v>
      </c>
      <c r="Y549" s="5">
        <v>16</v>
      </c>
      <c r="Z549" s="5">
        <v>1</v>
      </c>
      <c r="AA549" s="5">
        <v>0</v>
      </c>
      <c r="AB549" s="5">
        <v>0</v>
      </c>
      <c r="AC549" s="5">
        <v>0</v>
      </c>
      <c r="AD549" s="5">
        <v>16</v>
      </c>
      <c r="AE549" s="5">
        <v>16</v>
      </c>
      <c r="AF549" s="5">
        <v>1</v>
      </c>
      <c r="AG549" s="6">
        <v>6.25</v>
      </c>
      <c r="AH549" s="6">
        <v>100</v>
      </c>
      <c r="AI549" s="6"/>
      <c r="AJ549" s="6"/>
    </row>
    <row r="550" spans="1:36" hidden="1" x14ac:dyDescent="0.2">
      <c r="A550" s="1" t="str">
        <f t="shared" si="8"/>
        <v>AshfieldMixed White and Asian</v>
      </c>
      <c r="B550" s="3" t="s">
        <v>437</v>
      </c>
      <c r="C550" s="3" t="s">
        <v>438</v>
      </c>
      <c r="D550" s="3" t="s">
        <v>708</v>
      </c>
      <c r="E550" s="5">
        <v>229</v>
      </c>
      <c r="F550" s="5">
        <v>42</v>
      </c>
      <c r="G550" s="5">
        <v>12</v>
      </c>
      <c r="H550" s="5">
        <v>30</v>
      </c>
      <c r="I550" s="5">
        <v>17</v>
      </c>
      <c r="J550" s="5">
        <v>60</v>
      </c>
      <c r="K550" s="5">
        <v>0</v>
      </c>
      <c r="L550" s="5">
        <v>100</v>
      </c>
      <c r="M550" s="5">
        <v>0</v>
      </c>
      <c r="N550" s="5">
        <v>6</v>
      </c>
      <c r="O550" s="6">
        <v>18.34061135371179</v>
      </c>
      <c r="P550" s="6">
        <v>5.2401746724890828</v>
      </c>
      <c r="Q550" s="6">
        <v>13.100436681222707</v>
      </c>
      <c r="R550" s="6">
        <v>7.4235807860262009</v>
      </c>
      <c r="S550" s="6">
        <v>26.200873362445414</v>
      </c>
      <c r="T550" s="6">
        <v>0</v>
      </c>
      <c r="U550" s="6">
        <v>43.668122270742359</v>
      </c>
      <c r="V550" s="6">
        <v>0</v>
      </c>
      <c r="W550" s="6">
        <v>2.6200873362445414</v>
      </c>
      <c r="X550" s="5">
        <v>55</v>
      </c>
      <c r="Y550" s="5">
        <v>42</v>
      </c>
      <c r="Z550" s="5">
        <v>2</v>
      </c>
      <c r="AA550" s="5">
        <v>2</v>
      </c>
      <c r="AB550" s="5">
        <v>0</v>
      </c>
      <c r="AC550" s="5">
        <v>0</v>
      </c>
      <c r="AD550" s="5">
        <v>53</v>
      </c>
      <c r="AE550" s="5">
        <v>42</v>
      </c>
      <c r="AF550" s="5">
        <v>2</v>
      </c>
      <c r="AG550" s="6">
        <v>4.7619047619047619</v>
      </c>
      <c r="AH550" s="6">
        <v>79.245283018867923</v>
      </c>
      <c r="AI550" s="6"/>
      <c r="AJ550" s="6">
        <v>0</v>
      </c>
    </row>
    <row r="551" spans="1:36" hidden="1" x14ac:dyDescent="0.2">
      <c r="A551" s="1" t="str">
        <f t="shared" si="8"/>
        <v>AshfieldMixed Other</v>
      </c>
      <c r="B551" s="3" t="s">
        <v>437</v>
      </c>
      <c r="C551" s="3" t="s">
        <v>438</v>
      </c>
      <c r="D551" s="3" t="s">
        <v>709</v>
      </c>
      <c r="E551" s="5">
        <v>186</v>
      </c>
      <c r="F551" s="5">
        <v>19</v>
      </c>
      <c r="G551" s="5">
        <v>2</v>
      </c>
      <c r="H551" s="5">
        <v>17</v>
      </c>
      <c r="I551" s="5">
        <v>6</v>
      </c>
      <c r="J551" s="5">
        <v>34</v>
      </c>
      <c r="K551" s="5">
        <v>0</v>
      </c>
      <c r="L551" s="5">
        <v>71</v>
      </c>
      <c r="M551" s="5">
        <v>0</v>
      </c>
      <c r="N551" s="5">
        <v>1</v>
      </c>
      <c r="O551" s="6">
        <v>10.21505376344086</v>
      </c>
      <c r="P551" s="6">
        <v>1.075268817204301</v>
      </c>
      <c r="Q551" s="6">
        <v>9.1397849462365599</v>
      </c>
      <c r="R551" s="6">
        <v>3.225806451612903</v>
      </c>
      <c r="S551" s="6">
        <v>18.27956989247312</v>
      </c>
      <c r="T551" s="6">
        <v>0</v>
      </c>
      <c r="U551" s="6">
        <v>38.172043010752688</v>
      </c>
      <c r="V551" s="6">
        <v>0</v>
      </c>
      <c r="W551" s="6">
        <v>0.5376344086021505</v>
      </c>
      <c r="X551" s="5">
        <v>53</v>
      </c>
      <c r="Y551" s="5">
        <v>47</v>
      </c>
      <c r="Z551" s="5">
        <v>4</v>
      </c>
      <c r="AA551" s="5">
        <v>1</v>
      </c>
      <c r="AB551" s="5">
        <v>1</v>
      </c>
      <c r="AC551" s="5">
        <v>0</v>
      </c>
      <c r="AD551" s="5">
        <v>52</v>
      </c>
      <c r="AE551" s="5">
        <v>46</v>
      </c>
      <c r="AF551" s="5">
        <v>4</v>
      </c>
      <c r="AG551" s="6">
        <v>8.695652173913043</v>
      </c>
      <c r="AH551" s="6">
        <v>88.461538461538467</v>
      </c>
      <c r="AI551" s="6">
        <v>0</v>
      </c>
      <c r="AJ551" s="6">
        <v>100</v>
      </c>
    </row>
    <row r="552" spans="1:36" hidden="1" x14ac:dyDescent="0.2">
      <c r="A552" s="1" t="str">
        <f t="shared" si="8"/>
        <v>AshfieldIndian</v>
      </c>
      <c r="B552" s="3" t="s">
        <v>437</v>
      </c>
      <c r="C552" s="3" t="s">
        <v>438</v>
      </c>
      <c r="D552" s="3" t="s">
        <v>710</v>
      </c>
      <c r="E552" s="5">
        <v>396</v>
      </c>
      <c r="F552" s="5">
        <v>80</v>
      </c>
      <c r="G552" s="5">
        <v>20</v>
      </c>
      <c r="H552" s="5">
        <v>74</v>
      </c>
      <c r="I552" s="5">
        <v>35</v>
      </c>
      <c r="J552" s="5">
        <v>105</v>
      </c>
      <c r="K552" s="5">
        <v>0</v>
      </c>
      <c r="L552" s="5">
        <v>168</v>
      </c>
      <c r="M552" s="5">
        <v>0</v>
      </c>
      <c r="N552" s="5">
        <v>15</v>
      </c>
      <c r="O552" s="6">
        <v>20.202020202020201</v>
      </c>
      <c r="P552" s="6">
        <v>5.0505050505050502</v>
      </c>
      <c r="Q552" s="6">
        <v>18.686868686868689</v>
      </c>
      <c r="R552" s="6">
        <v>8.8383838383838391</v>
      </c>
      <c r="S552" s="6">
        <v>26.515151515151516</v>
      </c>
      <c r="T552" s="6">
        <v>0</v>
      </c>
      <c r="U552" s="6">
        <v>42.424242424242422</v>
      </c>
      <c r="V552" s="6">
        <v>0</v>
      </c>
      <c r="W552" s="6">
        <v>3.7878787878787881</v>
      </c>
      <c r="X552" s="5">
        <v>188</v>
      </c>
      <c r="Y552" s="5">
        <v>174</v>
      </c>
      <c r="Z552" s="5">
        <v>7</v>
      </c>
      <c r="AA552" s="5">
        <v>11</v>
      </c>
      <c r="AB552" s="5">
        <v>8</v>
      </c>
      <c r="AC552" s="5">
        <v>0</v>
      </c>
      <c r="AD552" s="5">
        <v>177</v>
      </c>
      <c r="AE552" s="5">
        <v>166</v>
      </c>
      <c r="AF552" s="5">
        <v>7</v>
      </c>
      <c r="AG552" s="6">
        <v>4.2168674698795181</v>
      </c>
      <c r="AH552" s="6">
        <v>93.78531073446328</v>
      </c>
      <c r="AI552" s="6">
        <v>0</v>
      </c>
      <c r="AJ552" s="6">
        <v>72.727272727272734</v>
      </c>
    </row>
    <row r="553" spans="1:36" hidden="1" x14ac:dyDescent="0.2">
      <c r="A553" s="1" t="str">
        <f t="shared" si="8"/>
        <v>AshfieldPakistani</v>
      </c>
      <c r="B553" s="3" t="s">
        <v>437</v>
      </c>
      <c r="C553" s="3" t="s">
        <v>438</v>
      </c>
      <c r="D553" s="3" t="s">
        <v>711</v>
      </c>
      <c r="E553" s="5">
        <v>97</v>
      </c>
      <c r="F553" s="5">
        <v>15</v>
      </c>
      <c r="G553" s="5">
        <v>6</v>
      </c>
      <c r="H553" s="5">
        <v>13</v>
      </c>
      <c r="I553" s="5">
        <v>7</v>
      </c>
      <c r="J553" s="5">
        <v>24</v>
      </c>
      <c r="K553" s="5">
        <v>0</v>
      </c>
      <c r="L553" s="5">
        <v>61</v>
      </c>
      <c r="M553" s="5">
        <v>0</v>
      </c>
      <c r="N553" s="5">
        <v>6</v>
      </c>
      <c r="O553" s="6">
        <v>15.463917525773196</v>
      </c>
      <c r="P553" s="6">
        <v>6.1855670103092786</v>
      </c>
      <c r="Q553" s="6">
        <v>13.402061855670103</v>
      </c>
      <c r="R553" s="6">
        <v>7.2164948453608249</v>
      </c>
      <c r="S553" s="6">
        <v>24.742268041237114</v>
      </c>
      <c r="T553" s="6">
        <v>0</v>
      </c>
      <c r="U553" s="6">
        <v>62.886597938144327</v>
      </c>
      <c r="V553" s="6">
        <v>0</v>
      </c>
      <c r="W553" s="6">
        <v>6.1855670103092786</v>
      </c>
      <c r="X553" s="5">
        <v>41</v>
      </c>
      <c r="Y553" s="5">
        <v>29</v>
      </c>
      <c r="Z553" s="5">
        <v>1</v>
      </c>
      <c r="AA553" s="5">
        <v>1</v>
      </c>
      <c r="AB553" s="5">
        <v>1</v>
      </c>
      <c r="AC553" s="5">
        <v>0</v>
      </c>
      <c r="AD553" s="5">
        <v>40</v>
      </c>
      <c r="AE553" s="5">
        <v>28</v>
      </c>
      <c r="AF553" s="5">
        <v>1</v>
      </c>
      <c r="AG553" s="6">
        <v>3.5714285714285716</v>
      </c>
      <c r="AH553" s="6">
        <v>70</v>
      </c>
      <c r="AI553" s="3">
        <v>0</v>
      </c>
      <c r="AJ553" s="3">
        <v>100</v>
      </c>
    </row>
    <row r="554" spans="1:36" hidden="1" x14ac:dyDescent="0.2">
      <c r="A554" s="1" t="str">
        <f t="shared" si="8"/>
        <v>AshfieldBangladeshi</v>
      </c>
      <c r="B554" s="3" t="s">
        <v>437</v>
      </c>
      <c r="C554" s="3" t="s">
        <v>438</v>
      </c>
      <c r="D554" s="3" t="s">
        <v>712</v>
      </c>
      <c r="E554" s="5">
        <v>62</v>
      </c>
      <c r="F554" s="5">
        <v>4</v>
      </c>
      <c r="G554" s="5">
        <v>0</v>
      </c>
      <c r="H554" s="5">
        <v>4</v>
      </c>
      <c r="I554" s="5">
        <v>0</v>
      </c>
      <c r="J554" s="5">
        <v>4</v>
      </c>
      <c r="K554" s="5">
        <v>0</v>
      </c>
      <c r="L554" s="5">
        <v>12</v>
      </c>
      <c r="M554" s="5">
        <v>0</v>
      </c>
      <c r="N554" s="5">
        <v>0</v>
      </c>
      <c r="O554" s="6">
        <v>6.4516129032258061</v>
      </c>
      <c r="P554" s="6">
        <v>0</v>
      </c>
      <c r="Q554" s="6">
        <v>6.4516129032258061</v>
      </c>
      <c r="R554" s="6">
        <v>0</v>
      </c>
      <c r="S554" s="6">
        <v>6.4516129032258061</v>
      </c>
      <c r="T554" s="6">
        <v>0</v>
      </c>
      <c r="U554" s="6">
        <v>19.35483870967742</v>
      </c>
      <c r="V554" s="6">
        <v>0</v>
      </c>
      <c r="W554" s="6">
        <v>0</v>
      </c>
      <c r="X554" s="5">
        <v>23</v>
      </c>
      <c r="Y554" s="5">
        <v>18</v>
      </c>
      <c r="Z554" s="5">
        <v>1</v>
      </c>
      <c r="AA554" s="5">
        <v>0</v>
      </c>
      <c r="AB554" s="5">
        <v>0</v>
      </c>
      <c r="AC554" s="5">
        <v>0</v>
      </c>
      <c r="AD554" s="5">
        <v>23</v>
      </c>
      <c r="AE554" s="5">
        <v>18</v>
      </c>
      <c r="AF554" s="5">
        <v>1</v>
      </c>
      <c r="AG554" s="6">
        <v>5.5555555555555554</v>
      </c>
      <c r="AH554" s="6">
        <v>78.260869565217391</v>
      </c>
      <c r="AI554" s="3"/>
      <c r="AJ554" s="3"/>
    </row>
    <row r="555" spans="1:36" hidden="1" x14ac:dyDescent="0.2">
      <c r="A555" s="1" t="str">
        <f t="shared" si="8"/>
        <v>AshfieldChinese</v>
      </c>
      <c r="B555" s="3" t="s">
        <v>437</v>
      </c>
      <c r="C555" s="3" t="s">
        <v>438</v>
      </c>
      <c r="D555" s="3" t="s">
        <v>713</v>
      </c>
      <c r="E555" s="5">
        <v>232</v>
      </c>
      <c r="F555" s="5">
        <v>39</v>
      </c>
      <c r="G555" s="5">
        <v>6</v>
      </c>
      <c r="H555" s="5">
        <v>36</v>
      </c>
      <c r="I555" s="5">
        <v>12</v>
      </c>
      <c r="J555" s="5">
        <v>53</v>
      </c>
      <c r="K555" s="5">
        <v>0</v>
      </c>
      <c r="L555" s="5">
        <v>108</v>
      </c>
      <c r="M555" s="5">
        <v>0</v>
      </c>
      <c r="N555" s="5">
        <v>6</v>
      </c>
      <c r="O555" s="6">
        <v>16.810344827586206</v>
      </c>
      <c r="P555" s="6">
        <v>2.5862068965517242</v>
      </c>
      <c r="Q555" s="6">
        <v>15.517241379310345</v>
      </c>
      <c r="R555" s="6">
        <v>5.1724137931034484</v>
      </c>
      <c r="S555" s="6">
        <v>22.844827586206897</v>
      </c>
      <c r="T555" s="6">
        <v>0</v>
      </c>
      <c r="U555" s="6">
        <v>46.551724137931032</v>
      </c>
      <c r="V555" s="6">
        <v>0</v>
      </c>
      <c r="W555" s="6">
        <v>2.5862068965517242</v>
      </c>
      <c r="X555" s="5">
        <v>110</v>
      </c>
      <c r="Y555" s="5">
        <v>91</v>
      </c>
      <c r="Z555" s="5">
        <v>6</v>
      </c>
      <c r="AA555" s="5">
        <v>3</v>
      </c>
      <c r="AB555" s="5">
        <v>2</v>
      </c>
      <c r="AC555" s="5">
        <v>0</v>
      </c>
      <c r="AD555" s="5">
        <v>107</v>
      </c>
      <c r="AE555" s="5">
        <v>89</v>
      </c>
      <c r="AF555" s="5">
        <v>6</v>
      </c>
      <c r="AG555" s="6">
        <v>6.7415730337078648</v>
      </c>
      <c r="AH555" s="6">
        <v>83.177570093457945</v>
      </c>
      <c r="AI555" s="6">
        <v>0</v>
      </c>
      <c r="AJ555" s="6">
        <v>66.666666666666671</v>
      </c>
    </row>
    <row r="556" spans="1:36" hidden="1" x14ac:dyDescent="0.2">
      <c r="A556" s="1" t="str">
        <f t="shared" si="8"/>
        <v>AshfieldAsian Other</v>
      </c>
      <c r="B556" s="3" t="s">
        <v>437</v>
      </c>
      <c r="C556" s="3" t="s">
        <v>438</v>
      </c>
      <c r="D556" s="3" t="s">
        <v>714</v>
      </c>
      <c r="E556" s="5">
        <v>312</v>
      </c>
      <c r="F556" s="5">
        <v>54</v>
      </c>
      <c r="G556" s="5">
        <v>24</v>
      </c>
      <c r="H556" s="5">
        <v>47</v>
      </c>
      <c r="I556" s="5">
        <v>37</v>
      </c>
      <c r="J556" s="5">
        <v>82</v>
      </c>
      <c r="K556" s="5">
        <v>0</v>
      </c>
      <c r="L556" s="5">
        <v>146</v>
      </c>
      <c r="M556" s="5">
        <v>0</v>
      </c>
      <c r="N556" s="5">
        <v>16</v>
      </c>
      <c r="O556" s="6">
        <v>17.307692307692307</v>
      </c>
      <c r="P556" s="6">
        <v>7.6923076923076925</v>
      </c>
      <c r="Q556" s="6">
        <v>15.064102564102564</v>
      </c>
      <c r="R556" s="6">
        <v>11.858974358974359</v>
      </c>
      <c r="S556" s="6">
        <v>26.282051282051281</v>
      </c>
      <c r="T556" s="6">
        <v>0</v>
      </c>
      <c r="U556" s="6">
        <v>46.794871794871796</v>
      </c>
      <c r="V556" s="6">
        <v>0</v>
      </c>
      <c r="W556" s="6">
        <v>5.1282051282051286</v>
      </c>
      <c r="X556" s="5">
        <v>165</v>
      </c>
      <c r="Y556" s="5">
        <v>140</v>
      </c>
      <c r="Z556" s="5">
        <v>8</v>
      </c>
      <c r="AA556" s="5">
        <v>7</v>
      </c>
      <c r="AB556" s="5">
        <v>5</v>
      </c>
      <c r="AC556" s="5">
        <v>0</v>
      </c>
      <c r="AD556" s="5">
        <v>158</v>
      </c>
      <c r="AE556" s="5">
        <v>135</v>
      </c>
      <c r="AF556" s="5">
        <v>8</v>
      </c>
      <c r="AG556" s="6">
        <v>5.9259259259259256</v>
      </c>
      <c r="AH556" s="6">
        <v>85.443037974683548</v>
      </c>
      <c r="AI556" s="6">
        <v>0</v>
      </c>
      <c r="AJ556" s="6">
        <v>71.428571428571431</v>
      </c>
    </row>
    <row r="557" spans="1:36" hidden="1" x14ac:dyDescent="0.2">
      <c r="A557" s="1" t="str">
        <f t="shared" si="8"/>
        <v>AshfieldBlack African</v>
      </c>
      <c r="B557" s="3" t="s">
        <v>437</v>
      </c>
      <c r="C557" s="3" t="s">
        <v>438</v>
      </c>
      <c r="D557" s="3" t="s">
        <v>715</v>
      </c>
      <c r="E557" s="5">
        <v>195</v>
      </c>
      <c r="F557" s="5">
        <v>24</v>
      </c>
      <c r="G557" s="5">
        <v>4</v>
      </c>
      <c r="H557" s="5">
        <v>25</v>
      </c>
      <c r="I557" s="5">
        <v>14</v>
      </c>
      <c r="J557" s="5">
        <v>42</v>
      </c>
      <c r="K557" s="5">
        <v>0</v>
      </c>
      <c r="L557" s="5">
        <v>100</v>
      </c>
      <c r="M557" s="5">
        <v>0</v>
      </c>
      <c r="N557" s="5">
        <v>2</v>
      </c>
      <c r="O557" s="6">
        <v>12.307692307692308</v>
      </c>
      <c r="P557" s="6">
        <v>2.0512820512820511</v>
      </c>
      <c r="Q557" s="6">
        <v>12.820512820512821</v>
      </c>
      <c r="R557" s="6">
        <v>7.1794871794871797</v>
      </c>
      <c r="S557" s="6">
        <v>21.53846153846154</v>
      </c>
      <c r="T557" s="6">
        <v>0</v>
      </c>
      <c r="U557" s="6">
        <v>51.282051282051285</v>
      </c>
      <c r="V557" s="6">
        <v>0</v>
      </c>
      <c r="W557" s="6">
        <v>1.0256410256410255</v>
      </c>
      <c r="X557" s="5">
        <v>95</v>
      </c>
      <c r="Y557" s="5">
        <v>88</v>
      </c>
      <c r="Z557" s="5">
        <v>8</v>
      </c>
      <c r="AA557" s="5">
        <v>5</v>
      </c>
      <c r="AB557" s="5">
        <v>5</v>
      </c>
      <c r="AC557" s="5">
        <v>1</v>
      </c>
      <c r="AD557" s="5">
        <v>90</v>
      </c>
      <c r="AE557" s="5">
        <v>83</v>
      </c>
      <c r="AF557" s="5">
        <v>7</v>
      </c>
      <c r="AG557" s="6">
        <v>8.4337349397590362</v>
      </c>
      <c r="AH557" s="6">
        <v>92.222222222222229</v>
      </c>
      <c r="AI557" s="6">
        <v>20</v>
      </c>
      <c r="AJ557" s="6">
        <v>100</v>
      </c>
    </row>
    <row r="558" spans="1:36" hidden="1" x14ac:dyDescent="0.2">
      <c r="A558" s="1" t="str">
        <f t="shared" si="8"/>
        <v>AshfieldBlack Caribbean</v>
      </c>
      <c r="B558" s="3" t="s">
        <v>437</v>
      </c>
      <c r="C558" s="3" t="s">
        <v>438</v>
      </c>
      <c r="D558" s="3" t="s">
        <v>716</v>
      </c>
      <c r="E558" s="5">
        <v>209</v>
      </c>
      <c r="F558" s="5">
        <v>47</v>
      </c>
      <c r="G558" s="5">
        <v>5</v>
      </c>
      <c r="H558" s="5">
        <v>45</v>
      </c>
      <c r="I558" s="5">
        <v>18</v>
      </c>
      <c r="J558" s="5">
        <v>56</v>
      </c>
      <c r="K558" s="5">
        <v>0</v>
      </c>
      <c r="L558" s="5">
        <v>99</v>
      </c>
      <c r="M558" s="5">
        <v>0</v>
      </c>
      <c r="N558" s="5">
        <v>2</v>
      </c>
      <c r="O558" s="6">
        <v>22.488038277511961</v>
      </c>
      <c r="P558" s="6">
        <v>2.3923444976076556</v>
      </c>
      <c r="Q558" s="6">
        <v>21.5311004784689</v>
      </c>
      <c r="R558" s="6">
        <v>8.6124401913875595</v>
      </c>
      <c r="S558" s="6">
        <v>26.794258373205743</v>
      </c>
      <c r="T558" s="6">
        <v>0</v>
      </c>
      <c r="U558" s="6">
        <v>47.368421052631582</v>
      </c>
      <c r="V558" s="6">
        <v>0</v>
      </c>
      <c r="W558" s="6">
        <v>0.9569377990430622</v>
      </c>
      <c r="X558" s="5">
        <v>101</v>
      </c>
      <c r="Y558" s="5">
        <v>88</v>
      </c>
      <c r="Z558" s="5">
        <v>14</v>
      </c>
      <c r="AA558" s="5">
        <v>8</v>
      </c>
      <c r="AB558" s="5">
        <v>8</v>
      </c>
      <c r="AC558" s="5">
        <v>1</v>
      </c>
      <c r="AD558" s="5">
        <v>93</v>
      </c>
      <c r="AE558" s="5">
        <v>80</v>
      </c>
      <c r="AF558" s="5">
        <v>13</v>
      </c>
      <c r="AG558" s="6">
        <v>16.25</v>
      </c>
      <c r="AH558" s="6">
        <v>86.021505376344081</v>
      </c>
      <c r="AI558" s="6">
        <v>12.5</v>
      </c>
      <c r="AJ558" s="6">
        <v>100</v>
      </c>
    </row>
    <row r="559" spans="1:36" hidden="1" x14ac:dyDescent="0.2">
      <c r="A559" s="1" t="str">
        <f t="shared" si="8"/>
        <v>AshfieldBlack Other</v>
      </c>
      <c r="B559" s="3" t="s">
        <v>437</v>
      </c>
      <c r="C559" s="3" t="s">
        <v>438</v>
      </c>
      <c r="D559" s="3" t="s">
        <v>717</v>
      </c>
      <c r="E559" s="5">
        <v>68</v>
      </c>
      <c r="F559" s="5">
        <v>12</v>
      </c>
      <c r="G559" s="5">
        <v>1</v>
      </c>
      <c r="H559" s="5">
        <v>6</v>
      </c>
      <c r="I559" s="5">
        <v>3</v>
      </c>
      <c r="J559" s="5">
        <v>17</v>
      </c>
      <c r="K559" s="5">
        <v>0</v>
      </c>
      <c r="L559" s="5">
        <v>39</v>
      </c>
      <c r="M559" s="5">
        <v>0</v>
      </c>
      <c r="N559" s="5">
        <v>0</v>
      </c>
      <c r="O559" s="6">
        <v>17.647058823529413</v>
      </c>
      <c r="P559" s="6">
        <v>1.4705882352941178</v>
      </c>
      <c r="Q559" s="6">
        <v>8.8235294117647065</v>
      </c>
      <c r="R559" s="6">
        <v>4.4117647058823533</v>
      </c>
      <c r="S559" s="6">
        <v>25</v>
      </c>
      <c r="T559" s="6">
        <v>0</v>
      </c>
      <c r="U559" s="6">
        <v>57.352941176470587</v>
      </c>
      <c r="V559" s="6">
        <v>0</v>
      </c>
      <c r="W559" s="6">
        <v>0</v>
      </c>
      <c r="X559" s="5">
        <v>26</v>
      </c>
      <c r="Y559" s="5">
        <v>22</v>
      </c>
      <c r="Z559" s="5">
        <v>3</v>
      </c>
      <c r="AA559" s="5">
        <v>2</v>
      </c>
      <c r="AB559" s="5">
        <v>1</v>
      </c>
      <c r="AC559" s="5">
        <v>0</v>
      </c>
      <c r="AD559" s="5">
        <v>24</v>
      </c>
      <c r="AE559" s="5">
        <v>21</v>
      </c>
      <c r="AF559" s="5">
        <v>3</v>
      </c>
      <c r="AG559" s="6">
        <v>14.285714285714286</v>
      </c>
      <c r="AH559" s="6">
        <v>87.5</v>
      </c>
      <c r="AI559" s="6">
        <v>0</v>
      </c>
      <c r="AJ559" s="6">
        <v>50</v>
      </c>
    </row>
    <row r="560" spans="1:36" hidden="1" x14ac:dyDescent="0.2">
      <c r="A560" s="1" t="str">
        <f t="shared" si="8"/>
        <v>AshfieldArab</v>
      </c>
      <c r="B560" s="3" t="s">
        <v>437</v>
      </c>
      <c r="C560" s="3" t="s">
        <v>438</v>
      </c>
      <c r="D560" s="3" t="s">
        <v>699</v>
      </c>
      <c r="E560" s="5">
        <v>25</v>
      </c>
      <c r="F560" s="5">
        <v>6</v>
      </c>
      <c r="G560" s="5">
        <v>1</v>
      </c>
      <c r="H560" s="5">
        <v>5</v>
      </c>
      <c r="I560" s="5">
        <v>2</v>
      </c>
      <c r="J560" s="5">
        <v>7</v>
      </c>
      <c r="K560" s="5">
        <v>0</v>
      </c>
      <c r="L560" s="5">
        <v>13</v>
      </c>
      <c r="M560" s="5">
        <v>0</v>
      </c>
      <c r="N560" s="5">
        <v>1</v>
      </c>
      <c r="O560" s="6">
        <v>24</v>
      </c>
      <c r="P560" s="6">
        <v>4</v>
      </c>
      <c r="Q560" s="6">
        <v>20</v>
      </c>
      <c r="R560" s="6">
        <v>8</v>
      </c>
      <c r="S560" s="6">
        <v>28</v>
      </c>
      <c r="T560" s="6">
        <v>0</v>
      </c>
      <c r="U560" s="6">
        <v>52</v>
      </c>
      <c r="V560" s="6">
        <v>0</v>
      </c>
      <c r="W560" s="6">
        <v>4</v>
      </c>
      <c r="X560" s="5">
        <v>21</v>
      </c>
      <c r="Y560" s="5">
        <v>20</v>
      </c>
      <c r="Z560" s="5">
        <v>2</v>
      </c>
      <c r="AA560" s="5">
        <v>0</v>
      </c>
      <c r="AB560" s="5">
        <v>0</v>
      </c>
      <c r="AC560" s="5">
        <v>0</v>
      </c>
      <c r="AD560" s="5">
        <v>21</v>
      </c>
      <c r="AE560" s="5">
        <v>20</v>
      </c>
      <c r="AF560" s="5">
        <v>2</v>
      </c>
      <c r="AG560" s="6">
        <v>10</v>
      </c>
      <c r="AH560" s="6">
        <v>95.238095238095241</v>
      </c>
      <c r="AI560" s="3"/>
      <c r="AJ560" s="3"/>
    </row>
    <row r="561" spans="1:36" hidden="1" x14ac:dyDescent="0.2">
      <c r="A561" s="1" t="str">
        <f t="shared" si="8"/>
        <v>AshfieldOther</v>
      </c>
      <c r="B561" s="3" t="s">
        <v>437</v>
      </c>
      <c r="C561" s="3" t="s">
        <v>438</v>
      </c>
      <c r="D561" s="3" t="s">
        <v>718</v>
      </c>
      <c r="E561" s="5">
        <v>109</v>
      </c>
      <c r="F561" s="5">
        <v>11</v>
      </c>
      <c r="G561" s="5">
        <v>6</v>
      </c>
      <c r="H561" s="5">
        <v>17</v>
      </c>
      <c r="I561" s="5">
        <v>8</v>
      </c>
      <c r="J561" s="5">
        <v>26</v>
      </c>
      <c r="K561" s="5">
        <v>0</v>
      </c>
      <c r="L561" s="5">
        <v>58</v>
      </c>
      <c r="M561" s="5">
        <v>0</v>
      </c>
      <c r="N561" s="5">
        <v>2</v>
      </c>
      <c r="O561" s="6">
        <v>10.091743119266056</v>
      </c>
      <c r="P561" s="6">
        <v>5.5045871559633026</v>
      </c>
      <c r="Q561" s="6">
        <v>15.596330275229358</v>
      </c>
      <c r="R561" s="6">
        <v>7.3394495412844041</v>
      </c>
      <c r="S561" s="6">
        <v>23.853211009174313</v>
      </c>
      <c r="T561" s="6">
        <v>0</v>
      </c>
      <c r="U561" s="6">
        <v>53.211009174311926</v>
      </c>
      <c r="V561" s="6">
        <v>0</v>
      </c>
      <c r="W561" s="6">
        <v>1.834862385321101</v>
      </c>
      <c r="X561" s="5">
        <v>54</v>
      </c>
      <c r="Y561" s="5">
        <v>44</v>
      </c>
      <c r="Z561" s="5">
        <v>9</v>
      </c>
      <c r="AA561" s="5">
        <v>8</v>
      </c>
      <c r="AB561" s="5">
        <v>8</v>
      </c>
      <c r="AC561" s="5">
        <v>1</v>
      </c>
      <c r="AD561" s="5">
        <v>46</v>
      </c>
      <c r="AE561" s="5">
        <v>36</v>
      </c>
      <c r="AF561" s="5">
        <v>8</v>
      </c>
      <c r="AG561" s="6">
        <v>22.222222222222221</v>
      </c>
      <c r="AH561" s="6">
        <v>78.260869565217391</v>
      </c>
      <c r="AI561" s="6">
        <v>12.5</v>
      </c>
      <c r="AJ561" s="6">
        <v>100</v>
      </c>
    </row>
    <row r="562" spans="1:36" x14ac:dyDescent="0.2">
      <c r="A562" s="1" t="str">
        <f t="shared" si="8"/>
        <v>AshfordAll people</v>
      </c>
      <c r="B562" s="3" t="s">
        <v>319</v>
      </c>
      <c r="C562" s="3" t="s">
        <v>320</v>
      </c>
      <c r="D562" s="3" t="s">
        <v>700</v>
      </c>
      <c r="E562" s="5">
        <v>117956</v>
      </c>
      <c r="F562" s="5">
        <v>0</v>
      </c>
      <c r="G562" s="5">
        <v>1979</v>
      </c>
      <c r="H562" s="5">
        <v>0</v>
      </c>
      <c r="I562" s="5">
        <v>0</v>
      </c>
      <c r="J562" s="5">
        <v>14101</v>
      </c>
      <c r="K562" s="5">
        <v>19266</v>
      </c>
      <c r="L562" s="5">
        <v>1439</v>
      </c>
      <c r="M562" s="5">
        <v>0</v>
      </c>
      <c r="N562" s="5">
        <v>0</v>
      </c>
      <c r="O562" s="6">
        <v>0</v>
      </c>
      <c r="P562" s="6">
        <v>1.6777442436162637</v>
      </c>
      <c r="Q562" s="6">
        <v>0</v>
      </c>
      <c r="R562" s="6">
        <v>0</v>
      </c>
      <c r="S562" s="6">
        <v>11.954457594357217</v>
      </c>
      <c r="T562" s="6">
        <v>16.333208993183899</v>
      </c>
      <c r="U562" s="6">
        <v>1.2199464206992439</v>
      </c>
      <c r="V562" s="6">
        <v>0</v>
      </c>
      <c r="W562" s="6">
        <v>0</v>
      </c>
      <c r="X562" s="5">
        <v>38686</v>
      </c>
      <c r="Y562" s="5">
        <v>33892</v>
      </c>
      <c r="Z562" s="5">
        <v>1544</v>
      </c>
      <c r="AA562" s="5">
        <v>0</v>
      </c>
      <c r="AB562" s="5">
        <v>0</v>
      </c>
      <c r="AC562" s="5">
        <v>0</v>
      </c>
      <c r="AD562" s="5">
        <v>38686</v>
      </c>
      <c r="AE562" s="5">
        <v>33892</v>
      </c>
      <c r="AF562" s="5">
        <v>1544</v>
      </c>
      <c r="AG562" s="6">
        <v>4.5556473504071757</v>
      </c>
      <c r="AH562" s="6">
        <v>87.607920177842118</v>
      </c>
      <c r="AI562" s="6"/>
      <c r="AJ562" s="6"/>
    </row>
    <row r="563" spans="1:36" hidden="1" x14ac:dyDescent="0.2">
      <c r="A563" s="1" t="str">
        <f t="shared" si="8"/>
        <v>AshfordWhite British</v>
      </c>
      <c r="B563" s="3" t="s">
        <v>319</v>
      </c>
      <c r="C563" s="3" t="s">
        <v>320</v>
      </c>
      <c r="D563" s="3" t="s">
        <v>701</v>
      </c>
      <c r="E563" s="5">
        <v>105498</v>
      </c>
      <c r="F563" s="5">
        <v>0</v>
      </c>
      <c r="G563" s="5">
        <v>1638</v>
      </c>
      <c r="H563" s="5">
        <v>0</v>
      </c>
      <c r="I563" s="5">
        <v>0</v>
      </c>
      <c r="J563" s="5">
        <v>11897</v>
      </c>
      <c r="K563" s="5">
        <v>17971</v>
      </c>
      <c r="L563" s="5">
        <v>1147</v>
      </c>
      <c r="M563" s="5">
        <v>0</v>
      </c>
      <c r="N563" s="5">
        <v>0</v>
      </c>
      <c r="O563" s="6">
        <v>0</v>
      </c>
      <c r="P563" s="6">
        <v>1.5526360689302168</v>
      </c>
      <c r="Q563" s="6">
        <v>0</v>
      </c>
      <c r="R563" s="6">
        <v>0</v>
      </c>
      <c r="S563" s="6">
        <v>11.276991033005364</v>
      </c>
      <c r="T563" s="6">
        <v>17.034446150637926</v>
      </c>
      <c r="U563" s="6">
        <v>1.0872244023583386</v>
      </c>
      <c r="V563" s="6">
        <v>0</v>
      </c>
      <c r="W563" s="6">
        <v>0</v>
      </c>
      <c r="X563" s="5">
        <v>33318</v>
      </c>
      <c r="Y563" s="5">
        <v>29207</v>
      </c>
      <c r="Z563" s="5">
        <v>1277</v>
      </c>
      <c r="AA563" s="5">
        <v>0</v>
      </c>
      <c r="AB563" s="5">
        <v>0</v>
      </c>
      <c r="AC563" s="5">
        <v>0</v>
      </c>
      <c r="AD563" s="5">
        <v>33318</v>
      </c>
      <c r="AE563" s="5">
        <v>29207</v>
      </c>
      <c r="AF563" s="5">
        <v>1277</v>
      </c>
      <c r="AG563" s="6">
        <v>4.3722395316191323</v>
      </c>
      <c r="AH563" s="6">
        <v>87.661324209136197</v>
      </c>
      <c r="AI563" s="6"/>
      <c r="AJ563" s="6"/>
    </row>
    <row r="564" spans="1:36" hidden="1" x14ac:dyDescent="0.2">
      <c r="A564" s="1" t="str">
        <f t="shared" si="8"/>
        <v>AshfordMinorities - all other than White British</v>
      </c>
      <c r="B564" s="3" t="s">
        <v>319</v>
      </c>
      <c r="C564" s="3" t="s">
        <v>320</v>
      </c>
      <c r="D564" s="3" t="s">
        <v>702</v>
      </c>
      <c r="E564" s="5">
        <v>12458</v>
      </c>
      <c r="F564" s="5">
        <v>0</v>
      </c>
      <c r="G564" s="5">
        <v>341</v>
      </c>
      <c r="H564" s="5">
        <v>0</v>
      </c>
      <c r="I564" s="5">
        <v>0</v>
      </c>
      <c r="J564" s="5">
        <v>2204</v>
      </c>
      <c r="K564" s="5">
        <v>1295</v>
      </c>
      <c r="L564" s="5">
        <v>292</v>
      </c>
      <c r="M564" s="5">
        <v>0</v>
      </c>
      <c r="N564" s="5">
        <v>0</v>
      </c>
      <c r="O564" s="6">
        <v>0</v>
      </c>
      <c r="P564" s="6">
        <v>2.7371969818590465</v>
      </c>
      <c r="Q564" s="6">
        <v>0</v>
      </c>
      <c r="R564" s="6">
        <v>0</v>
      </c>
      <c r="S564" s="6">
        <v>17.691443249317707</v>
      </c>
      <c r="T564" s="6">
        <v>10.394926954567346</v>
      </c>
      <c r="U564" s="6">
        <v>2.3438754214159578</v>
      </c>
      <c r="V564" s="6">
        <v>0</v>
      </c>
      <c r="W564" s="6">
        <v>0</v>
      </c>
      <c r="X564" s="5">
        <v>5368</v>
      </c>
      <c r="Y564" s="5">
        <v>4685</v>
      </c>
      <c r="Z564" s="5">
        <v>267</v>
      </c>
      <c r="AA564" s="5">
        <v>0</v>
      </c>
      <c r="AB564" s="5">
        <v>0</v>
      </c>
      <c r="AC564" s="5">
        <v>0</v>
      </c>
      <c r="AD564" s="5">
        <v>5368</v>
      </c>
      <c r="AE564" s="5">
        <v>4685</v>
      </c>
      <c r="AF564" s="5">
        <v>267</v>
      </c>
      <c r="AG564" s="6">
        <v>5.6990394877267878</v>
      </c>
      <c r="AH564" s="6">
        <v>87.276453055141573</v>
      </c>
      <c r="AI564" s="6"/>
      <c r="AJ564" s="6"/>
    </row>
    <row r="565" spans="1:36" hidden="1" x14ac:dyDescent="0.2">
      <c r="A565" s="1" t="str">
        <f t="shared" si="8"/>
        <v>AshfordWhite Irish</v>
      </c>
      <c r="B565" s="3" t="s">
        <v>319</v>
      </c>
      <c r="C565" s="3" t="s">
        <v>320</v>
      </c>
      <c r="D565" s="3" t="s">
        <v>703</v>
      </c>
      <c r="E565" s="5">
        <v>753</v>
      </c>
      <c r="F565" s="5">
        <v>0</v>
      </c>
      <c r="G565" s="5">
        <v>6</v>
      </c>
      <c r="H565" s="5">
        <v>0</v>
      </c>
      <c r="I565" s="5">
        <v>0</v>
      </c>
      <c r="J565" s="5">
        <v>83</v>
      </c>
      <c r="K565" s="5">
        <v>116</v>
      </c>
      <c r="L565" s="5">
        <v>7</v>
      </c>
      <c r="M565" s="5">
        <v>0</v>
      </c>
      <c r="N565" s="5">
        <v>0</v>
      </c>
      <c r="O565" s="6">
        <v>0</v>
      </c>
      <c r="P565" s="6">
        <v>0.79681274900398402</v>
      </c>
      <c r="Q565" s="6">
        <v>0</v>
      </c>
      <c r="R565" s="6">
        <v>0</v>
      </c>
      <c r="S565" s="6">
        <v>11.02257636122178</v>
      </c>
      <c r="T565" s="6">
        <v>15.405046480743692</v>
      </c>
      <c r="U565" s="6">
        <v>0.92961487383798136</v>
      </c>
      <c r="V565" s="6">
        <v>0</v>
      </c>
      <c r="W565" s="6">
        <v>0</v>
      </c>
      <c r="X565" s="5">
        <v>262</v>
      </c>
      <c r="Y565" s="5">
        <v>221</v>
      </c>
      <c r="Z565" s="5">
        <v>7</v>
      </c>
      <c r="AA565" s="5">
        <v>0</v>
      </c>
      <c r="AB565" s="5">
        <v>0</v>
      </c>
      <c r="AC565" s="5">
        <v>0</v>
      </c>
      <c r="AD565" s="5">
        <v>262</v>
      </c>
      <c r="AE565" s="5">
        <v>221</v>
      </c>
      <c r="AF565" s="5">
        <v>7</v>
      </c>
      <c r="AG565" s="6">
        <v>3.1674208144796379</v>
      </c>
      <c r="AH565" s="6">
        <v>84.351145038167942</v>
      </c>
      <c r="AI565" s="6"/>
      <c r="AJ565" s="6"/>
    </row>
    <row r="566" spans="1:36" hidden="1" x14ac:dyDescent="0.2">
      <c r="A566" s="1" t="str">
        <f t="shared" si="8"/>
        <v>AshfordWhite Gyspy or Irish Traveller</v>
      </c>
      <c r="B566" s="3" t="s">
        <v>319</v>
      </c>
      <c r="C566" s="3" t="s">
        <v>320</v>
      </c>
      <c r="D566" s="3" t="s">
        <v>704</v>
      </c>
      <c r="E566" s="5">
        <v>531</v>
      </c>
      <c r="F566" s="5">
        <v>0</v>
      </c>
      <c r="G566" s="5">
        <v>25</v>
      </c>
      <c r="H566" s="5">
        <v>0</v>
      </c>
      <c r="I566" s="5">
        <v>0</v>
      </c>
      <c r="J566" s="5">
        <v>91</v>
      </c>
      <c r="K566" s="5">
        <v>206</v>
      </c>
      <c r="L566" s="5">
        <v>3</v>
      </c>
      <c r="M566" s="5">
        <v>0</v>
      </c>
      <c r="N566" s="5">
        <v>0</v>
      </c>
      <c r="O566" s="6">
        <v>0</v>
      </c>
      <c r="P566" s="6">
        <v>4.7080979284369118</v>
      </c>
      <c r="Q566" s="6">
        <v>0</v>
      </c>
      <c r="R566" s="6">
        <v>0</v>
      </c>
      <c r="S566" s="6">
        <v>17.137476459510356</v>
      </c>
      <c r="T566" s="6">
        <v>38.794726930320152</v>
      </c>
      <c r="U566" s="6">
        <v>0.56497175141242939</v>
      </c>
      <c r="V566" s="6">
        <v>0</v>
      </c>
      <c r="W566" s="6">
        <v>0</v>
      </c>
      <c r="X566" s="5">
        <v>156</v>
      </c>
      <c r="Y566" s="5">
        <v>95</v>
      </c>
      <c r="Z566" s="5">
        <v>14</v>
      </c>
      <c r="AA566" s="5">
        <v>0</v>
      </c>
      <c r="AB566" s="5">
        <v>0</v>
      </c>
      <c r="AC566" s="5">
        <v>0</v>
      </c>
      <c r="AD566" s="5">
        <v>156</v>
      </c>
      <c r="AE566" s="5">
        <v>95</v>
      </c>
      <c r="AF566" s="5">
        <v>14</v>
      </c>
      <c r="AG566" s="6">
        <v>14.736842105263158</v>
      </c>
      <c r="AH566" s="6">
        <v>60.897435897435898</v>
      </c>
      <c r="AI566" s="6"/>
      <c r="AJ566" s="6"/>
    </row>
    <row r="567" spans="1:36" hidden="1" x14ac:dyDescent="0.2">
      <c r="A567" s="1" t="str">
        <f t="shared" si="8"/>
        <v>AshfordWhite Other</v>
      </c>
      <c r="B567" s="3" t="s">
        <v>319</v>
      </c>
      <c r="C567" s="3" t="s">
        <v>320</v>
      </c>
      <c r="D567" s="3" t="s">
        <v>705</v>
      </c>
      <c r="E567" s="5">
        <v>3738</v>
      </c>
      <c r="F567" s="5">
        <v>0</v>
      </c>
      <c r="G567" s="5">
        <v>91</v>
      </c>
      <c r="H567" s="5">
        <v>0</v>
      </c>
      <c r="I567" s="5">
        <v>0</v>
      </c>
      <c r="J567" s="5">
        <v>577</v>
      </c>
      <c r="K567" s="5">
        <v>402</v>
      </c>
      <c r="L567" s="5">
        <v>121</v>
      </c>
      <c r="M567" s="5">
        <v>0</v>
      </c>
      <c r="N567" s="5">
        <v>0</v>
      </c>
      <c r="O567" s="6">
        <v>0</v>
      </c>
      <c r="P567" s="6">
        <v>2.4344569288389515</v>
      </c>
      <c r="Q567" s="6">
        <v>0</v>
      </c>
      <c r="R567" s="6">
        <v>0</v>
      </c>
      <c r="S567" s="6">
        <v>15.436062065275548</v>
      </c>
      <c r="T567" s="6">
        <v>10.754414125200642</v>
      </c>
      <c r="U567" s="6">
        <v>3.2370251471375067</v>
      </c>
      <c r="V567" s="6">
        <v>0</v>
      </c>
      <c r="W567" s="6">
        <v>0</v>
      </c>
      <c r="X567" s="5">
        <v>1976</v>
      </c>
      <c r="Y567" s="5">
        <v>1796</v>
      </c>
      <c r="Z567" s="5">
        <v>92</v>
      </c>
      <c r="AA567" s="5">
        <v>0</v>
      </c>
      <c r="AB567" s="5">
        <v>0</v>
      </c>
      <c r="AC567" s="5">
        <v>0</v>
      </c>
      <c r="AD567" s="5">
        <v>1976</v>
      </c>
      <c r="AE567" s="5">
        <v>1796</v>
      </c>
      <c r="AF567" s="5">
        <v>92</v>
      </c>
      <c r="AG567" s="6">
        <v>5.1224944320712691</v>
      </c>
      <c r="AH567" s="6">
        <v>90.890688259109311</v>
      </c>
      <c r="AI567" s="6"/>
      <c r="AJ567" s="6"/>
    </row>
    <row r="568" spans="1:36" hidden="1" x14ac:dyDescent="0.2">
      <c r="A568" s="1" t="str">
        <f t="shared" si="8"/>
        <v>AshfordMixed White and Black Caribbean</v>
      </c>
      <c r="B568" s="3" t="s">
        <v>319</v>
      </c>
      <c r="C568" s="3" t="s">
        <v>320</v>
      </c>
      <c r="D568" s="3" t="s">
        <v>706</v>
      </c>
      <c r="E568" s="5">
        <v>544</v>
      </c>
      <c r="F568" s="5">
        <v>0</v>
      </c>
      <c r="G568" s="5">
        <v>17</v>
      </c>
      <c r="H568" s="5">
        <v>0</v>
      </c>
      <c r="I568" s="5">
        <v>0</v>
      </c>
      <c r="J568" s="5">
        <v>125</v>
      </c>
      <c r="K568" s="5">
        <v>65</v>
      </c>
      <c r="L568" s="5">
        <v>11</v>
      </c>
      <c r="M568" s="5">
        <v>0</v>
      </c>
      <c r="N568" s="5">
        <v>0</v>
      </c>
      <c r="O568" s="6">
        <v>0</v>
      </c>
      <c r="P568" s="6">
        <v>3.125</v>
      </c>
      <c r="Q568" s="6">
        <v>0</v>
      </c>
      <c r="R568" s="6">
        <v>0</v>
      </c>
      <c r="S568" s="6">
        <v>22.977941176470587</v>
      </c>
      <c r="T568" s="6">
        <v>11.948529411764707</v>
      </c>
      <c r="U568" s="6">
        <v>2.0220588235294117</v>
      </c>
      <c r="V568" s="6">
        <v>0</v>
      </c>
      <c r="W568" s="6">
        <v>0</v>
      </c>
      <c r="X568" s="5">
        <v>142</v>
      </c>
      <c r="Y568" s="5">
        <v>115</v>
      </c>
      <c r="Z568" s="5">
        <v>7</v>
      </c>
      <c r="AA568" s="5">
        <v>0</v>
      </c>
      <c r="AB568" s="5">
        <v>0</v>
      </c>
      <c r="AC568" s="5">
        <v>0</v>
      </c>
      <c r="AD568" s="5">
        <v>142</v>
      </c>
      <c r="AE568" s="5">
        <v>115</v>
      </c>
      <c r="AF568" s="5">
        <v>7</v>
      </c>
      <c r="AG568" s="6">
        <v>6.0869565217391308</v>
      </c>
      <c r="AH568" s="6">
        <v>80.985915492957744</v>
      </c>
      <c r="AI568" s="6"/>
      <c r="AJ568" s="6"/>
    </row>
    <row r="569" spans="1:36" hidden="1" x14ac:dyDescent="0.2">
      <c r="A569" s="1" t="str">
        <f t="shared" si="8"/>
        <v>AshfordMixed White and Black African</v>
      </c>
      <c r="B569" s="3" t="s">
        <v>319</v>
      </c>
      <c r="C569" s="3" t="s">
        <v>320</v>
      </c>
      <c r="D569" s="3" t="s">
        <v>707</v>
      </c>
      <c r="E569" s="5">
        <v>235</v>
      </c>
      <c r="F569" s="5">
        <v>0</v>
      </c>
      <c r="G569" s="5">
        <v>2</v>
      </c>
      <c r="H569" s="5">
        <v>0</v>
      </c>
      <c r="I569" s="5">
        <v>0</v>
      </c>
      <c r="J569" s="5">
        <v>36</v>
      </c>
      <c r="K569" s="5">
        <v>27</v>
      </c>
      <c r="L569" s="5">
        <v>5</v>
      </c>
      <c r="M569" s="5">
        <v>0</v>
      </c>
      <c r="N569" s="5">
        <v>0</v>
      </c>
      <c r="O569" s="6">
        <v>0</v>
      </c>
      <c r="P569" s="6">
        <v>0.85106382978723405</v>
      </c>
      <c r="Q569" s="6">
        <v>0</v>
      </c>
      <c r="R569" s="6">
        <v>0</v>
      </c>
      <c r="S569" s="6">
        <v>15.319148936170214</v>
      </c>
      <c r="T569" s="6">
        <v>11.48936170212766</v>
      </c>
      <c r="U569" s="6">
        <v>2.1276595744680851</v>
      </c>
      <c r="V569" s="6">
        <v>0</v>
      </c>
      <c r="W569" s="6">
        <v>0</v>
      </c>
      <c r="X569" s="5">
        <v>50</v>
      </c>
      <c r="Y569" s="5">
        <v>50</v>
      </c>
      <c r="Z569" s="5">
        <v>4</v>
      </c>
      <c r="AA569" s="5">
        <v>0</v>
      </c>
      <c r="AB569" s="5">
        <v>0</v>
      </c>
      <c r="AC569" s="5">
        <v>0</v>
      </c>
      <c r="AD569" s="5">
        <v>50</v>
      </c>
      <c r="AE569" s="5">
        <v>50</v>
      </c>
      <c r="AF569" s="5">
        <v>4</v>
      </c>
      <c r="AG569" s="6">
        <v>8</v>
      </c>
      <c r="AH569" s="6">
        <v>100</v>
      </c>
      <c r="AI569" s="6"/>
      <c r="AJ569" s="6"/>
    </row>
    <row r="570" spans="1:36" hidden="1" x14ac:dyDescent="0.2">
      <c r="A570" s="1" t="str">
        <f t="shared" si="8"/>
        <v>AshfordMixed White and Asian</v>
      </c>
      <c r="B570" s="3" t="s">
        <v>319</v>
      </c>
      <c r="C570" s="3" t="s">
        <v>320</v>
      </c>
      <c r="D570" s="3" t="s">
        <v>708</v>
      </c>
      <c r="E570" s="5">
        <v>507</v>
      </c>
      <c r="F570" s="5">
        <v>0</v>
      </c>
      <c r="G570" s="5">
        <v>6</v>
      </c>
      <c r="H570" s="5">
        <v>0</v>
      </c>
      <c r="I570" s="5">
        <v>0</v>
      </c>
      <c r="J570" s="5">
        <v>54</v>
      </c>
      <c r="K570" s="5">
        <v>66</v>
      </c>
      <c r="L570" s="5">
        <v>10</v>
      </c>
      <c r="M570" s="5">
        <v>0</v>
      </c>
      <c r="N570" s="5">
        <v>0</v>
      </c>
      <c r="O570" s="6">
        <v>0</v>
      </c>
      <c r="P570" s="6">
        <v>1.1834319526627219</v>
      </c>
      <c r="Q570" s="6">
        <v>0</v>
      </c>
      <c r="R570" s="6">
        <v>0</v>
      </c>
      <c r="S570" s="6">
        <v>10.650887573964496</v>
      </c>
      <c r="T570" s="6">
        <v>13.017751479289942</v>
      </c>
      <c r="U570" s="6">
        <v>1.9723865877712032</v>
      </c>
      <c r="V570" s="6">
        <v>0</v>
      </c>
      <c r="W570" s="6">
        <v>0</v>
      </c>
      <c r="X570" s="5">
        <v>118</v>
      </c>
      <c r="Y570" s="5">
        <v>106</v>
      </c>
      <c r="Z570" s="5">
        <v>5</v>
      </c>
      <c r="AA570" s="5">
        <v>0</v>
      </c>
      <c r="AB570" s="5">
        <v>0</v>
      </c>
      <c r="AC570" s="5">
        <v>0</v>
      </c>
      <c r="AD570" s="5">
        <v>118</v>
      </c>
      <c r="AE570" s="5">
        <v>106</v>
      </c>
      <c r="AF570" s="5">
        <v>5</v>
      </c>
      <c r="AG570" s="6">
        <v>4.716981132075472</v>
      </c>
      <c r="AH570" s="6">
        <v>89.830508474576277</v>
      </c>
      <c r="AI570" s="6"/>
      <c r="AJ570" s="6"/>
    </row>
    <row r="571" spans="1:36" hidden="1" x14ac:dyDescent="0.2">
      <c r="A571" s="1" t="str">
        <f t="shared" si="8"/>
        <v>AshfordMixed Other</v>
      </c>
      <c r="B571" s="3" t="s">
        <v>319</v>
      </c>
      <c r="C571" s="3" t="s">
        <v>320</v>
      </c>
      <c r="D571" s="3" t="s">
        <v>709</v>
      </c>
      <c r="E571" s="5">
        <v>396</v>
      </c>
      <c r="F571" s="5">
        <v>0</v>
      </c>
      <c r="G571" s="5">
        <v>9</v>
      </c>
      <c r="H571" s="5">
        <v>0</v>
      </c>
      <c r="I571" s="5">
        <v>0</v>
      </c>
      <c r="J571" s="5">
        <v>58</v>
      </c>
      <c r="K571" s="5">
        <v>49</v>
      </c>
      <c r="L571" s="5">
        <v>8</v>
      </c>
      <c r="M571" s="5">
        <v>0</v>
      </c>
      <c r="N571" s="5">
        <v>0</v>
      </c>
      <c r="O571" s="6">
        <v>0</v>
      </c>
      <c r="P571" s="6">
        <v>2.2727272727272729</v>
      </c>
      <c r="Q571" s="6">
        <v>0</v>
      </c>
      <c r="R571" s="6">
        <v>0</v>
      </c>
      <c r="S571" s="6">
        <v>14.646464646464647</v>
      </c>
      <c r="T571" s="6">
        <v>12.373737373737374</v>
      </c>
      <c r="U571" s="6">
        <v>2.0202020202020203</v>
      </c>
      <c r="V571" s="6">
        <v>0</v>
      </c>
      <c r="W571" s="6">
        <v>0</v>
      </c>
      <c r="X571" s="5">
        <v>110</v>
      </c>
      <c r="Y571" s="5">
        <v>88</v>
      </c>
      <c r="Z571" s="5">
        <v>7</v>
      </c>
      <c r="AA571" s="5">
        <v>0</v>
      </c>
      <c r="AB571" s="5">
        <v>0</v>
      </c>
      <c r="AC571" s="5">
        <v>0</v>
      </c>
      <c r="AD571" s="5">
        <v>110</v>
      </c>
      <c r="AE571" s="5">
        <v>88</v>
      </c>
      <c r="AF571" s="5">
        <v>7</v>
      </c>
      <c r="AG571" s="6">
        <v>7.9545454545454541</v>
      </c>
      <c r="AH571" s="6">
        <v>80</v>
      </c>
      <c r="AI571" s="6"/>
      <c r="AJ571" s="6"/>
    </row>
    <row r="572" spans="1:36" hidden="1" x14ac:dyDescent="0.2">
      <c r="A572" s="1" t="str">
        <f t="shared" si="8"/>
        <v>AshfordIndian</v>
      </c>
      <c r="B572" s="3" t="s">
        <v>319</v>
      </c>
      <c r="C572" s="3" t="s">
        <v>320</v>
      </c>
      <c r="D572" s="3" t="s">
        <v>710</v>
      </c>
      <c r="E572" s="5">
        <v>958</v>
      </c>
      <c r="F572" s="5">
        <v>0</v>
      </c>
      <c r="G572" s="5">
        <v>4</v>
      </c>
      <c r="H572" s="5">
        <v>0</v>
      </c>
      <c r="I572" s="5">
        <v>0</v>
      </c>
      <c r="J572" s="5">
        <v>70</v>
      </c>
      <c r="K572" s="5">
        <v>108</v>
      </c>
      <c r="L572" s="5">
        <v>17</v>
      </c>
      <c r="M572" s="5">
        <v>0</v>
      </c>
      <c r="N572" s="5">
        <v>0</v>
      </c>
      <c r="O572" s="6">
        <v>0</v>
      </c>
      <c r="P572" s="6">
        <v>0.41753653444676408</v>
      </c>
      <c r="Q572" s="6">
        <v>0</v>
      </c>
      <c r="R572" s="6">
        <v>0</v>
      </c>
      <c r="S572" s="6">
        <v>7.3068893528183718</v>
      </c>
      <c r="T572" s="6">
        <v>11.273486430062631</v>
      </c>
      <c r="U572" s="6">
        <v>1.7745302713987474</v>
      </c>
      <c r="V572" s="6">
        <v>0</v>
      </c>
      <c r="W572" s="6">
        <v>0</v>
      </c>
      <c r="X572" s="5">
        <v>494</v>
      </c>
      <c r="Y572" s="5">
        <v>456</v>
      </c>
      <c r="Z572" s="5">
        <v>10</v>
      </c>
      <c r="AA572" s="5">
        <v>0</v>
      </c>
      <c r="AB572" s="5">
        <v>0</v>
      </c>
      <c r="AC572" s="5">
        <v>0</v>
      </c>
      <c r="AD572" s="5">
        <v>494</v>
      </c>
      <c r="AE572" s="5">
        <v>456</v>
      </c>
      <c r="AF572" s="5">
        <v>10</v>
      </c>
      <c r="AG572" s="6">
        <v>2.192982456140351</v>
      </c>
      <c r="AH572" s="6">
        <v>92.307692307692307</v>
      </c>
      <c r="AI572" s="6"/>
      <c r="AJ572" s="6"/>
    </row>
    <row r="573" spans="1:36" hidden="1" x14ac:dyDescent="0.2">
      <c r="A573" s="1" t="str">
        <f t="shared" si="8"/>
        <v>AshfordPakistani</v>
      </c>
      <c r="B573" s="3" t="s">
        <v>319</v>
      </c>
      <c r="C573" s="3" t="s">
        <v>320</v>
      </c>
      <c r="D573" s="3" t="s">
        <v>711</v>
      </c>
      <c r="E573" s="5">
        <v>161</v>
      </c>
      <c r="F573" s="5">
        <v>0</v>
      </c>
      <c r="G573" s="5">
        <v>3</v>
      </c>
      <c r="H573" s="5">
        <v>0</v>
      </c>
      <c r="I573" s="5">
        <v>0</v>
      </c>
      <c r="J573" s="5">
        <v>26</v>
      </c>
      <c r="K573" s="5">
        <v>8</v>
      </c>
      <c r="L573" s="5">
        <v>0</v>
      </c>
      <c r="M573" s="5">
        <v>0</v>
      </c>
      <c r="N573" s="5">
        <v>0</v>
      </c>
      <c r="O573" s="6">
        <v>0</v>
      </c>
      <c r="P573" s="6">
        <v>1.8633540372670807</v>
      </c>
      <c r="Q573" s="6">
        <v>0</v>
      </c>
      <c r="R573" s="6">
        <v>0</v>
      </c>
      <c r="S573" s="6">
        <v>16.149068322981368</v>
      </c>
      <c r="T573" s="6">
        <v>4.9689440993788816</v>
      </c>
      <c r="U573" s="6">
        <v>0</v>
      </c>
      <c r="V573" s="6">
        <v>0</v>
      </c>
      <c r="W573" s="6">
        <v>0</v>
      </c>
      <c r="X573" s="5">
        <v>70</v>
      </c>
      <c r="Y573" s="5">
        <v>55</v>
      </c>
      <c r="Z573" s="5">
        <v>8</v>
      </c>
      <c r="AA573" s="5">
        <v>0</v>
      </c>
      <c r="AB573" s="5">
        <v>0</v>
      </c>
      <c r="AC573" s="5">
        <v>0</v>
      </c>
      <c r="AD573" s="5">
        <v>70</v>
      </c>
      <c r="AE573" s="5">
        <v>55</v>
      </c>
      <c r="AF573" s="5">
        <v>8</v>
      </c>
      <c r="AG573" s="6">
        <v>14.545454545454545</v>
      </c>
      <c r="AH573" s="6">
        <v>78.571428571428569</v>
      </c>
      <c r="AI573" s="6"/>
      <c r="AJ573" s="6"/>
    </row>
    <row r="574" spans="1:36" hidden="1" x14ac:dyDescent="0.2">
      <c r="A574" s="1" t="str">
        <f t="shared" si="8"/>
        <v>AshfordBangladeshi</v>
      </c>
      <c r="B574" s="3" t="s">
        <v>319</v>
      </c>
      <c r="C574" s="3" t="s">
        <v>320</v>
      </c>
      <c r="D574" s="3" t="s">
        <v>712</v>
      </c>
      <c r="E574" s="5">
        <v>185</v>
      </c>
      <c r="F574" s="5">
        <v>0</v>
      </c>
      <c r="G574" s="5">
        <v>18</v>
      </c>
      <c r="H574" s="5">
        <v>0</v>
      </c>
      <c r="I574" s="5">
        <v>0</v>
      </c>
      <c r="J574" s="5">
        <v>51</v>
      </c>
      <c r="K574" s="5">
        <v>3</v>
      </c>
      <c r="L574" s="5">
        <v>20</v>
      </c>
      <c r="M574" s="5">
        <v>0</v>
      </c>
      <c r="N574" s="5">
        <v>0</v>
      </c>
      <c r="O574" s="6">
        <v>0</v>
      </c>
      <c r="P574" s="6">
        <v>9.7297297297297298</v>
      </c>
      <c r="Q574" s="6">
        <v>0</v>
      </c>
      <c r="R574" s="6">
        <v>0</v>
      </c>
      <c r="S574" s="6">
        <v>27.567567567567568</v>
      </c>
      <c r="T574" s="6">
        <v>1.6216216216216217</v>
      </c>
      <c r="U574" s="6">
        <v>10.810810810810811</v>
      </c>
      <c r="V574" s="6">
        <v>0</v>
      </c>
      <c r="W574" s="6">
        <v>0</v>
      </c>
      <c r="X574" s="5">
        <v>77</v>
      </c>
      <c r="Y574" s="5">
        <v>51</v>
      </c>
      <c r="Z574" s="5">
        <v>2</v>
      </c>
      <c r="AA574" s="5">
        <v>0</v>
      </c>
      <c r="AB574" s="5">
        <v>0</v>
      </c>
      <c r="AC574" s="5">
        <v>0</v>
      </c>
      <c r="AD574" s="5">
        <v>77</v>
      </c>
      <c r="AE574" s="5">
        <v>51</v>
      </c>
      <c r="AF574" s="5">
        <v>2</v>
      </c>
      <c r="AG574" s="6">
        <v>3.9215686274509802</v>
      </c>
      <c r="AH574" s="6">
        <v>66.233766233766232</v>
      </c>
      <c r="AI574" s="6"/>
      <c r="AJ574" s="6"/>
    </row>
    <row r="575" spans="1:36" hidden="1" x14ac:dyDescent="0.2">
      <c r="A575" s="1" t="str">
        <f t="shared" si="8"/>
        <v>AshfordChinese</v>
      </c>
      <c r="B575" s="3" t="s">
        <v>319</v>
      </c>
      <c r="C575" s="3" t="s">
        <v>320</v>
      </c>
      <c r="D575" s="3" t="s">
        <v>713</v>
      </c>
      <c r="E575" s="5">
        <v>431</v>
      </c>
      <c r="F575" s="5">
        <v>0</v>
      </c>
      <c r="G575" s="5">
        <v>1</v>
      </c>
      <c r="H575" s="5">
        <v>0</v>
      </c>
      <c r="I575" s="5">
        <v>0</v>
      </c>
      <c r="J575" s="5">
        <v>34</v>
      </c>
      <c r="K575" s="5">
        <v>42</v>
      </c>
      <c r="L575" s="5">
        <v>4</v>
      </c>
      <c r="M575" s="5">
        <v>0</v>
      </c>
      <c r="N575" s="5">
        <v>0</v>
      </c>
      <c r="O575" s="6">
        <v>0</v>
      </c>
      <c r="P575" s="6">
        <v>0.23201856148491878</v>
      </c>
      <c r="Q575" s="6">
        <v>0</v>
      </c>
      <c r="R575" s="6">
        <v>0</v>
      </c>
      <c r="S575" s="6">
        <v>7.8886310904872392</v>
      </c>
      <c r="T575" s="6">
        <v>9.7447795823665899</v>
      </c>
      <c r="U575" s="6">
        <v>0.92807424593967514</v>
      </c>
      <c r="V575" s="6">
        <v>0</v>
      </c>
      <c r="W575" s="6">
        <v>0</v>
      </c>
      <c r="X575" s="5">
        <v>179</v>
      </c>
      <c r="Y575" s="5">
        <v>150</v>
      </c>
      <c r="Z575" s="5">
        <v>8</v>
      </c>
      <c r="AA575" s="5">
        <v>0</v>
      </c>
      <c r="AB575" s="5">
        <v>0</v>
      </c>
      <c r="AC575" s="5">
        <v>0</v>
      </c>
      <c r="AD575" s="5">
        <v>179</v>
      </c>
      <c r="AE575" s="5">
        <v>150</v>
      </c>
      <c r="AF575" s="5">
        <v>8</v>
      </c>
      <c r="AG575" s="6">
        <v>5.333333333333333</v>
      </c>
      <c r="AH575" s="6">
        <v>83.798882681564251</v>
      </c>
      <c r="AI575" s="6"/>
      <c r="AJ575" s="6"/>
    </row>
    <row r="576" spans="1:36" hidden="1" x14ac:dyDescent="0.2">
      <c r="A576" s="1" t="str">
        <f t="shared" si="8"/>
        <v>AshfordAsian Other</v>
      </c>
      <c r="B576" s="3" t="s">
        <v>319</v>
      </c>
      <c r="C576" s="3" t="s">
        <v>320</v>
      </c>
      <c r="D576" s="3" t="s">
        <v>714</v>
      </c>
      <c r="E576" s="5">
        <v>2256</v>
      </c>
      <c r="F576" s="5">
        <v>0</v>
      </c>
      <c r="G576" s="5">
        <v>90</v>
      </c>
      <c r="H576" s="5">
        <v>0</v>
      </c>
      <c r="I576" s="5">
        <v>0</v>
      </c>
      <c r="J576" s="5">
        <v>706</v>
      </c>
      <c r="K576" s="5">
        <v>67</v>
      </c>
      <c r="L576" s="5">
        <v>48</v>
      </c>
      <c r="M576" s="5">
        <v>0</v>
      </c>
      <c r="N576" s="5">
        <v>0</v>
      </c>
      <c r="O576" s="6">
        <v>0</v>
      </c>
      <c r="P576" s="6">
        <v>3.9893617021276597</v>
      </c>
      <c r="Q576" s="6">
        <v>0</v>
      </c>
      <c r="R576" s="6">
        <v>0</v>
      </c>
      <c r="S576" s="6">
        <v>31.294326241134751</v>
      </c>
      <c r="T576" s="6">
        <v>2.9698581560283688</v>
      </c>
      <c r="U576" s="6">
        <v>2.1276595744680851</v>
      </c>
      <c r="V576" s="6">
        <v>0</v>
      </c>
      <c r="W576" s="6">
        <v>0</v>
      </c>
      <c r="X576" s="5">
        <v>980</v>
      </c>
      <c r="Y576" s="5">
        <v>847</v>
      </c>
      <c r="Z576" s="5">
        <v>41</v>
      </c>
      <c r="AA576" s="5">
        <v>0</v>
      </c>
      <c r="AB576" s="5">
        <v>0</v>
      </c>
      <c r="AC576" s="5">
        <v>0</v>
      </c>
      <c r="AD576" s="5">
        <v>980</v>
      </c>
      <c r="AE576" s="5">
        <v>847</v>
      </c>
      <c r="AF576" s="5">
        <v>41</v>
      </c>
      <c r="AG576" s="6">
        <v>4.8406139315230226</v>
      </c>
      <c r="AH576" s="6">
        <v>86.428571428571431</v>
      </c>
      <c r="AI576" s="6"/>
      <c r="AJ576" s="6"/>
    </row>
    <row r="577" spans="1:36" hidden="1" x14ac:dyDescent="0.2">
      <c r="A577" s="1" t="str">
        <f t="shared" si="8"/>
        <v>AshfordBlack African</v>
      </c>
      <c r="B577" s="3" t="s">
        <v>319</v>
      </c>
      <c r="C577" s="3" t="s">
        <v>320</v>
      </c>
      <c r="D577" s="3" t="s">
        <v>715</v>
      </c>
      <c r="E577" s="5">
        <v>948</v>
      </c>
      <c r="F577" s="5">
        <v>0</v>
      </c>
      <c r="G577" s="5">
        <v>27</v>
      </c>
      <c r="H577" s="5">
        <v>0</v>
      </c>
      <c r="I577" s="5">
        <v>0</v>
      </c>
      <c r="J577" s="5">
        <v>142</v>
      </c>
      <c r="K577" s="5">
        <v>53</v>
      </c>
      <c r="L577" s="5">
        <v>24</v>
      </c>
      <c r="M577" s="5">
        <v>0</v>
      </c>
      <c r="N577" s="5">
        <v>0</v>
      </c>
      <c r="O577" s="6">
        <v>0</v>
      </c>
      <c r="P577" s="6">
        <v>2.8481012658227849</v>
      </c>
      <c r="Q577" s="6">
        <v>0</v>
      </c>
      <c r="R577" s="6">
        <v>0</v>
      </c>
      <c r="S577" s="6">
        <v>14.978902953586498</v>
      </c>
      <c r="T577" s="6">
        <v>5.590717299578059</v>
      </c>
      <c r="U577" s="6">
        <v>2.5316455696202533</v>
      </c>
      <c r="V577" s="6">
        <v>0</v>
      </c>
      <c r="W577" s="6">
        <v>0</v>
      </c>
      <c r="X577" s="5">
        <v>390</v>
      </c>
      <c r="Y577" s="5">
        <v>354</v>
      </c>
      <c r="Z577" s="5">
        <v>35</v>
      </c>
      <c r="AA577" s="5">
        <v>0</v>
      </c>
      <c r="AB577" s="5">
        <v>0</v>
      </c>
      <c r="AC577" s="5">
        <v>0</v>
      </c>
      <c r="AD577" s="5">
        <v>390</v>
      </c>
      <c r="AE577" s="5">
        <v>354</v>
      </c>
      <c r="AF577" s="5">
        <v>35</v>
      </c>
      <c r="AG577" s="6">
        <v>9.8870056497175138</v>
      </c>
      <c r="AH577" s="6">
        <v>90.769230769230774</v>
      </c>
      <c r="AI577" s="6"/>
      <c r="AJ577" s="6"/>
    </row>
    <row r="578" spans="1:36" hidden="1" x14ac:dyDescent="0.2">
      <c r="A578" s="1" t="str">
        <f t="shared" ref="A578:A641" si="9">C578&amp;D578</f>
        <v>AshfordBlack Caribbean</v>
      </c>
      <c r="B578" s="3" t="s">
        <v>319</v>
      </c>
      <c r="C578" s="3" t="s">
        <v>320</v>
      </c>
      <c r="D578" s="3" t="s">
        <v>716</v>
      </c>
      <c r="E578" s="5">
        <v>327</v>
      </c>
      <c r="F578" s="5">
        <v>0</v>
      </c>
      <c r="G578" s="5">
        <v>18</v>
      </c>
      <c r="H578" s="5">
        <v>0</v>
      </c>
      <c r="I578" s="5">
        <v>0</v>
      </c>
      <c r="J578" s="5">
        <v>61</v>
      </c>
      <c r="K578" s="5">
        <v>25</v>
      </c>
      <c r="L578" s="5">
        <v>1</v>
      </c>
      <c r="M578" s="5">
        <v>0</v>
      </c>
      <c r="N578" s="5">
        <v>0</v>
      </c>
      <c r="O578" s="6">
        <v>0</v>
      </c>
      <c r="P578" s="6">
        <v>5.5045871559633026</v>
      </c>
      <c r="Q578" s="6">
        <v>0</v>
      </c>
      <c r="R578" s="6">
        <v>0</v>
      </c>
      <c r="S578" s="6">
        <v>18.654434250764528</v>
      </c>
      <c r="T578" s="6">
        <v>7.6452599388379205</v>
      </c>
      <c r="U578" s="6">
        <v>0.3058103975535168</v>
      </c>
      <c r="V578" s="6">
        <v>0</v>
      </c>
      <c r="W578" s="6">
        <v>0</v>
      </c>
      <c r="X578" s="5">
        <v>133</v>
      </c>
      <c r="Y578" s="5">
        <v>116</v>
      </c>
      <c r="Z578" s="5">
        <v>8</v>
      </c>
      <c r="AA578" s="5">
        <v>0</v>
      </c>
      <c r="AB578" s="5">
        <v>0</v>
      </c>
      <c r="AC578" s="5">
        <v>0</v>
      </c>
      <c r="AD578" s="5">
        <v>133</v>
      </c>
      <c r="AE578" s="5">
        <v>116</v>
      </c>
      <c r="AF578" s="5">
        <v>8</v>
      </c>
      <c r="AG578" s="6">
        <v>6.8965517241379306</v>
      </c>
      <c r="AH578" s="6">
        <v>87.218045112781951</v>
      </c>
      <c r="AI578" s="6"/>
      <c r="AJ578" s="6"/>
    </row>
    <row r="579" spans="1:36" hidden="1" x14ac:dyDescent="0.2">
      <c r="A579" s="1" t="str">
        <f t="shared" si="9"/>
        <v>AshfordBlack Other</v>
      </c>
      <c r="B579" s="3" t="s">
        <v>319</v>
      </c>
      <c r="C579" s="3" t="s">
        <v>320</v>
      </c>
      <c r="D579" s="3" t="s">
        <v>717</v>
      </c>
      <c r="E579" s="5">
        <v>100</v>
      </c>
      <c r="F579" s="5">
        <v>0</v>
      </c>
      <c r="G579" s="5">
        <v>8</v>
      </c>
      <c r="H579" s="5">
        <v>0</v>
      </c>
      <c r="I579" s="5">
        <v>0</v>
      </c>
      <c r="J579" s="5">
        <v>16</v>
      </c>
      <c r="K579" s="5">
        <v>10</v>
      </c>
      <c r="L579" s="5">
        <v>5</v>
      </c>
      <c r="M579" s="5">
        <v>0</v>
      </c>
      <c r="N579" s="5">
        <v>0</v>
      </c>
      <c r="O579" s="6">
        <v>0</v>
      </c>
      <c r="P579" s="6">
        <v>8</v>
      </c>
      <c r="Q579" s="6">
        <v>0</v>
      </c>
      <c r="R579" s="6">
        <v>0</v>
      </c>
      <c r="S579" s="6">
        <v>16</v>
      </c>
      <c r="T579" s="6">
        <v>10</v>
      </c>
      <c r="U579" s="6">
        <v>5</v>
      </c>
      <c r="V579" s="6">
        <v>0</v>
      </c>
      <c r="W579" s="6">
        <v>0</v>
      </c>
      <c r="X579" s="5">
        <v>43</v>
      </c>
      <c r="Y579" s="5">
        <v>43</v>
      </c>
      <c r="Z579" s="5">
        <v>3</v>
      </c>
      <c r="AA579" s="5">
        <v>0</v>
      </c>
      <c r="AB579" s="5">
        <v>0</v>
      </c>
      <c r="AC579" s="5">
        <v>0</v>
      </c>
      <c r="AD579" s="5">
        <v>43</v>
      </c>
      <c r="AE579" s="5">
        <v>43</v>
      </c>
      <c r="AF579" s="5">
        <v>3</v>
      </c>
      <c r="AG579" s="6">
        <v>6.9767441860465116</v>
      </c>
      <c r="AH579" s="6">
        <v>100</v>
      </c>
      <c r="AI579" s="6"/>
      <c r="AJ579" s="6"/>
    </row>
    <row r="580" spans="1:36" hidden="1" x14ac:dyDescent="0.2">
      <c r="A580" s="1" t="str">
        <f t="shared" si="9"/>
        <v>AshfordArab</v>
      </c>
      <c r="B580" s="3" t="s">
        <v>319</v>
      </c>
      <c r="C580" s="3" t="s">
        <v>320</v>
      </c>
      <c r="D580" s="3" t="s">
        <v>699</v>
      </c>
      <c r="E580" s="5">
        <v>87</v>
      </c>
      <c r="F580" s="5">
        <v>0</v>
      </c>
      <c r="G580" s="5">
        <v>1</v>
      </c>
      <c r="H580" s="5">
        <v>0</v>
      </c>
      <c r="I580" s="5">
        <v>0</v>
      </c>
      <c r="J580" s="5">
        <v>9</v>
      </c>
      <c r="K580" s="5">
        <v>12</v>
      </c>
      <c r="L580" s="5">
        <v>0</v>
      </c>
      <c r="M580" s="5">
        <v>0</v>
      </c>
      <c r="N580" s="5">
        <v>0</v>
      </c>
      <c r="O580" s="6">
        <v>0</v>
      </c>
      <c r="P580" s="6">
        <v>1.1494252873563218</v>
      </c>
      <c r="Q580" s="6">
        <v>0</v>
      </c>
      <c r="R580" s="6">
        <v>0</v>
      </c>
      <c r="S580" s="6">
        <v>10.344827586206897</v>
      </c>
      <c r="T580" s="6">
        <v>13.793103448275861</v>
      </c>
      <c r="U580" s="6">
        <v>0</v>
      </c>
      <c r="V580" s="6">
        <v>0</v>
      </c>
      <c r="W580" s="6">
        <v>0</v>
      </c>
      <c r="X580" s="5">
        <v>47</v>
      </c>
      <c r="Y580" s="5">
        <v>40</v>
      </c>
      <c r="Z580" s="5">
        <v>4</v>
      </c>
      <c r="AA580" s="5">
        <v>0</v>
      </c>
      <c r="AB580" s="5">
        <v>0</v>
      </c>
      <c r="AC580" s="5">
        <v>0</v>
      </c>
      <c r="AD580" s="5">
        <v>47</v>
      </c>
      <c r="AE580" s="5">
        <v>40</v>
      </c>
      <c r="AF580" s="5">
        <v>4</v>
      </c>
      <c r="AG580" s="6">
        <v>10</v>
      </c>
      <c r="AH580" s="6">
        <v>85.106382978723403</v>
      </c>
      <c r="AI580" s="6"/>
      <c r="AJ580" s="6"/>
    </row>
    <row r="581" spans="1:36" hidden="1" x14ac:dyDescent="0.2">
      <c r="A581" s="1" t="str">
        <f t="shared" si="9"/>
        <v>AshfordOther</v>
      </c>
      <c r="B581" s="3" t="s">
        <v>319</v>
      </c>
      <c r="C581" s="3" t="s">
        <v>320</v>
      </c>
      <c r="D581" s="3" t="s">
        <v>718</v>
      </c>
      <c r="E581" s="5">
        <v>301</v>
      </c>
      <c r="F581" s="5">
        <v>0</v>
      </c>
      <c r="G581" s="5">
        <v>15</v>
      </c>
      <c r="H581" s="5">
        <v>0</v>
      </c>
      <c r="I581" s="5">
        <v>0</v>
      </c>
      <c r="J581" s="5">
        <v>65</v>
      </c>
      <c r="K581" s="5">
        <v>36</v>
      </c>
      <c r="L581" s="5">
        <v>8</v>
      </c>
      <c r="M581" s="5">
        <v>0</v>
      </c>
      <c r="N581" s="5">
        <v>0</v>
      </c>
      <c r="O581" s="6">
        <v>0</v>
      </c>
      <c r="P581" s="6">
        <v>4.9833887043189371</v>
      </c>
      <c r="Q581" s="6">
        <v>0</v>
      </c>
      <c r="R581" s="6">
        <v>0</v>
      </c>
      <c r="S581" s="6">
        <v>21.59468438538206</v>
      </c>
      <c r="T581" s="6">
        <v>11.960132890365449</v>
      </c>
      <c r="U581" s="6">
        <v>2.6578073089700998</v>
      </c>
      <c r="V581" s="6">
        <v>0</v>
      </c>
      <c r="W581" s="6">
        <v>0</v>
      </c>
      <c r="X581" s="5">
        <v>141</v>
      </c>
      <c r="Y581" s="5">
        <v>102</v>
      </c>
      <c r="Z581" s="5">
        <v>12</v>
      </c>
      <c r="AA581" s="5">
        <v>0</v>
      </c>
      <c r="AB581" s="5">
        <v>0</v>
      </c>
      <c r="AC581" s="5">
        <v>0</v>
      </c>
      <c r="AD581" s="5">
        <v>141</v>
      </c>
      <c r="AE581" s="5">
        <v>102</v>
      </c>
      <c r="AF581" s="5">
        <v>12</v>
      </c>
      <c r="AG581" s="6">
        <v>11.764705882352942</v>
      </c>
      <c r="AH581" s="6">
        <v>72.340425531914889</v>
      </c>
      <c r="AI581" s="6"/>
      <c r="AJ581" s="6"/>
    </row>
    <row r="582" spans="1:36" x14ac:dyDescent="0.2">
      <c r="A582" s="1" t="str">
        <f t="shared" si="9"/>
        <v>Aylesbury ValeAll people</v>
      </c>
      <c r="B582" s="3" t="s">
        <v>157</v>
      </c>
      <c r="C582" s="3" t="s">
        <v>158</v>
      </c>
      <c r="D582" s="3" t="s">
        <v>700</v>
      </c>
      <c r="E582" s="5">
        <v>174137</v>
      </c>
      <c r="F582" s="5">
        <v>0</v>
      </c>
      <c r="G582" s="5">
        <v>0</v>
      </c>
      <c r="H582" s="5">
        <v>0</v>
      </c>
      <c r="I582" s="5">
        <v>0</v>
      </c>
      <c r="J582" s="5">
        <v>8031</v>
      </c>
      <c r="K582" s="5">
        <v>25404</v>
      </c>
      <c r="L582" s="5">
        <v>3650</v>
      </c>
      <c r="M582" s="5">
        <v>0</v>
      </c>
      <c r="N582" s="5">
        <v>0</v>
      </c>
      <c r="O582" s="6">
        <v>0</v>
      </c>
      <c r="P582" s="6">
        <v>0</v>
      </c>
      <c r="Q582" s="6">
        <v>0</v>
      </c>
      <c r="R582" s="6">
        <v>0</v>
      </c>
      <c r="S582" s="6">
        <v>4.6118860437471643</v>
      </c>
      <c r="T582" s="6">
        <v>14.588513641558084</v>
      </c>
      <c r="U582" s="6">
        <v>2.0960508105686904</v>
      </c>
      <c r="V582" s="6">
        <v>0</v>
      </c>
      <c r="W582" s="6">
        <v>0</v>
      </c>
      <c r="X582" s="5">
        <v>60490</v>
      </c>
      <c r="Y582" s="5">
        <v>54138</v>
      </c>
      <c r="Z582" s="5">
        <v>1970</v>
      </c>
      <c r="AA582" s="5">
        <v>0</v>
      </c>
      <c r="AB582" s="5">
        <v>0</v>
      </c>
      <c r="AC582" s="5">
        <v>0</v>
      </c>
      <c r="AD582" s="5">
        <v>60490</v>
      </c>
      <c r="AE582" s="5">
        <v>54138</v>
      </c>
      <c r="AF582" s="5">
        <v>1970</v>
      </c>
      <c r="AG582" s="6">
        <v>3.638848867708449</v>
      </c>
      <c r="AH582" s="6">
        <v>89.499090758803106</v>
      </c>
      <c r="AI582" s="6"/>
      <c r="AJ582" s="6"/>
    </row>
    <row r="583" spans="1:36" hidden="1" x14ac:dyDescent="0.2">
      <c r="A583" s="1" t="str">
        <f t="shared" si="9"/>
        <v>Aylesbury ValeWhite British</v>
      </c>
      <c r="B583" s="3" t="s">
        <v>157</v>
      </c>
      <c r="C583" s="3" t="s">
        <v>158</v>
      </c>
      <c r="D583" s="3" t="s">
        <v>701</v>
      </c>
      <c r="E583" s="5">
        <v>148360</v>
      </c>
      <c r="F583" s="5">
        <v>0</v>
      </c>
      <c r="G583" s="5">
        <v>0</v>
      </c>
      <c r="H583" s="5">
        <v>0</v>
      </c>
      <c r="I583" s="5">
        <v>0</v>
      </c>
      <c r="J583" s="5">
        <v>5180</v>
      </c>
      <c r="K583" s="5">
        <v>23536</v>
      </c>
      <c r="L583" s="5">
        <v>2214</v>
      </c>
      <c r="M583" s="5">
        <v>0</v>
      </c>
      <c r="N583" s="5">
        <v>0</v>
      </c>
      <c r="O583" s="6">
        <v>0</v>
      </c>
      <c r="P583" s="6">
        <v>0</v>
      </c>
      <c r="Q583" s="6">
        <v>0</v>
      </c>
      <c r="R583" s="6">
        <v>0</v>
      </c>
      <c r="S583" s="6">
        <v>3.4915071447829602</v>
      </c>
      <c r="T583" s="6">
        <v>15.864114316527365</v>
      </c>
      <c r="U583" s="6">
        <v>1.4923159881369641</v>
      </c>
      <c r="V583" s="6">
        <v>0</v>
      </c>
      <c r="W583" s="6">
        <v>0</v>
      </c>
      <c r="X583" s="5">
        <v>50187</v>
      </c>
      <c r="Y583" s="5">
        <v>45517</v>
      </c>
      <c r="Z583" s="5">
        <v>1494</v>
      </c>
      <c r="AA583" s="5">
        <v>0</v>
      </c>
      <c r="AB583" s="5">
        <v>0</v>
      </c>
      <c r="AC583" s="5">
        <v>0</v>
      </c>
      <c r="AD583" s="5">
        <v>50187</v>
      </c>
      <c r="AE583" s="5">
        <v>45517</v>
      </c>
      <c r="AF583" s="5">
        <v>1494</v>
      </c>
      <c r="AG583" s="6">
        <v>3.282290133356768</v>
      </c>
      <c r="AH583" s="6">
        <v>90.694801442604657</v>
      </c>
      <c r="AI583" s="6"/>
      <c r="AJ583" s="6"/>
    </row>
    <row r="584" spans="1:36" hidden="1" x14ac:dyDescent="0.2">
      <c r="A584" s="1" t="str">
        <f t="shared" si="9"/>
        <v>Aylesbury ValeMinorities - all other than White British</v>
      </c>
      <c r="B584" s="3" t="s">
        <v>157</v>
      </c>
      <c r="C584" s="3" t="s">
        <v>158</v>
      </c>
      <c r="D584" s="3" t="s">
        <v>702</v>
      </c>
      <c r="E584" s="5">
        <v>25777</v>
      </c>
      <c r="F584" s="5">
        <v>0</v>
      </c>
      <c r="G584" s="5">
        <v>0</v>
      </c>
      <c r="H584" s="5">
        <v>0</v>
      </c>
      <c r="I584" s="5">
        <v>0</v>
      </c>
      <c r="J584" s="5">
        <v>2851</v>
      </c>
      <c r="K584" s="5">
        <v>1868</v>
      </c>
      <c r="L584" s="5">
        <v>1436</v>
      </c>
      <c r="M584" s="5">
        <v>0</v>
      </c>
      <c r="N584" s="5">
        <v>0</v>
      </c>
      <c r="O584" s="6">
        <v>0</v>
      </c>
      <c r="P584" s="6">
        <v>0</v>
      </c>
      <c r="Q584" s="6">
        <v>0</v>
      </c>
      <c r="R584" s="6">
        <v>0</v>
      </c>
      <c r="S584" s="6">
        <v>11.060247507467897</v>
      </c>
      <c r="T584" s="6">
        <v>7.2467703766924005</v>
      </c>
      <c r="U584" s="6">
        <v>5.5708577413973694</v>
      </c>
      <c r="V584" s="6">
        <v>0</v>
      </c>
      <c r="W584" s="6">
        <v>0</v>
      </c>
      <c r="X584" s="5">
        <v>10303</v>
      </c>
      <c r="Y584" s="5">
        <v>8621</v>
      </c>
      <c r="Z584" s="5">
        <v>476</v>
      </c>
      <c r="AA584" s="5">
        <v>0</v>
      </c>
      <c r="AB584" s="5">
        <v>0</v>
      </c>
      <c r="AC584" s="5">
        <v>0</v>
      </c>
      <c r="AD584" s="5">
        <v>10303</v>
      </c>
      <c r="AE584" s="5">
        <v>8621</v>
      </c>
      <c r="AF584" s="5">
        <v>476</v>
      </c>
      <c r="AG584" s="6">
        <v>5.5214012295557362</v>
      </c>
      <c r="AH584" s="6">
        <v>83.674657866640786</v>
      </c>
      <c r="AI584" s="6"/>
      <c r="AJ584" s="6"/>
    </row>
    <row r="585" spans="1:36" hidden="1" x14ac:dyDescent="0.2">
      <c r="A585" s="1" t="str">
        <f t="shared" si="9"/>
        <v>Aylesbury ValeWhite Irish</v>
      </c>
      <c r="B585" s="3" t="s">
        <v>157</v>
      </c>
      <c r="C585" s="3" t="s">
        <v>158</v>
      </c>
      <c r="D585" s="3" t="s">
        <v>703</v>
      </c>
      <c r="E585" s="5">
        <v>1573</v>
      </c>
      <c r="F585" s="5">
        <v>0</v>
      </c>
      <c r="G585" s="5">
        <v>0</v>
      </c>
      <c r="H585" s="5">
        <v>0</v>
      </c>
      <c r="I585" s="5">
        <v>0</v>
      </c>
      <c r="J585" s="5">
        <v>88</v>
      </c>
      <c r="K585" s="5">
        <v>185</v>
      </c>
      <c r="L585" s="5">
        <v>40</v>
      </c>
      <c r="M585" s="5">
        <v>0</v>
      </c>
      <c r="N585" s="5">
        <v>0</v>
      </c>
      <c r="O585" s="6">
        <v>0</v>
      </c>
      <c r="P585" s="6">
        <v>0</v>
      </c>
      <c r="Q585" s="6">
        <v>0</v>
      </c>
      <c r="R585" s="6">
        <v>0</v>
      </c>
      <c r="S585" s="6">
        <v>5.5944055944055942</v>
      </c>
      <c r="T585" s="6">
        <v>11.760966306420851</v>
      </c>
      <c r="U585" s="6">
        <v>2.5429116338207249</v>
      </c>
      <c r="V585" s="6">
        <v>0</v>
      </c>
      <c r="W585" s="6">
        <v>0</v>
      </c>
      <c r="X585" s="5">
        <v>547</v>
      </c>
      <c r="Y585" s="5">
        <v>501</v>
      </c>
      <c r="Z585" s="5">
        <v>16</v>
      </c>
      <c r="AA585" s="5">
        <v>0</v>
      </c>
      <c r="AB585" s="5">
        <v>0</v>
      </c>
      <c r="AC585" s="5">
        <v>0</v>
      </c>
      <c r="AD585" s="5">
        <v>547</v>
      </c>
      <c r="AE585" s="5">
        <v>501</v>
      </c>
      <c r="AF585" s="5">
        <v>16</v>
      </c>
      <c r="AG585" s="6">
        <v>3.1936127744510978</v>
      </c>
      <c r="AH585" s="6">
        <v>91.590493601462526</v>
      </c>
      <c r="AI585" s="6"/>
      <c r="AJ585" s="6"/>
    </row>
    <row r="586" spans="1:36" hidden="1" x14ac:dyDescent="0.2">
      <c r="A586" s="1" t="str">
        <f t="shared" si="9"/>
        <v>Aylesbury ValeWhite Gyspy or Irish Traveller</v>
      </c>
      <c r="B586" s="3" t="s">
        <v>157</v>
      </c>
      <c r="C586" s="3" t="s">
        <v>158</v>
      </c>
      <c r="D586" s="3" t="s">
        <v>704</v>
      </c>
      <c r="E586" s="5">
        <v>134</v>
      </c>
      <c r="F586" s="5">
        <v>0</v>
      </c>
      <c r="G586" s="5">
        <v>0</v>
      </c>
      <c r="H586" s="5">
        <v>0</v>
      </c>
      <c r="I586" s="5">
        <v>0</v>
      </c>
      <c r="J586" s="5">
        <v>7</v>
      </c>
      <c r="K586" s="5">
        <v>21</v>
      </c>
      <c r="L586" s="5">
        <v>3</v>
      </c>
      <c r="M586" s="5">
        <v>0</v>
      </c>
      <c r="N586" s="5">
        <v>0</v>
      </c>
      <c r="O586" s="6">
        <v>0</v>
      </c>
      <c r="P586" s="6">
        <v>0</v>
      </c>
      <c r="Q586" s="6">
        <v>0</v>
      </c>
      <c r="R586" s="6">
        <v>0</v>
      </c>
      <c r="S586" s="6">
        <v>5.2238805970149258</v>
      </c>
      <c r="T586" s="6">
        <v>15.671641791044776</v>
      </c>
      <c r="U586" s="6">
        <v>2.2388059701492535</v>
      </c>
      <c r="V586" s="6">
        <v>0</v>
      </c>
      <c r="W586" s="6">
        <v>0</v>
      </c>
      <c r="X586" s="5">
        <v>51</v>
      </c>
      <c r="Y586" s="5">
        <v>30</v>
      </c>
      <c r="Z586" s="5">
        <v>6</v>
      </c>
      <c r="AA586" s="5">
        <v>0</v>
      </c>
      <c r="AB586" s="5">
        <v>0</v>
      </c>
      <c r="AC586" s="5">
        <v>0</v>
      </c>
      <c r="AD586" s="5">
        <v>51</v>
      </c>
      <c r="AE586" s="5">
        <v>30</v>
      </c>
      <c r="AF586" s="5">
        <v>6</v>
      </c>
      <c r="AG586" s="6">
        <v>20</v>
      </c>
      <c r="AH586" s="6">
        <v>58.823529411764703</v>
      </c>
      <c r="AI586" s="6"/>
      <c r="AJ586" s="6"/>
    </row>
    <row r="587" spans="1:36" hidden="1" x14ac:dyDescent="0.2">
      <c r="A587" s="1" t="str">
        <f t="shared" si="9"/>
        <v>Aylesbury ValeWhite Other</v>
      </c>
      <c r="B587" s="3" t="s">
        <v>157</v>
      </c>
      <c r="C587" s="3" t="s">
        <v>158</v>
      </c>
      <c r="D587" s="3" t="s">
        <v>705</v>
      </c>
      <c r="E587" s="5">
        <v>6012</v>
      </c>
      <c r="F587" s="5">
        <v>0</v>
      </c>
      <c r="G587" s="5">
        <v>0</v>
      </c>
      <c r="H587" s="5">
        <v>0</v>
      </c>
      <c r="I587" s="5">
        <v>0</v>
      </c>
      <c r="J587" s="5">
        <v>351</v>
      </c>
      <c r="K587" s="5">
        <v>727</v>
      </c>
      <c r="L587" s="5">
        <v>229</v>
      </c>
      <c r="M587" s="5">
        <v>0</v>
      </c>
      <c r="N587" s="5">
        <v>0</v>
      </c>
      <c r="O587" s="6">
        <v>0</v>
      </c>
      <c r="P587" s="6">
        <v>0</v>
      </c>
      <c r="Q587" s="6">
        <v>0</v>
      </c>
      <c r="R587" s="6">
        <v>0</v>
      </c>
      <c r="S587" s="6">
        <v>5.8383233532934131</v>
      </c>
      <c r="T587" s="6">
        <v>12.092481703260146</v>
      </c>
      <c r="U587" s="6">
        <v>3.8090485695276115</v>
      </c>
      <c r="V587" s="6">
        <v>0</v>
      </c>
      <c r="W587" s="6">
        <v>0</v>
      </c>
      <c r="X587" s="5">
        <v>3039</v>
      </c>
      <c r="Y587" s="5">
        <v>2758</v>
      </c>
      <c r="Z587" s="5">
        <v>117</v>
      </c>
      <c r="AA587" s="5">
        <v>0</v>
      </c>
      <c r="AB587" s="5">
        <v>0</v>
      </c>
      <c r="AC587" s="5">
        <v>0</v>
      </c>
      <c r="AD587" s="5">
        <v>3039</v>
      </c>
      <c r="AE587" s="5">
        <v>2758</v>
      </c>
      <c r="AF587" s="5">
        <v>117</v>
      </c>
      <c r="AG587" s="6">
        <v>4.2422044960116025</v>
      </c>
      <c r="AH587" s="6">
        <v>90.753537347811786</v>
      </c>
      <c r="AI587" s="6"/>
      <c r="AJ587" s="6"/>
    </row>
    <row r="588" spans="1:36" hidden="1" x14ac:dyDescent="0.2">
      <c r="A588" s="1" t="str">
        <f t="shared" si="9"/>
        <v>Aylesbury ValeMixed White and Black Caribbean</v>
      </c>
      <c r="B588" s="3" t="s">
        <v>157</v>
      </c>
      <c r="C588" s="3" t="s">
        <v>158</v>
      </c>
      <c r="D588" s="3" t="s">
        <v>706</v>
      </c>
      <c r="E588" s="5">
        <v>1518</v>
      </c>
      <c r="F588" s="5">
        <v>0</v>
      </c>
      <c r="G588" s="5">
        <v>0</v>
      </c>
      <c r="H588" s="5">
        <v>0</v>
      </c>
      <c r="I588" s="5">
        <v>0</v>
      </c>
      <c r="J588" s="5">
        <v>202</v>
      </c>
      <c r="K588" s="5">
        <v>105</v>
      </c>
      <c r="L588" s="5">
        <v>63</v>
      </c>
      <c r="M588" s="5">
        <v>0</v>
      </c>
      <c r="N588" s="5">
        <v>0</v>
      </c>
      <c r="O588" s="6">
        <v>0</v>
      </c>
      <c r="P588" s="6">
        <v>0</v>
      </c>
      <c r="Q588" s="6">
        <v>0</v>
      </c>
      <c r="R588" s="6">
        <v>0</v>
      </c>
      <c r="S588" s="6">
        <v>13.306982872200264</v>
      </c>
      <c r="T588" s="6">
        <v>6.9169960474308301</v>
      </c>
      <c r="U588" s="6">
        <v>4.150197628458498</v>
      </c>
      <c r="V588" s="6">
        <v>0</v>
      </c>
      <c r="W588" s="6">
        <v>0</v>
      </c>
      <c r="X588" s="5">
        <v>305</v>
      </c>
      <c r="Y588" s="5">
        <v>249</v>
      </c>
      <c r="Z588" s="5">
        <v>17</v>
      </c>
      <c r="AA588" s="5">
        <v>0</v>
      </c>
      <c r="AB588" s="5">
        <v>0</v>
      </c>
      <c r="AC588" s="5">
        <v>0</v>
      </c>
      <c r="AD588" s="5">
        <v>305</v>
      </c>
      <c r="AE588" s="5">
        <v>249</v>
      </c>
      <c r="AF588" s="5">
        <v>17</v>
      </c>
      <c r="AG588" s="6">
        <v>6.8273092369477908</v>
      </c>
      <c r="AH588" s="6">
        <v>81.639344262295083</v>
      </c>
      <c r="AI588" s="6"/>
      <c r="AJ588" s="6"/>
    </row>
    <row r="589" spans="1:36" hidden="1" x14ac:dyDescent="0.2">
      <c r="A589" s="1" t="str">
        <f t="shared" si="9"/>
        <v>Aylesbury ValeMixed White and Black African</v>
      </c>
      <c r="B589" s="3" t="s">
        <v>157</v>
      </c>
      <c r="C589" s="3" t="s">
        <v>158</v>
      </c>
      <c r="D589" s="3" t="s">
        <v>707</v>
      </c>
      <c r="E589" s="5">
        <v>461</v>
      </c>
      <c r="F589" s="5">
        <v>0</v>
      </c>
      <c r="G589" s="5">
        <v>0</v>
      </c>
      <c r="H589" s="5">
        <v>0</v>
      </c>
      <c r="I589" s="5">
        <v>0</v>
      </c>
      <c r="J589" s="5">
        <v>40</v>
      </c>
      <c r="K589" s="5">
        <v>37</v>
      </c>
      <c r="L589" s="5">
        <v>20</v>
      </c>
      <c r="M589" s="5">
        <v>0</v>
      </c>
      <c r="N589" s="5">
        <v>0</v>
      </c>
      <c r="O589" s="6">
        <v>0</v>
      </c>
      <c r="P589" s="6">
        <v>0</v>
      </c>
      <c r="Q589" s="6">
        <v>0</v>
      </c>
      <c r="R589" s="6">
        <v>0</v>
      </c>
      <c r="S589" s="6">
        <v>8.676789587852495</v>
      </c>
      <c r="T589" s="6">
        <v>8.026030368763557</v>
      </c>
      <c r="U589" s="6">
        <v>4.3383947939262475</v>
      </c>
      <c r="V589" s="6">
        <v>0</v>
      </c>
      <c r="W589" s="6">
        <v>0</v>
      </c>
      <c r="X589" s="5">
        <v>86</v>
      </c>
      <c r="Y589" s="5">
        <v>72</v>
      </c>
      <c r="Z589" s="5">
        <v>5</v>
      </c>
      <c r="AA589" s="5">
        <v>0</v>
      </c>
      <c r="AB589" s="5">
        <v>0</v>
      </c>
      <c r="AC589" s="5">
        <v>0</v>
      </c>
      <c r="AD589" s="5">
        <v>86</v>
      </c>
      <c r="AE589" s="5">
        <v>72</v>
      </c>
      <c r="AF589" s="5">
        <v>5</v>
      </c>
      <c r="AG589" s="6">
        <v>6.9444444444444446</v>
      </c>
      <c r="AH589" s="6">
        <v>83.720930232558146</v>
      </c>
      <c r="AI589" s="6"/>
      <c r="AJ589" s="6"/>
    </row>
    <row r="590" spans="1:36" hidden="1" x14ac:dyDescent="0.2">
      <c r="A590" s="1" t="str">
        <f t="shared" si="9"/>
        <v>Aylesbury ValeMixed White and Asian</v>
      </c>
      <c r="B590" s="3" t="s">
        <v>157</v>
      </c>
      <c r="C590" s="3" t="s">
        <v>158</v>
      </c>
      <c r="D590" s="3" t="s">
        <v>708</v>
      </c>
      <c r="E590" s="5">
        <v>1077</v>
      </c>
      <c r="F590" s="5">
        <v>0</v>
      </c>
      <c r="G590" s="5">
        <v>0</v>
      </c>
      <c r="H590" s="5">
        <v>0</v>
      </c>
      <c r="I590" s="5">
        <v>0</v>
      </c>
      <c r="J590" s="5">
        <v>70</v>
      </c>
      <c r="K590" s="5">
        <v>109</v>
      </c>
      <c r="L590" s="5">
        <v>29</v>
      </c>
      <c r="M590" s="5">
        <v>0</v>
      </c>
      <c r="N590" s="5">
        <v>0</v>
      </c>
      <c r="O590" s="6">
        <v>0</v>
      </c>
      <c r="P590" s="6">
        <v>0</v>
      </c>
      <c r="Q590" s="6">
        <v>0</v>
      </c>
      <c r="R590" s="6">
        <v>0</v>
      </c>
      <c r="S590" s="6">
        <v>6.4995357474466111</v>
      </c>
      <c r="T590" s="6">
        <v>10.120705663881152</v>
      </c>
      <c r="U590" s="6">
        <v>2.6926648096564532</v>
      </c>
      <c r="V590" s="6">
        <v>0</v>
      </c>
      <c r="W590" s="6">
        <v>0</v>
      </c>
      <c r="X590" s="5">
        <v>226</v>
      </c>
      <c r="Y590" s="5">
        <v>196</v>
      </c>
      <c r="Z590" s="5">
        <v>14</v>
      </c>
      <c r="AA590" s="5">
        <v>0</v>
      </c>
      <c r="AB590" s="5">
        <v>0</v>
      </c>
      <c r="AC590" s="5">
        <v>0</v>
      </c>
      <c r="AD590" s="5">
        <v>226</v>
      </c>
      <c r="AE590" s="5">
        <v>196</v>
      </c>
      <c r="AF590" s="5">
        <v>14</v>
      </c>
      <c r="AG590" s="6">
        <v>7.1428571428571432</v>
      </c>
      <c r="AH590" s="6">
        <v>86.725663716814154</v>
      </c>
      <c r="AI590" s="6"/>
      <c r="AJ590" s="6"/>
    </row>
    <row r="591" spans="1:36" hidden="1" x14ac:dyDescent="0.2">
      <c r="A591" s="1" t="str">
        <f t="shared" si="9"/>
        <v>Aylesbury ValeMixed Other</v>
      </c>
      <c r="B591" s="3" t="s">
        <v>157</v>
      </c>
      <c r="C591" s="3" t="s">
        <v>158</v>
      </c>
      <c r="D591" s="3" t="s">
        <v>709</v>
      </c>
      <c r="E591" s="5">
        <v>808</v>
      </c>
      <c r="F591" s="5">
        <v>0</v>
      </c>
      <c r="G591" s="5">
        <v>0</v>
      </c>
      <c r="H591" s="5">
        <v>0</v>
      </c>
      <c r="I591" s="5">
        <v>0</v>
      </c>
      <c r="J591" s="5">
        <v>61</v>
      </c>
      <c r="K591" s="5">
        <v>78</v>
      </c>
      <c r="L591" s="5">
        <v>26</v>
      </c>
      <c r="M591" s="5">
        <v>0</v>
      </c>
      <c r="N591" s="5">
        <v>0</v>
      </c>
      <c r="O591" s="6">
        <v>0</v>
      </c>
      <c r="P591" s="6">
        <v>0</v>
      </c>
      <c r="Q591" s="6">
        <v>0</v>
      </c>
      <c r="R591" s="6">
        <v>0</v>
      </c>
      <c r="S591" s="6">
        <v>7.5495049504950495</v>
      </c>
      <c r="T591" s="6">
        <v>9.653465346534654</v>
      </c>
      <c r="U591" s="6">
        <v>3.217821782178218</v>
      </c>
      <c r="V591" s="6">
        <v>0</v>
      </c>
      <c r="W591" s="6">
        <v>0</v>
      </c>
      <c r="X591" s="5">
        <v>208</v>
      </c>
      <c r="Y591" s="5">
        <v>180</v>
      </c>
      <c r="Z591" s="5">
        <v>14</v>
      </c>
      <c r="AA591" s="5">
        <v>0</v>
      </c>
      <c r="AB591" s="5">
        <v>0</v>
      </c>
      <c r="AC591" s="5">
        <v>0</v>
      </c>
      <c r="AD591" s="5">
        <v>208</v>
      </c>
      <c r="AE591" s="5">
        <v>180</v>
      </c>
      <c r="AF591" s="5">
        <v>14</v>
      </c>
      <c r="AG591" s="6">
        <v>7.7777777777777777</v>
      </c>
      <c r="AH591" s="6">
        <v>86.538461538461533</v>
      </c>
      <c r="AI591" s="6"/>
      <c r="AJ591" s="6"/>
    </row>
    <row r="592" spans="1:36" hidden="1" x14ac:dyDescent="0.2">
      <c r="A592" s="1" t="str">
        <f t="shared" si="9"/>
        <v>Aylesbury ValeIndian</v>
      </c>
      <c r="B592" s="3" t="s">
        <v>157</v>
      </c>
      <c r="C592" s="3" t="s">
        <v>158</v>
      </c>
      <c r="D592" s="3" t="s">
        <v>710</v>
      </c>
      <c r="E592" s="5">
        <v>1872</v>
      </c>
      <c r="F592" s="5">
        <v>0</v>
      </c>
      <c r="G592" s="5">
        <v>0</v>
      </c>
      <c r="H592" s="5">
        <v>0</v>
      </c>
      <c r="I592" s="5">
        <v>0</v>
      </c>
      <c r="J592" s="5">
        <v>104</v>
      </c>
      <c r="K592" s="5">
        <v>116</v>
      </c>
      <c r="L592" s="5">
        <v>107</v>
      </c>
      <c r="M592" s="5">
        <v>0</v>
      </c>
      <c r="N592" s="5">
        <v>0</v>
      </c>
      <c r="O592" s="6">
        <v>0</v>
      </c>
      <c r="P592" s="6">
        <v>0</v>
      </c>
      <c r="Q592" s="6">
        <v>0</v>
      </c>
      <c r="R592" s="6">
        <v>0</v>
      </c>
      <c r="S592" s="6">
        <v>5.5555555555555554</v>
      </c>
      <c r="T592" s="6">
        <v>6.1965811965811968</v>
      </c>
      <c r="U592" s="6">
        <v>5.7158119658119659</v>
      </c>
      <c r="V592" s="6">
        <v>0</v>
      </c>
      <c r="W592" s="6">
        <v>0</v>
      </c>
      <c r="X592" s="5">
        <v>910</v>
      </c>
      <c r="Y592" s="5">
        <v>813</v>
      </c>
      <c r="Z592" s="5">
        <v>28</v>
      </c>
      <c r="AA592" s="5">
        <v>0</v>
      </c>
      <c r="AB592" s="5">
        <v>0</v>
      </c>
      <c r="AC592" s="5">
        <v>0</v>
      </c>
      <c r="AD592" s="5">
        <v>910</v>
      </c>
      <c r="AE592" s="5">
        <v>813</v>
      </c>
      <c r="AF592" s="5">
        <v>28</v>
      </c>
      <c r="AG592" s="6">
        <v>3.4440344403444034</v>
      </c>
      <c r="AH592" s="6">
        <v>89.340659340659343</v>
      </c>
      <c r="AI592" s="6"/>
      <c r="AJ592" s="6"/>
    </row>
    <row r="593" spans="1:36" hidden="1" x14ac:dyDescent="0.2">
      <c r="A593" s="1" t="str">
        <f t="shared" si="9"/>
        <v>Aylesbury ValePakistani</v>
      </c>
      <c r="B593" s="3" t="s">
        <v>157</v>
      </c>
      <c r="C593" s="3" t="s">
        <v>158</v>
      </c>
      <c r="D593" s="3" t="s">
        <v>711</v>
      </c>
      <c r="E593" s="5">
        <v>5408</v>
      </c>
      <c r="F593" s="5">
        <v>0</v>
      </c>
      <c r="G593" s="5">
        <v>0</v>
      </c>
      <c r="H593" s="5">
        <v>0</v>
      </c>
      <c r="I593" s="5">
        <v>0</v>
      </c>
      <c r="J593" s="5">
        <v>1224</v>
      </c>
      <c r="K593" s="5">
        <v>59</v>
      </c>
      <c r="L593" s="5">
        <v>598</v>
      </c>
      <c r="M593" s="5">
        <v>0</v>
      </c>
      <c r="N593" s="5">
        <v>0</v>
      </c>
      <c r="O593" s="6">
        <v>0</v>
      </c>
      <c r="P593" s="6">
        <v>0</v>
      </c>
      <c r="Q593" s="6">
        <v>0</v>
      </c>
      <c r="R593" s="6">
        <v>0</v>
      </c>
      <c r="S593" s="6">
        <v>22.633136094674555</v>
      </c>
      <c r="T593" s="6">
        <v>1.0909763313609468</v>
      </c>
      <c r="U593" s="6">
        <v>11.057692307692308</v>
      </c>
      <c r="V593" s="6">
        <v>0</v>
      </c>
      <c r="W593" s="6">
        <v>0</v>
      </c>
      <c r="X593" s="5">
        <v>1868</v>
      </c>
      <c r="Y593" s="5">
        <v>1201</v>
      </c>
      <c r="Z593" s="5">
        <v>79</v>
      </c>
      <c r="AA593" s="5">
        <v>0</v>
      </c>
      <c r="AB593" s="5">
        <v>0</v>
      </c>
      <c r="AC593" s="5">
        <v>0</v>
      </c>
      <c r="AD593" s="5">
        <v>1868</v>
      </c>
      <c r="AE593" s="5">
        <v>1201</v>
      </c>
      <c r="AF593" s="5">
        <v>79</v>
      </c>
      <c r="AG593" s="6">
        <v>6.5778517901748543</v>
      </c>
      <c r="AH593" s="6">
        <v>64.293361884368309</v>
      </c>
      <c r="AI593" s="6"/>
      <c r="AJ593" s="6"/>
    </row>
    <row r="594" spans="1:36" hidden="1" x14ac:dyDescent="0.2">
      <c r="A594" s="1" t="str">
        <f t="shared" si="9"/>
        <v>Aylesbury ValeBangladeshi</v>
      </c>
      <c r="B594" s="3" t="s">
        <v>157</v>
      </c>
      <c r="C594" s="3" t="s">
        <v>158</v>
      </c>
      <c r="D594" s="3" t="s">
        <v>712</v>
      </c>
      <c r="E594" s="5">
        <v>201</v>
      </c>
      <c r="F594" s="5">
        <v>0</v>
      </c>
      <c r="G594" s="5">
        <v>0</v>
      </c>
      <c r="H594" s="5">
        <v>0</v>
      </c>
      <c r="I594" s="5">
        <v>0</v>
      </c>
      <c r="J594" s="5">
        <v>19</v>
      </c>
      <c r="K594" s="5">
        <v>11</v>
      </c>
      <c r="L594" s="5">
        <v>13</v>
      </c>
      <c r="M594" s="5">
        <v>0</v>
      </c>
      <c r="N594" s="5">
        <v>0</v>
      </c>
      <c r="O594" s="6">
        <v>0</v>
      </c>
      <c r="P594" s="6">
        <v>0</v>
      </c>
      <c r="Q594" s="6">
        <v>0</v>
      </c>
      <c r="R594" s="6">
        <v>0</v>
      </c>
      <c r="S594" s="6">
        <v>9.4527363184079594</v>
      </c>
      <c r="T594" s="6">
        <v>5.4726368159203984</v>
      </c>
      <c r="U594" s="6">
        <v>6.4676616915422889</v>
      </c>
      <c r="V594" s="6">
        <v>0</v>
      </c>
      <c r="W594" s="6">
        <v>0</v>
      </c>
      <c r="X594" s="5">
        <v>90</v>
      </c>
      <c r="Y594" s="5">
        <v>59</v>
      </c>
      <c r="Z594" s="5">
        <v>5</v>
      </c>
      <c r="AA594" s="5">
        <v>0</v>
      </c>
      <c r="AB594" s="5">
        <v>0</v>
      </c>
      <c r="AC594" s="5">
        <v>0</v>
      </c>
      <c r="AD594" s="5">
        <v>90</v>
      </c>
      <c r="AE594" s="5">
        <v>59</v>
      </c>
      <c r="AF594" s="5">
        <v>5</v>
      </c>
      <c r="AG594" s="6">
        <v>8.4745762711864412</v>
      </c>
      <c r="AH594" s="6">
        <v>65.555555555555557</v>
      </c>
      <c r="AI594" s="6"/>
      <c r="AJ594" s="6"/>
    </row>
    <row r="595" spans="1:36" hidden="1" x14ac:dyDescent="0.2">
      <c r="A595" s="1" t="str">
        <f t="shared" si="9"/>
        <v>Aylesbury ValeChinese</v>
      </c>
      <c r="B595" s="3" t="s">
        <v>157</v>
      </c>
      <c r="C595" s="3" t="s">
        <v>158</v>
      </c>
      <c r="D595" s="3" t="s">
        <v>713</v>
      </c>
      <c r="E595" s="5">
        <v>636</v>
      </c>
      <c r="F595" s="5">
        <v>0</v>
      </c>
      <c r="G595" s="5">
        <v>0</v>
      </c>
      <c r="H595" s="5">
        <v>0</v>
      </c>
      <c r="I595" s="5">
        <v>0</v>
      </c>
      <c r="J595" s="5">
        <v>33</v>
      </c>
      <c r="K595" s="5">
        <v>71</v>
      </c>
      <c r="L595" s="5">
        <v>13</v>
      </c>
      <c r="M595" s="5">
        <v>0</v>
      </c>
      <c r="N595" s="5">
        <v>0</v>
      </c>
      <c r="O595" s="6">
        <v>0</v>
      </c>
      <c r="P595" s="6">
        <v>0</v>
      </c>
      <c r="Q595" s="6">
        <v>0</v>
      </c>
      <c r="R595" s="6">
        <v>0</v>
      </c>
      <c r="S595" s="6">
        <v>5.1886792452830193</v>
      </c>
      <c r="T595" s="6">
        <v>11.163522012578616</v>
      </c>
      <c r="U595" s="6">
        <v>2.0440251572327046</v>
      </c>
      <c r="V595" s="6">
        <v>0</v>
      </c>
      <c r="W595" s="6">
        <v>0</v>
      </c>
      <c r="X595" s="5">
        <v>281</v>
      </c>
      <c r="Y595" s="5">
        <v>252</v>
      </c>
      <c r="Z595" s="5">
        <v>5</v>
      </c>
      <c r="AA595" s="5">
        <v>0</v>
      </c>
      <c r="AB595" s="5">
        <v>0</v>
      </c>
      <c r="AC595" s="5">
        <v>0</v>
      </c>
      <c r="AD595" s="5">
        <v>281</v>
      </c>
      <c r="AE595" s="5">
        <v>252</v>
      </c>
      <c r="AF595" s="5">
        <v>5</v>
      </c>
      <c r="AG595" s="6">
        <v>1.9841269841269842</v>
      </c>
      <c r="AH595" s="6">
        <v>89.679715302491104</v>
      </c>
      <c r="AI595" s="6"/>
      <c r="AJ595" s="6"/>
    </row>
    <row r="596" spans="1:36" hidden="1" x14ac:dyDescent="0.2">
      <c r="A596" s="1" t="str">
        <f t="shared" si="9"/>
        <v>Aylesbury ValeAsian Other</v>
      </c>
      <c r="B596" s="3" t="s">
        <v>157</v>
      </c>
      <c r="C596" s="3" t="s">
        <v>158</v>
      </c>
      <c r="D596" s="3" t="s">
        <v>714</v>
      </c>
      <c r="E596" s="5">
        <v>1988</v>
      </c>
      <c r="F596" s="5">
        <v>0</v>
      </c>
      <c r="G596" s="5">
        <v>0</v>
      </c>
      <c r="H596" s="5">
        <v>0</v>
      </c>
      <c r="I596" s="5">
        <v>0</v>
      </c>
      <c r="J596" s="5">
        <v>204</v>
      </c>
      <c r="K596" s="5">
        <v>100</v>
      </c>
      <c r="L596" s="5">
        <v>93</v>
      </c>
      <c r="M596" s="5">
        <v>0</v>
      </c>
      <c r="N596" s="5">
        <v>0</v>
      </c>
      <c r="O596" s="6">
        <v>0</v>
      </c>
      <c r="P596" s="6">
        <v>0</v>
      </c>
      <c r="Q596" s="6">
        <v>0</v>
      </c>
      <c r="R596" s="6">
        <v>0</v>
      </c>
      <c r="S596" s="6">
        <v>10.261569416498993</v>
      </c>
      <c r="T596" s="6">
        <v>5.0301810865191143</v>
      </c>
      <c r="U596" s="6">
        <v>4.6780684104627763</v>
      </c>
      <c r="V596" s="6">
        <v>0</v>
      </c>
      <c r="W596" s="6">
        <v>0</v>
      </c>
      <c r="X596" s="5">
        <v>999</v>
      </c>
      <c r="Y596" s="5">
        <v>826</v>
      </c>
      <c r="Z596" s="5">
        <v>51</v>
      </c>
      <c r="AA596" s="5">
        <v>0</v>
      </c>
      <c r="AB596" s="5">
        <v>0</v>
      </c>
      <c r="AC596" s="5">
        <v>0</v>
      </c>
      <c r="AD596" s="5">
        <v>999</v>
      </c>
      <c r="AE596" s="5">
        <v>826</v>
      </c>
      <c r="AF596" s="5">
        <v>51</v>
      </c>
      <c r="AG596" s="6">
        <v>6.1743341404358354</v>
      </c>
      <c r="AH596" s="6">
        <v>82.682682682682682</v>
      </c>
      <c r="AI596" s="6"/>
      <c r="AJ596" s="6"/>
    </row>
    <row r="597" spans="1:36" hidden="1" x14ac:dyDescent="0.2">
      <c r="A597" s="1" t="str">
        <f t="shared" si="9"/>
        <v>Aylesbury ValeBlack African</v>
      </c>
      <c r="B597" s="3" t="s">
        <v>157</v>
      </c>
      <c r="C597" s="3" t="s">
        <v>158</v>
      </c>
      <c r="D597" s="3" t="s">
        <v>715</v>
      </c>
      <c r="E597" s="5">
        <v>1676</v>
      </c>
      <c r="F597" s="5">
        <v>0</v>
      </c>
      <c r="G597" s="5">
        <v>0</v>
      </c>
      <c r="H597" s="5">
        <v>0</v>
      </c>
      <c r="I597" s="5">
        <v>0</v>
      </c>
      <c r="J597" s="5">
        <v>212</v>
      </c>
      <c r="K597" s="5">
        <v>87</v>
      </c>
      <c r="L597" s="5">
        <v>102</v>
      </c>
      <c r="M597" s="5">
        <v>0</v>
      </c>
      <c r="N597" s="5">
        <v>0</v>
      </c>
      <c r="O597" s="6">
        <v>0</v>
      </c>
      <c r="P597" s="6">
        <v>0</v>
      </c>
      <c r="Q597" s="6">
        <v>0</v>
      </c>
      <c r="R597" s="6">
        <v>0</v>
      </c>
      <c r="S597" s="6">
        <v>12.649164677804295</v>
      </c>
      <c r="T597" s="6">
        <v>5.1909307875894992</v>
      </c>
      <c r="U597" s="6">
        <v>6.085918854415274</v>
      </c>
      <c r="V597" s="6">
        <v>0</v>
      </c>
      <c r="W597" s="6">
        <v>0</v>
      </c>
      <c r="X597" s="5">
        <v>681</v>
      </c>
      <c r="Y597" s="5">
        <v>620</v>
      </c>
      <c r="Z597" s="5">
        <v>40</v>
      </c>
      <c r="AA597" s="5">
        <v>0</v>
      </c>
      <c r="AB597" s="5">
        <v>0</v>
      </c>
      <c r="AC597" s="5">
        <v>0</v>
      </c>
      <c r="AD597" s="5">
        <v>681</v>
      </c>
      <c r="AE597" s="5">
        <v>620</v>
      </c>
      <c r="AF597" s="5">
        <v>40</v>
      </c>
      <c r="AG597" s="6">
        <v>6.4516129032258061</v>
      </c>
      <c r="AH597" s="6">
        <v>91.042584434654913</v>
      </c>
      <c r="AI597" s="6"/>
      <c r="AJ597" s="6"/>
    </row>
    <row r="598" spans="1:36" hidden="1" x14ac:dyDescent="0.2">
      <c r="A598" s="1" t="str">
        <f t="shared" si="9"/>
        <v>Aylesbury ValeBlack Caribbean</v>
      </c>
      <c r="B598" s="3" t="s">
        <v>157</v>
      </c>
      <c r="C598" s="3" t="s">
        <v>158</v>
      </c>
      <c r="D598" s="3" t="s">
        <v>716</v>
      </c>
      <c r="E598" s="5">
        <v>1302</v>
      </c>
      <c r="F598" s="5">
        <v>0</v>
      </c>
      <c r="G598" s="5">
        <v>0</v>
      </c>
      <c r="H598" s="5">
        <v>0</v>
      </c>
      <c r="I598" s="5">
        <v>0</v>
      </c>
      <c r="J598" s="5">
        <v>137</v>
      </c>
      <c r="K598" s="5">
        <v>75</v>
      </c>
      <c r="L598" s="5">
        <v>62</v>
      </c>
      <c r="M598" s="5">
        <v>0</v>
      </c>
      <c r="N598" s="5">
        <v>0</v>
      </c>
      <c r="O598" s="6">
        <v>0</v>
      </c>
      <c r="P598" s="6">
        <v>0</v>
      </c>
      <c r="Q598" s="6">
        <v>0</v>
      </c>
      <c r="R598" s="6">
        <v>0</v>
      </c>
      <c r="S598" s="6">
        <v>10.522273425499233</v>
      </c>
      <c r="T598" s="6">
        <v>5.7603686635944698</v>
      </c>
      <c r="U598" s="6">
        <v>4.7619047619047619</v>
      </c>
      <c r="V598" s="6">
        <v>0</v>
      </c>
      <c r="W598" s="6">
        <v>0</v>
      </c>
      <c r="X598" s="5">
        <v>571</v>
      </c>
      <c r="Y598" s="5">
        <v>498</v>
      </c>
      <c r="Z598" s="5">
        <v>46</v>
      </c>
      <c r="AA598" s="5">
        <v>0</v>
      </c>
      <c r="AB598" s="5">
        <v>0</v>
      </c>
      <c r="AC598" s="5">
        <v>0</v>
      </c>
      <c r="AD598" s="5">
        <v>571</v>
      </c>
      <c r="AE598" s="5">
        <v>498</v>
      </c>
      <c r="AF598" s="5">
        <v>46</v>
      </c>
      <c r="AG598" s="6">
        <v>9.236947791164658</v>
      </c>
      <c r="AH598" s="6">
        <v>87.215411558669004</v>
      </c>
      <c r="AI598" s="6"/>
      <c r="AJ598" s="6"/>
    </row>
    <row r="599" spans="1:36" hidden="1" x14ac:dyDescent="0.2">
      <c r="A599" s="1" t="str">
        <f t="shared" si="9"/>
        <v>Aylesbury ValeBlack Other</v>
      </c>
      <c r="B599" s="3" t="s">
        <v>157</v>
      </c>
      <c r="C599" s="3" t="s">
        <v>158</v>
      </c>
      <c r="D599" s="3" t="s">
        <v>717</v>
      </c>
      <c r="E599" s="5">
        <v>345</v>
      </c>
      <c r="F599" s="5">
        <v>0</v>
      </c>
      <c r="G599" s="5">
        <v>0</v>
      </c>
      <c r="H599" s="5">
        <v>0</v>
      </c>
      <c r="I599" s="5">
        <v>0</v>
      </c>
      <c r="J599" s="5">
        <v>27</v>
      </c>
      <c r="K599" s="5">
        <v>44</v>
      </c>
      <c r="L599" s="5">
        <v>13</v>
      </c>
      <c r="M599" s="5">
        <v>0</v>
      </c>
      <c r="N599" s="5">
        <v>0</v>
      </c>
      <c r="O599" s="6">
        <v>0</v>
      </c>
      <c r="P599" s="6">
        <v>0</v>
      </c>
      <c r="Q599" s="6">
        <v>0</v>
      </c>
      <c r="R599" s="6">
        <v>0</v>
      </c>
      <c r="S599" s="6">
        <v>7.8260869565217392</v>
      </c>
      <c r="T599" s="6">
        <v>12.753623188405797</v>
      </c>
      <c r="U599" s="6">
        <v>3.7681159420289854</v>
      </c>
      <c r="V599" s="6">
        <v>0</v>
      </c>
      <c r="W599" s="6">
        <v>0</v>
      </c>
      <c r="X599" s="5">
        <v>149</v>
      </c>
      <c r="Y599" s="5">
        <v>128</v>
      </c>
      <c r="Z599" s="5">
        <v>10</v>
      </c>
      <c r="AA599" s="5">
        <v>0</v>
      </c>
      <c r="AB599" s="5">
        <v>0</v>
      </c>
      <c r="AC599" s="5">
        <v>0</v>
      </c>
      <c r="AD599" s="5">
        <v>149</v>
      </c>
      <c r="AE599" s="5">
        <v>128</v>
      </c>
      <c r="AF599" s="5">
        <v>10</v>
      </c>
      <c r="AG599" s="6">
        <v>7.8125</v>
      </c>
      <c r="AH599" s="6">
        <v>85.90604026845638</v>
      </c>
      <c r="AI599" s="6"/>
      <c r="AJ599" s="6"/>
    </row>
    <row r="600" spans="1:36" hidden="1" x14ac:dyDescent="0.2">
      <c r="A600" s="1" t="str">
        <f t="shared" si="9"/>
        <v>Aylesbury ValeArab</v>
      </c>
      <c r="B600" s="3" t="s">
        <v>157</v>
      </c>
      <c r="C600" s="3" t="s">
        <v>158</v>
      </c>
      <c r="D600" s="3" t="s">
        <v>699</v>
      </c>
      <c r="E600" s="5">
        <v>339</v>
      </c>
      <c r="F600" s="5">
        <v>0</v>
      </c>
      <c r="G600" s="5">
        <v>0</v>
      </c>
      <c r="H600" s="5">
        <v>0</v>
      </c>
      <c r="I600" s="5">
        <v>0</v>
      </c>
      <c r="J600" s="5">
        <v>22</v>
      </c>
      <c r="K600" s="5">
        <v>20</v>
      </c>
      <c r="L600" s="5">
        <v>11</v>
      </c>
      <c r="M600" s="5">
        <v>0</v>
      </c>
      <c r="N600" s="5">
        <v>0</v>
      </c>
      <c r="O600" s="6">
        <v>0</v>
      </c>
      <c r="P600" s="6">
        <v>0</v>
      </c>
      <c r="Q600" s="6">
        <v>0</v>
      </c>
      <c r="R600" s="6">
        <v>0</v>
      </c>
      <c r="S600" s="6">
        <v>6.4896755162241888</v>
      </c>
      <c r="T600" s="6">
        <v>5.8997050147492622</v>
      </c>
      <c r="U600" s="6">
        <v>3.2448377581120944</v>
      </c>
      <c r="V600" s="6">
        <v>0</v>
      </c>
      <c r="W600" s="6">
        <v>0</v>
      </c>
      <c r="X600" s="5">
        <v>129</v>
      </c>
      <c r="Y600" s="5">
        <v>104</v>
      </c>
      <c r="Z600" s="5">
        <v>12</v>
      </c>
      <c r="AA600" s="5">
        <v>0</v>
      </c>
      <c r="AB600" s="5">
        <v>0</v>
      </c>
      <c r="AC600" s="5">
        <v>0</v>
      </c>
      <c r="AD600" s="5">
        <v>129</v>
      </c>
      <c r="AE600" s="5">
        <v>104</v>
      </c>
      <c r="AF600" s="5">
        <v>12</v>
      </c>
      <c r="AG600" s="6">
        <v>11.538461538461538</v>
      </c>
      <c r="AH600" s="6">
        <v>80.620155038759691</v>
      </c>
      <c r="AI600" s="6"/>
      <c r="AJ600" s="6"/>
    </row>
    <row r="601" spans="1:36" hidden="1" x14ac:dyDescent="0.2">
      <c r="A601" s="1" t="str">
        <f t="shared" si="9"/>
        <v>Aylesbury ValeOther</v>
      </c>
      <c r="B601" s="3" t="s">
        <v>157</v>
      </c>
      <c r="C601" s="3" t="s">
        <v>158</v>
      </c>
      <c r="D601" s="3" t="s">
        <v>718</v>
      </c>
      <c r="E601" s="5">
        <v>427</v>
      </c>
      <c r="F601" s="5">
        <v>0</v>
      </c>
      <c r="G601" s="5">
        <v>0</v>
      </c>
      <c r="H601" s="5">
        <v>0</v>
      </c>
      <c r="I601" s="5">
        <v>0</v>
      </c>
      <c r="J601" s="5">
        <v>50</v>
      </c>
      <c r="K601" s="5">
        <v>23</v>
      </c>
      <c r="L601" s="5">
        <v>14</v>
      </c>
      <c r="M601" s="5">
        <v>0</v>
      </c>
      <c r="N601" s="5">
        <v>0</v>
      </c>
      <c r="O601" s="6">
        <v>0</v>
      </c>
      <c r="P601" s="6">
        <v>0</v>
      </c>
      <c r="Q601" s="6">
        <v>0</v>
      </c>
      <c r="R601" s="6">
        <v>0</v>
      </c>
      <c r="S601" s="6">
        <v>11.7096018735363</v>
      </c>
      <c r="T601" s="6">
        <v>5.3864168618266977</v>
      </c>
      <c r="U601" s="6">
        <v>3.278688524590164</v>
      </c>
      <c r="V601" s="6">
        <v>0</v>
      </c>
      <c r="W601" s="6">
        <v>0</v>
      </c>
      <c r="X601" s="5">
        <v>163</v>
      </c>
      <c r="Y601" s="5">
        <v>134</v>
      </c>
      <c r="Z601" s="5">
        <v>11</v>
      </c>
      <c r="AA601" s="5">
        <v>0</v>
      </c>
      <c r="AB601" s="5">
        <v>0</v>
      </c>
      <c r="AC601" s="5">
        <v>0</v>
      </c>
      <c r="AD601" s="5">
        <v>163</v>
      </c>
      <c r="AE601" s="5">
        <v>134</v>
      </c>
      <c r="AF601" s="5">
        <v>11</v>
      </c>
      <c r="AG601" s="6">
        <v>8.2089552238805972</v>
      </c>
      <c r="AH601" s="6">
        <v>82.208588957055213</v>
      </c>
      <c r="AI601" s="6"/>
      <c r="AJ601" s="6"/>
    </row>
    <row r="602" spans="1:36" x14ac:dyDescent="0.2">
      <c r="A602" s="1" t="str">
        <f t="shared" si="9"/>
        <v>BaberghAll people</v>
      </c>
      <c r="B602" s="3" t="s">
        <v>487</v>
      </c>
      <c r="C602" s="3" t="s">
        <v>488</v>
      </c>
      <c r="D602" s="3" t="s">
        <v>700</v>
      </c>
      <c r="E602" s="5">
        <v>87740</v>
      </c>
      <c r="F602" s="5">
        <v>0</v>
      </c>
      <c r="G602" s="5">
        <v>0</v>
      </c>
      <c r="H602" s="5">
        <v>0</v>
      </c>
      <c r="I602" s="5">
        <v>0</v>
      </c>
      <c r="J602" s="5">
        <v>3865</v>
      </c>
      <c r="K602" s="5">
        <v>17213</v>
      </c>
      <c r="L602" s="5">
        <v>0</v>
      </c>
      <c r="M602" s="5">
        <v>0</v>
      </c>
      <c r="N602" s="5">
        <v>0</v>
      </c>
      <c r="O602" s="6">
        <v>0</v>
      </c>
      <c r="P602" s="6">
        <v>0</v>
      </c>
      <c r="Q602" s="6">
        <v>0</v>
      </c>
      <c r="R602" s="6">
        <v>0</v>
      </c>
      <c r="S602" s="6">
        <v>4.4050604057442442</v>
      </c>
      <c r="T602" s="6">
        <v>19.618190107134716</v>
      </c>
      <c r="U602" s="6">
        <v>0</v>
      </c>
      <c r="V602" s="6">
        <v>0</v>
      </c>
      <c r="W602" s="6">
        <v>0</v>
      </c>
      <c r="X602" s="5">
        <v>26063</v>
      </c>
      <c r="Y602" s="5">
        <v>23191</v>
      </c>
      <c r="Z602" s="5">
        <v>914</v>
      </c>
      <c r="AA602" s="5">
        <v>0</v>
      </c>
      <c r="AB602" s="5">
        <v>0</v>
      </c>
      <c r="AC602" s="5">
        <v>0</v>
      </c>
      <c r="AD602" s="5">
        <v>26063</v>
      </c>
      <c r="AE602" s="5">
        <v>23191</v>
      </c>
      <c r="AF602" s="5">
        <v>914</v>
      </c>
      <c r="AG602" s="6">
        <v>3.9411840800310465</v>
      </c>
      <c r="AH602" s="6">
        <v>88.980547135786367</v>
      </c>
      <c r="AI602" s="3"/>
      <c r="AJ602" s="3"/>
    </row>
    <row r="603" spans="1:36" hidden="1" x14ac:dyDescent="0.2">
      <c r="A603" s="1" t="str">
        <f t="shared" si="9"/>
        <v>BaberghWhite British</v>
      </c>
      <c r="B603" s="3" t="s">
        <v>487</v>
      </c>
      <c r="C603" s="3" t="s">
        <v>488</v>
      </c>
      <c r="D603" s="3" t="s">
        <v>701</v>
      </c>
      <c r="E603" s="5">
        <v>83666</v>
      </c>
      <c r="F603" s="5">
        <v>0</v>
      </c>
      <c r="G603" s="5">
        <v>0</v>
      </c>
      <c r="H603" s="5">
        <v>0</v>
      </c>
      <c r="I603" s="5">
        <v>0</v>
      </c>
      <c r="J603" s="5">
        <v>3627</v>
      </c>
      <c r="K603" s="5">
        <v>16595</v>
      </c>
      <c r="L603" s="5">
        <v>0</v>
      </c>
      <c r="M603" s="5">
        <v>0</v>
      </c>
      <c r="N603" s="5">
        <v>0</v>
      </c>
      <c r="O603" s="6">
        <v>0</v>
      </c>
      <c r="P603" s="6">
        <v>0</v>
      </c>
      <c r="Q603" s="6">
        <v>0</v>
      </c>
      <c r="R603" s="6">
        <v>0</v>
      </c>
      <c r="S603" s="6">
        <v>4.3350943035402674</v>
      </c>
      <c r="T603" s="6">
        <v>19.834819400951403</v>
      </c>
      <c r="U603" s="6">
        <v>0</v>
      </c>
      <c r="V603" s="6">
        <v>0</v>
      </c>
      <c r="W603" s="6">
        <v>0</v>
      </c>
      <c r="X603" s="5">
        <v>24459</v>
      </c>
      <c r="Y603" s="5">
        <v>21764</v>
      </c>
      <c r="Z603" s="5">
        <v>853</v>
      </c>
      <c r="AA603" s="5">
        <v>0</v>
      </c>
      <c r="AB603" s="5">
        <v>0</v>
      </c>
      <c r="AC603" s="5">
        <v>0</v>
      </c>
      <c r="AD603" s="5">
        <v>24459</v>
      </c>
      <c r="AE603" s="5">
        <v>21764</v>
      </c>
      <c r="AF603" s="5">
        <v>853</v>
      </c>
      <c r="AG603" s="6">
        <v>3.9193163021503401</v>
      </c>
      <c r="AH603" s="6">
        <v>88.981560979598513</v>
      </c>
      <c r="AI603" s="3"/>
      <c r="AJ603" s="3"/>
    </row>
    <row r="604" spans="1:36" hidden="1" x14ac:dyDescent="0.2">
      <c r="A604" s="1" t="str">
        <f t="shared" si="9"/>
        <v>BaberghMinorities - all other than White British</v>
      </c>
      <c r="B604" s="3" t="s">
        <v>487</v>
      </c>
      <c r="C604" s="3" t="s">
        <v>488</v>
      </c>
      <c r="D604" s="3" t="s">
        <v>702</v>
      </c>
      <c r="E604" s="5">
        <v>4074</v>
      </c>
      <c r="F604" s="5">
        <v>0</v>
      </c>
      <c r="G604" s="5">
        <v>0</v>
      </c>
      <c r="H604" s="5">
        <v>0</v>
      </c>
      <c r="I604" s="5">
        <v>0</v>
      </c>
      <c r="J604" s="5">
        <v>238</v>
      </c>
      <c r="K604" s="5">
        <v>618</v>
      </c>
      <c r="L604" s="5">
        <v>0</v>
      </c>
      <c r="M604" s="5">
        <v>0</v>
      </c>
      <c r="N604" s="5">
        <v>0</v>
      </c>
      <c r="O604" s="6">
        <v>0</v>
      </c>
      <c r="P604" s="6">
        <v>0</v>
      </c>
      <c r="Q604" s="6">
        <v>0</v>
      </c>
      <c r="R604" s="6">
        <v>0</v>
      </c>
      <c r="S604" s="6">
        <v>5.8419243986254292</v>
      </c>
      <c r="T604" s="6">
        <v>15.169366715758468</v>
      </c>
      <c r="U604" s="6">
        <v>0</v>
      </c>
      <c r="V604" s="6">
        <v>0</v>
      </c>
      <c r="W604" s="6">
        <v>0</v>
      </c>
      <c r="X604" s="5">
        <v>1604</v>
      </c>
      <c r="Y604" s="5">
        <v>1427</v>
      </c>
      <c r="Z604" s="5">
        <v>61</v>
      </c>
      <c r="AA604" s="5">
        <v>0</v>
      </c>
      <c r="AB604" s="5">
        <v>0</v>
      </c>
      <c r="AC604" s="5">
        <v>0</v>
      </c>
      <c r="AD604" s="5">
        <v>1604</v>
      </c>
      <c r="AE604" s="5">
        <v>1427</v>
      </c>
      <c r="AF604" s="5">
        <v>61</v>
      </c>
      <c r="AG604" s="6">
        <v>4.2747021723896284</v>
      </c>
      <c r="AH604" s="6">
        <v>88.965087281795505</v>
      </c>
      <c r="AI604" s="3"/>
      <c r="AJ604" s="3"/>
    </row>
    <row r="605" spans="1:36" hidden="1" x14ac:dyDescent="0.2">
      <c r="A605" s="1" t="str">
        <f t="shared" si="9"/>
        <v>BaberghWhite Irish</v>
      </c>
      <c r="B605" s="3" t="s">
        <v>487</v>
      </c>
      <c r="C605" s="3" t="s">
        <v>488</v>
      </c>
      <c r="D605" s="3" t="s">
        <v>703</v>
      </c>
      <c r="E605" s="5">
        <v>486</v>
      </c>
      <c r="F605" s="5">
        <v>0</v>
      </c>
      <c r="G605" s="5">
        <v>0</v>
      </c>
      <c r="H605" s="5">
        <v>0</v>
      </c>
      <c r="I605" s="5">
        <v>0</v>
      </c>
      <c r="J605" s="5">
        <v>27</v>
      </c>
      <c r="K605" s="5">
        <v>63</v>
      </c>
      <c r="L605" s="5">
        <v>0</v>
      </c>
      <c r="M605" s="5">
        <v>0</v>
      </c>
      <c r="N605" s="5">
        <v>0</v>
      </c>
      <c r="O605" s="6">
        <v>0</v>
      </c>
      <c r="P605" s="6">
        <v>0</v>
      </c>
      <c r="Q605" s="6">
        <v>0</v>
      </c>
      <c r="R605" s="6">
        <v>0</v>
      </c>
      <c r="S605" s="6">
        <v>5.5555555555555554</v>
      </c>
      <c r="T605" s="6">
        <v>12.962962962962964</v>
      </c>
      <c r="U605" s="6">
        <v>0</v>
      </c>
      <c r="V605" s="6">
        <v>0</v>
      </c>
      <c r="W605" s="6">
        <v>0</v>
      </c>
      <c r="X605" s="5">
        <v>122</v>
      </c>
      <c r="Y605" s="5">
        <v>109</v>
      </c>
      <c r="Z605" s="5">
        <v>3</v>
      </c>
      <c r="AA605" s="5">
        <v>0</v>
      </c>
      <c r="AB605" s="5">
        <v>0</v>
      </c>
      <c r="AC605" s="5">
        <v>0</v>
      </c>
      <c r="AD605" s="5">
        <v>122</v>
      </c>
      <c r="AE605" s="5">
        <v>109</v>
      </c>
      <c r="AF605" s="5">
        <v>3</v>
      </c>
      <c r="AG605" s="6">
        <v>2.7522935779816513</v>
      </c>
      <c r="AH605" s="6">
        <v>89.344262295081961</v>
      </c>
      <c r="AI605" s="3"/>
      <c r="AJ605" s="3"/>
    </row>
    <row r="606" spans="1:36" hidden="1" x14ac:dyDescent="0.2">
      <c r="A606" s="1" t="str">
        <f t="shared" si="9"/>
        <v>BaberghWhite Gyspy or Irish Traveller</v>
      </c>
      <c r="B606" s="3" t="s">
        <v>487</v>
      </c>
      <c r="C606" s="3" t="s">
        <v>488</v>
      </c>
      <c r="D606" s="3" t="s">
        <v>704</v>
      </c>
      <c r="E606" s="5">
        <v>51</v>
      </c>
      <c r="F606" s="5">
        <v>0</v>
      </c>
      <c r="G606" s="5">
        <v>0</v>
      </c>
      <c r="H606" s="5">
        <v>0</v>
      </c>
      <c r="I606" s="5">
        <v>0</v>
      </c>
      <c r="J606" s="5">
        <v>7</v>
      </c>
      <c r="K606" s="5">
        <v>8</v>
      </c>
      <c r="L606" s="5">
        <v>0</v>
      </c>
      <c r="M606" s="5">
        <v>0</v>
      </c>
      <c r="N606" s="5">
        <v>0</v>
      </c>
      <c r="O606" s="6">
        <v>0</v>
      </c>
      <c r="P606" s="6">
        <v>0</v>
      </c>
      <c r="Q606" s="6">
        <v>0</v>
      </c>
      <c r="R606" s="6">
        <v>0</v>
      </c>
      <c r="S606" s="6">
        <v>13.725490196078431</v>
      </c>
      <c r="T606" s="6">
        <v>15.686274509803921</v>
      </c>
      <c r="U606" s="6">
        <v>0</v>
      </c>
      <c r="V606" s="6">
        <v>0</v>
      </c>
      <c r="W606" s="6">
        <v>0</v>
      </c>
      <c r="X606" s="5">
        <v>19</v>
      </c>
      <c r="Y606" s="5">
        <v>15</v>
      </c>
      <c r="Z606" s="5">
        <v>4</v>
      </c>
      <c r="AA606" s="5">
        <v>0</v>
      </c>
      <c r="AB606" s="5">
        <v>0</v>
      </c>
      <c r="AC606" s="5">
        <v>0</v>
      </c>
      <c r="AD606" s="5">
        <v>19</v>
      </c>
      <c r="AE606" s="5">
        <v>15</v>
      </c>
      <c r="AF606" s="5">
        <v>4</v>
      </c>
      <c r="AG606" s="6">
        <v>26.666666666666668</v>
      </c>
      <c r="AH606" s="6">
        <v>78.94736842105263</v>
      </c>
      <c r="AI606" s="3"/>
      <c r="AJ606" s="3"/>
    </row>
    <row r="607" spans="1:36" hidden="1" x14ac:dyDescent="0.2">
      <c r="A607" s="1" t="str">
        <f t="shared" si="9"/>
        <v>BaberghWhite Other</v>
      </c>
      <c r="B607" s="3" t="s">
        <v>487</v>
      </c>
      <c r="C607" s="3" t="s">
        <v>488</v>
      </c>
      <c r="D607" s="3" t="s">
        <v>705</v>
      </c>
      <c r="E607" s="5">
        <v>1642</v>
      </c>
      <c r="F607" s="5">
        <v>0</v>
      </c>
      <c r="G607" s="5">
        <v>0</v>
      </c>
      <c r="H607" s="5">
        <v>0</v>
      </c>
      <c r="I607" s="5">
        <v>0</v>
      </c>
      <c r="J607" s="5">
        <v>67</v>
      </c>
      <c r="K607" s="5">
        <v>271</v>
      </c>
      <c r="L607" s="5">
        <v>0</v>
      </c>
      <c r="M607" s="5">
        <v>0</v>
      </c>
      <c r="N607" s="5">
        <v>0</v>
      </c>
      <c r="O607" s="6">
        <v>0</v>
      </c>
      <c r="P607" s="6">
        <v>0</v>
      </c>
      <c r="Q607" s="6">
        <v>0</v>
      </c>
      <c r="R607" s="6">
        <v>0</v>
      </c>
      <c r="S607" s="6">
        <v>4.0803897685749089</v>
      </c>
      <c r="T607" s="6">
        <v>16.504263093788062</v>
      </c>
      <c r="U607" s="6">
        <v>0</v>
      </c>
      <c r="V607" s="6">
        <v>0</v>
      </c>
      <c r="W607" s="6">
        <v>0</v>
      </c>
      <c r="X607" s="5">
        <v>774</v>
      </c>
      <c r="Y607" s="5">
        <v>716</v>
      </c>
      <c r="Z607" s="5">
        <v>25</v>
      </c>
      <c r="AA607" s="5">
        <v>0</v>
      </c>
      <c r="AB607" s="5">
        <v>0</v>
      </c>
      <c r="AC607" s="5">
        <v>0</v>
      </c>
      <c r="AD607" s="5">
        <v>774</v>
      </c>
      <c r="AE607" s="5">
        <v>716</v>
      </c>
      <c r="AF607" s="5">
        <v>25</v>
      </c>
      <c r="AG607" s="6">
        <v>3.4916201117318435</v>
      </c>
      <c r="AH607" s="6">
        <v>92.506459948320412</v>
      </c>
      <c r="AI607" s="3"/>
      <c r="AJ607" s="3"/>
    </row>
    <row r="608" spans="1:36" hidden="1" x14ac:dyDescent="0.2">
      <c r="A608" s="1" t="str">
        <f t="shared" si="9"/>
        <v>BaberghMixed White and Black Caribbean</v>
      </c>
      <c r="B608" s="3" t="s">
        <v>487</v>
      </c>
      <c r="C608" s="3" t="s">
        <v>488</v>
      </c>
      <c r="D608" s="3" t="s">
        <v>706</v>
      </c>
      <c r="E608" s="5">
        <v>306</v>
      </c>
      <c r="F608" s="5">
        <v>0</v>
      </c>
      <c r="G608" s="5">
        <v>0</v>
      </c>
      <c r="H608" s="5">
        <v>0</v>
      </c>
      <c r="I608" s="5">
        <v>0</v>
      </c>
      <c r="J608" s="5">
        <v>21</v>
      </c>
      <c r="K608" s="5">
        <v>49</v>
      </c>
      <c r="L608" s="5">
        <v>0</v>
      </c>
      <c r="M608" s="5">
        <v>0</v>
      </c>
      <c r="N608" s="5">
        <v>0</v>
      </c>
      <c r="O608" s="6">
        <v>0</v>
      </c>
      <c r="P608" s="6">
        <v>0</v>
      </c>
      <c r="Q608" s="6">
        <v>0</v>
      </c>
      <c r="R608" s="6">
        <v>0</v>
      </c>
      <c r="S608" s="6">
        <v>6.8627450980392153</v>
      </c>
      <c r="T608" s="6">
        <v>16.013071895424837</v>
      </c>
      <c r="U608" s="6">
        <v>0</v>
      </c>
      <c r="V608" s="6">
        <v>0</v>
      </c>
      <c r="W608" s="6">
        <v>0</v>
      </c>
      <c r="X608" s="5">
        <v>76</v>
      </c>
      <c r="Y608" s="5">
        <v>63</v>
      </c>
      <c r="Z608" s="5">
        <v>1</v>
      </c>
      <c r="AA608" s="5">
        <v>0</v>
      </c>
      <c r="AB608" s="5">
        <v>0</v>
      </c>
      <c r="AC608" s="5">
        <v>0</v>
      </c>
      <c r="AD608" s="5">
        <v>76</v>
      </c>
      <c r="AE608" s="5">
        <v>63</v>
      </c>
      <c r="AF608" s="5">
        <v>1</v>
      </c>
      <c r="AG608" s="6">
        <v>1.5873015873015872</v>
      </c>
      <c r="AH608" s="6">
        <v>82.89473684210526</v>
      </c>
      <c r="AI608" s="3"/>
      <c r="AJ608" s="3"/>
    </row>
    <row r="609" spans="1:36" hidden="1" x14ac:dyDescent="0.2">
      <c r="A609" s="1" t="str">
        <f t="shared" si="9"/>
        <v>BaberghMixed White and Black African</v>
      </c>
      <c r="B609" s="3" t="s">
        <v>487</v>
      </c>
      <c r="C609" s="3" t="s">
        <v>488</v>
      </c>
      <c r="D609" s="3" t="s">
        <v>707</v>
      </c>
      <c r="E609" s="5">
        <v>92</v>
      </c>
      <c r="F609" s="5">
        <v>0</v>
      </c>
      <c r="G609" s="5">
        <v>0</v>
      </c>
      <c r="H609" s="5">
        <v>0</v>
      </c>
      <c r="I609" s="5">
        <v>0</v>
      </c>
      <c r="J609" s="5">
        <v>5</v>
      </c>
      <c r="K609" s="5">
        <v>20</v>
      </c>
      <c r="L609" s="5">
        <v>0</v>
      </c>
      <c r="M609" s="5">
        <v>0</v>
      </c>
      <c r="N609" s="5">
        <v>0</v>
      </c>
      <c r="O609" s="6">
        <v>0</v>
      </c>
      <c r="P609" s="6">
        <v>0</v>
      </c>
      <c r="Q609" s="6">
        <v>0</v>
      </c>
      <c r="R609" s="6">
        <v>0</v>
      </c>
      <c r="S609" s="6">
        <v>5.4347826086956523</v>
      </c>
      <c r="T609" s="6">
        <v>21.739130434782609</v>
      </c>
      <c r="U609" s="6">
        <v>0</v>
      </c>
      <c r="V609" s="6">
        <v>0</v>
      </c>
      <c r="W609" s="6">
        <v>0</v>
      </c>
      <c r="X609" s="5">
        <v>21</v>
      </c>
      <c r="Y609" s="5">
        <v>16</v>
      </c>
      <c r="Z609" s="5">
        <v>0</v>
      </c>
      <c r="AA609" s="5">
        <v>0</v>
      </c>
      <c r="AB609" s="5">
        <v>0</v>
      </c>
      <c r="AC609" s="5">
        <v>0</v>
      </c>
      <c r="AD609" s="5">
        <v>21</v>
      </c>
      <c r="AE609" s="5">
        <v>16</v>
      </c>
      <c r="AF609" s="5">
        <v>0</v>
      </c>
      <c r="AG609" s="6">
        <v>0</v>
      </c>
      <c r="AH609" s="6">
        <v>76.19047619047619</v>
      </c>
      <c r="AI609" s="3"/>
      <c r="AJ609" s="3"/>
    </row>
    <row r="610" spans="1:36" hidden="1" x14ac:dyDescent="0.2">
      <c r="A610" s="1" t="str">
        <f t="shared" si="9"/>
        <v>BaberghMixed White and Asian</v>
      </c>
      <c r="B610" s="3" t="s">
        <v>487</v>
      </c>
      <c r="C610" s="3" t="s">
        <v>488</v>
      </c>
      <c r="D610" s="3" t="s">
        <v>708</v>
      </c>
      <c r="E610" s="5">
        <v>216</v>
      </c>
      <c r="F610" s="5">
        <v>0</v>
      </c>
      <c r="G610" s="5">
        <v>0</v>
      </c>
      <c r="H610" s="5">
        <v>0</v>
      </c>
      <c r="I610" s="5">
        <v>0</v>
      </c>
      <c r="J610" s="5">
        <v>7</v>
      </c>
      <c r="K610" s="5">
        <v>39</v>
      </c>
      <c r="L610" s="5">
        <v>0</v>
      </c>
      <c r="M610" s="5">
        <v>0</v>
      </c>
      <c r="N610" s="5">
        <v>0</v>
      </c>
      <c r="O610" s="6">
        <v>0</v>
      </c>
      <c r="P610" s="6">
        <v>0</v>
      </c>
      <c r="Q610" s="6">
        <v>0</v>
      </c>
      <c r="R610" s="6">
        <v>0</v>
      </c>
      <c r="S610" s="6">
        <v>3.2407407407407409</v>
      </c>
      <c r="T610" s="6">
        <v>18.055555555555557</v>
      </c>
      <c r="U610" s="6">
        <v>0</v>
      </c>
      <c r="V610" s="6">
        <v>0</v>
      </c>
      <c r="W610" s="6">
        <v>0</v>
      </c>
      <c r="X610" s="5">
        <v>49</v>
      </c>
      <c r="Y610" s="5">
        <v>45</v>
      </c>
      <c r="Z610" s="5">
        <v>1</v>
      </c>
      <c r="AA610" s="5">
        <v>0</v>
      </c>
      <c r="AB610" s="5">
        <v>0</v>
      </c>
      <c r="AC610" s="5">
        <v>0</v>
      </c>
      <c r="AD610" s="5">
        <v>49</v>
      </c>
      <c r="AE610" s="5">
        <v>45</v>
      </c>
      <c r="AF610" s="5">
        <v>1</v>
      </c>
      <c r="AG610" s="6">
        <v>2.2222222222222223</v>
      </c>
      <c r="AH610" s="6">
        <v>91.836734693877546</v>
      </c>
      <c r="AI610" s="3"/>
      <c r="AJ610" s="3"/>
    </row>
    <row r="611" spans="1:36" hidden="1" x14ac:dyDescent="0.2">
      <c r="A611" s="1" t="str">
        <f t="shared" si="9"/>
        <v>BaberghMixed Other</v>
      </c>
      <c r="B611" s="3" t="s">
        <v>487</v>
      </c>
      <c r="C611" s="3" t="s">
        <v>488</v>
      </c>
      <c r="D611" s="3" t="s">
        <v>709</v>
      </c>
      <c r="E611" s="5">
        <v>213</v>
      </c>
      <c r="F611" s="5">
        <v>0</v>
      </c>
      <c r="G611" s="5">
        <v>0</v>
      </c>
      <c r="H611" s="5">
        <v>0</v>
      </c>
      <c r="I611" s="5">
        <v>0</v>
      </c>
      <c r="J611" s="5">
        <v>10</v>
      </c>
      <c r="K611" s="5">
        <v>40</v>
      </c>
      <c r="L611" s="5">
        <v>0</v>
      </c>
      <c r="M611" s="5">
        <v>0</v>
      </c>
      <c r="N611" s="5">
        <v>0</v>
      </c>
      <c r="O611" s="6">
        <v>0</v>
      </c>
      <c r="P611" s="6">
        <v>0</v>
      </c>
      <c r="Q611" s="6">
        <v>0</v>
      </c>
      <c r="R611" s="6">
        <v>0</v>
      </c>
      <c r="S611" s="6">
        <v>4.694835680751174</v>
      </c>
      <c r="T611" s="6">
        <v>18.779342723004696</v>
      </c>
      <c r="U611" s="6">
        <v>0</v>
      </c>
      <c r="V611" s="6">
        <v>0</v>
      </c>
      <c r="W611" s="6">
        <v>0</v>
      </c>
      <c r="X611" s="5">
        <v>65</v>
      </c>
      <c r="Y611" s="5">
        <v>48</v>
      </c>
      <c r="Z611" s="5">
        <v>5</v>
      </c>
      <c r="AA611" s="5">
        <v>0</v>
      </c>
      <c r="AB611" s="5">
        <v>0</v>
      </c>
      <c r="AC611" s="5">
        <v>0</v>
      </c>
      <c r="AD611" s="5">
        <v>65</v>
      </c>
      <c r="AE611" s="5">
        <v>48</v>
      </c>
      <c r="AF611" s="5">
        <v>5</v>
      </c>
      <c r="AG611" s="6">
        <v>10.416666666666666</v>
      </c>
      <c r="AH611" s="6">
        <v>73.84615384615384</v>
      </c>
      <c r="AI611" s="3"/>
      <c r="AJ611" s="3"/>
    </row>
    <row r="612" spans="1:36" hidden="1" x14ac:dyDescent="0.2">
      <c r="A612" s="1" t="str">
        <f t="shared" si="9"/>
        <v>BaberghIndian</v>
      </c>
      <c r="B612" s="3" t="s">
        <v>487</v>
      </c>
      <c r="C612" s="3" t="s">
        <v>488</v>
      </c>
      <c r="D612" s="3" t="s">
        <v>710</v>
      </c>
      <c r="E612" s="5">
        <v>180</v>
      </c>
      <c r="F612" s="5">
        <v>0</v>
      </c>
      <c r="G612" s="5">
        <v>0</v>
      </c>
      <c r="H612" s="5">
        <v>0</v>
      </c>
      <c r="I612" s="5">
        <v>0</v>
      </c>
      <c r="J612" s="5">
        <v>20</v>
      </c>
      <c r="K612" s="5">
        <v>14</v>
      </c>
      <c r="L612" s="5">
        <v>0</v>
      </c>
      <c r="M612" s="5">
        <v>0</v>
      </c>
      <c r="N612" s="5">
        <v>0</v>
      </c>
      <c r="O612" s="6">
        <v>0</v>
      </c>
      <c r="P612" s="6">
        <v>0</v>
      </c>
      <c r="Q612" s="6">
        <v>0</v>
      </c>
      <c r="R612" s="6">
        <v>0</v>
      </c>
      <c r="S612" s="6">
        <v>11.111111111111111</v>
      </c>
      <c r="T612" s="6">
        <v>7.7777777777777777</v>
      </c>
      <c r="U612" s="6">
        <v>0</v>
      </c>
      <c r="V612" s="6">
        <v>0</v>
      </c>
      <c r="W612" s="6">
        <v>0</v>
      </c>
      <c r="X612" s="5">
        <v>79</v>
      </c>
      <c r="Y612" s="5">
        <v>71</v>
      </c>
      <c r="Z612" s="5">
        <v>1</v>
      </c>
      <c r="AA612" s="5">
        <v>0</v>
      </c>
      <c r="AB612" s="5">
        <v>0</v>
      </c>
      <c r="AC612" s="5">
        <v>0</v>
      </c>
      <c r="AD612" s="5">
        <v>79</v>
      </c>
      <c r="AE612" s="5">
        <v>71</v>
      </c>
      <c r="AF612" s="5">
        <v>1</v>
      </c>
      <c r="AG612" s="6">
        <v>1.408450704225352</v>
      </c>
      <c r="AH612" s="6">
        <v>89.87341772151899</v>
      </c>
      <c r="AI612" s="3"/>
      <c r="AJ612" s="3"/>
    </row>
    <row r="613" spans="1:36" hidden="1" x14ac:dyDescent="0.2">
      <c r="A613" s="1" t="str">
        <f t="shared" si="9"/>
        <v>BaberghPakistani</v>
      </c>
      <c r="B613" s="3" t="s">
        <v>487</v>
      </c>
      <c r="C613" s="3" t="s">
        <v>488</v>
      </c>
      <c r="D613" s="3" t="s">
        <v>711</v>
      </c>
      <c r="E613" s="5">
        <v>9</v>
      </c>
      <c r="F613" s="5">
        <v>0</v>
      </c>
      <c r="G613" s="5">
        <v>0</v>
      </c>
      <c r="H613" s="5">
        <v>0</v>
      </c>
      <c r="I613" s="5">
        <v>0</v>
      </c>
      <c r="J613" s="5">
        <v>4</v>
      </c>
      <c r="K613" s="5">
        <v>0</v>
      </c>
      <c r="L613" s="5">
        <v>0</v>
      </c>
      <c r="M613" s="5">
        <v>0</v>
      </c>
      <c r="N613" s="5">
        <v>0</v>
      </c>
      <c r="O613" s="6">
        <v>0</v>
      </c>
      <c r="P613" s="6">
        <v>0</v>
      </c>
      <c r="Q613" s="6">
        <v>0</v>
      </c>
      <c r="R613" s="6">
        <v>0</v>
      </c>
      <c r="S613" s="6">
        <v>44.444444444444443</v>
      </c>
      <c r="T613" s="6">
        <v>0</v>
      </c>
      <c r="U613" s="6">
        <v>0</v>
      </c>
      <c r="V613" s="6">
        <v>0</v>
      </c>
      <c r="W613" s="6">
        <v>0</v>
      </c>
      <c r="X613" s="5">
        <v>5</v>
      </c>
      <c r="Y613" s="5">
        <v>4</v>
      </c>
      <c r="Z613" s="5">
        <v>0</v>
      </c>
      <c r="AA613" s="5">
        <v>0</v>
      </c>
      <c r="AB613" s="5">
        <v>0</v>
      </c>
      <c r="AC613" s="5">
        <v>0</v>
      </c>
      <c r="AD613" s="5">
        <v>5</v>
      </c>
      <c r="AE613" s="5">
        <v>4</v>
      </c>
      <c r="AF613" s="5">
        <v>0</v>
      </c>
      <c r="AG613" s="6">
        <v>0</v>
      </c>
      <c r="AH613" s="6">
        <v>80</v>
      </c>
      <c r="AI613" s="3"/>
      <c r="AJ613" s="3"/>
    </row>
    <row r="614" spans="1:36" hidden="1" x14ac:dyDescent="0.2">
      <c r="A614" s="1" t="str">
        <f t="shared" si="9"/>
        <v>BaberghBangladeshi</v>
      </c>
      <c r="B614" s="3" t="s">
        <v>487</v>
      </c>
      <c r="C614" s="3" t="s">
        <v>488</v>
      </c>
      <c r="D614" s="3" t="s">
        <v>712</v>
      </c>
      <c r="E614" s="5">
        <v>65</v>
      </c>
      <c r="F614" s="5">
        <v>0</v>
      </c>
      <c r="G614" s="5">
        <v>0</v>
      </c>
      <c r="H614" s="5">
        <v>0</v>
      </c>
      <c r="I614" s="5">
        <v>0</v>
      </c>
      <c r="J614" s="5">
        <v>15</v>
      </c>
      <c r="K614" s="5">
        <v>1</v>
      </c>
      <c r="L614" s="5">
        <v>0</v>
      </c>
      <c r="M614" s="5">
        <v>0</v>
      </c>
      <c r="N614" s="5">
        <v>0</v>
      </c>
      <c r="O614" s="6">
        <v>0</v>
      </c>
      <c r="P614" s="6">
        <v>0</v>
      </c>
      <c r="Q614" s="6">
        <v>0</v>
      </c>
      <c r="R614" s="6">
        <v>0</v>
      </c>
      <c r="S614" s="6">
        <v>23.076923076923077</v>
      </c>
      <c r="T614" s="6">
        <v>1.5384615384615385</v>
      </c>
      <c r="U614" s="6">
        <v>0</v>
      </c>
      <c r="V614" s="6">
        <v>0</v>
      </c>
      <c r="W614" s="6">
        <v>0</v>
      </c>
      <c r="X614" s="5">
        <v>25</v>
      </c>
      <c r="Y614" s="5">
        <v>15</v>
      </c>
      <c r="Z614" s="5">
        <v>0</v>
      </c>
      <c r="AA614" s="5">
        <v>0</v>
      </c>
      <c r="AB614" s="5">
        <v>0</v>
      </c>
      <c r="AC614" s="5">
        <v>0</v>
      </c>
      <c r="AD614" s="5">
        <v>25</v>
      </c>
      <c r="AE614" s="5">
        <v>15</v>
      </c>
      <c r="AF614" s="5">
        <v>0</v>
      </c>
      <c r="AG614" s="6">
        <v>0</v>
      </c>
      <c r="AH614" s="6">
        <v>60</v>
      </c>
      <c r="AI614" s="3"/>
      <c r="AJ614" s="3"/>
    </row>
    <row r="615" spans="1:36" hidden="1" x14ac:dyDescent="0.2">
      <c r="A615" s="1" t="str">
        <f t="shared" si="9"/>
        <v>BaberghChinese</v>
      </c>
      <c r="B615" s="3" t="s">
        <v>487</v>
      </c>
      <c r="C615" s="3" t="s">
        <v>488</v>
      </c>
      <c r="D615" s="3" t="s">
        <v>713</v>
      </c>
      <c r="E615" s="5">
        <v>161</v>
      </c>
      <c r="F615" s="5">
        <v>0</v>
      </c>
      <c r="G615" s="5">
        <v>0</v>
      </c>
      <c r="H615" s="5">
        <v>0</v>
      </c>
      <c r="I615" s="5">
        <v>0</v>
      </c>
      <c r="J615" s="5">
        <v>10</v>
      </c>
      <c r="K615" s="5">
        <v>18</v>
      </c>
      <c r="L615" s="5">
        <v>0</v>
      </c>
      <c r="M615" s="5">
        <v>0</v>
      </c>
      <c r="N615" s="5">
        <v>0</v>
      </c>
      <c r="O615" s="6">
        <v>0</v>
      </c>
      <c r="P615" s="6">
        <v>0</v>
      </c>
      <c r="Q615" s="6">
        <v>0</v>
      </c>
      <c r="R615" s="6">
        <v>0</v>
      </c>
      <c r="S615" s="6">
        <v>6.2111801242236027</v>
      </c>
      <c r="T615" s="6">
        <v>11.180124223602485</v>
      </c>
      <c r="U615" s="6">
        <v>0</v>
      </c>
      <c r="V615" s="6">
        <v>0</v>
      </c>
      <c r="W615" s="6">
        <v>0</v>
      </c>
      <c r="X615" s="5">
        <v>65</v>
      </c>
      <c r="Y615" s="5">
        <v>59</v>
      </c>
      <c r="Z615" s="5">
        <v>2</v>
      </c>
      <c r="AA615" s="5">
        <v>0</v>
      </c>
      <c r="AB615" s="5">
        <v>0</v>
      </c>
      <c r="AC615" s="5">
        <v>0</v>
      </c>
      <c r="AD615" s="5">
        <v>65</v>
      </c>
      <c r="AE615" s="5">
        <v>59</v>
      </c>
      <c r="AF615" s="5">
        <v>2</v>
      </c>
      <c r="AG615" s="6">
        <v>3.3898305084745761</v>
      </c>
      <c r="AH615" s="6">
        <v>90.769230769230774</v>
      </c>
      <c r="AI615" s="3"/>
      <c r="AJ615" s="3"/>
    </row>
    <row r="616" spans="1:36" hidden="1" x14ac:dyDescent="0.2">
      <c r="A616" s="1" t="str">
        <f t="shared" si="9"/>
        <v>BaberghAsian Other</v>
      </c>
      <c r="B616" s="3" t="s">
        <v>487</v>
      </c>
      <c r="C616" s="3" t="s">
        <v>488</v>
      </c>
      <c r="D616" s="3" t="s">
        <v>714</v>
      </c>
      <c r="E616" s="5">
        <v>251</v>
      </c>
      <c r="F616" s="5">
        <v>0</v>
      </c>
      <c r="G616" s="5">
        <v>0</v>
      </c>
      <c r="H616" s="5">
        <v>0</v>
      </c>
      <c r="I616" s="5">
        <v>0</v>
      </c>
      <c r="J616" s="5">
        <v>19</v>
      </c>
      <c r="K616" s="5">
        <v>49</v>
      </c>
      <c r="L616" s="5">
        <v>0</v>
      </c>
      <c r="M616" s="5">
        <v>0</v>
      </c>
      <c r="N616" s="5">
        <v>0</v>
      </c>
      <c r="O616" s="6">
        <v>0</v>
      </c>
      <c r="P616" s="6">
        <v>0</v>
      </c>
      <c r="Q616" s="6">
        <v>0</v>
      </c>
      <c r="R616" s="6">
        <v>0</v>
      </c>
      <c r="S616" s="6">
        <v>7.569721115537849</v>
      </c>
      <c r="T616" s="6">
        <v>19.52191235059761</v>
      </c>
      <c r="U616" s="6">
        <v>0</v>
      </c>
      <c r="V616" s="6">
        <v>0</v>
      </c>
      <c r="W616" s="6">
        <v>0</v>
      </c>
      <c r="X616" s="5">
        <v>119</v>
      </c>
      <c r="Y616" s="5">
        <v>103</v>
      </c>
      <c r="Z616" s="5">
        <v>3</v>
      </c>
      <c r="AA616" s="5">
        <v>0</v>
      </c>
      <c r="AB616" s="5">
        <v>0</v>
      </c>
      <c r="AC616" s="5">
        <v>0</v>
      </c>
      <c r="AD616" s="5">
        <v>119</v>
      </c>
      <c r="AE616" s="5">
        <v>103</v>
      </c>
      <c r="AF616" s="5">
        <v>3</v>
      </c>
      <c r="AG616" s="6">
        <v>2.912621359223301</v>
      </c>
      <c r="AH616" s="6">
        <v>86.554621848739501</v>
      </c>
      <c r="AI616" s="3"/>
      <c r="AJ616" s="3"/>
    </row>
    <row r="617" spans="1:36" hidden="1" x14ac:dyDescent="0.2">
      <c r="A617" s="1" t="str">
        <f t="shared" si="9"/>
        <v>BaberghBlack African</v>
      </c>
      <c r="B617" s="3" t="s">
        <v>487</v>
      </c>
      <c r="C617" s="3" t="s">
        <v>488</v>
      </c>
      <c r="D617" s="3" t="s">
        <v>715</v>
      </c>
      <c r="E617" s="5">
        <v>133</v>
      </c>
      <c r="F617" s="5">
        <v>0</v>
      </c>
      <c r="G617" s="5">
        <v>0</v>
      </c>
      <c r="H617" s="5">
        <v>0</v>
      </c>
      <c r="I617" s="5">
        <v>0</v>
      </c>
      <c r="J617" s="5">
        <v>13</v>
      </c>
      <c r="K617" s="5">
        <v>9</v>
      </c>
      <c r="L617" s="5">
        <v>0</v>
      </c>
      <c r="M617" s="5">
        <v>0</v>
      </c>
      <c r="N617" s="5">
        <v>0</v>
      </c>
      <c r="O617" s="6">
        <v>0</v>
      </c>
      <c r="P617" s="6">
        <v>0</v>
      </c>
      <c r="Q617" s="6">
        <v>0</v>
      </c>
      <c r="R617" s="6">
        <v>0</v>
      </c>
      <c r="S617" s="6">
        <v>9.7744360902255636</v>
      </c>
      <c r="T617" s="6">
        <v>6.7669172932330826</v>
      </c>
      <c r="U617" s="6">
        <v>0</v>
      </c>
      <c r="V617" s="6">
        <v>0</v>
      </c>
      <c r="W617" s="6">
        <v>0</v>
      </c>
      <c r="X617" s="5">
        <v>60</v>
      </c>
      <c r="Y617" s="5">
        <v>51</v>
      </c>
      <c r="Z617" s="5">
        <v>2</v>
      </c>
      <c r="AA617" s="5">
        <v>0</v>
      </c>
      <c r="AB617" s="5">
        <v>0</v>
      </c>
      <c r="AC617" s="5">
        <v>0</v>
      </c>
      <c r="AD617" s="5">
        <v>60</v>
      </c>
      <c r="AE617" s="5">
        <v>51</v>
      </c>
      <c r="AF617" s="5">
        <v>2</v>
      </c>
      <c r="AG617" s="6">
        <v>3.9215686274509802</v>
      </c>
      <c r="AH617" s="6">
        <v>85</v>
      </c>
      <c r="AI617" s="3"/>
      <c r="AJ617" s="3"/>
    </row>
    <row r="618" spans="1:36" hidden="1" x14ac:dyDescent="0.2">
      <c r="A618" s="1" t="str">
        <f t="shared" si="9"/>
        <v>BaberghBlack Caribbean</v>
      </c>
      <c r="B618" s="3" t="s">
        <v>487</v>
      </c>
      <c r="C618" s="3" t="s">
        <v>488</v>
      </c>
      <c r="D618" s="3" t="s">
        <v>716</v>
      </c>
      <c r="E618" s="5">
        <v>89</v>
      </c>
      <c r="F618" s="5">
        <v>0</v>
      </c>
      <c r="G618" s="5">
        <v>0</v>
      </c>
      <c r="H618" s="5">
        <v>0</v>
      </c>
      <c r="I618" s="5">
        <v>0</v>
      </c>
      <c r="J618" s="5">
        <v>4</v>
      </c>
      <c r="K618" s="5">
        <v>12</v>
      </c>
      <c r="L618" s="5">
        <v>0</v>
      </c>
      <c r="M618" s="5">
        <v>0</v>
      </c>
      <c r="N618" s="5">
        <v>0</v>
      </c>
      <c r="O618" s="6">
        <v>0</v>
      </c>
      <c r="P618" s="6">
        <v>0</v>
      </c>
      <c r="Q618" s="6">
        <v>0</v>
      </c>
      <c r="R618" s="6">
        <v>0</v>
      </c>
      <c r="S618" s="6">
        <v>4.4943820224719104</v>
      </c>
      <c r="T618" s="6">
        <v>13.48314606741573</v>
      </c>
      <c r="U618" s="6">
        <v>0</v>
      </c>
      <c r="V618" s="6">
        <v>0</v>
      </c>
      <c r="W618" s="6">
        <v>0</v>
      </c>
      <c r="X618" s="5">
        <v>43</v>
      </c>
      <c r="Y618" s="5">
        <v>41</v>
      </c>
      <c r="Z618" s="5">
        <v>4</v>
      </c>
      <c r="AA618" s="5">
        <v>0</v>
      </c>
      <c r="AB618" s="5">
        <v>0</v>
      </c>
      <c r="AC618" s="5">
        <v>0</v>
      </c>
      <c r="AD618" s="5">
        <v>43</v>
      </c>
      <c r="AE618" s="5">
        <v>41</v>
      </c>
      <c r="AF618" s="5">
        <v>4</v>
      </c>
      <c r="AG618" s="6">
        <v>9.7560975609756095</v>
      </c>
      <c r="AH618" s="6">
        <v>95.348837209302332</v>
      </c>
      <c r="AI618" s="3"/>
      <c r="AJ618" s="3"/>
    </row>
    <row r="619" spans="1:36" hidden="1" x14ac:dyDescent="0.2">
      <c r="A619" s="1" t="str">
        <f t="shared" si="9"/>
        <v>BaberghBlack Other</v>
      </c>
      <c r="B619" s="3" t="s">
        <v>487</v>
      </c>
      <c r="C619" s="3" t="s">
        <v>488</v>
      </c>
      <c r="D619" s="3" t="s">
        <v>717</v>
      </c>
      <c r="E619" s="5">
        <v>42</v>
      </c>
      <c r="F619" s="5">
        <v>0</v>
      </c>
      <c r="G619" s="5">
        <v>0</v>
      </c>
      <c r="H619" s="5">
        <v>0</v>
      </c>
      <c r="I619" s="5">
        <v>0</v>
      </c>
      <c r="J619" s="5">
        <v>2</v>
      </c>
      <c r="K619" s="5">
        <v>8</v>
      </c>
      <c r="L619" s="5">
        <v>0</v>
      </c>
      <c r="M619" s="5">
        <v>0</v>
      </c>
      <c r="N619" s="5">
        <v>0</v>
      </c>
      <c r="O619" s="6">
        <v>0</v>
      </c>
      <c r="P619" s="6">
        <v>0</v>
      </c>
      <c r="Q619" s="6">
        <v>0</v>
      </c>
      <c r="R619" s="6">
        <v>0</v>
      </c>
      <c r="S619" s="6">
        <v>4.7619047619047619</v>
      </c>
      <c r="T619" s="6">
        <v>19.047619047619047</v>
      </c>
      <c r="U619" s="6">
        <v>0</v>
      </c>
      <c r="V619" s="6">
        <v>0</v>
      </c>
      <c r="W619" s="6">
        <v>0</v>
      </c>
      <c r="X619" s="5">
        <v>20</v>
      </c>
      <c r="Y619" s="5">
        <v>18</v>
      </c>
      <c r="Z619" s="5">
        <v>0</v>
      </c>
      <c r="AA619" s="5">
        <v>0</v>
      </c>
      <c r="AB619" s="5">
        <v>0</v>
      </c>
      <c r="AC619" s="5">
        <v>0</v>
      </c>
      <c r="AD619" s="5">
        <v>20</v>
      </c>
      <c r="AE619" s="5">
        <v>18</v>
      </c>
      <c r="AF619" s="5">
        <v>0</v>
      </c>
      <c r="AG619" s="6">
        <v>0</v>
      </c>
      <c r="AH619" s="6">
        <v>90</v>
      </c>
      <c r="AI619" s="3"/>
      <c r="AJ619" s="3"/>
    </row>
    <row r="620" spans="1:36" hidden="1" x14ac:dyDescent="0.2">
      <c r="A620" s="1" t="str">
        <f t="shared" si="9"/>
        <v>BaberghArab</v>
      </c>
      <c r="B620" s="3" t="s">
        <v>487</v>
      </c>
      <c r="C620" s="3" t="s">
        <v>488</v>
      </c>
      <c r="D620" s="3" t="s">
        <v>699</v>
      </c>
      <c r="E620" s="5">
        <v>10</v>
      </c>
      <c r="F620" s="5">
        <v>0</v>
      </c>
      <c r="G620" s="5">
        <v>0</v>
      </c>
      <c r="H620" s="5">
        <v>0</v>
      </c>
      <c r="I620" s="5">
        <v>0</v>
      </c>
      <c r="J620" s="5">
        <v>1</v>
      </c>
      <c r="K620" s="5">
        <v>3</v>
      </c>
      <c r="L620" s="5">
        <v>0</v>
      </c>
      <c r="M620" s="5">
        <v>0</v>
      </c>
      <c r="N620" s="5">
        <v>0</v>
      </c>
      <c r="O620" s="6">
        <v>0</v>
      </c>
      <c r="P620" s="6">
        <v>0</v>
      </c>
      <c r="Q620" s="6">
        <v>0</v>
      </c>
      <c r="R620" s="6">
        <v>0</v>
      </c>
      <c r="S620" s="6">
        <v>10</v>
      </c>
      <c r="T620" s="6">
        <v>30</v>
      </c>
      <c r="U620" s="6">
        <v>0</v>
      </c>
      <c r="V620" s="6">
        <v>0</v>
      </c>
      <c r="W620" s="6">
        <v>0</v>
      </c>
      <c r="X620" s="5">
        <v>5</v>
      </c>
      <c r="Y620" s="5">
        <v>4</v>
      </c>
      <c r="Z620" s="5">
        <v>0</v>
      </c>
      <c r="AA620" s="5">
        <v>0</v>
      </c>
      <c r="AB620" s="5">
        <v>0</v>
      </c>
      <c r="AC620" s="5">
        <v>0</v>
      </c>
      <c r="AD620" s="5">
        <v>5</v>
      </c>
      <c r="AE620" s="5">
        <v>4</v>
      </c>
      <c r="AF620" s="5">
        <v>0</v>
      </c>
      <c r="AG620" s="6">
        <v>0</v>
      </c>
      <c r="AH620" s="6">
        <v>80</v>
      </c>
      <c r="AI620" s="3"/>
      <c r="AJ620" s="3"/>
    </row>
    <row r="621" spans="1:36" hidden="1" x14ac:dyDescent="0.2">
      <c r="A621" s="1" t="str">
        <f t="shared" si="9"/>
        <v>BaberghOther</v>
      </c>
      <c r="B621" s="3" t="s">
        <v>487</v>
      </c>
      <c r="C621" s="3" t="s">
        <v>488</v>
      </c>
      <c r="D621" s="3" t="s">
        <v>718</v>
      </c>
      <c r="E621" s="5">
        <v>128</v>
      </c>
      <c r="F621" s="5">
        <v>0</v>
      </c>
      <c r="G621" s="5">
        <v>0</v>
      </c>
      <c r="H621" s="5">
        <v>0</v>
      </c>
      <c r="I621" s="5">
        <v>0</v>
      </c>
      <c r="J621" s="5">
        <v>6</v>
      </c>
      <c r="K621" s="5">
        <v>14</v>
      </c>
      <c r="L621" s="5">
        <v>0</v>
      </c>
      <c r="M621" s="5">
        <v>0</v>
      </c>
      <c r="N621" s="5">
        <v>0</v>
      </c>
      <c r="O621" s="6">
        <v>0</v>
      </c>
      <c r="P621" s="6">
        <v>0</v>
      </c>
      <c r="Q621" s="6">
        <v>0</v>
      </c>
      <c r="R621" s="6">
        <v>0</v>
      </c>
      <c r="S621" s="6">
        <v>4.6875</v>
      </c>
      <c r="T621" s="6">
        <v>10.9375</v>
      </c>
      <c r="U621" s="6">
        <v>0</v>
      </c>
      <c r="V621" s="6">
        <v>0</v>
      </c>
      <c r="W621" s="6">
        <v>0</v>
      </c>
      <c r="X621" s="5">
        <v>57</v>
      </c>
      <c r="Y621" s="5">
        <v>49</v>
      </c>
      <c r="Z621" s="5">
        <v>10</v>
      </c>
      <c r="AA621" s="5">
        <v>0</v>
      </c>
      <c r="AB621" s="5">
        <v>0</v>
      </c>
      <c r="AC621" s="5">
        <v>0</v>
      </c>
      <c r="AD621" s="5">
        <v>57</v>
      </c>
      <c r="AE621" s="5">
        <v>49</v>
      </c>
      <c r="AF621" s="5">
        <v>10</v>
      </c>
      <c r="AG621" s="6">
        <v>20.408163265306122</v>
      </c>
      <c r="AH621" s="6">
        <v>85.964912280701753</v>
      </c>
      <c r="AI621" s="3"/>
      <c r="AJ621" s="3"/>
    </row>
    <row r="622" spans="1:36" x14ac:dyDescent="0.2">
      <c r="A622" s="1" t="str">
        <f t="shared" si="9"/>
        <v>Barking and DagenhamAll people</v>
      </c>
      <c r="B622" s="3" t="s">
        <v>633</v>
      </c>
      <c r="C622" s="3" t="s">
        <v>634</v>
      </c>
      <c r="D622" s="3" t="s">
        <v>700</v>
      </c>
      <c r="E622" s="5">
        <v>185911</v>
      </c>
      <c r="F622" s="5">
        <v>19559</v>
      </c>
      <c r="G622" s="5">
        <v>46097</v>
      </c>
      <c r="H622" s="5">
        <v>7033</v>
      </c>
      <c r="I622" s="5">
        <v>0</v>
      </c>
      <c r="J622" s="5">
        <v>10149</v>
      </c>
      <c r="K622" s="5">
        <v>11672</v>
      </c>
      <c r="L622" s="5">
        <v>59248</v>
      </c>
      <c r="M622" s="5">
        <v>12257</v>
      </c>
      <c r="N622" s="5">
        <v>0</v>
      </c>
      <c r="O622" s="6">
        <v>10.520625460569843</v>
      </c>
      <c r="P622" s="6">
        <v>24.795197702126288</v>
      </c>
      <c r="Q622" s="6">
        <v>3.7829929374808375</v>
      </c>
      <c r="R622" s="6">
        <v>0</v>
      </c>
      <c r="S622" s="6">
        <v>5.4590637455556692</v>
      </c>
      <c r="T622" s="6">
        <v>6.2782729370505246</v>
      </c>
      <c r="U622" s="6">
        <v>31.869012592046733</v>
      </c>
      <c r="V622" s="6">
        <v>6.5929396324047529</v>
      </c>
      <c r="W622" s="6">
        <v>0</v>
      </c>
      <c r="X622" s="5">
        <v>66675</v>
      </c>
      <c r="Y622" s="5">
        <v>53593</v>
      </c>
      <c r="Z622" s="5">
        <v>5734</v>
      </c>
      <c r="AA622" s="5">
        <v>10751</v>
      </c>
      <c r="AB622" s="5">
        <v>8292</v>
      </c>
      <c r="AC622" s="5">
        <v>1115</v>
      </c>
      <c r="AD622" s="5">
        <v>55924</v>
      </c>
      <c r="AE622" s="5">
        <v>45301</v>
      </c>
      <c r="AF622" s="5">
        <v>4619</v>
      </c>
      <c r="AG622" s="6">
        <v>10.196242908545065</v>
      </c>
      <c r="AH622" s="6">
        <v>81.004577641084325</v>
      </c>
      <c r="AI622" s="6">
        <v>13.446695610226724</v>
      </c>
      <c r="AJ622" s="6">
        <v>77.127709050320902</v>
      </c>
    </row>
    <row r="623" spans="1:36" hidden="1" x14ac:dyDescent="0.2">
      <c r="A623" s="1" t="str">
        <f t="shared" si="9"/>
        <v>Barking and DagenhamWhite British</v>
      </c>
      <c r="B623" s="3" t="s">
        <v>633</v>
      </c>
      <c r="C623" s="3" t="s">
        <v>634</v>
      </c>
      <c r="D623" s="3" t="s">
        <v>701</v>
      </c>
      <c r="E623" s="5">
        <v>91949</v>
      </c>
      <c r="F623" s="5">
        <v>8603</v>
      </c>
      <c r="G623" s="5">
        <v>19790</v>
      </c>
      <c r="H623" s="5">
        <v>2486</v>
      </c>
      <c r="I623" s="5">
        <v>0</v>
      </c>
      <c r="J623" s="5">
        <v>6236</v>
      </c>
      <c r="K623" s="5">
        <v>4597</v>
      </c>
      <c r="L623" s="5">
        <v>25415</v>
      </c>
      <c r="M623" s="5">
        <v>3916</v>
      </c>
      <c r="N623" s="5">
        <v>0</v>
      </c>
      <c r="O623" s="6">
        <v>9.3562735864446598</v>
      </c>
      <c r="P623" s="6">
        <v>21.52280068298731</v>
      </c>
      <c r="Q623" s="6">
        <v>2.7036726881205886</v>
      </c>
      <c r="R623" s="6">
        <v>0</v>
      </c>
      <c r="S623" s="6">
        <v>6.7820204678680573</v>
      </c>
      <c r="T623" s="6">
        <v>4.9995105982664301</v>
      </c>
      <c r="U623" s="6">
        <v>27.640322352608511</v>
      </c>
      <c r="V623" s="6">
        <v>4.2588826414642904</v>
      </c>
      <c r="W623" s="6">
        <v>0</v>
      </c>
      <c r="X623" s="5">
        <v>28480</v>
      </c>
      <c r="Y623" s="5">
        <v>22224</v>
      </c>
      <c r="Z623" s="5">
        <v>2482</v>
      </c>
      <c r="AA623" s="5">
        <v>4072</v>
      </c>
      <c r="AB623" s="5">
        <v>2985</v>
      </c>
      <c r="AC623" s="5">
        <v>441</v>
      </c>
      <c r="AD623" s="5">
        <v>24408</v>
      </c>
      <c r="AE623" s="5">
        <v>19239</v>
      </c>
      <c r="AF623" s="5">
        <v>2041</v>
      </c>
      <c r="AG623" s="6">
        <v>10.608659493736681</v>
      </c>
      <c r="AH623" s="6">
        <v>78.822517207472956</v>
      </c>
      <c r="AI623" s="6">
        <v>14.773869346733669</v>
      </c>
      <c r="AJ623" s="6">
        <v>73.305500982318264</v>
      </c>
    </row>
    <row r="624" spans="1:36" hidden="1" x14ac:dyDescent="0.2">
      <c r="A624" s="1" t="str">
        <f t="shared" si="9"/>
        <v>Barking and DagenhamMinorities - all other than White British</v>
      </c>
      <c r="B624" s="3" t="s">
        <v>633</v>
      </c>
      <c r="C624" s="3" t="s">
        <v>634</v>
      </c>
      <c r="D624" s="3" t="s">
        <v>702</v>
      </c>
      <c r="E624" s="5">
        <v>93962</v>
      </c>
      <c r="F624" s="5">
        <v>10956</v>
      </c>
      <c r="G624" s="5">
        <v>26307</v>
      </c>
      <c r="H624" s="5">
        <v>4547</v>
      </c>
      <c r="I624" s="5">
        <v>0</v>
      </c>
      <c r="J624" s="5">
        <v>3913</v>
      </c>
      <c r="K624" s="5">
        <v>7075</v>
      </c>
      <c r="L624" s="5">
        <v>33833</v>
      </c>
      <c r="M624" s="5">
        <v>8341</v>
      </c>
      <c r="N624" s="5">
        <v>0</v>
      </c>
      <c r="O624" s="6">
        <v>11.660032779208617</v>
      </c>
      <c r="P624" s="6">
        <v>27.997488346352782</v>
      </c>
      <c r="Q624" s="6">
        <v>4.839190310976778</v>
      </c>
      <c r="R624" s="6">
        <v>0</v>
      </c>
      <c r="S624" s="6">
        <v>4.1644494582916503</v>
      </c>
      <c r="T624" s="6">
        <v>7.5296396415572255</v>
      </c>
      <c r="U624" s="6">
        <v>36.007109256933653</v>
      </c>
      <c r="V624" s="6">
        <v>8.8769928268874647</v>
      </c>
      <c r="W624" s="6">
        <v>0</v>
      </c>
      <c r="X624" s="5">
        <v>38195</v>
      </c>
      <c r="Y624" s="5">
        <v>31369</v>
      </c>
      <c r="Z624" s="5">
        <v>3252</v>
      </c>
      <c r="AA624" s="5">
        <v>6679</v>
      </c>
      <c r="AB624" s="5">
        <v>5307</v>
      </c>
      <c r="AC624" s="5">
        <v>674</v>
      </c>
      <c r="AD624" s="5">
        <v>31516</v>
      </c>
      <c r="AE624" s="5">
        <v>26062</v>
      </c>
      <c r="AF624" s="5">
        <v>2578</v>
      </c>
      <c r="AG624" s="6">
        <v>9.8917964853042744</v>
      </c>
      <c r="AH624" s="6">
        <v>82.694504378728269</v>
      </c>
      <c r="AI624" s="6">
        <v>12.700207273412474</v>
      </c>
      <c r="AJ624" s="6">
        <v>79.45800269501423</v>
      </c>
    </row>
    <row r="625" spans="1:36" hidden="1" x14ac:dyDescent="0.2">
      <c r="A625" s="1" t="str">
        <f t="shared" si="9"/>
        <v>Barking and DagenhamWhite Irish</v>
      </c>
      <c r="B625" s="3" t="s">
        <v>633</v>
      </c>
      <c r="C625" s="3" t="s">
        <v>634</v>
      </c>
      <c r="D625" s="3" t="s">
        <v>703</v>
      </c>
      <c r="E625" s="5">
        <v>1730</v>
      </c>
      <c r="F625" s="5">
        <v>122</v>
      </c>
      <c r="G625" s="5">
        <v>303</v>
      </c>
      <c r="H625" s="5">
        <v>31</v>
      </c>
      <c r="I625" s="5">
        <v>0</v>
      </c>
      <c r="J625" s="5">
        <v>78</v>
      </c>
      <c r="K625" s="5">
        <v>77</v>
      </c>
      <c r="L625" s="5">
        <v>522</v>
      </c>
      <c r="M625" s="5">
        <v>79</v>
      </c>
      <c r="N625" s="5">
        <v>0</v>
      </c>
      <c r="O625" s="6">
        <v>7.0520231213872835</v>
      </c>
      <c r="P625" s="6">
        <v>17.514450867052023</v>
      </c>
      <c r="Q625" s="6">
        <v>1.7919075144508672</v>
      </c>
      <c r="R625" s="6">
        <v>0</v>
      </c>
      <c r="S625" s="6">
        <v>4.5086705202312141</v>
      </c>
      <c r="T625" s="6">
        <v>4.4508670520231215</v>
      </c>
      <c r="U625" s="6">
        <v>30.173410404624278</v>
      </c>
      <c r="V625" s="6">
        <v>4.5664739884393066</v>
      </c>
      <c r="W625" s="6">
        <v>0</v>
      </c>
      <c r="X625" s="5">
        <v>490</v>
      </c>
      <c r="Y625" s="5">
        <v>407</v>
      </c>
      <c r="Z625" s="5">
        <v>53</v>
      </c>
      <c r="AA625" s="5">
        <v>57</v>
      </c>
      <c r="AB625" s="5">
        <v>39</v>
      </c>
      <c r="AC625" s="5">
        <v>1</v>
      </c>
      <c r="AD625" s="5">
        <v>433</v>
      </c>
      <c r="AE625" s="5">
        <v>368</v>
      </c>
      <c r="AF625" s="5">
        <v>52</v>
      </c>
      <c r="AG625" s="6">
        <v>14.130434782608695</v>
      </c>
      <c r="AH625" s="6">
        <v>84.988452655889148</v>
      </c>
      <c r="AI625" s="6">
        <v>2.5641025641025643</v>
      </c>
      <c r="AJ625" s="6">
        <v>68.421052631578945</v>
      </c>
    </row>
    <row r="626" spans="1:36" hidden="1" x14ac:dyDescent="0.2">
      <c r="A626" s="1" t="str">
        <f t="shared" si="9"/>
        <v>Barking and DagenhamWhite Gyspy or Irish Traveller</v>
      </c>
      <c r="B626" s="3" t="s">
        <v>633</v>
      </c>
      <c r="C626" s="3" t="s">
        <v>634</v>
      </c>
      <c r="D626" s="3" t="s">
        <v>704</v>
      </c>
      <c r="E626" s="5">
        <v>182</v>
      </c>
      <c r="F626" s="5">
        <v>14</v>
      </c>
      <c r="G626" s="5">
        <v>56</v>
      </c>
      <c r="H626" s="5">
        <v>6</v>
      </c>
      <c r="I626" s="5">
        <v>0</v>
      </c>
      <c r="J626" s="5">
        <v>0</v>
      </c>
      <c r="K626" s="5">
        <v>30</v>
      </c>
      <c r="L626" s="5">
        <v>58</v>
      </c>
      <c r="M626" s="5">
        <v>21</v>
      </c>
      <c r="N626" s="5">
        <v>0</v>
      </c>
      <c r="O626" s="6">
        <v>7.6923076923076925</v>
      </c>
      <c r="P626" s="6">
        <v>30.76923076923077</v>
      </c>
      <c r="Q626" s="6">
        <v>3.2967032967032965</v>
      </c>
      <c r="R626" s="6">
        <v>0</v>
      </c>
      <c r="S626" s="6">
        <v>0</v>
      </c>
      <c r="T626" s="6">
        <v>16.483516483516482</v>
      </c>
      <c r="U626" s="6">
        <v>31.868131868131869</v>
      </c>
      <c r="V626" s="6">
        <v>11.538461538461538</v>
      </c>
      <c r="W626" s="6">
        <v>0</v>
      </c>
      <c r="X626" s="5">
        <v>57</v>
      </c>
      <c r="Y626" s="5">
        <v>19</v>
      </c>
      <c r="Z626" s="5">
        <v>4</v>
      </c>
      <c r="AA626" s="5">
        <v>10</v>
      </c>
      <c r="AB626" s="5">
        <v>0</v>
      </c>
      <c r="AC626" s="5">
        <v>0</v>
      </c>
      <c r="AD626" s="5">
        <v>47</v>
      </c>
      <c r="AE626" s="5">
        <v>19</v>
      </c>
      <c r="AF626" s="5">
        <v>4</v>
      </c>
      <c r="AG626" s="6">
        <v>21.05263157894737</v>
      </c>
      <c r="AH626" s="6">
        <v>40.425531914893618</v>
      </c>
      <c r="AI626" s="6"/>
      <c r="AJ626" s="6">
        <v>0</v>
      </c>
    </row>
    <row r="627" spans="1:36" hidden="1" x14ac:dyDescent="0.2">
      <c r="A627" s="1" t="str">
        <f t="shared" si="9"/>
        <v>Barking and DagenhamWhite Other</v>
      </c>
      <c r="B627" s="3" t="s">
        <v>633</v>
      </c>
      <c r="C627" s="3" t="s">
        <v>634</v>
      </c>
      <c r="D627" s="3" t="s">
        <v>705</v>
      </c>
      <c r="E627" s="5">
        <v>14525</v>
      </c>
      <c r="F627" s="5">
        <v>1548</v>
      </c>
      <c r="G627" s="5">
        <v>4129</v>
      </c>
      <c r="H627" s="5">
        <v>760</v>
      </c>
      <c r="I627" s="5">
        <v>0</v>
      </c>
      <c r="J627" s="5">
        <v>658</v>
      </c>
      <c r="K627" s="5">
        <v>1019</v>
      </c>
      <c r="L627" s="5">
        <v>5183</v>
      </c>
      <c r="M627" s="5">
        <v>1302</v>
      </c>
      <c r="N627" s="5">
        <v>0</v>
      </c>
      <c r="O627" s="6">
        <v>10.657487091222031</v>
      </c>
      <c r="P627" s="6">
        <v>28.426850258175559</v>
      </c>
      <c r="Q627" s="6">
        <v>5.2323580034423411</v>
      </c>
      <c r="R627" s="6">
        <v>0</v>
      </c>
      <c r="S627" s="6">
        <v>4.5301204819277112</v>
      </c>
      <c r="T627" s="6">
        <v>7.015490533562823</v>
      </c>
      <c r="U627" s="6">
        <v>35.683304647160071</v>
      </c>
      <c r="V627" s="6">
        <v>8.9638554216867465</v>
      </c>
      <c r="W627" s="6">
        <v>0</v>
      </c>
      <c r="X627" s="5">
        <v>7688</v>
      </c>
      <c r="Y627" s="5">
        <v>6604</v>
      </c>
      <c r="Z627" s="5">
        <v>470</v>
      </c>
      <c r="AA627" s="5">
        <v>1266</v>
      </c>
      <c r="AB627" s="5">
        <v>1012</v>
      </c>
      <c r="AC627" s="5">
        <v>100</v>
      </c>
      <c r="AD627" s="5">
        <v>6422</v>
      </c>
      <c r="AE627" s="5">
        <v>5592</v>
      </c>
      <c r="AF627" s="5">
        <v>370</v>
      </c>
      <c r="AG627" s="6">
        <v>6.6165951359084403</v>
      </c>
      <c r="AH627" s="6">
        <v>87.075677359078171</v>
      </c>
      <c r="AI627" s="6">
        <v>9.8814229249011856</v>
      </c>
      <c r="AJ627" s="6">
        <v>79.936808846761451</v>
      </c>
    </row>
    <row r="628" spans="1:36" hidden="1" x14ac:dyDescent="0.2">
      <c r="A628" s="1" t="str">
        <f t="shared" si="9"/>
        <v>Barking and DagenhamMixed White and Black Caribbean</v>
      </c>
      <c r="B628" s="3" t="s">
        <v>633</v>
      </c>
      <c r="C628" s="3" t="s">
        <v>634</v>
      </c>
      <c r="D628" s="3" t="s">
        <v>706</v>
      </c>
      <c r="E628" s="5">
        <v>2669</v>
      </c>
      <c r="F628" s="5">
        <v>315</v>
      </c>
      <c r="G628" s="5">
        <v>731</v>
      </c>
      <c r="H628" s="5">
        <v>114</v>
      </c>
      <c r="I628" s="5">
        <v>0</v>
      </c>
      <c r="J628" s="5">
        <v>164</v>
      </c>
      <c r="K628" s="5">
        <v>200</v>
      </c>
      <c r="L628" s="5">
        <v>822</v>
      </c>
      <c r="M628" s="5">
        <v>167</v>
      </c>
      <c r="N628" s="5">
        <v>0</v>
      </c>
      <c r="O628" s="6">
        <v>11.802173098538779</v>
      </c>
      <c r="P628" s="6">
        <v>27.388535031847134</v>
      </c>
      <c r="Q628" s="6">
        <v>4.2712626451854625</v>
      </c>
      <c r="R628" s="6">
        <v>0</v>
      </c>
      <c r="S628" s="6">
        <v>6.1446234544773324</v>
      </c>
      <c r="T628" s="6">
        <v>7.4934432371674786</v>
      </c>
      <c r="U628" s="6">
        <v>30.798051704758336</v>
      </c>
      <c r="V628" s="6">
        <v>6.2570251030348443</v>
      </c>
      <c r="W628" s="6">
        <v>0</v>
      </c>
      <c r="X628" s="5">
        <v>549</v>
      </c>
      <c r="Y628" s="5">
        <v>422</v>
      </c>
      <c r="Z628" s="5">
        <v>77</v>
      </c>
      <c r="AA628" s="5">
        <v>106</v>
      </c>
      <c r="AB628" s="5">
        <v>86</v>
      </c>
      <c r="AC628" s="5">
        <v>16</v>
      </c>
      <c r="AD628" s="5">
        <v>443</v>
      </c>
      <c r="AE628" s="5">
        <v>336</v>
      </c>
      <c r="AF628" s="5">
        <v>61</v>
      </c>
      <c r="AG628" s="6">
        <v>18.154761904761905</v>
      </c>
      <c r="AH628" s="6">
        <v>75.846501128668166</v>
      </c>
      <c r="AI628" s="6">
        <v>18.604651162790699</v>
      </c>
      <c r="AJ628" s="6">
        <v>81.132075471698116</v>
      </c>
    </row>
    <row r="629" spans="1:36" hidden="1" x14ac:dyDescent="0.2">
      <c r="A629" s="1" t="str">
        <f t="shared" si="9"/>
        <v>Barking and DagenhamMixed White and Black African</v>
      </c>
      <c r="B629" s="3" t="s">
        <v>633</v>
      </c>
      <c r="C629" s="3" t="s">
        <v>634</v>
      </c>
      <c r="D629" s="3" t="s">
        <v>707</v>
      </c>
      <c r="E629" s="5">
        <v>2128</v>
      </c>
      <c r="F629" s="5">
        <v>325</v>
      </c>
      <c r="G629" s="5">
        <v>713</v>
      </c>
      <c r="H629" s="5">
        <v>124</v>
      </c>
      <c r="I629" s="5">
        <v>0</v>
      </c>
      <c r="J629" s="5">
        <v>117</v>
      </c>
      <c r="K629" s="5">
        <v>221</v>
      </c>
      <c r="L629" s="5">
        <v>812</v>
      </c>
      <c r="M629" s="5">
        <v>239</v>
      </c>
      <c r="N629" s="5">
        <v>0</v>
      </c>
      <c r="O629" s="6">
        <v>15.272556390977444</v>
      </c>
      <c r="P629" s="6">
        <v>33.505639097744364</v>
      </c>
      <c r="Q629" s="6">
        <v>5.8270676691729326</v>
      </c>
      <c r="R629" s="6">
        <v>0</v>
      </c>
      <c r="S629" s="6">
        <v>5.4981203007518795</v>
      </c>
      <c r="T629" s="6">
        <v>10.385338345864662</v>
      </c>
      <c r="U629" s="6">
        <v>38.157894736842103</v>
      </c>
      <c r="V629" s="6">
        <v>11.231203007518797</v>
      </c>
      <c r="W629" s="6">
        <v>0</v>
      </c>
      <c r="X629" s="5">
        <v>441</v>
      </c>
      <c r="Y629" s="5">
        <v>347</v>
      </c>
      <c r="Z629" s="5">
        <v>63</v>
      </c>
      <c r="AA629" s="5">
        <v>105</v>
      </c>
      <c r="AB629" s="5">
        <v>81</v>
      </c>
      <c r="AC629" s="5">
        <v>13</v>
      </c>
      <c r="AD629" s="5">
        <v>336</v>
      </c>
      <c r="AE629" s="5">
        <v>266</v>
      </c>
      <c r="AF629" s="5">
        <v>50</v>
      </c>
      <c r="AG629" s="6">
        <v>18.796992481203006</v>
      </c>
      <c r="AH629" s="6">
        <v>79.166666666666671</v>
      </c>
      <c r="AI629" s="6">
        <v>16.049382716049383</v>
      </c>
      <c r="AJ629" s="6">
        <v>77.142857142857139</v>
      </c>
    </row>
    <row r="630" spans="1:36" hidden="1" x14ac:dyDescent="0.2">
      <c r="A630" s="1" t="str">
        <f t="shared" si="9"/>
        <v>Barking and DagenhamMixed White and Asian</v>
      </c>
      <c r="B630" s="3" t="s">
        <v>633</v>
      </c>
      <c r="C630" s="3" t="s">
        <v>634</v>
      </c>
      <c r="D630" s="3" t="s">
        <v>708</v>
      </c>
      <c r="E630" s="5">
        <v>1246</v>
      </c>
      <c r="F630" s="5">
        <v>91</v>
      </c>
      <c r="G630" s="5">
        <v>267</v>
      </c>
      <c r="H630" s="5">
        <v>41</v>
      </c>
      <c r="I630" s="5">
        <v>0</v>
      </c>
      <c r="J630" s="5">
        <v>52</v>
      </c>
      <c r="K630" s="5">
        <v>78</v>
      </c>
      <c r="L630" s="5">
        <v>409</v>
      </c>
      <c r="M630" s="5">
        <v>89</v>
      </c>
      <c r="N630" s="5">
        <v>0</v>
      </c>
      <c r="O630" s="6">
        <v>7.3033707865168536</v>
      </c>
      <c r="P630" s="6">
        <v>21.428571428571427</v>
      </c>
      <c r="Q630" s="6">
        <v>3.2905296950240772</v>
      </c>
      <c r="R630" s="6">
        <v>0</v>
      </c>
      <c r="S630" s="6">
        <v>4.173354735152488</v>
      </c>
      <c r="T630" s="6">
        <v>6.260032102728732</v>
      </c>
      <c r="U630" s="6">
        <v>32.825040128410912</v>
      </c>
      <c r="V630" s="6">
        <v>7.1428571428571432</v>
      </c>
      <c r="W630" s="6">
        <v>0</v>
      </c>
      <c r="X630" s="5">
        <v>266</v>
      </c>
      <c r="Y630" s="5">
        <v>203</v>
      </c>
      <c r="Z630" s="5">
        <v>22</v>
      </c>
      <c r="AA630" s="5">
        <v>47</v>
      </c>
      <c r="AB630" s="5">
        <v>38</v>
      </c>
      <c r="AC630" s="5">
        <v>6</v>
      </c>
      <c r="AD630" s="5">
        <v>219</v>
      </c>
      <c r="AE630" s="5">
        <v>165</v>
      </c>
      <c r="AF630" s="5">
        <v>16</v>
      </c>
      <c r="AG630" s="6">
        <v>9.6969696969696972</v>
      </c>
      <c r="AH630" s="6">
        <v>75.342465753424662</v>
      </c>
      <c r="AI630" s="6">
        <v>15.789473684210526</v>
      </c>
      <c r="AJ630" s="6">
        <v>80.851063829787236</v>
      </c>
    </row>
    <row r="631" spans="1:36" hidden="1" x14ac:dyDescent="0.2">
      <c r="A631" s="1" t="str">
        <f t="shared" si="9"/>
        <v>Barking and DagenhamMixed Other</v>
      </c>
      <c r="B631" s="3" t="s">
        <v>633</v>
      </c>
      <c r="C631" s="3" t="s">
        <v>634</v>
      </c>
      <c r="D631" s="3" t="s">
        <v>709</v>
      </c>
      <c r="E631" s="5">
        <v>1835</v>
      </c>
      <c r="F631" s="5">
        <v>241</v>
      </c>
      <c r="G631" s="5">
        <v>529</v>
      </c>
      <c r="H631" s="5">
        <v>91</v>
      </c>
      <c r="I631" s="5">
        <v>0</v>
      </c>
      <c r="J631" s="5">
        <v>76</v>
      </c>
      <c r="K631" s="5">
        <v>128</v>
      </c>
      <c r="L631" s="5">
        <v>670</v>
      </c>
      <c r="M631" s="5">
        <v>193</v>
      </c>
      <c r="N631" s="5">
        <v>0</v>
      </c>
      <c r="O631" s="6">
        <v>13.133514986376023</v>
      </c>
      <c r="P631" s="6">
        <v>28.8283378746594</v>
      </c>
      <c r="Q631" s="6">
        <v>4.9591280653950953</v>
      </c>
      <c r="R631" s="6">
        <v>0</v>
      </c>
      <c r="S631" s="6">
        <v>4.1416893732970026</v>
      </c>
      <c r="T631" s="6">
        <v>6.9754768392370572</v>
      </c>
      <c r="U631" s="6">
        <v>36.51226158038147</v>
      </c>
      <c r="V631" s="6">
        <v>10.517711171662125</v>
      </c>
      <c r="W631" s="6">
        <v>0</v>
      </c>
      <c r="X631" s="5">
        <v>429</v>
      </c>
      <c r="Y631" s="5">
        <v>350</v>
      </c>
      <c r="Z631" s="5">
        <v>41</v>
      </c>
      <c r="AA631" s="5">
        <v>87</v>
      </c>
      <c r="AB631" s="5">
        <v>66</v>
      </c>
      <c r="AC631" s="5">
        <v>7</v>
      </c>
      <c r="AD631" s="5">
        <v>342</v>
      </c>
      <c r="AE631" s="5">
        <v>284</v>
      </c>
      <c r="AF631" s="5">
        <v>34</v>
      </c>
      <c r="AG631" s="6">
        <v>11.971830985915492</v>
      </c>
      <c r="AH631" s="6">
        <v>83.040935672514621</v>
      </c>
      <c r="AI631" s="6">
        <v>10.606060606060606</v>
      </c>
      <c r="AJ631" s="6">
        <v>75.862068965517238</v>
      </c>
    </row>
    <row r="632" spans="1:36" hidden="1" x14ac:dyDescent="0.2">
      <c r="A632" s="1" t="str">
        <f t="shared" si="9"/>
        <v>Barking and DagenhamIndian</v>
      </c>
      <c r="B632" s="3" t="s">
        <v>633</v>
      </c>
      <c r="C632" s="3" t="s">
        <v>634</v>
      </c>
      <c r="D632" s="3" t="s">
        <v>710</v>
      </c>
      <c r="E632" s="5">
        <v>7436</v>
      </c>
      <c r="F632" s="5">
        <v>361</v>
      </c>
      <c r="G632" s="5">
        <v>1634</v>
      </c>
      <c r="H632" s="5">
        <v>126</v>
      </c>
      <c r="I632" s="5">
        <v>0</v>
      </c>
      <c r="J632" s="5">
        <v>177</v>
      </c>
      <c r="K632" s="5">
        <v>259</v>
      </c>
      <c r="L632" s="5">
        <v>3337</v>
      </c>
      <c r="M632" s="5">
        <v>579</v>
      </c>
      <c r="N632" s="5">
        <v>0</v>
      </c>
      <c r="O632" s="6">
        <v>4.8547606239913934</v>
      </c>
      <c r="P632" s="6">
        <v>21.974179666487359</v>
      </c>
      <c r="Q632" s="6">
        <v>1.694459386767079</v>
      </c>
      <c r="R632" s="6">
        <v>0</v>
      </c>
      <c r="S632" s="6">
        <v>2.3803119956966112</v>
      </c>
      <c r="T632" s="6">
        <v>3.4830554061323293</v>
      </c>
      <c r="U632" s="6">
        <v>44.876277568585259</v>
      </c>
      <c r="V632" s="6">
        <v>7.7864443249058635</v>
      </c>
      <c r="W632" s="6">
        <v>0</v>
      </c>
      <c r="X632" s="5">
        <v>3594</v>
      </c>
      <c r="Y632" s="5">
        <v>3072</v>
      </c>
      <c r="Z632" s="5">
        <v>210</v>
      </c>
      <c r="AA632" s="5">
        <v>408</v>
      </c>
      <c r="AB632" s="5">
        <v>338</v>
      </c>
      <c r="AC632" s="5">
        <v>20</v>
      </c>
      <c r="AD632" s="5">
        <v>3186</v>
      </c>
      <c r="AE632" s="5">
        <v>2734</v>
      </c>
      <c r="AF632" s="5">
        <v>190</v>
      </c>
      <c r="AG632" s="6">
        <v>6.9495245062179958</v>
      </c>
      <c r="AH632" s="6">
        <v>85.812931575643447</v>
      </c>
      <c r="AI632" s="6">
        <v>5.9171597633136095</v>
      </c>
      <c r="AJ632" s="6">
        <v>82.843137254901961</v>
      </c>
    </row>
    <row r="633" spans="1:36" hidden="1" x14ac:dyDescent="0.2">
      <c r="A633" s="1" t="str">
        <f t="shared" si="9"/>
        <v>Barking and DagenhamPakistani</v>
      </c>
      <c r="B633" s="3" t="s">
        <v>633</v>
      </c>
      <c r="C633" s="3" t="s">
        <v>634</v>
      </c>
      <c r="D633" s="3" t="s">
        <v>711</v>
      </c>
      <c r="E633" s="5">
        <v>8007</v>
      </c>
      <c r="F633" s="5">
        <v>518</v>
      </c>
      <c r="G633" s="5">
        <v>1822</v>
      </c>
      <c r="H633" s="5">
        <v>239</v>
      </c>
      <c r="I633" s="5">
        <v>0</v>
      </c>
      <c r="J633" s="5">
        <v>152</v>
      </c>
      <c r="K633" s="5">
        <v>328</v>
      </c>
      <c r="L633" s="5">
        <v>3417</v>
      </c>
      <c r="M633" s="5">
        <v>889</v>
      </c>
      <c r="N633" s="5">
        <v>0</v>
      </c>
      <c r="O633" s="6">
        <v>6.4693393280879228</v>
      </c>
      <c r="P633" s="6">
        <v>22.755089296865243</v>
      </c>
      <c r="Q633" s="6">
        <v>2.9848882228050457</v>
      </c>
      <c r="R633" s="6">
        <v>0</v>
      </c>
      <c r="S633" s="6">
        <v>1.8983389534157613</v>
      </c>
      <c r="T633" s="6">
        <v>4.0964156363182216</v>
      </c>
      <c r="U633" s="6">
        <v>42.675159235668787</v>
      </c>
      <c r="V633" s="6">
        <v>11.102785063069813</v>
      </c>
      <c r="W633" s="6">
        <v>0</v>
      </c>
      <c r="X633" s="5">
        <v>3233</v>
      </c>
      <c r="Y633" s="5">
        <v>2284</v>
      </c>
      <c r="Z633" s="5">
        <v>219</v>
      </c>
      <c r="AA633" s="5">
        <v>348</v>
      </c>
      <c r="AB633" s="5">
        <v>229</v>
      </c>
      <c r="AC633" s="5">
        <v>25</v>
      </c>
      <c r="AD633" s="5">
        <v>2885</v>
      </c>
      <c r="AE633" s="5">
        <v>2055</v>
      </c>
      <c r="AF633" s="5">
        <v>194</v>
      </c>
      <c r="AG633" s="6">
        <v>9.440389294403893</v>
      </c>
      <c r="AH633" s="6">
        <v>71.230502599653377</v>
      </c>
      <c r="AI633" s="6">
        <v>10.91703056768559</v>
      </c>
      <c r="AJ633" s="6">
        <v>65.804597701149419</v>
      </c>
    </row>
    <row r="634" spans="1:36" hidden="1" x14ac:dyDescent="0.2">
      <c r="A634" s="1" t="str">
        <f t="shared" si="9"/>
        <v>Barking and DagenhamBangladeshi</v>
      </c>
      <c r="B634" s="3" t="s">
        <v>633</v>
      </c>
      <c r="C634" s="3" t="s">
        <v>634</v>
      </c>
      <c r="D634" s="3" t="s">
        <v>712</v>
      </c>
      <c r="E634" s="5">
        <v>7701</v>
      </c>
      <c r="F634" s="5">
        <v>685</v>
      </c>
      <c r="G634" s="5">
        <v>1614</v>
      </c>
      <c r="H634" s="5">
        <v>242</v>
      </c>
      <c r="I634" s="5">
        <v>0</v>
      </c>
      <c r="J634" s="5">
        <v>219</v>
      </c>
      <c r="K634" s="5">
        <v>313</v>
      </c>
      <c r="L634" s="5">
        <v>2601</v>
      </c>
      <c r="M634" s="5">
        <v>532</v>
      </c>
      <c r="N634" s="5">
        <v>0</v>
      </c>
      <c r="O634" s="6">
        <v>8.8949487079600047</v>
      </c>
      <c r="P634" s="6">
        <v>20.958317101675107</v>
      </c>
      <c r="Q634" s="6">
        <v>3.1424490325931695</v>
      </c>
      <c r="R634" s="6">
        <v>0</v>
      </c>
      <c r="S634" s="6">
        <v>2.8437865212310092</v>
      </c>
      <c r="T634" s="6">
        <v>4.0644072198415788</v>
      </c>
      <c r="U634" s="6">
        <v>33.774834437086092</v>
      </c>
      <c r="V634" s="6">
        <v>6.908193741072588</v>
      </c>
      <c r="W634" s="6">
        <v>0</v>
      </c>
      <c r="X634" s="5">
        <v>3069</v>
      </c>
      <c r="Y634" s="5">
        <v>2235</v>
      </c>
      <c r="Z634" s="5">
        <v>206</v>
      </c>
      <c r="AA634" s="5">
        <v>374</v>
      </c>
      <c r="AB634" s="5">
        <v>273</v>
      </c>
      <c r="AC634" s="5">
        <v>23</v>
      </c>
      <c r="AD634" s="5">
        <v>2695</v>
      </c>
      <c r="AE634" s="5">
        <v>1962</v>
      </c>
      <c r="AF634" s="5">
        <v>183</v>
      </c>
      <c r="AG634" s="6">
        <v>9.3272171253822638</v>
      </c>
      <c r="AH634" s="6">
        <v>72.801484230055664</v>
      </c>
      <c r="AI634" s="6">
        <v>8.4249084249084252</v>
      </c>
      <c r="AJ634" s="6">
        <v>72.994652406417117</v>
      </c>
    </row>
    <row r="635" spans="1:36" hidden="1" x14ac:dyDescent="0.2">
      <c r="A635" s="1" t="str">
        <f t="shared" si="9"/>
        <v>Barking and DagenhamChinese</v>
      </c>
      <c r="B635" s="3" t="s">
        <v>633</v>
      </c>
      <c r="C635" s="3" t="s">
        <v>634</v>
      </c>
      <c r="D635" s="3" t="s">
        <v>713</v>
      </c>
      <c r="E635" s="5">
        <v>1315</v>
      </c>
      <c r="F635" s="5">
        <v>127</v>
      </c>
      <c r="G635" s="5">
        <v>416</v>
      </c>
      <c r="H635" s="5">
        <v>51</v>
      </c>
      <c r="I635" s="5">
        <v>0</v>
      </c>
      <c r="J635" s="5">
        <v>57</v>
      </c>
      <c r="K635" s="5">
        <v>115</v>
      </c>
      <c r="L635" s="5">
        <v>499</v>
      </c>
      <c r="M635" s="5">
        <v>105</v>
      </c>
      <c r="N635" s="5">
        <v>0</v>
      </c>
      <c r="O635" s="6">
        <v>9.6577946768060841</v>
      </c>
      <c r="P635" s="6">
        <v>31.634980988593156</v>
      </c>
      <c r="Q635" s="6">
        <v>3.8783269961977185</v>
      </c>
      <c r="R635" s="6">
        <v>0</v>
      </c>
      <c r="S635" s="6">
        <v>4.334600760456274</v>
      </c>
      <c r="T635" s="6">
        <v>8.7452471482889731</v>
      </c>
      <c r="U635" s="6">
        <v>37.946768060836504</v>
      </c>
      <c r="V635" s="6">
        <v>7.9847908745247151</v>
      </c>
      <c r="W635" s="6">
        <v>0</v>
      </c>
      <c r="X635" s="5">
        <v>610</v>
      </c>
      <c r="Y635" s="5">
        <v>546</v>
      </c>
      <c r="Z635" s="5">
        <v>33</v>
      </c>
      <c r="AA635" s="5">
        <v>109</v>
      </c>
      <c r="AB635" s="5">
        <v>100</v>
      </c>
      <c r="AC635" s="5">
        <v>10</v>
      </c>
      <c r="AD635" s="5">
        <v>501</v>
      </c>
      <c r="AE635" s="5">
        <v>446</v>
      </c>
      <c r="AF635" s="5">
        <v>23</v>
      </c>
      <c r="AG635" s="6">
        <v>5.1569506726457401</v>
      </c>
      <c r="AH635" s="6">
        <v>89.02195608782435</v>
      </c>
      <c r="AI635" s="6">
        <v>10</v>
      </c>
      <c r="AJ635" s="6">
        <v>91.743119266055047</v>
      </c>
    </row>
    <row r="636" spans="1:36" hidden="1" x14ac:dyDescent="0.2">
      <c r="A636" s="1" t="str">
        <f t="shared" si="9"/>
        <v>Barking and DagenhamAsian Other</v>
      </c>
      <c r="B636" s="3" t="s">
        <v>633</v>
      </c>
      <c r="C636" s="3" t="s">
        <v>634</v>
      </c>
      <c r="D636" s="3" t="s">
        <v>714</v>
      </c>
      <c r="E636" s="5">
        <v>5135</v>
      </c>
      <c r="F636" s="5">
        <v>401</v>
      </c>
      <c r="G636" s="5">
        <v>1161</v>
      </c>
      <c r="H636" s="5">
        <v>145</v>
      </c>
      <c r="I636" s="5">
        <v>0</v>
      </c>
      <c r="J636" s="5">
        <v>210</v>
      </c>
      <c r="K636" s="5">
        <v>253</v>
      </c>
      <c r="L636" s="5">
        <v>1843</v>
      </c>
      <c r="M636" s="5">
        <v>422</v>
      </c>
      <c r="N636" s="5">
        <v>0</v>
      </c>
      <c r="O636" s="6">
        <v>7.8091528724440114</v>
      </c>
      <c r="P636" s="6">
        <v>22.609542356377798</v>
      </c>
      <c r="Q636" s="6">
        <v>2.8237585199610518</v>
      </c>
      <c r="R636" s="6">
        <v>0</v>
      </c>
      <c r="S636" s="6">
        <v>4.089581304771178</v>
      </c>
      <c r="T636" s="6">
        <v>4.9269717624148006</v>
      </c>
      <c r="U636" s="6">
        <v>35.890944498539433</v>
      </c>
      <c r="V636" s="6">
        <v>8.2181110029211286</v>
      </c>
      <c r="W636" s="6">
        <v>0</v>
      </c>
      <c r="X636" s="5">
        <v>2349</v>
      </c>
      <c r="Y636" s="5">
        <v>1924</v>
      </c>
      <c r="Z636" s="5">
        <v>119</v>
      </c>
      <c r="AA636" s="5">
        <v>326</v>
      </c>
      <c r="AB636" s="5">
        <v>248</v>
      </c>
      <c r="AC636" s="5">
        <v>17</v>
      </c>
      <c r="AD636" s="5">
        <v>2023</v>
      </c>
      <c r="AE636" s="5">
        <v>1676</v>
      </c>
      <c r="AF636" s="5">
        <v>102</v>
      </c>
      <c r="AG636" s="6">
        <v>6.085918854415274</v>
      </c>
      <c r="AH636" s="6">
        <v>82.84725654967869</v>
      </c>
      <c r="AI636" s="6">
        <v>6.854838709677419</v>
      </c>
      <c r="AJ636" s="6">
        <v>76.073619631901835</v>
      </c>
    </row>
    <row r="637" spans="1:36" hidden="1" x14ac:dyDescent="0.2">
      <c r="A637" s="1" t="str">
        <f t="shared" si="9"/>
        <v>Barking and DagenhamBlack African</v>
      </c>
      <c r="B637" s="3" t="s">
        <v>633</v>
      </c>
      <c r="C637" s="3" t="s">
        <v>634</v>
      </c>
      <c r="D637" s="3" t="s">
        <v>715</v>
      </c>
      <c r="E637" s="5">
        <v>28685</v>
      </c>
      <c r="F637" s="5">
        <v>4695</v>
      </c>
      <c r="G637" s="5">
        <v>9682</v>
      </c>
      <c r="H637" s="5">
        <v>2000</v>
      </c>
      <c r="I637" s="5">
        <v>0</v>
      </c>
      <c r="J637" s="5">
        <v>1531</v>
      </c>
      <c r="K637" s="5">
        <v>3120</v>
      </c>
      <c r="L637" s="5">
        <v>9597</v>
      </c>
      <c r="M637" s="5">
        <v>2633</v>
      </c>
      <c r="N637" s="5">
        <v>0</v>
      </c>
      <c r="O637" s="6">
        <v>16.367439428272615</v>
      </c>
      <c r="P637" s="6">
        <v>33.752832490848874</v>
      </c>
      <c r="Q637" s="6">
        <v>6.9722851664633083</v>
      </c>
      <c r="R637" s="6">
        <v>0</v>
      </c>
      <c r="S637" s="6">
        <v>5.3372842949276622</v>
      </c>
      <c r="T637" s="6">
        <v>10.87676485968276</v>
      </c>
      <c r="U637" s="6">
        <v>33.456510371274184</v>
      </c>
      <c r="V637" s="6">
        <v>9.1790134216489463</v>
      </c>
      <c r="W637" s="6">
        <v>0</v>
      </c>
      <c r="X637" s="5">
        <v>11117</v>
      </c>
      <c r="Y637" s="5">
        <v>9395</v>
      </c>
      <c r="Z637" s="5">
        <v>1288</v>
      </c>
      <c r="AA637" s="5">
        <v>2625</v>
      </c>
      <c r="AB637" s="5">
        <v>2167</v>
      </c>
      <c r="AC637" s="5">
        <v>333</v>
      </c>
      <c r="AD637" s="5">
        <v>8492</v>
      </c>
      <c r="AE637" s="5">
        <v>7228</v>
      </c>
      <c r="AF637" s="5">
        <v>955</v>
      </c>
      <c r="AG637" s="6">
        <v>13.212506917542889</v>
      </c>
      <c r="AH637" s="6">
        <v>85.115402731983039</v>
      </c>
      <c r="AI637" s="6">
        <v>15.366866635902168</v>
      </c>
      <c r="AJ637" s="6">
        <v>82.552380952380958</v>
      </c>
    </row>
    <row r="638" spans="1:36" hidden="1" x14ac:dyDescent="0.2">
      <c r="A638" s="1" t="str">
        <f t="shared" si="9"/>
        <v>Barking and DagenhamBlack Caribbean</v>
      </c>
      <c r="B638" s="3" t="s">
        <v>633</v>
      </c>
      <c r="C638" s="3" t="s">
        <v>634</v>
      </c>
      <c r="D638" s="3" t="s">
        <v>716</v>
      </c>
      <c r="E638" s="5">
        <v>5227</v>
      </c>
      <c r="F638" s="5">
        <v>512</v>
      </c>
      <c r="G638" s="5">
        <v>1206</v>
      </c>
      <c r="H638" s="5">
        <v>170</v>
      </c>
      <c r="I638" s="5">
        <v>0</v>
      </c>
      <c r="J638" s="5">
        <v>190</v>
      </c>
      <c r="K638" s="5">
        <v>338</v>
      </c>
      <c r="L638" s="5">
        <v>1771</v>
      </c>
      <c r="M638" s="5">
        <v>415</v>
      </c>
      <c r="N638" s="5">
        <v>0</v>
      </c>
      <c r="O638" s="6">
        <v>9.7952936674956952</v>
      </c>
      <c r="P638" s="6">
        <v>23.072508130859003</v>
      </c>
      <c r="Q638" s="6">
        <v>3.2523436005356801</v>
      </c>
      <c r="R638" s="6">
        <v>0</v>
      </c>
      <c r="S638" s="6">
        <v>3.6349722594222307</v>
      </c>
      <c r="T638" s="6">
        <v>6.4664243351827055</v>
      </c>
      <c r="U638" s="6">
        <v>33.881767744404058</v>
      </c>
      <c r="V638" s="6">
        <v>7.9395446718959253</v>
      </c>
      <c r="W638" s="6">
        <v>0</v>
      </c>
      <c r="X638" s="5">
        <v>2203</v>
      </c>
      <c r="Y638" s="5">
        <v>1965</v>
      </c>
      <c r="Z638" s="5">
        <v>233</v>
      </c>
      <c r="AA638" s="5">
        <v>373</v>
      </c>
      <c r="AB638" s="5">
        <v>330</v>
      </c>
      <c r="AC638" s="5">
        <v>49</v>
      </c>
      <c r="AD638" s="5">
        <v>1830</v>
      </c>
      <c r="AE638" s="5">
        <v>1635</v>
      </c>
      <c r="AF638" s="5">
        <v>184</v>
      </c>
      <c r="AG638" s="6">
        <v>11.253822629969418</v>
      </c>
      <c r="AH638" s="6">
        <v>89.344262295081961</v>
      </c>
      <c r="AI638" s="6">
        <v>14.848484848484848</v>
      </c>
      <c r="AJ638" s="6">
        <v>88.471849865951739</v>
      </c>
    </row>
    <row r="639" spans="1:36" hidden="1" x14ac:dyDescent="0.2">
      <c r="A639" s="1" t="str">
        <f t="shared" si="9"/>
        <v>Barking and DagenhamBlack Other</v>
      </c>
      <c r="B639" s="3" t="s">
        <v>633</v>
      </c>
      <c r="C639" s="3" t="s">
        <v>634</v>
      </c>
      <c r="D639" s="3" t="s">
        <v>717</v>
      </c>
      <c r="E639" s="5">
        <v>3228</v>
      </c>
      <c r="F639" s="5">
        <v>617</v>
      </c>
      <c r="G639" s="5">
        <v>1119</v>
      </c>
      <c r="H639" s="5">
        <v>226</v>
      </c>
      <c r="I639" s="5">
        <v>0</v>
      </c>
      <c r="J639" s="5">
        <v>148</v>
      </c>
      <c r="K639" s="5">
        <v>365</v>
      </c>
      <c r="L639" s="5">
        <v>1180</v>
      </c>
      <c r="M639" s="5">
        <v>379</v>
      </c>
      <c r="N639" s="5">
        <v>0</v>
      </c>
      <c r="O639" s="6">
        <v>19.114002478314745</v>
      </c>
      <c r="P639" s="6">
        <v>34.665427509293679</v>
      </c>
      <c r="Q639" s="6">
        <v>7.0012391573729866</v>
      </c>
      <c r="R639" s="6">
        <v>0</v>
      </c>
      <c r="S639" s="6">
        <v>4.5848822800495661</v>
      </c>
      <c r="T639" s="6">
        <v>11.307311028500619</v>
      </c>
      <c r="U639" s="6">
        <v>36.55514250309789</v>
      </c>
      <c r="V639" s="6">
        <v>11.741016109045848</v>
      </c>
      <c r="W639" s="6">
        <v>0</v>
      </c>
      <c r="X639" s="5">
        <v>832</v>
      </c>
      <c r="Y639" s="5">
        <v>697</v>
      </c>
      <c r="Z639" s="5">
        <v>103</v>
      </c>
      <c r="AA639" s="5">
        <v>186</v>
      </c>
      <c r="AB639" s="5">
        <v>147</v>
      </c>
      <c r="AC639" s="5">
        <v>37</v>
      </c>
      <c r="AD639" s="5">
        <v>646</v>
      </c>
      <c r="AE639" s="5">
        <v>550</v>
      </c>
      <c r="AF639" s="5">
        <v>66</v>
      </c>
      <c r="AG639" s="6">
        <v>12</v>
      </c>
      <c r="AH639" s="6">
        <v>85.139318885448915</v>
      </c>
      <c r="AI639" s="6">
        <v>25.170068027210885</v>
      </c>
      <c r="AJ639" s="6">
        <v>79.032258064516128</v>
      </c>
    </row>
    <row r="640" spans="1:36" hidden="1" x14ac:dyDescent="0.2">
      <c r="A640" s="1" t="str">
        <f t="shared" si="9"/>
        <v>Barking and DagenhamArab</v>
      </c>
      <c r="B640" s="3" t="s">
        <v>633</v>
      </c>
      <c r="C640" s="3" t="s">
        <v>634</v>
      </c>
      <c r="D640" s="3" t="s">
        <v>699</v>
      </c>
      <c r="E640" s="5">
        <v>973</v>
      </c>
      <c r="F640" s="5">
        <v>177</v>
      </c>
      <c r="G640" s="5">
        <v>415</v>
      </c>
      <c r="H640" s="5">
        <v>75</v>
      </c>
      <c r="I640" s="5">
        <v>0</v>
      </c>
      <c r="J640" s="5">
        <v>21</v>
      </c>
      <c r="K640" s="5">
        <v>124</v>
      </c>
      <c r="L640" s="5">
        <v>356</v>
      </c>
      <c r="M640" s="5">
        <v>114</v>
      </c>
      <c r="N640" s="5">
        <v>0</v>
      </c>
      <c r="O640" s="6">
        <v>18.191161356628982</v>
      </c>
      <c r="P640" s="6">
        <v>42.651593011305245</v>
      </c>
      <c r="Q640" s="6">
        <v>7.7081192189105856</v>
      </c>
      <c r="R640" s="6">
        <v>0</v>
      </c>
      <c r="S640" s="6">
        <v>2.1582733812949639</v>
      </c>
      <c r="T640" s="6">
        <v>12.744090441932169</v>
      </c>
      <c r="U640" s="6">
        <v>36.58787255909558</v>
      </c>
      <c r="V640" s="6">
        <v>11.716341212744091</v>
      </c>
      <c r="W640" s="6">
        <v>0</v>
      </c>
      <c r="X640" s="5">
        <v>395</v>
      </c>
      <c r="Y640" s="5">
        <v>258</v>
      </c>
      <c r="Z640" s="5">
        <v>40</v>
      </c>
      <c r="AA640" s="5">
        <v>110</v>
      </c>
      <c r="AB640" s="5">
        <v>64</v>
      </c>
      <c r="AC640" s="5">
        <v>9</v>
      </c>
      <c r="AD640" s="5">
        <v>285</v>
      </c>
      <c r="AE640" s="5">
        <v>194</v>
      </c>
      <c r="AF640" s="5">
        <v>31</v>
      </c>
      <c r="AG640" s="6">
        <v>15.979381443298969</v>
      </c>
      <c r="AH640" s="6">
        <v>68.070175438596493</v>
      </c>
      <c r="AI640" s="6">
        <v>14.0625</v>
      </c>
      <c r="AJ640" s="6">
        <v>58.18181818181818</v>
      </c>
    </row>
    <row r="641" spans="1:36" hidden="1" x14ac:dyDescent="0.2">
      <c r="A641" s="1" t="str">
        <f t="shared" si="9"/>
        <v>Barking and DagenhamOther</v>
      </c>
      <c r="B641" s="3" t="s">
        <v>633</v>
      </c>
      <c r="C641" s="3" t="s">
        <v>634</v>
      </c>
      <c r="D641" s="3" t="s">
        <v>718</v>
      </c>
      <c r="E641" s="5">
        <v>1940</v>
      </c>
      <c r="F641" s="5">
        <v>207</v>
      </c>
      <c r="G641" s="5">
        <v>510</v>
      </c>
      <c r="H641" s="5">
        <v>106</v>
      </c>
      <c r="I641" s="5">
        <v>0</v>
      </c>
      <c r="J641" s="5">
        <v>63</v>
      </c>
      <c r="K641" s="5">
        <v>107</v>
      </c>
      <c r="L641" s="5">
        <v>756</v>
      </c>
      <c r="M641" s="5">
        <v>183</v>
      </c>
      <c r="N641" s="5">
        <v>0</v>
      </c>
      <c r="O641" s="6">
        <v>10.670103092783505</v>
      </c>
      <c r="P641" s="6">
        <v>26.288659793814432</v>
      </c>
      <c r="Q641" s="6">
        <v>5.463917525773196</v>
      </c>
      <c r="R641" s="6">
        <v>0</v>
      </c>
      <c r="S641" s="6">
        <v>3.2474226804123711</v>
      </c>
      <c r="T641" s="6">
        <v>5.5154639175257731</v>
      </c>
      <c r="U641" s="6">
        <v>38.96907216494845</v>
      </c>
      <c r="V641" s="6">
        <v>9.4329896907216497</v>
      </c>
      <c r="W641" s="6">
        <v>0</v>
      </c>
      <c r="X641" s="5">
        <v>873</v>
      </c>
      <c r="Y641" s="5">
        <v>641</v>
      </c>
      <c r="Z641" s="5">
        <v>71</v>
      </c>
      <c r="AA641" s="5">
        <v>142</v>
      </c>
      <c r="AB641" s="5">
        <v>89</v>
      </c>
      <c r="AC641" s="5">
        <v>8</v>
      </c>
      <c r="AD641" s="5">
        <v>731</v>
      </c>
      <c r="AE641" s="5">
        <v>552</v>
      </c>
      <c r="AF641" s="5">
        <v>63</v>
      </c>
      <c r="AG641" s="6">
        <v>11.413043478260869</v>
      </c>
      <c r="AH641" s="6">
        <v>75.512995896032834</v>
      </c>
      <c r="AI641" s="6">
        <v>8.9887640449438209</v>
      </c>
      <c r="AJ641" s="6">
        <v>62.676056338028168</v>
      </c>
    </row>
    <row r="642" spans="1:36" x14ac:dyDescent="0.2">
      <c r="A642" s="1" t="str">
        <f t="shared" ref="A642:A705" si="10">C642&amp;D642</f>
        <v>BarnetAll people</v>
      </c>
      <c r="B642" s="3" t="s">
        <v>635</v>
      </c>
      <c r="C642" s="3" t="s">
        <v>636</v>
      </c>
      <c r="D642" s="3" t="s">
        <v>700</v>
      </c>
      <c r="E642" s="5">
        <v>356386</v>
      </c>
      <c r="F642" s="5">
        <v>0</v>
      </c>
      <c r="G642" s="5">
        <v>22927</v>
      </c>
      <c r="H642" s="5">
        <v>3174</v>
      </c>
      <c r="I642" s="5">
        <v>0</v>
      </c>
      <c r="J642" s="5">
        <v>0</v>
      </c>
      <c r="K642" s="5">
        <v>23894</v>
      </c>
      <c r="L642" s="5">
        <v>17262</v>
      </c>
      <c r="M642" s="5">
        <v>5478</v>
      </c>
      <c r="N642" s="5">
        <v>0</v>
      </c>
      <c r="O642" s="6">
        <v>0</v>
      </c>
      <c r="P642" s="6">
        <v>6.433193223078348</v>
      </c>
      <c r="Q642" s="6">
        <v>0.89060737514941668</v>
      </c>
      <c r="R642" s="6">
        <v>0</v>
      </c>
      <c r="S642" s="6">
        <v>0</v>
      </c>
      <c r="T642" s="6">
        <v>6.7045282362382359</v>
      </c>
      <c r="U642" s="6">
        <v>4.843624609271969</v>
      </c>
      <c r="V642" s="6">
        <v>1.5370974168457796</v>
      </c>
      <c r="W642" s="6">
        <v>0</v>
      </c>
      <c r="X642" s="5">
        <v>132181</v>
      </c>
      <c r="Y642" s="5">
        <v>113363</v>
      </c>
      <c r="Z642" s="5">
        <v>6992</v>
      </c>
      <c r="AA642" s="5">
        <v>0</v>
      </c>
      <c r="AB642" s="5">
        <v>0</v>
      </c>
      <c r="AC642" s="5">
        <v>0</v>
      </c>
      <c r="AD642" s="5">
        <v>132181</v>
      </c>
      <c r="AE642" s="5">
        <v>113363</v>
      </c>
      <c r="AF642" s="5">
        <v>6992</v>
      </c>
      <c r="AG642" s="6">
        <v>6.1677972530719902</v>
      </c>
      <c r="AH642" s="6">
        <v>85.763460709179085</v>
      </c>
      <c r="AI642" s="6"/>
      <c r="AJ642" s="6"/>
    </row>
    <row r="643" spans="1:36" hidden="1" x14ac:dyDescent="0.2">
      <c r="A643" s="1" t="str">
        <f t="shared" si="10"/>
        <v>BarnetWhite British</v>
      </c>
      <c r="B643" s="3" t="s">
        <v>635</v>
      </c>
      <c r="C643" s="3" t="s">
        <v>636</v>
      </c>
      <c r="D643" s="3" t="s">
        <v>701</v>
      </c>
      <c r="E643" s="5">
        <v>162117</v>
      </c>
      <c r="F643" s="5">
        <v>0</v>
      </c>
      <c r="G643" s="5">
        <v>6941</v>
      </c>
      <c r="H643" s="5">
        <v>871</v>
      </c>
      <c r="I643" s="5">
        <v>0</v>
      </c>
      <c r="J643" s="5">
        <v>0</v>
      </c>
      <c r="K643" s="5">
        <v>10280</v>
      </c>
      <c r="L643" s="5">
        <v>6265</v>
      </c>
      <c r="M643" s="5">
        <v>1460</v>
      </c>
      <c r="N643" s="5">
        <v>0</v>
      </c>
      <c r="O643" s="6">
        <v>0</v>
      </c>
      <c r="P643" s="6">
        <v>4.281475724322557</v>
      </c>
      <c r="Q643" s="6">
        <v>0.5372662953299161</v>
      </c>
      <c r="R643" s="6">
        <v>0</v>
      </c>
      <c r="S643" s="6">
        <v>0</v>
      </c>
      <c r="T643" s="6">
        <v>6.3410993294965978</v>
      </c>
      <c r="U643" s="6">
        <v>3.8644929279470999</v>
      </c>
      <c r="V643" s="6">
        <v>0.9005841460179993</v>
      </c>
      <c r="W643" s="6">
        <v>0</v>
      </c>
      <c r="X643" s="5">
        <v>51328</v>
      </c>
      <c r="Y643" s="5">
        <v>44970</v>
      </c>
      <c r="Z643" s="5">
        <v>2061</v>
      </c>
      <c r="AA643" s="5">
        <v>0</v>
      </c>
      <c r="AB643" s="5">
        <v>0</v>
      </c>
      <c r="AC643" s="5">
        <v>0</v>
      </c>
      <c r="AD643" s="5">
        <v>51328</v>
      </c>
      <c r="AE643" s="5">
        <v>44970</v>
      </c>
      <c r="AF643" s="5">
        <v>2061</v>
      </c>
      <c r="AG643" s="6">
        <v>4.5830553702468313</v>
      </c>
      <c r="AH643" s="6">
        <v>87.612998753117211</v>
      </c>
      <c r="AI643" s="6"/>
      <c r="AJ643" s="6"/>
    </row>
    <row r="644" spans="1:36" hidden="1" x14ac:dyDescent="0.2">
      <c r="A644" s="1" t="str">
        <f t="shared" si="10"/>
        <v>BarnetMinorities - all other than White British</v>
      </c>
      <c r="B644" s="3" t="s">
        <v>635</v>
      </c>
      <c r="C644" s="3" t="s">
        <v>636</v>
      </c>
      <c r="D644" s="3" t="s">
        <v>702</v>
      </c>
      <c r="E644" s="5">
        <v>194269</v>
      </c>
      <c r="F644" s="5">
        <v>0</v>
      </c>
      <c r="G644" s="5">
        <v>15986</v>
      </c>
      <c r="H644" s="5">
        <v>2303</v>
      </c>
      <c r="I644" s="5">
        <v>0</v>
      </c>
      <c r="J644" s="5">
        <v>0</v>
      </c>
      <c r="K644" s="5">
        <v>13614</v>
      </c>
      <c r="L644" s="5">
        <v>10997</v>
      </c>
      <c r="M644" s="5">
        <v>4018</v>
      </c>
      <c r="N644" s="5">
        <v>0</v>
      </c>
      <c r="O644" s="6">
        <v>0</v>
      </c>
      <c r="P644" s="6">
        <v>8.2287961537867602</v>
      </c>
      <c r="Q644" s="6">
        <v>1.1854696323139564</v>
      </c>
      <c r="R644" s="6">
        <v>0</v>
      </c>
      <c r="S644" s="6">
        <v>0</v>
      </c>
      <c r="T644" s="6">
        <v>7.0078087600183254</v>
      </c>
      <c r="U644" s="6">
        <v>5.6607075755781935</v>
      </c>
      <c r="V644" s="6">
        <v>2.0682661670158389</v>
      </c>
      <c r="W644" s="6">
        <v>0</v>
      </c>
      <c r="X644" s="5">
        <v>80853</v>
      </c>
      <c r="Y644" s="5">
        <v>68393</v>
      </c>
      <c r="Z644" s="5">
        <v>4931</v>
      </c>
      <c r="AA644" s="5">
        <v>0</v>
      </c>
      <c r="AB644" s="5">
        <v>0</v>
      </c>
      <c r="AC644" s="5">
        <v>0</v>
      </c>
      <c r="AD644" s="5">
        <v>80853</v>
      </c>
      <c r="AE644" s="5">
        <v>68393</v>
      </c>
      <c r="AF644" s="5">
        <v>4931</v>
      </c>
      <c r="AG644" s="6">
        <v>7.2098021727369757</v>
      </c>
      <c r="AH644" s="6">
        <v>84.589316413738516</v>
      </c>
      <c r="AI644" s="6"/>
      <c r="AJ644" s="6"/>
    </row>
    <row r="645" spans="1:36" hidden="1" x14ac:dyDescent="0.2">
      <c r="A645" s="1" t="str">
        <f t="shared" si="10"/>
        <v>BarnetWhite Irish</v>
      </c>
      <c r="B645" s="3" t="s">
        <v>635</v>
      </c>
      <c r="C645" s="3" t="s">
        <v>636</v>
      </c>
      <c r="D645" s="3" t="s">
        <v>703</v>
      </c>
      <c r="E645" s="5">
        <v>8685</v>
      </c>
      <c r="F645" s="5">
        <v>0</v>
      </c>
      <c r="G645" s="5">
        <v>530</v>
      </c>
      <c r="H645" s="5">
        <v>51</v>
      </c>
      <c r="I645" s="5">
        <v>0</v>
      </c>
      <c r="J645" s="5">
        <v>0</v>
      </c>
      <c r="K645" s="5">
        <v>467</v>
      </c>
      <c r="L645" s="5">
        <v>386</v>
      </c>
      <c r="M645" s="5">
        <v>189</v>
      </c>
      <c r="N645" s="5">
        <v>0</v>
      </c>
      <c r="O645" s="6">
        <v>0</v>
      </c>
      <c r="P645" s="6">
        <v>6.1024755325273459</v>
      </c>
      <c r="Q645" s="6">
        <v>0.58721934369602768</v>
      </c>
      <c r="R645" s="6">
        <v>0</v>
      </c>
      <c r="S645" s="6">
        <v>0</v>
      </c>
      <c r="T645" s="6">
        <v>5.3770869314910765</v>
      </c>
      <c r="U645" s="6">
        <v>4.4444444444444446</v>
      </c>
      <c r="V645" s="6">
        <v>2.1761658031088085</v>
      </c>
      <c r="W645" s="6">
        <v>0</v>
      </c>
      <c r="X645" s="5">
        <v>3003</v>
      </c>
      <c r="Y645" s="5">
        <v>2742</v>
      </c>
      <c r="Z645" s="5">
        <v>100</v>
      </c>
      <c r="AA645" s="5">
        <v>0</v>
      </c>
      <c r="AB645" s="5">
        <v>0</v>
      </c>
      <c r="AC645" s="5">
        <v>0</v>
      </c>
      <c r="AD645" s="5">
        <v>3003</v>
      </c>
      <c r="AE645" s="5">
        <v>2742</v>
      </c>
      <c r="AF645" s="5">
        <v>100</v>
      </c>
      <c r="AG645" s="6">
        <v>3.6469730123997084</v>
      </c>
      <c r="AH645" s="6">
        <v>91.308691308691309</v>
      </c>
      <c r="AI645" s="6"/>
      <c r="AJ645" s="6"/>
    </row>
    <row r="646" spans="1:36" hidden="1" x14ac:dyDescent="0.2">
      <c r="A646" s="1" t="str">
        <f t="shared" si="10"/>
        <v>BarnetWhite Gyspy or Irish Traveller</v>
      </c>
      <c r="B646" s="3" t="s">
        <v>635</v>
      </c>
      <c r="C646" s="3" t="s">
        <v>636</v>
      </c>
      <c r="D646" s="3" t="s">
        <v>704</v>
      </c>
      <c r="E646" s="5">
        <v>151</v>
      </c>
      <c r="F646" s="5">
        <v>0</v>
      </c>
      <c r="G646" s="5">
        <v>15</v>
      </c>
      <c r="H646" s="5">
        <v>0</v>
      </c>
      <c r="I646" s="5">
        <v>0</v>
      </c>
      <c r="J646" s="5">
        <v>0</v>
      </c>
      <c r="K646" s="5">
        <v>7</v>
      </c>
      <c r="L646" s="5">
        <v>11</v>
      </c>
      <c r="M646" s="5">
        <v>2</v>
      </c>
      <c r="N646" s="5">
        <v>0</v>
      </c>
      <c r="O646" s="6">
        <v>0</v>
      </c>
      <c r="P646" s="6">
        <v>9.9337748344370862</v>
      </c>
      <c r="Q646" s="6">
        <v>0</v>
      </c>
      <c r="R646" s="6">
        <v>0</v>
      </c>
      <c r="S646" s="6">
        <v>0</v>
      </c>
      <c r="T646" s="6">
        <v>4.6357615894039732</v>
      </c>
      <c r="U646" s="6">
        <v>7.2847682119205297</v>
      </c>
      <c r="V646" s="6">
        <v>1.3245033112582782</v>
      </c>
      <c r="W646" s="6">
        <v>0</v>
      </c>
      <c r="X646" s="5">
        <v>62</v>
      </c>
      <c r="Y646" s="5">
        <v>35</v>
      </c>
      <c r="Z646" s="5">
        <v>5</v>
      </c>
      <c r="AA646" s="5">
        <v>0</v>
      </c>
      <c r="AB646" s="5">
        <v>0</v>
      </c>
      <c r="AC646" s="5">
        <v>0</v>
      </c>
      <c r="AD646" s="5">
        <v>62</v>
      </c>
      <c r="AE646" s="5">
        <v>35</v>
      </c>
      <c r="AF646" s="5">
        <v>5</v>
      </c>
      <c r="AG646" s="6">
        <v>14.285714285714286</v>
      </c>
      <c r="AH646" s="6">
        <v>56.451612903225808</v>
      </c>
      <c r="AI646" s="6"/>
      <c r="AJ646" s="6"/>
    </row>
    <row r="647" spans="1:36" hidden="1" x14ac:dyDescent="0.2">
      <c r="A647" s="1" t="str">
        <f t="shared" si="10"/>
        <v>BarnetWhite Other</v>
      </c>
      <c r="B647" s="3" t="s">
        <v>635</v>
      </c>
      <c r="C647" s="3" t="s">
        <v>636</v>
      </c>
      <c r="D647" s="3" t="s">
        <v>705</v>
      </c>
      <c r="E647" s="5">
        <v>57600</v>
      </c>
      <c r="F647" s="5">
        <v>0</v>
      </c>
      <c r="G647" s="5">
        <v>2733</v>
      </c>
      <c r="H647" s="5">
        <v>374</v>
      </c>
      <c r="I647" s="5">
        <v>0</v>
      </c>
      <c r="J647" s="5">
        <v>0</v>
      </c>
      <c r="K647" s="5">
        <v>3382</v>
      </c>
      <c r="L647" s="5">
        <v>3744</v>
      </c>
      <c r="M647" s="5">
        <v>958</v>
      </c>
      <c r="N647" s="5">
        <v>0</v>
      </c>
      <c r="O647" s="6">
        <v>0</v>
      </c>
      <c r="P647" s="6">
        <v>4.744791666666667</v>
      </c>
      <c r="Q647" s="6">
        <v>0.64930555555555558</v>
      </c>
      <c r="R647" s="6">
        <v>0</v>
      </c>
      <c r="S647" s="6">
        <v>0</v>
      </c>
      <c r="T647" s="6">
        <v>5.8715277777777777</v>
      </c>
      <c r="U647" s="6">
        <v>6.5</v>
      </c>
      <c r="V647" s="6">
        <v>1.6631944444444444</v>
      </c>
      <c r="W647" s="6">
        <v>0</v>
      </c>
      <c r="X647" s="5">
        <v>29361</v>
      </c>
      <c r="Y647" s="5">
        <v>25904</v>
      </c>
      <c r="Z647" s="5">
        <v>1289</v>
      </c>
      <c r="AA647" s="5">
        <v>0</v>
      </c>
      <c r="AB647" s="5">
        <v>0</v>
      </c>
      <c r="AC647" s="5">
        <v>0</v>
      </c>
      <c r="AD647" s="5">
        <v>29361</v>
      </c>
      <c r="AE647" s="5">
        <v>25904</v>
      </c>
      <c r="AF647" s="5">
        <v>1289</v>
      </c>
      <c r="AG647" s="6">
        <v>4.9760654725138975</v>
      </c>
      <c r="AH647" s="6">
        <v>88.225877865195329</v>
      </c>
      <c r="AI647" s="6"/>
      <c r="AJ647" s="6"/>
    </row>
    <row r="648" spans="1:36" hidden="1" x14ac:dyDescent="0.2">
      <c r="A648" s="1" t="str">
        <f t="shared" si="10"/>
        <v>BarnetMixed White and Black Caribbean</v>
      </c>
      <c r="B648" s="3" t="s">
        <v>635</v>
      </c>
      <c r="C648" s="3" t="s">
        <v>636</v>
      </c>
      <c r="D648" s="3" t="s">
        <v>706</v>
      </c>
      <c r="E648" s="5">
        <v>3097</v>
      </c>
      <c r="F648" s="5">
        <v>0</v>
      </c>
      <c r="G648" s="5">
        <v>358</v>
      </c>
      <c r="H648" s="5">
        <v>56</v>
      </c>
      <c r="I648" s="5">
        <v>0</v>
      </c>
      <c r="J648" s="5">
        <v>0</v>
      </c>
      <c r="K648" s="5">
        <v>249</v>
      </c>
      <c r="L648" s="5">
        <v>157</v>
      </c>
      <c r="M648" s="5">
        <v>76</v>
      </c>
      <c r="N648" s="5">
        <v>0</v>
      </c>
      <c r="O648" s="6">
        <v>0</v>
      </c>
      <c r="P648" s="6">
        <v>11.559573781078463</v>
      </c>
      <c r="Q648" s="6">
        <v>1.808201485308363</v>
      </c>
      <c r="R648" s="6">
        <v>0</v>
      </c>
      <c r="S648" s="6">
        <v>0</v>
      </c>
      <c r="T648" s="6">
        <v>8.0400387471746857</v>
      </c>
      <c r="U648" s="6">
        <v>5.0694220213109462</v>
      </c>
      <c r="V648" s="6">
        <v>2.4539877300613497</v>
      </c>
      <c r="W648" s="6">
        <v>0</v>
      </c>
      <c r="X648" s="5">
        <v>811</v>
      </c>
      <c r="Y648" s="5">
        <v>668</v>
      </c>
      <c r="Z648" s="5">
        <v>87</v>
      </c>
      <c r="AA648" s="5">
        <v>0</v>
      </c>
      <c r="AB648" s="5">
        <v>0</v>
      </c>
      <c r="AC648" s="5">
        <v>0</v>
      </c>
      <c r="AD648" s="5">
        <v>811</v>
      </c>
      <c r="AE648" s="5">
        <v>668</v>
      </c>
      <c r="AF648" s="5">
        <v>87</v>
      </c>
      <c r="AG648" s="6">
        <v>13.023952095808383</v>
      </c>
      <c r="AH648" s="6">
        <v>82.367447595561032</v>
      </c>
      <c r="AI648" s="6"/>
      <c r="AJ648" s="6"/>
    </row>
    <row r="649" spans="1:36" hidden="1" x14ac:dyDescent="0.2">
      <c r="A649" s="1" t="str">
        <f t="shared" si="10"/>
        <v>BarnetMixed White and Black African</v>
      </c>
      <c r="B649" s="3" t="s">
        <v>635</v>
      </c>
      <c r="C649" s="3" t="s">
        <v>636</v>
      </c>
      <c r="D649" s="3" t="s">
        <v>707</v>
      </c>
      <c r="E649" s="5">
        <v>3112</v>
      </c>
      <c r="F649" s="5">
        <v>0</v>
      </c>
      <c r="G649" s="5">
        <v>487</v>
      </c>
      <c r="H649" s="5">
        <v>80</v>
      </c>
      <c r="I649" s="5">
        <v>0</v>
      </c>
      <c r="J649" s="5">
        <v>0</v>
      </c>
      <c r="K649" s="5">
        <v>290</v>
      </c>
      <c r="L649" s="5">
        <v>157</v>
      </c>
      <c r="M649" s="5">
        <v>63</v>
      </c>
      <c r="N649" s="5">
        <v>0</v>
      </c>
      <c r="O649" s="6">
        <v>0</v>
      </c>
      <c r="P649" s="6">
        <v>15.649100257069408</v>
      </c>
      <c r="Q649" s="6">
        <v>2.5706940874035991</v>
      </c>
      <c r="R649" s="6">
        <v>0</v>
      </c>
      <c r="S649" s="6">
        <v>0</v>
      </c>
      <c r="T649" s="6">
        <v>9.3187660668380463</v>
      </c>
      <c r="U649" s="6">
        <v>5.0449871465295626</v>
      </c>
      <c r="V649" s="6">
        <v>2.024421593830334</v>
      </c>
      <c r="W649" s="6">
        <v>0</v>
      </c>
      <c r="X649" s="5">
        <v>865</v>
      </c>
      <c r="Y649" s="5">
        <v>708</v>
      </c>
      <c r="Z649" s="5">
        <v>96</v>
      </c>
      <c r="AA649" s="5">
        <v>0</v>
      </c>
      <c r="AB649" s="5">
        <v>0</v>
      </c>
      <c r="AC649" s="5">
        <v>0</v>
      </c>
      <c r="AD649" s="5">
        <v>865</v>
      </c>
      <c r="AE649" s="5">
        <v>708</v>
      </c>
      <c r="AF649" s="5">
        <v>96</v>
      </c>
      <c r="AG649" s="6">
        <v>13.559322033898304</v>
      </c>
      <c r="AH649" s="6">
        <v>81.849710982658962</v>
      </c>
      <c r="AI649" s="6"/>
      <c r="AJ649" s="6"/>
    </row>
    <row r="650" spans="1:36" hidden="1" x14ac:dyDescent="0.2">
      <c r="A650" s="1" t="str">
        <f t="shared" si="10"/>
        <v>BarnetMixed White and Asian</v>
      </c>
      <c r="B650" s="3" t="s">
        <v>635</v>
      </c>
      <c r="C650" s="3" t="s">
        <v>636</v>
      </c>
      <c r="D650" s="3" t="s">
        <v>708</v>
      </c>
      <c r="E650" s="5">
        <v>5882</v>
      </c>
      <c r="F650" s="5">
        <v>0</v>
      </c>
      <c r="G650" s="5">
        <v>365</v>
      </c>
      <c r="H650" s="5">
        <v>46</v>
      </c>
      <c r="I650" s="5">
        <v>0</v>
      </c>
      <c r="J650" s="5">
        <v>0</v>
      </c>
      <c r="K650" s="5">
        <v>386</v>
      </c>
      <c r="L650" s="5">
        <v>335</v>
      </c>
      <c r="M650" s="5">
        <v>72</v>
      </c>
      <c r="N650" s="5">
        <v>0</v>
      </c>
      <c r="O650" s="6">
        <v>0</v>
      </c>
      <c r="P650" s="6">
        <v>6.2053723223393407</v>
      </c>
      <c r="Q650" s="6">
        <v>0.78204692281536892</v>
      </c>
      <c r="R650" s="6">
        <v>0</v>
      </c>
      <c r="S650" s="6">
        <v>0</v>
      </c>
      <c r="T650" s="6">
        <v>6.5623937436246171</v>
      </c>
      <c r="U650" s="6">
        <v>5.6953417205032304</v>
      </c>
      <c r="V650" s="6">
        <v>1.2240734444066643</v>
      </c>
      <c r="W650" s="6">
        <v>0</v>
      </c>
      <c r="X650" s="5">
        <v>1606</v>
      </c>
      <c r="Y650" s="5">
        <v>1314</v>
      </c>
      <c r="Z650" s="5">
        <v>126</v>
      </c>
      <c r="AA650" s="5">
        <v>0</v>
      </c>
      <c r="AB650" s="5">
        <v>0</v>
      </c>
      <c r="AC650" s="5">
        <v>0</v>
      </c>
      <c r="AD650" s="5">
        <v>1606</v>
      </c>
      <c r="AE650" s="5">
        <v>1314</v>
      </c>
      <c r="AF650" s="5">
        <v>126</v>
      </c>
      <c r="AG650" s="6">
        <v>9.5890410958904102</v>
      </c>
      <c r="AH650" s="6">
        <v>81.818181818181813</v>
      </c>
      <c r="AI650" s="6"/>
      <c r="AJ650" s="6"/>
    </row>
    <row r="651" spans="1:36" hidden="1" x14ac:dyDescent="0.2">
      <c r="A651" s="1" t="str">
        <f t="shared" si="10"/>
        <v>BarnetMixed Other</v>
      </c>
      <c r="B651" s="3" t="s">
        <v>635</v>
      </c>
      <c r="C651" s="3" t="s">
        <v>636</v>
      </c>
      <c r="D651" s="3" t="s">
        <v>709</v>
      </c>
      <c r="E651" s="5">
        <v>5078</v>
      </c>
      <c r="F651" s="5">
        <v>0</v>
      </c>
      <c r="G651" s="5">
        <v>416</v>
      </c>
      <c r="H651" s="5">
        <v>61</v>
      </c>
      <c r="I651" s="5">
        <v>0</v>
      </c>
      <c r="J651" s="5">
        <v>0</v>
      </c>
      <c r="K651" s="5">
        <v>373</v>
      </c>
      <c r="L651" s="5">
        <v>255</v>
      </c>
      <c r="M651" s="5">
        <v>105</v>
      </c>
      <c r="N651" s="5">
        <v>0</v>
      </c>
      <c r="O651" s="6">
        <v>0</v>
      </c>
      <c r="P651" s="6">
        <v>8.1922016541945641</v>
      </c>
      <c r="Q651" s="6">
        <v>1.2012603387160299</v>
      </c>
      <c r="R651" s="6">
        <v>0</v>
      </c>
      <c r="S651" s="6">
        <v>0</v>
      </c>
      <c r="T651" s="6">
        <v>7.3454115793619534</v>
      </c>
      <c r="U651" s="6">
        <v>5.0216620716817646</v>
      </c>
      <c r="V651" s="6">
        <v>2.0677432059866088</v>
      </c>
      <c r="W651" s="6">
        <v>0</v>
      </c>
      <c r="X651" s="5">
        <v>1433</v>
      </c>
      <c r="Y651" s="5">
        <v>1178</v>
      </c>
      <c r="Z651" s="5">
        <v>93</v>
      </c>
      <c r="AA651" s="5">
        <v>0</v>
      </c>
      <c r="AB651" s="5">
        <v>0</v>
      </c>
      <c r="AC651" s="5">
        <v>0</v>
      </c>
      <c r="AD651" s="5">
        <v>1433</v>
      </c>
      <c r="AE651" s="5">
        <v>1178</v>
      </c>
      <c r="AF651" s="5">
        <v>93</v>
      </c>
      <c r="AG651" s="6">
        <v>7.8947368421052628</v>
      </c>
      <c r="AH651" s="6">
        <v>82.205163991625966</v>
      </c>
      <c r="AI651" s="6"/>
      <c r="AJ651" s="6"/>
    </row>
    <row r="652" spans="1:36" hidden="1" x14ac:dyDescent="0.2">
      <c r="A652" s="1" t="str">
        <f t="shared" si="10"/>
        <v>BarnetIndian</v>
      </c>
      <c r="B652" s="3" t="s">
        <v>635</v>
      </c>
      <c r="C652" s="3" t="s">
        <v>636</v>
      </c>
      <c r="D652" s="3" t="s">
        <v>710</v>
      </c>
      <c r="E652" s="5">
        <v>27920</v>
      </c>
      <c r="F652" s="5">
        <v>0</v>
      </c>
      <c r="G652" s="5">
        <v>1401</v>
      </c>
      <c r="H652" s="5">
        <v>195</v>
      </c>
      <c r="I652" s="5">
        <v>0</v>
      </c>
      <c r="J652" s="5">
        <v>0</v>
      </c>
      <c r="K652" s="5">
        <v>1505</v>
      </c>
      <c r="L652" s="5">
        <v>1030</v>
      </c>
      <c r="M652" s="5">
        <v>519</v>
      </c>
      <c r="N652" s="5">
        <v>0</v>
      </c>
      <c r="O652" s="6">
        <v>0</v>
      </c>
      <c r="P652" s="6">
        <v>5.0179083094555876</v>
      </c>
      <c r="Q652" s="6">
        <v>0.6984240687679083</v>
      </c>
      <c r="R652" s="6">
        <v>0</v>
      </c>
      <c r="S652" s="6">
        <v>0</v>
      </c>
      <c r="T652" s="6">
        <v>5.3904011461318051</v>
      </c>
      <c r="U652" s="6">
        <v>3.6891117478510029</v>
      </c>
      <c r="V652" s="6">
        <v>1.8588825214899714</v>
      </c>
      <c r="W652" s="6">
        <v>0</v>
      </c>
      <c r="X652" s="5">
        <v>10924</v>
      </c>
      <c r="Y652" s="5">
        <v>9793</v>
      </c>
      <c r="Z652" s="5">
        <v>501</v>
      </c>
      <c r="AA652" s="5">
        <v>0</v>
      </c>
      <c r="AB652" s="5">
        <v>0</v>
      </c>
      <c r="AC652" s="5">
        <v>0</v>
      </c>
      <c r="AD652" s="5">
        <v>10924</v>
      </c>
      <c r="AE652" s="5">
        <v>9793</v>
      </c>
      <c r="AF652" s="5">
        <v>501</v>
      </c>
      <c r="AG652" s="6">
        <v>5.1158991116103341</v>
      </c>
      <c r="AH652" s="6">
        <v>89.646649578908821</v>
      </c>
      <c r="AI652" s="6"/>
      <c r="AJ652" s="6"/>
    </row>
    <row r="653" spans="1:36" hidden="1" x14ac:dyDescent="0.2">
      <c r="A653" s="1" t="str">
        <f t="shared" si="10"/>
        <v>BarnetPakistani</v>
      </c>
      <c r="B653" s="3" t="s">
        <v>635</v>
      </c>
      <c r="C653" s="3" t="s">
        <v>636</v>
      </c>
      <c r="D653" s="3" t="s">
        <v>711</v>
      </c>
      <c r="E653" s="5">
        <v>5344</v>
      </c>
      <c r="F653" s="5">
        <v>0</v>
      </c>
      <c r="G653" s="5">
        <v>388</v>
      </c>
      <c r="H653" s="5">
        <v>81</v>
      </c>
      <c r="I653" s="5">
        <v>0</v>
      </c>
      <c r="J653" s="5">
        <v>0</v>
      </c>
      <c r="K653" s="5">
        <v>440</v>
      </c>
      <c r="L653" s="5">
        <v>206</v>
      </c>
      <c r="M653" s="5">
        <v>150</v>
      </c>
      <c r="N653" s="5">
        <v>0</v>
      </c>
      <c r="O653" s="6">
        <v>0</v>
      </c>
      <c r="P653" s="6">
        <v>7.2604790419161676</v>
      </c>
      <c r="Q653" s="6">
        <v>1.5157185628742516</v>
      </c>
      <c r="R653" s="6">
        <v>0</v>
      </c>
      <c r="S653" s="6">
        <v>0</v>
      </c>
      <c r="T653" s="6">
        <v>8.2335329341317358</v>
      </c>
      <c r="U653" s="6">
        <v>3.8547904191616769</v>
      </c>
      <c r="V653" s="6">
        <v>2.80688622754491</v>
      </c>
      <c r="W653" s="6">
        <v>0</v>
      </c>
      <c r="X653" s="5">
        <v>2109</v>
      </c>
      <c r="Y653" s="5">
        <v>1640</v>
      </c>
      <c r="Z653" s="5">
        <v>150</v>
      </c>
      <c r="AA653" s="5">
        <v>0</v>
      </c>
      <c r="AB653" s="5">
        <v>0</v>
      </c>
      <c r="AC653" s="5">
        <v>0</v>
      </c>
      <c r="AD653" s="5">
        <v>2109</v>
      </c>
      <c r="AE653" s="5">
        <v>1640</v>
      </c>
      <c r="AF653" s="5">
        <v>150</v>
      </c>
      <c r="AG653" s="6">
        <v>9.1463414634146343</v>
      </c>
      <c r="AH653" s="6">
        <v>77.7619724988146</v>
      </c>
      <c r="AI653" s="6"/>
      <c r="AJ653" s="6"/>
    </row>
    <row r="654" spans="1:36" hidden="1" x14ac:dyDescent="0.2">
      <c r="A654" s="1" t="str">
        <f t="shared" si="10"/>
        <v>BarnetBangladeshi</v>
      </c>
      <c r="B654" s="3" t="s">
        <v>635</v>
      </c>
      <c r="C654" s="3" t="s">
        <v>636</v>
      </c>
      <c r="D654" s="3" t="s">
        <v>712</v>
      </c>
      <c r="E654" s="5">
        <v>2215</v>
      </c>
      <c r="F654" s="5">
        <v>0</v>
      </c>
      <c r="G654" s="5">
        <v>211</v>
      </c>
      <c r="H654" s="5">
        <v>20</v>
      </c>
      <c r="I654" s="5">
        <v>0</v>
      </c>
      <c r="J654" s="5">
        <v>0</v>
      </c>
      <c r="K654" s="5">
        <v>181</v>
      </c>
      <c r="L654" s="5">
        <v>121</v>
      </c>
      <c r="M654" s="5">
        <v>51</v>
      </c>
      <c r="N654" s="5">
        <v>0</v>
      </c>
      <c r="O654" s="6">
        <v>0</v>
      </c>
      <c r="P654" s="6">
        <v>9.5259593679458234</v>
      </c>
      <c r="Q654" s="6">
        <v>0.90293453724604966</v>
      </c>
      <c r="R654" s="6">
        <v>0</v>
      </c>
      <c r="S654" s="6">
        <v>0</v>
      </c>
      <c r="T654" s="6">
        <v>8.1715575620767495</v>
      </c>
      <c r="U654" s="6">
        <v>5.4627539503386009</v>
      </c>
      <c r="V654" s="6">
        <v>2.3024830699774266</v>
      </c>
      <c r="W654" s="6">
        <v>0</v>
      </c>
      <c r="X654" s="5">
        <v>842</v>
      </c>
      <c r="Y654" s="5">
        <v>635</v>
      </c>
      <c r="Z654" s="5">
        <v>51</v>
      </c>
      <c r="AA654" s="5">
        <v>0</v>
      </c>
      <c r="AB654" s="5">
        <v>0</v>
      </c>
      <c r="AC654" s="5">
        <v>0</v>
      </c>
      <c r="AD654" s="5">
        <v>842</v>
      </c>
      <c r="AE654" s="5">
        <v>635</v>
      </c>
      <c r="AF654" s="5">
        <v>51</v>
      </c>
      <c r="AG654" s="6">
        <v>8.0314960629921259</v>
      </c>
      <c r="AH654" s="6">
        <v>75.415676959619958</v>
      </c>
      <c r="AI654" s="6"/>
      <c r="AJ654" s="6"/>
    </row>
    <row r="655" spans="1:36" hidden="1" x14ac:dyDescent="0.2">
      <c r="A655" s="1" t="str">
        <f t="shared" si="10"/>
        <v>BarnetChinese</v>
      </c>
      <c r="B655" s="3" t="s">
        <v>635</v>
      </c>
      <c r="C655" s="3" t="s">
        <v>636</v>
      </c>
      <c r="D655" s="3" t="s">
        <v>713</v>
      </c>
      <c r="E655" s="5">
        <v>8259</v>
      </c>
      <c r="F655" s="5">
        <v>0</v>
      </c>
      <c r="G655" s="5">
        <v>564</v>
      </c>
      <c r="H655" s="5">
        <v>62</v>
      </c>
      <c r="I655" s="5">
        <v>0</v>
      </c>
      <c r="J655" s="5">
        <v>0</v>
      </c>
      <c r="K655" s="5">
        <v>637</v>
      </c>
      <c r="L655" s="5">
        <v>522</v>
      </c>
      <c r="M655" s="5">
        <v>153</v>
      </c>
      <c r="N655" s="5">
        <v>0</v>
      </c>
      <c r="O655" s="6">
        <v>0</v>
      </c>
      <c r="P655" s="6">
        <v>6.8289139120958957</v>
      </c>
      <c r="Q655" s="6">
        <v>0.75069621019493882</v>
      </c>
      <c r="R655" s="6">
        <v>0</v>
      </c>
      <c r="S655" s="6">
        <v>0</v>
      </c>
      <c r="T655" s="6">
        <v>7.7127981595834845</v>
      </c>
      <c r="U655" s="6">
        <v>6.3203777697057753</v>
      </c>
      <c r="V655" s="6">
        <v>1.8525245187068653</v>
      </c>
      <c r="W655" s="6">
        <v>0</v>
      </c>
      <c r="X655" s="5">
        <v>3297</v>
      </c>
      <c r="Y655" s="5">
        <v>2844</v>
      </c>
      <c r="Z655" s="5">
        <v>151</v>
      </c>
      <c r="AA655" s="5">
        <v>0</v>
      </c>
      <c r="AB655" s="5">
        <v>0</v>
      </c>
      <c r="AC655" s="5">
        <v>0</v>
      </c>
      <c r="AD655" s="5">
        <v>3297</v>
      </c>
      <c r="AE655" s="5">
        <v>2844</v>
      </c>
      <c r="AF655" s="5">
        <v>151</v>
      </c>
      <c r="AG655" s="6">
        <v>5.309423347398031</v>
      </c>
      <c r="AH655" s="6">
        <v>86.260236578707918</v>
      </c>
      <c r="AI655" s="6"/>
      <c r="AJ655" s="6"/>
    </row>
    <row r="656" spans="1:36" hidden="1" x14ac:dyDescent="0.2">
      <c r="A656" s="1" t="str">
        <f t="shared" si="10"/>
        <v>BarnetAsian Other</v>
      </c>
      <c r="B656" s="3" t="s">
        <v>635</v>
      </c>
      <c r="C656" s="3" t="s">
        <v>636</v>
      </c>
      <c r="D656" s="3" t="s">
        <v>714</v>
      </c>
      <c r="E656" s="5">
        <v>22180</v>
      </c>
      <c r="F656" s="5">
        <v>0</v>
      </c>
      <c r="G656" s="5">
        <v>2083</v>
      </c>
      <c r="H656" s="5">
        <v>279</v>
      </c>
      <c r="I656" s="5">
        <v>0</v>
      </c>
      <c r="J656" s="5">
        <v>0</v>
      </c>
      <c r="K656" s="5">
        <v>1471</v>
      </c>
      <c r="L656" s="5">
        <v>1297</v>
      </c>
      <c r="M656" s="5">
        <v>557</v>
      </c>
      <c r="N656" s="5">
        <v>0</v>
      </c>
      <c r="O656" s="6">
        <v>0</v>
      </c>
      <c r="P656" s="6">
        <v>9.3913435527502251</v>
      </c>
      <c r="Q656" s="6">
        <v>1.2578899909828674</v>
      </c>
      <c r="R656" s="6">
        <v>0</v>
      </c>
      <c r="S656" s="6">
        <v>0</v>
      </c>
      <c r="T656" s="6">
        <v>6.632100991884581</v>
      </c>
      <c r="U656" s="6">
        <v>5.8476104598737599</v>
      </c>
      <c r="V656" s="6">
        <v>2.5112714156898108</v>
      </c>
      <c r="W656" s="6">
        <v>0</v>
      </c>
      <c r="X656" s="5">
        <v>9314</v>
      </c>
      <c r="Y656" s="5">
        <v>7153</v>
      </c>
      <c r="Z656" s="5">
        <v>505</v>
      </c>
      <c r="AA656" s="5">
        <v>0</v>
      </c>
      <c r="AB656" s="5">
        <v>0</v>
      </c>
      <c r="AC656" s="5">
        <v>0</v>
      </c>
      <c r="AD656" s="5">
        <v>9314</v>
      </c>
      <c r="AE656" s="5">
        <v>7153</v>
      </c>
      <c r="AF656" s="5">
        <v>505</v>
      </c>
      <c r="AG656" s="6">
        <v>7.059974835733259</v>
      </c>
      <c r="AH656" s="6">
        <v>76.798368048099633</v>
      </c>
      <c r="AI656" s="6"/>
      <c r="AJ656" s="6"/>
    </row>
    <row r="657" spans="1:36" hidden="1" x14ac:dyDescent="0.2">
      <c r="A657" s="1" t="str">
        <f t="shared" si="10"/>
        <v>BarnetBlack African</v>
      </c>
      <c r="B657" s="3" t="s">
        <v>635</v>
      </c>
      <c r="C657" s="3" t="s">
        <v>636</v>
      </c>
      <c r="D657" s="3" t="s">
        <v>715</v>
      </c>
      <c r="E657" s="5">
        <v>19392</v>
      </c>
      <c r="F657" s="5">
        <v>0</v>
      </c>
      <c r="G657" s="5">
        <v>3952</v>
      </c>
      <c r="H657" s="5">
        <v>670</v>
      </c>
      <c r="I657" s="5">
        <v>0</v>
      </c>
      <c r="J657" s="5">
        <v>0</v>
      </c>
      <c r="K657" s="5">
        <v>2358</v>
      </c>
      <c r="L657" s="5">
        <v>1169</v>
      </c>
      <c r="M657" s="5">
        <v>462</v>
      </c>
      <c r="N657" s="5">
        <v>0</v>
      </c>
      <c r="O657" s="6">
        <v>0</v>
      </c>
      <c r="P657" s="6">
        <v>20.379537953795378</v>
      </c>
      <c r="Q657" s="6">
        <v>3.45503300330033</v>
      </c>
      <c r="R657" s="6">
        <v>0</v>
      </c>
      <c r="S657" s="6">
        <v>0</v>
      </c>
      <c r="T657" s="6">
        <v>12.159653465346535</v>
      </c>
      <c r="U657" s="6">
        <v>6.0282590759075907</v>
      </c>
      <c r="V657" s="6">
        <v>2.3824257425742572</v>
      </c>
      <c r="W657" s="6">
        <v>0</v>
      </c>
      <c r="X657" s="5">
        <v>7267</v>
      </c>
      <c r="Y657" s="5">
        <v>6015</v>
      </c>
      <c r="Z657" s="5">
        <v>888</v>
      </c>
      <c r="AA657" s="5">
        <v>0</v>
      </c>
      <c r="AB657" s="5">
        <v>0</v>
      </c>
      <c r="AC657" s="5">
        <v>0</v>
      </c>
      <c r="AD657" s="5">
        <v>7267</v>
      </c>
      <c r="AE657" s="5">
        <v>6015</v>
      </c>
      <c r="AF657" s="5">
        <v>888</v>
      </c>
      <c r="AG657" s="6">
        <v>14.763092269326684</v>
      </c>
      <c r="AH657" s="6">
        <v>82.771432503096193</v>
      </c>
      <c r="AI657" s="6"/>
      <c r="AJ657" s="6"/>
    </row>
    <row r="658" spans="1:36" hidden="1" x14ac:dyDescent="0.2">
      <c r="A658" s="1" t="str">
        <f t="shared" si="10"/>
        <v>BarnetBlack Caribbean</v>
      </c>
      <c r="B658" s="3" t="s">
        <v>635</v>
      </c>
      <c r="C658" s="3" t="s">
        <v>636</v>
      </c>
      <c r="D658" s="3" t="s">
        <v>716</v>
      </c>
      <c r="E658" s="5">
        <v>4468</v>
      </c>
      <c r="F658" s="5">
        <v>0</v>
      </c>
      <c r="G658" s="5">
        <v>578</v>
      </c>
      <c r="H658" s="5">
        <v>81</v>
      </c>
      <c r="I658" s="5">
        <v>0</v>
      </c>
      <c r="J658" s="5">
        <v>0</v>
      </c>
      <c r="K658" s="5">
        <v>366</v>
      </c>
      <c r="L658" s="5">
        <v>206</v>
      </c>
      <c r="M658" s="5">
        <v>126</v>
      </c>
      <c r="N658" s="5">
        <v>0</v>
      </c>
      <c r="O658" s="6">
        <v>0</v>
      </c>
      <c r="P658" s="6">
        <v>12.936436884512085</v>
      </c>
      <c r="Q658" s="6">
        <v>1.8128916741271262</v>
      </c>
      <c r="R658" s="6">
        <v>0</v>
      </c>
      <c r="S658" s="6">
        <v>0</v>
      </c>
      <c r="T658" s="6">
        <v>8.19158460161146</v>
      </c>
      <c r="U658" s="6">
        <v>4.6105640107430617</v>
      </c>
      <c r="V658" s="6">
        <v>2.820053715308863</v>
      </c>
      <c r="W658" s="6">
        <v>0</v>
      </c>
      <c r="X658" s="5">
        <v>1769</v>
      </c>
      <c r="Y658" s="5">
        <v>1565</v>
      </c>
      <c r="Z658" s="5">
        <v>172</v>
      </c>
      <c r="AA658" s="5">
        <v>0</v>
      </c>
      <c r="AB658" s="5">
        <v>0</v>
      </c>
      <c r="AC658" s="5">
        <v>0</v>
      </c>
      <c r="AD658" s="5">
        <v>1769</v>
      </c>
      <c r="AE658" s="5">
        <v>1565</v>
      </c>
      <c r="AF658" s="5">
        <v>172</v>
      </c>
      <c r="AG658" s="6">
        <v>10.990415335463259</v>
      </c>
      <c r="AH658" s="6">
        <v>88.468061051441495</v>
      </c>
      <c r="AI658" s="6"/>
      <c r="AJ658" s="6"/>
    </row>
    <row r="659" spans="1:36" hidden="1" x14ac:dyDescent="0.2">
      <c r="A659" s="1" t="str">
        <f t="shared" si="10"/>
        <v>BarnetBlack Other</v>
      </c>
      <c r="B659" s="3" t="s">
        <v>635</v>
      </c>
      <c r="C659" s="3" t="s">
        <v>636</v>
      </c>
      <c r="D659" s="3" t="s">
        <v>717</v>
      </c>
      <c r="E659" s="5">
        <v>3571</v>
      </c>
      <c r="F659" s="5">
        <v>0</v>
      </c>
      <c r="G659" s="5">
        <v>604</v>
      </c>
      <c r="H659" s="5">
        <v>69</v>
      </c>
      <c r="I659" s="5">
        <v>0</v>
      </c>
      <c r="J659" s="5">
        <v>0</v>
      </c>
      <c r="K659" s="5">
        <v>400</v>
      </c>
      <c r="L659" s="5">
        <v>224</v>
      </c>
      <c r="M659" s="5">
        <v>150</v>
      </c>
      <c r="N659" s="5">
        <v>0</v>
      </c>
      <c r="O659" s="6">
        <v>0</v>
      </c>
      <c r="P659" s="6">
        <v>16.914029683562028</v>
      </c>
      <c r="Q659" s="6">
        <v>1.9322318678241388</v>
      </c>
      <c r="R659" s="6">
        <v>0</v>
      </c>
      <c r="S659" s="6">
        <v>0</v>
      </c>
      <c r="T659" s="6">
        <v>11.201344161299357</v>
      </c>
      <c r="U659" s="6">
        <v>6.2727527303276389</v>
      </c>
      <c r="V659" s="6">
        <v>4.2005040604872583</v>
      </c>
      <c r="W659" s="6">
        <v>0</v>
      </c>
      <c r="X659" s="5">
        <v>1179</v>
      </c>
      <c r="Y659" s="5">
        <v>954</v>
      </c>
      <c r="Z659" s="5">
        <v>162</v>
      </c>
      <c r="AA659" s="5">
        <v>0</v>
      </c>
      <c r="AB659" s="5">
        <v>0</v>
      </c>
      <c r="AC659" s="5">
        <v>0</v>
      </c>
      <c r="AD659" s="5">
        <v>1179</v>
      </c>
      <c r="AE659" s="5">
        <v>954</v>
      </c>
      <c r="AF659" s="5">
        <v>162</v>
      </c>
      <c r="AG659" s="6">
        <v>16.981132075471699</v>
      </c>
      <c r="AH659" s="6">
        <v>80.916030534351151</v>
      </c>
      <c r="AI659" s="6"/>
      <c r="AJ659" s="6"/>
    </row>
    <row r="660" spans="1:36" hidden="1" x14ac:dyDescent="0.2">
      <c r="A660" s="1" t="str">
        <f t="shared" si="10"/>
        <v>BarnetArab</v>
      </c>
      <c r="B660" s="3" t="s">
        <v>635</v>
      </c>
      <c r="C660" s="3" t="s">
        <v>636</v>
      </c>
      <c r="D660" s="3" t="s">
        <v>699</v>
      </c>
      <c r="E660" s="5">
        <v>5210</v>
      </c>
      <c r="F660" s="5">
        <v>0</v>
      </c>
      <c r="G660" s="5">
        <v>578</v>
      </c>
      <c r="H660" s="5">
        <v>79</v>
      </c>
      <c r="I660" s="5">
        <v>0</v>
      </c>
      <c r="J660" s="5">
        <v>0</v>
      </c>
      <c r="K660" s="5">
        <v>376</v>
      </c>
      <c r="L660" s="5">
        <v>368</v>
      </c>
      <c r="M660" s="5">
        <v>181</v>
      </c>
      <c r="N660" s="5">
        <v>0</v>
      </c>
      <c r="O660" s="6">
        <v>0</v>
      </c>
      <c r="P660" s="6">
        <v>11.09404990403071</v>
      </c>
      <c r="Q660" s="6">
        <v>1.5163147792706333</v>
      </c>
      <c r="R660" s="6">
        <v>0</v>
      </c>
      <c r="S660" s="6">
        <v>0</v>
      </c>
      <c r="T660" s="6">
        <v>7.2168905950095965</v>
      </c>
      <c r="U660" s="6">
        <v>7.0633397312859882</v>
      </c>
      <c r="V660" s="6">
        <v>3.4740882917466411</v>
      </c>
      <c r="W660" s="6">
        <v>0</v>
      </c>
      <c r="X660" s="5">
        <v>1957</v>
      </c>
      <c r="Y660" s="5">
        <v>1256</v>
      </c>
      <c r="Z660" s="5">
        <v>140</v>
      </c>
      <c r="AA660" s="5">
        <v>0</v>
      </c>
      <c r="AB660" s="5">
        <v>0</v>
      </c>
      <c r="AC660" s="5">
        <v>0</v>
      </c>
      <c r="AD660" s="5">
        <v>1957</v>
      </c>
      <c r="AE660" s="5">
        <v>1256</v>
      </c>
      <c r="AF660" s="5">
        <v>140</v>
      </c>
      <c r="AG660" s="6">
        <v>11.146496815286625</v>
      </c>
      <c r="AH660" s="6">
        <v>64.179867143587117</v>
      </c>
      <c r="AI660" s="6"/>
      <c r="AJ660" s="6"/>
    </row>
    <row r="661" spans="1:36" hidden="1" x14ac:dyDescent="0.2">
      <c r="A661" s="1" t="str">
        <f t="shared" si="10"/>
        <v>BarnetOther</v>
      </c>
      <c r="B661" s="3" t="s">
        <v>635</v>
      </c>
      <c r="C661" s="3" t="s">
        <v>636</v>
      </c>
      <c r="D661" s="3" t="s">
        <v>718</v>
      </c>
      <c r="E661" s="5">
        <v>12105</v>
      </c>
      <c r="F661" s="5">
        <v>0</v>
      </c>
      <c r="G661" s="5">
        <v>723</v>
      </c>
      <c r="H661" s="5">
        <v>99</v>
      </c>
      <c r="I661" s="5">
        <v>0</v>
      </c>
      <c r="J661" s="5">
        <v>0</v>
      </c>
      <c r="K661" s="5">
        <v>726</v>
      </c>
      <c r="L661" s="5">
        <v>809</v>
      </c>
      <c r="M661" s="5">
        <v>204</v>
      </c>
      <c r="N661" s="5">
        <v>0</v>
      </c>
      <c r="O661" s="6">
        <v>0</v>
      </c>
      <c r="P661" s="6">
        <v>5.9727385377943003</v>
      </c>
      <c r="Q661" s="6">
        <v>0.81784386617100369</v>
      </c>
      <c r="R661" s="6">
        <v>0</v>
      </c>
      <c r="S661" s="6">
        <v>0</v>
      </c>
      <c r="T661" s="6">
        <v>5.9975216852540276</v>
      </c>
      <c r="U661" s="6">
        <v>6.6831887649731518</v>
      </c>
      <c r="V661" s="6">
        <v>1.6852540272614622</v>
      </c>
      <c r="W661" s="6">
        <v>0</v>
      </c>
      <c r="X661" s="5">
        <v>5054</v>
      </c>
      <c r="Y661" s="5">
        <v>3989</v>
      </c>
      <c r="Z661" s="5">
        <v>415</v>
      </c>
      <c r="AA661" s="5">
        <v>0</v>
      </c>
      <c r="AB661" s="5">
        <v>0</v>
      </c>
      <c r="AC661" s="5">
        <v>0</v>
      </c>
      <c r="AD661" s="5">
        <v>5054</v>
      </c>
      <c r="AE661" s="5">
        <v>3989</v>
      </c>
      <c r="AF661" s="5">
        <v>415</v>
      </c>
      <c r="AG661" s="6">
        <v>10.403609927300074</v>
      </c>
      <c r="AH661" s="6">
        <v>78.927582113177678</v>
      </c>
      <c r="AI661" s="6"/>
      <c r="AJ661" s="6"/>
    </row>
    <row r="662" spans="1:36" x14ac:dyDescent="0.2">
      <c r="A662" s="1" t="str">
        <f t="shared" si="10"/>
        <v>BarnsleyAll people</v>
      </c>
      <c r="B662" s="3" t="s">
        <v>589</v>
      </c>
      <c r="C662" s="3" t="s">
        <v>590</v>
      </c>
      <c r="D662" s="3" t="s">
        <v>700</v>
      </c>
      <c r="E662" s="5">
        <v>231221</v>
      </c>
      <c r="F662" s="5">
        <v>39340</v>
      </c>
      <c r="G662" s="5">
        <v>25263</v>
      </c>
      <c r="H662" s="5">
        <v>72929</v>
      </c>
      <c r="I662" s="5">
        <v>31424</v>
      </c>
      <c r="J662" s="5">
        <v>60887</v>
      </c>
      <c r="K662" s="5">
        <v>1558</v>
      </c>
      <c r="L662" s="5">
        <v>21919</v>
      </c>
      <c r="M662" s="5">
        <v>3636</v>
      </c>
      <c r="N662" s="5">
        <v>4423</v>
      </c>
      <c r="O662" s="6">
        <v>17.014025542662647</v>
      </c>
      <c r="P662" s="6">
        <v>10.925910708802402</v>
      </c>
      <c r="Q662" s="6">
        <v>31.540820254215664</v>
      </c>
      <c r="R662" s="6">
        <v>13.590461074037393</v>
      </c>
      <c r="S662" s="6">
        <v>26.332815790953244</v>
      </c>
      <c r="T662" s="6">
        <v>0.67381422967637028</v>
      </c>
      <c r="U662" s="6">
        <v>9.4796752890092169</v>
      </c>
      <c r="V662" s="6">
        <v>1.5725215270239294</v>
      </c>
      <c r="W662" s="6">
        <v>1.9128885352109022</v>
      </c>
      <c r="X662" s="5">
        <v>76833</v>
      </c>
      <c r="Y662" s="5">
        <v>65387</v>
      </c>
      <c r="Z662" s="5">
        <v>4447</v>
      </c>
      <c r="AA662" s="5">
        <v>16458</v>
      </c>
      <c r="AB662" s="5">
        <v>12845</v>
      </c>
      <c r="AC662" s="5">
        <v>1371</v>
      </c>
      <c r="AD662" s="5">
        <v>60375</v>
      </c>
      <c r="AE662" s="5">
        <v>52542</v>
      </c>
      <c r="AF662" s="5">
        <v>3076</v>
      </c>
      <c r="AG662" s="6">
        <v>5.8543641277454226</v>
      </c>
      <c r="AH662" s="6">
        <v>87.026086956521738</v>
      </c>
      <c r="AI662" s="3">
        <v>10.673413779680809</v>
      </c>
      <c r="AJ662" s="3">
        <v>78.04715032203184</v>
      </c>
    </row>
    <row r="663" spans="1:36" hidden="1" x14ac:dyDescent="0.2">
      <c r="A663" s="1" t="str">
        <f t="shared" si="10"/>
        <v>BarnsleyWhite British</v>
      </c>
      <c r="B663" s="3" t="s">
        <v>589</v>
      </c>
      <c r="C663" s="3" t="s">
        <v>590</v>
      </c>
      <c r="D663" s="3" t="s">
        <v>701</v>
      </c>
      <c r="E663" s="5">
        <v>222164</v>
      </c>
      <c r="F663" s="5">
        <v>37477</v>
      </c>
      <c r="G663" s="5">
        <v>24193</v>
      </c>
      <c r="H663" s="5">
        <v>70055</v>
      </c>
      <c r="I663" s="5">
        <v>30170</v>
      </c>
      <c r="J663" s="5">
        <v>58456</v>
      </c>
      <c r="K663" s="5">
        <v>1507</v>
      </c>
      <c r="L663" s="5">
        <v>20239</v>
      </c>
      <c r="M663" s="5">
        <v>3063</v>
      </c>
      <c r="N663" s="5">
        <v>4209</v>
      </c>
      <c r="O663" s="6">
        <v>16.869069696260421</v>
      </c>
      <c r="P663" s="6">
        <v>10.889703102212779</v>
      </c>
      <c r="Q663" s="6">
        <v>31.533011649052053</v>
      </c>
      <c r="R663" s="6">
        <v>13.580057975189499</v>
      </c>
      <c r="S663" s="6">
        <v>26.312093768567365</v>
      </c>
      <c r="T663" s="6">
        <v>0.67832772186312817</v>
      </c>
      <c r="U663" s="6">
        <v>9.1099368034425012</v>
      </c>
      <c r="V663" s="6">
        <v>1.3787112223402531</v>
      </c>
      <c r="W663" s="6">
        <v>1.8945463711492412</v>
      </c>
      <c r="X663" s="5">
        <v>72851</v>
      </c>
      <c r="Y663" s="5">
        <v>62140</v>
      </c>
      <c r="Z663" s="5">
        <v>4095</v>
      </c>
      <c r="AA663" s="5">
        <v>15551</v>
      </c>
      <c r="AB663" s="5">
        <v>12122</v>
      </c>
      <c r="AC663" s="5">
        <v>1283</v>
      </c>
      <c r="AD663" s="5">
        <v>57300</v>
      </c>
      <c r="AE663" s="5">
        <v>50018</v>
      </c>
      <c r="AF663" s="5">
        <v>2812</v>
      </c>
      <c r="AG663" s="6">
        <v>5.6219760886081014</v>
      </c>
      <c r="AH663" s="6">
        <v>87.291448516579408</v>
      </c>
      <c r="AI663" s="3">
        <v>10.584062035967662</v>
      </c>
      <c r="AJ663" s="3">
        <v>77.949971062954148</v>
      </c>
    </row>
    <row r="664" spans="1:36" hidden="1" x14ac:dyDescent="0.2">
      <c r="A664" s="1" t="str">
        <f t="shared" si="10"/>
        <v>BarnsleyMinorities - all other than White British</v>
      </c>
      <c r="B664" s="3" t="s">
        <v>589</v>
      </c>
      <c r="C664" s="3" t="s">
        <v>590</v>
      </c>
      <c r="D664" s="3" t="s">
        <v>702</v>
      </c>
      <c r="E664" s="5">
        <v>9057</v>
      </c>
      <c r="F664" s="5">
        <v>1863</v>
      </c>
      <c r="G664" s="5">
        <v>1070</v>
      </c>
      <c r="H664" s="5">
        <v>2874</v>
      </c>
      <c r="I664" s="5">
        <v>1254</v>
      </c>
      <c r="J664" s="5">
        <v>2431</v>
      </c>
      <c r="K664" s="5">
        <v>51</v>
      </c>
      <c r="L664" s="5">
        <v>1680</v>
      </c>
      <c r="M664" s="5">
        <v>573</v>
      </c>
      <c r="N664" s="5">
        <v>214</v>
      </c>
      <c r="O664" s="6">
        <v>20.569725074527991</v>
      </c>
      <c r="P664" s="6">
        <v>11.814066467925361</v>
      </c>
      <c r="Q664" s="6">
        <v>31.732361709175223</v>
      </c>
      <c r="R664" s="6">
        <v>13.845644253063929</v>
      </c>
      <c r="S664" s="6">
        <v>26.841117367781827</v>
      </c>
      <c r="T664" s="6">
        <v>0.5631003643590593</v>
      </c>
      <c r="U664" s="6">
        <v>18.549188473004307</v>
      </c>
      <c r="V664" s="6">
        <v>6.3265982113282542</v>
      </c>
      <c r="W664" s="6">
        <v>2.3628132935850723</v>
      </c>
      <c r="X664" s="5">
        <v>3982</v>
      </c>
      <c r="Y664" s="5">
        <v>3247</v>
      </c>
      <c r="Z664" s="5">
        <v>352</v>
      </c>
      <c r="AA664" s="5">
        <v>907</v>
      </c>
      <c r="AB664" s="5">
        <v>723</v>
      </c>
      <c r="AC664" s="5">
        <v>88</v>
      </c>
      <c r="AD664" s="5">
        <v>3075</v>
      </c>
      <c r="AE664" s="5">
        <v>2524</v>
      </c>
      <c r="AF664" s="5">
        <v>264</v>
      </c>
      <c r="AG664" s="6">
        <v>10.45958795562599</v>
      </c>
      <c r="AH664" s="6">
        <v>82.081300813008127</v>
      </c>
      <c r="AI664" s="3">
        <v>12.171507607192254</v>
      </c>
      <c r="AJ664" s="3">
        <v>79.713340683572213</v>
      </c>
    </row>
    <row r="665" spans="1:36" hidden="1" x14ac:dyDescent="0.2">
      <c r="A665" s="1" t="str">
        <f t="shared" si="10"/>
        <v>BarnsleyWhite Irish</v>
      </c>
      <c r="B665" s="3" t="s">
        <v>589</v>
      </c>
      <c r="C665" s="3" t="s">
        <v>590</v>
      </c>
      <c r="D665" s="3" t="s">
        <v>703</v>
      </c>
      <c r="E665" s="5">
        <v>567</v>
      </c>
      <c r="F665" s="5">
        <v>99</v>
      </c>
      <c r="G665" s="5">
        <v>53</v>
      </c>
      <c r="H665" s="5">
        <v>161</v>
      </c>
      <c r="I665" s="5">
        <v>82</v>
      </c>
      <c r="J665" s="5">
        <v>135</v>
      </c>
      <c r="K665" s="5">
        <v>7</v>
      </c>
      <c r="L665" s="5">
        <v>62</v>
      </c>
      <c r="M665" s="5">
        <v>22</v>
      </c>
      <c r="N665" s="5">
        <v>3</v>
      </c>
      <c r="O665" s="6">
        <v>17.460317460317459</v>
      </c>
      <c r="P665" s="6">
        <v>9.3474426807760143</v>
      </c>
      <c r="Q665" s="6">
        <v>28.395061728395063</v>
      </c>
      <c r="R665" s="6">
        <v>14.462081128747796</v>
      </c>
      <c r="S665" s="6">
        <v>23.80952380952381</v>
      </c>
      <c r="T665" s="6">
        <v>1.2345679012345678</v>
      </c>
      <c r="U665" s="6">
        <v>10.934744268077601</v>
      </c>
      <c r="V665" s="6">
        <v>3.8800705467372132</v>
      </c>
      <c r="W665" s="6">
        <v>0.52910052910052907</v>
      </c>
      <c r="X665" s="5">
        <v>157</v>
      </c>
      <c r="Y665" s="5">
        <v>143</v>
      </c>
      <c r="Z665" s="5">
        <v>9</v>
      </c>
      <c r="AA665" s="5">
        <v>26</v>
      </c>
      <c r="AB665" s="5">
        <v>23</v>
      </c>
      <c r="AC665" s="5">
        <v>5</v>
      </c>
      <c r="AD665" s="5">
        <v>131</v>
      </c>
      <c r="AE665" s="5">
        <v>120</v>
      </c>
      <c r="AF665" s="5">
        <v>4</v>
      </c>
      <c r="AG665" s="6">
        <v>3.3333333333333335</v>
      </c>
      <c r="AH665" s="6">
        <v>91.603053435114504</v>
      </c>
      <c r="AI665" s="3">
        <v>21.739130434782609</v>
      </c>
      <c r="AJ665" s="3">
        <v>88.461538461538467</v>
      </c>
    </row>
    <row r="666" spans="1:36" hidden="1" x14ac:dyDescent="0.2">
      <c r="A666" s="1" t="str">
        <f t="shared" si="10"/>
        <v>BarnsleyWhite Gyspy or Irish Traveller</v>
      </c>
      <c r="B666" s="3" t="s">
        <v>589</v>
      </c>
      <c r="C666" s="3" t="s">
        <v>590</v>
      </c>
      <c r="D666" s="3" t="s">
        <v>704</v>
      </c>
      <c r="E666" s="5">
        <v>163</v>
      </c>
      <c r="F666" s="5">
        <v>14</v>
      </c>
      <c r="G666" s="5">
        <v>13</v>
      </c>
      <c r="H666" s="5">
        <v>41</v>
      </c>
      <c r="I666" s="5">
        <v>7</v>
      </c>
      <c r="J666" s="5">
        <v>23</v>
      </c>
      <c r="K666" s="5">
        <v>2</v>
      </c>
      <c r="L666" s="5">
        <v>14</v>
      </c>
      <c r="M666" s="5">
        <v>6</v>
      </c>
      <c r="N666" s="5">
        <v>1</v>
      </c>
      <c r="O666" s="6">
        <v>8.5889570552147241</v>
      </c>
      <c r="P666" s="6">
        <v>7.9754601226993866</v>
      </c>
      <c r="Q666" s="6">
        <v>25.153374233128833</v>
      </c>
      <c r="R666" s="6">
        <v>4.294478527607362</v>
      </c>
      <c r="S666" s="6">
        <v>14.110429447852761</v>
      </c>
      <c r="T666" s="6">
        <v>1.2269938650306749</v>
      </c>
      <c r="U666" s="6">
        <v>8.5889570552147241</v>
      </c>
      <c r="V666" s="6">
        <v>3.6809815950920246</v>
      </c>
      <c r="W666" s="6">
        <v>0.61349693251533743</v>
      </c>
      <c r="X666" s="5">
        <v>59</v>
      </c>
      <c r="Y666" s="5">
        <v>26</v>
      </c>
      <c r="Z666" s="5">
        <v>5</v>
      </c>
      <c r="AA666" s="5">
        <v>7</v>
      </c>
      <c r="AB666" s="5">
        <v>2</v>
      </c>
      <c r="AC666" s="5">
        <v>0</v>
      </c>
      <c r="AD666" s="5">
        <v>52</v>
      </c>
      <c r="AE666" s="5">
        <v>24</v>
      </c>
      <c r="AF666" s="5">
        <v>5</v>
      </c>
      <c r="AG666" s="6">
        <v>20.833333333333332</v>
      </c>
      <c r="AH666" s="6">
        <v>46.153846153846153</v>
      </c>
      <c r="AI666" s="3">
        <v>0</v>
      </c>
      <c r="AJ666" s="3">
        <v>28.571428571428573</v>
      </c>
    </row>
    <row r="667" spans="1:36" hidden="1" x14ac:dyDescent="0.2">
      <c r="A667" s="1" t="str">
        <f t="shared" si="10"/>
        <v>BarnsleyWhite Other</v>
      </c>
      <c r="B667" s="3" t="s">
        <v>589</v>
      </c>
      <c r="C667" s="3" t="s">
        <v>590</v>
      </c>
      <c r="D667" s="3" t="s">
        <v>705</v>
      </c>
      <c r="E667" s="5">
        <v>3391</v>
      </c>
      <c r="F667" s="5">
        <v>731</v>
      </c>
      <c r="G667" s="5">
        <v>352</v>
      </c>
      <c r="H667" s="5">
        <v>1095</v>
      </c>
      <c r="I667" s="5">
        <v>476</v>
      </c>
      <c r="J667" s="5">
        <v>923</v>
      </c>
      <c r="K667" s="5">
        <v>19</v>
      </c>
      <c r="L667" s="5">
        <v>749</v>
      </c>
      <c r="M667" s="5">
        <v>280</v>
      </c>
      <c r="N667" s="5">
        <v>78</v>
      </c>
      <c r="O667" s="6">
        <v>21.557062813329402</v>
      </c>
      <c r="P667" s="6">
        <v>10.380418755529343</v>
      </c>
      <c r="Q667" s="6">
        <v>32.291359480979061</v>
      </c>
      <c r="R667" s="6">
        <v>14.037157180772633</v>
      </c>
      <c r="S667" s="6">
        <v>27.219109407254496</v>
      </c>
      <c r="T667" s="6">
        <v>0.56030669419050427</v>
      </c>
      <c r="U667" s="6">
        <v>22.087879681509879</v>
      </c>
      <c r="V667" s="6">
        <v>8.2571512828074312</v>
      </c>
      <c r="W667" s="6">
        <v>2.30020642878207</v>
      </c>
      <c r="X667" s="5">
        <v>1776</v>
      </c>
      <c r="Y667" s="5">
        <v>1544</v>
      </c>
      <c r="Z667" s="5">
        <v>118</v>
      </c>
      <c r="AA667" s="5">
        <v>431</v>
      </c>
      <c r="AB667" s="5">
        <v>377</v>
      </c>
      <c r="AC667" s="5">
        <v>26</v>
      </c>
      <c r="AD667" s="5">
        <v>1345</v>
      </c>
      <c r="AE667" s="5">
        <v>1167</v>
      </c>
      <c r="AF667" s="5">
        <v>92</v>
      </c>
      <c r="AG667" s="6">
        <v>7.8834618680377035</v>
      </c>
      <c r="AH667" s="6">
        <v>86.765799256505574</v>
      </c>
      <c r="AI667" s="3">
        <v>6.8965517241379306</v>
      </c>
      <c r="AJ667" s="3">
        <v>87.470997679814388</v>
      </c>
    </row>
    <row r="668" spans="1:36" hidden="1" x14ac:dyDescent="0.2">
      <c r="A668" s="1" t="str">
        <f t="shared" si="10"/>
        <v>BarnsleyMixed White and Black Caribbean</v>
      </c>
      <c r="B668" s="3" t="s">
        <v>589</v>
      </c>
      <c r="C668" s="3" t="s">
        <v>590</v>
      </c>
      <c r="D668" s="3" t="s">
        <v>706</v>
      </c>
      <c r="E668" s="5">
        <v>644</v>
      </c>
      <c r="F668" s="5">
        <v>110</v>
      </c>
      <c r="G668" s="5">
        <v>69</v>
      </c>
      <c r="H668" s="5">
        <v>200</v>
      </c>
      <c r="I668" s="5">
        <v>94</v>
      </c>
      <c r="J668" s="5">
        <v>169</v>
      </c>
      <c r="K668" s="5">
        <v>3</v>
      </c>
      <c r="L668" s="5">
        <v>88</v>
      </c>
      <c r="M668" s="5">
        <v>21</v>
      </c>
      <c r="N668" s="5">
        <v>18</v>
      </c>
      <c r="O668" s="6">
        <v>17.080745341614907</v>
      </c>
      <c r="P668" s="6">
        <v>10.714285714285714</v>
      </c>
      <c r="Q668" s="6">
        <v>31.055900621118013</v>
      </c>
      <c r="R668" s="6">
        <v>14.596273291925465</v>
      </c>
      <c r="S668" s="6">
        <v>26.242236024844722</v>
      </c>
      <c r="T668" s="6">
        <v>0.46583850931677018</v>
      </c>
      <c r="U668" s="6">
        <v>13.664596273291925</v>
      </c>
      <c r="V668" s="6">
        <v>3.2608695652173911</v>
      </c>
      <c r="W668" s="6">
        <v>2.7950310559006213</v>
      </c>
      <c r="X668" s="5">
        <v>208</v>
      </c>
      <c r="Y668" s="5">
        <v>163</v>
      </c>
      <c r="Z668" s="5">
        <v>20</v>
      </c>
      <c r="AA668" s="5">
        <v>39</v>
      </c>
      <c r="AB668" s="5">
        <v>26</v>
      </c>
      <c r="AC668" s="5">
        <v>5</v>
      </c>
      <c r="AD668" s="5">
        <v>169</v>
      </c>
      <c r="AE668" s="5">
        <v>137</v>
      </c>
      <c r="AF668" s="5">
        <v>15</v>
      </c>
      <c r="AG668" s="6">
        <v>10.948905109489051</v>
      </c>
      <c r="AH668" s="6">
        <v>81.065088757396452</v>
      </c>
      <c r="AI668" s="3">
        <v>19.23076923076923</v>
      </c>
      <c r="AJ668" s="3">
        <v>66.666666666666671</v>
      </c>
    </row>
    <row r="669" spans="1:36" hidden="1" x14ac:dyDescent="0.2">
      <c r="A669" s="1" t="str">
        <f t="shared" si="10"/>
        <v>BarnsleyMixed White and Black African</v>
      </c>
      <c r="B669" s="3" t="s">
        <v>589</v>
      </c>
      <c r="C669" s="3" t="s">
        <v>590</v>
      </c>
      <c r="D669" s="3" t="s">
        <v>707</v>
      </c>
      <c r="E669" s="5">
        <v>178</v>
      </c>
      <c r="F669" s="5">
        <v>37</v>
      </c>
      <c r="G669" s="5">
        <v>26</v>
      </c>
      <c r="H669" s="5">
        <v>55</v>
      </c>
      <c r="I669" s="5">
        <v>21</v>
      </c>
      <c r="J669" s="5">
        <v>50</v>
      </c>
      <c r="K669" s="5">
        <v>0</v>
      </c>
      <c r="L669" s="5">
        <v>30</v>
      </c>
      <c r="M669" s="5">
        <v>6</v>
      </c>
      <c r="N669" s="5">
        <v>4</v>
      </c>
      <c r="O669" s="6">
        <v>20.786516853932586</v>
      </c>
      <c r="P669" s="6">
        <v>14.606741573033707</v>
      </c>
      <c r="Q669" s="6">
        <v>30.898876404494381</v>
      </c>
      <c r="R669" s="6">
        <v>11.797752808988765</v>
      </c>
      <c r="S669" s="6">
        <v>28.089887640449437</v>
      </c>
      <c r="T669" s="6">
        <v>0</v>
      </c>
      <c r="U669" s="6">
        <v>16.853932584269664</v>
      </c>
      <c r="V669" s="6">
        <v>3.3707865168539324</v>
      </c>
      <c r="W669" s="6">
        <v>2.2471910112359552</v>
      </c>
      <c r="X669" s="5">
        <v>46</v>
      </c>
      <c r="Y669" s="5">
        <v>40</v>
      </c>
      <c r="Z669" s="5">
        <v>7</v>
      </c>
      <c r="AA669" s="5">
        <v>7</v>
      </c>
      <c r="AB669" s="5">
        <v>5</v>
      </c>
      <c r="AC669" s="5">
        <v>2</v>
      </c>
      <c r="AD669" s="5">
        <v>39</v>
      </c>
      <c r="AE669" s="5">
        <v>35</v>
      </c>
      <c r="AF669" s="5">
        <v>5</v>
      </c>
      <c r="AG669" s="6">
        <v>14.285714285714286</v>
      </c>
      <c r="AH669" s="6">
        <v>89.743589743589737</v>
      </c>
      <c r="AI669" s="3">
        <v>40</v>
      </c>
      <c r="AJ669" s="3">
        <v>71.428571428571431</v>
      </c>
    </row>
    <row r="670" spans="1:36" hidden="1" x14ac:dyDescent="0.2">
      <c r="A670" s="1" t="str">
        <f t="shared" si="10"/>
        <v>BarnsleyMixed White and Asian</v>
      </c>
      <c r="B670" s="3" t="s">
        <v>589</v>
      </c>
      <c r="C670" s="3" t="s">
        <v>590</v>
      </c>
      <c r="D670" s="3" t="s">
        <v>708</v>
      </c>
      <c r="E670" s="5">
        <v>434</v>
      </c>
      <c r="F670" s="5">
        <v>56</v>
      </c>
      <c r="G670" s="5">
        <v>32</v>
      </c>
      <c r="H670" s="5">
        <v>115</v>
      </c>
      <c r="I670" s="5">
        <v>46</v>
      </c>
      <c r="J670" s="5">
        <v>97</v>
      </c>
      <c r="K670" s="5">
        <v>2</v>
      </c>
      <c r="L670" s="5">
        <v>47</v>
      </c>
      <c r="M670" s="5">
        <v>15</v>
      </c>
      <c r="N670" s="5">
        <v>7</v>
      </c>
      <c r="O670" s="6">
        <v>12.903225806451612</v>
      </c>
      <c r="P670" s="6">
        <v>7.3732718894009217</v>
      </c>
      <c r="Q670" s="6">
        <v>26.497695852534562</v>
      </c>
      <c r="R670" s="6">
        <v>10.599078341013826</v>
      </c>
      <c r="S670" s="6">
        <v>22.350230414746544</v>
      </c>
      <c r="T670" s="6">
        <v>0.46082949308755761</v>
      </c>
      <c r="U670" s="6">
        <v>10.829493087557603</v>
      </c>
      <c r="V670" s="6">
        <v>3.4562211981566819</v>
      </c>
      <c r="W670" s="6">
        <v>1.6129032258064515</v>
      </c>
      <c r="X670" s="5">
        <v>124</v>
      </c>
      <c r="Y670" s="5">
        <v>101</v>
      </c>
      <c r="Z670" s="5">
        <v>17</v>
      </c>
      <c r="AA670" s="5">
        <v>23</v>
      </c>
      <c r="AB670" s="5">
        <v>20</v>
      </c>
      <c r="AC670" s="5">
        <v>2</v>
      </c>
      <c r="AD670" s="5">
        <v>101</v>
      </c>
      <c r="AE670" s="5">
        <v>81</v>
      </c>
      <c r="AF670" s="5">
        <v>15</v>
      </c>
      <c r="AG670" s="6">
        <v>18.518518518518519</v>
      </c>
      <c r="AH670" s="6">
        <v>80.198019801980195</v>
      </c>
      <c r="AI670" s="3">
        <v>10</v>
      </c>
      <c r="AJ670" s="3">
        <v>86.956521739130437</v>
      </c>
    </row>
    <row r="671" spans="1:36" hidden="1" x14ac:dyDescent="0.2">
      <c r="A671" s="1" t="str">
        <f t="shared" si="10"/>
        <v>BarnsleyMixed Other</v>
      </c>
      <c r="B671" s="3" t="s">
        <v>589</v>
      </c>
      <c r="C671" s="3" t="s">
        <v>590</v>
      </c>
      <c r="D671" s="3" t="s">
        <v>709</v>
      </c>
      <c r="E671" s="5">
        <v>374</v>
      </c>
      <c r="F671" s="5">
        <v>77</v>
      </c>
      <c r="G671" s="5">
        <v>47</v>
      </c>
      <c r="H671" s="5">
        <v>129</v>
      </c>
      <c r="I671" s="5">
        <v>50</v>
      </c>
      <c r="J671" s="5">
        <v>107</v>
      </c>
      <c r="K671" s="5">
        <v>4</v>
      </c>
      <c r="L671" s="5">
        <v>70</v>
      </c>
      <c r="M671" s="5">
        <v>19</v>
      </c>
      <c r="N671" s="5">
        <v>14</v>
      </c>
      <c r="O671" s="6">
        <v>20.588235294117649</v>
      </c>
      <c r="P671" s="6">
        <v>12.566844919786096</v>
      </c>
      <c r="Q671" s="6">
        <v>34.491978609625669</v>
      </c>
      <c r="R671" s="6">
        <v>13.368983957219251</v>
      </c>
      <c r="S671" s="6">
        <v>28.609625668449198</v>
      </c>
      <c r="T671" s="6">
        <v>1.0695187165775402</v>
      </c>
      <c r="U671" s="6">
        <v>18.71657754010695</v>
      </c>
      <c r="V671" s="6">
        <v>5.0802139037433154</v>
      </c>
      <c r="W671" s="6">
        <v>3.7433155080213902</v>
      </c>
      <c r="X671" s="5">
        <v>123</v>
      </c>
      <c r="Y671" s="5">
        <v>92</v>
      </c>
      <c r="Z671" s="5">
        <v>12</v>
      </c>
      <c r="AA671" s="5">
        <v>30</v>
      </c>
      <c r="AB671" s="5">
        <v>18</v>
      </c>
      <c r="AC671" s="5">
        <v>6</v>
      </c>
      <c r="AD671" s="5">
        <v>93</v>
      </c>
      <c r="AE671" s="5">
        <v>74</v>
      </c>
      <c r="AF671" s="5">
        <v>6</v>
      </c>
      <c r="AG671" s="6">
        <v>8.1081081081081088</v>
      </c>
      <c r="AH671" s="6">
        <v>79.569892473118273</v>
      </c>
      <c r="AI671" s="3">
        <v>33.333333333333336</v>
      </c>
      <c r="AJ671" s="3">
        <v>60</v>
      </c>
    </row>
    <row r="672" spans="1:36" hidden="1" x14ac:dyDescent="0.2">
      <c r="A672" s="1" t="str">
        <f t="shared" si="10"/>
        <v>BarnsleyIndian</v>
      </c>
      <c r="B672" s="3" t="s">
        <v>589</v>
      </c>
      <c r="C672" s="3" t="s">
        <v>590</v>
      </c>
      <c r="D672" s="3" t="s">
        <v>710</v>
      </c>
      <c r="E672" s="5">
        <v>442</v>
      </c>
      <c r="F672" s="5">
        <v>58</v>
      </c>
      <c r="G672" s="5">
        <v>37</v>
      </c>
      <c r="H672" s="5">
        <v>101</v>
      </c>
      <c r="I672" s="5">
        <v>44</v>
      </c>
      <c r="J672" s="5">
        <v>83</v>
      </c>
      <c r="K672" s="5">
        <v>5</v>
      </c>
      <c r="L672" s="5">
        <v>58</v>
      </c>
      <c r="M672" s="5">
        <v>31</v>
      </c>
      <c r="N672" s="5">
        <v>2</v>
      </c>
      <c r="O672" s="6">
        <v>13.122171945701357</v>
      </c>
      <c r="P672" s="6">
        <v>8.3710407239819009</v>
      </c>
      <c r="Q672" s="6">
        <v>22.850678733031675</v>
      </c>
      <c r="R672" s="6">
        <v>9.9547511312217196</v>
      </c>
      <c r="S672" s="6">
        <v>18.778280542986426</v>
      </c>
      <c r="T672" s="6">
        <v>1.1312217194570136</v>
      </c>
      <c r="U672" s="6">
        <v>13.122171945701357</v>
      </c>
      <c r="V672" s="6">
        <v>7.0135746606334841</v>
      </c>
      <c r="W672" s="6">
        <v>0.45248868778280543</v>
      </c>
      <c r="X672" s="5">
        <v>191</v>
      </c>
      <c r="Y672" s="5">
        <v>179</v>
      </c>
      <c r="Z672" s="5">
        <v>9</v>
      </c>
      <c r="AA672" s="5">
        <v>25</v>
      </c>
      <c r="AB672" s="5">
        <v>23</v>
      </c>
      <c r="AC672" s="5">
        <v>1</v>
      </c>
      <c r="AD672" s="5">
        <v>166</v>
      </c>
      <c r="AE672" s="5">
        <v>156</v>
      </c>
      <c r="AF672" s="5">
        <v>8</v>
      </c>
      <c r="AG672" s="6">
        <v>5.1282051282051286</v>
      </c>
      <c r="AH672" s="6">
        <v>93.975903614457835</v>
      </c>
      <c r="AI672" s="3">
        <v>4.3478260869565215</v>
      </c>
      <c r="AJ672" s="3">
        <v>92</v>
      </c>
    </row>
    <row r="673" spans="1:36" hidden="1" x14ac:dyDescent="0.2">
      <c r="A673" s="1" t="str">
        <f t="shared" si="10"/>
        <v>BarnsleyPakistani</v>
      </c>
      <c r="B673" s="3" t="s">
        <v>589</v>
      </c>
      <c r="C673" s="3" t="s">
        <v>590</v>
      </c>
      <c r="D673" s="3" t="s">
        <v>711</v>
      </c>
      <c r="E673" s="5">
        <v>211</v>
      </c>
      <c r="F673" s="5">
        <v>32</v>
      </c>
      <c r="G673" s="5">
        <v>19</v>
      </c>
      <c r="H673" s="5">
        <v>46</v>
      </c>
      <c r="I673" s="5">
        <v>11</v>
      </c>
      <c r="J673" s="5">
        <v>37</v>
      </c>
      <c r="K673" s="5">
        <v>4</v>
      </c>
      <c r="L673" s="5">
        <v>44</v>
      </c>
      <c r="M673" s="5">
        <v>12</v>
      </c>
      <c r="N673" s="5">
        <v>6</v>
      </c>
      <c r="O673" s="6">
        <v>15.165876777251185</v>
      </c>
      <c r="P673" s="6">
        <v>9.0047393364928912</v>
      </c>
      <c r="Q673" s="6">
        <v>21.800947867298579</v>
      </c>
      <c r="R673" s="6">
        <v>5.2132701421800949</v>
      </c>
      <c r="S673" s="6">
        <v>17.535545023696681</v>
      </c>
      <c r="T673" s="6">
        <v>1.8957345971563981</v>
      </c>
      <c r="U673" s="6">
        <v>20.85308056872038</v>
      </c>
      <c r="V673" s="6">
        <v>5.6872037914691944</v>
      </c>
      <c r="W673" s="6">
        <v>2.8436018957345972</v>
      </c>
      <c r="X673" s="5">
        <v>97</v>
      </c>
      <c r="Y673" s="5">
        <v>67</v>
      </c>
      <c r="Z673" s="5">
        <v>5</v>
      </c>
      <c r="AA673" s="5">
        <v>16</v>
      </c>
      <c r="AB673" s="5">
        <v>11</v>
      </c>
      <c r="AC673" s="5">
        <v>0</v>
      </c>
      <c r="AD673" s="5">
        <v>81</v>
      </c>
      <c r="AE673" s="5">
        <v>56</v>
      </c>
      <c r="AF673" s="5">
        <v>5</v>
      </c>
      <c r="AG673" s="6">
        <v>8.9285714285714288</v>
      </c>
      <c r="AH673" s="6">
        <v>69.135802469135797</v>
      </c>
      <c r="AI673" s="3">
        <v>0</v>
      </c>
      <c r="AJ673" s="3">
        <v>68.75</v>
      </c>
    </row>
    <row r="674" spans="1:36" hidden="1" x14ac:dyDescent="0.2">
      <c r="A674" s="1" t="str">
        <f t="shared" si="10"/>
        <v>BarnsleyBangladeshi</v>
      </c>
      <c r="B674" s="3" t="s">
        <v>589</v>
      </c>
      <c r="C674" s="3" t="s">
        <v>590</v>
      </c>
      <c r="D674" s="3" t="s">
        <v>712</v>
      </c>
      <c r="E674" s="5">
        <v>60</v>
      </c>
      <c r="F674" s="5">
        <v>3</v>
      </c>
      <c r="G674" s="5">
        <v>0</v>
      </c>
      <c r="H674" s="5">
        <v>18</v>
      </c>
      <c r="I674" s="5">
        <v>0</v>
      </c>
      <c r="J674" s="5">
        <v>21</v>
      </c>
      <c r="K674" s="5">
        <v>0</v>
      </c>
      <c r="L674" s="5">
        <v>7</v>
      </c>
      <c r="M674" s="5">
        <v>4</v>
      </c>
      <c r="N674" s="5">
        <v>0</v>
      </c>
      <c r="O674" s="6">
        <v>5</v>
      </c>
      <c r="P674" s="6">
        <v>0</v>
      </c>
      <c r="Q674" s="6">
        <v>30</v>
      </c>
      <c r="R674" s="6">
        <v>0</v>
      </c>
      <c r="S674" s="6">
        <v>35</v>
      </c>
      <c r="T674" s="6">
        <v>0</v>
      </c>
      <c r="U674" s="6">
        <v>11.666666666666666</v>
      </c>
      <c r="V674" s="6">
        <v>6.666666666666667</v>
      </c>
      <c r="W674" s="6">
        <v>0</v>
      </c>
      <c r="X674" s="5">
        <v>24</v>
      </c>
      <c r="Y674" s="5">
        <v>12</v>
      </c>
      <c r="Z674" s="5">
        <v>1</v>
      </c>
      <c r="AA674" s="5">
        <v>1</v>
      </c>
      <c r="AB674" s="5">
        <v>0</v>
      </c>
      <c r="AC674" s="5">
        <v>0</v>
      </c>
      <c r="AD674" s="5">
        <v>23</v>
      </c>
      <c r="AE674" s="5">
        <v>12</v>
      </c>
      <c r="AF674" s="5">
        <v>1</v>
      </c>
      <c r="AG674" s="3">
        <v>8.3333333333333339</v>
      </c>
      <c r="AH674" s="3">
        <v>52.173913043478258</v>
      </c>
      <c r="AI674" s="3"/>
      <c r="AJ674" s="3">
        <v>0</v>
      </c>
    </row>
    <row r="675" spans="1:36" hidden="1" x14ac:dyDescent="0.2">
      <c r="A675" s="1" t="str">
        <f t="shared" si="10"/>
        <v>BarnsleyChinese</v>
      </c>
      <c r="B675" s="3" t="s">
        <v>589</v>
      </c>
      <c r="C675" s="3" t="s">
        <v>590</v>
      </c>
      <c r="D675" s="3" t="s">
        <v>713</v>
      </c>
      <c r="E675" s="5">
        <v>440</v>
      </c>
      <c r="F675" s="5">
        <v>102</v>
      </c>
      <c r="G675" s="5">
        <v>72</v>
      </c>
      <c r="H675" s="5">
        <v>142</v>
      </c>
      <c r="I675" s="5">
        <v>74</v>
      </c>
      <c r="J675" s="5">
        <v>119</v>
      </c>
      <c r="K675" s="5">
        <v>1</v>
      </c>
      <c r="L675" s="5">
        <v>63</v>
      </c>
      <c r="M675" s="5">
        <v>8</v>
      </c>
      <c r="N675" s="5">
        <v>11</v>
      </c>
      <c r="O675" s="6">
        <v>23.181818181818183</v>
      </c>
      <c r="P675" s="6">
        <v>16.363636363636363</v>
      </c>
      <c r="Q675" s="6">
        <v>32.272727272727273</v>
      </c>
      <c r="R675" s="6">
        <v>16.818181818181817</v>
      </c>
      <c r="S675" s="6">
        <v>27.045454545454547</v>
      </c>
      <c r="T675" s="6">
        <v>0.22727272727272727</v>
      </c>
      <c r="U675" s="6">
        <v>14.318181818181818</v>
      </c>
      <c r="V675" s="6">
        <v>1.8181818181818181</v>
      </c>
      <c r="W675" s="6">
        <v>2.5</v>
      </c>
      <c r="X675" s="5">
        <v>194</v>
      </c>
      <c r="Y675" s="5">
        <v>153</v>
      </c>
      <c r="Z675" s="5">
        <v>17</v>
      </c>
      <c r="AA675" s="5">
        <v>39</v>
      </c>
      <c r="AB675" s="5">
        <v>30</v>
      </c>
      <c r="AC675" s="5">
        <v>3</v>
      </c>
      <c r="AD675" s="5">
        <v>155</v>
      </c>
      <c r="AE675" s="5">
        <v>123</v>
      </c>
      <c r="AF675" s="5">
        <v>14</v>
      </c>
      <c r="AG675" s="6">
        <v>11.382113821138212</v>
      </c>
      <c r="AH675" s="6">
        <v>79.354838709677423</v>
      </c>
      <c r="AI675" s="3">
        <v>10</v>
      </c>
      <c r="AJ675" s="3">
        <v>76.92307692307692</v>
      </c>
    </row>
    <row r="676" spans="1:36" hidden="1" x14ac:dyDescent="0.2">
      <c r="A676" s="1" t="str">
        <f t="shared" si="10"/>
        <v>BarnsleyAsian Other</v>
      </c>
      <c r="B676" s="3" t="s">
        <v>589</v>
      </c>
      <c r="C676" s="3" t="s">
        <v>590</v>
      </c>
      <c r="D676" s="3" t="s">
        <v>714</v>
      </c>
      <c r="E676" s="5">
        <v>508</v>
      </c>
      <c r="F676" s="5">
        <v>98</v>
      </c>
      <c r="G676" s="5">
        <v>73</v>
      </c>
      <c r="H676" s="5">
        <v>147</v>
      </c>
      <c r="I676" s="5">
        <v>57</v>
      </c>
      <c r="J676" s="5">
        <v>124</v>
      </c>
      <c r="K676" s="5">
        <v>2</v>
      </c>
      <c r="L676" s="5">
        <v>92</v>
      </c>
      <c r="M676" s="5">
        <v>34</v>
      </c>
      <c r="N676" s="5">
        <v>6</v>
      </c>
      <c r="O676" s="6">
        <v>19.291338582677167</v>
      </c>
      <c r="P676" s="6">
        <v>14.37007874015748</v>
      </c>
      <c r="Q676" s="6">
        <v>28.937007874015748</v>
      </c>
      <c r="R676" s="6">
        <v>11.220472440944881</v>
      </c>
      <c r="S676" s="6">
        <v>24.409448818897637</v>
      </c>
      <c r="T676" s="6">
        <v>0.39370078740157483</v>
      </c>
      <c r="U676" s="6">
        <v>18.110236220472441</v>
      </c>
      <c r="V676" s="6">
        <v>6.6929133858267713</v>
      </c>
      <c r="W676" s="6">
        <v>1.1811023622047243</v>
      </c>
      <c r="X676" s="5">
        <v>265</v>
      </c>
      <c r="Y676" s="5">
        <v>183</v>
      </c>
      <c r="Z676" s="5">
        <v>23</v>
      </c>
      <c r="AA676" s="5">
        <v>60</v>
      </c>
      <c r="AB676" s="5">
        <v>39</v>
      </c>
      <c r="AC676" s="5">
        <v>3</v>
      </c>
      <c r="AD676" s="5">
        <v>205</v>
      </c>
      <c r="AE676" s="5">
        <v>144</v>
      </c>
      <c r="AF676" s="5">
        <v>20</v>
      </c>
      <c r="AG676" s="6">
        <v>13.888888888888889</v>
      </c>
      <c r="AH676" s="6">
        <v>70.243902439024396</v>
      </c>
      <c r="AI676" s="3">
        <v>7.6923076923076925</v>
      </c>
      <c r="AJ676" s="3">
        <v>65</v>
      </c>
    </row>
    <row r="677" spans="1:36" hidden="1" x14ac:dyDescent="0.2">
      <c r="A677" s="1" t="str">
        <f t="shared" si="10"/>
        <v>BarnsleyBlack African</v>
      </c>
      <c r="B677" s="3" t="s">
        <v>589</v>
      </c>
      <c r="C677" s="3" t="s">
        <v>590</v>
      </c>
      <c r="D677" s="3" t="s">
        <v>715</v>
      </c>
      <c r="E677" s="5">
        <v>995</v>
      </c>
      <c r="F677" s="5">
        <v>318</v>
      </c>
      <c r="G677" s="5">
        <v>203</v>
      </c>
      <c r="H677" s="5">
        <v>423</v>
      </c>
      <c r="I677" s="5">
        <v>208</v>
      </c>
      <c r="J677" s="5">
        <v>379</v>
      </c>
      <c r="K677" s="5">
        <v>0</v>
      </c>
      <c r="L677" s="5">
        <v>236</v>
      </c>
      <c r="M677" s="5">
        <v>81</v>
      </c>
      <c r="N677" s="5">
        <v>47</v>
      </c>
      <c r="O677" s="6">
        <v>31.959798994974875</v>
      </c>
      <c r="P677" s="6">
        <v>20.402010050251256</v>
      </c>
      <c r="Q677" s="6">
        <v>42.51256281407035</v>
      </c>
      <c r="R677" s="6">
        <v>20.904522613065328</v>
      </c>
      <c r="S677" s="6">
        <v>38.090452261306531</v>
      </c>
      <c r="T677" s="6">
        <v>0</v>
      </c>
      <c r="U677" s="6">
        <v>23.718592964824122</v>
      </c>
      <c r="V677" s="6">
        <v>8.140703517587939</v>
      </c>
      <c r="W677" s="6">
        <v>4.7236180904522609</v>
      </c>
      <c r="X677" s="5">
        <v>412</v>
      </c>
      <c r="Y677" s="5">
        <v>303</v>
      </c>
      <c r="Z677" s="5">
        <v>75</v>
      </c>
      <c r="AA677" s="5">
        <v>128</v>
      </c>
      <c r="AB677" s="5">
        <v>92</v>
      </c>
      <c r="AC677" s="5">
        <v>24</v>
      </c>
      <c r="AD677" s="5">
        <v>284</v>
      </c>
      <c r="AE677" s="5">
        <v>211</v>
      </c>
      <c r="AF677" s="5">
        <v>51</v>
      </c>
      <c r="AG677" s="6">
        <v>24.170616113744074</v>
      </c>
      <c r="AH677" s="6">
        <v>74.295774647887328</v>
      </c>
      <c r="AI677" s="3">
        <v>26.086956521739129</v>
      </c>
      <c r="AJ677" s="3">
        <v>71.875</v>
      </c>
    </row>
    <row r="678" spans="1:36" hidden="1" x14ac:dyDescent="0.2">
      <c r="A678" s="1" t="str">
        <f t="shared" si="10"/>
        <v>BarnsleyBlack Caribbean</v>
      </c>
      <c r="B678" s="3" t="s">
        <v>589</v>
      </c>
      <c r="C678" s="3" t="s">
        <v>590</v>
      </c>
      <c r="D678" s="3" t="s">
        <v>716</v>
      </c>
      <c r="E678" s="5">
        <v>149</v>
      </c>
      <c r="F678" s="5">
        <v>28</v>
      </c>
      <c r="G678" s="5">
        <v>14</v>
      </c>
      <c r="H678" s="5">
        <v>56</v>
      </c>
      <c r="I678" s="5">
        <v>25</v>
      </c>
      <c r="J678" s="5">
        <v>38</v>
      </c>
      <c r="K678" s="5">
        <v>1</v>
      </c>
      <c r="L678" s="5">
        <v>24</v>
      </c>
      <c r="M678" s="5">
        <v>6</v>
      </c>
      <c r="N678" s="5">
        <v>6</v>
      </c>
      <c r="O678" s="6">
        <v>18.791946308724832</v>
      </c>
      <c r="P678" s="6">
        <v>9.3959731543624159</v>
      </c>
      <c r="Q678" s="6">
        <v>37.583892617449663</v>
      </c>
      <c r="R678" s="6">
        <v>16.778523489932887</v>
      </c>
      <c r="S678" s="6">
        <v>25.503355704697988</v>
      </c>
      <c r="T678" s="6">
        <v>0.67114093959731547</v>
      </c>
      <c r="U678" s="6">
        <v>16.107382550335572</v>
      </c>
      <c r="V678" s="6">
        <v>4.026845637583893</v>
      </c>
      <c r="W678" s="6">
        <v>4.026845637583893</v>
      </c>
      <c r="X678" s="5">
        <v>79</v>
      </c>
      <c r="Y678" s="5">
        <v>68</v>
      </c>
      <c r="Z678" s="5">
        <v>5</v>
      </c>
      <c r="AA678" s="5">
        <v>23</v>
      </c>
      <c r="AB678" s="5">
        <v>18</v>
      </c>
      <c r="AC678" s="5">
        <v>4</v>
      </c>
      <c r="AD678" s="5">
        <v>56</v>
      </c>
      <c r="AE678" s="5">
        <v>50</v>
      </c>
      <c r="AF678" s="5">
        <v>1</v>
      </c>
      <c r="AG678" s="6">
        <v>2</v>
      </c>
      <c r="AH678" s="6">
        <v>89.285714285714292</v>
      </c>
      <c r="AI678" s="3">
        <v>22.222222222222221</v>
      </c>
      <c r="AJ678" s="3">
        <v>78.260869565217391</v>
      </c>
    </row>
    <row r="679" spans="1:36" hidden="1" x14ac:dyDescent="0.2">
      <c r="A679" s="1" t="str">
        <f t="shared" si="10"/>
        <v>BarnsleyBlack Other</v>
      </c>
      <c r="B679" s="3" t="s">
        <v>589</v>
      </c>
      <c r="C679" s="3" t="s">
        <v>590</v>
      </c>
      <c r="D679" s="3" t="s">
        <v>717</v>
      </c>
      <c r="E679" s="5">
        <v>77</v>
      </c>
      <c r="F679" s="5">
        <v>27</v>
      </c>
      <c r="G679" s="5">
        <v>20</v>
      </c>
      <c r="H679" s="5">
        <v>36</v>
      </c>
      <c r="I679" s="5">
        <v>19</v>
      </c>
      <c r="J679" s="5">
        <v>33</v>
      </c>
      <c r="K679" s="5">
        <v>1</v>
      </c>
      <c r="L679" s="5">
        <v>19</v>
      </c>
      <c r="M679" s="5">
        <v>4</v>
      </c>
      <c r="N679" s="5">
        <v>8</v>
      </c>
      <c r="O679" s="6">
        <v>35.064935064935064</v>
      </c>
      <c r="P679" s="6">
        <v>25.974025974025974</v>
      </c>
      <c r="Q679" s="6">
        <v>46.753246753246756</v>
      </c>
      <c r="R679" s="6">
        <v>24.675324675324674</v>
      </c>
      <c r="S679" s="6">
        <v>42.857142857142854</v>
      </c>
      <c r="T679" s="6">
        <v>1.2987012987012987</v>
      </c>
      <c r="U679" s="6">
        <v>24.675324675324674</v>
      </c>
      <c r="V679" s="6">
        <v>5.1948051948051948</v>
      </c>
      <c r="W679" s="6">
        <v>10.38961038961039</v>
      </c>
      <c r="X679" s="5">
        <v>31</v>
      </c>
      <c r="Y679" s="5">
        <v>26</v>
      </c>
      <c r="Z679" s="5">
        <v>0</v>
      </c>
      <c r="AA679" s="5">
        <v>13</v>
      </c>
      <c r="AB679" s="5">
        <v>10</v>
      </c>
      <c r="AC679" s="5">
        <v>0</v>
      </c>
      <c r="AD679" s="5">
        <v>18</v>
      </c>
      <c r="AE679" s="5">
        <v>16</v>
      </c>
      <c r="AF679" s="5">
        <v>0</v>
      </c>
      <c r="AG679" s="6">
        <v>0</v>
      </c>
      <c r="AH679" s="6">
        <v>88.888888888888886</v>
      </c>
      <c r="AI679" s="3">
        <v>0</v>
      </c>
      <c r="AJ679" s="3">
        <v>76.92307692307692</v>
      </c>
    </row>
    <row r="680" spans="1:36" hidden="1" x14ac:dyDescent="0.2">
      <c r="A680" s="1" t="str">
        <f t="shared" si="10"/>
        <v>BarnsleyArab</v>
      </c>
      <c r="B680" s="3" t="s">
        <v>589</v>
      </c>
      <c r="C680" s="3" t="s">
        <v>590</v>
      </c>
      <c r="D680" s="3" t="s">
        <v>699</v>
      </c>
      <c r="E680" s="5">
        <v>168</v>
      </c>
      <c r="F680" s="5">
        <v>23</v>
      </c>
      <c r="G680" s="5">
        <v>8</v>
      </c>
      <c r="H680" s="5">
        <v>36</v>
      </c>
      <c r="I680" s="5">
        <v>16</v>
      </c>
      <c r="J680" s="5">
        <v>27</v>
      </c>
      <c r="K680" s="5">
        <v>0</v>
      </c>
      <c r="L680" s="5">
        <v>46</v>
      </c>
      <c r="M680" s="5">
        <v>18</v>
      </c>
      <c r="N680" s="5">
        <v>2</v>
      </c>
      <c r="O680" s="6">
        <v>13.69047619047619</v>
      </c>
      <c r="P680" s="6">
        <v>4.7619047619047619</v>
      </c>
      <c r="Q680" s="6">
        <v>21.428571428571427</v>
      </c>
      <c r="R680" s="6">
        <v>9.5238095238095237</v>
      </c>
      <c r="S680" s="6">
        <v>16.071428571428573</v>
      </c>
      <c r="T680" s="6">
        <v>0</v>
      </c>
      <c r="U680" s="6">
        <v>27.38095238095238</v>
      </c>
      <c r="V680" s="6">
        <v>10.714285714285714</v>
      </c>
      <c r="W680" s="6">
        <v>1.1904761904761905</v>
      </c>
      <c r="X680" s="5">
        <v>80</v>
      </c>
      <c r="Y680" s="5">
        <v>53</v>
      </c>
      <c r="Z680" s="5">
        <v>7</v>
      </c>
      <c r="AA680" s="5">
        <v>18</v>
      </c>
      <c r="AB680" s="5">
        <v>15</v>
      </c>
      <c r="AC680" s="5">
        <v>4</v>
      </c>
      <c r="AD680" s="5">
        <v>62</v>
      </c>
      <c r="AE680" s="5">
        <v>38</v>
      </c>
      <c r="AF680" s="5">
        <v>3</v>
      </c>
      <c r="AG680" s="6">
        <v>7.8947368421052628</v>
      </c>
      <c r="AH680" s="6">
        <v>61.29032258064516</v>
      </c>
      <c r="AI680" s="3">
        <v>26.666666666666668</v>
      </c>
      <c r="AJ680" s="3">
        <v>83.333333333333329</v>
      </c>
    </row>
    <row r="681" spans="1:36" hidden="1" x14ac:dyDescent="0.2">
      <c r="A681" s="1" t="str">
        <f t="shared" si="10"/>
        <v>BarnsleyOther</v>
      </c>
      <c r="B681" s="3" t="s">
        <v>589</v>
      </c>
      <c r="C681" s="3" t="s">
        <v>590</v>
      </c>
      <c r="D681" s="3" t="s">
        <v>718</v>
      </c>
      <c r="E681" s="5">
        <v>256</v>
      </c>
      <c r="F681" s="5">
        <v>50</v>
      </c>
      <c r="G681" s="5">
        <v>32</v>
      </c>
      <c r="H681" s="5">
        <v>73</v>
      </c>
      <c r="I681" s="5">
        <v>24</v>
      </c>
      <c r="J681" s="5">
        <v>66</v>
      </c>
      <c r="K681" s="5">
        <v>0</v>
      </c>
      <c r="L681" s="5">
        <v>31</v>
      </c>
      <c r="M681" s="5">
        <v>6</v>
      </c>
      <c r="N681" s="5">
        <v>1</v>
      </c>
      <c r="O681" s="6">
        <v>19.53125</v>
      </c>
      <c r="P681" s="6">
        <v>12.5</v>
      </c>
      <c r="Q681" s="6">
        <v>28.515625</v>
      </c>
      <c r="R681" s="6">
        <v>9.375</v>
      </c>
      <c r="S681" s="6">
        <v>25.78125</v>
      </c>
      <c r="T681" s="6">
        <v>0</v>
      </c>
      <c r="U681" s="6">
        <v>12.109375</v>
      </c>
      <c r="V681" s="6">
        <v>2.34375</v>
      </c>
      <c r="W681" s="6">
        <v>0.390625</v>
      </c>
      <c r="X681" s="5">
        <v>116</v>
      </c>
      <c r="Y681" s="5">
        <v>94</v>
      </c>
      <c r="Z681" s="5">
        <v>22</v>
      </c>
      <c r="AA681" s="5">
        <v>21</v>
      </c>
      <c r="AB681" s="5">
        <v>14</v>
      </c>
      <c r="AC681" s="5">
        <v>3</v>
      </c>
      <c r="AD681" s="5">
        <v>95</v>
      </c>
      <c r="AE681" s="5">
        <v>80</v>
      </c>
      <c r="AF681" s="5">
        <v>19</v>
      </c>
      <c r="AG681" s="6">
        <v>23.75</v>
      </c>
      <c r="AH681" s="6">
        <v>84.21052631578948</v>
      </c>
      <c r="AI681" s="3">
        <v>21.428571428571427</v>
      </c>
      <c r="AJ681" s="3">
        <v>66.666666666666671</v>
      </c>
    </row>
    <row r="682" spans="1:36" x14ac:dyDescent="0.2">
      <c r="A682" s="1" t="str">
        <f t="shared" si="10"/>
        <v>Barrow-in-FurnessAll people</v>
      </c>
      <c r="B682" s="3" t="s">
        <v>177</v>
      </c>
      <c r="C682" s="3" t="s">
        <v>178</v>
      </c>
      <c r="D682" s="3" t="s">
        <v>700</v>
      </c>
      <c r="E682" s="5">
        <v>69087</v>
      </c>
      <c r="F682" s="5">
        <v>17449</v>
      </c>
      <c r="G682" s="5">
        <v>9282</v>
      </c>
      <c r="H682" s="5">
        <v>19676</v>
      </c>
      <c r="I682" s="5">
        <v>35897</v>
      </c>
      <c r="J682" s="5">
        <v>5088</v>
      </c>
      <c r="K682" s="5">
        <v>0</v>
      </c>
      <c r="L682" s="5">
        <v>0</v>
      </c>
      <c r="M682" s="5">
        <v>22762</v>
      </c>
      <c r="N682" s="5">
        <v>2474</v>
      </c>
      <c r="O682" s="6">
        <v>25.256560568558484</v>
      </c>
      <c r="P682" s="6">
        <v>13.435233835598593</v>
      </c>
      <c r="Q682" s="6">
        <v>28.480032422887085</v>
      </c>
      <c r="R682" s="6">
        <v>51.959124003068595</v>
      </c>
      <c r="S682" s="6">
        <v>7.3646272091710454</v>
      </c>
      <c r="T682" s="6">
        <v>0</v>
      </c>
      <c r="U682" s="6">
        <v>0</v>
      </c>
      <c r="V682" s="6">
        <v>32.946864098889804</v>
      </c>
      <c r="W682" s="6">
        <v>3.58099208244677</v>
      </c>
      <c r="X682" s="5">
        <v>22111</v>
      </c>
      <c r="Y682" s="5">
        <v>18903</v>
      </c>
      <c r="Z682" s="5">
        <v>1185</v>
      </c>
      <c r="AA682" s="5">
        <v>7150</v>
      </c>
      <c r="AB682" s="5">
        <v>5561</v>
      </c>
      <c r="AC682" s="5">
        <v>607</v>
      </c>
      <c r="AD682" s="5">
        <v>14961</v>
      </c>
      <c r="AE682" s="5">
        <v>13342</v>
      </c>
      <c r="AF682" s="5">
        <v>578</v>
      </c>
      <c r="AG682" s="6">
        <v>4.3321840803477736</v>
      </c>
      <c r="AH682" s="6">
        <v>89.178530846868526</v>
      </c>
      <c r="AI682" s="6">
        <v>10.915303003057003</v>
      </c>
      <c r="AJ682" s="6">
        <v>77.776223776223773</v>
      </c>
    </row>
    <row r="683" spans="1:36" hidden="1" x14ac:dyDescent="0.2">
      <c r="A683" s="1" t="str">
        <f t="shared" si="10"/>
        <v>Barrow-in-FurnessWhite British</v>
      </c>
      <c r="B683" s="3" t="s">
        <v>177</v>
      </c>
      <c r="C683" s="3" t="s">
        <v>178</v>
      </c>
      <c r="D683" s="3" t="s">
        <v>701</v>
      </c>
      <c r="E683" s="5">
        <v>67073</v>
      </c>
      <c r="F683" s="5">
        <v>16739</v>
      </c>
      <c r="G683" s="5">
        <v>8905</v>
      </c>
      <c r="H683" s="5">
        <v>18915</v>
      </c>
      <c r="I683" s="5">
        <v>34728</v>
      </c>
      <c r="J683" s="5">
        <v>4916</v>
      </c>
      <c r="K683" s="5">
        <v>0</v>
      </c>
      <c r="L683" s="5">
        <v>0</v>
      </c>
      <c r="M683" s="5">
        <v>21923</v>
      </c>
      <c r="N683" s="5">
        <v>2369</v>
      </c>
      <c r="O683" s="6">
        <v>24.956390798085668</v>
      </c>
      <c r="P683" s="6">
        <v>13.276579249474453</v>
      </c>
      <c r="Q683" s="6">
        <v>28.200617237934786</v>
      </c>
      <c r="R683" s="6">
        <v>51.776422703621428</v>
      </c>
      <c r="S683" s="6">
        <v>7.3293277473797209</v>
      </c>
      <c r="T683" s="6">
        <v>0</v>
      </c>
      <c r="U683" s="6">
        <v>0</v>
      </c>
      <c r="V683" s="6">
        <v>32.685283198902688</v>
      </c>
      <c r="W683" s="6">
        <v>3.5319726268394138</v>
      </c>
      <c r="X683" s="5">
        <v>21222</v>
      </c>
      <c r="Y683" s="5">
        <v>18154</v>
      </c>
      <c r="Z683" s="5">
        <v>1136</v>
      </c>
      <c r="AA683" s="5">
        <v>6776</v>
      </c>
      <c r="AB683" s="5">
        <v>5239</v>
      </c>
      <c r="AC683" s="5">
        <v>583</v>
      </c>
      <c r="AD683" s="5">
        <v>14446</v>
      </c>
      <c r="AE683" s="5">
        <v>12915</v>
      </c>
      <c r="AF683" s="5">
        <v>553</v>
      </c>
      <c r="AG683" s="6">
        <v>4.281842818428184</v>
      </c>
      <c r="AH683" s="6">
        <v>89.401910563477784</v>
      </c>
      <c r="AI683" s="6">
        <v>11.12807787745753</v>
      </c>
      <c r="AJ683" s="6">
        <v>77.317001180637547</v>
      </c>
    </row>
    <row r="684" spans="1:36" hidden="1" x14ac:dyDescent="0.2">
      <c r="A684" s="1" t="str">
        <f t="shared" si="10"/>
        <v>Barrow-in-FurnessMinorities - all other than White British</v>
      </c>
      <c r="B684" s="3" t="s">
        <v>177</v>
      </c>
      <c r="C684" s="3" t="s">
        <v>178</v>
      </c>
      <c r="D684" s="3" t="s">
        <v>702</v>
      </c>
      <c r="E684" s="5">
        <v>2014</v>
      </c>
      <c r="F684" s="5">
        <v>710</v>
      </c>
      <c r="G684" s="5">
        <v>377</v>
      </c>
      <c r="H684" s="5">
        <v>761</v>
      </c>
      <c r="I684" s="5">
        <v>1169</v>
      </c>
      <c r="J684" s="5">
        <v>172</v>
      </c>
      <c r="K684" s="5">
        <v>0</v>
      </c>
      <c r="L684" s="5">
        <v>0</v>
      </c>
      <c r="M684" s="5">
        <v>839</v>
      </c>
      <c r="N684" s="5">
        <v>105</v>
      </c>
      <c r="O684" s="6">
        <v>35.253227408142997</v>
      </c>
      <c r="P684" s="6">
        <v>18.718967229394242</v>
      </c>
      <c r="Q684" s="6">
        <v>37.785501489572987</v>
      </c>
      <c r="R684" s="6">
        <v>58.043694141012907</v>
      </c>
      <c r="S684" s="6">
        <v>8.5402184707050637</v>
      </c>
      <c r="T684" s="6">
        <v>0</v>
      </c>
      <c r="U684" s="6">
        <v>0</v>
      </c>
      <c r="V684" s="6">
        <v>41.658391261171801</v>
      </c>
      <c r="W684" s="6">
        <v>5.2135054617676264</v>
      </c>
      <c r="X684" s="5">
        <v>889</v>
      </c>
      <c r="Y684" s="5">
        <v>749</v>
      </c>
      <c r="Z684" s="5">
        <v>49</v>
      </c>
      <c r="AA684" s="5">
        <v>374</v>
      </c>
      <c r="AB684" s="5">
        <v>322</v>
      </c>
      <c r="AC684" s="5">
        <v>24</v>
      </c>
      <c r="AD684" s="5">
        <v>515</v>
      </c>
      <c r="AE684" s="5">
        <v>427</v>
      </c>
      <c r="AF684" s="5">
        <v>25</v>
      </c>
      <c r="AG684" s="6">
        <v>5.8548009367681502</v>
      </c>
      <c r="AH684" s="6">
        <v>82.912621359223294</v>
      </c>
      <c r="AI684" s="6">
        <v>7.4534161490683228</v>
      </c>
      <c r="AJ684" s="6">
        <v>86.096256684491976</v>
      </c>
    </row>
    <row r="685" spans="1:36" hidden="1" x14ac:dyDescent="0.2">
      <c r="A685" s="1" t="str">
        <f t="shared" si="10"/>
        <v>Barrow-in-FurnessWhite Irish</v>
      </c>
      <c r="B685" s="3" t="s">
        <v>177</v>
      </c>
      <c r="C685" s="3" t="s">
        <v>178</v>
      </c>
      <c r="D685" s="3" t="s">
        <v>703</v>
      </c>
      <c r="E685" s="5">
        <v>222</v>
      </c>
      <c r="F685" s="5">
        <v>73</v>
      </c>
      <c r="G685" s="5">
        <v>39</v>
      </c>
      <c r="H685" s="5">
        <v>76</v>
      </c>
      <c r="I685" s="5">
        <v>127</v>
      </c>
      <c r="J685" s="5">
        <v>17</v>
      </c>
      <c r="K685" s="5">
        <v>0</v>
      </c>
      <c r="L685" s="5">
        <v>0</v>
      </c>
      <c r="M685" s="5">
        <v>87</v>
      </c>
      <c r="N685" s="5">
        <v>12</v>
      </c>
      <c r="O685" s="6">
        <v>32.882882882882882</v>
      </c>
      <c r="P685" s="6">
        <v>17.567567567567568</v>
      </c>
      <c r="Q685" s="6">
        <v>34.234234234234236</v>
      </c>
      <c r="R685" s="6">
        <v>57.207207207207205</v>
      </c>
      <c r="S685" s="6">
        <v>7.6576576576576576</v>
      </c>
      <c r="T685" s="6">
        <v>0</v>
      </c>
      <c r="U685" s="6">
        <v>0</v>
      </c>
      <c r="V685" s="6">
        <v>39.189189189189186</v>
      </c>
      <c r="W685" s="6">
        <v>5.4054054054054053</v>
      </c>
      <c r="X685" s="5">
        <v>42</v>
      </c>
      <c r="Y685" s="5">
        <v>37</v>
      </c>
      <c r="Z685" s="5">
        <v>5</v>
      </c>
      <c r="AA685" s="5">
        <v>15</v>
      </c>
      <c r="AB685" s="5">
        <v>12</v>
      </c>
      <c r="AC685" s="5">
        <v>4</v>
      </c>
      <c r="AD685" s="5">
        <v>27</v>
      </c>
      <c r="AE685" s="5">
        <v>25</v>
      </c>
      <c r="AF685" s="5">
        <v>1</v>
      </c>
      <c r="AG685" s="6">
        <v>4</v>
      </c>
      <c r="AH685" s="6">
        <v>92.592592592592595</v>
      </c>
      <c r="AI685" s="6">
        <v>33.333333333333336</v>
      </c>
      <c r="AJ685" s="6">
        <v>80</v>
      </c>
    </row>
    <row r="686" spans="1:36" hidden="1" x14ac:dyDescent="0.2">
      <c r="A686" s="1" t="str">
        <f t="shared" si="10"/>
        <v>Barrow-in-FurnessWhite Gyspy or Irish Traveller</v>
      </c>
      <c r="B686" s="3" t="s">
        <v>177</v>
      </c>
      <c r="C686" s="3" t="s">
        <v>178</v>
      </c>
      <c r="D686" s="3" t="s">
        <v>704</v>
      </c>
      <c r="E686" s="5">
        <v>39</v>
      </c>
      <c r="F686" s="5">
        <v>14</v>
      </c>
      <c r="G686" s="5">
        <v>7</v>
      </c>
      <c r="H686" s="5">
        <v>14</v>
      </c>
      <c r="I686" s="5">
        <v>23</v>
      </c>
      <c r="J686" s="5">
        <v>4</v>
      </c>
      <c r="K686" s="5">
        <v>0</v>
      </c>
      <c r="L686" s="5">
        <v>0</v>
      </c>
      <c r="M686" s="5">
        <v>16</v>
      </c>
      <c r="N686" s="5">
        <v>3</v>
      </c>
      <c r="O686" s="6">
        <v>35.897435897435898</v>
      </c>
      <c r="P686" s="6">
        <v>17.948717948717949</v>
      </c>
      <c r="Q686" s="6">
        <v>35.897435897435898</v>
      </c>
      <c r="R686" s="6">
        <v>58.974358974358971</v>
      </c>
      <c r="S686" s="6">
        <v>10.256410256410257</v>
      </c>
      <c r="T686" s="6">
        <v>0</v>
      </c>
      <c r="U686" s="6">
        <v>0</v>
      </c>
      <c r="V686" s="6">
        <v>41.025641025641029</v>
      </c>
      <c r="W686" s="6">
        <v>7.6923076923076925</v>
      </c>
      <c r="X686" s="5">
        <v>16</v>
      </c>
      <c r="Y686" s="5">
        <v>6</v>
      </c>
      <c r="Z686" s="5">
        <v>0</v>
      </c>
      <c r="AA686" s="5">
        <v>6</v>
      </c>
      <c r="AB686" s="5">
        <v>2</v>
      </c>
      <c r="AC686" s="5">
        <v>0</v>
      </c>
      <c r="AD686" s="5">
        <v>10</v>
      </c>
      <c r="AE686" s="5">
        <v>4</v>
      </c>
      <c r="AF686" s="5">
        <v>0</v>
      </c>
      <c r="AG686" s="6">
        <v>0</v>
      </c>
      <c r="AH686" s="6">
        <v>40</v>
      </c>
      <c r="AI686" s="6">
        <v>0</v>
      </c>
      <c r="AJ686" s="6">
        <v>33.333333333333336</v>
      </c>
    </row>
    <row r="687" spans="1:36" hidden="1" x14ac:dyDescent="0.2">
      <c r="A687" s="1" t="str">
        <f t="shared" si="10"/>
        <v>Barrow-in-FurnessWhite Other</v>
      </c>
      <c r="B687" s="3" t="s">
        <v>177</v>
      </c>
      <c r="C687" s="3" t="s">
        <v>178</v>
      </c>
      <c r="D687" s="3" t="s">
        <v>705</v>
      </c>
      <c r="E687" s="5">
        <v>606</v>
      </c>
      <c r="F687" s="5">
        <v>253</v>
      </c>
      <c r="G687" s="5">
        <v>124</v>
      </c>
      <c r="H687" s="5">
        <v>272</v>
      </c>
      <c r="I687" s="5">
        <v>365</v>
      </c>
      <c r="J687" s="5">
        <v>61</v>
      </c>
      <c r="K687" s="5">
        <v>0</v>
      </c>
      <c r="L687" s="5">
        <v>0</v>
      </c>
      <c r="M687" s="5">
        <v>269</v>
      </c>
      <c r="N687" s="5">
        <v>34</v>
      </c>
      <c r="O687" s="6">
        <v>41.74917491749175</v>
      </c>
      <c r="P687" s="6">
        <v>20.462046204620464</v>
      </c>
      <c r="Q687" s="6">
        <v>44.884488448844884</v>
      </c>
      <c r="R687" s="6">
        <v>60.231023102310232</v>
      </c>
      <c r="S687" s="6">
        <v>10.066006600660065</v>
      </c>
      <c r="T687" s="6">
        <v>0</v>
      </c>
      <c r="U687" s="6">
        <v>0</v>
      </c>
      <c r="V687" s="6">
        <v>44.38943894389439</v>
      </c>
      <c r="W687" s="6">
        <v>5.6105610561056105</v>
      </c>
      <c r="X687" s="5">
        <v>305</v>
      </c>
      <c r="Y687" s="5">
        <v>271</v>
      </c>
      <c r="Z687" s="5">
        <v>15</v>
      </c>
      <c r="AA687" s="5">
        <v>144</v>
      </c>
      <c r="AB687" s="5">
        <v>133</v>
      </c>
      <c r="AC687" s="5">
        <v>9</v>
      </c>
      <c r="AD687" s="5">
        <v>161</v>
      </c>
      <c r="AE687" s="5">
        <v>138</v>
      </c>
      <c r="AF687" s="5">
        <v>6</v>
      </c>
      <c r="AG687" s="6">
        <v>4.3478260869565215</v>
      </c>
      <c r="AH687" s="6">
        <v>85.714285714285708</v>
      </c>
      <c r="AI687" s="6">
        <v>6.7669172932330826</v>
      </c>
      <c r="AJ687" s="6">
        <v>92.361111111111114</v>
      </c>
    </row>
    <row r="688" spans="1:36" hidden="1" x14ac:dyDescent="0.2">
      <c r="A688" s="1" t="str">
        <f t="shared" si="10"/>
        <v>Barrow-in-FurnessMixed White and Black Caribbean</v>
      </c>
      <c r="B688" s="3" t="s">
        <v>177</v>
      </c>
      <c r="C688" s="3" t="s">
        <v>178</v>
      </c>
      <c r="D688" s="3" t="s">
        <v>706</v>
      </c>
      <c r="E688" s="5">
        <v>117</v>
      </c>
      <c r="F688" s="5">
        <v>39</v>
      </c>
      <c r="G688" s="5">
        <v>23</v>
      </c>
      <c r="H688" s="5">
        <v>43</v>
      </c>
      <c r="I688" s="5">
        <v>70</v>
      </c>
      <c r="J688" s="5">
        <v>12</v>
      </c>
      <c r="K688" s="5">
        <v>0</v>
      </c>
      <c r="L688" s="5">
        <v>0</v>
      </c>
      <c r="M688" s="5">
        <v>51</v>
      </c>
      <c r="N688" s="5">
        <v>8</v>
      </c>
      <c r="O688" s="6">
        <v>33.333333333333336</v>
      </c>
      <c r="P688" s="6">
        <v>19.658119658119659</v>
      </c>
      <c r="Q688" s="6">
        <v>36.752136752136749</v>
      </c>
      <c r="R688" s="6">
        <v>59.82905982905983</v>
      </c>
      <c r="S688" s="6">
        <v>10.256410256410257</v>
      </c>
      <c r="T688" s="6">
        <v>0</v>
      </c>
      <c r="U688" s="6">
        <v>0</v>
      </c>
      <c r="V688" s="6">
        <v>43.589743589743591</v>
      </c>
      <c r="W688" s="6">
        <v>6.8376068376068373</v>
      </c>
      <c r="X688" s="5">
        <v>41</v>
      </c>
      <c r="Y688" s="5">
        <v>34</v>
      </c>
      <c r="Z688" s="5">
        <v>3</v>
      </c>
      <c r="AA688" s="5">
        <v>18</v>
      </c>
      <c r="AB688" s="5">
        <v>14</v>
      </c>
      <c r="AC688" s="5">
        <v>0</v>
      </c>
      <c r="AD688" s="5">
        <v>23</v>
      </c>
      <c r="AE688" s="5">
        <v>20</v>
      </c>
      <c r="AF688" s="5">
        <v>3</v>
      </c>
      <c r="AG688" s="6">
        <v>15</v>
      </c>
      <c r="AH688" s="6">
        <v>86.956521739130437</v>
      </c>
      <c r="AI688" s="6">
        <v>0</v>
      </c>
      <c r="AJ688" s="6">
        <v>77.777777777777771</v>
      </c>
    </row>
    <row r="689" spans="1:36" hidden="1" x14ac:dyDescent="0.2">
      <c r="A689" s="1" t="str">
        <f t="shared" si="10"/>
        <v>Barrow-in-FurnessMixed White and Black African</v>
      </c>
      <c r="B689" s="3" t="s">
        <v>177</v>
      </c>
      <c r="C689" s="3" t="s">
        <v>178</v>
      </c>
      <c r="D689" s="3" t="s">
        <v>707</v>
      </c>
      <c r="E689" s="5">
        <v>45</v>
      </c>
      <c r="F689" s="5">
        <v>11</v>
      </c>
      <c r="G689" s="5">
        <v>4</v>
      </c>
      <c r="H689" s="5">
        <v>13</v>
      </c>
      <c r="I689" s="5">
        <v>25</v>
      </c>
      <c r="J689" s="5">
        <v>3</v>
      </c>
      <c r="K689" s="5">
        <v>0</v>
      </c>
      <c r="L689" s="5">
        <v>0</v>
      </c>
      <c r="M689" s="5">
        <v>17</v>
      </c>
      <c r="N689" s="5">
        <v>2</v>
      </c>
      <c r="O689" s="6">
        <v>24.444444444444443</v>
      </c>
      <c r="P689" s="6">
        <v>8.8888888888888893</v>
      </c>
      <c r="Q689" s="6">
        <v>28.888888888888889</v>
      </c>
      <c r="R689" s="6">
        <v>55.555555555555557</v>
      </c>
      <c r="S689" s="6">
        <v>6.666666666666667</v>
      </c>
      <c r="T689" s="6">
        <v>0</v>
      </c>
      <c r="U689" s="6">
        <v>0</v>
      </c>
      <c r="V689" s="6">
        <v>37.777777777777779</v>
      </c>
      <c r="W689" s="6">
        <v>4.4444444444444446</v>
      </c>
      <c r="X689" s="5">
        <v>13</v>
      </c>
      <c r="Y689" s="5">
        <v>12</v>
      </c>
      <c r="Z689" s="5">
        <v>0</v>
      </c>
      <c r="AA689" s="5">
        <v>3</v>
      </c>
      <c r="AB689" s="5">
        <v>3</v>
      </c>
      <c r="AC689" s="5">
        <v>0</v>
      </c>
      <c r="AD689" s="5">
        <v>10</v>
      </c>
      <c r="AE689" s="5">
        <v>9</v>
      </c>
      <c r="AF689" s="5">
        <v>0</v>
      </c>
      <c r="AG689" s="6">
        <v>0</v>
      </c>
      <c r="AH689" s="6">
        <v>90</v>
      </c>
      <c r="AI689" s="6">
        <v>0</v>
      </c>
      <c r="AJ689" s="6">
        <v>100</v>
      </c>
    </row>
    <row r="690" spans="1:36" hidden="1" x14ac:dyDescent="0.2">
      <c r="A690" s="1" t="str">
        <f t="shared" si="10"/>
        <v>Barrow-in-FurnessMixed White and Asian</v>
      </c>
      <c r="B690" s="3" t="s">
        <v>177</v>
      </c>
      <c r="C690" s="3" t="s">
        <v>178</v>
      </c>
      <c r="D690" s="3" t="s">
        <v>708</v>
      </c>
      <c r="E690" s="5">
        <v>109</v>
      </c>
      <c r="F690" s="5">
        <v>19</v>
      </c>
      <c r="G690" s="5">
        <v>7</v>
      </c>
      <c r="H690" s="5">
        <v>28</v>
      </c>
      <c r="I690" s="5">
        <v>61</v>
      </c>
      <c r="J690" s="5">
        <v>2</v>
      </c>
      <c r="K690" s="5">
        <v>0</v>
      </c>
      <c r="L690" s="5">
        <v>0</v>
      </c>
      <c r="M690" s="5">
        <v>44</v>
      </c>
      <c r="N690" s="5">
        <v>1</v>
      </c>
      <c r="O690" s="6">
        <v>17.431192660550458</v>
      </c>
      <c r="P690" s="6">
        <v>6.4220183486238529</v>
      </c>
      <c r="Q690" s="6">
        <v>25.688073394495412</v>
      </c>
      <c r="R690" s="6">
        <v>55.963302752293579</v>
      </c>
      <c r="S690" s="6">
        <v>1.834862385321101</v>
      </c>
      <c r="T690" s="6">
        <v>0</v>
      </c>
      <c r="U690" s="6">
        <v>0</v>
      </c>
      <c r="V690" s="6">
        <v>40.366972477064223</v>
      </c>
      <c r="W690" s="6">
        <v>0.91743119266055051</v>
      </c>
      <c r="X690" s="5">
        <v>24</v>
      </c>
      <c r="Y690" s="5">
        <v>21</v>
      </c>
      <c r="Z690" s="5">
        <v>2</v>
      </c>
      <c r="AA690" s="5">
        <v>7</v>
      </c>
      <c r="AB690" s="5">
        <v>5</v>
      </c>
      <c r="AC690" s="5">
        <v>2</v>
      </c>
      <c r="AD690" s="5">
        <v>17</v>
      </c>
      <c r="AE690" s="5">
        <v>16</v>
      </c>
      <c r="AF690" s="5">
        <v>0</v>
      </c>
      <c r="AG690" s="6">
        <v>0</v>
      </c>
      <c r="AH690" s="6">
        <v>94.117647058823536</v>
      </c>
      <c r="AI690" s="6">
        <v>40</v>
      </c>
      <c r="AJ690" s="6">
        <v>71.428571428571431</v>
      </c>
    </row>
    <row r="691" spans="1:36" hidden="1" x14ac:dyDescent="0.2">
      <c r="A691" s="1" t="str">
        <f t="shared" si="10"/>
        <v>Barrow-in-FurnessMixed Other</v>
      </c>
      <c r="B691" s="3" t="s">
        <v>177</v>
      </c>
      <c r="C691" s="3" t="s">
        <v>178</v>
      </c>
      <c r="D691" s="3" t="s">
        <v>709</v>
      </c>
      <c r="E691" s="5">
        <v>89</v>
      </c>
      <c r="F691" s="5">
        <v>27</v>
      </c>
      <c r="G691" s="5">
        <v>19</v>
      </c>
      <c r="H691" s="5">
        <v>29</v>
      </c>
      <c r="I691" s="5">
        <v>50</v>
      </c>
      <c r="J691" s="5">
        <v>9</v>
      </c>
      <c r="K691" s="5">
        <v>0</v>
      </c>
      <c r="L691" s="5">
        <v>0</v>
      </c>
      <c r="M691" s="5">
        <v>28</v>
      </c>
      <c r="N691" s="5">
        <v>3</v>
      </c>
      <c r="O691" s="6">
        <v>30.337078651685392</v>
      </c>
      <c r="P691" s="6">
        <v>21.348314606741575</v>
      </c>
      <c r="Q691" s="6">
        <v>32.584269662921351</v>
      </c>
      <c r="R691" s="6">
        <v>56.179775280898873</v>
      </c>
      <c r="S691" s="6">
        <v>10.112359550561798</v>
      </c>
      <c r="T691" s="6">
        <v>0</v>
      </c>
      <c r="U691" s="6">
        <v>0</v>
      </c>
      <c r="V691" s="6">
        <v>31.460674157303369</v>
      </c>
      <c r="W691" s="6">
        <v>3.3707865168539324</v>
      </c>
      <c r="X691" s="5">
        <v>38</v>
      </c>
      <c r="Y691" s="5">
        <v>32</v>
      </c>
      <c r="Z691" s="5">
        <v>5</v>
      </c>
      <c r="AA691" s="5">
        <v>12</v>
      </c>
      <c r="AB691" s="5">
        <v>11</v>
      </c>
      <c r="AC691" s="5">
        <v>1</v>
      </c>
      <c r="AD691" s="5">
        <v>26</v>
      </c>
      <c r="AE691" s="5">
        <v>21</v>
      </c>
      <c r="AF691" s="5">
        <v>4</v>
      </c>
      <c r="AG691" s="6">
        <v>19.047619047619047</v>
      </c>
      <c r="AH691" s="6">
        <v>80.769230769230774</v>
      </c>
      <c r="AI691" s="6">
        <v>9.0909090909090917</v>
      </c>
      <c r="AJ691" s="6">
        <v>91.666666666666671</v>
      </c>
    </row>
    <row r="692" spans="1:36" hidden="1" x14ac:dyDescent="0.2">
      <c r="A692" s="1" t="str">
        <f t="shared" si="10"/>
        <v>Barrow-in-FurnessIndian</v>
      </c>
      <c r="B692" s="3" t="s">
        <v>177</v>
      </c>
      <c r="C692" s="3" t="s">
        <v>178</v>
      </c>
      <c r="D692" s="3" t="s">
        <v>710</v>
      </c>
      <c r="E692" s="5">
        <v>137</v>
      </c>
      <c r="F692" s="5">
        <v>34</v>
      </c>
      <c r="G692" s="5">
        <v>24</v>
      </c>
      <c r="H692" s="5">
        <v>35</v>
      </c>
      <c r="I692" s="5">
        <v>56</v>
      </c>
      <c r="J692" s="5">
        <v>7</v>
      </c>
      <c r="K692" s="5">
        <v>0</v>
      </c>
      <c r="L692" s="5">
        <v>0</v>
      </c>
      <c r="M692" s="5">
        <v>44</v>
      </c>
      <c r="N692" s="5">
        <v>3</v>
      </c>
      <c r="O692" s="6">
        <v>24.817518248175183</v>
      </c>
      <c r="P692" s="6">
        <v>17.518248175182482</v>
      </c>
      <c r="Q692" s="6">
        <v>25.547445255474454</v>
      </c>
      <c r="R692" s="6">
        <v>40.875912408759127</v>
      </c>
      <c r="S692" s="6">
        <v>5.1094890510948909</v>
      </c>
      <c r="T692" s="6">
        <v>0</v>
      </c>
      <c r="U692" s="6">
        <v>0</v>
      </c>
      <c r="V692" s="6">
        <v>32.116788321167881</v>
      </c>
      <c r="W692" s="6">
        <v>2.1897810218978102</v>
      </c>
      <c r="X692" s="5">
        <v>70</v>
      </c>
      <c r="Y692" s="5">
        <v>64</v>
      </c>
      <c r="Z692" s="5">
        <v>2</v>
      </c>
      <c r="AA692" s="5">
        <v>23</v>
      </c>
      <c r="AB692" s="5">
        <v>19</v>
      </c>
      <c r="AC692" s="5">
        <v>1</v>
      </c>
      <c r="AD692" s="5">
        <v>47</v>
      </c>
      <c r="AE692" s="5">
        <v>45</v>
      </c>
      <c r="AF692" s="5">
        <v>1</v>
      </c>
      <c r="AG692" s="6">
        <v>2.2222222222222223</v>
      </c>
      <c r="AH692" s="6">
        <v>95.744680851063833</v>
      </c>
      <c r="AI692" s="6">
        <v>5.2631578947368425</v>
      </c>
      <c r="AJ692" s="6">
        <v>82.608695652173907</v>
      </c>
    </row>
    <row r="693" spans="1:36" hidden="1" x14ac:dyDescent="0.2">
      <c r="A693" s="1" t="str">
        <f t="shared" si="10"/>
        <v>Barrow-in-FurnessPakistani</v>
      </c>
      <c r="B693" s="3" t="s">
        <v>177</v>
      </c>
      <c r="C693" s="3" t="s">
        <v>178</v>
      </c>
      <c r="D693" s="3" t="s">
        <v>711</v>
      </c>
      <c r="E693" s="5">
        <v>47</v>
      </c>
      <c r="F693" s="5">
        <v>13</v>
      </c>
      <c r="G693" s="5">
        <v>12</v>
      </c>
      <c r="H693" s="5">
        <v>13</v>
      </c>
      <c r="I693" s="5">
        <v>23</v>
      </c>
      <c r="J693" s="5">
        <v>4</v>
      </c>
      <c r="K693" s="5">
        <v>0</v>
      </c>
      <c r="L693" s="5">
        <v>0</v>
      </c>
      <c r="M693" s="5">
        <v>19</v>
      </c>
      <c r="N693" s="5">
        <v>3</v>
      </c>
      <c r="O693" s="6">
        <v>27.659574468085108</v>
      </c>
      <c r="P693" s="6">
        <v>25.531914893617021</v>
      </c>
      <c r="Q693" s="6">
        <v>27.659574468085108</v>
      </c>
      <c r="R693" s="6">
        <v>48.936170212765958</v>
      </c>
      <c r="S693" s="6">
        <v>8.5106382978723403</v>
      </c>
      <c r="T693" s="6">
        <v>0</v>
      </c>
      <c r="U693" s="6">
        <v>0</v>
      </c>
      <c r="V693" s="6">
        <v>40.425531914893618</v>
      </c>
      <c r="W693" s="6">
        <v>6.3829787234042552</v>
      </c>
      <c r="X693" s="5">
        <v>28</v>
      </c>
      <c r="Y693" s="5">
        <v>22</v>
      </c>
      <c r="Z693" s="5">
        <v>1</v>
      </c>
      <c r="AA693" s="5">
        <v>11</v>
      </c>
      <c r="AB693" s="5">
        <v>9</v>
      </c>
      <c r="AC693" s="5">
        <v>1</v>
      </c>
      <c r="AD693" s="5">
        <v>17</v>
      </c>
      <c r="AE693" s="5">
        <v>13</v>
      </c>
      <c r="AF693" s="5">
        <v>0</v>
      </c>
      <c r="AG693" s="6">
        <v>0</v>
      </c>
      <c r="AH693" s="6">
        <v>76.470588235294116</v>
      </c>
      <c r="AI693" s="6">
        <v>11.111111111111111</v>
      </c>
      <c r="AJ693" s="6">
        <v>81.818181818181813</v>
      </c>
    </row>
    <row r="694" spans="1:36" hidden="1" x14ac:dyDescent="0.2">
      <c r="A694" s="1" t="str">
        <f t="shared" si="10"/>
        <v>Barrow-in-FurnessBangladeshi</v>
      </c>
      <c r="B694" s="3" t="s">
        <v>177</v>
      </c>
      <c r="C694" s="3" t="s">
        <v>178</v>
      </c>
      <c r="D694" s="3" t="s">
        <v>712</v>
      </c>
      <c r="E694" s="5">
        <v>43</v>
      </c>
      <c r="F694" s="5">
        <v>13</v>
      </c>
      <c r="G694" s="5">
        <v>9</v>
      </c>
      <c r="H694" s="5">
        <v>14</v>
      </c>
      <c r="I694" s="5">
        <v>24</v>
      </c>
      <c r="J694" s="5">
        <v>1</v>
      </c>
      <c r="K694" s="5">
        <v>0</v>
      </c>
      <c r="L694" s="5">
        <v>0</v>
      </c>
      <c r="M694" s="5">
        <v>18</v>
      </c>
      <c r="N694" s="5">
        <v>1</v>
      </c>
      <c r="O694" s="6">
        <v>30.232558139534884</v>
      </c>
      <c r="P694" s="6">
        <v>20.930232558139537</v>
      </c>
      <c r="Q694" s="6">
        <v>32.558139534883722</v>
      </c>
      <c r="R694" s="6">
        <v>55.813953488372093</v>
      </c>
      <c r="S694" s="6">
        <v>2.3255813953488373</v>
      </c>
      <c r="T694" s="6">
        <v>0</v>
      </c>
      <c r="U694" s="6">
        <v>0</v>
      </c>
      <c r="V694" s="6">
        <v>41.860465116279073</v>
      </c>
      <c r="W694" s="6">
        <v>2.3255813953488373</v>
      </c>
      <c r="X694" s="5">
        <v>26</v>
      </c>
      <c r="Y694" s="5">
        <v>18</v>
      </c>
      <c r="Z694" s="5">
        <v>2</v>
      </c>
      <c r="AA694" s="5">
        <v>8</v>
      </c>
      <c r="AB694" s="5">
        <v>6</v>
      </c>
      <c r="AC694" s="5">
        <v>0</v>
      </c>
      <c r="AD694" s="5">
        <v>18</v>
      </c>
      <c r="AE694" s="5">
        <v>12</v>
      </c>
      <c r="AF694" s="5">
        <v>2</v>
      </c>
      <c r="AG694" s="6">
        <v>16.666666666666668</v>
      </c>
      <c r="AH694" s="6">
        <v>66.666666666666671</v>
      </c>
      <c r="AI694" s="6">
        <v>0</v>
      </c>
      <c r="AJ694" s="6">
        <v>75</v>
      </c>
    </row>
    <row r="695" spans="1:36" hidden="1" x14ac:dyDescent="0.2">
      <c r="A695" s="1" t="str">
        <f t="shared" si="10"/>
        <v>Barrow-in-FurnessChinese</v>
      </c>
      <c r="B695" s="3" t="s">
        <v>177</v>
      </c>
      <c r="C695" s="3" t="s">
        <v>178</v>
      </c>
      <c r="D695" s="3" t="s">
        <v>713</v>
      </c>
      <c r="E695" s="5">
        <v>183</v>
      </c>
      <c r="F695" s="5">
        <v>68</v>
      </c>
      <c r="G695" s="5">
        <v>31</v>
      </c>
      <c r="H695" s="5">
        <v>69</v>
      </c>
      <c r="I695" s="5">
        <v>109</v>
      </c>
      <c r="J695" s="5">
        <v>11</v>
      </c>
      <c r="K695" s="5">
        <v>0</v>
      </c>
      <c r="L695" s="5">
        <v>0</v>
      </c>
      <c r="M695" s="5">
        <v>81</v>
      </c>
      <c r="N695" s="5">
        <v>11</v>
      </c>
      <c r="O695" s="6">
        <v>37.158469945355193</v>
      </c>
      <c r="P695" s="6">
        <v>16.939890710382514</v>
      </c>
      <c r="Q695" s="6">
        <v>37.704918032786885</v>
      </c>
      <c r="R695" s="6">
        <v>59.562841530054648</v>
      </c>
      <c r="S695" s="6">
        <v>6.0109289617486334</v>
      </c>
      <c r="T695" s="6">
        <v>0</v>
      </c>
      <c r="U695" s="6">
        <v>0</v>
      </c>
      <c r="V695" s="6">
        <v>44.26229508196721</v>
      </c>
      <c r="W695" s="6">
        <v>6.0109289617486334</v>
      </c>
      <c r="X695" s="5">
        <v>91</v>
      </c>
      <c r="Y695" s="5">
        <v>80</v>
      </c>
      <c r="Z695" s="5">
        <v>3</v>
      </c>
      <c r="AA695" s="5">
        <v>38</v>
      </c>
      <c r="AB695" s="5">
        <v>36</v>
      </c>
      <c r="AC695" s="5">
        <v>0</v>
      </c>
      <c r="AD695" s="5">
        <v>53</v>
      </c>
      <c r="AE695" s="5">
        <v>44</v>
      </c>
      <c r="AF695" s="5">
        <v>3</v>
      </c>
      <c r="AG695" s="6">
        <v>6.8181818181818183</v>
      </c>
      <c r="AH695" s="6">
        <v>83.018867924528308</v>
      </c>
      <c r="AI695" s="6">
        <v>0</v>
      </c>
      <c r="AJ695" s="6">
        <v>94.736842105263165</v>
      </c>
    </row>
    <row r="696" spans="1:36" hidden="1" x14ac:dyDescent="0.2">
      <c r="A696" s="1" t="str">
        <f t="shared" si="10"/>
        <v>Barrow-in-FurnessAsian Other</v>
      </c>
      <c r="B696" s="3" t="s">
        <v>177</v>
      </c>
      <c r="C696" s="3" t="s">
        <v>178</v>
      </c>
      <c r="D696" s="3" t="s">
        <v>714</v>
      </c>
      <c r="E696" s="5">
        <v>223</v>
      </c>
      <c r="F696" s="5">
        <v>99</v>
      </c>
      <c r="G696" s="5">
        <v>54</v>
      </c>
      <c r="H696" s="5">
        <v>106</v>
      </c>
      <c r="I696" s="5">
        <v>148</v>
      </c>
      <c r="J696" s="5">
        <v>32</v>
      </c>
      <c r="K696" s="5">
        <v>0</v>
      </c>
      <c r="L696" s="5">
        <v>0</v>
      </c>
      <c r="M696" s="5">
        <v>109</v>
      </c>
      <c r="N696" s="5">
        <v>20</v>
      </c>
      <c r="O696" s="6">
        <v>44.394618834080717</v>
      </c>
      <c r="P696" s="6">
        <v>24.215246636771301</v>
      </c>
      <c r="Q696" s="6">
        <v>47.533632286995513</v>
      </c>
      <c r="R696" s="6">
        <v>66.367713004484301</v>
      </c>
      <c r="S696" s="6">
        <v>14.349775784753364</v>
      </c>
      <c r="T696" s="6">
        <v>0</v>
      </c>
      <c r="U696" s="6">
        <v>0</v>
      </c>
      <c r="V696" s="6">
        <v>48.878923766816143</v>
      </c>
      <c r="W696" s="6">
        <v>8.9686098654708513</v>
      </c>
      <c r="X696" s="5">
        <v>113</v>
      </c>
      <c r="Y696" s="5">
        <v>85</v>
      </c>
      <c r="Z696" s="5">
        <v>4</v>
      </c>
      <c r="AA696" s="5">
        <v>62</v>
      </c>
      <c r="AB696" s="5">
        <v>51</v>
      </c>
      <c r="AC696" s="5">
        <v>1</v>
      </c>
      <c r="AD696" s="5">
        <v>51</v>
      </c>
      <c r="AE696" s="5">
        <v>34</v>
      </c>
      <c r="AF696" s="5">
        <v>3</v>
      </c>
      <c r="AG696" s="6">
        <v>8.8235294117647065</v>
      </c>
      <c r="AH696" s="6">
        <v>66.666666666666671</v>
      </c>
      <c r="AI696" s="6">
        <v>1.9607843137254901</v>
      </c>
      <c r="AJ696" s="6">
        <v>82.258064516129039</v>
      </c>
    </row>
    <row r="697" spans="1:36" hidden="1" x14ac:dyDescent="0.2">
      <c r="A697" s="1" t="str">
        <f t="shared" si="10"/>
        <v>Barrow-in-FurnessBlack African</v>
      </c>
      <c r="B697" s="3" t="s">
        <v>177</v>
      </c>
      <c r="C697" s="3" t="s">
        <v>178</v>
      </c>
      <c r="D697" s="3" t="s">
        <v>715</v>
      </c>
      <c r="E697" s="5">
        <v>56</v>
      </c>
      <c r="F697" s="5">
        <v>15</v>
      </c>
      <c r="G697" s="5">
        <v>9</v>
      </c>
      <c r="H697" s="5">
        <v>15</v>
      </c>
      <c r="I697" s="5">
        <v>27</v>
      </c>
      <c r="J697" s="5">
        <v>3</v>
      </c>
      <c r="K697" s="5">
        <v>0</v>
      </c>
      <c r="L697" s="5">
        <v>0</v>
      </c>
      <c r="M697" s="5">
        <v>21</v>
      </c>
      <c r="N697" s="5">
        <v>3</v>
      </c>
      <c r="O697" s="6">
        <v>26.785714285714285</v>
      </c>
      <c r="P697" s="6">
        <v>16.071428571428573</v>
      </c>
      <c r="Q697" s="6">
        <v>26.785714285714285</v>
      </c>
      <c r="R697" s="6">
        <v>48.214285714285715</v>
      </c>
      <c r="S697" s="6">
        <v>5.3571428571428568</v>
      </c>
      <c r="T697" s="6">
        <v>0</v>
      </c>
      <c r="U697" s="6">
        <v>0</v>
      </c>
      <c r="V697" s="6">
        <v>37.5</v>
      </c>
      <c r="W697" s="6">
        <v>5.3571428571428568</v>
      </c>
      <c r="X697" s="5">
        <v>30</v>
      </c>
      <c r="Y697" s="5">
        <v>27</v>
      </c>
      <c r="Z697" s="5">
        <v>2</v>
      </c>
      <c r="AA697" s="5">
        <v>10</v>
      </c>
      <c r="AB697" s="5">
        <v>9</v>
      </c>
      <c r="AC697" s="5">
        <v>1</v>
      </c>
      <c r="AD697" s="5">
        <v>20</v>
      </c>
      <c r="AE697" s="5">
        <v>18</v>
      </c>
      <c r="AF697" s="5">
        <v>1</v>
      </c>
      <c r="AG697" s="6">
        <v>5.5555555555555554</v>
      </c>
      <c r="AH697" s="6">
        <v>90</v>
      </c>
      <c r="AI697" s="6">
        <v>11.111111111111111</v>
      </c>
      <c r="AJ697" s="6">
        <v>90</v>
      </c>
    </row>
    <row r="698" spans="1:36" hidden="1" x14ac:dyDescent="0.2">
      <c r="A698" s="1" t="str">
        <f t="shared" si="10"/>
        <v>Barrow-in-FurnessBlack Caribbean</v>
      </c>
      <c r="B698" s="3" t="s">
        <v>177</v>
      </c>
      <c r="C698" s="3" t="s">
        <v>178</v>
      </c>
      <c r="D698" s="3" t="s">
        <v>716</v>
      </c>
      <c r="E698" s="5">
        <v>7</v>
      </c>
      <c r="F698" s="5">
        <v>4</v>
      </c>
      <c r="G698" s="5">
        <v>2</v>
      </c>
      <c r="H698" s="5">
        <v>5</v>
      </c>
      <c r="I698" s="5">
        <v>7</v>
      </c>
      <c r="J698" s="5">
        <v>0</v>
      </c>
      <c r="K698" s="5">
        <v>0</v>
      </c>
      <c r="L698" s="5">
        <v>0</v>
      </c>
      <c r="M698" s="5">
        <v>5</v>
      </c>
      <c r="N698" s="5">
        <v>0</v>
      </c>
      <c r="O698" s="6">
        <v>57.142857142857146</v>
      </c>
      <c r="P698" s="6">
        <v>28.571428571428573</v>
      </c>
      <c r="Q698" s="6">
        <v>71.428571428571431</v>
      </c>
      <c r="R698" s="6">
        <v>100</v>
      </c>
      <c r="S698" s="6">
        <v>0</v>
      </c>
      <c r="T698" s="6">
        <v>0</v>
      </c>
      <c r="U698" s="6">
        <v>0</v>
      </c>
      <c r="V698" s="6">
        <v>71.428571428571431</v>
      </c>
      <c r="W698" s="6">
        <v>0</v>
      </c>
      <c r="X698" s="5">
        <v>6</v>
      </c>
      <c r="Y698" s="5">
        <v>5</v>
      </c>
      <c r="Z698" s="5">
        <v>1</v>
      </c>
      <c r="AA698" s="5">
        <v>2</v>
      </c>
      <c r="AB698" s="5">
        <v>1</v>
      </c>
      <c r="AC698" s="5">
        <v>1</v>
      </c>
      <c r="AD698" s="5">
        <v>4</v>
      </c>
      <c r="AE698" s="5">
        <v>4</v>
      </c>
      <c r="AF698" s="5">
        <v>0</v>
      </c>
      <c r="AG698" s="6">
        <v>0</v>
      </c>
      <c r="AH698" s="6">
        <v>100</v>
      </c>
      <c r="AI698" s="6">
        <v>100</v>
      </c>
      <c r="AJ698" s="6">
        <v>50</v>
      </c>
    </row>
    <row r="699" spans="1:36" hidden="1" x14ac:dyDescent="0.2">
      <c r="A699" s="1" t="str">
        <f t="shared" si="10"/>
        <v>Barrow-in-FurnessBlack Other</v>
      </c>
      <c r="B699" s="3" t="s">
        <v>177</v>
      </c>
      <c r="C699" s="3" t="s">
        <v>178</v>
      </c>
      <c r="D699" s="3" t="s">
        <v>717</v>
      </c>
      <c r="E699" s="5">
        <v>7</v>
      </c>
      <c r="F699" s="5">
        <v>2</v>
      </c>
      <c r="G699" s="5">
        <v>2</v>
      </c>
      <c r="H699" s="5">
        <v>2</v>
      </c>
      <c r="I699" s="5">
        <v>4</v>
      </c>
      <c r="J699" s="5">
        <v>0</v>
      </c>
      <c r="K699" s="5">
        <v>0</v>
      </c>
      <c r="L699" s="5">
        <v>0</v>
      </c>
      <c r="M699" s="5">
        <v>3</v>
      </c>
      <c r="N699" s="5">
        <v>0</v>
      </c>
      <c r="O699" s="6">
        <v>28.571428571428573</v>
      </c>
      <c r="P699" s="6">
        <v>28.571428571428573</v>
      </c>
      <c r="Q699" s="6">
        <v>28.571428571428573</v>
      </c>
      <c r="R699" s="6">
        <v>57.142857142857146</v>
      </c>
      <c r="S699" s="6">
        <v>0</v>
      </c>
      <c r="T699" s="6">
        <v>0</v>
      </c>
      <c r="U699" s="6">
        <v>0</v>
      </c>
      <c r="V699" s="6">
        <v>42.857142857142854</v>
      </c>
      <c r="W699" s="6">
        <v>0</v>
      </c>
      <c r="X699" s="5">
        <v>1</v>
      </c>
      <c r="Y699" s="5">
        <v>1</v>
      </c>
      <c r="Z699" s="5">
        <v>0</v>
      </c>
      <c r="AA699" s="5">
        <v>0</v>
      </c>
      <c r="AB699" s="5">
        <v>0</v>
      </c>
      <c r="AC699" s="5">
        <v>0</v>
      </c>
      <c r="AD699" s="5">
        <v>1</v>
      </c>
      <c r="AE699" s="5">
        <v>1</v>
      </c>
      <c r="AF699" s="5">
        <v>0</v>
      </c>
      <c r="AG699" s="6">
        <v>0</v>
      </c>
      <c r="AH699" s="6">
        <v>100</v>
      </c>
      <c r="AI699" s="6"/>
      <c r="AJ699" s="6"/>
    </row>
    <row r="700" spans="1:36" hidden="1" x14ac:dyDescent="0.2">
      <c r="A700" s="1" t="str">
        <f t="shared" si="10"/>
        <v>Barrow-in-FurnessArab</v>
      </c>
      <c r="B700" s="3" t="s">
        <v>177</v>
      </c>
      <c r="C700" s="3" t="s">
        <v>178</v>
      </c>
      <c r="D700" s="3" t="s">
        <v>699</v>
      </c>
      <c r="E700" s="5">
        <v>35</v>
      </c>
      <c r="F700" s="5">
        <v>5</v>
      </c>
      <c r="G700" s="5">
        <v>3</v>
      </c>
      <c r="H700" s="5">
        <v>6</v>
      </c>
      <c r="I700" s="5">
        <v>15</v>
      </c>
      <c r="J700" s="5">
        <v>1</v>
      </c>
      <c r="K700" s="5">
        <v>0</v>
      </c>
      <c r="L700" s="5">
        <v>0</v>
      </c>
      <c r="M700" s="5">
        <v>8</v>
      </c>
      <c r="N700" s="5">
        <v>0</v>
      </c>
      <c r="O700" s="6">
        <v>14.285714285714286</v>
      </c>
      <c r="P700" s="6">
        <v>8.5714285714285712</v>
      </c>
      <c r="Q700" s="6">
        <v>17.142857142857142</v>
      </c>
      <c r="R700" s="6">
        <v>42.857142857142854</v>
      </c>
      <c r="S700" s="6">
        <v>2.8571428571428572</v>
      </c>
      <c r="T700" s="6">
        <v>0</v>
      </c>
      <c r="U700" s="6">
        <v>0</v>
      </c>
      <c r="V700" s="6">
        <v>22.857142857142858</v>
      </c>
      <c r="W700" s="6">
        <v>0</v>
      </c>
      <c r="X700" s="5">
        <v>21</v>
      </c>
      <c r="Y700" s="5">
        <v>16</v>
      </c>
      <c r="Z700" s="5">
        <v>2</v>
      </c>
      <c r="AA700" s="5">
        <v>6</v>
      </c>
      <c r="AB700" s="5">
        <v>5</v>
      </c>
      <c r="AC700" s="5">
        <v>2</v>
      </c>
      <c r="AD700" s="5">
        <v>15</v>
      </c>
      <c r="AE700" s="5">
        <v>11</v>
      </c>
      <c r="AF700" s="5">
        <v>0</v>
      </c>
      <c r="AG700" s="6">
        <v>0</v>
      </c>
      <c r="AH700" s="6">
        <v>73.333333333333329</v>
      </c>
      <c r="AI700" s="6">
        <v>40</v>
      </c>
      <c r="AJ700" s="6">
        <v>83.333333333333329</v>
      </c>
    </row>
    <row r="701" spans="1:36" hidden="1" x14ac:dyDescent="0.2">
      <c r="A701" s="1" t="str">
        <f t="shared" si="10"/>
        <v>Barrow-in-FurnessOther</v>
      </c>
      <c r="B701" s="3" t="s">
        <v>177</v>
      </c>
      <c r="C701" s="3" t="s">
        <v>178</v>
      </c>
      <c r="D701" s="3" t="s">
        <v>718</v>
      </c>
      <c r="E701" s="5">
        <v>49</v>
      </c>
      <c r="F701" s="5">
        <v>21</v>
      </c>
      <c r="G701" s="5">
        <v>8</v>
      </c>
      <c r="H701" s="5">
        <v>21</v>
      </c>
      <c r="I701" s="5">
        <v>35</v>
      </c>
      <c r="J701" s="5">
        <v>5</v>
      </c>
      <c r="K701" s="5">
        <v>0</v>
      </c>
      <c r="L701" s="5">
        <v>0</v>
      </c>
      <c r="M701" s="5">
        <v>19</v>
      </c>
      <c r="N701" s="5">
        <v>1</v>
      </c>
      <c r="O701" s="6">
        <v>42.857142857142854</v>
      </c>
      <c r="P701" s="6">
        <v>16.326530612244898</v>
      </c>
      <c r="Q701" s="6">
        <v>42.857142857142854</v>
      </c>
      <c r="R701" s="6">
        <v>71.428571428571431</v>
      </c>
      <c r="S701" s="6">
        <v>10.204081632653061</v>
      </c>
      <c r="T701" s="6">
        <v>0</v>
      </c>
      <c r="U701" s="6">
        <v>0</v>
      </c>
      <c r="V701" s="6">
        <v>38.775510204081634</v>
      </c>
      <c r="W701" s="6">
        <v>2.0408163265306123</v>
      </c>
      <c r="X701" s="5">
        <v>24</v>
      </c>
      <c r="Y701" s="5">
        <v>18</v>
      </c>
      <c r="Z701" s="5">
        <v>2</v>
      </c>
      <c r="AA701" s="5">
        <v>9</v>
      </c>
      <c r="AB701" s="5">
        <v>6</v>
      </c>
      <c r="AC701" s="5">
        <v>1</v>
      </c>
      <c r="AD701" s="5">
        <v>15</v>
      </c>
      <c r="AE701" s="5">
        <v>12</v>
      </c>
      <c r="AF701" s="5">
        <v>1</v>
      </c>
      <c r="AG701" s="6">
        <v>8.3333333333333339</v>
      </c>
      <c r="AH701" s="6">
        <v>80</v>
      </c>
      <c r="AI701" s="6">
        <v>16.666666666666668</v>
      </c>
      <c r="AJ701" s="6">
        <v>66.666666666666671</v>
      </c>
    </row>
    <row r="702" spans="1:36" x14ac:dyDescent="0.2">
      <c r="A702" s="1" t="str">
        <f t="shared" si="10"/>
        <v>BasildonAll people</v>
      </c>
      <c r="B702" s="3" t="s">
        <v>241</v>
      </c>
      <c r="C702" s="3" t="s">
        <v>242</v>
      </c>
      <c r="D702" s="3" t="s">
        <v>700</v>
      </c>
      <c r="E702" s="5">
        <v>174497</v>
      </c>
      <c r="F702" s="5">
        <v>6899</v>
      </c>
      <c r="G702" s="5">
        <v>15090</v>
      </c>
      <c r="H702" s="5">
        <v>5088</v>
      </c>
      <c r="I702" s="5">
        <v>0</v>
      </c>
      <c r="J702" s="5">
        <v>49917</v>
      </c>
      <c r="K702" s="5">
        <v>3014</v>
      </c>
      <c r="L702" s="5">
        <v>26299</v>
      </c>
      <c r="M702" s="5">
        <v>0</v>
      </c>
      <c r="N702" s="5">
        <v>0</v>
      </c>
      <c r="O702" s="6">
        <v>3.9536496329449791</v>
      </c>
      <c r="P702" s="6">
        <v>8.6477131412001356</v>
      </c>
      <c r="Q702" s="6">
        <v>2.9158094408499862</v>
      </c>
      <c r="R702" s="6">
        <v>0</v>
      </c>
      <c r="S702" s="6">
        <v>28.606222456546529</v>
      </c>
      <c r="T702" s="6">
        <v>1.7272503252204909</v>
      </c>
      <c r="U702" s="6">
        <v>15.071319277695318</v>
      </c>
      <c r="V702" s="6">
        <v>0</v>
      </c>
      <c r="W702" s="6">
        <v>0</v>
      </c>
      <c r="X702" s="5">
        <v>59869</v>
      </c>
      <c r="Y702" s="5">
        <v>51188</v>
      </c>
      <c r="Z702" s="5">
        <v>3043</v>
      </c>
      <c r="AA702" s="5">
        <v>2534</v>
      </c>
      <c r="AB702" s="5">
        <v>1872</v>
      </c>
      <c r="AC702" s="5">
        <v>222</v>
      </c>
      <c r="AD702" s="5">
        <v>57335</v>
      </c>
      <c r="AE702" s="5">
        <v>49316</v>
      </c>
      <c r="AF702" s="5">
        <v>2821</v>
      </c>
      <c r="AG702" s="6">
        <v>5.7202530618866092</v>
      </c>
      <c r="AH702" s="6">
        <v>86.013778669224735</v>
      </c>
      <c r="AI702" s="3">
        <v>11.858974358974359</v>
      </c>
      <c r="AJ702" s="3">
        <v>73.875295974743494</v>
      </c>
    </row>
    <row r="703" spans="1:36" hidden="1" x14ac:dyDescent="0.2">
      <c r="A703" s="1" t="str">
        <f t="shared" si="10"/>
        <v>BasildonWhite British</v>
      </c>
      <c r="B703" s="3" t="s">
        <v>241</v>
      </c>
      <c r="C703" s="3" t="s">
        <v>242</v>
      </c>
      <c r="D703" s="3" t="s">
        <v>701</v>
      </c>
      <c r="E703" s="5">
        <v>156215</v>
      </c>
      <c r="F703" s="5">
        <v>5913</v>
      </c>
      <c r="G703" s="5">
        <v>13292</v>
      </c>
      <c r="H703" s="5">
        <v>4378</v>
      </c>
      <c r="I703" s="5">
        <v>0</v>
      </c>
      <c r="J703" s="5">
        <v>43402</v>
      </c>
      <c r="K703" s="5">
        <v>2816</v>
      </c>
      <c r="L703" s="5">
        <v>22663</v>
      </c>
      <c r="M703" s="5">
        <v>0</v>
      </c>
      <c r="N703" s="5">
        <v>0</v>
      </c>
      <c r="O703" s="6">
        <v>3.7851678776045836</v>
      </c>
      <c r="P703" s="6">
        <v>8.508785968056845</v>
      </c>
      <c r="Q703" s="6">
        <v>2.8025477707006368</v>
      </c>
      <c r="R703" s="6">
        <v>0</v>
      </c>
      <c r="S703" s="6">
        <v>27.78350350478507</v>
      </c>
      <c r="T703" s="6">
        <v>1.8026437922094549</v>
      </c>
      <c r="U703" s="6">
        <v>14.507569695611817</v>
      </c>
      <c r="V703" s="6">
        <v>0</v>
      </c>
      <c r="W703" s="6">
        <v>0</v>
      </c>
      <c r="X703" s="5">
        <v>52196</v>
      </c>
      <c r="Y703" s="5">
        <v>44609</v>
      </c>
      <c r="Z703" s="5">
        <v>2633</v>
      </c>
      <c r="AA703" s="5">
        <v>2161</v>
      </c>
      <c r="AB703" s="5">
        <v>1562</v>
      </c>
      <c r="AC703" s="5">
        <v>197</v>
      </c>
      <c r="AD703" s="5">
        <v>50035</v>
      </c>
      <c r="AE703" s="5">
        <v>43047</v>
      </c>
      <c r="AF703" s="5">
        <v>2436</v>
      </c>
      <c r="AG703" s="6">
        <v>5.658930935953725</v>
      </c>
      <c r="AH703" s="6">
        <v>86.033776356550419</v>
      </c>
      <c r="AI703" s="3">
        <v>12.612035851472472</v>
      </c>
      <c r="AJ703" s="3">
        <v>72.28135122628413</v>
      </c>
    </row>
    <row r="704" spans="1:36" hidden="1" x14ac:dyDescent="0.2">
      <c r="A704" s="1" t="str">
        <f t="shared" si="10"/>
        <v>BasildonMinorities - all other than White British</v>
      </c>
      <c r="B704" s="3" t="s">
        <v>241</v>
      </c>
      <c r="C704" s="3" t="s">
        <v>242</v>
      </c>
      <c r="D704" s="3" t="s">
        <v>702</v>
      </c>
      <c r="E704" s="5">
        <v>18282</v>
      </c>
      <c r="F704" s="5">
        <v>986</v>
      </c>
      <c r="G704" s="5">
        <v>1798</v>
      </c>
      <c r="H704" s="5">
        <v>710</v>
      </c>
      <c r="I704" s="5">
        <v>0</v>
      </c>
      <c r="J704" s="5">
        <v>6515</v>
      </c>
      <c r="K704" s="5">
        <v>198</v>
      </c>
      <c r="L704" s="5">
        <v>3636</v>
      </c>
      <c r="M704" s="5">
        <v>0</v>
      </c>
      <c r="N704" s="5">
        <v>0</v>
      </c>
      <c r="O704" s="6">
        <v>5.3932830106115306</v>
      </c>
      <c r="P704" s="6">
        <v>9.8348101958210261</v>
      </c>
      <c r="Q704" s="6">
        <v>3.8836013565255443</v>
      </c>
      <c r="R704" s="6">
        <v>0</v>
      </c>
      <c r="S704" s="6">
        <v>35.636144841921016</v>
      </c>
      <c r="T704" s="6">
        <v>1.0830324909747293</v>
      </c>
      <c r="U704" s="6">
        <v>19.888414834263209</v>
      </c>
      <c r="V704" s="6">
        <v>0</v>
      </c>
      <c r="W704" s="6">
        <v>0</v>
      </c>
      <c r="X704" s="5">
        <v>7673</v>
      </c>
      <c r="Y704" s="5">
        <v>6579</v>
      </c>
      <c r="Z704" s="5">
        <v>410</v>
      </c>
      <c r="AA704" s="5">
        <v>373</v>
      </c>
      <c r="AB704" s="5">
        <v>310</v>
      </c>
      <c r="AC704" s="5">
        <v>25</v>
      </c>
      <c r="AD704" s="5">
        <v>7300</v>
      </c>
      <c r="AE704" s="5">
        <v>6269</v>
      </c>
      <c r="AF704" s="5">
        <v>385</v>
      </c>
      <c r="AG704" s="6">
        <v>6.1413303557186154</v>
      </c>
      <c r="AH704" s="6">
        <v>85.876712328767127</v>
      </c>
      <c r="AI704" s="3">
        <v>8.064516129032258</v>
      </c>
      <c r="AJ704" s="3">
        <v>83.10991957104558</v>
      </c>
    </row>
    <row r="705" spans="1:36" hidden="1" x14ac:dyDescent="0.2">
      <c r="A705" s="1" t="str">
        <f t="shared" si="10"/>
        <v>BasildonWhite Irish</v>
      </c>
      <c r="B705" s="3" t="s">
        <v>241</v>
      </c>
      <c r="C705" s="3" t="s">
        <v>242</v>
      </c>
      <c r="D705" s="3" t="s">
        <v>703</v>
      </c>
      <c r="E705" s="5">
        <v>1313</v>
      </c>
      <c r="F705" s="5">
        <v>28</v>
      </c>
      <c r="G705" s="5">
        <v>85</v>
      </c>
      <c r="H705" s="5">
        <v>25</v>
      </c>
      <c r="I705" s="5">
        <v>0</v>
      </c>
      <c r="J705" s="5">
        <v>358</v>
      </c>
      <c r="K705" s="5">
        <v>16</v>
      </c>
      <c r="L705" s="5">
        <v>186</v>
      </c>
      <c r="M705" s="5">
        <v>0</v>
      </c>
      <c r="N705" s="5">
        <v>0</v>
      </c>
      <c r="O705" s="6">
        <v>2.1325209444021325</v>
      </c>
      <c r="P705" s="6">
        <v>6.4737242955064733</v>
      </c>
      <c r="Q705" s="6">
        <v>1.904036557501904</v>
      </c>
      <c r="R705" s="6">
        <v>0</v>
      </c>
      <c r="S705" s="6">
        <v>27.265803503427264</v>
      </c>
      <c r="T705" s="6">
        <v>1.2185833968012185</v>
      </c>
      <c r="U705" s="6">
        <v>14.166031987814167</v>
      </c>
      <c r="V705" s="6">
        <v>0</v>
      </c>
      <c r="W705" s="6">
        <v>0</v>
      </c>
      <c r="X705" s="5">
        <v>372</v>
      </c>
      <c r="Y705" s="5">
        <v>339</v>
      </c>
      <c r="Z705" s="5">
        <v>21</v>
      </c>
      <c r="AA705" s="5">
        <v>11</v>
      </c>
      <c r="AB705" s="5">
        <v>10</v>
      </c>
      <c r="AC705" s="5">
        <v>0</v>
      </c>
      <c r="AD705" s="5">
        <v>361</v>
      </c>
      <c r="AE705" s="5">
        <v>329</v>
      </c>
      <c r="AF705" s="5">
        <v>21</v>
      </c>
      <c r="AG705" s="6">
        <v>6.3829787234042552</v>
      </c>
      <c r="AH705" s="6">
        <v>91.13573407202216</v>
      </c>
      <c r="AI705" s="3">
        <v>0</v>
      </c>
      <c r="AJ705" s="3">
        <v>90.909090909090907</v>
      </c>
    </row>
    <row r="706" spans="1:36" hidden="1" x14ac:dyDescent="0.2">
      <c r="A706" s="1" t="str">
        <f t="shared" ref="A706:A769" si="11">C706&amp;D706</f>
        <v>BasildonWhite Gyspy or Irish Traveller</v>
      </c>
      <c r="B706" s="3" t="s">
        <v>241</v>
      </c>
      <c r="C706" s="3" t="s">
        <v>242</v>
      </c>
      <c r="D706" s="3" t="s">
        <v>704</v>
      </c>
      <c r="E706" s="5">
        <v>873</v>
      </c>
      <c r="F706" s="5">
        <v>13</v>
      </c>
      <c r="G706" s="5">
        <v>21</v>
      </c>
      <c r="H706" s="5">
        <v>12</v>
      </c>
      <c r="I706" s="5">
        <v>0</v>
      </c>
      <c r="J706" s="5">
        <v>75</v>
      </c>
      <c r="K706" s="5">
        <v>12</v>
      </c>
      <c r="L706" s="5">
        <v>27</v>
      </c>
      <c r="M706" s="5">
        <v>0</v>
      </c>
      <c r="N706" s="5">
        <v>0</v>
      </c>
      <c r="O706" s="6">
        <v>1.4891179839633448</v>
      </c>
      <c r="P706" s="6">
        <v>2.4054982817869415</v>
      </c>
      <c r="Q706" s="6">
        <v>1.3745704467353952</v>
      </c>
      <c r="R706" s="6">
        <v>0</v>
      </c>
      <c r="S706" s="6">
        <v>8.5910652920962196</v>
      </c>
      <c r="T706" s="6">
        <v>1.3745704467353952</v>
      </c>
      <c r="U706" s="6">
        <v>3.0927835051546393</v>
      </c>
      <c r="V706" s="6">
        <v>0</v>
      </c>
      <c r="W706" s="6">
        <v>0</v>
      </c>
      <c r="X706" s="5">
        <v>300</v>
      </c>
      <c r="Y706" s="5">
        <v>116</v>
      </c>
      <c r="Z706" s="5">
        <v>4</v>
      </c>
      <c r="AA706" s="5">
        <v>3</v>
      </c>
      <c r="AB706" s="5">
        <v>0</v>
      </c>
      <c r="AC706" s="5">
        <v>0</v>
      </c>
      <c r="AD706" s="5">
        <v>297</v>
      </c>
      <c r="AE706" s="5">
        <v>116</v>
      </c>
      <c r="AF706" s="5">
        <v>4</v>
      </c>
      <c r="AG706" s="6">
        <v>3.4482758620689653</v>
      </c>
      <c r="AH706" s="6">
        <v>39.057239057239059</v>
      </c>
      <c r="AI706" s="3"/>
      <c r="AJ706" s="3">
        <v>0</v>
      </c>
    </row>
    <row r="707" spans="1:36" hidden="1" x14ac:dyDescent="0.2">
      <c r="A707" s="1" t="str">
        <f t="shared" si="11"/>
        <v>BasildonWhite Other</v>
      </c>
      <c r="B707" s="3" t="s">
        <v>241</v>
      </c>
      <c r="C707" s="3" t="s">
        <v>242</v>
      </c>
      <c r="D707" s="3" t="s">
        <v>705</v>
      </c>
      <c r="E707" s="5">
        <v>3276</v>
      </c>
      <c r="F707" s="5">
        <v>177</v>
      </c>
      <c r="G707" s="5">
        <v>301</v>
      </c>
      <c r="H707" s="5">
        <v>131</v>
      </c>
      <c r="I707" s="5">
        <v>0</v>
      </c>
      <c r="J707" s="5">
        <v>1052</v>
      </c>
      <c r="K707" s="5">
        <v>42</v>
      </c>
      <c r="L707" s="5">
        <v>581</v>
      </c>
      <c r="M707" s="5">
        <v>0</v>
      </c>
      <c r="N707" s="5">
        <v>0</v>
      </c>
      <c r="O707" s="6">
        <v>5.4029304029304033</v>
      </c>
      <c r="P707" s="6">
        <v>9.1880341880341874</v>
      </c>
      <c r="Q707" s="6">
        <v>3.9987789987789988</v>
      </c>
      <c r="R707" s="6">
        <v>0</v>
      </c>
      <c r="S707" s="6">
        <v>32.112332112332112</v>
      </c>
      <c r="T707" s="6">
        <v>1.2820512820512822</v>
      </c>
      <c r="U707" s="6">
        <v>17.735042735042736</v>
      </c>
      <c r="V707" s="6">
        <v>0</v>
      </c>
      <c r="W707" s="6">
        <v>0</v>
      </c>
      <c r="X707" s="5">
        <v>1775</v>
      </c>
      <c r="Y707" s="5">
        <v>1558</v>
      </c>
      <c r="Z707" s="5">
        <v>62</v>
      </c>
      <c r="AA707" s="5">
        <v>98</v>
      </c>
      <c r="AB707" s="5">
        <v>86</v>
      </c>
      <c r="AC707" s="5">
        <v>5</v>
      </c>
      <c r="AD707" s="5">
        <v>1677</v>
      </c>
      <c r="AE707" s="5">
        <v>1472</v>
      </c>
      <c r="AF707" s="5">
        <v>57</v>
      </c>
      <c r="AG707" s="6">
        <v>3.8722826086956523</v>
      </c>
      <c r="AH707" s="6">
        <v>87.775790101371499</v>
      </c>
      <c r="AI707" s="3">
        <v>5.8139534883720927</v>
      </c>
      <c r="AJ707" s="3">
        <v>87.755102040816325</v>
      </c>
    </row>
    <row r="708" spans="1:36" hidden="1" x14ac:dyDescent="0.2">
      <c r="A708" s="1" t="str">
        <f t="shared" si="11"/>
        <v>BasildonMixed White and Black Caribbean</v>
      </c>
      <c r="B708" s="3" t="s">
        <v>241</v>
      </c>
      <c r="C708" s="3" t="s">
        <v>242</v>
      </c>
      <c r="D708" s="3" t="s">
        <v>706</v>
      </c>
      <c r="E708" s="5">
        <v>1131</v>
      </c>
      <c r="F708" s="5">
        <v>112</v>
      </c>
      <c r="G708" s="5">
        <v>189</v>
      </c>
      <c r="H708" s="5">
        <v>76</v>
      </c>
      <c r="I708" s="5">
        <v>0</v>
      </c>
      <c r="J708" s="5">
        <v>522</v>
      </c>
      <c r="K708" s="5">
        <v>16</v>
      </c>
      <c r="L708" s="5">
        <v>245</v>
      </c>
      <c r="M708" s="5">
        <v>0</v>
      </c>
      <c r="N708" s="5">
        <v>0</v>
      </c>
      <c r="O708" s="6">
        <v>9.9027409372236956</v>
      </c>
      <c r="P708" s="6">
        <v>16.710875331564988</v>
      </c>
      <c r="Q708" s="6">
        <v>6.7197170645446507</v>
      </c>
      <c r="R708" s="6">
        <v>0</v>
      </c>
      <c r="S708" s="6">
        <v>46.153846153846153</v>
      </c>
      <c r="T708" s="6">
        <v>1.4146772767462423</v>
      </c>
      <c r="U708" s="6">
        <v>21.662245800176834</v>
      </c>
      <c r="V708" s="6">
        <v>0</v>
      </c>
      <c r="W708" s="6">
        <v>0</v>
      </c>
      <c r="X708" s="5">
        <v>261</v>
      </c>
      <c r="Y708" s="5">
        <v>213</v>
      </c>
      <c r="Z708" s="5">
        <v>26</v>
      </c>
      <c r="AA708" s="5">
        <v>16</v>
      </c>
      <c r="AB708" s="5">
        <v>13</v>
      </c>
      <c r="AC708" s="5">
        <v>1</v>
      </c>
      <c r="AD708" s="5">
        <v>245</v>
      </c>
      <c r="AE708" s="5">
        <v>200</v>
      </c>
      <c r="AF708" s="5">
        <v>25</v>
      </c>
      <c r="AG708" s="6">
        <v>12.5</v>
      </c>
      <c r="AH708" s="6">
        <v>81.632653061224488</v>
      </c>
      <c r="AI708" s="3">
        <v>7.6923076923076925</v>
      </c>
      <c r="AJ708" s="3">
        <v>81.25</v>
      </c>
    </row>
    <row r="709" spans="1:36" hidden="1" x14ac:dyDescent="0.2">
      <c r="A709" s="1" t="str">
        <f t="shared" si="11"/>
        <v>BasildonMixed White and Black African</v>
      </c>
      <c r="B709" s="3" t="s">
        <v>241</v>
      </c>
      <c r="C709" s="3" t="s">
        <v>242</v>
      </c>
      <c r="D709" s="3" t="s">
        <v>707</v>
      </c>
      <c r="E709" s="5">
        <v>461</v>
      </c>
      <c r="F709" s="5">
        <v>40</v>
      </c>
      <c r="G709" s="5">
        <v>78</v>
      </c>
      <c r="H709" s="5">
        <v>26</v>
      </c>
      <c r="I709" s="5">
        <v>0</v>
      </c>
      <c r="J709" s="5">
        <v>219</v>
      </c>
      <c r="K709" s="5">
        <v>8</v>
      </c>
      <c r="L709" s="5">
        <v>122</v>
      </c>
      <c r="M709" s="5">
        <v>0</v>
      </c>
      <c r="N709" s="5">
        <v>0</v>
      </c>
      <c r="O709" s="6">
        <v>8.676789587852495</v>
      </c>
      <c r="P709" s="6">
        <v>16.919739696312366</v>
      </c>
      <c r="Q709" s="6">
        <v>5.6399132321041217</v>
      </c>
      <c r="R709" s="6">
        <v>0</v>
      </c>
      <c r="S709" s="6">
        <v>47.505422993492409</v>
      </c>
      <c r="T709" s="6">
        <v>1.735357917570499</v>
      </c>
      <c r="U709" s="6">
        <v>26.464208242950107</v>
      </c>
      <c r="V709" s="6">
        <v>0</v>
      </c>
      <c r="W709" s="6">
        <v>0</v>
      </c>
      <c r="X709" s="5">
        <v>86</v>
      </c>
      <c r="Y709" s="5">
        <v>65</v>
      </c>
      <c r="Z709" s="5">
        <v>1</v>
      </c>
      <c r="AA709" s="5">
        <v>3</v>
      </c>
      <c r="AB709" s="5">
        <v>2</v>
      </c>
      <c r="AC709" s="5">
        <v>0</v>
      </c>
      <c r="AD709" s="5">
        <v>83</v>
      </c>
      <c r="AE709" s="5">
        <v>63</v>
      </c>
      <c r="AF709" s="5">
        <v>1</v>
      </c>
      <c r="AG709" s="6">
        <v>1.5873015873015872</v>
      </c>
      <c r="AH709" s="6">
        <v>75.903614457831324</v>
      </c>
      <c r="AI709" s="3">
        <v>0</v>
      </c>
      <c r="AJ709" s="3">
        <v>66.666666666666671</v>
      </c>
    </row>
    <row r="710" spans="1:36" hidden="1" x14ac:dyDescent="0.2">
      <c r="A710" s="1" t="str">
        <f t="shared" si="11"/>
        <v>BasildonMixed White and Asian</v>
      </c>
      <c r="B710" s="3" t="s">
        <v>241</v>
      </c>
      <c r="C710" s="3" t="s">
        <v>242</v>
      </c>
      <c r="D710" s="3" t="s">
        <v>708</v>
      </c>
      <c r="E710" s="5">
        <v>668</v>
      </c>
      <c r="F710" s="5">
        <v>23</v>
      </c>
      <c r="G710" s="5">
        <v>43</v>
      </c>
      <c r="H710" s="5">
        <v>13</v>
      </c>
      <c r="I710" s="5">
        <v>0</v>
      </c>
      <c r="J710" s="5">
        <v>188</v>
      </c>
      <c r="K710" s="5">
        <v>7</v>
      </c>
      <c r="L710" s="5">
        <v>108</v>
      </c>
      <c r="M710" s="5">
        <v>0</v>
      </c>
      <c r="N710" s="5">
        <v>0</v>
      </c>
      <c r="O710" s="6">
        <v>3.44311377245509</v>
      </c>
      <c r="P710" s="6">
        <v>6.4371257485029938</v>
      </c>
      <c r="Q710" s="6">
        <v>1.9461077844311376</v>
      </c>
      <c r="R710" s="6">
        <v>0</v>
      </c>
      <c r="S710" s="6">
        <v>28.143712574850298</v>
      </c>
      <c r="T710" s="6">
        <v>1.0479041916167664</v>
      </c>
      <c r="U710" s="6">
        <v>16.167664670658684</v>
      </c>
      <c r="V710" s="6">
        <v>0</v>
      </c>
      <c r="W710" s="6">
        <v>0</v>
      </c>
      <c r="X710" s="5">
        <v>195</v>
      </c>
      <c r="Y710" s="5">
        <v>167</v>
      </c>
      <c r="Z710" s="5">
        <v>12</v>
      </c>
      <c r="AA710" s="5">
        <v>5</v>
      </c>
      <c r="AB710" s="5">
        <v>3</v>
      </c>
      <c r="AC710" s="5">
        <v>0</v>
      </c>
      <c r="AD710" s="5">
        <v>190</v>
      </c>
      <c r="AE710" s="5">
        <v>164</v>
      </c>
      <c r="AF710" s="5">
        <v>12</v>
      </c>
      <c r="AG710" s="6">
        <v>7.3170731707317076</v>
      </c>
      <c r="AH710" s="6">
        <v>86.315789473684205</v>
      </c>
      <c r="AI710" s="3">
        <v>0</v>
      </c>
      <c r="AJ710" s="3">
        <v>60</v>
      </c>
    </row>
    <row r="711" spans="1:36" hidden="1" x14ac:dyDescent="0.2">
      <c r="A711" s="1" t="str">
        <f t="shared" si="11"/>
        <v>BasildonMixed Other</v>
      </c>
      <c r="B711" s="3" t="s">
        <v>241</v>
      </c>
      <c r="C711" s="3" t="s">
        <v>242</v>
      </c>
      <c r="D711" s="3" t="s">
        <v>709</v>
      </c>
      <c r="E711" s="5">
        <v>627</v>
      </c>
      <c r="F711" s="5">
        <v>31</v>
      </c>
      <c r="G711" s="5">
        <v>60</v>
      </c>
      <c r="H711" s="5">
        <v>22</v>
      </c>
      <c r="I711" s="5">
        <v>0</v>
      </c>
      <c r="J711" s="5">
        <v>206</v>
      </c>
      <c r="K711" s="5">
        <v>15</v>
      </c>
      <c r="L711" s="5">
        <v>120</v>
      </c>
      <c r="M711" s="5">
        <v>0</v>
      </c>
      <c r="N711" s="5">
        <v>0</v>
      </c>
      <c r="O711" s="6">
        <v>4.9441786283891549</v>
      </c>
      <c r="P711" s="6">
        <v>9.5693779904306222</v>
      </c>
      <c r="Q711" s="6">
        <v>3.5087719298245612</v>
      </c>
      <c r="R711" s="6">
        <v>0</v>
      </c>
      <c r="S711" s="6">
        <v>32.854864433811805</v>
      </c>
      <c r="T711" s="6">
        <v>2.3923444976076556</v>
      </c>
      <c r="U711" s="6">
        <v>19.138755980861244</v>
      </c>
      <c r="V711" s="6">
        <v>0</v>
      </c>
      <c r="W711" s="6">
        <v>0</v>
      </c>
      <c r="X711" s="5">
        <v>197</v>
      </c>
      <c r="Y711" s="5">
        <v>157</v>
      </c>
      <c r="Z711" s="5">
        <v>10</v>
      </c>
      <c r="AA711" s="5">
        <v>11</v>
      </c>
      <c r="AB711" s="5">
        <v>5</v>
      </c>
      <c r="AC711" s="5">
        <v>0</v>
      </c>
      <c r="AD711" s="5">
        <v>186</v>
      </c>
      <c r="AE711" s="5">
        <v>152</v>
      </c>
      <c r="AF711" s="5">
        <v>10</v>
      </c>
      <c r="AG711" s="6">
        <v>6.5789473684210522</v>
      </c>
      <c r="AH711" s="6">
        <v>81.72043010752688</v>
      </c>
      <c r="AI711" s="3">
        <v>0</v>
      </c>
      <c r="AJ711" s="3">
        <v>45.454545454545453</v>
      </c>
    </row>
    <row r="712" spans="1:36" hidden="1" x14ac:dyDescent="0.2">
      <c r="A712" s="1" t="str">
        <f t="shared" si="11"/>
        <v>BasildonIndian</v>
      </c>
      <c r="B712" s="3" t="s">
        <v>241</v>
      </c>
      <c r="C712" s="3" t="s">
        <v>242</v>
      </c>
      <c r="D712" s="3" t="s">
        <v>710</v>
      </c>
      <c r="E712" s="5">
        <v>2089</v>
      </c>
      <c r="F712" s="5">
        <v>56</v>
      </c>
      <c r="G712" s="5">
        <v>106</v>
      </c>
      <c r="H712" s="5">
        <v>40</v>
      </c>
      <c r="I712" s="5">
        <v>0</v>
      </c>
      <c r="J712" s="5">
        <v>469</v>
      </c>
      <c r="K712" s="5">
        <v>9</v>
      </c>
      <c r="L712" s="5">
        <v>235</v>
      </c>
      <c r="M712" s="5">
        <v>0</v>
      </c>
      <c r="N712" s="5">
        <v>0</v>
      </c>
      <c r="O712" s="6">
        <v>2.6807084729535662</v>
      </c>
      <c r="P712" s="6">
        <v>5.074198180947822</v>
      </c>
      <c r="Q712" s="6">
        <v>1.9147917663954046</v>
      </c>
      <c r="R712" s="6">
        <v>0</v>
      </c>
      <c r="S712" s="6">
        <v>22.450933460986118</v>
      </c>
      <c r="T712" s="6">
        <v>0.43082814743896602</v>
      </c>
      <c r="U712" s="6">
        <v>11.249401627573002</v>
      </c>
      <c r="V712" s="6">
        <v>0</v>
      </c>
      <c r="W712" s="6">
        <v>0</v>
      </c>
      <c r="X712" s="5">
        <v>1052</v>
      </c>
      <c r="Y712" s="5">
        <v>941</v>
      </c>
      <c r="Z712" s="5">
        <v>53</v>
      </c>
      <c r="AA712" s="5">
        <v>22</v>
      </c>
      <c r="AB712" s="5">
        <v>19</v>
      </c>
      <c r="AC712" s="5">
        <v>1</v>
      </c>
      <c r="AD712" s="5">
        <v>1030</v>
      </c>
      <c r="AE712" s="5">
        <v>922</v>
      </c>
      <c r="AF712" s="5">
        <v>52</v>
      </c>
      <c r="AG712" s="6">
        <v>5.6399132321041217</v>
      </c>
      <c r="AH712" s="6">
        <v>89.514563106796118</v>
      </c>
      <c r="AI712" s="3">
        <v>5.2631578947368425</v>
      </c>
      <c r="AJ712" s="3">
        <v>86.36363636363636</v>
      </c>
    </row>
    <row r="713" spans="1:36" hidden="1" x14ac:dyDescent="0.2">
      <c r="A713" s="1" t="str">
        <f t="shared" si="11"/>
        <v>BasildonPakistani</v>
      </c>
      <c r="B713" s="3" t="s">
        <v>241</v>
      </c>
      <c r="C713" s="3" t="s">
        <v>242</v>
      </c>
      <c r="D713" s="3" t="s">
        <v>711</v>
      </c>
      <c r="E713" s="5">
        <v>436</v>
      </c>
      <c r="F713" s="5">
        <v>7</v>
      </c>
      <c r="G713" s="5">
        <v>23</v>
      </c>
      <c r="H713" s="5">
        <v>2</v>
      </c>
      <c r="I713" s="5">
        <v>0</v>
      </c>
      <c r="J713" s="5">
        <v>165</v>
      </c>
      <c r="K713" s="5">
        <v>1</v>
      </c>
      <c r="L713" s="5">
        <v>84</v>
      </c>
      <c r="M713" s="5">
        <v>0</v>
      </c>
      <c r="N713" s="5">
        <v>0</v>
      </c>
      <c r="O713" s="6">
        <v>1.6055045871559632</v>
      </c>
      <c r="P713" s="6">
        <v>5.2752293577981648</v>
      </c>
      <c r="Q713" s="6">
        <v>0.45871559633027525</v>
      </c>
      <c r="R713" s="6">
        <v>0</v>
      </c>
      <c r="S713" s="6">
        <v>37.844036697247709</v>
      </c>
      <c r="T713" s="6">
        <v>0.22935779816513763</v>
      </c>
      <c r="U713" s="6">
        <v>19.26605504587156</v>
      </c>
      <c r="V713" s="6">
        <v>0</v>
      </c>
      <c r="W713" s="6">
        <v>0</v>
      </c>
      <c r="X713" s="5">
        <v>172</v>
      </c>
      <c r="Y713" s="5">
        <v>133</v>
      </c>
      <c r="Z713" s="5">
        <v>10</v>
      </c>
      <c r="AA713" s="5">
        <v>7</v>
      </c>
      <c r="AB713" s="5">
        <v>5</v>
      </c>
      <c r="AC713" s="5">
        <v>1</v>
      </c>
      <c r="AD713" s="5">
        <v>165</v>
      </c>
      <c r="AE713" s="5">
        <v>128</v>
      </c>
      <c r="AF713" s="5">
        <v>9</v>
      </c>
      <c r="AG713" s="6">
        <v>7.03125</v>
      </c>
      <c r="AH713" s="6">
        <v>77.575757575757578</v>
      </c>
      <c r="AI713" s="3">
        <v>20</v>
      </c>
      <c r="AJ713" s="3">
        <v>71.428571428571431</v>
      </c>
    </row>
    <row r="714" spans="1:36" hidden="1" x14ac:dyDescent="0.2">
      <c r="A714" s="1" t="str">
        <f t="shared" si="11"/>
        <v>BasildonBangladeshi</v>
      </c>
      <c r="B714" s="3" t="s">
        <v>241</v>
      </c>
      <c r="C714" s="3" t="s">
        <v>242</v>
      </c>
      <c r="D714" s="3" t="s">
        <v>712</v>
      </c>
      <c r="E714" s="5">
        <v>322</v>
      </c>
      <c r="F714" s="5">
        <v>23</v>
      </c>
      <c r="G714" s="5">
        <v>32</v>
      </c>
      <c r="H714" s="5">
        <v>20</v>
      </c>
      <c r="I714" s="5">
        <v>0</v>
      </c>
      <c r="J714" s="5">
        <v>106</v>
      </c>
      <c r="K714" s="5">
        <v>0</v>
      </c>
      <c r="L714" s="5">
        <v>67</v>
      </c>
      <c r="M714" s="5">
        <v>0</v>
      </c>
      <c r="N714" s="5">
        <v>0</v>
      </c>
      <c r="O714" s="6">
        <v>7.1428571428571432</v>
      </c>
      <c r="P714" s="6">
        <v>9.9378881987577632</v>
      </c>
      <c r="Q714" s="6">
        <v>6.2111801242236027</v>
      </c>
      <c r="R714" s="6">
        <v>0</v>
      </c>
      <c r="S714" s="6">
        <v>32.919254658385093</v>
      </c>
      <c r="T714" s="6">
        <v>0</v>
      </c>
      <c r="U714" s="6">
        <v>20.80745341614907</v>
      </c>
      <c r="V714" s="6">
        <v>0</v>
      </c>
      <c r="W714" s="6">
        <v>0</v>
      </c>
      <c r="X714" s="5">
        <v>127</v>
      </c>
      <c r="Y714" s="5">
        <v>95</v>
      </c>
      <c r="Z714" s="5">
        <v>7</v>
      </c>
      <c r="AA714" s="5">
        <v>8</v>
      </c>
      <c r="AB714" s="5">
        <v>6</v>
      </c>
      <c r="AC714" s="5">
        <v>0</v>
      </c>
      <c r="AD714" s="5">
        <v>119</v>
      </c>
      <c r="AE714" s="5">
        <v>89</v>
      </c>
      <c r="AF714" s="5">
        <v>7</v>
      </c>
      <c r="AG714" s="6">
        <v>7.8651685393258424</v>
      </c>
      <c r="AH714" s="6">
        <v>74.789915966386559</v>
      </c>
      <c r="AI714" s="3">
        <v>0</v>
      </c>
      <c r="AJ714" s="3">
        <v>75</v>
      </c>
    </row>
    <row r="715" spans="1:36" hidden="1" x14ac:dyDescent="0.2">
      <c r="A715" s="1" t="str">
        <f t="shared" si="11"/>
        <v>BasildonChinese</v>
      </c>
      <c r="B715" s="3" t="s">
        <v>241</v>
      </c>
      <c r="C715" s="3" t="s">
        <v>242</v>
      </c>
      <c r="D715" s="3" t="s">
        <v>713</v>
      </c>
      <c r="E715" s="5">
        <v>584</v>
      </c>
      <c r="F715" s="5">
        <v>21</v>
      </c>
      <c r="G715" s="5">
        <v>37</v>
      </c>
      <c r="H715" s="5">
        <v>17</v>
      </c>
      <c r="I715" s="5">
        <v>0</v>
      </c>
      <c r="J715" s="5">
        <v>137</v>
      </c>
      <c r="K715" s="5">
        <v>7</v>
      </c>
      <c r="L715" s="5">
        <v>86</v>
      </c>
      <c r="M715" s="5">
        <v>0</v>
      </c>
      <c r="N715" s="5">
        <v>0</v>
      </c>
      <c r="O715" s="6">
        <v>3.595890410958904</v>
      </c>
      <c r="P715" s="6">
        <v>6.3356164383561646</v>
      </c>
      <c r="Q715" s="6">
        <v>2.9109589041095889</v>
      </c>
      <c r="R715" s="6">
        <v>0</v>
      </c>
      <c r="S715" s="6">
        <v>23.458904109589042</v>
      </c>
      <c r="T715" s="6">
        <v>1.1986301369863013</v>
      </c>
      <c r="U715" s="6">
        <v>14.726027397260275</v>
      </c>
      <c r="V715" s="6">
        <v>0</v>
      </c>
      <c r="W715" s="6">
        <v>0</v>
      </c>
      <c r="X715" s="5">
        <v>238</v>
      </c>
      <c r="Y715" s="5">
        <v>210</v>
      </c>
      <c r="Z715" s="5">
        <v>10</v>
      </c>
      <c r="AA715" s="5">
        <v>5</v>
      </c>
      <c r="AB715" s="5">
        <v>5</v>
      </c>
      <c r="AC715" s="5">
        <v>0</v>
      </c>
      <c r="AD715" s="5">
        <v>233</v>
      </c>
      <c r="AE715" s="5">
        <v>205</v>
      </c>
      <c r="AF715" s="5">
        <v>10</v>
      </c>
      <c r="AG715" s="6">
        <v>4.8780487804878048</v>
      </c>
      <c r="AH715" s="6">
        <v>87.982832618025753</v>
      </c>
      <c r="AI715" s="3">
        <v>0</v>
      </c>
      <c r="AJ715" s="3">
        <v>100</v>
      </c>
    </row>
    <row r="716" spans="1:36" hidden="1" x14ac:dyDescent="0.2">
      <c r="A716" s="1" t="str">
        <f t="shared" si="11"/>
        <v>BasildonAsian Other</v>
      </c>
      <c r="B716" s="3" t="s">
        <v>241</v>
      </c>
      <c r="C716" s="3" t="s">
        <v>242</v>
      </c>
      <c r="D716" s="3" t="s">
        <v>714</v>
      </c>
      <c r="E716" s="5">
        <v>1335</v>
      </c>
      <c r="F716" s="5">
        <v>41</v>
      </c>
      <c r="G716" s="5">
        <v>84</v>
      </c>
      <c r="H716" s="5">
        <v>32</v>
      </c>
      <c r="I716" s="5">
        <v>0</v>
      </c>
      <c r="J716" s="5">
        <v>360</v>
      </c>
      <c r="K716" s="5">
        <v>15</v>
      </c>
      <c r="L716" s="5">
        <v>254</v>
      </c>
      <c r="M716" s="5">
        <v>0</v>
      </c>
      <c r="N716" s="5">
        <v>0</v>
      </c>
      <c r="O716" s="6">
        <v>3.0711610486891385</v>
      </c>
      <c r="P716" s="6">
        <v>6.2921348314606744</v>
      </c>
      <c r="Q716" s="6">
        <v>2.3970037453183521</v>
      </c>
      <c r="R716" s="6">
        <v>0</v>
      </c>
      <c r="S716" s="6">
        <v>26.966292134831459</v>
      </c>
      <c r="T716" s="6">
        <v>1.1235955056179776</v>
      </c>
      <c r="U716" s="6">
        <v>19.026217228464418</v>
      </c>
      <c r="V716" s="6">
        <v>0</v>
      </c>
      <c r="W716" s="6">
        <v>0</v>
      </c>
      <c r="X716" s="5">
        <v>685</v>
      </c>
      <c r="Y716" s="5">
        <v>609</v>
      </c>
      <c r="Z716" s="5">
        <v>27</v>
      </c>
      <c r="AA716" s="5">
        <v>18</v>
      </c>
      <c r="AB716" s="5">
        <v>12</v>
      </c>
      <c r="AC716" s="5">
        <v>1</v>
      </c>
      <c r="AD716" s="5">
        <v>667</v>
      </c>
      <c r="AE716" s="5">
        <v>597</v>
      </c>
      <c r="AF716" s="5">
        <v>26</v>
      </c>
      <c r="AG716" s="6">
        <v>4.3551088777219427</v>
      </c>
      <c r="AH716" s="6">
        <v>89.505247376311843</v>
      </c>
      <c r="AI716" s="3">
        <v>8.3333333333333339</v>
      </c>
      <c r="AJ716" s="3">
        <v>66.666666666666671</v>
      </c>
    </row>
    <row r="717" spans="1:36" hidden="1" x14ac:dyDescent="0.2">
      <c r="A717" s="1" t="str">
        <f t="shared" si="11"/>
        <v>BasildonBlack African</v>
      </c>
      <c r="B717" s="3" t="s">
        <v>241</v>
      </c>
      <c r="C717" s="3" t="s">
        <v>242</v>
      </c>
      <c r="D717" s="3" t="s">
        <v>715</v>
      </c>
      <c r="E717" s="5">
        <v>3339</v>
      </c>
      <c r="F717" s="5">
        <v>289</v>
      </c>
      <c r="G717" s="5">
        <v>535</v>
      </c>
      <c r="H717" s="5">
        <v>203</v>
      </c>
      <c r="I717" s="5">
        <v>0</v>
      </c>
      <c r="J717" s="5">
        <v>1853</v>
      </c>
      <c r="K717" s="5">
        <v>19</v>
      </c>
      <c r="L717" s="5">
        <v>1066</v>
      </c>
      <c r="M717" s="5">
        <v>0</v>
      </c>
      <c r="N717" s="5">
        <v>0</v>
      </c>
      <c r="O717" s="6">
        <v>8.6552860137765801</v>
      </c>
      <c r="P717" s="6">
        <v>16.022761305780175</v>
      </c>
      <c r="Q717" s="6">
        <v>6.0796645702306078</v>
      </c>
      <c r="R717" s="6">
        <v>0</v>
      </c>
      <c r="S717" s="6">
        <v>55.495657382449835</v>
      </c>
      <c r="T717" s="6">
        <v>0.56903264450434266</v>
      </c>
      <c r="U717" s="6">
        <v>31.925726265348906</v>
      </c>
      <c r="V717" s="6">
        <v>0</v>
      </c>
      <c r="W717" s="6">
        <v>0</v>
      </c>
      <c r="X717" s="5">
        <v>1428</v>
      </c>
      <c r="Y717" s="5">
        <v>1291</v>
      </c>
      <c r="Z717" s="5">
        <v>110</v>
      </c>
      <c r="AA717" s="5">
        <v>115</v>
      </c>
      <c r="AB717" s="5">
        <v>103</v>
      </c>
      <c r="AC717" s="5">
        <v>12</v>
      </c>
      <c r="AD717" s="5">
        <v>1313</v>
      </c>
      <c r="AE717" s="5">
        <v>1188</v>
      </c>
      <c r="AF717" s="5">
        <v>98</v>
      </c>
      <c r="AG717" s="6">
        <v>8.2491582491582491</v>
      </c>
      <c r="AH717" s="6">
        <v>90.479817212490474</v>
      </c>
      <c r="AI717" s="3">
        <v>11.650485436893204</v>
      </c>
      <c r="AJ717" s="3">
        <v>89.565217391304344</v>
      </c>
    </row>
    <row r="718" spans="1:36" hidden="1" x14ac:dyDescent="0.2">
      <c r="A718" s="1" t="str">
        <f t="shared" si="11"/>
        <v>BasildonBlack Caribbean</v>
      </c>
      <c r="B718" s="3" t="s">
        <v>241</v>
      </c>
      <c r="C718" s="3" t="s">
        <v>242</v>
      </c>
      <c r="D718" s="3" t="s">
        <v>716</v>
      </c>
      <c r="E718" s="5">
        <v>931</v>
      </c>
      <c r="F718" s="5">
        <v>73</v>
      </c>
      <c r="G718" s="5">
        <v>124</v>
      </c>
      <c r="H718" s="5">
        <v>59</v>
      </c>
      <c r="I718" s="5">
        <v>0</v>
      </c>
      <c r="J718" s="5">
        <v>444</v>
      </c>
      <c r="K718" s="5">
        <v>22</v>
      </c>
      <c r="L718" s="5">
        <v>242</v>
      </c>
      <c r="M718" s="5">
        <v>0</v>
      </c>
      <c r="N718" s="5">
        <v>0</v>
      </c>
      <c r="O718" s="6">
        <v>7.8410311493018261</v>
      </c>
      <c r="P718" s="6">
        <v>13.319011815252416</v>
      </c>
      <c r="Q718" s="6">
        <v>6.3372717508055851</v>
      </c>
      <c r="R718" s="6">
        <v>0</v>
      </c>
      <c r="S718" s="6">
        <v>47.690655209452203</v>
      </c>
      <c r="T718" s="6">
        <v>2.3630504833512354</v>
      </c>
      <c r="U718" s="6">
        <v>25.993555316863588</v>
      </c>
      <c r="V718" s="6">
        <v>0</v>
      </c>
      <c r="W718" s="6">
        <v>0</v>
      </c>
      <c r="X718" s="5">
        <v>434</v>
      </c>
      <c r="Y718" s="5">
        <v>381</v>
      </c>
      <c r="Z718" s="5">
        <v>33</v>
      </c>
      <c r="AA718" s="5">
        <v>40</v>
      </c>
      <c r="AB718" s="5">
        <v>31</v>
      </c>
      <c r="AC718" s="5">
        <v>2</v>
      </c>
      <c r="AD718" s="5">
        <v>394</v>
      </c>
      <c r="AE718" s="5">
        <v>350</v>
      </c>
      <c r="AF718" s="5">
        <v>31</v>
      </c>
      <c r="AG718" s="6">
        <v>8.8571428571428577</v>
      </c>
      <c r="AH718" s="6">
        <v>88.832487309644677</v>
      </c>
      <c r="AI718" s="3">
        <v>6.4516129032258061</v>
      </c>
      <c r="AJ718" s="3">
        <v>77.5</v>
      </c>
    </row>
    <row r="719" spans="1:36" hidden="1" x14ac:dyDescent="0.2">
      <c r="A719" s="1" t="str">
        <f t="shared" si="11"/>
        <v>BasildonBlack Other</v>
      </c>
      <c r="B719" s="3" t="s">
        <v>241</v>
      </c>
      <c r="C719" s="3" t="s">
        <v>242</v>
      </c>
      <c r="D719" s="3" t="s">
        <v>717</v>
      </c>
      <c r="E719" s="5">
        <v>415</v>
      </c>
      <c r="F719" s="5">
        <v>28</v>
      </c>
      <c r="G719" s="5">
        <v>40</v>
      </c>
      <c r="H719" s="5">
        <v>21</v>
      </c>
      <c r="I719" s="5">
        <v>0</v>
      </c>
      <c r="J719" s="5">
        <v>201</v>
      </c>
      <c r="K719" s="5">
        <v>2</v>
      </c>
      <c r="L719" s="5">
        <v>126</v>
      </c>
      <c r="M719" s="5">
        <v>0</v>
      </c>
      <c r="N719" s="5">
        <v>0</v>
      </c>
      <c r="O719" s="6">
        <v>6.7469879518072293</v>
      </c>
      <c r="P719" s="6">
        <v>9.6385542168674707</v>
      </c>
      <c r="Q719" s="6">
        <v>5.0602409638554215</v>
      </c>
      <c r="R719" s="6">
        <v>0</v>
      </c>
      <c r="S719" s="6">
        <v>48.433734939759034</v>
      </c>
      <c r="T719" s="6">
        <v>0.48192771084337349</v>
      </c>
      <c r="U719" s="6">
        <v>30.361445783132531</v>
      </c>
      <c r="V719" s="6">
        <v>0</v>
      </c>
      <c r="W719" s="6">
        <v>0</v>
      </c>
      <c r="X719" s="5">
        <v>121</v>
      </c>
      <c r="Y719" s="5">
        <v>109</v>
      </c>
      <c r="Z719" s="5">
        <v>13</v>
      </c>
      <c r="AA719" s="5">
        <v>8</v>
      </c>
      <c r="AB719" s="5">
        <v>7</v>
      </c>
      <c r="AC719" s="5">
        <v>1</v>
      </c>
      <c r="AD719" s="5">
        <v>113</v>
      </c>
      <c r="AE719" s="5">
        <v>102</v>
      </c>
      <c r="AF719" s="5">
        <v>12</v>
      </c>
      <c r="AG719" s="6">
        <v>11.764705882352942</v>
      </c>
      <c r="AH719" s="6">
        <v>90.26548672566372</v>
      </c>
      <c r="AI719" s="3">
        <v>14.285714285714286</v>
      </c>
      <c r="AJ719" s="3">
        <v>87.5</v>
      </c>
    </row>
    <row r="720" spans="1:36" hidden="1" x14ac:dyDescent="0.2">
      <c r="A720" s="1" t="str">
        <f t="shared" si="11"/>
        <v>BasildonArab</v>
      </c>
      <c r="B720" s="3" t="s">
        <v>241</v>
      </c>
      <c r="C720" s="3" t="s">
        <v>242</v>
      </c>
      <c r="D720" s="3" t="s">
        <v>699</v>
      </c>
      <c r="E720" s="5">
        <v>112</v>
      </c>
      <c r="F720" s="5">
        <v>4</v>
      </c>
      <c r="G720" s="5">
        <v>6</v>
      </c>
      <c r="H720" s="5">
        <v>2</v>
      </c>
      <c r="I720" s="5">
        <v>0</v>
      </c>
      <c r="J720" s="5">
        <v>36</v>
      </c>
      <c r="K720" s="5">
        <v>3</v>
      </c>
      <c r="L720" s="5">
        <v>28</v>
      </c>
      <c r="M720" s="5">
        <v>0</v>
      </c>
      <c r="N720" s="5">
        <v>0</v>
      </c>
      <c r="O720" s="6">
        <v>3.5714285714285716</v>
      </c>
      <c r="P720" s="6">
        <v>5.3571428571428568</v>
      </c>
      <c r="Q720" s="6">
        <v>1.7857142857142858</v>
      </c>
      <c r="R720" s="6">
        <v>0</v>
      </c>
      <c r="S720" s="6">
        <v>32.142857142857146</v>
      </c>
      <c r="T720" s="6">
        <v>2.6785714285714284</v>
      </c>
      <c r="U720" s="6">
        <v>25</v>
      </c>
      <c r="V720" s="6">
        <v>0</v>
      </c>
      <c r="W720" s="6">
        <v>0</v>
      </c>
      <c r="X720" s="5">
        <v>47</v>
      </c>
      <c r="Y720" s="5">
        <v>38</v>
      </c>
      <c r="Z720" s="5">
        <v>3</v>
      </c>
      <c r="AA720" s="5">
        <v>0</v>
      </c>
      <c r="AB720" s="5">
        <v>0</v>
      </c>
      <c r="AC720" s="5">
        <v>0</v>
      </c>
      <c r="AD720" s="5">
        <v>47</v>
      </c>
      <c r="AE720" s="5">
        <v>38</v>
      </c>
      <c r="AF720" s="5">
        <v>3</v>
      </c>
      <c r="AG720" s="6">
        <v>7.8947368421052628</v>
      </c>
      <c r="AH720" s="6">
        <v>80.851063829787236</v>
      </c>
      <c r="AI720" s="3"/>
      <c r="AJ720" s="3"/>
    </row>
    <row r="721" spans="1:36" hidden="1" x14ac:dyDescent="0.2">
      <c r="A721" s="1" t="str">
        <f t="shared" si="11"/>
        <v>BasildonOther</v>
      </c>
      <c r="B721" s="3" t="s">
        <v>241</v>
      </c>
      <c r="C721" s="3" t="s">
        <v>242</v>
      </c>
      <c r="D721" s="3" t="s">
        <v>718</v>
      </c>
      <c r="E721" s="5">
        <v>370</v>
      </c>
      <c r="F721" s="5">
        <v>20</v>
      </c>
      <c r="G721" s="5">
        <v>34</v>
      </c>
      <c r="H721" s="5">
        <v>9</v>
      </c>
      <c r="I721" s="5">
        <v>0</v>
      </c>
      <c r="J721" s="5">
        <v>124</v>
      </c>
      <c r="K721" s="5">
        <v>4</v>
      </c>
      <c r="L721" s="5">
        <v>59</v>
      </c>
      <c r="M721" s="5">
        <v>0</v>
      </c>
      <c r="N721" s="5">
        <v>0</v>
      </c>
      <c r="O721" s="6">
        <v>5.4054054054054053</v>
      </c>
      <c r="P721" s="6">
        <v>9.1891891891891895</v>
      </c>
      <c r="Q721" s="6">
        <v>2.4324324324324325</v>
      </c>
      <c r="R721" s="6">
        <v>0</v>
      </c>
      <c r="S721" s="6">
        <v>33.513513513513516</v>
      </c>
      <c r="T721" s="6">
        <v>1.0810810810810811</v>
      </c>
      <c r="U721" s="6">
        <v>15.945945945945946</v>
      </c>
      <c r="V721" s="6">
        <v>0</v>
      </c>
      <c r="W721" s="6">
        <v>0</v>
      </c>
      <c r="X721" s="5">
        <v>183</v>
      </c>
      <c r="Y721" s="5">
        <v>157</v>
      </c>
      <c r="Z721" s="5">
        <v>8</v>
      </c>
      <c r="AA721" s="5">
        <v>3</v>
      </c>
      <c r="AB721" s="5">
        <v>3</v>
      </c>
      <c r="AC721" s="5">
        <v>1</v>
      </c>
      <c r="AD721" s="5">
        <v>180</v>
      </c>
      <c r="AE721" s="5">
        <v>154</v>
      </c>
      <c r="AF721" s="5">
        <v>7</v>
      </c>
      <c r="AG721" s="6">
        <v>4.5454545454545459</v>
      </c>
      <c r="AH721" s="6">
        <v>85.555555555555557</v>
      </c>
      <c r="AI721" s="3">
        <v>33.333333333333336</v>
      </c>
      <c r="AJ721" s="3">
        <v>100</v>
      </c>
    </row>
    <row r="722" spans="1:36" x14ac:dyDescent="0.2">
      <c r="A722" s="1" t="str">
        <f t="shared" si="11"/>
        <v>Basingstoke and DeaneAll people</v>
      </c>
      <c r="B722" s="3" t="s">
        <v>277</v>
      </c>
      <c r="C722" s="3" t="s">
        <v>278</v>
      </c>
      <c r="D722" s="3" t="s">
        <v>700</v>
      </c>
      <c r="E722" s="5">
        <v>167799</v>
      </c>
      <c r="F722" s="5">
        <v>0</v>
      </c>
      <c r="G722" s="5">
        <v>0</v>
      </c>
      <c r="H722" s="5">
        <v>0</v>
      </c>
      <c r="I722" s="5">
        <v>0</v>
      </c>
      <c r="J722" s="5">
        <v>2801</v>
      </c>
      <c r="K722" s="5">
        <v>7221</v>
      </c>
      <c r="L722" s="5">
        <v>12522</v>
      </c>
      <c r="M722" s="5">
        <v>0</v>
      </c>
      <c r="N722" s="5">
        <v>0</v>
      </c>
      <c r="O722" s="6">
        <v>0</v>
      </c>
      <c r="P722" s="6">
        <v>0</v>
      </c>
      <c r="Q722" s="6">
        <v>0</v>
      </c>
      <c r="R722" s="6">
        <v>0</v>
      </c>
      <c r="S722" s="6">
        <v>1.669259053987211</v>
      </c>
      <c r="T722" s="6">
        <v>4.3033629521034094</v>
      </c>
      <c r="U722" s="6">
        <v>7.4624997765183343</v>
      </c>
      <c r="V722" s="6">
        <v>0</v>
      </c>
      <c r="W722" s="6">
        <v>0</v>
      </c>
      <c r="X722" s="5">
        <v>61550</v>
      </c>
      <c r="Y722" s="5">
        <v>55616</v>
      </c>
      <c r="Z722" s="5">
        <v>2094</v>
      </c>
      <c r="AA722" s="5">
        <v>0</v>
      </c>
      <c r="AB722" s="5">
        <v>0</v>
      </c>
      <c r="AC722" s="5">
        <v>0</v>
      </c>
      <c r="AD722" s="5">
        <v>61550</v>
      </c>
      <c r="AE722" s="5">
        <v>55616</v>
      </c>
      <c r="AF722" s="5">
        <v>2094</v>
      </c>
      <c r="AG722" s="6">
        <v>3.7651035673187572</v>
      </c>
      <c r="AH722" s="6">
        <v>90.359057676685623</v>
      </c>
      <c r="AI722" s="6"/>
      <c r="AJ722" s="6"/>
    </row>
    <row r="723" spans="1:36" hidden="1" x14ac:dyDescent="0.2">
      <c r="A723" s="1" t="str">
        <f t="shared" si="11"/>
        <v>Basingstoke and DeaneWhite British</v>
      </c>
      <c r="B723" s="3" t="s">
        <v>277</v>
      </c>
      <c r="C723" s="3" t="s">
        <v>278</v>
      </c>
      <c r="D723" s="3" t="s">
        <v>701</v>
      </c>
      <c r="E723" s="5">
        <v>148078</v>
      </c>
      <c r="F723" s="5">
        <v>0</v>
      </c>
      <c r="G723" s="5">
        <v>0</v>
      </c>
      <c r="H723" s="5">
        <v>0</v>
      </c>
      <c r="I723" s="5">
        <v>0</v>
      </c>
      <c r="J723" s="5">
        <v>2479</v>
      </c>
      <c r="K723" s="5">
        <v>6793</v>
      </c>
      <c r="L723" s="5">
        <v>10700</v>
      </c>
      <c r="M723" s="5">
        <v>0</v>
      </c>
      <c r="N723" s="5">
        <v>0</v>
      </c>
      <c r="O723" s="6">
        <v>0</v>
      </c>
      <c r="P723" s="6">
        <v>0</v>
      </c>
      <c r="Q723" s="6">
        <v>0</v>
      </c>
      <c r="R723" s="6">
        <v>0</v>
      </c>
      <c r="S723" s="6">
        <v>1.674117694728454</v>
      </c>
      <c r="T723" s="6">
        <v>4.5874471562284738</v>
      </c>
      <c r="U723" s="6">
        <v>7.225921473817853</v>
      </c>
      <c r="V723" s="6">
        <v>0</v>
      </c>
      <c r="W723" s="6">
        <v>0</v>
      </c>
      <c r="X723" s="5">
        <v>51870</v>
      </c>
      <c r="Y723" s="5">
        <v>46956</v>
      </c>
      <c r="Z723" s="5">
        <v>1694</v>
      </c>
      <c r="AA723" s="5">
        <v>0</v>
      </c>
      <c r="AB723" s="5">
        <v>0</v>
      </c>
      <c r="AC723" s="5">
        <v>0</v>
      </c>
      <c r="AD723" s="5">
        <v>51870</v>
      </c>
      <c r="AE723" s="5">
        <v>46956</v>
      </c>
      <c r="AF723" s="5">
        <v>1694</v>
      </c>
      <c r="AG723" s="6">
        <v>3.6076326774001193</v>
      </c>
      <c r="AH723" s="6">
        <v>90.526315789473685</v>
      </c>
      <c r="AI723" s="6"/>
      <c r="AJ723" s="6"/>
    </row>
    <row r="724" spans="1:36" hidden="1" x14ac:dyDescent="0.2">
      <c r="A724" s="1" t="str">
        <f t="shared" si="11"/>
        <v>Basingstoke and DeaneMinorities - all other than White British</v>
      </c>
      <c r="B724" s="3" t="s">
        <v>277</v>
      </c>
      <c r="C724" s="3" t="s">
        <v>278</v>
      </c>
      <c r="D724" s="3" t="s">
        <v>702</v>
      </c>
      <c r="E724" s="5">
        <v>19721</v>
      </c>
      <c r="F724" s="5">
        <v>0</v>
      </c>
      <c r="G724" s="5">
        <v>0</v>
      </c>
      <c r="H724" s="5">
        <v>0</v>
      </c>
      <c r="I724" s="5">
        <v>0</v>
      </c>
      <c r="J724" s="5">
        <v>322</v>
      </c>
      <c r="K724" s="5">
        <v>428</v>
      </c>
      <c r="L724" s="5">
        <v>1822</v>
      </c>
      <c r="M724" s="5">
        <v>0</v>
      </c>
      <c r="N724" s="5">
        <v>0</v>
      </c>
      <c r="O724" s="6">
        <v>0</v>
      </c>
      <c r="P724" s="6">
        <v>0</v>
      </c>
      <c r="Q724" s="6">
        <v>0</v>
      </c>
      <c r="R724" s="6">
        <v>0</v>
      </c>
      <c r="S724" s="6">
        <v>1.63277724253334</v>
      </c>
      <c r="T724" s="6">
        <v>2.1702753410070481</v>
      </c>
      <c r="U724" s="6">
        <v>9.2388824096141171</v>
      </c>
      <c r="V724" s="6">
        <v>0</v>
      </c>
      <c r="W724" s="6">
        <v>0</v>
      </c>
      <c r="X724" s="5">
        <v>9680</v>
      </c>
      <c r="Y724" s="5">
        <v>8660</v>
      </c>
      <c r="Z724" s="5">
        <v>400</v>
      </c>
      <c r="AA724" s="5">
        <v>0</v>
      </c>
      <c r="AB724" s="5">
        <v>0</v>
      </c>
      <c r="AC724" s="5">
        <v>0</v>
      </c>
      <c r="AD724" s="5">
        <v>9680</v>
      </c>
      <c r="AE724" s="5">
        <v>8660</v>
      </c>
      <c r="AF724" s="5">
        <v>400</v>
      </c>
      <c r="AG724" s="6">
        <v>4.6189376443418011</v>
      </c>
      <c r="AH724" s="6">
        <v>89.462809917355372</v>
      </c>
      <c r="AI724" s="6"/>
      <c r="AJ724" s="6"/>
    </row>
    <row r="725" spans="1:36" hidden="1" x14ac:dyDescent="0.2">
      <c r="A725" s="1" t="str">
        <f t="shared" si="11"/>
        <v>Basingstoke and DeaneWhite Irish</v>
      </c>
      <c r="B725" s="3" t="s">
        <v>277</v>
      </c>
      <c r="C725" s="3" t="s">
        <v>278</v>
      </c>
      <c r="D725" s="3" t="s">
        <v>703</v>
      </c>
      <c r="E725" s="5">
        <v>1324</v>
      </c>
      <c r="F725" s="5">
        <v>0</v>
      </c>
      <c r="G725" s="5">
        <v>0</v>
      </c>
      <c r="H725" s="5">
        <v>0</v>
      </c>
      <c r="I725" s="5">
        <v>0</v>
      </c>
      <c r="J725" s="5">
        <v>24</v>
      </c>
      <c r="K725" s="5">
        <v>46</v>
      </c>
      <c r="L725" s="5">
        <v>132</v>
      </c>
      <c r="M725" s="5">
        <v>0</v>
      </c>
      <c r="N725" s="5">
        <v>0</v>
      </c>
      <c r="O725" s="6">
        <v>0</v>
      </c>
      <c r="P725" s="6">
        <v>0</v>
      </c>
      <c r="Q725" s="6">
        <v>0</v>
      </c>
      <c r="R725" s="6">
        <v>0</v>
      </c>
      <c r="S725" s="6">
        <v>1.8126888217522659</v>
      </c>
      <c r="T725" s="6">
        <v>3.4743202416918431</v>
      </c>
      <c r="U725" s="6">
        <v>9.9697885196374614</v>
      </c>
      <c r="V725" s="6">
        <v>0</v>
      </c>
      <c r="W725" s="6">
        <v>0</v>
      </c>
      <c r="X725" s="5">
        <v>387</v>
      </c>
      <c r="Y725" s="5">
        <v>346</v>
      </c>
      <c r="Z725" s="5">
        <v>14</v>
      </c>
      <c r="AA725" s="5">
        <v>0</v>
      </c>
      <c r="AB725" s="5">
        <v>0</v>
      </c>
      <c r="AC725" s="5">
        <v>0</v>
      </c>
      <c r="AD725" s="5">
        <v>387</v>
      </c>
      <c r="AE725" s="5">
        <v>346</v>
      </c>
      <c r="AF725" s="5">
        <v>14</v>
      </c>
      <c r="AG725" s="6">
        <v>4.0462427745664744</v>
      </c>
      <c r="AH725" s="6">
        <v>89.405684754521957</v>
      </c>
      <c r="AI725" s="6"/>
      <c r="AJ725" s="6"/>
    </row>
    <row r="726" spans="1:36" hidden="1" x14ac:dyDescent="0.2">
      <c r="A726" s="1" t="str">
        <f t="shared" si="11"/>
        <v>Basingstoke and DeaneWhite Gyspy or Irish Traveller</v>
      </c>
      <c r="B726" s="3" t="s">
        <v>277</v>
      </c>
      <c r="C726" s="3" t="s">
        <v>278</v>
      </c>
      <c r="D726" s="3" t="s">
        <v>704</v>
      </c>
      <c r="E726" s="5">
        <v>163</v>
      </c>
      <c r="F726" s="5">
        <v>0</v>
      </c>
      <c r="G726" s="5">
        <v>0</v>
      </c>
      <c r="H726" s="5">
        <v>0</v>
      </c>
      <c r="I726" s="5">
        <v>0</v>
      </c>
      <c r="J726" s="5">
        <v>6</v>
      </c>
      <c r="K726" s="5">
        <v>1</v>
      </c>
      <c r="L726" s="5">
        <v>9</v>
      </c>
      <c r="M726" s="5">
        <v>0</v>
      </c>
      <c r="N726" s="5">
        <v>0</v>
      </c>
      <c r="O726" s="6">
        <v>0</v>
      </c>
      <c r="P726" s="6">
        <v>0</v>
      </c>
      <c r="Q726" s="6">
        <v>0</v>
      </c>
      <c r="R726" s="6">
        <v>0</v>
      </c>
      <c r="S726" s="6">
        <v>3.6809815950920246</v>
      </c>
      <c r="T726" s="6">
        <v>0.61349693251533743</v>
      </c>
      <c r="U726" s="6">
        <v>5.5214723926380369</v>
      </c>
      <c r="V726" s="6">
        <v>0</v>
      </c>
      <c r="W726" s="6">
        <v>0</v>
      </c>
      <c r="X726" s="5">
        <v>62</v>
      </c>
      <c r="Y726" s="5">
        <v>42</v>
      </c>
      <c r="Z726" s="5">
        <v>7</v>
      </c>
      <c r="AA726" s="5">
        <v>0</v>
      </c>
      <c r="AB726" s="5">
        <v>0</v>
      </c>
      <c r="AC726" s="5">
        <v>0</v>
      </c>
      <c r="AD726" s="5">
        <v>62</v>
      </c>
      <c r="AE726" s="5">
        <v>42</v>
      </c>
      <c r="AF726" s="5">
        <v>7</v>
      </c>
      <c r="AG726" s="6">
        <v>16.666666666666668</v>
      </c>
      <c r="AH726" s="6">
        <v>67.741935483870961</v>
      </c>
      <c r="AI726" s="6"/>
      <c r="AJ726" s="6"/>
    </row>
    <row r="727" spans="1:36" hidden="1" x14ac:dyDescent="0.2">
      <c r="A727" s="1" t="str">
        <f t="shared" si="11"/>
        <v>Basingstoke and DeaneWhite Other</v>
      </c>
      <c r="B727" s="3" t="s">
        <v>277</v>
      </c>
      <c r="C727" s="3" t="s">
        <v>278</v>
      </c>
      <c r="D727" s="3" t="s">
        <v>705</v>
      </c>
      <c r="E727" s="5">
        <v>6323</v>
      </c>
      <c r="F727" s="5">
        <v>0</v>
      </c>
      <c r="G727" s="5">
        <v>0</v>
      </c>
      <c r="H727" s="5">
        <v>0</v>
      </c>
      <c r="I727" s="5">
        <v>0</v>
      </c>
      <c r="J727" s="5">
        <v>119</v>
      </c>
      <c r="K727" s="5">
        <v>208</v>
      </c>
      <c r="L727" s="5">
        <v>556</v>
      </c>
      <c r="M727" s="5">
        <v>0</v>
      </c>
      <c r="N727" s="5">
        <v>0</v>
      </c>
      <c r="O727" s="6">
        <v>0</v>
      </c>
      <c r="P727" s="6">
        <v>0</v>
      </c>
      <c r="Q727" s="6">
        <v>0</v>
      </c>
      <c r="R727" s="6">
        <v>0</v>
      </c>
      <c r="S727" s="6">
        <v>1.8820180294164162</v>
      </c>
      <c r="T727" s="6">
        <v>3.2895777320891981</v>
      </c>
      <c r="U727" s="6">
        <v>8.7932943223153561</v>
      </c>
      <c r="V727" s="6">
        <v>0</v>
      </c>
      <c r="W727" s="6">
        <v>0</v>
      </c>
      <c r="X727" s="5">
        <v>3795</v>
      </c>
      <c r="Y727" s="5">
        <v>3502</v>
      </c>
      <c r="Z727" s="5">
        <v>126</v>
      </c>
      <c r="AA727" s="5">
        <v>0</v>
      </c>
      <c r="AB727" s="5">
        <v>0</v>
      </c>
      <c r="AC727" s="5">
        <v>0</v>
      </c>
      <c r="AD727" s="5">
        <v>3795</v>
      </c>
      <c r="AE727" s="5">
        <v>3502</v>
      </c>
      <c r="AF727" s="5">
        <v>126</v>
      </c>
      <c r="AG727" s="6">
        <v>3.5979440319817249</v>
      </c>
      <c r="AH727" s="6">
        <v>92.279314888010546</v>
      </c>
      <c r="AI727" s="6"/>
      <c r="AJ727" s="6"/>
    </row>
    <row r="728" spans="1:36" hidden="1" x14ac:dyDescent="0.2">
      <c r="A728" s="1" t="str">
        <f t="shared" si="11"/>
        <v>Basingstoke and DeaneMixed White and Black Caribbean</v>
      </c>
      <c r="B728" s="3" t="s">
        <v>277</v>
      </c>
      <c r="C728" s="3" t="s">
        <v>278</v>
      </c>
      <c r="D728" s="3" t="s">
        <v>706</v>
      </c>
      <c r="E728" s="5">
        <v>1047</v>
      </c>
      <c r="F728" s="5">
        <v>0</v>
      </c>
      <c r="G728" s="5">
        <v>0</v>
      </c>
      <c r="H728" s="5">
        <v>0</v>
      </c>
      <c r="I728" s="5">
        <v>0</v>
      </c>
      <c r="J728" s="5">
        <v>29</v>
      </c>
      <c r="K728" s="5">
        <v>14</v>
      </c>
      <c r="L728" s="5">
        <v>151</v>
      </c>
      <c r="M728" s="5">
        <v>0</v>
      </c>
      <c r="N728" s="5">
        <v>0</v>
      </c>
      <c r="O728" s="6">
        <v>0</v>
      </c>
      <c r="P728" s="6">
        <v>0</v>
      </c>
      <c r="Q728" s="6">
        <v>0</v>
      </c>
      <c r="R728" s="6">
        <v>0</v>
      </c>
      <c r="S728" s="6">
        <v>2.7698185291308501</v>
      </c>
      <c r="T728" s="6">
        <v>1.3371537726838587</v>
      </c>
      <c r="U728" s="6">
        <v>14.422158548233046</v>
      </c>
      <c r="V728" s="6">
        <v>0</v>
      </c>
      <c r="W728" s="6">
        <v>0</v>
      </c>
      <c r="X728" s="5">
        <v>261</v>
      </c>
      <c r="Y728" s="5">
        <v>232</v>
      </c>
      <c r="Z728" s="5">
        <v>21</v>
      </c>
      <c r="AA728" s="5">
        <v>0</v>
      </c>
      <c r="AB728" s="5">
        <v>0</v>
      </c>
      <c r="AC728" s="5">
        <v>0</v>
      </c>
      <c r="AD728" s="5">
        <v>261</v>
      </c>
      <c r="AE728" s="5">
        <v>232</v>
      </c>
      <c r="AF728" s="5">
        <v>21</v>
      </c>
      <c r="AG728" s="6">
        <v>9.0517241379310338</v>
      </c>
      <c r="AH728" s="6">
        <v>88.888888888888886</v>
      </c>
      <c r="AI728" s="6"/>
      <c r="AJ728" s="6"/>
    </row>
    <row r="729" spans="1:36" hidden="1" x14ac:dyDescent="0.2">
      <c r="A729" s="1" t="str">
        <f t="shared" si="11"/>
        <v>Basingstoke and DeaneMixed White and Black African</v>
      </c>
      <c r="B729" s="3" t="s">
        <v>277</v>
      </c>
      <c r="C729" s="3" t="s">
        <v>278</v>
      </c>
      <c r="D729" s="3" t="s">
        <v>707</v>
      </c>
      <c r="E729" s="5">
        <v>318</v>
      </c>
      <c r="F729" s="5">
        <v>0</v>
      </c>
      <c r="G729" s="5">
        <v>0</v>
      </c>
      <c r="H729" s="5">
        <v>0</v>
      </c>
      <c r="I729" s="5">
        <v>0</v>
      </c>
      <c r="J729" s="5">
        <v>9</v>
      </c>
      <c r="K729" s="5">
        <v>4</v>
      </c>
      <c r="L729" s="5">
        <v>33</v>
      </c>
      <c r="M729" s="5">
        <v>0</v>
      </c>
      <c r="N729" s="5">
        <v>0</v>
      </c>
      <c r="O729" s="6">
        <v>0</v>
      </c>
      <c r="P729" s="6">
        <v>0</v>
      </c>
      <c r="Q729" s="6">
        <v>0</v>
      </c>
      <c r="R729" s="6">
        <v>0</v>
      </c>
      <c r="S729" s="6">
        <v>2.8301886792452828</v>
      </c>
      <c r="T729" s="6">
        <v>1.2578616352201257</v>
      </c>
      <c r="U729" s="6">
        <v>10.377358490566039</v>
      </c>
      <c r="V729" s="6">
        <v>0</v>
      </c>
      <c r="W729" s="6">
        <v>0</v>
      </c>
      <c r="X729" s="5">
        <v>73</v>
      </c>
      <c r="Y729" s="5">
        <v>59</v>
      </c>
      <c r="Z729" s="5">
        <v>1</v>
      </c>
      <c r="AA729" s="5">
        <v>0</v>
      </c>
      <c r="AB729" s="5">
        <v>0</v>
      </c>
      <c r="AC729" s="5">
        <v>0</v>
      </c>
      <c r="AD729" s="5">
        <v>73</v>
      </c>
      <c r="AE729" s="5">
        <v>59</v>
      </c>
      <c r="AF729" s="5">
        <v>1</v>
      </c>
      <c r="AG729" s="6">
        <v>1.6949152542372881</v>
      </c>
      <c r="AH729" s="6">
        <v>80.821917808219183</v>
      </c>
      <c r="AI729" s="6"/>
      <c r="AJ729" s="6"/>
    </row>
    <row r="730" spans="1:36" hidden="1" x14ac:dyDescent="0.2">
      <c r="A730" s="1" t="str">
        <f t="shared" si="11"/>
        <v>Basingstoke and DeaneMixed White and Asian</v>
      </c>
      <c r="B730" s="3" t="s">
        <v>277</v>
      </c>
      <c r="C730" s="3" t="s">
        <v>278</v>
      </c>
      <c r="D730" s="3" t="s">
        <v>708</v>
      </c>
      <c r="E730" s="5">
        <v>863</v>
      </c>
      <c r="F730" s="5">
        <v>0</v>
      </c>
      <c r="G730" s="5">
        <v>0</v>
      </c>
      <c r="H730" s="5">
        <v>0</v>
      </c>
      <c r="I730" s="5">
        <v>0</v>
      </c>
      <c r="J730" s="5">
        <v>13</v>
      </c>
      <c r="K730" s="5">
        <v>36</v>
      </c>
      <c r="L730" s="5">
        <v>50</v>
      </c>
      <c r="M730" s="5">
        <v>0</v>
      </c>
      <c r="N730" s="5">
        <v>0</v>
      </c>
      <c r="O730" s="6">
        <v>0</v>
      </c>
      <c r="P730" s="6">
        <v>0</v>
      </c>
      <c r="Q730" s="6">
        <v>0</v>
      </c>
      <c r="R730" s="6">
        <v>0</v>
      </c>
      <c r="S730" s="6">
        <v>1.5063731170336037</v>
      </c>
      <c r="T730" s="6">
        <v>4.1714947856315181</v>
      </c>
      <c r="U730" s="6">
        <v>5.793742757821553</v>
      </c>
      <c r="V730" s="6">
        <v>0</v>
      </c>
      <c r="W730" s="6">
        <v>0</v>
      </c>
      <c r="X730" s="5">
        <v>217</v>
      </c>
      <c r="Y730" s="5">
        <v>198</v>
      </c>
      <c r="Z730" s="5">
        <v>8</v>
      </c>
      <c r="AA730" s="5">
        <v>0</v>
      </c>
      <c r="AB730" s="5">
        <v>0</v>
      </c>
      <c r="AC730" s="5">
        <v>0</v>
      </c>
      <c r="AD730" s="5">
        <v>217</v>
      </c>
      <c r="AE730" s="5">
        <v>198</v>
      </c>
      <c r="AF730" s="5">
        <v>8</v>
      </c>
      <c r="AG730" s="6">
        <v>4.0404040404040407</v>
      </c>
      <c r="AH730" s="6">
        <v>91.244239631336399</v>
      </c>
      <c r="AI730" s="6"/>
      <c r="AJ730" s="6"/>
    </row>
    <row r="731" spans="1:36" hidden="1" x14ac:dyDescent="0.2">
      <c r="A731" s="1" t="str">
        <f t="shared" si="11"/>
        <v>Basingstoke and DeaneMixed Other</v>
      </c>
      <c r="B731" s="3" t="s">
        <v>277</v>
      </c>
      <c r="C731" s="3" t="s">
        <v>278</v>
      </c>
      <c r="D731" s="3" t="s">
        <v>709</v>
      </c>
      <c r="E731" s="5">
        <v>585</v>
      </c>
      <c r="F731" s="5">
        <v>0</v>
      </c>
      <c r="G731" s="5">
        <v>0</v>
      </c>
      <c r="H731" s="5">
        <v>0</v>
      </c>
      <c r="I731" s="5">
        <v>0</v>
      </c>
      <c r="J731" s="5">
        <v>11</v>
      </c>
      <c r="K731" s="5">
        <v>23</v>
      </c>
      <c r="L731" s="5">
        <v>59</v>
      </c>
      <c r="M731" s="5">
        <v>0</v>
      </c>
      <c r="N731" s="5">
        <v>0</v>
      </c>
      <c r="O731" s="6">
        <v>0</v>
      </c>
      <c r="P731" s="6">
        <v>0</v>
      </c>
      <c r="Q731" s="6">
        <v>0</v>
      </c>
      <c r="R731" s="6">
        <v>0</v>
      </c>
      <c r="S731" s="6">
        <v>1.8803418803418803</v>
      </c>
      <c r="T731" s="6">
        <v>3.9316239316239314</v>
      </c>
      <c r="U731" s="6">
        <v>10.085470085470085</v>
      </c>
      <c r="V731" s="6">
        <v>0</v>
      </c>
      <c r="W731" s="6">
        <v>0</v>
      </c>
      <c r="X731" s="5">
        <v>191</v>
      </c>
      <c r="Y731" s="5">
        <v>167</v>
      </c>
      <c r="Z731" s="5">
        <v>9</v>
      </c>
      <c r="AA731" s="5">
        <v>0</v>
      </c>
      <c r="AB731" s="5">
        <v>0</v>
      </c>
      <c r="AC731" s="5">
        <v>0</v>
      </c>
      <c r="AD731" s="5">
        <v>191</v>
      </c>
      <c r="AE731" s="5">
        <v>167</v>
      </c>
      <c r="AF731" s="5">
        <v>9</v>
      </c>
      <c r="AG731" s="6">
        <v>5.3892215568862278</v>
      </c>
      <c r="AH731" s="6">
        <v>87.434554973821989</v>
      </c>
      <c r="AI731" s="6"/>
      <c r="AJ731" s="6"/>
    </row>
    <row r="732" spans="1:36" hidden="1" x14ac:dyDescent="0.2">
      <c r="A732" s="1" t="str">
        <f t="shared" si="11"/>
        <v>Basingstoke and DeaneIndian</v>
      </c>
      <c r="B732" s="3" t="s">
        <v>277</v>
      </c>
      <c r="C732" s="3" t="s">
        <v>278</v>
      </c>
      <c r="D732" s="3" t="s">
        <v>710</v>
      </c>
      <c r="E732" s="5">
        <v>2437</v>
      </c>
      <c r="F732" s="5">
        <v>0</v>
      </c>
      <c r="G732" s="5">
        <v>0</v>
      </c>
      <c r="H732" s="5">
        <v>0</v>
      </c>
      <c r="I732" s="5">
        <v>0</v>
      </c>
      <c r="J732" s="5">
        <v>12</v>
      </c>
      <c r="K732" s="5">
        <v>16</v>
      </c>
      <c r="L732" s="5">
        <v>125</v>
      </c>
      <c r="M732" s="5">
        <v>0</v>
      </c>
      <c r="N732" s="5">
        <v>0</v>
      </c>
      <c r="O732" s="6">
        <v>0</v>
      </c>
      <c r="P732" s="6">
        <v>0</v>
      </c>
      <c r="Q732" s="6">
        <v>0</v>
      </c>
      <c r="R732" s="6">
        <v>0</v>
      </c>
      <c r="S732" s="6">
        <v>0.49240869922035291</v>
      </c>
      <c r="T732" s="6">
        <v>0.65654493229380384</v>
      </c>
      <c r="U732" s="6">
        <v>5.1292572835453427</v>
      </c>
      <c r="V732" s="6">
        <v>0</v>
      </c>
      <c r="W732" s="6">
        <v>0</v>
      </c>
      <c r="X732" s="5">
        <v>1389</v>
      </c>
      <c r="Y732" s="5">
        <v>1235</v>
      </c>
      <c r="Z732" s="5">
        <v>60</v>
      </c>
      <c r="AA732" s="5">
        <v>0</v>
      </c>
      <c r="AB732" s="5">
        <v>0</v>
      </c>
      <c r="AC732" s="5">
        <v>0</v>
      </c>
      <c r="AD732" s="5">
        <v>1389</v>
      </c>
      <c r="AE732" s="5">
        <v>1235</v>
      </c>
      <c r="AF732" s="5">
        <v>60</v>
      </c>
      <c r="AG732" s="6">
        <v>4.8582995951417001</v>
      </c>
      <c r="AH732" s="6">
        <v>88.912886969042475</v>
      </c>
      <c r="AI732" s="6"/>
      <c r="AJ732" s="6"/>
    </row>
    <row r="733" spans="1:36" hidden="1" x14ac:dyDescent="0.2">
      <c r="A733" s="1" t="str">
        <f t="shared" si="11"/>
        <v>Basingstoke and DeanePakistani</v>
      </c>
      <c r="B733" s="3" t="s">
        <v>277</v>
      </c>
      <c r="C733" s="3" t="s">
        <v>278</v>
      </c>
      <c r="D733" s="3" t="s">
        <v>711</v>
      </c>
      <c r="E733" s="5">
        <v>389</v>
      </c>
      <c r="F733" s="5">
        <v>0</v>
      </c>
      <c r="G733" s="5">
        <v>0</v>
      </c>
      <c r="H733" s="5">
        <v>0</v>
      </c>
      <c r="I733" s="5">
        <v>0</v>
      </c>
      <c r="J733" s="5">
        <v>9</v>
      </c>
      <c r="K733" s="5">
        <v>2</v>
      </c>
      <c r="L733" s="5">
        <v>34</v>
      </c>
      <c r="M733" s="5">
        <v>0</v>
      </c>
      <c r="N733" s="5">
        <v>0</v>
      </c>
      <c r="O733" s="6">
        <v>0</v>
      </c>
      <c r="P733" s="6">
        <v>0</v>
      </c>
      <c r="Q733" s="6">
        <v>0</v>
      </c>
      <c r="R733" s="6">
        <v>0</v>
      </c>
      <c r="S733" s="6">
        <v>2.3136246786632393</v>
      </c>
      <c r="T733" s="6">
        <v>0.51413881748071977</v>
      </c>
      <c r="U733" s="6">
        <v>8.7403598971722367</v>
      </c>
      <c r="V733" s="6">
        <v>0</v>
      </c>
      <c r="W733" s="6">
        <v>0</v>
      </c>
      <c r="X733" s="5">
        <v>186</v>
      </c>
      <c r="Y733" s="5">
        <v>155</v>
      </c>
      <c r="Z733" s="5">
        <v>10</v>
      </c>
      <c r="AA733" s="5">
        <v>0</v>
      </c>
      <c r="AB733" s="5">
        <v>0</v>
      </c>
      <c r="AC733" s="5">
        <v>0</v>
      </c>
      <c r="AD733" s="5">
        <v>186</v>
      </c>
      <c r="AE733" s="5">
        <v>155</v>
      </c>
      <c r="AF733" s="5">
        <v>10</v>
      </c>
      <c r="AG733" s="6">
        <v>6.4516129032258061</v>
      </c>
      <c r="AH733" s="6">
        <v>83.333333333333329</v>
      </c>
      <c r="AI733" s="6"/>
      <c r="AJ733" s="6"/>
    </row>
    <row r="734" spans="1:36" hidden="1" x14ac:dyDescent="0.2">
      <c r="A734" s="1" t="str">
        <f t="shared" si="11"/>
        <v>Basingstoke and DeaneBangladeshi</v>
      </c>
      <c r="B734" s="3" t="s">
        <v>277</v>
      </c>
      <c r="C734" s="3" t="s">
        <v>278</v>
      </c>
      <c r="D734" s="3" t="s">
        <v>712</v>
      </c>
      <c r="E734" s="5">
        <v>330</v>
      </c>
      <c r="F734" s="5">
        <v>0</v>
      </c>
      <c r="G734" s="5">
        <v>0</v>
      </c>
      <c r="H734" s="5">
        <v>0</v>
      </c>
      <c r="I734" s="5">
        <v>0</v>
      </c>
      <c r="J734" s="5">
        <v>8</v>
      </c>
      <c r="K734" s="5">
        <v>10</v>
      </c>
      <c r="L734" s="5">
        <v>29</v>
      </c>
      <c r="M734" s="5">
        <v>0</v>
      </c>
      <c r="N734" s="5">
        <v>0</v>
      </c>
      <c r="O734" s="6">
        <v>0</v>
      </c>
      <c r="P734" s="6">
        <v>0</v>
      </c>
      <c r="Q734" s="6">
        <v>0</v>
      </c>
      <c r="R734" s="6">
        <v>0</v>
      </c>
      <c r="S734" s="6">
        <v>2.4242424242424243</v>
      </c>
      <c r="T734" s="6">
        <v>3.0303030303030303</v>
      </c>
      <c r="U734" s="6">
        <v>8.7878787878787872</v>
      </c>
      <c r="V734" s="6">
        <v>0</v>
      </c>
      <c r="W734" s="6">
        <v>0</v>
      </c>
      <c r="X734" s="5">
        <v>144</v>
      </c>
      <c r="Y734" s="5">
        <v>99</v>
      </c>
      <c r="Z734" s="5">
        <v>7</v>
      </c>
      <c r="AA734" s="5">
        <v>0</v>
      </c>
      <c r="AB734" s="5">
        <v>0</v>
      </c>
      <c r="AC734" s="5">
        <v>0</v>
      </c>
      <c r="AD734" s="5">
        <v>144</v>
      </c>
      <c r="AE734" s="5">
        <v>99</v>
      </c>
      <c r="AF734" s="5">
        <v>7</v>
      </c>
      <c r="AG734" s="6">
        <v>7.0707070707070709</v>
      </c>
      <c r="AH734" s="6">
        <v>68.75</v>
      </c>
      <c r="AI734" s="6"/>
      <c r="AJ734" s="6"/>
    </row>
    <row r="735" spans="1:36" hidden="1" x14ac:dyDescent="0.2">
      <c r="A735" s="1" t="str">
        <f t="shared" si="11"/>
        <v>Basingstoke and DeaneChinese</v>
      </c>
      <c r="B735" s="3" t="s">
        <v>277</v>
      </c>
      <c r="C735" s="3" t="s">
        <v>278</v>
      </c>
      <c r="D735" s="3" t="s">
        <v>713</v>
      </c>
      <c r="E735" s="5">
        <v>1221</v>
      </c>
      <c r="F735" s="5">
        <v>0</v>
      </c>
      <c r="G735" s="5">
        <v>0</v>
      </c>
      <c r="H735" s="5">
        <v>0</v>
      </c>
      <c r="I735" s="5">
        <v>0</v>
      </c>
      <c r="J735" s="5">
        <v>8</v>
      </c>
      <c r="K735" s="5">
        <v>14</v>
      </c>
      <c r="L735" s="5">
        <v>91</v>
      </c>
      <c r="M735" s="5">
        <v>0</v>
      </c>
      <c r="N735" s="5">
        <v>0</v>
      </c>
      <c r="O735" s="6">
        <v>0</v>
      </c>
      <c r="P735" s="6">
        <v>0</v>
      </c>
      <c r="Q735" s="6">
        <v>0</v>
      </c>
      <c r="R735" s="6">
        <v>0</v>
      </c>
      <c r="S735" s="6">
        <v>0.65520065520065518</v>
      </c>
      <c r="T735" s="6">
        <v>1.1466011466011465</v>
      </c>
      <c r="U735" s="6">
        <v>7.4529074529074526</v>
      </c>
      <c r="V735" s="6">
        <v>0</v>
      </c>
      <c r="W735" s="6">
        <v>0</v>
      </c>
      <c r="X735" s="5">
        <v>720</v>
      </c>
      <c r="Y735" s="5">
        <v>600</v>
      </c>
      <c r="Z735" s="5">
        <v>27</v>
      </c>
      <c r="AA735" s="5">
        <v>0</v>
      </c>
      <c r="AB735" s="5">
        <v>0</v>
      </c>
      <c r="AC735" s="5">
        <v>0</v>
      </c>
      <c r="AD735" s="5">
        <v>720</v>
      </c>
      <c r="AE735" s="5">
        <v>600</v>
      </c>
      <c r="AF735" s="5">
        <v>27</v>
      </c>
      <c r="AG735" s="6">
        <v>4.5</v>
      </c>
      <c r="AH735" s="6">
        <v>83.333333333333329</v>
      </c>
      <c r="AI735" s="6"/>
      <c r="AJ735" s="6"/>
    </row>
    <row r="736" spans="1:36" hidden="1" x14ac:dyDescent="0.2">
      <c r="A736" s="1" t="str">
        <f t="shared" si="11"/>
        <v>Basingstoke and DeaneAsian Other</v>
      </c>
      <c r="B736" s="3" t="s">
        <v>277</v>
      </c>
      <c r="C736" s="3" t="s">
        <v>278</v>
      </c>
      <c r="D736" s="3" t="s">
        <v>714</v>
      </c>
      <c r="E736" s="5">
        <v>2338</v>
      </c>
      <c r="F736" s="5">
        <v>0</v>
      </c>
      <c r="G736" s="5">
        <v>0</v>
      </c>
      <c r="H736" s="5">
        <v>0</v>
      </c>
      <c r="I736" s="5">
        <v>0</v>
      </c>
      <c r="J736" s="5">
        <v>41</v>
      </c>
      <c r="K736" s="5">
        <v>14</v>
      </c>
      <c r="L736" s="5">
        <v>246</v>
      </c>
      <c r="M736" s="5">
        <v>0</v>
      </c>
      <c r="N736" s="5">
        <v>0</v>
      </c>
      <c r="O736" s="6">
        <v>0</v>
      </c>
      <c r="P736" s="6">
        <v>0</v>
      </c>
      <c r="Q736" s="6">
        <v>0</v>
      </c>
      <c r="R736" s="6">
        <v>0</v>
      </c>
      <c r="S736" s="6">
        <v>1.7536355859709154</v>
      </c>
      <c r="T736" s="6">
        <v>0.59880239520958078</v>
      </c>
      <c r="U736" s="6">
        <v>10.521813515825492</v>
      </c>
      <c r="V736" s="6">
        <v>0</v>
      </c>
      <c r="W736" s="6">
        <v>0</v>
      </c>
      <c r="X736" s="5">
        <v>1094</v>
      </c>
      <c r="Y736" s="5">
        <v>978</v>
      </c>
      <c r="Z736" s="5">
        <v>41</v>
      </c>
      <c r="AA736" s="5">
        <v>0</v>
      </c>
      <c r="AB736" s="5">
        <v>0</v>
      </c>
      <c r="AC736" s="5">
        <v>0</v>
      </c>
      <c r="AD736" s="5">
        <v>1094</v>
      </c>
      <c r="AE736" s="5">
        <v>978</v>
      </c>
      <c r="AF736" s="5">
        <v>41</v>
      </c>
      <c r="AG736" s="6">
        <v>4.1922290388548058</v>
      </c>
      <c r="AH736" s="6">
        <v>89.396709323583181</v>
      </c>
      <c r="AI736" s="6"/>
      <c r="AJ736" s="6"/>
    </row>
    <row r="737" spans="1:36" hidden="1" x14ac:dyDescent="0.2">
      <c r="A737" s="1" t="str">
        <f t="shared" si="11"/>
        <v>Basingstoke and DeaneBlack African</v>
      </c>
      <c r="B737" s="3" t="s">
        <v>277</v>
      </c>
      <c r="C737" s="3" t="s">
        <v>278</v>
      </c>
      <c r="D737" s="3" t="s">
        <v>715</v>
      </c>
      <c r="E737" s="5">
        <v>1259</v>
      </c>
      <c r="F737" s="5">
        <v>0</v>
      </c>
      <c r="G737" s="5">
        <v>0</v>
      </c>
      <c r="H737" s="5">
        <v>0</v>
      </c>
      <c r="I737" s="5">
        <v>0</v>
      </c>
      <c r="J737" s="5">
        <v>18</v>
      </c>
      <c r="K737" s="5">
        <v>18</v>
      </c>
      <c r="L737" s="5">
        <v>195</v>
      </c>
      <c r="M737" s="5">
        <v>0</v>
      </c>
      <c r="N737" s="5">
        <v>0</v>
      </c>
      <c r="O737" s="6">
        <v>0</v>
      </c>
      <c r="P737" s="6">
        <v>0</v>
      </c>
      <c r="Q737" s="6">
        <v>0</v>
      </c>
      <c r="R737" s="6">
        <v>0</v>
      </c>
      <c r="S737" s="6">
        <v>1.4297061159650517</v>
      </c>
      <c r="T737" s="6">
        <v>1.4297061159650517</v>
      </c>
      <c r="U737" s="6">
        <v>15.488482922954725</v>
      </c>
      <c r="V737" s="6">
        <v>0</v>
      </c>
      <c r="W737" s="6">
        <v>0</v>
      </c>
      <c r="X737" s="5">
        <v>632</v>
      </c>
      <c r="Y737" s="5">
        <v>585</v>
      </c>
      <c r="Z737" s="5">
        <v>39</v>
      </c>
      <c r="AA737" s="5">
        <v>0</v>
      </c>
      <c r="AB737" s="5">
        <v>0</v>
      </c>
      <c r="AC737" s="5">
        <v>0</v>
      </c>
      <c r="AD737" s="5">
        <v>632</v>
      </c>
      <c r="AE737" s="5">
        <v>585</v>
      </c>
      <c r="AF737" s="5">
        <v>39</v>
      </c>
      <c r="AG737" s="6">
        <v>6.666666666666667</v>
      </c>
      <c r="AH737" s="6">
        <v>92.563291139240505</v>
      </c>
      <c r="AI737" s="6"/>
      <c r="AJ737" s="6"/>
    </row>
    <row r="738" spans="1:36" hidden="1" x14ac:dyDescent="0.2">
      <c r="A738" s="1" t="str">
        <f t="shared" si="11"/>
        <v>Basingstoke and DeaneBlack Caribbean</v>
      </c>
      <c r="B738" s="3" t="s">
        <v>277</v>
      </c>
      <c r="C738" s="3" t="s">
        <v>278</v>
      </c>
      <c r="D738" s="3" t="s">
        <v>716</v>
      </c>
      <c r="E738" s="5">
        <v>470</v>
      </c>
      <c r="F738" s="5">
        <v>0</v>
      </c>
      <c r="G738" s="5">
        <v>0</v>
      </c>
      <c r="H738" s="5">
        <v>0</v>
      </c>
      <c r="I738" s="5">
        <v>0</v>
      </c>
      <c r="J738" s="5">
        <v>6</v>
      </c>
      <c r="K738" s="5">
        <v>3</v>
      </c>
      <c r="L738" s="5">
        <v>61</v>
      </c>
      <c r="M738" s="5">
        <v>0</v>
      </c>
      <c r="N738" s="5">
        <v>0</v>
      </c>
      <c r="O738" s="6">
        <v>0</v>
      </c>
      <c r="P738" s="6">
        <v>0</v>
      </c>
      <c r="Q738" s="6">
        <v>0</v>
      </c>
      <c r="R738" s="6">
        <v>0</v>
      </c>
      <c r="S738" s="6">
        <v>1.2765957446808511</v>
      </c>
      <c r="T738" s="6">
        <v>0.63829787234042556</v>
      </c>
      <c r="U738" s="6">
        <v>12.978723404255319</v>
      </c>
      <c r="V738" s="6">
        <v>0</v>
      </c>
      <c r="W738" s="6">
        <v>0</v>
      </c>
      <c r="X738" s="5">
        <v>205</v>
      </c>
      <c r="Y738" s="5">
        <v>184</v>
      </c>
      <c r="Z738" s="5">
        <v>13</v>
      </c>
      <c r="AA738" s="5">
        <v>0</v>
      </c>
      <c r="AB738" s="5">
        <v>0</v>
      </c>
      <c r="AC738" s="5">
        <v>0</v>
      </c>
      <c r="AD738" s="5">
        <v>205</v>
      </c>
      <c r="AE738" s="5">
        <v>184</v>
      </c>
      <c r="AF738" s="5">
        <v>13</v>
      </c>
      <c r="AG738" s="6">
        <v>7.0652173913043477</v>
      </c>
      <c r="AH738" s="6">
        <v>89.756097560975604</v>
      </c>
      <c r="AI738" s="6"/>
      <c r="AJ738" s="6"/>
    </row>
    <row r="739" spans="1:36" hidden="1" x14ac:dyDescent="0.2">
      <c r="A739" s="1" t="str">
        <f t="shared" si="11"/>
        <v>Basingstoke and DeaneBlack Other</v>
      </c>
      <c r="B739" s="3" t="s">
        <v>277</v>
      </c>
      <c r="C739" s="3" t="s">
        <v>278</v>
      </c>
      <c r="D739" s="3" t="s">
        <v>717</v>
      </c>
      <c r="E739" s="5">
        <v>180</v>
      </c>
      <c r="F739" s="5">
        <v>0</v>
      </c>
      <c r="G739" s="5">
        <v>0</v>
      </c>
      <c r="H739" s="5">
        <v>0</v>
      </c>
      <c r="I739" s="5">
        <v>0</v>
      </c>
      <c r="J739" s="5">
        <v>5</v>
      </c>
      <c r="K739" s="5">
        <v>6</v>
      </c>
      <c r="L739" s="5">
        <v>24</v>
      </c>
      <c r="M739" s="5">
        <v>0</v>
      </c>
      <c r="N739" s="5">
        <v>0</v>
      </c>
      <c r="O739" s="6">
        <v>0</v>
      </c>
      <c r="P739" s="6">
        <v>0</v>
      </c>
      <c r="Q739" s="6">
        <v>0</v>
      </c>
      <c r="R739" s="6">
        <v>0</v>
      </c>
      <c r="S739" s="6">
        <v>2.7777777777777777</v>
      </c>
      <c r="T739" s="6">
        <v>3.3333333333333335</v>
      </c>
      <c r="U739" s="6">
        <v>13.333333333333334</v>
      </c>
      <c r="V739" s="6">
        <v>0</v>
      </c>
      <c r="W739" s="6">
        <v>0</v>
      </c>
      <c r="X739" s="5">
        <v>86</v>
      </c>
      <c r="Y739" s="5">
        <v>74</v>
      </c>
      <c r="Z739" s="5">
        <v>7</v>
      </c>
      <c r="AA739" s="5">
        <v>0</v>
      </c>
      <c r="AB739" s="5">
        <v>0</v>
      </c>
      <c r="AC739" s="5">
        <v>0</v>
      </c>
      <c r="AD739" s="5">
        <v>86</v>
      </c>
      <c r="AE739" s="5">
        <v>74</v>
      </c>
      <c r="AF739" s="5">
        <v>7</v>
      </c>
      <c r="AG739" s="6">
        <v>9.4594594594594597</v>
      </c>
      <c r="AH739" s="6">
        <v>86.04651162790698</v>
      </c>
      <c r="AI739" s="3"/>
      <c r="AJ739" s="3"/>
    </row>
    <row r="740" spans="1:36" hidden="1" x14ac:dyDescent="0.2">
      <c r="A740" s="1" t="str">
        <f t="shared" si="11"/>
        <v>Basingstoke and DeaneArab</v>
      </c>
      <c r="B740" s="3" t="s">
        <v>277</v>
      </c>
      <c r="C740" s="3" t="s">
        <v>278</v>
      </c>
      <c r="D740" s="3" t="s">
        <v>699</v>
      </c>
      <c r="E740" s="5">
        <v>138</v>
      </c>
      <c r="F740" s="5">
        <v>0</v>
      </c>
      <c r="G740" s="5">
        <v>0</v>
      </c>
      <c r="H740" s="5">
        <v>0</v>
      </c>
      <c r="I740" s="5">
        <v>0</v>
      </c>
      <c r="J740" s="5">
        <v>1</v>
      </c>
      <c r="K740" s="5">
        <v>3</v>
      </c>
      <c r="L740" s="5">
        <v>14</v>
      </c>
      <c r="M740" s="5">
        <v>0</v>
      </c>
      <c r="N740" s="5">
        <v>0</v>
      </c>
      <c r="O740" s="6">
        <v>0</v>
      </c>
      <c r="P740" s="6">
        <v>0</v>
      </c>
      <c r="Q740" s="6">
        <v>0</v>
      </c>
      <c r="R740" s="6">
        <v>0</v>
      </c>
      <c r="S740" s="6">
        <v>0.72463768115942029</v>
      </c>
      <c r="T740" s="6">
        <v>2.1739130434782608</v>
      </c>
      <c r="U740" s="6">
        <v>10.144927536231885</v>
      </c>
      <c r="V740" s="6">
        <v>0</v>
      </c>
      <c r="W740" s="6">
        <v>0</v>
      </c>
      <c r="X740" s="5">
        <v>76</v>
      </c>
      <c r="Y740" s="5">
        <v>63</v>
      </c>
      <c r="Z740" s="5">
        <v>2</v>
      </c>
      <c r="AA740" s="5">
        <v>0</v>
      </c>
      <c r="AB740" s="5">
        <v>0</v>
      </c>
      <c r="AC740" s="5">
        <v>0</v>
      </c>
      <c r="AD740" s="5">
        <v>76</v>
      </c>
      <c r="AE740" s="5">
        <v>63</v>
      </c>
      <c r="AF740" s="5">
        <v>2</v>
      </c>
      <c r="AG740" s="6">
        <v>3.1746031746031744</v>
      </c>
      <c r="AH740" s="6">
        <v>82.89473684210526</v>
      </c>
      <c r="AI740" s="6"/>
      <c r="AJ740" s="6"/>
    </row>
    <row r="741" spans="1:36" hidden="1" x14ac:dyDescent="0.2">
      <c r="A741" s="1" t="str">
        <f t="shared" si="11"/>
        <v>Basingstoke and DeaneOther</v>
      </c>
      <c r="B741" s="3" t="s">
        <v>277</v>
      </c>
      <c r="C741" s="3" t="s">
        <v>278</v>
      </c>
      <c r="D741" s="3" t="s">
        <v>718</v>
      </c>
      <c r="E741" s="5">
        <v>336</v>
      </c>
      <c r="F741" s="5">
        <v>0</v>
      </c>
      <c r="G741" s="5">
        <v>0</v>
      </c>
      <c r="H741" s="5">
        <v>0</v>
      </c>
      <c r="I741" s="5">
        <v>0</v>
      </c>
      <c r="J741" s="5">
        <v>3</v>
      </c>
      <c r="K741" s="5">
        <v>10</v>
      </c>
      <c r="L741" s="5">
        <v>13</v>
      </c>
      <c r="M741" s="5">
        <v>0</v>
      </c>
      <c r="N741" s="5">
        <v>0</v>
      </c>
      <c r="O741" s="6">
        <v>0</v>
      </c>
      <c r="P741" s="6">
        <v>0</v>
      </c>
      <c r="Q741" s="6">
        <v>0</v>
      </c>
      <c r="R741" s="6">
        <v>0</v>
      </c>
      <c r="S741" s="6">
        <v>0.8928571428571429</v>
      </c>
      <c r="T741" s="6">
        <v>2.9761904761904763</v>
      </c>
      <c r="U741" s="6">
        <v>3.8690476190476191</v>
      </c>
      <c r="V741" s="6">
        <v>0</v>
      </c>
      <c r="W741" s="6">
        <v>0</v>
      </c>
      <c r="X741" s="5">
        <v>162</v>
      </c>
      <c r="Y741" s="5">
        <v>141</v>
      </c>
      <c r="Z741" s="5">
        <v>8</v>
      </c>
      <c r="AA741" s="5">
        <v>0</v>
      </c>
      <c r="AB741" s="5">
        <v>0</v>
      </c>
      <c r="AC741" s="5">
        <v>0</v>
      </c>
      <c r="AD741" s="5">
        <v>162</v>
      </c>
      <c r="AE741" s="5">
        <v>141</v>
      </c>
      <c r="AF741" s="5">
        <v>8</v>
      </c>
      <c r="AG741" s="6">
        <v>5.6737588652482271</v>
      </c>
      <c r="AH741" s="6">
        <v>87.037037037037038</v>
      </c>
      <c r="AI741" s="6"/>
      <c r="AJ741" s="6"/>
    </row>
    <row r="742" spans="1:36" x14ac:dyDescent="0.2">
      <c r="A742" s="1" t="str">
        <f t="shared" si="11"/>
        <v>BassetlawAll people</v>
      </c>
      <c r="B742" s="3" t="s">
        <v>439</v>
      </c>
      <c r="C742" s="3" t="s">
        <v>440</v>
      </c>
      <c r="D742" s="3" t="s">
        <v>700</v>
      </c>
      <c r="E742" s="5">
        <v>112863</v>
      </c>
      <c r="F742" s="5">
        <v>9560</v>
      </c>
      <c r="G742" s="5">
        <v>7636</v>
      </c>
      <c r="H742" s="5">
        <v>16292</v>
      </c>
      <c r="I742" s="5">
        <v>18895</v>
      </c>
      <c r="J742" s="5">
        <v>23824</v>
      </c>
      <c r="K742" s="5">
        <v>7939</v>
      </c>
      <c r="L742" s="5">
        <v>25266</v>
      </c>
      <c r="M742" s="5">
        <v>1843</v>
      </c>
      <c r="N742" s="5">
        <v>4948</v>
      </c>
      <c r="O742" s="6">
        <v>8.470446470499633</v>
      </c>
      <c r="P742" s="6">
        <v>6.7657248168133046</v>
      </c>
      <c r="Q742" s="6">
        <v>14.435200198470712</v>
      </c>
      <c r="R742" s="6">
        <v>16.741536198754243</v>
      </c>
      <c r="S742" s="6">
        <v>21.108777898868539</v>
      </c>
      <c r="T742" s="6">
        <v>7.0341918963699355</v>
      </c>
      <c r="U742" s="6">
        <v>22.386433109167751</v>
      </c>
      <c r="V742" s="6">
        <v>1.6329532264781195</v>
      </c>
      <c r="W742" s="6">
        <v>4.3840762694594329</v>
      </c>
      <c r="X742" s="5">
        <v>36082</v>
      </c>
      <c r="Y742" s="5">
        <v>30916</v>
      </c>
      <c r="Z742" s="5">
        <v>1624</v>
      </c>
      <c r="AA742" s="5">
        <v>2345</v>
      </c>
      <c r="AB742" s="5">
        <v>1794</v>
      </c>
      <c r="AC742" s="5">
        <v>194</v>
      </c>
      <c r="AD742" s="5">
        <v>33737</v>
      </c>
      <c r="AE742" s="5">
        <v>29122</v>
      </c>
      <c r="AF742" s="5">
        <v>1430</v>
      </c>
      <c r="AG742" s="6">
        <v>4.9103770345443305</v>
      </c>
      <c r="AH742" s="6">
        <v>86.320656845599785</v>
      </c>
      <c r="AI742" s="6">
        <v>10.813823857302118</v>
      </c>
      <c r="AJ742" s="6">
        <v>76.503198294243077</v>
      </c>
    </row>
    <row r="743" spans="1:36" hidden="1" x14ac:dyDescent="0.2">
      <c r="A743" s="1" t="str">
        <f t="shared" si="11"/>
        <v>BassetlawWhite British</v>
      </c>
      <c r="B743" s="3" t="s">
        <v>439</v>
      </c>
      <c r="C743" s="3" t="s">
        <v>440</v>
      </c>
      <c r="D743" s="3" t="s">
        <v>701</v>
      </c>
      <c r="E743" s="5">
        <v>106663</v>
      </c>
      <c r="F743" s="5">
        <v>8654</v>
      </c>
      <c r="G743" s="5">
        <v>7026</v>
      </c>
      <c r="H743" s="5">
        <v>14983</v>
      </c>
      <c r="I743" s="5">
        <v>17168</v>
      </c>
      <c r="J743" s="5">
        <v>22299</v>
      </c>
      <c r="K743" s="5">
        <v>7176</v>
      </c>
      <c r="L743" s="5">
        <v>23263</v>
      </c>
      <c r="M743" s="5">
        <v>1707</v>
      </c>
      <c r="N743" s="5">
        <v>4471</v>
      </c>
      <c r="O743" s="6">
        <v>8.1134038982590031</v>
      </c>
      <c r="P743" s="6">
        <v>6.5871014316117114</v>
      </c>
      <c r="Q743" s="6">
        <v>14.047045367184497</v>
      </c>
      <c r="R743" s="6">
        <v>16.095553284644161</v>
      </c>
      <c r="S743" s="6">
        <v>20.906031144820602</v>
      </c>
      <c r="T743" s="6">
        <v>6.7277312657622605</v>
      </c>
      <c r="U743" s="6">
        <v>21.809812212294798</v>
      </c>
      <c r="V743" s="6">
        <v>1.6003675126332468</v>
      </c>
      <c r="W743" s="6">
        <v>4.1917065899140287</v>
      </c>
      <c r="X743" s="5">
        <v>33339</v>
      </c>
      <c r="Y743" s="5">
        <v>28703</v>
      </c>
      <c r="Z743" s="5">
        <v>1503</v>
      </c>
      <c r="AA743" s="5">
        <v>1956</v>
      </c>
      <c r="AB743" s="5">
        <v>1467</v>
      </c>
      <c r="AC743" s="5">
        <v>175</v>
      </c>
      <c r="AD743" s="5">
        <v>31383</v>
      </c>
      <c r="AE743" s="5">
        <v>27236</v>
      </c>
      <c r="AF743" s="5">
        <v>1328</v>
      </c>
      <c r="AG743" s="6">
        <v>4.8758995447202231</v>
      </c>
      <c r="AH743" s="6">
        <v>86.785839467227476</v>
      </c>
      <c r="AI743" s="6">
        <v>11.929107021131561</v>
      </c>
      <c r="AJ743" s="6">
        <v>75</v>
      </c>
    </row>
    <row r="744" spans="1:36" hidden="1" x14ac:dyDescent="0.2">
      <c r="A744" s="1" t="str">
        <f t="shared" si="11"/>
        <v>BassetlawMinorities - all other than White British</v>
      </c>
      <c r="B744" s="3" t="s">
        <v>439</v>
      </c>
      <c r="C744" s="3" t="s">
        <v>440</v>
      </c>
      <c r="D744" s="3" t="s">
        <v>702</v>
      </c>
      <c r="E744" s="5">
        <v>6200</v>
      </c>
      <c r="F744" s="5">
        <v>906</v>
      </c>
      <c r="G744" s="5">
        <v>610</v>
      </c>
      <c r="H744" s="5">
        <v>1309</v>
      </c>
      <c r="I744" s="5">
        <v>1727</v>
      </c>
      <c r="J744" s="5">
        <v>1525</v>
      </c>
      <c r="K744" s="5">
        <v>763</v>
      </c>
      <c r="L744" s="5">
        <v>2003</v>
      </c>
      <c r="M744" s="5">
        <v>136</v>
      </c>
      <c r="N744" s="5">
        <v>477</v>
      </c>
      <c r="O744" s="6">
        <v>14.612903225806452</v>
      </c>
      <c r="P744" s="6">
        <v>9.8387096774193541</v>
      </c>
      <c r="Q744" s="6">
        <v>21.112903225806452</v>
      </c>
      <c r="R744" s="6">
        <v>27.85483870967742</v>
      </c>
      <c r="S744" s="6">
        <v>24.596774193548388</v>
      </c>
      <c r="T744" s="6">
        <v>12.306451612903226</v>
      </c>
      <c r="U744" s="6">
        <v>32.306451612903224</v>
      </c>
      <c r="V744" s="6">
        <v>2.193548387096774</v>
      </c>
      <c r="W744" s="6">
        <v>7.693548387096774</v>
      </c>
      <c r="X744" s="5">
        <v>2743</v>
      </c>
      <c r="Y744" s="5">
        <v>2213</v>
      </c>
      <c r="Z744" s="5">
        <v>121</v>
      </c>
      <c r="AA744" s="5">
        <v>389</v>
      </c>
      <c r="AB744" s="5">
        <v>327</v>
      </c>
      <c r="AC744" s="5">
        <v>19</v>
      </c>
      <c r="AD744" s="5">
        <v>2354</v>
      </c>
      <c r="AE744" s="5">
        <v>1886</v>
      </c>
      <c r="AF744" s="5">
        <v>102</v>
      </c>
      <c r="AG744" s="6">
        <v>5.408271474019088</v>
      </c>
      <c r="AH744" s="6">
        <v>80.118946474086655</v>
      </c>
      <c r="AI744" s="6">
        <v>5.81039755351682</v>
      </c>
      <c r="AJ744" s="6">
        <v>84.061696658097688</v>
      </c>
    </row>
    <row r="745" spans="1:36" hidden="1" x14ac:dyDescent="0.2">
      <c r="A745" s="1" t="str">
        <f t="shared" si="11"/>
        <v>BassetlawWhite Irish</v>
      </c>
      <c r="B745" s="3" t="s">
        <v>439</v>
      </c>
      <c r="C745" s="3" t="s">
        <v>440</v>
      </c>
      <c r="D745" s="3" t="s">
        <v>703</v>
      </c>
      <c r="E745" s="5">
        <v>381</v>
      </c>
      <c r="F745" s="5">
        <v>34</v>
      </c>
      <c r="G745" s="5">
        <v>25</v>
      </c>
      <c r="H745" s="5">
        <v>58</v>
      </c>
      <c r="I745" s="5">
        <v>69</v>
      </c>
      <c r="J745" s="5">
        <v>73</v>
      </c>
      <c r="K745" s="5">
        <v>32</v>
      </c>
      <c r="L745" s="5">
        <v>86</v>
      </c>
      <c r="M745" s="5">
        <v>7</v>
      </c>
      <c r="N745" s="5">
        <v>16</v>
      </c>
      <c r="O745" s="6">
        <v>8.9238845144356951</v>
      </c>
      <c r="P745" s="6">
        <v>6.5616797900262469</v>
      </c>
      <c r="Q745" s="6">
        <v>15.223097112860893</v>
      </c>
      <c r="R745" s="6">
        <v>18.110236220472441</v>
      </c>
      <c r="S745" s="6">
        <v>19.16010498687664</v>
      </c>
      <c r="T745" s="6">
        <v>8.3989501312335957</v>
      </c>
      <c r="U745" s="6">
        <v>22.57217847769029</v>
      </c>
      <c r="V745" s="6">
        <v>1.837270341207349</v>
      </c>
      <c r="W745" s="6">
        <v>4.1994750656167978</v>
      </c>
      <c r="X745" s="5">
        <v>100</v>
      </c>
      <c r="Y745" s="5">
        <v>75</v>
      </c>
      <c r="Z745" s="5">
        <v>6</v>
      </c>
      <c r="AA745" s="5">
        <v>7</v>
      </c>
      <c r="AB745" s="5">
        <v>6</v>
      </c>
      <c r="AC745" s="5">
        <v>0</v>
      </c>
      <c r="AD745" s="5">
        <v>93</v>
      </c>
      <c r="AE745" s="5">
        <v>69</v>
      </c>
      <c r="AF745" s="5">
        <v>6</v>
      </c>
      <c r="AG745" s="6">
        <v>8.695652173913043</v>
      </c>
      <c r="AH745" s="6">
        <v>74.193548387096769</v>
      </c>
      <c r="AI745" s="6">
        <v>0</v>
      </c>
      <c r="AJ745" s="6">
        <v>85.714285714285708</v>
      </c>
    </row>
    <row r="746" spans="1:36" hidden="1" x14ac:dyDescent="0.2">
      <c r="A746" s="1" t="str">
        <f t="shared" si="11"/>
        <v>BassetlawWhite Gyspy or Irish Traveller</v>
      </c>
      <c r="B746" s="3" t="s">
        <v>439</v>
      </c>
      <c r="C746" s="3" t="s">
        <v>440</v>
      </c>
      <c r="D746" s="3" t="s">
        <v>704</v>
      </c>
      <c r="E746" s="5">
        <v>94</v>
      </c>
      <c r="F746" s="5">
        <v>11</v>
      </c>
      <c r="G746" s="5">
        <v>9</v>
      </c>
      <c r="H746" s="5">
        <v>19</v>
      </c>
      <c r="I746" s="5">
        <v>22</v>
      </c>
      <c r="J746" s="5">
        <v>22</v>
      </c>
      <c r="K746" s="5">
        <v>18</v>
      </c>
      <c r="L746" s="5">
        <v>33</v>
      </c>
      <c r="M746" s="5">
        <v>1</v>
      </c>
      <c r="N746" s="5">
        <v>7</v>
      </c>
      <c r="O746" s="6">
        <v>11.702127659574469</v>
      </c>
      <c r="P746" s="6">
        <v>9.5744680851063837</v>
      </c>
      <c r="Q746" s="6">
        <v>20.212765957446809</v>
      </c>
      <c r="R746" s="6">
        <v>23.404255319148938</v>
      </c>
      <c r="S746" s="6">
        <v>23.404255319148938</v>
      </c>
      <c r="T746" s="6">
        <v>19.148936170212767</v>
      </c>
      <c r="U746" s="6">
        <v>35.106382978723403</v>
      </c>
      <c r="V746" s="6">
        <v>1.0638297872340425</v>
      </c>
      <c r="W746" s="6">
        <v>7.4468085106382977</v>
      </c>
      <c r="X746" s="5">
        <v>46</v>
      </c>
      <c r="Y746" s="5">
        <v>31</v>
      </c>
      <c r="Z746" s="5">
        <v>6</v>
      </c>
      <c r="AA746" s="5">
        <v>3</v>
      </c>
      <c r="AB746" s="5">
        <v>2</v>
      </c>
      <c r="AC746" s="5">
        <v>1</v>
      </c>
      <c r="AD746" s="5">
        <v>43</v>
      </c>
      <c r="AE746" s="5">
        <v>29</v>
      </c>
      <c r="AF746" s="5">
        <v>5</v>
      </c>
      <c r="AG746" s="6">
        <v>17.241379310344829</v>
      </c>
      <c r="AH746" s="6">
        <v>67.441860465116278</v>
      </c>
      <c r="AI746" s="6">
        <v>50</v>
      </c>
      <c r="AJ746" s="6">
        <v>66.666666666666671</v>
      </c>
    </row>
    <row r="747" spans="1:36" hidden="1" x14ac:dyDescent="0.2">
      <c r="A747" s="1" t="str">
        <f t="shared" si="11"/>
        <v>BassetlawWhite Other</v>
      </c>
      <c r="B747" s="3" t="s">
        <v>439</v>
      </c>
      <c r="C747" s="3" t="s">
        <v>440</v>
      </c>
      <c r="D747" s="3" t="s">
        <v>705</v>
      </c>
      <c r="E747" s="5">
        <v>2754</v>
      </c>
      <c r="F747" s="5">
        <v>534</v>
      </c>
      <c r="G747" s="5">
        <v>345</v>
      </c>
      <c r="H747" s="5">
        <v>697</v>
      </c>
      <c r="I747" s="5">
        <v>1054</v>
      </c>
      <c r="J747" s="5">
        <v>784</v>
      </c>
      <c r="K747" s="5">
        <v>146</v>
      </c>
      <c r="L747" s="5">
        <v>1130</v>
      </c>
      <c r="M747" s="5">
        <v>78</v>
      </c>
      <c r="N747" s="5">
        <v>291</v>
      </c>
      <c r="O747" s="6">
        <v>19.389978213507625</v>
      </c>
      <c r="P747" s="6">
        <v>12.527233115468409</v>
      </c>
      <c r="Q747" s="6">
        <v>25.308641975308642</v>
      </c>
      <c r="R747" s="6">
        <v>38.271604938271608</v>
      </c>
      <c r="S747" s="6">
        <v>28.467683369644153</v>
      </c>
      <c r="T747" s="6">
        <v>5.3013798111837325</v>
      </c>
      <c r="U747" s="6">
        <v>41.031227305737112</v>
      </c>
      <c r="V747" s="6">
        <v>2.8322440087145968</v>
      </c>
      <c r="W747" s="6">
        <v>10.566448801742919</v>
      </c>
      <c r="X747" s="5">
        <v>1420</v>
      </c>
      <c r="Y747" s="5">
        <v>1256</v>
      </c>
      <c r="Z747" s="5">
        <v>55</v>
      </c>
      <c r="AA747" s="5">
        <v>255</v>
      </c>
      <c r="AB747" s="5">
        <v>225</v>
      </c>
      <c r="AC747" s="5">
        <v>15</v>
      </c>
      <c r="AD747" s="5">
        <v>1165</v>
      </c>
      <c r="AE747" s="5">
        <v>1031</v>
      </c>
      <c r="AF747" s="5">
        <v>40</v>
      </c>
      <c r="AG747" s="6">
        <v>3.8797284190106693</v>
      </c>
      <c r="AH747" s="6">
        <v>88.497854077253223</v>
      </c>
      <c r="AI747" s="6">
        <v>6.666666666666667</v>
      </c>
      <c r="AJ747" s="6">
        <v>88.235294117647058</v>
      </c>
    </row>
    <row r="748" spans="1:36" hidden="1" x14ac:dyDescent="0.2">
      <c r="A748" s="1" t="str">
        <f t="shared" si="11"/>
        <v>BassetlawMixed White and Black Caribbean</v>
      </c>
      <c r="B748" s="3" t="s">
        <v>439</v>
      </c>
      <c r="C748" s="3" t="s">
        <v>440</v>
      </c>
      <c r="D748" s="3" t="s">
        <v>706</v>
      </c>
      <c r="E748" s="5">
        <v>454</v>
      </c>
      <c r="F748" s="5">
        <v>55</v>
      </c>
      <c r="G748" s="5">
        <v>40</v>
      </c>
      <c r="H748" s="5">
        <v>88</v>
      </c>
      <c r="I748" s="5">
        <v>85</v>
      </c>
      <c r="J748" s="5">
        <v>115</v>
      </c>
      <c r="K748" s="5">
        <v>74</v>
      </c>
      <c r="L748" s="5">
        <v>103</v>
      </c>
      <c r="M748" s="5">
        <v>8</v>
      </c>
      <c r="N748" s="5">
        <v>26</v>
      </c>
      <c r="O748" s="6">
        <v>12.114537444933921</v>
      </c>
      <c r="P748" s="6">
        <v>8.8105726872246688</v>
      </c>
      <c r="Q748" s="6">
        <v>19.383259911894275</v>
      </c>
      <c r="R748" s="6">
        <v>18.722466960352424</v>
      </c>
      <c r="S748" s="6">
        <v>25.330396475770925</v>
      </c>
      <c r="T748" s="6">
        <v>16.29955947136564</v>
      </c>
      <c r="U748" s="6">
        <v>22.687224669603523</v>
      </c>
      <c r="V748" s="6">
        <v>1.7621145374449338</v>
      </c>
      <c r="W748" s="6">
        <v>5.7268722466960353</v>
      </c>
      <c r="X748" s="5">
        <v>121</v>
      </c>
      <c r="Y748" s="5">
        <v>65</v>
      </c>
      <c r="Z748" s="5">
        <v>4</v>
      </c>
      <c r="AA748" s="5">
        <v>13</v>
      </c>
      <c r="AB748" s="5">
        <v>8</v>
      </c>
      <c r="AC748" s="5">
        <v>0</v>
      </c>
      <c r="AD748" s="5">
        <v>108</v>
      </c>
      <c r="AE748" s="5">
        <v>57</v>
      </c>
      <c r="AF748" s="5">
        <v>4</v>
      </c>
      <c r="AG748" s="6">
        <v>7.0175438596491224</v>
      </c>
      <c r="AH748" s="6">
        <v>52.777777777777779</v>
      </c>
      <c r="AI748" s="6">
        <v>0</v>
      </c>
      <c r="AJ748" s="6">
        <v>61.53846153846154</v>
      </c>
    </row>
    <row r="749" spans="1:36" hidden="1" x14ac:dyDescent="0.2">
      <c r="A749" s="1" t="str">
        <f t="shared" si="11"/>
        <v>BassetlawMixed White and Black African</v>
      </c>
      <c r="B749" s="3" t="s">
        <v>439</v>
      </c>
      <c r="C749" s="3" t="s">
        <v>440</v>
      </c>
      <c r="D749" s="3" t="s">
        <v>707</v>
      </c>
      <c r="E749" s="5">
        <v>85</v>
      </c>
      <c r="F749" s="5">
        <v>16</v>
      </c>
      <c r="G749" s="5">
        <v>7</v>
      </c>
      <c r="H749" s="5">
        <v>21</v>
      </c>
      <c r="I749" s="5">
        <v>32</v>
      </c>
      <c r="J749" s="5">
        <v>23</v>
      </c>
      <c r="K749" s="5">
        <v>9</v>
      </c>
      <c r="L749" s="5">
        <v>41</v>
      </c>
      <c r="M749" s="5">
        <v>2</v>
      </c>
      <c r="N749" s="5">
        <v>6</v>
      </c>
      <c r="O749" s="6">
        <v>18.823529411764707</v>
      </c>
      <c r="P749" s="6">
        <v>8.235294117647058</v>
      </c>
      <c r="Q749" s="6">
        <v>24.705882352941178</v>
      </c>
      <c r="R749" s="6">
        <v>37.647058823529413</v>
      </c>
      <c r="S749" s="6">
        <v>27.058823529411764</v>
      </c>
      <c r="T749" s="6">
        <v>10.588235294117647</v>
      </c>
      <c r="U749" s="6">
        <v>48.235294117647058</v>
      </c>
      <c r="V749" s="6">
        <v>2.3529411764705883</v>
      </c>
      <c r="W749" s="6">
        <v>7.0588235294117645</v>
      </c>
      <c r="X749" s="5">
        <v>20</v>
      </c>
      <c r="Y749" s="5">
        <v>16</v>
      </c>
      <c r="Z749" s="5">
        <v>0</v>
      </c>
      <c r="AA749" s="5">
        <v>3</v>
      </c>
      <c r="AB749" s="5">
        <v>3</v>
      </c>
      <c r="AC749" s="5">
        <v>0</v>
      </c>
      <c r="AD749" s="5">
        <v>17</v>
      </c>
      <c r="AE749" s="5">
        <v>13</v>
      </c>
      <c r="AF749" s="5">
        <v>0</v>
      </c>
      <c r="AG749" s="6">
        <v>0</v>
      </c>
      <c r="AH749" s="6">
        <v>76.470588235294116</v>
      </c>
      <c r="AI749" s="6">
        <v>0</v>
      </c>
      <c r="AJ749" s="6">
        <v>100</v>
      </c>
    </row>
    <row r="750" spans="1:36" hidden="1" x14ac:dyDescent="0.2">
      <c r="A750" s="1" t="str">
        <f t="shared" si="11"/>
        <v>BassetlawMixed White and Asian</v>
      </c>
      <c r="B750" s="3" t="s">
        <v>439</v>
      </c>
      <c r="C750" s="3" t="s">
        <v>440</v>
      </c>
      <c r="D750" s="3" t="s">
        <v>708</v>
      </c>
      <c r="E750" s="5">
        <v>228</v>
      </c>
      <c r="F750" s="5">
        <v>22</v>
      </c>
      <c r="G750" s="5">
        <v>27</v>
      </c>
      <c r="H750" s="5">
        <v>43</v>
      </c>
      <c r="I750" s="5">
        <v>40</v>
      </c>
      <c r="J750" s="5">
        <v>50</v>
      </c>
      <c r="K750" s="5">
        <v>31</v>
      </c>
      <c r="L750" s="5">
        <v>47</v>
      </c>
      <c r="M750" s="5">
        <v>6</v>
      </c>
      <c r="N750" s="5">
        <v>19</v>
      </c>
      <c r="O750" s="6">
        <v>9.6491228070175445</v>
      </c>
      <c r="P750" s="6">
        <v>11.842105263157896</v>
      </c>
      <c r="Q750" s="6">
        <v>18.859649122807017</v>
      </c>
      <c r="R750" s="6">
        <v>17.543859649122808</v>
      </c>
      <c r="S750" s="6">
        <v>21.92982456140351</v>
      </c>
      <c r="T750" s="6">
        <v>13.596491228070175</v>
      </c>
      <c r="U750" s="6">
        <v>20.614035087719298</v>
      </c>
      <c r="V750" s="6">
        <v>2.6315789473684212</v>
      </c>
      <c r="W750" s="6">
        <v>8.3333333333333339</v>
      </c>
      <c r="X750" s="5">
        <v>52</v>
      </c>
      <c r="Y750" s="5">
        <v>39</v>
      </c>
      <c r="Z750" s="5">
        <v>4</v>
      </c>
      <c r="AA750" s="5">
        <v>5</v>
      </c>
      <c r="AB750" s="5">
        <v>4</v>
      </c>
      <c r="AC750" s="5">
        <v>0</v>
      </c>
      <c r="AD750" s="5">
        <v>47</v>
      </c>
      <c r="AE750" s="5">
        <v>35</v>
      </c>
      <c r="AF750" s="5">
        <v>4</v>
      </c>
      <c r="AG750" s="6">
        <v>11.428571428571429</v>
      </c>
      <c r="AH750" s="6">
        <v>74.468085106382972</v>
      </c>
      <c r="AI750" s="6">
        <v>0</v>
      </c>
      <c r="AJ750" s="6">
        <v>80</v>
      </c>
    </row>
    <row r="751" spans="1:36" hidden="1" x14ac:dyDescent="0.2">
      <c r="A751" s="1" t="str">
        <f t="shared" si="11"/>
        <v>BassetlawMixed Other</v>
      </c>
      <c r="B751" s="3" t="s">
        <v>439</v>
      </c>
      <c r="C751" s="3" t="s">
        <v>440</v>
      </c>
      <c r="D751" s="3" t="s">
        <v>709</v>
      </c>
      <c r="E751" s="5">
        <v>229</v>
      </c>
      <c r="F751" s="5">
        <v>32</v>
      </c>
      <c r="G751" s="5">
        <v>33</v>
      </c>
      <c r="H751" s="5">
        <v>48</v>
      </c>
      <c r="I751" s="5">
        <v>48</v>
      </c>
      <c r="J751" s="5">
        <v>52</v>
      </c>
      <c r="K751" s="5">
        <v>23</v>
      </c>
      <c r="L751" s="5">
        <v>61</v>
      </c>
      <c r="M751" s="5">
        <v>10</v>
      </c>
      <c r="N751" s="5">
        <v>21</v>
      </c>
      <c r="O751" s="6">
        <v>13.973799126637555</v>
      </c>
      <c r="P751" s="6">
        <v>14.410480349344978</v>
      </c>
      <c r="Q751" s="6">
        <v>20.960698689956331</v>
      </c>
      <c r="R751" s="6">
        <v>20.960698689956331</v>
      </c>
      <c r="S751" s="6">
        <v>22.707423580786028</v>
      </c>
      <c r="T751" s="6">
        <v>10.043668122270743</v>
      </c>
      <c r="U751" s="6">
        <v>26.637554585152838</v>
      </c>
      <c r="V751" s="6">
        <v>4.3668122270742362</v>
      </c>
      <c r="W751" s="6">
        <v>9.1703056768558948</v>
      </c>
      <c r="X751" s="5">
        <v>71</v>
      </c>
      <c r="Y751" s="5">
        <v>56</v>
      </c>
      <c r="Z751" s="5">
        <v>6</v>
      </c>
      <c r="AA751" s="5">
        <v>5</v>
      </c>
      <c r="AB751" s="5">
        <v>4</v>
      </c>
      <c r="AC751" s="5">
        <v>2</v>
      </c>
      <c r="AD751" s="5">
        <v>66</v>
      </c>
      <c r="AE751" s="5">
        <v>52</v>
      </c>
      <c r="AF751" s="5">
        <v>4</v>
      </c>
      <c r="AG751" s="6">
        <v>7.6923076923076925</v>
      </c>
      <c r="AH751" s="6">
        <v>78.787878787878782</v>
      </c>
      <c r="AI751" s="6">
        <v>50</v>
      </c>
      <c r="AJ751" s="6">
        <v>80</v>
      </c>
    </row>
    <row r="752" spans="1:36" hidden="1" x14ac:dyDescent="0.2">
      <c r="A752" s="1" t="str">
        <f t="shared" si="11"/>
        <v>BassetlawIndian</v>
      </c>
      <c r="B752" s="3" t="s">
        <v>439</v>
      </c>
      <c r="C752" s="3" t="s">
        <v>440</v>
      </c>
      <c r="D752" s="3" t="s">
        <v>710</v>
      </c>
      <c r="E752" s="5">
        <v>440</v>
      </c>
      <c r="F752" s="5">
        <v>42</v>
      </c>
      <c r="G752" s="5">
        <v>32</v>
      </c>
      <c r="H752" s="5">
        <v>64</v>
      </c>
      <c r="I752" s="5">
        <v>101</v>
      </c>
      <c r="J752" s="5">
        <v>91</v>
      </c>
      <c r="K752" s="5">
        <v>21</v>
      </c>
      <c r="L752" s="5">
        <v>151</v>
      </c>
      <c r="M752" s="5">
        <v>7</v>
      </c>
      <c r="N752" s="5">
        <v>21</v>
      </c>
      <c r="O752" s="6">
        <v>9.545454545454545</v>
      </c>
      <c r="P752" s="6">
        <v>7.2727272727272725</v>
      </c>
      <c r="Q752" s="6">
        <v>14.545454545454545</v>
      </c>
      <c r="R752" s="6">
        <v>22.954545454545453</v>
      </c>
      <c r="S752" s="6">
        <v>20.681818181818183</v>
      </c>
      <c r="T752" s="6">
        <v>4.7727272727272725</v>
      </c>
      <c r="U752" s="6">
        <v>34.31818181818182</v>
      </c>
      <c r="V752" s="6">
        <v>1.5909090909090908</v>
      </c>
      <c r="W752" s="6">
        <v>4.7727272727272725</v>
      </c>
      <c r="X752" s="5">
        <v>221</v>
      </c>
      <c r="Y752" s="5">
        <v>181</v>
      </c>
      <c r="Z752" s="5">
        <v>4</v>
      </c>
      <c r="AA752" s="5">
        <v>20</v>
      </c>
      <c r="AB752" s="5">
        <v>14</v>
      </c>
      <c r="AC752" s="5">
        <v>0</v>
      </c>
      <c r="AD752" s="5">
        <v>201</v>
      </c>
      <c r="AE752" s="5">
        <v>167</v>
      </c>
      <c r="AF752" s="5">
        <v>4</v>
      </c>
      <c r="AG752" s="6">
        <v>2.3952095808383231</v>
      </c>
      <c r="AH752" s="6">
        <v>83.084577114427859</v>
      </c>
      <c r="AI752" s="6">
        <v>0</v>
      </c>
      <c r="AJ752" s="6">
        <v>70</v>
      </c>
    </row>
    <row r="753" spans="1:36" hidden="1" x14ac:dyDescent="0.2">
      <c r="A753" s="1" t="str">
        <f t="shared" si="11"/>
        <v>BassetlawPakistani</v>
      </c>
      <c r="B753" s="3" t="s">
        <v>439</v>
      </c>
      <c r="C753" s="3" t="s">
        <v>440</v>
      </c>
      <c r="D753" s="3" t="s">
        <v>711</v>
      </c>
      <c r="E753" s="5">
        <v>287</v>
      </c>
      <c r="F753" s="5">
        <v>16</v>
      </c>
      <c r="G753" s="5">
        <v>16</v>
      </c>
      <c r="H753" s="5">
        <v>37</v>
      </c>
      <c r="I753" s="5">
        <v>18</v>
      </c>
      <c r="J753" s="5">
        <v>46</v>
      </c>
      <c r="K753" s="5">
        <v>156</v>
      </c>
      <c r="L753" s="5">
        <v>31</v>
      </c>
      <c r="M753" s="5">
        <v>2</v>
      </c>
      <c r="N753" s="5">
        <v>5</v>
      </c>
      <c r="O753" s="6">
        <v>5.5749128919860631</v>
      </c>
      <c r="P753" s="6">
        <v>5.5749128919860631</v>
      </c>
      <c r="Q753" s="6">
        <v>12.89198606271777</v>
      </c>
      <c r="R753" s="6">
        <v>6.2717770034843205</v>
      </c>
      <c r="S753" s="6">
        <v>16.027874564459932</v>
      </c>
      <c r="T753" s="6">
        <v>54.355400696864109</v>
      </c>
      <c r="U753" s="6">
        <v>10.801393728222996</v>
      </c>
      <c r="V753" s="6">
        <v>0.69686411149825789</v>
      </c>
      <c r="W753" s="6">
        <v>1.7421602787456445</v>
      </c>
      <c r="X753" s="5">
        <v>95</v>
      </c>
      <c r="Y753" s="5">
        <v>47</v>
      </c>
      <c r="Z753" s="5">
        <v>2</v>
      </c>
      <c r="AA753" s="5">
        <v>5</v>
      </c>
      <c r="AB753" s="5">
        <v>3</v>
      </c>
      <c r="AC753" s="5">
        <v>0</v>
      </c>
      <c r="AD753" s="5">
        <v>90</v>
      </c>
      <c r="AE753" s="5">
        <v>44</v>
      </c>
      <c r="AF753" s="5">
        <v>2</v>
      </c>
      <c r="AG753" s="6">
        <v>4.5454545454545459</v>
      </c>
      <c r="AH753" s="6">
        <v>48.888888888888886</v>
      </c>
      <c r="AI753" s="6">
        <v>0</v>
      </c>
      <c r="AJ753" s="6">
        <v>60</v>
      </c>
    </row>
    <row r="754" spans="1:36" hidden="1" x14ac:dyDescent="0.2">
      <c r="A754" s="1" t="str">
        <f t="shared" si="11"/>
        <v>BassetlawBangladeshi</v>
      </c>
      <c r="B754" s="3" t="s">
        <v>439</v>
      </c>
      <c r="C754" s="3" t="s">
        <v>440</v>
      </c>
      <c r="D754" s="3" t="s">
        <v>712</v>
      </c>
      <c r="E754" s="5">
        <v>74</v>
      </c>
      <c r="F754" s="5">
        <v>14</v>
      </c>
      <c r="G754" s="5">
        <v>10</v>
      </c>
      <c r="H754" s="5">
        <v>15</v>
      </c>
      <c r="I754" s="5">
        <v>20</v>
      </c>
      <c r="J754" s="5">
        <v>18</v>
      </c>
      <c r="K754" s="5">
        <v>23</v>
      </c>
      <c r="L754" s="5">
        <v>25</v>
      </c>
      <c r="M754" s="5">
        <v>0</v>
      </c>
      <c r="N754" s="5">
        <v>10</v>
      </c>
      <c r="O754" s="6">
        <v>18.918918918918919</v>
      </c>
      <c r="P754" s="6">
        <v>13.513513513513514</v>
      </c>
      <c r="Q754" s="6">
        <v>20.27027027027027</v>
      </c>
      <c r="R754" s="6">
        <v>27.027027027027028</v>
      </c>
      <c r="S754" s="6">
        <v>24.324324324324323</v>
      </c>
      <c r="T754" s="6">
        <v>31.081081081081081</v>
      </c>
      <c r="U754" s="6">
        <v>33.783783783783782</v>
      </c>
      <c r="V754" s="6">
        <v>0</v>
      </c>
      <c r="W754" s="6">
        <v>13.513513513513514</v>
      </c>
      <c r="X754" s="5">
        <v>24</v>
      </c>
      <c r="Y754" s="5">
        <v>14</v>
      </c>
      <c r="Z754" s="5">
        <v>2</v>
      </c>
      <c r="AA754" s="5">
        <v>5</v>
      </c>
      <c r="AB754" s="5">
        <v>3</v>
      </c>
      <c r="AC754" s="5">
        <v>1</v>
      </c>
      <c r="AD754" s="5">
        <v>19</v>
      </c>
      <c r="AE754" s="5">
        <v>11</v>
      </c>
      <c r="AF754" s="5">
        <v>1</v>
      </c>
      <c r="AG754" s="6">
        <v>9.0909090909090917</v>
      </c>
      <c r="AH754" s="6">
        <v>57.89473684210526</v>
      </c>
      <c r="AI754" s="6">
        <v>33.333333333333336</v>
      </c>
      <c r="AJ754" s="6">
        <v>60</v>
      </c>
    </row>
    <row r="755" spans="1:36" hidden="1" x14ac:dyDescent="0.2">
      <c r="A755" s="1" t="str">
        <f t="shared" si="11"/>
        <v>BassetlawChinese</v>
      </c>
      <c r="B755" s="3" t="s">
        <v>439</v>
      </c>
      <c r="C755" s="3" t="s">
        <v>440</v>
      </c>
      <c r="D755" s="3" t="s">
        <v>713</v>
      </c>
      <c r="E755" s="5">
        <v>180</v>
      </c>
      <c r="F755" s="5">
        <v>13</v>
      </c>
      <c r="G755" s="5">
        <v>3</v>
      </c>
      <c r="H755" s="5">
        <v>16</v>
      </c>
      <c r="I755" s="5">
        <v>30</v>
      </c>
      <c r="J755" s="5">
        <v>56</v>
      </c>
      <c r="K755" s="5">
        <v>16</v>
      </c>
      <c r="L755" s="5">
        <v>47</v>
      </c>
      <c r="M755" s="5">
        <v>2</v>
      </c>
      <c r="N755" s="5">
        <v>2</v>
      </c>
      <c r="O755" s="6">
        <v>7.2222222222222223</v>
      </c>
      <c r="P755" s="6">
        <v>1.6666666666666667</v>
      </c>
      <c r="Q755" s="6">
        <v>8.8888888888888893</v>
      </c>
      <c r="R755" s="6">
        <v>16.666666666666668</v>
      </c>
      <c r="S755" s="6">
        <v>31.111111111111111</v>
      </c>
      <c r="T755" s="6">
        <v>8.8888888888888893</v>
      </c>
      <c r="U755" s="6">
        <v>26.111111111111111</v>
      </c>
      <c r="V755" s="6">
        <v>1.1111111111111112</v>
      </c>
      <c r="W755" s="6">
        <v>1.1111111111111112</v>
      </c>
      <c r="X755" s="5">
        <v>70</v>
      </c>
      <c r="Y755" s="5">
        <v>66</v>
      </c>
      <c r="Z755" s="5">
        <v>3</v>
      </c>
      <c r="AA755" s="5">
        <v>7</v>
      </c>
      <c r="AB755" s="5">
        <v>6</v>
      </c>
      <c r="AC755" s="5">
        <v>0</v>
      </c>
      <c r="AD755" s="5">
        <v>63</v>
      </c>
      <c r="AE755" s="5">
        <v>60</v>
      </c>
      <c r="AF755" s="5">
        <v>3</v>
      </c>
      <c r="AG755" s="6">
        <v>5</v>
      </c>
      <c r="AH755" s="6">
        <v>95.238095238095241</v>
      </c>
      <c r="AI755" s="6">
        <v>0</v>
      </c>
      <c r="AJ755" s="6">
        <v>85.714285714285708</v>
      </c>
    </row>
    <row r="756" spans="1:36" hidden="1" x14ac:dyDescent="0.2">
      <c r="A756" s="1" t="str">
        <f t="shared" si="11"/>
        <v>BassetlawAsian Other</v>
      </c>
      <c r="B756" s="3" t="s">
        <v>439</v>
      </c>
      <c r="C756" s="3" t="s">
        <v>440</v>
      </c>
      <c r="D756" s="3" t="s">
        <v>714</v>
      </c>
      <c r="E756" s="5">
        <v>274</v>
      </c>
      <c r="F756" s="5">
        <v>26</v>
      </c>
      <c r="G756" s="5">
        <v>10</v>
      </c>
      <c r="H756" s="5">
        <v>36</v>
      </c>
      <c r="I756" s="5">
        <v>61</v>
      </c>
      <c r="J756" s="5">
        <v>57</v>
      </c>
      <c r="K756" s="5">
        <v>36</v>
      </c>
      <c r="L756" s="5">
        <v>82</v>
      </c>
      <c r="M756" s="5">
        <v>9</v>
      </c>
      <c r="N756" s="5">
        <v>7</v>
      </c>
      <c r="O756" s="6">
        <v>9.4890510948905114</v>
      </c>
      <c r="P756" s="6">
        <v>3.6496350364963503</v>
      </c>
      <c r="Q756" s="6">
        <v>13.138686131386862</v>
      </c>
      <c r="R756" s="6">
        <v>22.262773722627738</v>
      </c>
      <c r="S756" s="6">
        <v>20.802919708029197</v>
      </c>
      <c r="T756" s="6">
        <v>13.138686131386862</v>
      </c>
      <c r="U756" s="6">
        <v>29.927007299270073</v>
      </c>
      <c r="V756" s="6">
        <v>3.2846715328467155</v>
      </c>
      <c r="W756" s="6">
        <v>2.5547445255474455</v>
      </c>
      <c r="X756" s="5">
        <v>148</v>
      </c>
      <c r="Y756" s="5">
        <v>114</v>
      </c>
      <c r="Z756" s="5">
        <v>8</v>
      </c>
      <c r="AA756" s="5">
        <v>13</v>
      </c>
      <c r="AB756" s="5">
        <v>9</v>
      </c>
      <c r="AC756" s="5">
        <v>0</v>
      </c>
      <c r="AD756" s="5">
        <v>135</v>
      </c>
      <c r="AE756" s="5">
        <v>105</v>
      </c>
      <c r="AF756" s="5">
        <v>8</v>
      </c>
      <c r="AG756" s="6">
        <v>7.6190476190476186</v>
      </c>
      <c r="AH756" s="6">
        <v>77.777777777777771</v>
      </c>
      <c r="AI756" s="6">
        <v>0</v>
      </c>
      <c r="AJ756" s="6">
        <v>69.230769230769226</v>
      </c>
    </row>
    <row r="757" spans="1:36" hidden="1" x14ac:dyDescent="0.2">
      <c r="A757" s="1" t="str">
        <f t="shared" si="11"/>
        <v>BassetlawBlack African</v>
      </c>
      <c r="B757" s="3" t="s">
        <v>439</v>
      </c>
      <c r="C757" s="3" t="s">
        <v>440</v>
      </c>
      <c r="D757" s="3" t="s">
        <v>715</v>
      </c>
      <c r="E757" s="5">
        <v>221</v>
      </c>
      <c r="F757" s="5">
        <v>41</v>
      </c>
      <c r="G757" s="5">
        <v>24</v>
      </c>
      <c r="H757" s="5">
        <v>66</v>
      </c>
      <c r="I757" s="5">
        <v>63</v>
      </c>
      <c r="J757" s="5">
        <v>46</v>
      </c>
      <c r="K757" s="5">
        <v>48</v>
      </c>
      <c r="L757" s="5">
        <v>64</v>
      </c>
      <c r="M757" s="5">
        <v>1</v>
      </c>
      <c r="N757" s="5">
        <v>22</v>
      </c>
      <c r="O757" s="6">
        <v>18.552036199095024</v>
      </c>
      <c r="P757" s="6">
        <v>10.859728506787331</v>
      </c>
      <c r="Q757" s="6">
        <v>29.864253393665159</v>
      </c>
      <c r="R757" s="6">
        <v>28.506787330316744</v>
      </c>
      <c r="S757" s="6">
        <v>20.81447963800905</v>
      </c>
      <c r="T757" s="6">
        <v>21.719457013574662</v>
      </c>
      <c r="U757" s="6">
        <v>28.959276018099548</v>
      </c>
      <c r="V757" s="6">
        <v>0.45248868778280543</v>
      </c>
      <c r="W757" s="6">
        <v>9.9547511312217196</v>
      </c>
      <c r="X757" s="5">
        <v>93</v>
      </c>
      <c r="Y757" s="5">
        <v>68</v>
      </c>
      <c r="Z757" s="5">
        <v>1</v>
      </c>
      <c r="AA757" s="5">
        <v>20</v>
      </c>
      <c r="AB757" s="5">
        <v>18</v>
      </c>
      <c r="AC757" s="5">
        <v>0</v>
      </c>
      <c r="AD757" s="5">
        <v>73</v>
      </c>
      <c r="AE757" s="5">
        <v>50</v>
      </c>
      <c r="AF757" s="5">
        <v>1</v>
      </c>
      <c r="AG757" s="6">
        <v>2</v>
      </c>
      <c r="AH757" s="6">
        <v>68.493150684931507</v>
      </c>
      <c r="AI757" s="6">
        <v>0</v>
      </c>
      <c r="AJ757" s="6">
        <v>90</v>
      </c>
    </row>
    <row r="758" spans="1:36" hidden="1" x14ac:dyDescent="0.2">
      <c r="A758" s="1" t="str">
        <f t="shared" si="11"/>
        <v>BassetlawBlack Caribbean</v>
      </c>
      <c r="B758" s="3" t="s">
        <v>439</v>
      </c>
      <c r="C758" s="3" t="s">
        <v>440</v>
      </c>
      <c r="D758" s="3" t="s">
        <v>716</v>
      </c>
      <c r="E758" s="5">
        <v>239</v>
      </c>
      <c r="F758" s="5">
        <v>20</v>
      </c>
      <c r="G758" s="5">
        <v>12</v>
      </c>
      <c r="H758" s="5">
        <v>53</v>
      </c>
      <c r="I758" s="5">
        <v>31</v>
      </c>
      <c r="J758" s="5">
        <v>38</v>
      </c>
      <c r="K758" s="5">
        <v>83</v>
      </c>
      <c r="L758" s="5">
        <v>38</v>
      </c>
      <c r="M758" s="5">
        <v>2</v>
      </c>
      <c r="N758" s="5">
        <v>11</v>
      </c>
      <c r="O758" s="6">
        <v>8.3682008368200833</v>
      </c>
      <c r="P758" s="6">
        <v>5.02092050209205</v>
      </c>
      <c r="Q758" s="6">
        <v>22.175732217573223</v>
      </c>
      <c r="R758" s="6">
        <v>12.97071129707113</v>
      </c>
      <c r="S758" s="6">
        <v>15.899581589958158</v>
      </c>
      <c r="T758" s="6">
        <v>34.728033472803347</v>
      </c>
      <c r="U758" s="6">
        <v>15.899581589958158</v>
      </c>
      <c r="V758" s="6">
        <v>0.83682008368200833</v>
      </c>
      <c r="W758" s="6">
        <v>4.6025104602510458</v>
      </c>
      <c r="X758" s="5">
        <v>126</v>
      </c>
      <c r="Y758" s="5">
        <v>82</v>
      </c>
      <c r="Z758" s="5">
        <v>13</v>
      </c>
      <c r="AA758" s="5">
        <v>6</v>
      </c>
      <c r="AB758" s="5">
        <v>5</v>
      </c>
      <c r="AC758" s="5">
        <v>0</v>
      </c>
      <c r="AD758" s="5">
        <v>120</v>
      </c>
      <c r="AE758" s="5">
        <v>77</v>
      </c>
      <c r="AF758" s="5">
        <v>13</v>
      </c>
      <c r="AG758" s="6">
        <v>16.883116883116884</v>
      </c>
      <c r="AH758" s="6">
        <v>64.166666666666671</v>
      </c>
      <c r="AI758" s="6">
        <v>0</v>
      </c>
      <c r="AJ758" s="6">
        <v>83.333333333333329</v>
      </c>
    </row>
    <row r="759" spans="1:36" hidden="1" x14ac:dyDescent="0.2">
      <c r="A759" s="1" t="str">
        <f t="shared" si="11"/>
        <v>BassetlawBlack Other</v>
      </c>
      <c r="B759" s="3" t="s">
        <v>439</v>
      </c>
      <c r="C759" s="3" t="s">
        <v>440</v>
      </c>
      <c r="D759" s="3" t="s">
        <v>717</v>
      </c>
      <c r="E759" s="5">
        <v>60</v>
      </c>
      <c r="F759" s="5">
        <v>6</v>
      </c>
      <c r="G759" s="5">
        <v>0</v>
      </c>
      <c r="H759" s="5">
        <v>10</v>
      </c>
      <c r="I759" s="5">
        <v>12</v>
      </c>
      <c r="J759" s="5">
        <v>8</v>
      </c>
      <c r="K759" s="5">
        <v>21</v>
      </c>
      <c r="L759" s="5">
        <v>13</v>
      </c>
      <c r="M759" s="5">
        <v>0</v>
      </c>
      <c r="N759" s="5">
        <v>0</v>
      </c>
      <c r="O759" s="6">
        <v>10</v>
      </c>
      <c r="P759" s="6">
        <v>0</v>
      </c>
      <c r="Q759" s="6">
        <v>16.666666666666668</v>
      </c>
      <c r="R759" s="6">
        <v>20</v>
      </c>
      <c r="S759" s="6">
        <v>13.333333333333334</v>
      </c>
      <c r="T759" s="6">
        <v>35</v>
      </c>
      <c r="U759" s="6">
        <v>21.666666666666668</v>
      </c>
      <c r="V759" s="6">
        <v>0</v>
      </c>
      <c r="W759" s="6">
        <v>0</v>
      </c>
      <c r="X759" s="5">
        <v>30</v>
      </c>
      <c r="Y759" s="5">
        <v>18</v>
      </c>
      <c r="Z759" s="5">
        <v>0</v>
      </c>
      <c r="AA759" s="5">
        <v>5</v>
      </c>
      <c r="AB759" s="5">
        <v>2</v>
      </c>
      <c r="AC759" s="5">
        <v>0</v>
      </c>
      <c r="AD759" s="5">
        <v>25</v>
      </c>
      <c r="AE759" s="5">
        <v>16</v>
      </c>
      <c r="AF759" s="5">
        <v>0</v>
      </c>
      <c r="AG759" s="6">
        <v>0</v>
      </c>
      <c r="AH759" s="6">
        <v>64</v>
      </c>
      <c r="AI759" s="6">
        <v>0</v>
      </c>
      <c r="AJ759" s="6">
        <v>40</v>
      </c>
    </row>
    <row r="760" spans="1:36" hidden="1" x14ac:dyDescent="0.2">
      <c r="A760" s="1" t="str">
        <f t="shared" si="11"/>
        <v>BassetlawArab</v>
      </c>
      <c r="B760" s="3" t="s">
        <v>439</v>
      </c>
      <c r="C760" s="3" t="s">
        <v>440</v>
      </c>
      <c r="D760" s="3" t="s">
        <v>699</v>
      </c>
      <c r="E760" s="5">
        <v>52</v>
      </c>
      <c r="F760" s="5">
        <v>1</v>
      </c>
      <c r="G760" s="5">
        <v>1</v>
      </c>
      <c r="H760" s="5">
        <v>1</v>
      </c>
      <c r="I760" s="5">
        <v>5</v>
      </c>
      <c r="J760" s="5">
        <v>1</v>
      </c>
      <c r="K760" s="5">
        <v>12</v>
      </c>
      <c r="L760" s="5">
        <v>5</v>
      </c>
      <c r="M760" s="5">
        <v>0</v>
      </c>
      <c r="N760" s="5">
        <v>1</v>
      </c>
      <c r="O760" s="6">
        <v>1.9230769230769231</v>
      </c>
      <c r="P760" s="6">
        <v>1.9230769230769231</v>
      </c>
      <c r="Q760" s="6">
        <v>1.9230769230769231</v>
      </c>
      <c r="R760" s="6">
        <v>9.615384615384615</v>
      </c>
      <c r="S760" s="6">
        <v>1.9230769230769231</v>
      </c>
      <c r="T760" s="6">
        <v>23.076923076923077</v>
      </c>
      <c r="U760" s="6">
        <v>9.615384615384615</v>
      </c>
      <c r="V760" s="6">
        <v>0</v>
      </c>
      <c r="W760" s="6">
        <v>1.9230769230769231</v>
      </c>
      <c r="X760" s="5">
        <v>24</v>
      </c>
      <c r="Y760" s="5">
        <v>21</v>
      </c>
      <c r="Z760" s="5">
        <v>4</v>
      </c>
      <c r="AA760" s="5">
        <v>0</v>
      </c>
      <c r="AB760" s="5">
        <v>0</v>
      </c>
      <c r="AC760" s="5">
        <v>0</v>
      </c>
      <c r="AD760" s="5">
        <v>24</v>
      </c>
      <c r="AE760" s="5">
        <v>21</v>
      </c>
      <c r="AF760" s="5">
        <v>4</v>
      </c>
      <c r="AG760" s="6">
        <v>19.047619047619047</v>
      </c>
      <c r="AH760" s="6">
        <v>87.5</v>
      </c>
      <c r="AI760" s="6"/>
      <c r="AJ760" s="6"/>
    </row>
    <row r="761" spans="1:36" hidden="1" x14ac:dyDescent="0.2">
      <c r="A761" s="1" t="str">
        <f t="shared" si="11"/>
        <v>BassetlawOther</v>
      </c>
      <c r="B761" s="3" t="s">
        <v>439</v>
      </c>
      <c r="C761" s="3" t="s">
        <v>440</v>
      </c>
      <c r="D761" s="3" t="s">
        <v>718</v>
      </c>
      <c r="E761" s="5">
        <v>148</v>
      </c>
      <c r="F761" s="5">
        <v>23</v>
      </c>
      <c r="G761" s="5">
        <v>16</v>
      </c>
      <c r="H761" s="5">
        <v>37</v>
      </c>
      <c r="I761" s="5">
        <v>36</v>
      </c>
      <c r="J761" s="5">
        <v>45</v>
      </c>
      <c r="K761" s="5">
        <v>14</v>
      </c>
      <c r="L761" s="5">
        <v>46</v>
      </c>
      <c r="M761" s="5">
        <v>1</v>
      </c>
      <c r="N761" s="5">
        <v>12</v>
      </c>
      <c r="O761" s="6">
        <v>15.54054054054054</v>
      </c>
      <c r="P761" s="6">
        <v>10.810810810810811</v>
      </c>
      <c r="Q761" s="6">
        <v>25</v>
      </c>
      <c r="R761" s="6">
        <v>24.324324324324323</v>
      </c>
      <c r="S761" s="6">
        <v>30.405405405405407</v>
      </c>
      <c r="T761" s="6">
        <v>9.4594594594594597</v>
      </c>
      <c r="U761" s="6">
        <v>31.081081081081081</v>
      </c>
      <c r="V761" s="6">
        <v>0.67567567567567566</v>
      </c>
      <c r="W761" s="6">
        <v>8.1081081081081088</v>
      </c>
      <c r="X761" s="5">
        <v>82</v>
      </c>
      <c r="Y761" s="5">
        <v>64</v>
      </c>
      <c r="Z761" s="5">
        <v>3</v>
      </c>
      <c r="AA761" s="5">
        <v>17</v>
      </c>
      <c r="AB761" s="5">
        <v>15</v>
      </c>
      <c r="AC761" s="5">
        <v>0</v>
      </c>
      <c r="AD761" s="5">
        <v>65</v>
      </c>
      <c r="AE761" s="5">
        <v>49</v>
      </c>
      <c r="AF761" s="5">
        <v>3</v>
      </c>
      <c r="AG761" s="6">
        <v>6.1224489795918364</v>
      </c>
      <c r="AH761" s="6">
        <v>75.384615384615387</v>
      </c>
      <c r="AI761" s="6">
        <v>0</v>
      </c>
      <c r="AJ761" s="6">
        <v>88.235294117647058</v>
      </c>
    </row>
    <row r="762" spans="1:36" x14ac:dyDescent="0.2">
      <c r="A762" s="1" t="str">
        <f t="shared" si="11"/>
        <v>Bath and North East SomersetAll people</v>
      </c>
      <c r="B762" s="3" t="s">
        <v>88</v>
      </c>
      <c r="C762" s="3" t="s">
        <v>89</v>
      </c>
      <c r="D762" s="3" t="s">
        <v>700</v>
      </c>
      <c r="E762" s="5">
        <v>176016</v>
      </c>
      <c r="F762" s="5">
        <v>0</v>
      </c>
      <c r="G762" s="5">
        <v>0</v>
      </c>
      <c r="H762" s="5">
        <v>1384</v>
      </c>
      <c r="I762" s="5">
        <v>0</v>
      </c>
      <c r="J762" s="5">
        <v>4386</v>
      </c>
      <c r="K762" s="5">
        <v>14851</v>
      </c>
      <c r="L762" s="5">
        <v>5530</v>
      </c>
      <c r="M762" s="5">
        <v>0</v>
      </c>
      <c r="N762" s="5">
        <v>0</v>
      </c>
      <c r="O762" s="6">
        <v>0</v>
      </c>
      <c r="P762" s="6">
        <v>0</v>
      </c>
      <c r="Q762" s="6">
        <v>0.78629215525861285</v>
      </c>
      <c r="R762" s="6">
        <v>0</v>
      </c>
      <c r="S762" s="6">
        <v>2.4918189255522227</v>
      </c>
      <c r="T762" s="6">
        <v>8.4373011544405045</v>
      </c>
      <c r="U762" s="6">
        <v>3.1417598400145441</v>
      </c>
      <c r="V762" s="6">
        <v>0</v>
      </c>
      <c r="W762" s="6">
        <v>0</v>
      </c>
      <c r="X762" s="5">
        <v>53360</v>
      </c>
      <c r="Y762" s="5">
        <v>47666</v>
      </c>
      <c r="Z762" s="5">
        <v>1843</v>
      </c>
      <c r="AA762" s="5">
        <v>0</v>
      </c>
      <c r="AB762" s="5">
        <v>0</v>
      </c>
      <c r="AC762" s="5">
        <v>0</v>
      </c>
      <c r="AD762" s="5">
        <v>53360</v>
      </c>
      <c r="AE762" s="5">
        <v>47666</v>
      </c>
      <c r="AF762" s="5">
        <v>1843</v>
      </c>
      <c r="AG762" s="6">
        <v>3.8664876431838207</v>
      </c>
      <c r="AH762" s="6">
        <v>89.329085457271361</v>
      </c>
      <c r="AI762" s="3"/>
      <c r="AJ762" s="3"/>
    </row>
    <row r="763" spans="1:36" hidden="1" x14ac:dyDescent="0.2">
      <c r="A763" s="1" t="str">
        <f t="shared" si="11"/>
        <v>Bath and North East SomersetWhite British</v>
      </c>
      <c r="B763" s="3" t="s">
        <v>88</v>
      </c>
      <c r="C763" s="3" t="s">
        <v>89</v>
      </c>
      <c r="D763" s="3" t="s">
        <v>701</v>
      </c>
      <c r="E763" s="5">
        <v>158640</v>
      </c>
      <c r="F763" s="5">
        <v>0</v>
      </c>
      <c r="G763" s="5">
        <v>0</v>
      </c>
      <c r="H763" s="5">
        <v>1210</v>
      </c>
      <c r="I763" s="5">
        <v>0</v>
      </c>
      <c r="J763" s="5">
        <v>3953</v>
      </c>
      <c r="K763" s="5">
        <v>13929</v>
      </c>
      <c r="L763" s="5">
        <v>4951</v>
      </c>
      <c r="M763" s="5">
        <v>0</v>
      </c>
      <c r="N763" s="5">
        <v>0</v>
      </c>
      <c r="O763" s="6">
        <v>0</v>
      </c>
      <c r="P763" s="6">
        <v>0</v>
      </c>
      <c r="Q763" s="6">
        <v>0.76273323247604641</v>
      </c>
      <c r="R763" s="6">
        <v>0</v>
      </c>
      <c r="S763" s="6">
        <v>2.4918053454362079</v>
      </c>
      <c r="T763" s="6">
        <v>8.7802571860816947</v>
      </c>
      <c r="U763" s="6">
        <v>3.120902672718104</v>
      </c>
      <c r="V763" s="6">
        <v>0</v>
      </c>
      <c r="W763" s="6">
        <v>0</v>
      </c>
      <c r="X763" s="5">
        <v>47240</v>
      </c>
      <c r="Y763" s="5">
        <v>42223</v>
      </c>
      <c r="Z763" s="5">
        <v>1585</v>
      </c>
      <c r="AA763" s="5">
        <v>0</v>
      </c>
      <c r="AB763" s="5">
        <v>0</v>
      </c>
      <c r="AC763" s="5">
        <v>0</v>
      </c>
      <c r="AD763" s="5">
        <v>47240</v>
      </c>
      <c r="AE763" s="5">
        <v>42223</v>
      </c>
      <c r="AF763" s="5">
        <v>1585</v>
      </c>
      <c r="AG763" s="6">
        <v>3.7538782180328258</v>
      </c>
      <c r="AH763" s="6">
        <v>89.379762912785779</v>
      </c>
      <c r="AI763" s="3"/>
      <c r="AJ763" s="3"/>
    </row>
    <row r="764" spans="1:36" hidden="1" x14ac:dyDescent="0.2">
      <c r="A764" s="1" t="str">
        <f t="shared" si="11"/>
        <v>Bath and North East SomersetMinorities - all other than White British</v>
      </c>
      <c r="B764" s="3" t="s">
        <v>88</v>
      </c>
      <c r="C764" s="3" t="s">
        <v>89</v>
      </c>
      <c r="D764" s="3" t="s">
        <v>702</v>
      </c>
      <c r="E764" s="5">
        <v>17376</v>
      </c>
      <c r="F764" s="5">
        <v>0</v>
      </c>
      <c r="G764" s="5">
        <v>0</v>
      </c>
      <c r="H764" s="5">
        <v>174</v>
      </c>
      <c r="I764" s="5">
        <v>0</v>
      </c>
      <c r="J764" s="5">
        <v>433</v>
      </c>
      <c r="K764" s="5">
        <v>922</v>
      </c>
      <c r="L764" s="5">
        <v>579</v>
      </c>
      <c r="M764" s="5">
        <v>0</v>
      </c>
      <c r="N764" s="5">
        <v>0</v>
      </c>
      <c r="O764" s="6">
        <v>0</v>
      </c>
      <c r="P764" s="6">
        <v>0</v>
      </c>
      <c r="Q764" s="6">
        <v>1.0013812154696133</v>
      </c>
      <c r="R764" s="6">
        <v>0</v>
      </c>
      <c r="S764" s="6">
        <v>2.4919429097605894</v>
      </c>
      <c r="T764" s="6">
        <v>5.306169429097606</v>
      </c>
      <c r="U764" s="6">
        <v>3.3321823204419889</v>
      </c>
      <c r="V764" s="6">
        <v>0</v>
      </c>
      <c r="W764" s="6">
        <v>0</v>
      </c>
      <c r="X764" s="5">
        <v>6120</v>
      </c>
      <c r="Y764" s="5">
        <v>5443</v>
      </c>
      <c r="Z764" s="5">
        <v>258</v>
      </c>
      <c r="AA764" s="5">
        <v>0</v>
      </c>
      <c r="AB764" s="5">
        <v>0</v>
      </c>
      <c r="AC764" s="5">
        <v>0</v>
      </c>
      <c r="AD764" s="5">
        <v>6120</v>
      </c>
      <c r="AE764" s="5">
        <v>5443</v>
      </c>
      <c r="AF764" s="5">
        <v>258</v>
      </c>
      <c r="AG764" s="6">
        <v>4.7400330699981632</v>
      </c>
      <c r="AH764" s="6">
        <v>88.937908496732021</v>
      </c>
      <c r="AI764" s="3"/>
      <c r="AJ764" s="3"/>
    </row>
    <row r="765" spans="1:36" hidden="1" x14ac:dyDescent="0.2">
      <c r="A765" s="1" t="str">
        <f t="shared" si="11"/>
        <v>Bath and North East SomersetWhite Irish</v>
      </c>
      <c r="B765" s="3" t="s">
        <v>88</v>
      </c>
      <c r="C765" s="3" t="s">
        <v>89</v>
      </c>
      <c r="D765" s="3" t="s">
        <v>703</v>
      </c>
      <c r="E765" s="5">
        <v>1146</v>
      </c>
      <c r="F765" s="5">
        <v>0</v>
      </c>
      <c r="G765" s="5">
        <v>0</v>
      </c>
      <c r="H765" s="5">
        <v>15</v>
      </c>
      <c r="I765" s="5">
        <v>0</v>
      </c>
      <c r="J765" s="5">
        <v>13</v>
      </c>
      <c r="K765" s="5">
        <v>86</v>
      </c>
      <c r="L765" s="5">
        <v>30</v>
      </c>
      <c r="M765" s="5">
        <v>0</v>
      </c>
      <c r="N765" s="5">
        <v>0</v>
      </c>
      <c r="O765" s="6">
        <v>0</v>
      </c>
      <c r="P765" s="6">
        <v>0</v>
      </c>
      <c r="Q765" s="6">
        <v>1.3089005235602094</v>
      </c>
      <c r="R765" s="6">
        <v>0</v>
      </c>
      <c r="S765" s="6">
        <v>1.1343804537521816</v>
      </c>
      <c r="T765" s="6">
        <v>7.504363001745201</v>
      </c>
      <c r="U765" s="6">
        <v>2.6178010471204187</v>
      </c>
      <c r="V765" s="6">
        <v>0</v>
      </c>
      <c r="W765" s="6">
        <v>0</v>
      </c>
      <c r="X765" s="5">
        <v>385</v>
      </c>
      <c r="Y765" s="5">
        <v>347</v>
      </c>
      <c r="Z765" s="5">
        <v>8</v>
      </c>
      <c r="AA765" s="5">
        <v>0</v>
      </c>
      <c r="AB765" s="5">
        <v>0</v>
      </c>
      <c r="AC765" s="5">
        <v>0</v>
      </c>
      <c r="AD765" s="5">
        <v>385</v>
      </c>
      <c r="AE765" s="5">
        <v>347</v>
      </c>
      <c r="AF765" s="5">
        <v>8</v>
      </c>
      <c r="AG765" s="6">
        <v>2.3054755043227666</v>
      </c>
      <c r="AH765" s="6">
        <v>90.129870129870127</v>
      </c>
      <c r="AI765" s="3"/>
      <c r="AJ765" s="3"/>
    </row>
    <row r="766" spans="1:36" hidden="1" x14ac:dyDescent="0.2">
      <c r="A766" s="1" t="str">
        <f t="shared" si="11"/>
        <v>Bath and North East SomersetWhite Gyspy or Irish Traveller</v>
      </c>
      <c r="B766" s="3" t="s">
        <v>88</v>
      </c>
      <c r="C766" s="3" t="s">
        <v>89</v>
      </c>
      <c r="D766" s="3" t="s">
        <v>704</v>
      </c>
      <c r="E766" s="5">
        <v>58</v>
      </c>
      <c r="F766" s="5">
        <v>0</v>
      </c>
      <c r="G766" s="5">
        <v>0</v>
      </c>
      <c r="H766" s="5">
        <v>2</v>
      </c>
      <c r="I766" s="5">
        <v>0</v>
      </c>
      <c r="J766" s="5">
        <v>1</v>
      </c>
      <c r="K766" s="5">
        <v>3</v>
      </c>
      <c r="L766" s="5">
        <v>4</v>
      </c>
      <c r="M766" s="5">
        <v>0</v>
      </c>
      <c r="N766" s="5">
        <v>0</v>
      </c>
      <c r="O766" s="6">
        <v>0</v>
      </c>
      <c r="P766" s="6">
        <v>0</v>
      </c>
      <c r="Q766" s="6">
        <v>3.4482758620689653</v>
      </c>
      <c r="R766" s="6">
        <v>0</v>
      </c>
      <c r="S766" s="6">
        <v>1.7241379310344827</v>
      </c>
      <c r="T766" s="6">
        <v>5.1724137931034484</v>
      </c>
      <c r="U766" s="6">
        <v>6.8965517241379306</v>
      </c>
      <c r="V766" s="6">
        <v>0</v>
      </c>
      <c r="W766" s="6">
        <v>0</v>
      </c>
      <c r="X766" s="5">
        <v>27</v>
      </c>
      <c r="Y766" s="5">
        <v>18</v>
      </c>
      <c r="Z766" s="5">
        <v>2</v>
      </c>
      <c r="AA766" s="5">
        <v>0</v>
      </c>
      <c r="AB766" s="5">
        <v>0</v>
      </c>
      <c r="AC766" s="5">
        <v>0</v>
      </c>
      <c r="AD766" s="5">
        <v>27</v>
      </c>
      <c r="AE766" s="5">
        <v>18</v>
      </c>
      <c r="AF766" s="5">
        <v>2</v>
      </c>
      <c r="AG766" s="6">
        <v>11.111111111111111</v>
      </c>
      <c r="AH766" s="6">
        <v>66.666666666666671</v>
      </c>
      <c r="AI766" s="3"/>
      <c r="AJ766" s="3"/>
    </row>
    <row r="767" spans="1:36" hidden="1" x14ac:dyDescent="0.2">
      <c r="A767" s="1" t="str">
        <f t="shared" si="11"/>
        <v>Bath and North East SomersetWhite Other</v>
      </c>
      <c r="B767" s="3" t="s">
        <v>88</v>
      </c>
      <c r="C767" s="3" t="s">
        <v>89</v>
      </c>
      <c r="D767" s="3" t="s">
        <v>705</v>
      </c>
      <c r="E767" s="5">
        <v>6629</v>
      </c>
      <c r="F767" s="5">
        <v>0</v>
      </c>
      <c r="G767" s="5">
        <v>0</v>
      </c>
      <c r="H767" s="5">
        <v>47</v>
      </c>
      <c r="I767" s="5">
        <v>0</v>
      </c>
      <c r="J767" s="5">
        <v>132</v>
      </c>
      <c r="K767" s="5">
        <v>424</v>
      </c>
      <c r="L767" s="5">
        <v>151</v>
      </c>
      <c r="M767" s="5">
        <v>0</v>
      </c>
      <c r="N767" s="5">
        <v>0</v>
      </c>
      <c r="O767" s="6">
        <v>0</v>
      </c>
      <c r="P767" s="6">
        <v>0</v>
      </c>
      <c r="Q767" s="6">
        <v>0.70900588324030778</v>
      </c>
      <c r="R767" s="6">
        <v>0</v>
      </c>
      <c r="S767" s="6">
        <v>1.9912505656961834</v>
      </c>
      <c r="T767" s="6">
        <v>6.3961381807210742</v>
      </c>
      <c r="U767" s="6">
        <v>2.2778699653039673</v>
      </c>
      <c r="V767" s="6">
        <v>0</v>
      </c>
      <c r="W767" s="6">
        <v>0</v>
      </c>
      <c r="X767" s="5">
        <v>2938</v>
      </c>
      <c r="Y767" s="5">
        <v>2672</v>
      </c>
      <c r="Z767" s="5">
        <v>81</v>
      </c>
      <c r="AA767" s="5">
        <v>0</v>
      </c>
      <c r="AB767" s="5">
        <v>0</v>
      </c>
      <c r="AC767" s="5">
        <v>0</v>
      </c>
      <c r="AD767" s="5">
        <v>2938</v>
      </c>
      <c r="AE767" s="5">
        <v>2672</v>
      </c>
      <c r="AF767" s="5">
        <v>81</v>
      </c>
      <c r="AG767" s="6">
        <v>3.0314371257485031</v>
      </c>
      <c r="AH767" s="6">
        <v>90.946221919673249</v>
      </c>
      <c r="AI767" s="3"/>
      <c r="AJ767" s="3"/>
    </row>
    <row r="768" spans="1:36" hidden="1" x14ac:dyDescent="0.2">
      <c r="A768" s="1" t="str">
        <f t="shared" si="11"/>
        <v>Bath and North East SomersetMixed White and Black Caribbean</v>
      </c>
      <c r="B768" s="3" t="s">
        <v>88</v>
      </c>
      <c r="C768" s="3" t="s">
        <v>89</v>
      </c>
      <c r="D768" s="3" t="s">
        <v>706</v>
      </c>
      <c r="E768" s="5">
        <v>951</v>
      </c>
      <c r="F768" s="5">
        <v>0</v>
      </c>
      <c r="G768" s="5">
        <v>0</v>
      </c>
      <c r="H768" s="5">
        <v>35</v>
      </c>
      <c r="I768" s="5">
        <v>0</v>
      </c>
      <c r="J768" s="5">
        <v>62</v>
      </c>
      <c r="K768" s="5">
        <v>65</v>
      </c>
      <c r="L768" s="5">
        <v>107</v>
      </c>
      <c r="M768" s="5">
        <v>0</v>
      </c>
      <c r="N768" s="5">
        <v>0</v>
      </c>
      <c r="O768" s="6">
        <v>0</v>
      </c>
      <c r="P768" s="6">
        <v>0</v>
      </c>
      <c r="Q768" s="6">
        <v>3.680336487907466</v>
      </c>
      <c r="R768" s="6">
        <v>0</v>
      </c>
      <c r="S768" s="6">
        <v>6.5194532071503684</v>
      </c>
      <c r="T768" s="6">
        <v>6.8349106203995795</v>
      </c>
      <c r="U768" s="6">
        <v>11.251314405888538</v>
      </c>
      <c r="V768" s="6">
        <v>0</v>
      </c>
      <c r="W768" s="6">
        <v>0</v>
      </c>
      <c r="X768" s="5">
        <v>209</v>
      </c>
      <c r="Y768" s="5">
        <v>173</v>
      </c>
      <c r="Z768" s="5">
        <v>12</v>
      </c>
      <c r="AA768" s="5">
        <v>0</v>
      </c>
      <c r="AB768" s="5">
        <v>0</v>
      </c>
      <c r="AC768" s="5">
        <v>0</v>
      </c>
      <c r="AD768" s="5">
        <v>209</v>
      </c>
      <c r="AE768" s="5">
        <v>173</v>
      </c>
      <c r="AF768" s="5">
        <v>12</v>
      </c>
      <c r="AG768" s="6">
        <v>6.9364161849710984</v>
      </c>
      <c r="AH768" s="6">
        <v>82.775119617224874</v>
      </c>
      <c r="AI768" s="3"/>
      <c r="AJ768" s="3"/>
    </row>
    <row r="769" spans="1:36" hidden="1" x14ac:dyDescent="0.2">
      <c r="A769" s="1" t="str">
        <f t="shared" si="11"/>
        <v>Bath and North East SomersetMixed White and Black African</v>
      </c>
      <c r="B769" s="3" t="s">
        <v>88</v>
      </c>
      <c r="C769" s="3" t="s">
        <v>89</v>
      </c>
      <c r="D769" s="3" t="s">
        <v>707</v>
      </c>
      <c r="E769" s="5">
        <v>292</v>
      </c>
      <c r="F769" s="5">
        <v>0</v>
      </c>
      <c r="G769" s="5">
        <v>0</v>
      </c>
      <c r="H769" s="5">
        <v>1</v>
      </c>
      <c r="I769" s="5">
        <v>0</v>
      </c>
      <c r="J769" s="5">
        <v>16</v>
      </c>
      <c r="K769" s="5">
        <v>14</v>
      </c>
      <c r="L769" s="5">
        <v>11</v>
      </c>
      <c r="M769" s="5">
        <v>0</v>
      </c>
      <c r="N769" s="5">
        <v>0</v>
      </c>
      <c r="O769" s="6">
        <v>0</v>
      </c>
      <c r="P769" s="6">
        <v>0</v>
      </c>
      <c r="Q769" s="6">
        <v>0.34246575342465752</v>
      </c>
      <c r="R769" s="6">
        <v>0</v>
      </c>
      <c r="S769" s="6">
        <v>5.4794520547945202</v>
      </c>
      <c r="T769" s="6">
        <v>4.7945205479452051</v>
      </c>
      <c r="U769" s="6">
        <v>3.7671232876712328</v>
      </c>
      <c r="V769" s="6">
        <v>0</v>
      </c>
      <c r="W769" s="6">
        <v>0</v>
      </c>
      <c r="X769" s="5">
        <v>56</v>
      </c>
      <c r="Y769" s="5">
        <v>42</v>
      </c>
      <c r="Z769" s="5">
        <v>5</v>
      </c>
      <c r="AA769" s="5">
        <v>0</v>
      </c>
      <c r="AB769" s="5">
        <v>0</v>
      </c>
      <c r="AC769" s="5">
        <v>0</v>
      </c>
      <c r="AD769" s="5">
        <v>56</v>
      </c>
      <c r="AE769" s="5">
        <v>42</v>
      </c>
      <c r="AF769" s="5">
        <v>5</v>
      </c>
      <c r="AG769" s="6">
        <v>11.904761904761905</v>
      </c>
      <c r="AH769" s="6">
        <v>75</v>
      </c>
      <c r="AI769" s="3"/>
      <c r="AJ769" s="3"/>
    </row>
    <row r="770" spans="1:36" hidden="1" x14ac:dyDescent="0.2">
      <c r="A770" s="1" t="str">
        <f t="shared" ref="A770:A833" si="12">C770&amp;D770</f>
        <v>Bath and North East SomersetMixed White and Asian</v>
      </c>
      <c r="B770" s="3" t="s">
        <v>88</v>
      </c>
      <c r="C770" s="3" t="s">
        <v>89</v>
      </c>
      <c r="D770" s="3" t="s">
        <v>708</v>
      </c>
      <c r="E770" s="5">
        <v>954</v>
      </c>
      <c r="F770" s="5">
        <v>0</v>
      </c>
      <c r="G770" s="5">
        <v>0</v>
      </c>
      <c r="H770" s="5">
        <v>11</v>
      </c>
      <c r="I770" s="5">
        <v>0</v>
      </c>
      <c r="J770" s="5">
        <v>22</v>
      </c>
      <c r="K770" s="5">
        <v>65</v>
      </c>
      <c r="L770" s="5">
        <v>22</v>
      </c>
      <c r="M770" s="5">
        <v>0</v>
      </c>
      <c r="N770" s="5">
        <v>0</v>
      </c>
      <c r="O770" s="6">
        <v>0</v>
      </c>
      <c r="P770" s="6">
        <v>0</v>
      </c>
      <c r="Q770" s="6">
        <v>1.1530398322851152</v>
      </c>
      <c r="R770" s="6">
        <v>0</v>
      </c>
      <c r="S770" s="6">
        <v>2.3060796645702304</v>
      </c>
      <c r="T770" s="6">
        <v>6.8134171907756818</v>
      </c>
      <c r="U770" s="6">
        <v>2.3060796645702304</v>
      </c>
      <c r="V770" s="6">
        <v>0</v>
      </c>
      <c r="W770" s="6">
        <v>0</v>
      </c>
      <c r="X770" s="5">
        <v>212</v>
      </c>
      <c r="Y770" s="5">
        <v>189</v>
      </c>
      <c r="Z770" s="5">
        <v>10</v>
      </c>
      <c r="AA770" s="5">
        <v>0</v>
      </c>
      <c r="AB770" s="5">
        <v>0</v>
      </c>
      <c r="AC770" s="5">
        <v>0</v>
      </c>
      <c r="AD770" s="5">
        <v>212</v>
      </c>
      <c r="AE770" s="5">
        <v>189</v>
      </c>
      <c r="AF770" s="5">
        <v>10</v>
      </c>
      <c r="AG770" s="6">
        <v>5.2910052910052912</v>
      </c>
      <c r="AH770" s="6">
        <v>89.15094339622641</v>
      </c>
      <c r="AI770" s="3"/>
      <c r="AJ770" s="3"/>
    </row>
    <row r="771" spans="1:36" hidden="1" x14ac:dyDescent="0.2">
      <c r="A771" s="1" t="str">
        <f t="shared" si="12"/>
        <v>Bath and North East SomersetMixed Other</v>
      </c>
      <c r="B771" s="3" t="s">
        <v>88</v>
      </c>
      <c r="C771" s="3" t="s">
        <v>89</v>
      </c>
      <c r="D771" s="3" t="s">
        <v>709</v>
      </c>
      <c r="E771" s="5">
        <v>701</v>
      </c>
      <c r="F771" s="5">
        <v>0</v>
      </c>
      <c r="G771" s="5">
        <v>0</v>
      </c>
      <c r="H771" s="5">
        <v>9</v>
      </c>
      <c r="I771" s="5">
        <v>0</v>
      </c>
      <c r="J771" s="5">
        <v>40</v>
      </c>
      <c r="K771" s="5">
        <v>30</v>
      </c>
      <c r="L771" s="5">
        <v>44</v>
      </c>
      <c r="M771" s="5">
        <v>0</v>
      </c>
      <c r="N771" s="5">
        <v>0</v>
      </c>
      <c r="O771" s="6">
        <v>0</v>
      </c>
      <c r="P771" s="6">
        <v>0</v>
      </c>
      <c r="Q771" s="6">
        <v>1.2838801711840229</v>
      </c>
      <c r="R771" s="6">
        <v>0</v>
      </c>
      <c r="S771" s="6">
        <v>5.7061340941512126</v>
      </c>
      <c r="T771" s="6">
        <v>4.2796005706134093</v>
      </c>
      <c r="U771" s="6">
        <v>6.2767475035663338</v>
      </c>
      <c r="V771" s="6">
        <v>0</v>
      </c>
      <c r="W771" s="6">
        <v>0</v>
      </c>
      <c r="X771" s="5">
        <v>202</v>
      </c>
      <c r="Y771" s="5">
        <v>175</v>
      </c>
      <c r="Z771" s="5">
        <v>8</v>
      </c>
      <c r="AA771" s="5">
        <v>0</v>
      </c>
      <c r="AB771" s="5">
        <v>0</v>
      </c>
      <c r="AC771" s="5">
        <v>0</v>
      </c>
      <c r="AD771" s="5">
        <v>202</v>
      </c>
      <c r="AE771" s="5">
        <v>175</v>
      </c>
      <c r="AF771" s="5">
        <v>8</v>
      </c>
      <c r="AG771" s="6">
        <v>4.5714285714285712</v>
      </c>
      <c r="AH771" s="6">
        <v>86.633663366336634</v>
      </c>
      <c r="AI771" s="3"/>
      <c r="AJ771" s="3"/>
    </row>
    <row r="772" spans="1:36" hidden="1" x14ac:dyDescent="0.2">
      <c r="A772" s="1" t="str">
        <f t="shared" si="12"/>
        <v>Bath and North East SomersetIndian</v>
      </c>
      <c r="B772" s="3" t="s">
        <v>88</v>
      </c>
      <c r="C772" s="3" t="s">
        <v>89</v>
      </c>
      <c r="D772" s="3" t="s">
        <v>710</v>
      </c>
      <c r="E772" s="5">
        <v>1116</v>
      </c>
      <c r="F772" s="5">
        <v>0</v>
      </c>
      <c r="G772" s="5">
        <v>0</v>
      </c>
      <c r="H772" s="5">
        <v>8</v>
      </c>
      <c r="I772" s="5">
        <v>0</v>
      </c>
      <c r="J772" s="5">
        <v>27</v>
      </c>
      <c r="K772" s="5">
        <v>40</v>
      </c>
      <c r="L772" s="5">
        <v>23</v>
      </c>
      <c r="M772" s="5">
        <v>0</v>
      </c>
      <c r="N772" s="5">
        <v>0</v>
      </c>
      <c r="O772" s="6">
        <v>0</v>
      </c>
      <c r="P772" s="6">
        <v>0</v>
      </c>
      <c r="Q772" s="6">
        <v>0.71684587813620071</v>
      </c>
      <c r="R772" s="6">
        <v>0</v>
      </c>
      <c r="S772" s="6">
        <v>2.4193548387096775</v>
      </c>
      <c r="T772" s="6">
        <v>3.5842293906810037</v>
      </c>
      <c r="U772" s="6">
        <v>2.0609318996415769</v>
      </c>
      <c r="V772" s="6">
        <v>0</v>
      </c>
      <c r="W772" s="6">
        <v>0</v>
      </c>
      <c r="X772" s="5">
        <v>471</v>
      </c>
      <c r="Y772" s="5">
        <v>441</v>
      </c>
      <c r="Z772" s="5">
        <v>14</v>
      </c>
      <c r="AA772" s="5">
        <v>0</v>
      </c>
      <c r="AB772" s="5">
        <v>0</v>
      </c>
      <c r="AC772" s="5">
        <v>0</v>
      </c>
      <c r="AD772" s="5">
        <v>471</v>
      </c>
      <c r="AE772" s="5">
        <v>441</v>
      </c>
      <c r="AF772" s="5">
        <v>14</v>
      </c>
      <c r="AG772" s="6">
        <v>3.1746031746031744</v>
      </c>
      <c r="AH772" s="6">
        <v>93.630573248407643</v>
      </c>
      <c r="AI772" s="3"/>
      <c r="AJ772" s="3"/>
    </row>
    <row r="773" spans="1:36" hidden="1" x14ac:dyDescent="0.2">
      <c r="A773" s="1" t="str">
        <f t="shared" si="12"/>
        <v>Bath and North East SomersetPakistani</v>
      </c>
      <c r="B773" s="3" t="s">
        <v>88</v>
      </c>
      <c r="C773" s="3" t="s">
        <v>89</v>
      </c>
      <c r="D773" s="3" t="s">
        <v>711</v>
      </c>
      <c r="E773" s="5">
        <v>170</v>
      </c>
      <c r="F773" s="5">
        <v>0</v>
      </c>
      <c r="G773" s="5">
        <v>0</v>
      </c>
      <c r="H773" s="5">
        <v>2</v>
      </c>
      <c r="I773" s="5">
        <v>0</v>
      </c>
      <c r="J773" s="5">
        <v>14</v>
      </c>
      <c r="K773" s="5">
        <v>7</v>
      </c>
      <c r="L773" s="5">
        <v>16</v>
      </c>
      <c r="M773" s="5">
        <v>0</v>
      </c>
      <c r="N773" s="5">
        <v>0</v>
      </c>
      <c r="O773" s="6">
        <v>0</v>
      </c>
      <c r="P773" s="6">
        <v>0</v>
      </c>
      <c r="Q773" s="6">
        <v>1.1764705882352942</v>
      </c>
      <c r="R773" s="6">
        <v>0</v>
      </c>
      <c r="S773" s="6">
        <v>8.235294117647058</v>
      </c>
      <c r="T773" s="6">
        <v>4.117647058823529</v>
      </c>
      <c r="U773" s="6">
        <v>9.4117647058823533</v>
      </c>
      <c r="V773" s="6">
        <v>0</v>
      </c>
      <c r="W773" s="6">
        <v>0</v>
      </c>
      <c r="X773" s="5">
        <v>51</v>
      </c>
      <c r="Y773" s="5">
        <v>43</v>
      </c>
      <c r="Z773" s="5">
        <v>4</v>
      </c>
      <c r="AA773" s="5">
        <v>0</v>
      </c>
      <c r="AB773" s="5">
        <v>0</v>
      </c>
      <c r="AC773" s="5">
        <v>0</v>
      </c>
      <c r="AD773" s="5">
        <v>51</v>
      </c>
      <c r="AE773" s="5">
        <v>43</v>
      </c>
      <c r="AF773" s="5">
        <v>4</v>
      </c>
      <c r="AG773" s="6">
        <v>9.3023255813953494</v>
      </c>
      <c r="AH773" s="6">
        <v>84.313725490196077</v>
      </c>
      <c r="AI773" s="3"/>
      <c r="AJ773" s="3"/>
    </row>
    <row r="774" spans="1:36" hidden="1" x14ac:dyDescent="0.2">
      <c r="A774" s="1" t="str">
        <f t="shared" si="12"/>
        <v>Bath and North East SomersetBangladeshi</v>
      </c>
      <c r="B774" s="3" t="s">
        <v>88</v>
      </c>
      <c r="C774" s="3" t="s">
        <v>89</v>
      </c>
      <c r="D774" s="3" t="s">
        <v>712</v>
      </c>
      <c r="E774" s="5">
        <v>219</v>
      </c>
      <c r="F774" s="5">
        <v>0</v>
      </c>
      <c r="G774" s="5">
        <v>0</v>
      </c>
      <c r="H774" s="5">
        <v>1</v>
      </c>
      <c r="I774" s="5">
        <v>0</v>
      </c>
      <c r="J774" s="5">
        <v>10</v>
      </c>
      <c r="K774" s="5">
        <v>8</v>
      </c>
      <c r="L774" s="5">
        <v>19</v>
      </c>
      <c r="M774" s="5">
        <v>0</v>
      </c>
      <c r="N774" s="5">
        <v>0</v>
      </c>
      <c r="O774" s="6">
        <v>0</v>
      </c>
      <c r="P774" s="6">
        <v>0</v>
      </c>
      <c r="Q774" s="6">
        <v>0.45662100456621002</v>
      </c>
      <c r="R774" s="6">
        <v>0</v>
      </c>
      <c r="S774" s="6">
        <v>4.5662100456621006</v>
      </c>
      <c r="T774" s="6">
        <v>3.6529680365296802</v>
      </c>
      <c r="U774" s="6">
        <v>8.6757990867579906</v>
      </c>
      <c r="V774" s="6">
        <v>0</v>
      </c>
      <c r="W774" s="6">
        <v>0</v>
      </c>
      <c r="X774" s="5">
        <v>97</v>
      </c>
      <c r="Y774" s="5">
        <v>71</v>
      </c>
      <c r="Z774" s="5">
        <v>3</v>
      </c>
      <c r="AA774" s="5">
        <v>0</v>
      </c>
      <c r="AB774" s="5">
        <v>0</v>
      </c>
      <c r="AC774" s="5">
        <v>0</v>
      </c>
      <c r="AD774" s="5">
        <v>97</v>
      </c>
      <c r="AE774" s="5">
        <v>71</v>
      </c>
      <c r="AF774" s="5">
        <v>3</v>
      </c>
      <c r="AG774" s="6">
        <v>4.225352112676056</v>
      </c>
      <c r="AH774" s="6">
        <v>73.19587628865979</v>
      </c>
      <c r="AI774" s="3"/>
      <c r="AJ774" s="3"/>
    </row>
    <row r="775" spans="1:36" hidden="1" x14ac:dyDescent="0.2">
      <c r="A775" s="1" t="str">
        <f t="shared" si="12"/>
        <v>Bath and North East SomersetChinese</v>
      </c>
      <c r="B775" s="3" t="s">
        <v>88</v>
      </c>
      <c r="C775" s="3" t="s">
        <v>89</v>
      </c>
      <c r="D775" s="3" t="s">
        <v>713</v>
      </c>
      <c r="E775" s="5">
        <v>1912</v>
      </c>
      <c r="F775" s="5">
        <v>0</v>
      </c>
      <c r="G775" s="5">
        <v>0</v>
      </c>
      <c r="H775" s="5">
        <v>3</v>
      </c>
      <c r="I775" s="5">
        <v>0</v>
      </c>
      <c r="J775" s="5">
        <v>10</v>
      </c>
      <c r="K775" s="5">
        <v>49</v>
      </c>
      <c r="L775" s="5">
        <v>20</v>
      </c>
      <c r="M775" s="5">
        <v>0</v>
      </c>
      <c r="N775" s="5">
        <v>0</v>
      </c>
      <c r="O775" s="6">
        <v>0</v>
      </c>
      <c r="P775" s="6">
        <v>0</v>
      </c>
      <c r="Q775" s="6">
        <v>0.15690376569037656</v>
      </c>
      <c r="R775" s="6">
        <v>0</v>
      </c>
      <c r="S775" s="6">
        <v>0.52301255230125521</v>
      </c>
      <c r="T775" s="6">
        <v>2.5627615062761508</v>
      </c>
      <c r="U775" s="6">
        <v>1.0460251046025104</v>
      </c>
      <c r="V775" s="6">
        <v>0</v>
      </c>
      <c r="W775" s="6">
        <v>0</v>
      </c>
      <c r="X775" s="5">
        <v>320</v>
      </c>
      <c r="Y775" s="5">
        <v>278</v>
      </c>
      <c r="Z775" s="5">
        <v>16</v>
      </c>
      <c r="AA775" s="5">
        <v>0</v>
      </c>
      <c r="AB775" s="5">
        <v>0</v>
      </c>
      <c r="AC775" s="5">
        <v>0</v>
      </c>
      <c r="AD775" s="5">
        <v>320</v>
      </c>
      <c r="AE775" s="5">
        <v>278</v>
      </c>
      <c r="AF775" s="5">
        <v>16</v>
      </c>
      <c r="AG775" s="6">
        <v>5.7553956834532372</v>
      </c>
      <c r="AH775" s="6">
        <v>86.875</v>
      </c>
      <c r="AI775" s="3"/>
      <c r="AJ775" s="3"/>
    </row>
    <row r="776" spans="1:36" hidden="1" x14ac:dyDescent="0.2">
      <c r="A776" s="1" t="str">
        <f t="shared" si="12"/>
        <v>Bath and North East SomersetAsian Other</v>
      </c>
      <c r="B776" s="3" t="s">
        <v>88</v>
      </c>
      <c r="C776" s="3" t="s">
        <v>89</v>
      </c>
      <c r="D776" s="3" t="s">
        <v>714</v>
      </c>
      <c r="E776" s="5">
        <v>1160</v>
      </c>
      <c r="F776" s="5">
        <v>0</v>
      </c>
      <c r="G776" s="5">
        <v>0</v>
      </c>
      <c r="H776" s="5">
        <v>14</v>
      </c>
      <c r="I776" s="5">
        <v>0</v>
      </c>
      <c r="J776" s="5">
        <v>13</v>
      </c>
      <c r="K776" s="5">
        <v>57</v>
      </c>
      <c r="L776" s="5">
        <v>26</v>
      </c>
      <c r="M776" s="5">
        <v>0</v>
      </c>
      <c r="N776" s="5">
        <v>0</v>
      </c>
      <c r="O776" s="6">
        <v>0</v>
      </c>
      <c r="P776" s="6">
        <v>0</v>
      </c>
      <c r="Q776" s="6">
        <v>1.2068965517241379</v>
      </c>
      <c r="R776" s="6">
        <v>0</v>
      </c>
      <c r="S776" s="6">
        <v>1.1206896551724137</v>
      </c>
      <c r="T776" s="6">
        <v>4.9137931034482758</v>
      </c>
      <c r="U776" s="6">
        <v>2.2413793103448274</v>
      </c>
      <c r="V776" s="6">
        <v>0</v>
      </c>
      <c r="W776" s="6">
        <v>0</v>
      </c>
      <c r="X776" s="5">
        <v>424</v>
      </c>
      <c r="Y776" s="5">
        <v>360</v>
      </c>
      <c r="Z776" s="5">
        <v>17</v>
      </c>
      <c r="AA776" s="5">
        <v>0</v>
      </c>
      <c r="AB776" s="5">
        <v>0</v>
      </c>
      <c r="AC776" s="5">
        <v>0</v>
      </c>
      <c r="AD776" s="5">
        <v>424</v>
      </c>
      <c r="AE776" s="5">
        <v>360</v>
      </c>
      <c r="AF776" s="5">
        <v>17</v>
      </c>
      <c r="AG776" s="6">
        <v>4.7222222222222223</v>
      </c>
      <c r="AH776" s="6">
        <v>84.905660377358487</v>
      </c>
      <c r="AI776" s="3"/>
      <c r="AJ776" s="3"/>
    </row>
    <row r="777" spans="1:36" hidden="1" x14ac:dyDescent="0.2">
      <c r="A777" s="1" t="str">
        <f t="shared" si="12"/>
        <v>Bath and North East SomersetBlack African</v>
      </c>
      <c r="B777" s="3" t="s">
        <v>88</v>
      </c>
      <c r="C777" s="3" t="s">
        <v>89</v>
      </c>
      <c r="D777" s="3" t="s">
        <v>715</v>
      </c>
      <c r="E777" s="5">
        <v>499</v>
      </c>
      <c r="F777" s="5">
        <v>0</v>
      </c>
      <c r="G777" s="5">
        <v>0</v>
      </c>
      <c r="H777" s="5">
        <v>1</v>
      </c>
      <c r="I777" s="5">
        <v>0</v>
      </c>
      <c r="J777" s="5">
        <v>13</v>
      </c>
      <c r="K777" s="5">
        <v>21</v>
      </c>
      <c r="L777" s="5">
        <v>21</v>
      </c>
      <c r="M777" s="5">
        <v>0</v>
      </c>
      <c r="N777" s="5">
        <v>0</v>
      </c>
      <c r="O777" s="6">
        <v>0</v>
      </c>
      <c r="P777" s="6">
        <v>0</v>
      </c>
      <c r="Q777" s="6">
        <v>0.20040080160320642</v>
      </c>
      <c r="R777" s="6">
        <v>0</v>
      </c>
      <c r="S777" s="6">
        <v>2.6052104208416833</v>
      </c>
      <c r="T777" s="6">
        <v>4.2084168336673349</v>
      </c>
      <c r="U777" s="6">
        <v>4.2084168336673349</v>
      </c>
      <c r="V777" s="6">
        <v>0</v>
      </c>
      <c r="W777" s="6">
        <v>0</v>
      </c>
      <c r="X777" s="5">
        <v>176</v>
      </c>
      <c r="Y777" s="5">
        <v>159</v>
      </c>
      <c r="Z777" s="5">
        <v>15</v>
      </c>
      <c r="AA777" s="5">
        <v>0</v>
      </c>
      <c r="AB777" s="5">
        <v>0</v>
      </c>
      <c r="AC777" s="5">
        <v>0</v>
      </c>
      <c r="AD777" s="5">
        <v>176</v>
      </c>
      <c r="AE777" s="5">
        <v>159</v>
      </c>
      <c r="AF777" s="5">
        <v>15</v>
      </c>
      <c r="AG777" s="6">
        <v>9.433962264150944</v>
      </c>
      <c r="AH777" s="6">
        <v>90.340909090909093</v>
      </c>
      <c r="AI777" s="3"/>
      <c r="AJ777" s="3"/>
    </row>
    <row r="778" spans="1:36" hidden="1" x14ac:dyDescent="0.2">
      <c r="A778" s="1" t="str">
        <f t="shared" si="12"/>
        <v>Bath and North East SomersetBlack Caribbean</v>
      </c>
      <c r="B778" s="3" t="s">
        <v>88</v>
      </c>
      <c r="C778" s="3" t="s">
        <v>89</v>
      </c>
      <c r="D778" s="3" t="s">
        <v>716</v>
      </c>
      <c r="E778" s="5">
        <v>672</v>
      </c>
      <c r="F778" s="5">
        <v>0</v>
      </c>
      <c r="G778" s="5">
        <v>0</v>
      </c>
      <c r="H778" s="5">
        <v>15</v>
      </c>
      <c r="I778" s="5">
        <v>0</v>
      </c>
      <c r="J778" s="5">
        <v>24</v>
      </c>
      <c r="K778" s="5">
        <v>18</v>
      </c>
      <c r="L778" s="5">
        <v>51</v>
      </c>
      <c r="M778" s="5">
        <v>0</v>
      </c>
      <c r="N778" s="5">
        <v>0</v>
      </c>
      <c r="O778" s="6">
        <v>0</v>
      </c>
      <c r="P778" s="6">
        <v>0</v>
      </c>
      <c r="Q778" s="6">
        <v>2.2321428571428572</v>
      </c>
      <c r="R778" s="6">
        <v>0</v>
      </c>
      <c r="S778" s="6">
        <v>3.5714285714285716</v>
      </c>
      <c r="T778" s="6">
        <v>2.6785714285714284</v>
      </c>
      <c r="U778" s="6">
        <v>7.5892857142857144</v>
      </c>
      <c r="V778" s="6">
        <v>0</v>
      </c>
      <c r="W778" s="6">
        <v>0</v>
      </c>
      <c r="X778" s="5">
        <v>268</v>
      </c>
      <c r="Y778" s="5">
        <v>234</v>
      </c>
      <c r="Z778" s="5">
        <v>32</v>
      </c>
      <c r="AA778" s="5">
        <v>0</v>
      </c>
      <c r="AB778" s="5">
        <v>0</v>
      </c>
      <c r="AC778" s="5">
        <v>0</v>
      </c>
      <c r="AD778" s="5">
        <v>268</v>
      </c>
      <c r="AE778" s="5">
        <v>234</v>
      </c>
      <c r="AF778" s="5">
        <v>32</v>
      </c>
      <c r="AG778" s="6">
        <v>13.675213675213675</v>
      </c>
      <c r="AH778" s="6">
        <v>87.31343283582089</v>
      </c>
      <c r="AI778" s="3"/>
      <c r="AJ778" s="3"/>
    </row>
    <row r="779" spans="1:36" hidden="1" x14ac:dyDescent="0.2">
      <c r="A779" s="1" t="str">
        <f t="shared" si="12"/>
        <v>Bath and North East SomersetBlack Other</v>
      </c>
      <c r="B779" s="3" t="s">
        <v>88</v>
      </c>
      <c r="C779" s="3" t="s">
        <v>89</v>
      </c>
      <c r="D779" s="3" t="s">
        <v>717</v>
      </c>
      <c r="E779" s="5">
        <v>155</v>
      </c>
      <c r="F779" s="5">
        <v>0</v>
      </c>
      <c r="G779" s="5">
        <v>0</v>
      </c>
      <c r="H779" s="5">
        <v>7</v>
      </c>
      <c r="I779" s="5">
        <v>0</v>
      </c>
      <c r="J779" s="5">
        <v>16</v>
      </c>
      <c r="K779" s="5">
        <v>4</v>
      </c>
      <c r="L779" s="5">
        <v>26</v>
      </c>
      <c r="M779" s="5">
        <v>0</v>
      </c>
      <c r="N779" s="5">
        <v>0</v>
      </c>
      <c r="O779" s="6">
        <v>0</v>
      </c>
      <c r="P779" s="6">
        <v>0</v>
      </c>
      <c r="Q779" s="6">
        <v>4.5161290322580649</v>
      </c>
      <c r="R779" s="6">
        <v>0</v>
      </c>
      <c r="S779" s="6">
        <v>10.32258064516129</v>
      </c>
      <c r="T779" s="6">
        <v>2.5806451612903225</v>
      </c>
      <c r="U779" s="6">
        <v>16.774193548387096</v>
      </c>
      <c r="V779" s="6">
        <v>0</v>
      </c>
      <c r="W779" s="6">
        <v>0</v>
      </c>
      <c r="X779" s="5">
        <v>74</v>
      </c>
      <c r="Y779" s="5">
        <v>65</v>
      </c>
      <c r="Z779" s="5">
        <v>10</v>
      </c>
      <c r="AA779" s="5">
        <v>0</v>
      </c>
      <c r="AB779" s="5">
        <v>0</v>
      </c>
      <c r="AC779" s="5">
        <v>0</v>
      </c>
      <c r="AD779" s="5">
        <v>74</v>
      </c>
      <c r="AE779" s="5">
        <v>65</v>
      </c>
      <c r="AF779" s="5">
        <v>10</v>
      </c>
      <c r="AG779" s="6">
        <v>15.384615384615385</v>
      </c>
      <c r="AH779" s="6">
        <v>87.837837837837839</v>
      </c>
      <c r="AI779" s="3"/>
      <c r="AJ779" s="3"/>
    </row>
    <row r="780" spans="1:36" hidden="1" x14ac:dyDescent="0.2">
      <c r="A780" s="1" t="str">
        <f t="shared" si="12"/>
        <v>Bath and North East SomersetArab</v>
      </c>
      <c r="B780" s="3" t="s">
        <v>88</v>
      </c>
      <c r="C780" s="3" t="s">
        <v>89</v>
      </c>
      <c r="D780" s="3" t="s">
        <v>699</v>
      </c>
      <c r="E780" s="5">
        <v>375</v>
      </c>
      <c r="F780" s="5">
        <v>0</v>
      </c>
      <c r="G780" s="5">
        <v>0</v>
      </c>
      <c r="H780" s="5">
        <v>2</v>
      </c>
      <c r="I780" s="5">
        <v>0</v>
      </c>
      <c r="J780" s="5">
        <v>11</v>
      </c>
      <c r="K780" s="5">
        <v>6</v>
      </c>
      <c r="L780" s="5">
        <v>2</v>
      </c>
      <c r="M780" s="5">
        <v>0</v>
      </c>
      <c r="N780" s="5">
        <v>0</v>
      </c>
      <c r="O780" s="6">
        <v>0</v>
      </c>
      <c r="P780" s="6">
        <v>0</v>
      </c>
      <c r="Q780" s="6">
        <v>0.53333333333333333</v>
      </c>
      <c r="R780" s="6">
        <v>0</v>
      </c>
      <c r="S780" s="6">
        <v>2.9333333333333331</v>
      </c>
      <c r="T780" s="6">
        <v>1.6</v>
      </c>
      <c r="U780" s="6">
        <v>0.53333333333333333</v>
      </c>
      <c r="V780" s="6">
        <v>0</v>
      </c>
      <c r="W780" s="6">
        <v>0</v>
      </c>
      <c r="X780" s="5">
        <v>86</v>
      </c>
      <c r="Y780" s="5">
        <v>60</v>
      </c>
      <c r="Z780" s="5">
        <v>6</v>
      </c>
      <c r="AA780" s="5">
        <v>0</v>
      </c>
      <c r="AB780" s="5">
        <v>0</v>
      </c>
      <c r="AC780" s="5">
        <v>0</v>
      </c>
      <c r="AD780" s="5">
        <v>86</v>
      </c>
      <c r="AE780" s="5">
        <v>60</v>
      </c>
      <c r="AF780" s="5">
        <v>6</v>
      </c>
      <c r="AG780" s="6">
        <v>10</v>
      </c>
      <c r="AH780" s="6">
        <v>69.767441860465112</v>
      </c>
      <c r="AI780" s="3"/>
      <c r="AJ780" s="3"/>
    </row>
    <row r="781" spans="1:36" hidden="1" x14ac:dyDescent="0.2">
      <c r="A781" s="1" t="str">
        <f t="shared" si="12"/>
        <v>Bath and North East SomersetOther</v>
      </c>
      <c r="B781" s="3" t="s">
        <v>88</v>
      </c>
      <c r="C781" s="3" t="s">
        <v>89</v>
      </c>
      <c r="D781" s="3" t="s">
        <v>718</v>
      </c>
      <c r="E781" s="5">
        <v>367</v>
      </c>
      <c r="F781" s="5">
        <v>0</v>
      </c>
      <c r="G781" s="5">
        <v>0</v>
      </c>
      <c r="H781" s="5">
        <v>1</v>
      </c>
      <c r="I781" s="5">
        <v>0</v>
      </c>
      <c r="J781" s="5">
        <v>9</v>
      </c>
      <c r="K781" s="5">
        <v>25</v>
      </c>
      <c r="L781" s="5">
        <v>6</v>
      </c>
      <c r="M781" s="5">
        <v>0</v>
      </c>
      <c r="N781" s="5">
        <v>0</v>
      </c>
      <c r="O781" s="6">
        <v>0</v>
      </c>
      <c r="P781" s="6">
        <v>0</v>
      </c>
      <c r="Q781" s="6">
        <v>0.27247956403269757</v>
      </c>
      <c r="R781" s="6">
        <v>0</v>
      </c>
      <c r="S781" s="6">
        <v>2.4523160762942777</v>
      </c>
      <c r="T781" s="6">
        <v>6.8119891008174385</v>
      </c>
      <c r="U781" s="6">
        <v>1.6348773841961852</v>
      </c>
      <c r="V781" s="6">
        <v>0</v>
      </c>
      <c r="W781" s="6">
        <v>0</v>
      </c>
      <c r="X781" s="5">
        <v>124</v>
      </c>
      <c r="Y781" s="5">
        <v>116</v>
      </c>
      <c r="Z781" s="5">
        <v>15</v>
      </c>
      <c r="AA781" s="5">
        <v>0</v>
      </c>
      <c r="AB781" s="5">
        <v>0</v>
      </c>
      <c r="AC781" s="5">
        <v>0</v>
      </c>
      <c r="AD781" s="5">
        <v>124</v>
      </c>
      <c r="AE781" s="5">
        <v>116</v>
      </c>
      <c r="AF781" s="5">
        <v>15</v>
      </c>
      <c r="AG781" s="6">
        <v>12.931034482758621</v>
      </c>
      <c r="AH781" s="6">
        <v>93.548387096774192</v>
      </c>
      <c r="AI781" s="3"/>
      <c r="AJ781" s="3"/>
    </row>
    <row r="782" spans="1:36" x14ac:dyDescent="0.2">
      <c r="A782" s="1" t="str">
        <f t="shared" si="12"/>
        <v>BedfordAll people</v>
      </c>
      <c r="B782" s="3" t="s">
        <v>153</v>
      </c>
      <c r="C782" s="3" t="s">
        <v>154</v>
      </c>
      <c r="D782" s="3" t="s">
        <v>700</v>
      </c>
      <c r="E782" s="5">
        <v>157479</v>
      </c>
      <c r="F782" s="5">
        <v>6411</v>
      </c>
      <c r="G782" s="5">
        <v>12390</v>
      </c>
      <c r="H782" s="5">
        <v>6411</v>
      </c>
      <c r="I782" s="5">
        <v>9061</v>
      </c>
      <c r="J782" s="5">
        <v>8580</v>
      </c>
      <c r="K782" s="5">
        <v>20167</v>
      </c>
      <c r="L782" s="5">
        <v>8048</v>
      </c>
      <c r="M782" s="5">
        <v>0</v>
      </c>
      <c r="N782" s="5">
        <v>0</v>
      </c>
      <c r="O782" s="6">
        <v>4.0710189930085914</v>
      </c>
      <c r="P782" s="6">
        <v>7.8677156954260568</v>
      </c>
      <c r="Q782" s="6">
        <v>4.0710189930085914</v>
      </c>
      <c r="R782" s="6">
        <v>5.7537830440884186</v>
      </c>
      <c r="S782" s="6">
        <v>5.4483454936848723</v>
      </c>
      <c r="T782" s="6">
        <v>12.806151931368627</v>
      </c>
      <c r="U782" s="6">
        <v>5.1105226728643185</v>
      </c>
      <c r="V782" s="6">
        <v>0</v>
      </c>
      <c r="W782" s="6">
        <v>0</v>
      </c>
      <c r="X782" s="5">
        <v>53230</v>
      </c>
      <c r="Y782" s="5">
        <v>46447</v>
      </c>
      <c r="Z782" s="5">
        <v>2709</v>
      </c>
      <c r="AA782" s="5">
        <v>0</v>
      </c>
      <c r="AB782" s="5">
        <v>0</v>
      </c>
      <c r="AC782" s="5">
        <v>0</v>
      </c>
      <c r="AD782" s="5">
        <v>53230</v>
      </c>
      <c r="AE782" s="5">
        <v>46447</v>
      </c>
      <c r="AF782" s="5">
        <v>2709</v>
      </c>
      <c r="AG782" s="6">
        <v>5.8324541951040976</v>
      </c>
      <c r="AH782" s="6">
        <v>87.25718579748262</v>
      </c>
      <c r="AI782" s="6"/>
      <c r="AJ782" s="6"/>
    </row>
    <row r="783" spans="1:36" hidden="1" x14ac:dyDescent="0.2">
      <c r="A783" s="1" t="str">
        <f t="shared" si="12"/>
        <v>BedfordWhite British</v>
      </c>
      <c r="B783" s="3" t="s">
        <v>153</v>
      </c>
      <c r="C783" s="3" t="s">
        <v>154</v>
      </c>
      <c r="D783" s="3" t="s">
        <v>701</v>
      </c>
      <c r="E783" s="5">
        <v>112588</v>
      </c>
      <c r="F783" s="5">
        <v>2900</v>
      </c>
      <c r="G783" s="5">
        <v>6185</v>
      </c>
      <c r="H783" s="5">
        <v>2900</v>
      </c>
      <c r="I783" s="5">
        <v>4673</v>
      </c>
      <c r="J783" s="5">
        <v>4972</v>
      </c>
      <c r="K783" s="5">
        <v>17048</v>
      </c>
      <c r="L783" s="5">
        <v>4317</v>
      </c>
      <c r="M783" s="5">
        <v>0</v>
      </c>
      <c r="N783" s="5">
        <v>0</v>
      </c>
      <c r="O783" s="6">
        <v>2.5757629587522648</v>
      </c>
      <c r="P783" s="6">
        <v>5.4934806551319859</v>
      </c>
      <c r="Q783" s="6">
        <v>2.5757629587522648</v>
      </c>
      <c r="R783" s="6">
        <v>4.1505311400859775</v>
      </c>
      <c r="S783" s="6">
        <v>4.4161011830745727</v>
      </c>
      <c r="T783" s="6">
        <v>15.141933420968487</v>
      </c>
      <c r="U783" s="6">
        <v>3.8343340320460442</v>
      </c>
      <c r="V783" s="6">
        <v>0</v>
      </c>
      <c r="W783" s="6">
        <v>0</v>
      </c>
      <c r="X783" s="5">
        <v>35927</v>
      </c>
      <c r="Y783" s="5">
        <v>31931</v>
      </c>
      <c r="Z783" s="5">
        <v>1496</v>
      </c>
      <c r="AA783" s="5">
        <v>0</v>
      </c>
      <c r="AB783" s="5">
        <v>0</v>
      </c>
      <c r="AC783" s="5">
        <v>0</v>
      </c>
      <c r="AD783" s="5">
        <v>35927</v>
      </c>
      <c r="AE783" s="5">
        <v>31931</v>
      </c>
      <c r="AF783" s="5">
        <v>1496</v>
      </c>
      <c r="AG783" s="6">
        <v>4.6851022517302932</v>
      </c>
      <c r="AH783" s="6">
        <v>88.877445932028834</v>
      </c>
      <c r="AI783" s="6"/>
      <c r="AJ783" s="6"/>
    </row>
    <row r="784" spans="1:36" hidden="1" x14ac:dyDescent="0.2">
      <c r="A784" s="1" t="str">
        <f t="shared" si="12"/>
        <v>BedfordMinorities - all other than White British</v>
      </c>
      <c r="B784" s="3" t="s">
        <v>153</v>
      </c>
      <c r="C784" s="3" t="s">
        <v>154</v>
      </c>
      <c r="D784" s="3" t="s">
        <v>702</v>
      </c>
      <c r="E784" s="5">
        <v>44891</v>
      </c>
      <c r="F784" s="5">
        <v>3511</v>
      </c>
      <c r="G784" s="5">
        <v>6205</v>
      </c>
      <c r="H784" s="5">
        <v>3511</v>
      </c>
      <c r="I784" s="5">
        <v>4388</v>
      </c>
      <c r="J784" s="5">
        <v>3608</v>
      </c>
      <c r="K784" s="5">
        <v>3119</v>
      </c>
      <c r="L784" s="5">
        <v>3731</v>
      </c>
      <c r="M784" s="5">
        <v>0</v>
      </c>
      <c r="N784" s="5">
        <v>0</v>
      </c>
      <c r="O784" s="6">
        <v>7.8211668263126235</v>
      </c>
      <c r="P784" s="6">
        <v>13.822369740036978</v>
      </c>
      <c r="Q784" s="6">
        <v>7.8211668263126235</v>
      </c>
      <c r="R784" s="6">
        <v>9.7747878193847324</v>
      </c>
      <c r="S784" s="6">
        <v>8.0372457730948295</v>
      </c>
      <c r="T784" s="6">
        <v>6.9479405671515453</v>
      </c>
      <c r="U784" s="6">
        <v>8.3112427880866981</v>
      </c>
      <c r="V784" s="6">
        <v>0</v>
      </c>
      <c r="W784" s="6">
        <v>0</v>
      </c>
      <c r="X784" s="5">
        <v>17303</v>
      </c>
      <c r="Y784" s="5">
        <v>14516</v>
      </c>
      <c r="Z784" s="5">
        <v>1213</v>
      </c>
      <c r="AA784" s="5">
        <v>0</v>
      </c>
      <c r="AB784" s="5">
        <v>0</v>
      </c>
      <c r="AC784" s="5">
        <v>0</v>
      </c>
      <c r="AD784" s="5">
        <v>17303</v>
      </c>
      <c r="AE784" s="5">
        <v>14516</v>
      </c>
      <c r="AF784" s="5">
        <v>1213</v>
      </c>
      <c r="AG784" s="6">
        <v>8.3562965004133378</v>
      </c>
      <c r="AH784" s="6">
        <v>83.892966537594631</v>
      </c>
      <c r="AI784" s="6"/>
      <c r="AJ784" s="6"/>
    </row>
    <row r="785" spans="1:36" hidden="1" x14ac:dyDescent="0.2">
      <c r="A785" s="1" t="str">
        <f t="shared" si="12"/>
        <v>BedfordWhite Irish</v>
      </c>
      <c r="B785" s="3" t="s">
        <v>153</v>
      </c>
      <c r="C785" s="3" t="s">
        <v>154</v>
      </c>
      <c r="D785" s="3" t="s">
        <v>703</v>
      </c>
      <c r="E785" s="5">
        <v>1683</v>
      </c>
      <c r="F785" s="5">
        <v>104</v>
      </c>
      <c r="G785" s="5">
        <v>189</v>
      </c>
      <c r="H785" s="5">
        <v>104</v>
      </c>
      <c r="I785" s="5">
        <v>135</v>
      </c>
      <c r="J785" s="5">
        <v>101</v>
      </c>
      <c r="K785" s="5">
        <v>158</v>
      </c>
      <c r="L785" s="5">
        <v>116</v>
      </c>
      <c r="M785" s="5">
        <v>0</v>
      </c>
      <c r="N785" s="5">
        <v>0</v>
      </c>
      <c r="O785" s="6">
        <v>6.1794414735591205</v>
      </c>
      <c r="P785" s="6">
        <v>11.229946524064172</v>
      </c>
      <c r="Q785" s="6">
        <v>6.1794414735591205</v>
      </c>
      <c r="R785" s="6">
        <v>8.0213903743315509</v>
      </c>
      <c r="S785" s="6">
        <v>6.001188354129531</v>
      </c>
      <c r="T785" s="6">
        <v>9.3879976232917404</v>
      </c>
      <c r="U785" s="6">
        <v>6.8924539512774805</v>
      </c>
      <c r="V785" s="6">
        <v>0</v>
      </c>
      <c r="W785" s="6">
        <v>0</v>
      </c>
      <c r="X785" s="5">
        <v>457</v>
      </c>
      <c r="Y785" s="5">
        <v>410</v>
      </c>
      <c r="Z785" s="5">
        <v>11</v>
      </c>
      <c r="AA785" s="5">
        <v>0</v>
      </c>
      <c r="AB785" s="5">
        <v>0</v>
      </c>
      <c r="AC785" s="5">
        <v>0</v>
      </c>
      <c r="AD785" s="5">
        <v>457</v>
      </c>
      <c r="AE785" s="5">
        <v>410</v>
      </c>
      <c r="AF785" s="5">
        <v>11</v>
      </c>
      <c r="AG785" s="6">
        <v>2.6829268292682928</v>
      </c>
      <c r="AH785" s="6">
        <v>89.715536105032825</v>
      </c>
      <c r="AI785" s="6"/>
      <c r="AJ785" s="6"/>
    </row>
    <row r="786" spans="1:36" hidden="1" x14ac:dyDescent="0.2">
      <c r="A786" s="1" t="str">
        <f t="shared" si="12"/>
        <v>BedfordWhite Gyspy or Irish Traveller</v>
      </c>
      <c r="B786" s="3" t="s">
        <v>153</v>
      </c>
      <c r="C786" s="3" t="s">
        <v>154</v>
      </c>
      <c r="D786" s="3" t="s">
        <v>704</v>
      </c>
      <c r="E786" s="5">
        <v>115</v>
      </c>
      <c r="F786" s="5">
        <v>15</v>
      </c>
      <c r="G786" s="5">
        <v>19</v>
      </c>
      <c r="H786" s="5">
        <v>15</v>
      </c>
      <c r="I786" s="5">
        <v>17</v>
      </c>
      <c r="J786" s="5">
        <v>4</v>
      </c>
      <c r="K786" s="5">
        <v>10</v>
      </c>
      <c r="L786" s="5">
        <v>8</v>
      </c>
      <c r="M786" s="5">
        <v>0</v>
      </c>
      <c r="N786" s="5">
        <v>0</v>
      </c>
      <c r="O786" s="6">
        <v>13.043478260869565</v>
      </c>
      <c r="P786" s="6">
        <v>16.521739130434781</v>
      </c>
      <c r="Q786" s="6">
        <v>13.043478260869565</v>
      </c>
      <c r="R786" s="6">
        <v>14.782608695652174</v>
      </c>
      <c r="S786" s="6">
        <v>3.4782608695652173</v>
      </c>
      <c r="T786" s="6">
        <v>8.695652173913043</v>
      </c>
      <c r="U786" s="6">
        <v>6.9565217391304346</v>
      </c>
      <c r="V786" s="6">
        <v>0</v>
      </c>
      <c r="W786" s="6">
        <v>0</v>
      </c>
      <c r="X786" s="5">
        <v>42</v>
      </c>
      <c r="Y786" s="5">
        <v>21</v>
      </c>
      <c r="Z786" s="5">
        <v>8</v>
      </c>
      <c r="AA786" s="5">
        <v>0</v>
      </c>
      <c r="AB786" s="5">
        <v>0</v>
      </c>
      <c r="AC786" s="5">
        <v>0</v>
      </c>
      <c r="AD786" s="5">
        <v>42</v>
      </c>
      <c r="AE786" s="5">
        <v>21</v>
      </c>
      <c r="AF786" s="5">
        <v>8</v>
      </c>
      <c r="AG786" s="6">
        <v>38.095238095238095</v>
      </c>
      <c r="AH786" s="6">
        <v>50</v>
      </c>
      <c r="AI786" s="6"/>
      <c r="AJ786" s="6"/>
    </row>
    <row r="787" spans="1:36" hidden="1" x14ac:dyDescent="0.2">
      <c r="A787" s="1" t="str">
        <f t="shared" si="12"/>
        <v>BedfordWhite Other</v>
      </c>
      <c r="B787" s="3" t="s">
        <v>153</v>
      </c>
      <c r="C787" s="3" t="s">
        <v>154</v>
      </c>
      <c r="D787" s="3" t="s">
        <v>705</v>
      </c>
      <c r="E787" s="5">
        <v>12460</v>
      </c>
      <c r="F787" s="5">
        <v>1023</v>
      </c>
      <c r="G787" s="5">
        <v>1753</v>
      </c>
      <c r="H787" s="5">
        <v>1023</v>
      </c>
      <c r="I787" s="5">
        <v>1352</v>
      </c>
      <c r="J787" s="5">
        <v>959</v>
      </c>
      <c r="K787" s="5">
        <v>702</v>
      </c>
      <c r="L787" s="5">
        <v>1208</v>
      </c>
      <c r="M787" s="5">
        <v>0</v>
      </c>
      <c r="N787" s="5">
        <v>0</v>
      </c>
      <c r="O787" s="6">
        <v>8.2102728731942207</v>
      </c>
      <c r="P787" s="6">
        <v>14.069020866773675</v>
      </c>
      <c r="Q787" s="6">
        <v>8.2102728731942207</v>
      </c>
      <c r="R787" s="6">
        <v>10.850722311396469</v>
      </c>
      <c r="S787" s="6">
        <v>7.6966292134831464</v>
      </c>
      <c r="T787" s="6">
        <v>5.6340288924558584</v>
      </c>
      <c r="U787" s="6">
        <v>9.6950240770465488</v>
      </c>
      <c r="V787" s="6">
        <v>0</v>
      </c>
      <c r="W787" s="6">
        <v>0</v>
      </c>
      <c r="X787" s="5">
        <v>5731</v>
      </c>
      <c r="Y787" s="5">
        <v>5136</v>
      </c>
      <c r="Z787" s="5">
        <v>285</v>
      </c>
      <c r="AA787" s="5">
        <v>0</v>
      </c>
      <c r="AB787" s="5">
        <v>0</v>
      </c>
      <c r="AC787" s="5">
        <v>0</v>
      </c>
      <c r="AD787" s="5">
        <v>5731</v>
      </c>
      <c r="AE787" s="5">
        <v>5136</v>
      </c>
      <c r="AF787" s="5">
        <v>285</v>
      </c>
      <c r="AG787" s="6">
        <v>5.5490654205607477</v>
      </c>
      <c r="AH787" s="6">
        <v>89.617867736869655</v>
      </c>
      <c r="AI787" s="6"/>
      <c r="AJ787" s="6"/>
    </row>
    <row r="788" spans="1:36" hidden="1" x14ac:dyDescent="0.2">
      <c r="A788" s="1" t="str">
        <f t="shared" si="12"/>
        <v>BedfordMixed White and Black Caribbean</v>
      </c>
      <c r="B788" s="3" t="s">
        <v>153</v>
      </c>
      <c r="C788" s="3" t="s">
        <v>154</v>
      </c>
      <c r="D788" s="3" t="s">
        <v>706</v>
      </c>
      <c r="E788" s="5">
        <v>2396</v>
      </c>
      <c r="F788" s="5">
        <v>159</v>
      </c>
      <c r="G788" s="5">
        <v>368</v>
      </c>
      <c r="H788" s="5">
        <v>159</v>
      </c>
      <c r="I788" s="5">
        <v>180</v>
      </c>
      <c r="J788" s="5">
        <v>283</v>
      </c>
      <c r="K788" s="5">
        <v>183</v>
      </c>
      <c r="L788" s="5">
        <v>136</v>
      </c>
      <c r="M788" s="5">
        <v>0</v>
      </c>
      <c r="N788" s="5">
        <v>0</v>
      </c>
      <c r="O788" s="6">
        <v>6.6360601001669446</v>
      </c>
      <c r="P788" s="6">
        <v>15.358931552587647</v>
      </c>
      <c r="Q788" s="6">
        <v>6.6360601001669446</v>
      </c>
      <c r="R788" s="6">
        <v>7.5125208681135227</v>
      </c>
      <c r="S788" s="6">
        <v>11.81135225375626</v>
      </c>
      <c r="T788" s="6">
        <v>7.637729549248748</v>
      </c>
      <c r="U788" s="6">
        <v>5.6761268781302174</v>
      </c>
      <c r="V788" s="6">
        <v>0</v>
      </c>
      <c r="W788" s="6">
        <v>0</v>
      </c>
      <c r="X788" s="5">
        <v>487</v>
      </c>
      <c r="Y788" s="5">
        <v>404</v>
      </c>
      <c r="Z788" s="5">
        <v>70</v>
      </c>
      <c r="AA788" s="5">
        <v>0</v>
      </c>
      <c r="AB788" s="5">
        <v>0</v>
      </c>
      <c r="AC788" s="5">
        <v>0</v>
      </c>
      <c r="AD788" s="5">
        <v>487</v>
      </c>
      <c r="AE788" s="5">
        <v>404</v>
      </c>
      <c r="AF788" s="5">
        <v>70</v>
      </c>
      <c r="AG788" s="6">
        <v>17.326732673267326</v>
      </c>
      <c r="AH788" s="6">
        <v>82.956878850102669</v>
      </c>
      <c r="AI788" s="6"/>
      <c r="AJ788" s="6"/>
    </row>
    <row r="789" spans="1:36" hidden="1" x14ac:dyDescent="0.2">
      <c r="A789" s="1" t="str">
        <f t="shared" si="12"/>
        <v>BedfordMixed White and Black African</v>
      </c>
      <c r="B789" s="3" t="s">
        <v>153</v>
      </c>
      <c r="C789" s="3" t="s">
        <v>154</v>
      </c>
      <c r="D789" s="3" t="s">
        <v>707</v>
      </c>
      <c r="E789" s="5">
        <v>587</v>
      </c>
      <c r="F789" s="5">
        <v>51</v>
      </c>
      <c r="G789" s="5">
        <v>95</v>
      </c>
      <c r="H789" s="5">
        <v>51</v>
      </c>
      <c r="I789" s="5">
        <v>56</v>
      </c>
      <c r="J789" s="5">
        <v>59</v>
      </c>
      <c r="K789" s="5">
        <v>64</v>
      </c>
      <c r="L789" s="5">
        <v>71</v>
      </c>
      <c r="M789" s="5">
        <v>0</v>
      </c>
      <c r="N789" s="5">
        <v>0</v>
      </c>
      <c r="O789" s="6">
        <v>8.68824531516184</v>
      </c>
      <c r="P789" s="6">
        <v>16.183986371379898</v>
      </c>
      <c r="Q789" s="6">
        <v>8.68824531516184</v>
      </c>
      <c r="R789" s="6">
        <v>9.5400340715502558</v>
      </c>
      <c r="S789" s="6">
        <v>10.051107325383304</v>
      </c>
      <c r="T789" s="6">
        <v>10.90289608177172</v>
      </c>
      <c r="U789" s="6">
        <v>12.095400340715502</v>
      </c>
      <c r="V789" s="6">
        <v>0</v>
      </c>
      <c r="W789" s="6">
        <v>0</v>
      </c>
      <c r="X789" s="5">
        <v>148</v>
      </c>
      <c r="Y789" s="5">
        <v>122</v>
      </c>
      <c r="Z789" s="5">
        <v>21</v>
      </c>
      <c r="AA789" s="5">
        <v>0</v>
      </c>
      <c r="AB789" s="5">
        <v>0</v>
      </c>
      <c r="AC789" s="5">
        <v>0</v>
      </c>
      <c r="AD789" s="5">
        <v>148</v>
      </c>
      <c r="AE789" s="5">
        <v>122</v>
      </c>
      <c r="AF789" s="5">
        <v>21</v>
      </c>
      <c r="AG789" s="6">
        <v>17.21311475409836</v>
      </c>
      <c r="AH789" s="6">
        <v>82.432432432432435</v>
      </c>
      <c r="AI789" s="6"/>
      <c r="AJ789" s="6"/>
    </row>
    <row r="790" spans="1:36" hidden="1" x14ac:dyDescent="0.2">
      <c r="A790" s="1" t="str">
        <f t="shared" si="12"/>
        <v>BedfordMixed White and Asian</v>
      </c>
      <c r="B790" s="3" t="s">
        <v>153</v>
      </c>
      <c r="C790" s="3" t="s">
        <v>154</v>
      </c>
      <c r="D790" s="3" t="s">
        <v>708</v>
      </c>
      <c r="E790" s="5">
        <v>1366</v>
      </c>
      <c r="F790" s="5">
        <v>56</v>
      </c>
      <c r="G790" s="5">
        <v>106</v>
      </c>
      <c r="H790" s="5">
        <v>56</v>
      </c>
      <c r="I790" s="5">
        <v>86</v>
      </c>
      <c r="J790" s="5">
        <v>99</v>
      </c>
      <c r="K790" s="5">
        <v>165</v>
      </c>
      <c r="L790" s="5">
        <v>74</v>
      </c>
      <c r="M790" s="5">
        <v>0</v>
      </c>
      <c r="N790" s="5">
        <v>0</v>
      </c>
      <c r="O790" s="6">
        <v>4.0995607613469982</v>
      </c>
      <c r="P790" s="6">
        <v>7.7598828696925333</v>
      </c>
      <c r="Q790" s="6">
        <v>4.0995607613469982</v>
      </c>
      <c r="R790" s="6">
        <v>6.2957540263543192</v>
      </c>
      <c r="S790" s="6">
        <v>7.2474377745241583</v>
      </c>
      <c r="T790" s="6">
        <v>12.079062957540264</v>
      </c>
      <c r="U790" s="6">
        <v>5.4172767203513912</v>
      </c>
      <c r="V790" s="6">
        <v>0</v>
      </c>
      <c r="W790" s="6">
        <v>0</v>
      </c>
      <c r="X790" s="5">
        <v>267</v>
      </c>
      <c r="Y790" s="5">
        <v>239</v>
      </c>
      <c r="Z790" s="5">
        <v>28</v>
      </c>
      <c r="AA790" s="5">
        <v>0</v>
      </c>
      <c r="AB790" s="5">
        <v>0</v>
      </c>
      <c r="AC790" s="5">
        <v>0</v>
      </c>
      <c r="AD790" s="5">
        <v>267</v>
      </c>
      <c r="AE790" s="5">
        <v>239</v>
      </c>
      <c r="AF790" s="5">
        <v>28</v>
      </c>
      <c r="AG790" s="6">
        <v>11.715481171548117</v>
      </c>
      <c r="AH790" s="6">
        <v>89.513108614232209</v>
      </c>
      <c r="AI790" s="6"/>
      <c r="AJ790" s="6"/>
    </row>
    <row r="791" spans="1:36" hidden="1" x14ac:dyDescent="0.2">
      <c r="A791" s="1" t="str">
        <f t="shared" si="12"/>
        <v>BedfordMixed Other</v>
      </c>
      <c r="B791" s="3" t="s">
        <v>153</v>
      </c>
      <c r="C791" s="3" t="s">
        <v>154</v>
      </c>
      <c r="D791" s="3" t="s">
        <v>709</v>
      </c>
      <c r="E791" s="5">
        <v>1037</v>
      </c>
      <c r="F791" s="5">
        <v>68</v>
      </c>
      <c r="G791" s="5">
        <v>120</v>
      </c>
      <c r="H791" s="5">
        <v>68</v>
      </c>
      <c r="I791" s="5">
        <v>87</v>
      </c>
      <c r="J791" s="5">
        <v>73</v>
      </c>
      <c r="K791" s="5">
        <v>121</v>
      </c>
      <c r="L791" s="5">
        <v>78</v>
      </c>
      <c r="M791" s="5">
        <v>0</v>
      </c>
      <c r="N791" s="5">
        <v>0</v>
      </c>
      <c r="O791" s="6">
        <v>6.557377049180328</v>
      </c>
      <c r="P791" s="6">
        <v>11.571841851494696</v>
      </c>
      <c r="Q791" s="6">
        <v>6.557377049180328</v>
      </c>
      <c r="R791" s="6">
        <v>8.389585342333655</v>
      </c>
      <c r="S791" s="6">
        <v>7.0395371263259401</v>
      </c>
      <c r="T791" s="6">
        <v>11.668273866923819</v>
      </c>
      <c r="U791" s="6">
        <v>7.5216972034715521</v>
      </c>
      <c r="V791" s="6">
        <v>0</v>
      </c>
      <c r="W791" s="6">
        <v>0</v>
      </c>
      <c r="X791" s="5">
        <v>257</v>
      </c>
      <c r="Y791" s="5">
        <v>206</v>
      </c>
      <c r="Z791" s="5">
        <v>10</v>
      </c>
      <c r="AA791" s="5">
        <v>0</v>
      </c>
      <c r="AB791" s="5">
        <v>0</v>
      </c>
      <c r="AC791" s="5">
        <v>0</v>
      </c>
      <c r="AD791" s="5">
        <v>257</v>
      </c>
      <c r="AE791" s="5">
        <v>206</v>
      </c>
      <c r="AF791" s="5">
        <v>10</v>
      </c>
      <c r="AG791" s="6">
        <v>4.8543689320388346</v>
      </c>
      <c r="AH791" s="6">
        <v>80.155642023346303</v>
      </c>
      <c r="AI791" s="6"/>
      <c r="AJ791" s="6"/>
    </row>
    <row r="792" spans="1:36" hidden="1" x14ac:dyDescent="0.2">
      <c r="A792" s="1" t="str">
        <f t="shared" si="12"/>
        <v>BedfordIndian</v>
      </c>
      <c r="B792" s="3" t="s">
        <v>153</v>
      </c>
      <c r="C792" s="3" t="s">
        <v>154</v>
      </c>
      <c r="D792" s="3" t="s">
        <v>710</v>
      </c>
      <c r="E792" s="5">
        <v>8122</v>
      </c>
      <c r="F792" s="5">
        <v>288</v>
      </c>
      <c r="G792" s="5">
        <v>607</v>
      </c>
      <c r="H792" s="5">
        <v>288</v>
      </c>
      <c r="I792" s="5">
        <v>380</v>
      </c>
      <c r="J792" s="5">
        <v>508</v>
      </c>
      <c r="K792" s="5">
        <v>725</v>
      </c>
      <c r="L792" s="5">
        <v>283</v>
      </c>
      <c r="M792" s="5">
        <v>0</v>
      </c>
      <c r="N792" s="5">
        <v>0</v>
      </c>
      <c r="O792" s="6">
        <v>3.5459246491012064</v>
      </c>
      <c r="P792" s="6">
        <v>7.4735286875153903</v>
      </c>
      <c r="Q792" s="6">
        <v>3.5459246491012064</v>
      </c>
      <c r="R792" s="6">
        <v>4.6786505786752031</v>
      </c>
      <c r="S792" s="6">
        <v>6.2546170893868505</v>
      </c>
      <c r="T792" s="6">
        <v>8.9263728145776895</v>
      </c>
      <c r="U792" s="6">
        <v>3.4843634572765327</v>
      </c>
      <c r="V792" s="6">
        <v>0</v>
      </c>
      <c r="W792" s="6">
        <v>0</v>
      </c>
      <c r="X792" s="5">
        <v>3460</v>
      </c>
      <c r="Y792" s="5">
        <v>3052</v>
      </c>
      <c r="Z792" s="5">
        <v>237</v>
      </c>
      <c r="AA792" s="5">
        <v>0</v>
      </c>
      <c r="AB792" s="5">
        <v>0</v>
      </c>
      <c r="AC792" s="5">
        <v>0</v>
      </c>
      <c r="AD792" s="5">
        <v>3460</v>
      </c>
      <c r="AE792" s="5">
        <v>3052</v>
      </c>
      <c r="AF792" s="5">
        <v>237</v>
      </c>
      <c r="AG792" s="6">
        <v>7.7653997378768018</v>
      </c>
      <c r="AH792" s="6">
        <v>88.20809248554913</v>
      </c>
      <c r="AI792" s="6"/>
      <c r="AJ792" s="6"/>
    </row>
    <row r="793" spans="1:36" hidden="1" x14ac:dyDescent="0.2">
      <c r="A793" s="1" t="str">
        <f t="shared" si="12"/>
        <v>BedfordPakistani</v>
      </c>
      <c r="B793" s="3" t="s">
        <v>153</v>
      </c>
      <c r="C793" s="3" t="s">
        <v>154</v>
      </c>
      <c r="D793" s="3" t="s">
        <v>711</v>
      </c>
      <c r="E793" s="5">
        <v>3270</v>
      </c>
      <c r="F793" s="5">
        <v>164</v>
      </c>
      <c r="G793" s="5">
        <v>283</v>
      </c>
      <c r="H793" s="5">
        <v>164</v>
      </c>
      <c r="I793" s="5">
        <v>177</v>
      </c>
      <c r="J793" s="5">
        <v>133</v>
      </c>
      <c r="K793" s="5">
        <v>108</v>
      </c>
      <c r="L793" s="5">
        <v>138</v>
      </c>
      <c r="M793" s="5">
        <v>0</v>
      </c>
      <c r="N793" s="5">
        <v>0</v>
      </c>
      <c r="O793" s="6">
        <v>5.0152905198776763</v>
      </c>
      <c r="P793" s="6">
        <v>8.6544342507645258</v>
      </c>
      <c r="Q793" s="6">
        <v>5.0152905198776763</v>
      </c>
      <c r="R793" s="6">
        <v>5.4128440366972477</v>
      </c>
      <c r="S793" s="6">
        <v>4.0672782874617734</v>
      </c>
      <c r="T793" s="6">
        <v>3.3027522935779818</v>
      </c>
      <c r="U793" s="6">
        <v>4.2201834862385317</v>
      </c>
      <c r="V793" s="6">
        <v>0</v>
      </c>
      <c r="W793" s="6">
        <v>0</v>
      </c>
      <c r="X793" s="5">
        <v>1236</v>
      </c>
      <c r="Y793" s="5">
        <v>837</v>
      </c>
      <c r="Z793" s="5">
        <v>91</v>
      </c>
      <c r="AA793" s="5">
        <v>0</v>
      </c>
      <c r="AB793" s="5">
        <v>0</v>
      </c>
      <c r="AC793" s="5">
        <v>0</v>
      </c>
      <c r="AD793" s="5">
        <v>1236</v>
      </c>
      <c r="AE793" s="5">
        <v>837</v>
      </c>
      <c r="AF793" s="5">
        <v>91</v>
      </c>
      <c r="AG793" s="6">
        <v>10.872162485065711</v>
      </c>
      <c r="AH793" s="6">
        <v>67.71844660194175</v>
      </c>
      <c r="AI793" s="6"/>
      <c r="AJ793" s="6"/>
    </row>
    <row r="794" spans="1:36" hidden="1" x14ac:dyDescent="0.2">
      <c r="A794" s="1" t="str">
        <f t="shared" si="12"/>
        <v>BedfordBangladeshi</v>
      </c>
      <c r="B794" s="3" t="s">
        <v>153</v>
      </c>
      <c r="C794" s="3" t="s">
        <v>154</v>
      </c>
      <c r="D794" s="3" t="s">
        <v>712</v>
      </c>
      <c r="E794" s="5">
        <v>3225</v>
      </c>
      <c r="F794" s="5">
        <v>675</v>
      </c>
      <c r="G794" s="5">
        <v>1120</v>
      </c>
      <c r="H794" s="5">
        <v>675</v>
      </c>
      <c r="I794" s="5">
        <v>696</v>
      </c>
      <c r="J794" s="5">
        <v>495</v>
      </c>
      <c r="K794" s="5">
        <v>63</v>
      </c>
      <c r="L794" s="5">
        <v>706</v>
      </c>
      <c r="M794" s="5">
        <v>0</v>
      </c>
      <c r="N794" s="5">
        <v>0</v>
      </c>
      <c r="O794" s="6">
        <v>20.930232558139537</v>
      </c>
      <c r="P794" s="6">
        <v>34.728682170542633</v>
      </c>
      <c r="Q794" s="6">
        <v>20.930232558139537</v>
      </c>
      <c r="R794" s="6">
        <v>21.581395348837209</v>
      </c>
      <c r="S794" s="6">
        <v>15.348837209302326</v>
      </c>
      <c r="T794" s="6">
        <v>1.9534883720930232</v>
      </c>
      <c r="U794" s="6">
        <v>21.891472868217054</v>
      </c>
      <c r="V794" s="6">
        <v>0</v>
      </c>
      <c r="W794" s="6">
        <v>0</v>
      </c>
      <c r="X794" s="5">
        <v>1111</v>
      </c>
      <c r="Y794" s="5">
        <v>647</v>
      </c>
      <c r="Z794" s="5">
        <v>105</v>
      </c>
      <c r="AA794" s="5">
        <v>0</v>
      </c>
      <c r="AB794" s="5">
        <v>0</v>
      </c>
      <c r="AC794" s="5">
        <v>0</v>
      </c>
      <c r="AD794" s="5">
        <v>1111</v>
      </c>
      <c r="AE794" s="5">
        <v>647</v>
      </c>
      <c r="AF794" s="5">
        <v>105</v>
      </c>
      <c r="AG794" s="6">
        <v>16.228748068006183</v>
      </c>
      <c r="AH794" s="6">
        <v>58.235823582358236</v>
      </c>
      <c r="AI794" s="6"/>
      <c r="AJ794" s="6"/>
    </row>
    <row r="795" spans="1:36" hidden="1" x14ac:dyDescent="0.2">
      <c r="A795" s="1" t="str">
        <f t="shared" si="12"/>
        <v>BedfordChinese</v>
      </c>
      <c r="B795" s="3" t="s">
        <v>153</v>
      </c>
      <c r="C795" s="3" t="s">
        <v>154</v>
      </c>
      <c r="D795" s="3" t="s">
        <v>713</v>
      </c>
      <c r="E795" s="5">
        <v>905</v>
      </c>
      <c r="F795" s="5">
        <v>50</v>
      </c>
      <c r="G795" s="5">
        <v>65</v>
      </c>
      <c r="H795" s="5">
        <v>50</v>
      </c>
      <c r="I795" s="5">
        <v>182</v>
      </c>
      <c r="J795" s="5">
        <v>17</v>
      </c>
      <c r="K795" s="5">
        <v>78</v>
      </c>
      <c r="L795" s="5">
        <v>128</v>
      </c>
      <c r="M795" s="5">
        <v>0</v>
      </c>
      <c r="N795" s="5">
        <v>0</v>
      </c>
      <c r="O795" s="6">
        <v>5.5248618784530388</v>
      </c>
      <c r="P795" s="6">
        <v>7.1823204419889501</v>
      </c>
      <c r="Q795" s="6">
        <v>5.5248618784530388</v>
      </c>
      <c r="R795" s="6">
        <v>20.11049723756906</v>
      </c>
      <c r="S795" s="6">
        <v>1.8784530386740332</v>
      </c>
      <c r="T795" s="6">
        <v>8.6187845303867405</v>
      </c>
      <c r="U795" s="6">
        <v>14.143646408839778</v>
      </c>
      <c r="V795" s="6">
        <v>0</v>
      </c>
      <c r="W795" s="6">
        <v>0</v>
      </c>
      <c r="X795" s="5">
        <v>321</v>
      </c>
      <c r="Y795" s="5">
        <v>271</v>
      </c>
      <c r="Z795" s="5">
        <v>15</v>
      </c>
      <c r="AA795" s="5">
        <v>0</v>
      </c>
      <c r="AB795" s="5">
        <v>0</v>
      </c>
      <c r="AC795" s="5">
        <v>0</v>
      </c>
      <c r="AD795" s="5">
        <v>321</v>
      </c>
      <c r="AE795" s="5">
        <v>271</v>
      </c>
      <c r="AF795" s="5">
        <v>15</v>
      </c>
      <c r="AG795" s="6">
        <v>5.5350553505535052</v>
      </c>
      <c r="AH795" s="6">
        <v>84.423676012461058</v>
      </c>
      <c r="AI795" s="6"/>
      <c r="AJ795" s="6"/>
    </row>
    <row r="796" spans="1:36" hidden="1" x14ac:dyDescent="0.2">
      <c r="A796" s="1" t="str">
        <f t="shared" si="12"/>
        <v>BedfordAsian Other</v>
      </c>
      <c r="B796" s="3" t="s">
        <v>153</v>
      </c>
      <c r="C796" s="3" t="s">
        <v>154</v>
      </c>
      <c r="D796" s="3" t="s">
        <v>714</v>
      </c>
      <c r="E796" s="5">
        <v>2410</v>
      </c>
      <c r="F796" s="5">
        <v>211</v>
      </c>
      <c r="G796" s="5">
        <v>296</v>
      </c>
      <c r="H796" s="5">
        <v>211</v>
      </c>
      <c r="I796" s="5">
        <v>263</v>
      </c>
      <c r="J796" s="5">
        <v>134</v>
      </c>
      <c r="K796" s="5">
        <v>152</v>
      </c>
      <c r="L796" s="5">
        <v>215</v>
      </c>
      <c r="M796" s="5">
        <v>0</v>
      </c>
      <c r="N796" s="5">
        <v>0</v>
      </c>
      <c r="O796" s="6">
        <v>8.7551867219917021</v>
      </c>
      <c r="P796" s="6">
        <v>12.282157676348548</v>
      </c>
      <c r="Q796" s="6">
        <v>8.7551867219917021</v>
      </c>
      <c r="R796" s="6">
        <v>10.912863070539419</v>
      </c>
      <c r="S796" s="6">
        <v>5.5601659751037342</v>
      </c>
      <c r="T796" s="6">
        <v>6.3070539419087135</v>
      </c>
      <c r="U796" s="6">
        <v>8.9211618257261414</v>
      </c>
      <c r="V796" s="6">
        <v>0</v>
      </c>
      <c r="W796" s="6">
        <v>0</v>
      </c>
      <c r="X796" s="5">
        <v>968</v>
      </c>
      <c r="Y796" s="5">
        <v>779</v>
      </c>
      <c r="Z796" s="5">
        <v>54</v>
      </c>
      <c r="AA796" s="5">
        <v>0</v>
      </c>
      <c r="AB796" s="5">
        <v>0</v>
      </c>
      <c r="AC796" s="5">
        <v>0</v>
      </c>
      <c r="AD796" s="5">
        <v>968</v>
      </c>
      <c r="AE796" s="5">
        <v>779</v>
      </c>
      <c r="AF796" s="5">
        <v>54</v>
      </c>
      <c r="AG796" s="6">
        <v>6.9319640564826699</v>
      </c>
      <c r="AH796" s="6">
        <v>80.475206611570243</v>
      </c>
      <c r="AI796" s="6"/>
      <c r="AJ796" s="6"/>
    </row>
    <row r="797" spans="1:36" hidden="1" x14ac:dyDescent="0.2">
      <c r="A797" s="1" t="str">
        <f t="shared" si="12"/>
        <v>BedfordBlack African</v>
      </c>
      <c r="B797" s="3" t="s">
        <v>153</v>
      </c>
      <c r="C797" s="3" t="s">
        <v>154</v>
      </c>
      <c r="D797" s="3" t="s">
        <v>715</v>
      </c>
      <c r="E797" s="5">
        <v>2741</v>
      </c>
      <c r="F797" s="5">
        <v>249</v>
      </c>
      <c r="G797" s="5">
        <v>437</v>
      </c>
      <c r="H797" s="5">
        <v>249</v>
      </c>
      <c r="I797" s="5">
        <v>322</v>
      </c>
      <c r="J797" s="5">
        <v>260</v>
      </c>
      <c r="K797" s="5">
        <v>250</v>
      </c>
      <c r="L797" s="5">
        <v>248</v>
      </c>
      <c r="M797" s="5">
        <v>0</v>
      </c>
      <c r="N797" s="5">
        <v>0</v>
      </c>
      <c r="O797" s="6">
        <v>9.0842758117475366</v>
      </c>
      <c r="P797" s="6">
        <v>15.94308646479387</v>
      </c>
      <c r="Q797" s="6">
        <v>9.0842758117475366</v>
      </c>
      <c r="R797" s="6">
        <v>11.747537395111273</v>
      </c>
      <c r="S797" s="6">
        <v>9.4855892010215257</v>
      </c>
      <c r="T797" s="6">
        <v>9.1207588471360825</v>
      </c>
      <c r="U797" s="6">
        <v>9.0477927763589925</v>
      </c>
      <c r="V797" s="6">
        <v>0</v>
      </c>
      <c r="W797" s="6">
        <v>0</v>
      </c>
      <c r="X797" s="5">
        <v>1075</v>
      </c>
      <c r="Y797" s="5">
        <v>907</v>
      </c>
      <c r="Z797" s="5">
        <v>100</v>
      </c>
      <c r="AA797" s="5">
        <v>0</v>
      </c>
      <c r="AB797" s="5">
        <v>0</v>
      </c>
      <c r="AC797" s="5">
        <v>0</v>
      </c>
      <c r="AD797" s="5">
        <v>1075</v>
      </c>
      <c r="AE797" s="5">
        <v>907</v>
      </c>
      <c r="AF797" s="5">
        <v>100</v>
      </c>
      <c r="AG797" s="6">
        <v>11.025358324145534</v>
      </c>
      <c r="AH797" s="6">
        <v>84.372093023255815</v>
      </c>
      <c r="AI797" s="6"/>
      <c r="AJ797" s="6"/>
    </row>
    <row r="798" spans="1:36" hidden="1" x14ac:dyDescent="0.2">
      <c r="A798" s="1" t="str">
        <f t="shared" si="12"/>
        <v>BedfordBlack Caribbean</v>
      </c>
      <c r="B798" s="3" t="s">
        <v>153</v>
      </c>
      <c r="C798" s="3" t="s">
        <v>154</v>
      </c>
      <c r="D798" s="3" t="s">
        <v>716</v>
      </c>
      <c r="E798" s="5">
        <v>2843</v>
      </c>
      <c r="F798" s="5">
        <v>264</v>
      </c>
      <c r="G798" s="5">
        <v>510</v>
      </c>
      <c r="H798" s="5">
        <v>264</v>
      </c>
      <c r="I798" s="5">
        <v>297</v>
      </c>
      <c r="J798" s="5">
        <v>335</v>
      </c>
      <c r="K798" s="5">
        <v>229</v>
      </c>
      <c r="L798" s="5">
        <v>193</v>
      </c>
      <c r="M798" s="5">
        <v>0</v>
      </c>
      <c r="N798" s="5">
        <v>0</v>
      </c>
      <c r="O798" s="6">
        <v>9.2859655293703831</v>
      </c>
      <c r="P798" s="6">
        <v>17.938797045374603</v>
      </c>
      <c r="Q798" s="6">
        <v>9.2859655293703831</v>
      </c>
      <c r="R798" s="6">
        <v>10.446711220541681</v>
      </c>
      <c r="S798" s="6">
        <v>11.783327470981357</v>
      </c>
      <c r="T798" s="6">
        <v>8.0548716144917343</v>
      </c>
      <c r="U798" s="6">
        <v>6.7886035877594093</v>
      </c>
      <c r="V798" s="6">
        <v>0</v>
      </c>
      <c r="W798" s="6">
        <v>0</v>
      </c>
      <c r="X798" s="5">
        <v>1079</v>
      </c>
      <c r="Y798" s="5">
        <v>937</v>
      </c>
      <c r="Z798" s="5">
        <v>124</v>
      </c>
      <c r="AA798" s="5">
        <v>0</v>
      </c>
      <c r="AB798" s="5">
        <v>0</v>
      </c>
      <c r="AC798" s="5">
        <v>0</v>
      </c>
      <c r="AD798" s="5">
        <v>1079</v>
      </c>
      <c r="AE798" s="5">
        <v>937</v>
      </c>
      <c r="AF798" s="5">
        <v>124</v>
      </c>
      <c r="AG798" s="6">
        <v>13.233724653148347</v>
      </c>
      <c r="AH798" s="6">
        <v>86.839666357738651</v>
      </c>
      <c r="AI798" s="6"/>
      <c r="AJ798" s="6"/>
    </row>
    <row r="799" spans="1:36" hidden="1" x14ac:dyDescent="0.2">
      <c r="A799" s="1" t="str">
        <f t="shared" si="12"/>
        <v>BedfordBlack Other</v>
      </c>
      <c r="B799" s="3" t="s">
        <v>153</v>
      </c>
      <c r="C799" s="3" t="s">
        <v>154</v>
      </c>
      <c r="D799" s="3" t="s">
        <v>717</v>
      </c>
      <c r="E799" s="5">
        <v>618</v>
      </c>
      <c r="F799" s="5">
        <v>38</v>
      </c>
      <c r="G799" s="5">
        <v>86</v>
      </c>
      <c r="H799" s="5">
        <v>38</v>
      </c>
      <c r="I799" s="5">
        <v>46</v>
      </c>
      <c r="J799" s="5">
        <v>71</v>
      </c>
      <c r="K799" s="5">
        <v>39</v>
      </c>
      <c r="L799" s="5">
        <v>43</v>
      </c>
      <c r="M799" s="5">
        <v>0</v>
      </c>
      <c r="N799" s="5">
        <v>0</v>
      </c>
      <c r="O799" s="6">
        <v>6.1488673139158578</v>
      </c>
      <c r="P799" s="6">
        <v>13.915857605177994</v>
      </c>
      <c r="Q799" s="6">
        <v>6.1488673139158578</v>
      </c>
      <c r="R799" s="6">
        <v>7.4433656957928802</v>
      </c>
      <c r="S799" s="6">
        <v>11.488673139158577</v>
      </c>
      <c r="T799" s="6">
        <v>6.3106796116504853</v>
      </c>
      <c r="U799" s="6">
        <v>6.9579288025889969</v>
      </c>
      <c r="V799" s="6">
        <v>0</v>
      </c>
      <c r="W799" s="6">
        <v>0</v>
      </c>
      <c r="X799" s="5">
        <v>222</v>
      </c>
      <c r="Y799" s="5">
        <v>194</v>
      </c>
      <c r="Z799" s="5">
        <v>23</v>
      </c>
      <c r="AA799" s="5">
        <v>0</v>
      </c>
      <c r="AB799" s="5">
        <v>0</v>
      </c>
      <c r="AC799" s="5">
        <v>0</v>
      </c>
      <c r="AD799" s="5">
        <v>222</v>
      </c>
      <c r="AE799" s="5">
        <v>194</v>
      </c>
      <c r="AF799" s="5">
        <v>23</v>
      </c>
      <c r="AG799" s="6">
        <v>11.855670103092784</v>
      </c>
      <c r="AH799" s="6">
        <v>87.387387387387392</v>
      </c>
      <c r="AI799" s="6"/>
      <c r="AJ799" s="6"/>
    </row>
    <row r="800" spans="1:36" hidden="1" x14ac:dyDescent="0.2">
      <c r="A800" s="1" t="str">
        <f t="shared" si="12"/>
        <v>BedfordArab</v>
      </c>
      <c r="B800" s="3" t="s">
        <v>153</v>
      </c>
      <c r="C800" s="3" t="s">
        <v>154</v>
      </c>
      <c r="D800" s="3" t="s">
        <v>699</v>
      </c>
      <c r="E800" s="5">
        <v>331</v>
      </c>
      <c r="F800" s="5">
        <v>36</v>
      </c>
      <c r="G800" s="5">
        <v>58</v>
      </c>
      <c r="H800" s="5">
        <v>36</v>
      </c>
      <c r="I800" s="5">
        <v>41</v>
      </c>
      <c r="J800" s="5">
        <v>33</v>
      </c>
      <c r="K800" s="5">
        <v>17</v>
      </c>
      <c r="L800" s="5">
        <v>39</v>
      </c>
      <c r="M800" s="5">
        <v>0</v>
      </c>
      <c r="N800" s="5">
        <v>0</v>
      </c>
      <c r="O800" s="6">
        <v>10.876132930513595</v>
      </c>
      <c r="P800" s="6">
        <v>17.522658610271904</v>
      </c>
      <c r="Q800" s="6">
        <v>10.876132930513595</v>
      </c>
      <c r="R800" s="6">
        <v>12.386706948640484</v>
      </c>
      <c r="S800" s="6">
        <v>9.9697885196374614</v>
      </c>
      <c r="T800" s="6">
        <v>5.1359516616314203</v>
      </c>
      <c r="U800" s="6">
        <v>11.782477341389727</v>
      </c>
      <c r="V800" s="6">
        <v>0</v>
      </c>
      <c r="W800" s="6">
        <v>0</v>
      </c>
      <c r="X800" s="5">
        <v>135</v>
      </c>
      <c r="Y800" s="5">
        <v>97</v>
      </c>
      <c r="Z800" s="5">
        <v>8</v>
      </c>
      <c r="AA800" s="5">
        <v>0</v>
      </c>
      <c r="AB800" s="5">
        <v>0</v>
      </c>
      <c r="AC800" s="5">
        <v>0</v>
      </c>
      <c r="AD800" s="5">
        <v>135</v>
      </c>
      <c r="AE800" s="5">
        <v>97</v>
      </c>
      <c r="AF800" s="5">
        <v>8</v>
      </c>
      <c r="AG800" s="6">
        <v>8.2474226804123703</v>
      </c>
      <c r="AH800" s="6">
        <v>71.851851851851848</v>
      </c>
      <c r="AI800" s="6"/>
      <c r="AJ800" s="6"/>
    </row>
    <row r="801" spans="1:36" hidden="1" x14ac:dyDescent="0.2">
      <c r="A801" s="1" t="str">
        <f t="shared" si="12"/>
        <v>BedfordOther</v>
      </c>
      <c r="B801" s="3" t="s">
        <v>153</v>
      </c>
      <c r="C801" s="3" t="s">
        <v>154</v>
      </c>
      <c r="D801" s="3" t="s">
        <v>718</v>
      </c>
      <c r="E801" s="5">
        <v>782</v>
      </c>
      <c r="F801" s="5">
        <v>60</v>
      </c>
      <c r="G801" s="5">
        <v>93</v>
      </c>
      <c r="H801" s="5">
        <v>60</v>
      </c>
      <c r="I801" s="5">
        <v>71</v>
      </c>
      <c r="J801" s="5">
        <v>44</v>
      </c>
      <c r="K801" s="5">
        <v>55</v>
      </c>
      <c r="L801" s="5">
        <v>47</v>
      </c>
      <c r="M801" s="5">
        <v>0</v>
      </c>
      <c r="N801" s="5">
        <v>0</v>
      </c>
      <c r="O801" s="6">
        <v>7.6726342710997439</v>
      </c>
      <c r="P801" s="6">
        <v>11.892583120204604</v>
      </c>
      <c r="Q801" s="6">
        <v>7.6726342710997439</v>
      </c>
      <c r="R801" s="6">
        <v>9.0792838874680299</v>
      </c>
      <c r="S801" s="6">
        <v>5.6265984654731458</v>
      </c>
      <c r="T801" s="6">
        <v>7.0332480818414318</v>
      </c>
      <c r="U801" s="6">
        <v>6.0102301790281327</v>
      </c>
      <c r="V801" s="6">
        <v>0</v>
      </c>
      <c r="W801" s="6">
        <v>0</v>
      </c>
      <c r="X801" s="5">
        <v>307</v>
      </c>
      <c r="Y801" s="5">
        <v>257</v>
      </c>
      <c r="Z801" s="5">
        <v>23</v>
      </c>
      <c r="AA801" s="5">
        <v>0</v>
      </c>
      <c r="AB801" s="5">
        <v>0</v>
      </c>
      <c r="AC801" s="5">
        <v>0</v>
      </c>
      <c r="AD801" s="5">
        <v>307</v>
      </c>
      <c r="AE801" s="5">
        <v>257</v>
      </c>
      <c r="AF801" s="5">
        <v>23</v>
      </c>
      <c r="AG801" s="6">
        <v>8.9494163424124515</v>
      </c>
      <c r="AH801" s="6">
        <v>83.713355048859938</v>
      </c>
      <c r="AI801" s="6"/>
      <c r="AJ801" s="6"/>
    </row>
    <row r="802" spans="1:36" x14ac:dyDescent="0.2">
      <c r="A802" s="1" t="str">
        <f t="shared" si="12"/>
        <v>BexleyAll people</v>
      </c>
      <c r="B802" s="3" t="s">
        <v>637</v>
      </c>
      <c r="C802" s="3" t="s">
        <v>638</v>
      </c>
      <c r="D802" s="3" t="s">
        <v>700</v>
      </c>
      <c r="E802" s="5">
        <v>231997</v>
      </c>
      <c r="F802" s="5">
        <v>0</v>
      </c>
      <c r="G802" s="5">
        <v>6330</v>
      </c>
      <c r="H802" s="5">
        <v>0</v>
      </c>
      <c r="I802" s="5">
        <v>0</v>
      </c>
      <c r="J802" s="5">
        <v>8141</v>
      </c>
      <c r="K802" s="5">
        <v>7281</v>
      </c>
      <c r="L802" s="5">
        <v>22291</v>
      </c>
      <c r="M802" s="5">
        <v>0</v>
      </c>
      <c r="N802" s="5">
        <v>0</v>
      </c>
      <c r="O802" s="6">
        <v>0</v>
      </c>
      <c r="P802" s="6">
        <v>2.728483557977043</v>
      </c>
      <c r="Q802" s="6">
        <v>0</v>
      </c>
      <c r="R802" s="6">
        <v>0</v>
      </c>
      <c r="S802" s="6">
        <v>3.5090971003935394</v>
      </c>
      <c r="T802" s="6">
        <v>3.1384026517584278</v>
      </c>
      <c r="U802" s="6">
        <v>9.6083139006107832</v>
      </c>
      <c r="V802" s="6">
        <v>0</v>
      </c>
      <c r="W802" s="6">
        <v>0</v>
      </c>
      <c r="X802" s="5">
        <v>76905</v>
      </c>
      <c r="Y802" s="5">
        <v>67346</v>
      </c>
      <c r="Z802" s="5">
        <v>3844</v>
      </c>
      <c r="AA802" s="5">
        <v>0</v>
      </c>
      <c r="AB802" s="5">
        <v>0</v>
      </c>
      <c r="AC802" s="5">
        <v>0</v>
      </c>
      <c r="AD802" s="5">
        <v>76905</v>
      </c>
      <c r="AE802" s="5">
        <v>67346</v>
      </c>
      <c r="AF802" s="5">
        <v>3844</v>
      </c>
      <c r="AG802" s="6">
        <v>5.7078371395480056</v>
      </c>
      <c r="AH802" s="6">
        <v>87.570379039074183</v>
      </c>
      <c r="AI802" s="6"/>
      <c r="AJ802" s="6"/>
    </row>
    <row r="803" spans="1:36" hidden="1" x14ac:dyDescent="0.2">
      <c r="A803" s="1" t="str">
        <f t="shared" si="12"/>
        <v>BexleyWhite British</v>
      </c>
      <c r="B803" s="3" t="s">
        <v>637</v>
      </c>
      <c r="C803" s="3" t="s">
        <v>638</v>
      </c>
      <c r="D803" s="3" t="s">
        <v>701</v>
      </c>
      <c r="E803" s="5">
        <v>179250</v>
      </c>
      <c r="F803" s="5">
        <v>0</v>
      </c>
      <c r="G803" s="5">
        <v>3489</v>
      </c>
      <c r="H803" s="5">
        <v>0</v>
      </c>
      <c r="I803" s="5">
        <v>0</v>
      </c>
      <c r="J803" s="5">
        <v>5910</v>
      </c>
      <c r="K803" s="5">
        <v>4793</v>
      </c>
      <c r="L803" s="5">
        <v>13320</v>
      </c>
      <c r="M803" s="5">
        <v>0</v>
      </c>
      <c r="N803" s="5">
        <v>0</v>
      </c>
      <c r="O803" s="6">
        <v>0</v>
      </c>
      <c r="P803" s="6">
        <v>1.9464435146443515</v>
      </c>
      <c r="Q803" s="6">
        <v>0</v>
      </c>
      <c r="R803" s="6">
        <v>0</v>
      </c>
      <c r="S803" s="6">
        <v>3.2970711297071129</v>
      </c>
      <c r="T803" s="6">
        <v>2.6739191073919106</v>
      </c>
      <c r="U803" s="6">
        <v>7.4309623430962342</v>
      </c>
      <c r="V803" s="6">
        <v>0</v>
      </c>
      <c r="W803" s="6">
        <v>0</v>
      </c>
      <c r="X803" s="5">
        <v>56539</v>
      </c>
      <c r="Y803" s="5">
        <v>49634</v>
      </c>
      <c r="Z803" s="5">
        <v>2472</v>
      </c>
      <c r="AA803" s="5">
        <v>0</v>
      </c>
      <c r="AB803" s="5">
        <v>0</v>
      </c>
      <c r="AC803" s="5">
        <v>0</v>
      </c>
      <c r="AD803" s="5">
        <v>56539</v>
      </c>
      <c r="AE803" s="5">
        <v>49634</v>
      </c>
      <c r="AF803" s="5">
        <v>2472</v>
      </c>
      <c r="AG803" s="6">
        <v>4.9804569448362006</v>
      </c>
      <c r="AH803" s="6">
        <v>87.78719114239729</v>
      </c>
      <c r="AI803" s="6"/>
      <c r="AJ803" s="6"/>
    </row>
    <row r="804" spans="1:36" hidden="1" x14ac:dyDescent="0.2">
      <c r="A804" s="1" t="str">
        <f t="shared" si="12"/>
        <v>BexleyMinorities - all other than White British</v>
      </c>
      <c r="B804" s="3" t="s">
        <v>637</v>
      </c>
      <c r="C804" s="3" t="s">
        <v>638</v>
      </c>
      <c r="D804" s="3" t="s">
        <v>702</v>
      </c>
      <c r="E804" s="5">
        <v>52747</v>
      </c>
      <c r="F804" s="5">
        <v>0</v>
      </c>
      <c r="G804" s="5">
        <v>2841</v>
      </c>
      <c r="H804" s="5">
        <v>0</v>
      </c>
      <c r="I804" s="5">
        <v>0</v>
      </c>
      <c r="J804" s="5">
        <v>2231</v>
      </c>
      <c r="K804" s="5">
        <v>2488</v>
      </c>
      <c r="L804" s="5">
        <v>8971</v>
      </c>
      <c r="M804" s="5">
        <v>0</v>
      </c>
      <c r="N804" s="5">
        <v>0</v>
      </c>
      <c r="O804" s="6">
        <v>0</v>
      </c>
      <c r="P804" s="6">
        <v>5.3860883083398106</v>
      </c>
      <c r="Q804" s="6">
        <v>0</v>
      </c>
      <c r="R804" s="6">
        <v>0</v>
      </c>
      <c r="S804" s="6">
        <v>4.2296244336170776</v>
      </c>
      <c r="T804" s="6">
        <v>4.7168559349346886</v>
      </c>
      <c r="U804" s="6">
        <v>17.007602328094489</v>
      </c>
      <c r="V804" s="6">
        <v>0</v>
      </c>
      <c r="W804" s="6">
        <v>0</v>
      </c>
      <c r="X804" s="5">
        <v>20366</v>
      </c>
      <c r="Y804" s="5">
        <v>17712</v>
      </c>
      <c r="Z804" s="5">
        <v>1372</v>
      </c>
      <c r="AA804" s="5">
        <v>0</v>
      </c>
      <c r="AB804" s="5">
        <v>0</v>
      </c>
      <c r="AC804" s="5">
        <v>0</v>
      </c>
      <c r="AD804" s="5">
        <v>20366</v>
      </c>
      <c r="AE804" s="5">
        <v>17712</v>
      </c>
      <c r="AF804" s="5">
        <v>1372</v>
      </c>
      <c r="AG804" s="6">
        <v>7.7461607949412832</v>
      </c>
      <c r="AH804" s="6">
        <v>86.968476873220069</v>
      </c>
      <c r="AI804" s="6"/>
      <c r="AJ804" s="6"/>
    </row>
    <row r="805" spans="1:36" hidden="1" x14ac:dyDescent="0.2">
      <c r="A805" s="1" t="str">
        <f t="shared" si="12"/>
        <v>BexleyWhite Irish</v>
      </c>
      <c r="B805" s="3" t="s">
        <v>637</v>
      </c>
      <c r="C805" s="3" t="s">
        <v>638</v>
      </c>
      <c r="D805" s="3" t="s">
        <v>703</v>
      </c>
      <c r="E805" s="5">
        <v>2596</v>
      </c>
      <c r="F805" s="5">
        <v>0</v>
      </c>
      <c r="G805" s="5">
        <v>50</v>
      </c>
      <c r="H805" s="5">
        <v>0</v>
      </c>
      <c r="I805" s="5">
        <v>0</v>
      </c>
      <c r="J805" s="5">
        <v>60</v>
      </c>
      <c r="K805" s="5">
        <v>71</v>
      </c>
      <c r="L805" s="5">
        <v>199</v>
      </c>
      <c r="M805" s="5">
        <v>0</v>
      </c>
      <c r="N805" s="5">
        <v>0</v>
      </c>
      <c r="O805" s="6">
        <v>0</v>
      </c>
      <c r="P805" s="6">
        <v>1.926040061633282</v>
      </c>
      <c r="Q805" s="6">
        <v>0</v>
      </c>
      <c r="R805" s="6">
        <v>0</v>
      </c>
      <c r="S805" s="6">
        <v>2.3112480739599386</v>
      </c>
      <c r="T805" s="6">
        <v>2.7349768875192604</v>
      </c>
      <c r="U805" s="6">
        <v>7.6656394453004619</v>
      </c>
      <c r="V805" s="6">
        <v>0</v>
      </c>
      <c r="W805" s="6">
        <v>0</v>
      </c>
      <c r="X805" s="5">
        <v>778</v>
      </c>
      <c r="Y805" s="5">
        <v>687</v>
      </c>
      <c r="Z805" s="5">
        <v>38</v>
      </c>
      <c r="AA805" s="5">
        <v>0</v>
      </c>
      <c r="AB805" s="5">
        <v>0</v>
      </c>
      <c r="AC805" s="5">
        <v>0</v>
      </c>
      <c r="AD805" s="5">
        <v>778</v>
      </c>
      <c r="AE805" s="5">
        <v>687</v>
      </c>
      <c r="AF805" s="5">
        <v>38</v>
      </c>
      <c r="AG805" s="6">
        <v>5.5312954876273652</v>
      </c>
      <c r="AH805" s="6">
        <v>88.303341902313619</v>
      </c>
      <c r="AI805" s="6"/>
      <c r="AJ805" s="6"/>
    </row>
    <row r="806" spans="1:36" hidden="1" x14ac:dyDescent="0.2">
      <c r="A806" s="1" t="str">
        <f t="shared" si="12"/>
        <v>BexleyWhite Gyspy or Irish Traveller</v>
      </c>
      <c r="B806" s="3" t="s">
        <v>637</v>
      </c>
      <c r="C806" s="3" t="s">
        <v>638</v>
      </c>
      <c r="D806" s="3" t="s">
        <v>704</v>
      </c>
      <c r="E806" s="5">
        <v>624</v>
      </c>
      <c r="F806" s="5">
        <v>0</v>
      </c>
      <c r="G806" s="5">
        <v>29</v>
      </c>
      <c r="H806" s="5">
        <v>0</v>
      </c>
      <c r="I806" s="5">
        <v>0</v>
      </c>
      <c r="J806" s="5">
        <v>70</v>
      </c>
      <c r="K806" s="5">
        <v>25</v>
      </c>
      <c r="L806" s="5">
        <v>157</v>
      </c>
      <c r="M806" s="5">
        <v>0</v>
      </c>
      <c r="N806" s="5">
        <v>0</v>
      </c>
      <c r="O806" s="6">
        <v>0</v>
      </c>
      <c r="P806" s="6">
        <v>4.6474358974358978</v>
      </c>
      <c r="Q806" s="6">
        <v>0</v>
      </c>
      <c r="R806" s="6">
        <v>0</v>
      </c>
      <c r="S806" s="6">
        <v>11.217948717948717</v>
      </c>
      <c r="T806" s="6">
        <v>4.0064102564102564</v>
      </c>
      <c r="U806" s="6">
        <v>25.160256410256409</v>
      </c>
      <c r="V806" s="6">
        <v>0</v>
      </c>
      <c r="W806" s="6">
        <v>0</v>
      </c>
      <c r="X806" s="5">
        <v>186</v>
      </c>
      <c r="Y806" s="5">
        <v>103</v>
      </c>
      <c r="Z806" s="5">
        <v>29</v>
      </c>
      <c r="AA806" s="5">
        <v>0</v>
      </c>
      <c r="AB806" s="5">
        <v>0</v>
      </c>
      <c r="AC806" s="5">
        <v>0</v>
      </c>
      <c r="AD806" s="5">
        <v>186</v>
      </c>
      <c r="AE806" s="5">
        <v>103</v>
      </c>
      <c r="AF806" s="5">
        <v>29</v>
      </c>
      <c r="AG806" s="6">
        <v>28.155339805825243</v>
      </c>
      <c r="AH806" s="6">
        <v>55.376344086021504</v>
      </c>
      <c r="AI806" s="6"/>
      <c r="AJ806" s="6"/>
    </row>
    <row r="807" spans="1:36" hidden="1" x14ac:dyDescent="0.2">
      <c r="A807" s="1" t="str">
        <f t="shared" si="12"/>
        <v>BexleyWhite Other</v>
      </c>
      <c r="B807" s="3" t="s">
        <v>637</v>
      </c>
      <c r="C807" s="3" t="s">
        <v>638</v>
      </c>
      <c r="D807" s="3" t="s">
        <v>705</v>
      </c>
      <c r="E807" s="5">
        <v>7492</v>
      </c>
      <c r="F807" s="5">
        <v>0</v>
      </c>
      <c r="G807" s="5">
        <v>298</v>
      </c>
      <c r="H807" s="5">
        <v>0</v>
      </c>
      <c r="I807" s="5">
        <v>0</v>
      </c>
      <c r="J807" s="5">
        <v>282</v>
      </c>
      <c r="K807" s="5">
        <v>282</v>
      </c>
      <c r="L807" s="5">
        <v>1118</v>
      </c>
      <c r="M807" s="5">
        <v>0</v>
      </c>
      <c r="N807" s="5">
        <v>0</v>
      </c>
      <c r="O807" s="6">
        <v>0</v>
      </c>
      <c r="P807" s="6">
        <v>3.9775760811532299</v>
      </c>
      <c r="Q807" s="6">
        <v>0</v>
      </c>
      <c r="R807" s="6">
        <v>0</v>
      </c>
      <c r="S807" s="6">
        <v>3.7640149492792312</v>
      </c>
      <c r="T807" s="6">
        <v>3.7640149492792312</v>
      </c>
      <c r="U807" s="6">
        <v>14.922584089695675</v>
      </c>
      <c r="V807" s="6">
        <v>0</v>
      </c>
      <c r="W807" s="6">
        <v>0</v>
      </c>
      <c r="X807" s="5">
        <v>3782</v>
      </c>
      <c r="Y807" s="5">
        <v>3297</v>
      </c>
      <c r="Z807" s="5">
        <v>166</v>
      </c>
      <c r="AA807" s="5">
        <v>0</v>
      </c>
      <c r="AB807" s="5">
        <v>0</v>
      </c>
      <c r="AC807" s="5">
        <v>0</v>
      </c>
      <c r="AD807" s="5">
        <v>3782</v>
      </c>
      <c r="AE807" s="5">
        <v>3297</v>
      </c>
      <c r="AF807" s="5">
        <v>166</v>
      </c>
      <c r="AG807" s="6">
        <v>5.0348801941158632</v>
      </c>
      <c r="AH807" s="6">
        <v>87.176097303014274</v>
      </c>
      <c r="AI807" s="6"/>
      <c r="AJ807" s="6"/>
    </row>
    <row r="808" spans="1:36" hidden="1" x14ac:dyDescent="0.2">
      <c r="A808" s="1" t="str">
        <f t="shared" si="12"/>
        <v>BexleyMixed White and Black Caribbean</v>
      </c>
      <c r="B808" s="3" t="s">
        <v>637</v>
      </c>
      <c r="C808" s="3" t="s">
        <v>638</v>
      </c>
      <c r="D808" s="3" t="s">
        <v>706</v>
      </c>
      <c r="E808" s="5">
        <v>1676</v>
      </c>
      <c r="F808" s="5">
        <v>0</v>
      </c>
      <c r="G808" s="5">
        <v>83</v>
      </c>
      <c r="H808" s="5">
        <v>0</v>
      </c>
      <c r="I808" s="5">
        <v>0</v>
      </c>
      <c r="J808" s="5">
        <v>76</v>
      </c>
      <c r="K808" s="5">
        <v>80</v>
      </c>
      <c r="L808" s="5">
        <v>246</v>
      </c>
      <c r="M808" s="5">
        <v>0</v>
      </c>
      <c r="N808" s="5">
        <v>0</v>
      </c>
      <c r="O808" s="6">
        <v>0</v>
      </c>
      <c r="P808" s="6">
        <v>4.9522673031026256</v>
      </c>
      <c r="Q808" s="6">
        <v>0</v>
      </c>
      <c r="R808" s="6">
        <v>0</v>
      </c>
      <c r="S808" s="6">
        <v>4.5346062052505971</v>
      </c>
      <c r="T808" s="6">
        <v>4.7732696897374698</v>
      </c>
      <c r="U808" s="6">
        <v>14.677804295942721</v>
      </c>
      <c r="V808" s="6">
        <v>0</v>
      </c>
      <c r="W808" s="6">
        <v>0</v>
      </c>
      <c r="X808" s="5">
        <v>382</v>
      </c>
      <c r="Y808" s="5">
        <v>320</v>
      </c>
      <c r="Z808" s="5">
        <v>27</v>
      </c>
      <c r="AA808" s="5">
        <v>0</v>
      </c>
      <c r="AB808" s="5">
        <v>0</v>
      </c>
      <c r="AC808" s="5">
        <v>0</v>
      </c>
      <c r="AD808" s="5">
        <v>382</v>
      </c>
      <c r="AE808" s="5">
        <v>320</v>
      </c>
      <c r="AF808" s="5">
        <v>27</v>
      </c>
      <c r="AG808" s="6">
        <v>8.4375</v>
      </c>
      <c r="AH808" s="6">
        <v>83.769633507853399</v>
      </c>
      <c r="AI808" s="6"/>
      <c r="AJ808" s="6"/>
    </row>
    <row r="809" spans="1:36" hidden="1" x14ac:dyDescent="0.2">
      <c r="A809" s="1" t="str">
        <f t="shared" si="12"/>
        <v>BexleyMixed White and Black African</v>
      </c>
      <c r="B809" s="3" t="s">
        <v>637</v>
      </c>
      <c r="C809" s="3" t="s">
        <v>638</v>
      </c>
      <c r="D809" s="3" t="s">
        <v>707</v>
      </c>
      <c r="E809" s="5">
        <v>983</v>
      </c>
      <c r="F809" s="5">
        <v>0</v>
      </c>
      <c r="G809" s="5">
        <v>70</v>
      </c>
      <c r="H809" s="5">
        <v>0</v>
      </c>
      <c r="I809" s="5">
        <v>0</v>
      </c>
      <c r="J809" s="5">
        <v>60</v>
      </c>
      <c r="K809" s="5">
        <v>55</v>
      </c>
      <c r="L809" s="5">
        <v>193</v>
      </c>
      <c r="M809" s="5">
        <v>0</v>
      </c>
      <c r="N809" s="5">
        <v>0</v>
      </c>
      <c r="O809" s="6">
        <v>0</v>
      </c>
      <c r="P809" s="6">
        <v>7.1210579857578837</v>
      </c>
      <c r="Q809" s="6">
        <v>0</v>
      </c>
      <c r="R809" s="6">
        <v>0</v>
      </c>
      <c r="S809" s="6">
        <v>6.1037639877924716</v>
      </c>
      <c r="T809" s="6">
        <v>5.5951169888097656</v>
      </c>
      <c r="U809" s="6">
        <v>19.63377416073245</v>
      </c>
      <c r="V809" s="6">
        <v>0</v>
      </c>
      <c r="W809" s="6">
        <v>0</v>
      </c>
      <c r="X809" s="5">
        <v>217</v>
      </c>
      <c r="Y809" s="5">
        <v>195</v>
      </c>
      <c r="Z809" s="5">
        <v>10</v>
      </c>
      <c r="AA809" s="5">
        <v>0</v>
      </c>
      <c r="AB809" s="5">
        <v>0</v>
      </c>
      <c r="AC809" s="5">
        <v>0</v>
      </c>
      <c r="AD809" s="5">
        <v>217</v>
      </c>
      <c r="AE809" s="5">
        <v>195</v>
      </c>
      <c r="AF809" s="5">
        <v>10</v>
      </c>
      <c r="AG809" s="6">
        <v>5.1282051282051286</v>
      </c>
      <c r="AH809" s="6">
        <v>89.861751152073737</v>
      </c>
      <c r="AI809" s="6"/>
      <c r="AJ809" s="6"/>
    </row>
    <row r="810" spans="1:36" hidden="1" x14ac:dyDescent="0.2">
      <c r="A810" s="1" t="str">
        <f t="shared" si="12"/>
        <v>BexleyMixed White and Asian</v>
      </c>
      <c r="B810" s="3" t="s">
        <v>637</v>
      </c>
      <c r="C810" s="3" t="s">
        <v>638</v>
      </c>
      <c r="D810" s="3" t="s">
        <v>708</v>
      </c>
      <c r="E810" s="5">
        <v>1369</v>
      </c>
      <c r="F810" s="5">
        <v>0</v>
      </c>
      <c r="G810" s="5">
        <v>42</v>
      </c>
      <c r="H810" s="5">
        <v>0</v>
      </c>
      <c r="I810" s="5">
        <v>0</v>
      </c>
      <c r="J810" s="5">
        <v>45</v>
      </c>
      <c r="K810" s="5">
        <v>24</v>
      </c>
      <c r="L810" s="5">
        <v>147</v>
      </c>
      <c r="M810" s="5">
        <v>0</v>
      </c>
      <c r="N810" s="5">
        <v>0</v>
      </c>
      <c r="O810" s="6">
        <v>0</v>
      </c>
      <c r="P810" s="6">
        <v>3.0679327976625275</v>
      </c>
      <c r="Q810" s="6">
        <v>0</v>
      </c>
      <c r="R810" s="6">
        <v>0</v>
      </c>
      <c r="S810" s="6">
        <v>3.2870708546384222</v>
      </c>
      <c r="T810" s="6">
        <v>1.7531044558071585</v>
      </c>
      <c r="U810" s="6">
        <v>10.737764791818845</v>
      </c>
      <c r="V810" s="6">
        <v>0</v>
      </c>
      <c r="W810" s="6">
        <v>0</v>
      </c>
      <c r="X810" s="5">
        <v>346</v>
      </c>
      <c r="Y810" s="5">
        <v>306</v>
      </c>
      <c r="Z810" s="5">
        <v>18</v>
      </c>
      <c r="AA810" s="5">
        <v>0</v>
      </c>
      <c r="AB810" s="5">
        <v>0</v>
      </c>
      <c r="AC810" s="5">
        <v>0</v>
      </c>
      <c r="AD810" s="5">
        <v>346</v>
      </c>
      <c r="AE810" s="5">
        <v>306</v>
      </c>
      <c r="AF810" s="5">
        <v>18</v>
      </c>
      <c r="AG810" s="6">
        <v>5.882352941176471</v>
      </c>
      <c r="AH810" s="6">
        <v>88.439306358381501</v>
      </c>
      <c r="AI810" s="6"/>
      <c r="AJ810" s="6"/>
    </row>
    <row r="811" spans="1:36" hidden="1" x14ac:dyDescent="0.2">
      <c r="A811" s="1" t="str">
        <f t="shared" si="12"/>
        <v>BexleyMixed Other</v>
      </c>
      <c r="B811" s="3" t="s">
        <v>637</v>
      </c>
      <c r="C811" s="3" t="s">
        <v>638</v>
      </c>
      <c r="D811" s="3" t="s">
        <v>709</v>
      </c>
      <c r="E811" s="5">
        <v>1367</v>
      </c>
      <c r="F811" s="5">
        <v>0</v>
      </c>
      <c r="G811" s="5">
        <v>38</v>
      </c>
      <c r="H811" s="5">
        <v>0</v>
      </c>
      <c r="I811" s="5">
        <v>0</v>
      </c>
      <c r="J811" s="5">
        <v>44</v>
      </c>
      <c r="K811" s="5">
        <v>56</v>
      </c>
      <c r="L811" s="5">
        <v>157</v>
      </c>
      <c r="M811" s="5">
        <v>0</v>
      </c>
      <c r="N811" s="5">
        <v>0</v>
      </c>
      <c r="O811" s="6">
        <v>0</v>
      </c>
      <c r="P811" s="6">
        <v>2.7798098024871982</v>
      </c>
      <c r="Q811" s="6">
        <v>0</v>
      </c>
      <c r="R811" s="6">
        <v>0</v>
      </c>
      <c r="S811" s="6">
        <v>3.2187271397220192</v>
      </c>
      <c r="T811" s="6">
        <v>4.0965618141916602</v>
      </c>
      <c r="U811" s="6">
        <v>11.485003657644477</v>
      </c>
      <c r="V811" s="6">
        <v>0</v>
      </c>
      <c r="W811" s="6">
        <v>0</v>
      </c>
      <c r="X811" s="5">
        <v>378</v>
      </c>
      <c r="Y811" s="5">
        <v>313</v>
      </c>
      <c r="Z811" s="5">
        <v>22</v>
      </c>
      <c r="AA811" s="5">
        <v>0</v>
      </c>
      <c r="AB811" s="5">
        <v>0</v>
      </c>
      <c r="AC811" s="5">
        <v>0</v>
      </c>
      <c r="AD811" s="5">
        <v>378</v>
      </c>
      <c r="AE811" s="5">
        <v>313</v>
      </c>
      <c r="AF811" s="5">
        <v>22</v>
      </c>
      <c r="AG811" s="6">
        <v>7.0287539936102235</v>
      </c>
      <c r="AH811" s="6">
        <v>82.804232804232811</v>
      </c>
      <c r="AI811" s="6"/>
      <c r="AJ811" s="6"/>
    </row>
    <row r="812" spans="1:36" hidden="1" x14ac:dyDescent="0.2">
      <c r="A812" s="1" t="str">
        <f t="shared" si="12"/>
        <v>BexleyIndian</v>
      </c>
      <c r="B812" s="3" t="s">
        <v>637</v>
      </c>
      <c r="C812" s="3" t="s">
        <v>638</v>
      </c>
      <c r="D812" s="3" t="s">
        <v>710</v>
      </c>
      <c r="E812" s="5">
        <v>7047</v>
      </c>
      <c r="F812" s="5">
        <v>0</v>
      </c>
      <c r="G812" s="5">
        <v>125</v>
      </c>
      <c r="H812" s="5">
        <v>0</v>
      </c>
      <c r="I812" s="5">
        <v>0</v>
      </c>
      <c r="J812" s="5">
        <v>106</v>
      </c>
      <c r="K812" s="5">
        <v>70</v>
      </c>
      <c r="L812" s="5">
        <v>781</v>
      </c>
      <c r="M812" s="5">
        <v>0</v>
      </c>
      <c r="N812" s="5">
        <v>0</v>
      </c>
      <c r="O812" s="6">
        <v>0</v>
      </c>
      <c r="P812" s="6">
        <v>1.7738044557967929</v>
      </c>
      <c r="Q812" s="6">
        <v>0</v>
      </c>
      <c r="R812" s="6">
        <v>0</v>
      </c>
      <c r="S812" s="6">
        <v>1.5041861785156805</v>
      </c>
      <c r="T812" s="6">
        <v>0.99333049524620409</v>
      </c>
      <c r="U812" s="6">
        <v>11.082730239818362</v>
      </c>
      <c r="V812" s="6">
        <v>0</v>
      </c>
      <c r="W812" s="6">
        <v>0</v>
      </c>
      <c r="X812" s="5">
        <v>2789</v>
      </c>
      <c r="Y812" s="5">
        <v>2516</v>
      </c>
      <c r="Z812" s="5">
        <v>151</v>
      </c>
      <c r="AA812" s="5">
        <v>0</v>
      </c>
      <c r="AB812" s="5">
        <v>0</v>
      </c>
      <c r="AC812" s="5">
        <v>0</v>
      </c>
      <c r="AD812" s="5">
        <v>2789</v>
      </c>
      <c r="AE812" s="5">
        <v>2516</v>
      </c>
      <c r="AF812" s="5">
        <v>151</v>
      </c>
      <c r="AG812" s="6">
        <v>6.001589825119237</v>
      </c>
      <c r="AH812" s="6">
        <v>90.211545356758691</v>
      </c>
      <c r="AI812" s="6"/>
      <c r="AJ812" s="6"/>
    </row>
    <row r="813" spans="1:36" hidden="1" x14ac:dyDescent="0.2">
      <c r="A813" s="1" t="str">
        <f t="shared" si="12"/>
        <v>BexleyPakistani</v>
      </c>
      <c r="B813" s="3" t="s">
        <v>637</v>
      </c>
      <c r="C813" s="3" t="s">
        <v>638</v>
      </c>
      <c r="D813" s="3" t="s">
        <v>711</v>
      </c>
      <c r="E813" s="5">
        <v>730</v>
      </c>
      <c r="F813" s="5">
        <v>0</v>
      </c>
      <c r="G813" s="5">
        <v>10</v>
      </c>
      <c r="H813" s="5">
        <v>0</v>
      </c>
      <c r="I813" s="5">
        <v>0</v>
      </c>
      <c r="J813" s="5">
        <v>15</v>
      </c>
      <c r="K813" s="5">
        <v>18</v>
      </c>
      <c r="L813" s="5">
        <v>94</v>
      </c>
      <c r="M813" s="5">
        <v>0</v>
      </c>
      <c r="N813" s="5">
        <v>0</v>
      </c>
      <c r="O813" s="6">
        <v>0</v>
      </c>
      <c r="P813" s="6">
        <v>1.3698630136986301</v>
      </c>
      <c r="Q813" s="6">
        <v>0</v>
      </c>
      <c r="R813" s="6">
        <v>0</v>
      </c>
      <c r="S813" s="6">
        <v>2.0547945205479454</v>
      </c>
      <c r="T813" s="6">
        <v>2.4657534246575343</v>
      </c>
      <c r="U813" s="6">
        <v>12.876712328767123</v>
      </c>
      <c r="V813" s="6">
        <v>0</v>
      </c>
      <c r="W813" s="6">
        <v>0</v>
      </c>
      <c r="X813" s="5">
        <v>295</v>
      </c>
      <c r="Y813" s="5">
        <v>234</v>
      </c>
      <c r="Z813" s="5">
        <v>22</v>
      </c>
      <c r="AA813" s="5">
        <v>0</v>
      </c>
      <c r="AB813" s="5">
        <v>0</v>
      </c>
      <c r="AC813" s="5">
        <v>0</v>
      </c>
      <c r="AD813" s="5">
        <v>295</v>
      </c>
      <c r="AE813" s="5">
        <v>234</v>
      </c>
      <c r="AF813" s="5">
        <v>22</v>
      </c>
      <c r="AG813" s="6">
        <v>9.4017094017094021</v>
      </c>
      <c r="AH813" s="6">
        <v>79.322033898305079</v>
      </c>
      <c r="AI813" s="6"/>
      <c r="AJ813" s="6"/>
    </row>
    <row r="814" spans="1:36" hidden="1" x14ac:dyDescent="0.2">
      <c r="A814" s="1" t="str">
        <f t="shared" si="12"/>
        <v>BexleyBangladeshi</v>
      </c>
      <c r="B814" s="3" t="s">
        <v>637</v>
      </c>
      <c r="C814" s="3" t="s">
        <v>638</v>
      </c>
      <c r="D814" s="3" t="s">
        <v>712</v>
      </c>
      <c r="E814" s="5">
        <v>777</v>
      </c>
      <c r="F814" s="5">
        <v>0</v>
      </c>
      <c r="G814" s="5">
        <v>20</v>
      </c>
      <c r="H814" s="5">
        <v>0</v>
      </c>
      <c r="I814" s="5">
        <v>0</v>
      </c>
      <c r="J814" s="5">
        <v>21</v>
      </c>
      <c r="K814" s="5">
        <v>35</v>
      </c>
      <c r="L814" s="5">
        <v>58</v>
      </c>
      <c r="M814" s="5">
        <v>0</v>
      </c>
      <c r="N814" s="5">
        <v>0</v>
      </c>
      <c r="O814" s="6">
        <v>0</v>
      </c>
      <c r="P814" s="6">
        <v>2.574002574002574</v>
      </c>
      <c r="Q814" s="6">
        <v>0</v>
      </c>
      <c r="R814" s="6">
        <v>0</v>
      </c>
      <c r="S814" s="6">
        <v>2.7027027027027026</v>
      </c>
      <c r="T814" s="6">
        <v>4.5045045045045047</v>
      </c>
      <c r="U814" s="6">
        <v>7.4646074646074645</v>
      </c>
      <c r="V814" s="6">
        <v>0</v>
      </c>
      <c r="W814" s="6">
        <v>0</v>
      </c>
      <c r="X814" s="5">
        <v>285</v>
      </c>
      <c r="Y814" s="5">
        <v>207</v>
      </c>
      <c r="Z814" s="5">
        <v>18</v>
      </c>
      <c r="AA814" s="5">
        <v>0</v>
      </c>
      <c r="AB814" s="5">
        <v>0</v>
      </c>
      <c r="AC814" s="5">
        <v>0</v>
      </c>
      <c r="AD814" s="5">
        <v>285</v>
      </c>
      <c r="AE814" s="5">
        <v>207</v>
      </c>
      <c r="AF814" s="5">
        <v>18</v>
      </c>
      <c r="AG814" s="6">
        <v>8.695652173913043</v>
      </c>
      <c r="AH814" s="6">
        <v>72.631578947368425</v>
      </c>
      <c r="AI814" s="6"/>
      <c r="AJ814" s="6"/>
    </row>
    <row r="815" spans="1:36" hidden="1" x14ac:dyDescent="0.2">
      <c r="A815" s="1" t="str">
        <f t="shared" si="12"/>
        <v>BexleyChinese</v>
      </c>
      <c r="B815" s="3" t="s">
        <v>637</v>
      </c>
      <c r="C815" s="3" t="s">
        <v>638</v>
      </c>
      <c r="D815" s="3" t="s">
        <v>713</v>
      </c>
      <c r="E815" s="5">
        <v>2514</v>
      </c>
      <c r="F815" s="5">
        <v>0</v>
      </c>
      <c r="G815" s="5">
        <v>129</v>
      </c>
      <c r="H815" s="5">
        <v>0</v>
      </c>
      <c r="I815" s="5">
        <v>0</v>
      </c>
      <c r="J815" s="5">
        <v>67</v>
      </c>
      <c r="K815" s="5">
        <v>78</v>
      </c>
      <c r="L815" s="5">
        <v>358</v>
      </c>
      <c r="M815" s="5">
        <v>0</v>
      </c>
      <c r="N815" s="5">
        <v>0</v>
      </c>
      <c r="O815" s="6">
        <v>0</v>
      </c>
      <c r="P815" s="6">
        <v>5.1312649164677806</v>
      </c>
      <c r="Q815" s="6">
        <v>0</v>
      </c>
      <c r="R815" s="6">
        <v>0</v>
      </c>
      <c r="S815" s="6">
        <v>2.6650755767700876</v>
      </c>
      <c r="T815" s="6">
        <v>3.1026252983293556</v>
      </c>
      <c r="U815" s="6">
        <v>14.240254574383453</v>
      </c>
      <c r="V815" s="6">
        <v>0</v>
      </c>
      <c r="W815" s="6">
        <v>0</v>
      </c>
      <c r="X815" s="5">
        <v>1030</v>
      </c>
      <c r="Y815" s="5">
        <v>895</v>
      </c>
      <c r="Z815" s="5">
        <v>56</v>
      </c>
      <c r="AA815" s="5">
        <v>0</v>
      </c>
      <c r="AB815" s="5">
        <v>0</v>
      </c>
      <c r="AC815" s="5">
        <v>0</v>
      </c>
      <c r="AD815" s="5">
        <v>1030</v>
      </c>
      <c r="AE815" s="5">
        <v>895</v>
      </c>
      <c r="AF815" s="5">
        <v>56</v>
      </c>
      <c r="AG815" s="6">
        <v>6.2569832402234633</v>
      </c>
      <c r="AH815" s="6">
        <v>86.893203883495147</v>
      </c>
      <c r="AI815" s="6"/>
      <c r="AJ815" s="6"/>
    </row>
    <row r="816" spans="1:36" hidden="1" x14ac:dyDescent="0.2">
      <c r="A816" s="1" t="str">
        <f t="shared" si="12"/>
        <v>BexleyAsian Other</v>
      </c>
      <c r="B816" s="3" t="s">
        <v>637</v>
      </c>
      <c r="C816" s="3" t="s">
        <v>638</v>
      </c>
      <c r="D816" s="3" t="s">
        <v>714</v>
      </c>
      <c r="E816" s="5">
        <v>4175</v>
      </c>
      <c r="F816" s="5">
        <v>0</v>
      </c>
      <c r="G816" s="5">
        <v>152</v>
      </c>
      <c r="H816" s="5">
        <v>0</v>
      </c>
      <c r="I816" s="5">
        <v>0</v>
      </c>
      <c r="J816" s="5">
        <v>127</v>
      </c>
      <c r="K816" s="5">
        <v>57</v>
      </c>
      <c r="L816" s="5">
        <v>479</v>
      </c>
      <c r="M816" s="5">
        <v>0</v>
      </c>
      <c r="N816" s="5">
        <v>0</v>
      </c>
      <c r="O816" s="6">
        <v>0</v>
      </c>
      <c r="P816" s="6">
        <v>3.6407185628742513</v>
      </c>
      <c r="Q816" s="6">
        <v>0</v>
      </c>
      <c r="R816" s="6">
        <v>0</v>
      </c>
      <c r="S816" s="6">
        <v>3.0419161676646707</v>
      </c>
      <c r="T816" s="6">
        <v>1.3652694610778444</v>
      </c>
      <c r="U816" s="6">
        <v>11.473053892215569</v>
      </c>
      <c r="V816" s="6">
        <v>0</v>
      </c>
      <c r="W816" s="6">
        <v>0</v>
      </c>
      <c r="X816" s="5">
        <v>1621</v>
      </c>
      <c r="Y816" s="5">
        <v>1293</v>
      </c>
      <c r="Z816" s="5">
        <v>92</v>
      </c>
      <c r="AA816" s="5">
        <v>0</v>
      </c>
      <c r="AB816" s="5">
        <v>0</v>
      </c>
      <c r="AC816" s="5">
        <v>0</v>
      </c>
      <c r="AD816" s="5">
        <v>1621</v>
      </c>
      <c r="AE816" s="5">
        <v>1293</v>
      </c>
      <c r="AF816" s="5">
        <v>92</v>
      </c>
      <c r="AG816" s="6">
        <v>7.1152358855375093</v>
      </c>
      <c r="AH816" s="6">
        <v>79.765576804441707</v>
      </c>
      <c r="AI816" s="6"/>
      <c r="AJ816" s="6"/>
    </row>
    <row r="817" spans="1:36" hidden="1" x14ac:dyDescent="0.2">
      <c r="A817" s="1" t="str">
        <f t="shared" si="12"/>
        <v>BexleyBlack African</v>
      </c>
      <c r="B817" s="3" t="s">
        <v>637</v>
      </c>
      <c r="C817" s="3" t="s">
        <v>638</v>
      </c>
      <c r="D817" s="3" t="s">
        <v>715</v>
      </c>
      <c r="E817" s="5">
        <v>15952</v>
      </c>
      <c r="F817" s="5">
        <v>0</v>
      </c>
      <c r="G817" s="5">
        <v>1487</v>
      </c>
      <c r="H817" s="5">
        <v>0</v>
      </c>
      <c r="I817" s="5">
        <v>0</v>
      </c>
      <c r="J817" s="5">
        <v>1015</v>
      </c>
      <c r="K817" s="5">
        <v>1361</v>
      </c>
      <c r="L817" s="5">
        <v>4015</v>
      </c>
      <c r="M817" s="5">
        <v>0</v>
      </c>
      <c r="N817" s="5">
        <v>0</v>
      </c>
      <c r="O817" s="6">
        <v>0</v>
      </c>
      <c r="P817" s="6">
        <v>9.3217151454363094</v>
      </c>
      <c r="Q817" s="6">
        <v>0</v>
      </c>
      <c r="R817" s="6">
        <v>0</v>
      </c>
      <c r="S817" s="6">
        <v>6.36283851554664</v>
      </c>
      <c r="T817" s="6">
        <v>8.5318455366098291</v>
      </c>
      <c r="U817" s="6">
        <v>25.169257773319959</v>
      </c>
      <c r="V817" s="6">
        <v>0</v>
      </c>
      <c r="W817" s="6">
        <v>0</v>
      </c>
      <c r="X817" s="5">
        <v>6219</v>
      </c>
      <c r="Y817" s="5">
        <v>5575</v>
      </c>
      <c r="Z817" s="5">
        <v>577</v>
      </c>
      <c r="AA817" s="5">
        <v>0</v>
      </c>
      <c r="AB817" s="5">
        <v>0</v>
      </c>
      <c r="AC817" s="5">
        <v>0</v>
      </c>
      <c r="AD817" s="5">
        <v>6219</v>
      </c>
      <c r="AE817" s="5">
        <v>5575</v>
      </c>
      <c r="AF817" s="5">
        <v>577</v>
      </c>
      <c r="AG817" s="6">
        <v>10.349775784753364</v>
      </c>
      <c r="AH817" s="6">
        <v>89.644637401511503</v>
      </c>
      <c r="AI817" s="6"/>
      <c r="AJ817" s="6"/>
    </row>
    <row r="818" spans="1:36" hidden="1" x14ac:dyDescent="0.2">
      <c r="A818" s="1" t="str">
        <f t="shared" si="12"/>
        <v>BexleyBlack Caribbean</v>
      </c>
      <c r="B818" s="3" t="s">
        <v>637</v>
      </c>
      <c r="C818" s="3" t="s">
        <v>638</v>
      </c>
      <c r="D818" s="3" t="s">
        <v>716</v>
      </c>
      <c r="E818" s="5">
        <v>2381</v>
      </c>
      <c r="F818" s="5">
        <v>0</v>
      </c>
      <c r="G818" s="5">
        <v>133</v>
      </c>
      <c r="H818" s="5">
        <v>0</v>
      </c>
      <c r="I818" s="5">
        <v>0</v>
      </c>
      <c r="J818" s="5">
        <v>124</v>
      </c>
      <c r="K818" s="5">
        <v>117</v>
      </c>
      <c r="L818" s="5">
        <v>439</v>
      </c>
      <c r="M818" s="5">
        <v>0</v>
      </c>
      <c r="N818" s="5">
        <v>0</v>
      </c>
      <c r="O818" s="6">
        <v>0</v>
      </c>
      <c r="P818" s="6">
        <v>5.5858882822343556</v>
      </c>
      <c r="Q818" s="6">
        <v>0</v>
      </c>
      <c r="R818" s="6">
        <v>0</v>
      </c>
      <c r="S818" s="6">
        <v>5.2078958420831585</v>
      </c>
      <c r="T818" s="6">
        <v>4.9139017219655603</v>
      </c>
      <c r="U818" s="6">
        <v>18.437631247375052</v>
      </c>
      <c r="V818" s="6">
        <v>0</v>
      </c>
      <c r="W818" s="6">
        <v>0</v>
      </c>
      <c r="X818" s="5">
        <v>957</v>
      </c>
      <c r="Y818" s="5">
        <v>859</v>
      </c>
      <c r="Z818" s="5">
        <v>75</v>
      </c>
      <c r="AA818" s="5">
        <v>0</v>
      </c>
      <c r="AB818" s="5">
        <v>0</v>
      </c>
      <c r="AC818" s="5">
        <v>0</v>
      </c>
      <c r="AD818" s="5">
        <v>957</v>
      </c>
      <c r="AE818" s="5">
        <v>859</v>
      </c>
      <c r="AF818" s="5">
        <v>75</v>
      </c>
      <c r="AG818" s="6">
        <v>8.7310826542491267</v>
      </c>
      <c r="AH818" s="6">
        <v>89.759665621734584</v>
      </c>
      <c r="AI818" s="6"/>
      <c r="AJ818" s="6"/>
    </row>
    <row r="819" spans="1:36" hidden="1" x14ac:dyDescent="0.2">
      <c r="A819" s="1" t="str">
        <f t="shared" si="12"/>
        <v>BexleyBlack Other</v>
      </c>
      <c r="B819" s="3" t="s">
        <v>637</v>
      </c>
      <c r="C819" s="3" t="s">
        <v>638</v>
      </c>
      <c r="D819" s="3" t="s">
        <v>717</v>
      </c>
      <c r="E819" s="5">
        <v>1291</v>
      </c>
      <c r="F819" s="5">
        <v>0</v>
      </c>
      <c r="G819" s="5">
        <v>84</v>
      </c>
      <c r="H819" s="5">
        <v>0</v>
      </c>
      <c r="I819" s="5">
        <v>0</v>
      </c>
      <c r="J819" s="5">
        <v>77</v>
      </c>
      <c r="K819" s="5">
        <v>96</v>
      </c>
      <c r="L819" s="5">
        <v>303</v>
      </c>
      <c r="M819" s="5">
        <v>0</v>
      </c>
      <c r="N819" s="5">
        <v>0</v>
      </c>
      <c r="O819" s="6">
        <v>0</v>
      </c>
      <c r="P819" s="6">
        <v>6.5065840433772273</v>
      </c>
      <c r="Q819" s="6">
        <v>0</v>
      </c>
      <c r="R819" s="6">
        <v>0</v>
      </c>
      <c r="S819" s="6">
        <v>5.9643687064291244</v>
      </c>
      <c r="T819" s="6">
        <v>7.4360960495739734</v>
      </c>
      <c r="U819" s="6">
        <v>23.470178156467853</v>
      </c>
      <c r="V819" s="6">
        <v>0</v>
      </c>
      <c r="W819" s="6">
        <v>0</v>
      </c>
      <c r="X819" s="5">
        <v>370</v>
      </c>
      <c r="Y819" s="5">
        <v>318</v>
      </c>
      <c r="Z819" s="5">
        <v>27</v>
      </c>
      <c r="AA819" s="5">
        <v>0</v>
      </c>
      <c r="AB819" s="5">
        <v>0</v>
      </c>
      <c r="AC819" s="5">
        <v>0</v>
      </c>
      <c r="AD819" s="5">
        <v>370</v>
      </c>
      <c r="AE819" s="5">
        <v>318</v>
      </c>
      <c r="AF819" s="5">
        <v>27</v>
      </c>
      <c r="AG819" s="6">
        <v>8.4905660377358494</v>
      </c>
      <c r="AH819" s="6">
        <v>85.945945945945951</v>
      </c>
      <c r="AI819" s="6"/>
      <c r="AJ819" s="6"/>
    </row>
    <row r="820" spans="1:36" hidden="1" x14ac:dyDescent="0.2">
      <c r="A820" s="1" t="str">
        <f t="shared" si="12"/>
        <v>BexleyArab</v>
      </c>
      <c r="B820" s="3" t="s">
        <v>637</v>
      </c>
      <c r="C820" s="3" t="s">
        <v>638</v>
      </c>
      <c r="D820" s="3" t="s">
        <v>699</v>
      </c>
      <c r="E820" s="5">
        <v>303</v>
      </c>
      <c r="F820" s="5">
        <v>0</v>
      </c>
      <c r="G820" s="5">
        <v>14</v>
      </c>
      <c r="H820" s="5">
        <v>0</v>
      </c>
      <c r="I820" s="5">
        <v>0</v>
      </c>
      <c r="J820" s="5">
        <v>18</v>
      </c>
      <c r="K820" s="5">
        <v>22</v>
      </c>
      <c r="L820" s="5">
        <v>34</v>
      </c>
      <c r="M820" s="5">
        <v>0</v>
      </c>
      <c r="N820" s="5">
        <v>0</v>
      </c>
      <c r="O820" s="6">
        <v>0</v>
      </c>
      <c r="P820" s="6">
        <v>4.6204620462046204</v>
      </c>
      <c r="Q820" s="6">
        <v>0</v>
      </c>
      <c r="R820" s="6">
        <v>0</v>
      </c>
      <c r="S820" s="6">
        <v>5.9405940594059405</v>
      </c>
      <c r="T820" s="6">
        <v>7.2607260726072607</v>
      </c>
      <c r="U820" s="6">
        <v>11.221122112211221</v>
      </c>
      <c r="V820" s="6">
        <v>0</v>
      </c>
      <c r="W820" s="6">
        <v>0</v>
      </c>
      <c r="X820" s="5">
        <v>119</v>
      </c>
      <c r="Y820" s="5">
        <v>92</v>
      </c>
      <c r="Z820" s="5">
        <v>9</v>
      </c>
      <c r="AA820" s="5">
        <v>0</v>
      </c>
      <c r="AB820" s="5">
        <v>0</v>
      </c>
      <c r="AC820" s="5">
        <v>0</v>
      </c>
      <c r="AD820" s="5">
        <v>119</v>
      </c>
      <c r="AE820" s="5">
        <v>92</v>
      </c>
      <c r="AF820" s="5">
        <v>9</v>
      </c>
      <c r="AG820" s="6">
        <v>9.7826086956521738</v>
      </c>
      <c r="AH820" s="6">
        <v>77.310924369747895</v>
      </c>
      <c r="AI820" s="6"/>
      <c r="AJ820" s="6"/>
    </row>
    <row r="821" spans="1:36" hidden="1" x14ac:dyDescent="0.2">
      <c r="A821" s="1" t="str">
        <f t="shared" si="12"/>
        <v>BexleyOther</v>
      </c>
      <c r="B821" s="3" t="s">
        <v>637</v>
      </c>
      <c r="C821" s="3" t="s">
        <v>638</v>
      </c>
      <c r="D821" s="3" t="s">
        <v>718</v>
      </c>
      <c r="E821" s="5">
        <v>1470</v>
      </c>
      <c r="F821" s="5">
        <v>0</v>
      </c>
      <c r="G821" s="5">
        <v>77</v>
      </c>
      <c r="H821" s="5">
        <v>0</v>
      </c>
      <c r="I821" s="5">
        <v>0</v>
      </c>
      <c r="J821" s="5">
        <v>24</v>
      </c>
      <c r="K821" s="5">
        <v>41</v>
      </c>
      <c r="L821" s="5">
        <v>193</v>
      </c>
      <c r="M821" s="5">
        <v>0</v>
      </c>
      <c r="N821" s="5">
        <v>0</v>
      </c>
      <c r="O821" s="6">
        <v>0</v>
      </c>
      <c r="P821" s="6">
        <v>5.2380952380952381</v>
      </c>
      <c r="Q821" s="6">
        <v>0</v>
      </c>
      <c r="R821" s="6">
        <v>0</v>
      </c>
      <c r="S821" s="6">
        <v>1.6326530612244898</v>
      </c>
      <c r="T821" s="6">
        <v>2.7891156462585034</v>
      </c>
      <c r="U821" s="6">
        <v>13.129251700680273</v>
      </c>
      <c r="V821" s="6">
        <v>0</v>
      </c>
      <c r="W821" s="6">
        <v>0</v>
      </c>
      <c r="X821" s="5">
        <v>612</v>
      </c>
      <c r="Y821" s="5">
        <v>502</v>
      </c>
      <c r="Z821" s="5">
        <v>35</v>
      </c>
      <c r="AA821" s="5">
        <v>0</v>
      </c>
      <c r="AB821" s="5">
        <v>0</v>
      </c>
      <c r="AC821" s="5">
        <v>0</v>
      </c>
      <c r="AD821" s="5">
        <v>612</v>
      </c>
      <c r="AE821" s="5">
        <v>502</v>
      </c>
      <c r="AF821" s="5">
        <v>35</v>
      </c>
      <c r="AG821" s="6">
        <v>6.9721115537848606</v>
      </c>
      <c r="AH821" s="6">
        <v>82.026143790849673</v>
      </c>
      <c r="AI821" s="6"/>
      <c r="AJ821" s="6"/>
    </row>
    <row r="822" spans="1:36" x14ac:dyDescent="0.2">
      <c r="A822" s="1" t="str">
        <f t="shared" si="12"/>
        <v>BirminghamAll people</v>
      </c>
      <c r="B822" s="3" t="s">
        <v>607</v>
      </c>
      <c r="C822" s="3" t="s">
        <v>608</v>
      </c>
      <c r="D822" s="3" t="s">
        <v>700</v>
      </c>
      <c r="E822" s="5">
        <v>1073045</v>
      </c>
      <c r="F822" s="5">
        <v>427304</v>
      </c>
      <c r="G822" s="5">
        <v>444972</v>
      </c>
      <c r="H822" s="5">
        <v>306785</v>
      </c>
      <c r="I822" s="5">
        <v>249285</v>
      </c>
      <c r="J822" s="5">
        <v>222186</v>
      </c>
      <c r="K822" s="5">
        <v>52056</v>
      </c>
      <c r="L822" s="5">
        <v>119986</v>
      </c>
      <c r="M822" s="5">
        <v>490022</v>
      </c>
      <c r="N822" s="5">
        <v>98231</v>
      </c>
      <c r="O822" s="6">
        <v>39.821629102227774</v>
      </c>
      <c r="P822" s="6">
        <v>41.468158371736507</v>
      </c>
      <c r="Q822" s="6">
        <v>28.590133684980593</v>
      </c>
      <c r="R822" s="6">
        <v>23.231551332889115</v>
      </c>
      <c r="S822" s="6">
        <v>20.70612136490082</v>
      </c>
      <c r="T822" s="6">
        <v>4.8512410942691124</v>
      </c>
      <c r="U822" s="6">
        <v>11.181823688661705</v>
      </c>
      <c r="V822" s="6">
        <v>45.66649115367948</v>
      </c>
      <c r="W822" s="6">
        <v>9.1544157048399644</v>
      </c>
      <c r="X822" s="5">
        <v>359012</v>
      </c>
      <c r="Y822" s="5">
        <v>288373</v>
      </c>
      <c r="Z822" s="5">
        <v>30883</v>
      </c>
      <c r="AA822" s="5">
        <v>177281</v>
      </c>
      <c r="AB822" s="5">
        <v>130724</v>
      </c>
      <c r="AC822" s="5">
        <v>19782</v>
      </c>
      <c r="AD822" s="5">
        <v>181731</v>
      </c>
      <c r="AE822" s="5">
        <v>157649</v>
      </c>
      <c r="AF822" s="5">
        <v>11101</v>
      </c>
      <c r="AG822" s="6">
        <v>7.0415923983025586</v>
      </c>
      <c r="AH822" s="6">
        <v>86.748545927772369</v>
      </c>
      <c r="AI822" s="3">
        <v>15.132645879869036</v>
      </c>
      <c r="AJ822" s="3">
        <v>73.738302468961706</v>
      </c>
    </row>
    <row r="823" spans="1:36" hidden="1" x14ac:dyDescent="0.2">
      <c r="A823" s="1" t="str">
        <f t="shared" si="12"/>
        <v>BirminghamWhite British</v>
      </c>
      <c r="B823" s="3" t="s">
        <v>607</v>
      </c>
      <c r="C823" s="3" t="s">
        <v>608</v>
      </c>
      <c r="D823" s="3" t="s">
        <v>701</v>
      </c>
      <c r="E823" s="5">
        <v>570217</v>
      </c>
      <c r="F823" s="5">
        <v>163235</v>
      </c>
      <c r="G823" s="5">
        <v>157120</v>
      </c>
      <c r="H823" s="5">
        <v>124584</v>
      </c>
      <c r="I823" s="5">
        <v>113719</v>
      </c>
      <c r="J823" s="5">
        <v>100019</v>
      </c>
      <c r="K823" s="5">
        <v>29392</v>
      </c>
      <c r="L823" s="5">
        <v>54503</v>
      </c>
      <c r="M823" s="5">
        <v>185147</v>
      </c>
      <c r="N823" s="5">
        <v>41754</v>
      </c>
      <c r="O823" s="6">
        <v>28.62682101726185</v>
      </c>
      <c r="P823" s="6">
        <v>27.554422263804831</v>
      </c>
      <c r="Q823" s="6">
        <v>21.848524333718565</v>
      </c>
      <c r="R823" s="6">
        <v>19.943109377657979</v>
      </c>
      <c r="S823" s="6">
        <v>17.540515277517155</v>
      </c>
      <c r="T823" s="6">
        <v>5.1545288898787653</v>
      </c>
      <c r="U823" s="6">
        <v>9.5582909664215556</v>
      </c>
      <c r="V823" s="6">
        <v>32.469568602830151</v>
      </c>
      <c r="W823" s="6">
        <v>7.3224754786335726</v>
      </c>
      <c r="X823" s="5">
        <v>183151</v>
      </c>
      <c r="Y823" s="5">
        <v>156357</v>
      </c>
      <c r="Z823" s="5">
        <v>12412</v>
      </c>
      <c r="AA823" s="5">
        <v>65911</v>
      </c>
      <c r="AB823" s="5">
        <v>52148</v>
      </c>
      <c r="AC823" s="5">
        <v>6387</v>
      </c>
      <c r="AD823" s="5">
        <v>117240</v>
      </c>
      <c r="AE823" s="5">
        <v>104209</v>
      </c>
      <c r="AF823" s="5">
        <v>6025</v>
      </c>
      <c r="AG823" s="6">
        <v>5.7816503373029198</v>
      </c>
      <c r="AH823" s="6">
        <v>88.885192766973731</v>
      </c>
      <c r="AI823" s="3">
        <v>12.247833090434916</v>
      </c>
      <c r="AJ823" s="3">
        <v>79.118811730970549</v>
      </c>
    </row>
    <row r="824" spans="1:36" hidden="1" x14ac:dyDescent="0.2">
      <c r="A824" s="1" t="str">
        <f t="shared" si="12"/>
        <v>BirminghamMinorities - all other than White British</v>
      </c>
      <c r="B824" s="3" t="s">
        <v>607</v>
      </c>
      <c r="C824" s="3" t="s">
        <v>608</v>
      </c>
      <c r="D824" s="3" t="s">
        <v>702</v>
      </c>
      <c r="E824" s="5">
        <v>502828</v>
      </c>
      <c r="F824" s="5">
        <v>264069</v>
      </c>
      <c r="G824" s="5">
        <v>287852</v>
      </c>
      <c r="H824" s="5">
        <v>182201</v>
      </c>
      <c r="I824" s="5">
        <v>135566</v>
      </c>
      <c r="J824" s="5">
        <v>122167</v>
      </c>
      <c r="K824" s="5">
        <v>22664</v>
      </c>
      <c r="L824" s="5">
        <v>65483</v>
      </c>
      <c r="M824" s="5">
        <v>304875</v>
      </c>
      <c r="N824" s="5">
        <v>56477</v>
      </c>
      <c r="O824" s="6">
        <v>52.516765176163617</v>
      </c>
      <c r="P824" s="6">
        <v>57.246613155989721</v>
      </c>
      <c r="Q824" s="6">
        <v>36.235253406731523</v>
      </c>
      <c r="R824" s="6">
        <v>26.960710222978832</v>
      </c>
      <c r="S824" s="6">
        <v>24.29598192622527</v>
      </c>
      <c r="T824" s="6">
        <v>4.5073066734549387</v>
      </c>
      <c r="U824" s="6">
        <v>13.022942238697924</v>
      </c>
      <c r="V824" s="6">
        <v>60.632065040133007</v>
      </c>
      <c r="W824" s="6">
        <v>11.231872528976112</v>
      </c>
      <c r="X824" s="5">
        <v>175861</v>
      </c>
      <c r="Y824" s="5">
        <v>132016</v>
      </c>
      <c r="Z824" s="5">
        <v>18471</v>
      </c>
      <c r="AA824" s="5">
        <v>111370</v>
      </c>
      <c r="AB824" s="5">
        <v>78576</v>
      </c>
      <c r="AC824" s="5">
        <v>13395</v>
      </c>
      <c r="AD824" s="5">
        <v>64491</v>
      </c>
      <c r="AE824" s="5">
        <v>53440</v>
      </c>
      <c r="AF824" s="5">
        <v>5076</v>
      </c>
      <c r="AG824" s="6">
        <v>9.4985029940119752</v>
      </c>
      <c r="AH824" s="6">
        <v>82.864275635359974</v>
      </c>
      <c r="AI824" s="3">
        <v>17.047189981673792</v>
      </c>
      <c r="AJ824" s="3">
        <v>70.554009158660321</v>
      </c>
    </row>
    <row r="825" spans="1:36" hidden="1" x14ac:dyDescent="0.2">
      <c r="A825" s="1" t="str">
        <f t="shared" si="12"/>
        <v>BirminghamWhite Irish</v>
      </c>
      <c r="B825" s="3" t="s">
        <v>607</v>
      </c>
      <c r="C825" s="3" t="s">
        <v>608</v>
      </c>
      <c r="D825" s="3" t="s">
        <v>703</v>
      </c>
      <c r="E825" s="5">
        <v>22021</v>
      </c>
      <c r="F825" s="5">
        <v>6908</v>
      </c>
      <c r="G825" s="5">
        <v>7017</v>
      </c>
      <c r="H825" s="5">
        <v>4948</v>
      </c>
      <c r="I825" s="5">
        <v>4402</v>
      </c>
      <c r="J825" s="5">
        <v>3374</v>
      </c>
      <c r="K825" s="5">
        <v>961</v>
      </c>
      <c r="L825" s="5">
        <v>2307</v>
      </c>
      <c r="M825" s="5">
        <v>8748</v>
      </c>
      <c r="N825" s="5">
        <v>1458</v>
      </c>
      <c r="O825" s="6">
        <v>31.370055855774034</v>
      </c>
      <c r="P825" s="6">
        <v>31.865037918350666</v>
      </c>
      <c r="Q825" s="6">
        <v>22.469460969074973</v>
      </c>
      <c r="R825" s="6">
        <v>19.990009536351664</v>
      </c>
      <c r="S825" s="6">
        <v>15.321738340674811</v>
      </c>
      <c r="T825" s="6">
        <v>4.364016166386631</v>
      </c>
      <c r="U825" s="6">
        <v>10.476363471232006</v>
      </c>
      <c r="V825" s="6">
        <v>39.725716361654783</v>
      </c>
      <c r="W825" s="6">
        <v>6.6209527269424644</v>
      </c>
      <c r="X825" s="5">
        <v>4950</v>
      </c>
      <c r="Y825" s="5">
        <v>4244</v>
      </c>
      <c r="Z825" s="5">
        <v>357</v>
      </c>
      <c r="AA825" s="5">
        <v>1809</v>
      </c>
      <c r="AB825" s="5">
        <v>1414</v>
      </c>
      <c r="AC825" s="5">
        <v>201</v>
      </c>
      <c r="AD825" s="5">
        <v>3141</v>
      </c>
      <c r="AE825" s="5">
        <v>2830</v>
      </c>
      <c r="AF825" s="5">
        <v>156</v>
      </c>
      <c r="AG825" s="6">
        <v>5.5123674911660778</v>
      </c>
      <c r="AH825" s="6">
        <v>90.098694683221908</v>
      </c>
      <c r="AI825" s="3">
        <v>14.214992927864214</v>
      </c>
      <c r="AJ825" s="3">
        <v>78.164731896075182</v>
      </c>
    </row>
    <row r="826" spans="1:36" hidden="1" x14ac:dyDescent="0.2">
      <c r="A826" s="1" t="str">
        <f t="shared" si="12"/>
        <v>BirminghamWhite Gyspy or Irish Traveller</v>
      </c>
      <c r="B826" s="3" t="s">
        <v>607</v>
      </c>
      <c r="C826" s="3" t="s">
        <v>608</v>
      </c>
      <c r="D826" s="3" t="s">
        <v>704</v>
      </c>
      <c r="E826" s="5">
        <v>408</v>
      </c>
      <c r="F826" s="5">
        <v>193</v>
      </c>
      <c r="G826" s="5">
        <v>217</v>
      </c>
      <c r="H826" s="5">
        <v>139</v>
      </c>
      <c r="I826" s="5">
        <v>124</v>
      </c>
      <c r="J826" s="5">
        <v>89</v>
      </c>
      <c r="K826" s="5">
        <v>26</v>
      </c>
      <c r="L826" s="5">
        <v>67</v>
      </c>
      <c r="M826" s="5">
        <v>234</v>
      </c>
      <c r="N826" s="5">
        <v>51</v>
      </c>
      <c r="O826" s="6">
        <v>47.303921568627452</v>
      </c>
      <c r="P826" s="6">
        <v>53.186274509803923</v>
      </c>
      <c r="Q826" s="6">
        <v>34.068627450980394</v>
      </c>
      <c r="R826" s="6">
        <v>30.392156862745097</v>
      </c>
      <c r="S826" s="6">
        <v>21.813725490196077</v>
      </c>
      <c r="T826" s="6">
        <v>6.3725490196078427</v>
      </c>
      <c r="U826" s="6">
        <v>16.421568627450981</v>
      </c>
      <c r="V826" s="6">
        <v>57.352941176470587</v>
      </c>
      <c r="W826" s="6">
        <v>12.5</v>
      </c>
      <c r="X826" s="5">
        <v>144</v>
      </c>
      <c r="Y826" s="5">
        <v>100</v>
      </c>
      <c r="Z826" s="5">
        <v>14</v>
      </c>
      <c r="AA826" s="5">
        <v>83</v>
      </c>
      <c r="AB826" s="5">
        <v>51</v>
      </c>
      <c r="AC826" s="5">
        <v>9</v>
      </c>
      <c r="AD826" s="5">
        <v>61</v>
      </c>
      <c r="AE826" s="5">
        <v>49</v>
      </c>
      <c r="AF826" s="5">
        <v>5</v>
      </c>
      <c r="AG826" s="6">
        <v>10.204081632653061</v>
      </c>
      <c r="AH826" s="6">
        <v>80.327868852459019</v>
      </c>
      <c r="AI826" s="3">
        <v>17.647058823529413</v>
      </c>
      <c r="AJ826" s="3">
        <v>61.445783132530117</v>
      </c>
    </row>
    <row r="827" spans="1:36" hidden="1" x14ac:dyDescent="0.2">
      <c r="A827" s="1" t="str">
        <f t="shared" si="12"/>
        <v>BirminghamWhite Other</v>
      </c>
      <c r="B827" s="3" t="s">
        <v>607</v>
      </c>
      <c r="C827" s="3" t="s">
        <v>608</v>
      </c>
      <c r="D827" s="3" t="s">
        <v>705</v>
      </c>
      <c r="E827" s="5">
        <v>28990</v>
      </c>
      <c r="F827" s="5">
        <v>9357</v>
      </c>
      <c r="G827" s="5">
        <v>9987</v>
      </c>
      <c r="H827" s="5">
        <v>7105</v>
      </c>
      <c r="I827" s="5">
        <v>6344</v>
      </c>
      <c r="J827" s="5">
        <v>3392</v>
      </c>
      <c r="K827" s="5">
        <v>1745</v>
      </c>
      <c r="L827" s="5">
        <v>4001</v>
      </c>
      <c r="M827" s="5">
        <v>13939</v>
      </c>
      <c r="N827" s="5">
        <v>1840</v>
      </c>
      <c r="O827" s="6">
        <v>32.276647119696449</v>
      </c>
      <c r="P827" s="6">
        <v>34.449810279406691</v>
      </c>
      <c r="Q827" s="6">
        <v>24.508451190065539</v>
      </c>
      <c r="R827" s="6">
        <v>21.883408071748878</v>
      </c>
      <c r="S827" s="6">
        <v>11.700586409106588</v>
      </c>
      <c r="T827" s="6">
        <v>6.0193170058640915</v>
      </c>
      <c r="U827" s="6">
        <v>13.801310796826492</v>
      </c>
      <c r="V827" s="6">
        <v>48.08209727492239</v>
      </c>
      <c r="W827" s="6">
        <v>6.3470162124870644</v>
      </c>
      <c r="X827" s="5">
        <v>13873</v>
      </c>
      <c r="Y827" s="5">
        <v>12331</v>
      </c>
      <c r="Z827" s="5">
        <v>831</v>
      </c>
      <c r="AA827" s="5">
        <v>6891</v>
      </c>
      <c r="AB827" s="5">
        <v>5993</v>
      </c>
      <c r="AC827" s="5">
        <v>485</v>
      </c>
      <c r="AD827" s="5">
        <v>6982</v>
      </c>
      <c r="AE827" s="5">
        <v>6338</v>
      </c>
      <c r="AF827" s="5">
        <v>346</v>
      </c>
      <c r="AG827" s="6">
        <v>5.4591353739349957</v>
      </c>
      <c r="AH827" s="6">
        <v>90.776281867659691</v>
      </c>
      <c r="AI827" s="3">
        <v>8.0927749040547301</v>
      </c>
      <c r="AJ827" s="3">
        <v>86.968509650268473</v>
      </c>
    </row>
    <row r="828" spans="1:36" hidden="1" x14ac:dyDescent="0.2">
      <c r="A828" s="1" t="str">
        <f t="shared" si="12"/>
        <v>BirminghamMixed White and Black Caribbean</v>
      </c>
      <c r="B828" s="3" t="s">
        <v>607</v>
      </c>
      <c r="C828" s="3" t="s">
        <v>608</v>
      </c>
      <c r="D828" s="3" t="s">
        <v>706</v>
      </c>
      <c r="E828" s="5">
        <v>24720</v>
      </c>
      <c r="F828" s="5">
        <v>12367</v>
      </c>
      <c r="G828" s="5">
        <v>12573</v>
      </c>
      <c r="H828" s="5">
        <v>10040</v>
      </c>
      <c r="I828" s="5">
        <v>8080</v>
      </c>
      <c r="J828" s="5">
        <v>6053</v>
      </c>
      <c r="K828" s="5">
        <v>1400</v>
      </c>
      <c r="L828" s="5">
        <v>3619</v>
      </c>
      <c r="M828" s="5">
        <v>12081</v>
      </c>
      <c r="N828" s="5">
        <v>2983</v>
      </c>
      <c r="O828" s="6">
        <v>50.028317152103561</v>
      </c>
      <c r="P828" s="6">
        <v>50.86165048543689</v>
      </c>
      <c r="Q828" s="6">
        <v>40.614886731391586</v>
      </c>
      <c r="R828" s="6">
        <v>32.686084142394819</v>
      </c>
      <c r="S828" s="6">
        <v>24.486245954692556</v>
      </c>
      <c r="T828" s="6">
        <v>5.6634304207119737</v>
      </c>
      <c r="U828" s="6">
        <v>14.639967637540453</v>
      </c>
      <c r="V828" s="6">
        <v>48.871359223300971</v>
      </c>
      <c r="W828" s="6">
        <v>12.06715210355987</v>
      </c>
      <c r="X828" s="5">
        <v>6012</v>
      </c>
      <c r="Y828" s="5">
        <v>4820</v>
      </c>
      <c r="Z828" s="5">
        <v>998</v>
      </c>
      <c r="AA828" s="5">
        <v>3516</v>
      </c>
      <c r="AB828" s="5">
        <v>2731</v>
      </c>
      <c r="AC828" s="5">
        <v>681</v>
      </c>
      <c r="AD828" s="5">
        <v>2496</v>
      </c>
      <c r="AE828" s="5">
        <v>2089</v>
      </c>
      <c r="AF828" s="5">
        <v>317</v>
      </c>
      <c r="AG828" s="6">
        <v>15.17472474868358</v>
      </c>
      <c r="AH828" s="6">
        <v>83.693910256410263</v>
      </c>
      <c r="AI828" s="3">
        <v>24.935920908092275</v>
      </c>
      <c r="AJ828" s="3">
        <v>77.673492605233221</v>
      </c>
    </row>
    <row r="829" spans="1:36" hidden="1" x14ac:dyDescent="0.2">
      <c r="A829" s="1" t="str">
        <f t="shared" si="12"/>
        <v>BirminghamMixed White and Black African</v>
      </c>
      <c r="B829" s="3" t="s">
        <v>607</v>
      </c>
      <c r="C829" s="3" t="s">
        <v>608</v>
      </c>
      <c r="D829" s="3" t="s">
        <v>707</v>
      </c>
      <c r="E829" s="5">
        <v>3223</v>
      </c>
      <c r="F829" s="5">
        <v>1552</v>
      </c>
      <c r="G829" s="5">
        <v>1592</v>
      </c>
      <c r="H829" s="5">
        <v>1226</v>
      </c>
      <c r="I829" s="5">
        <v>968</v>
      </c>
      <c r="J829" s="5">
        <v>662</v>
      </c>
      <c r="K829" s="5">
        <v>162</v>
      </c>
      <c r="L829" s="5">
        <v>444</v>
      </c>
      <c r="M829" s="5">
        <v>1623</v>
      </c>
      <c r="N829" s="5">
        <v>331</v>
      </c>
      <c r="O829" s="6">
        <v>48.153893887682287</v>
      </c>
      <c r="P829" s="6">
        <v>49.394973627055535</v>
      </c>
      <c r="Q829" s="6">
        <v>38.039094011790255</v>
      </c>
      <c r="R829" s="6">
        <v>30.034129692832764</v>
      </c>
      <c r="S829" s="6">
        <v>20.539869686627366</v>
      </c>
      <c r="T829" s="6">
        <v>5.0263729444616816</v>
      </c>
      <c r="U829" s="6">
        <v>13.775985107043127</v>
      </c>
      <c r="V829" s="6">
        <v>50.35681042506981</v>
      </c>
      <c r="W829" s="6">
        <v>10.269934843313683</v>
      </c>
      <c r="X829" s="5">
        <v>818</v>
      </c>
      <c r="Y829" s="5">
        <v>644</v>
      </c>
      <c r="Z829" s="5">
        <v>131</v>
      </c>
      <c r="AA829" s="5">
        <v>480</v>
      </c>
      <c r="AB829" s="5">
        <v>370</v>
      </c>
      <c r="AC829" s="5">
        <v>86</v>
      </c>
      <c r="AD829" s="5">
        <v>338</v>
      </c>
      <c r="AE829" s="5">
        <v>274</v>
      </c>
      <c r="AF829" s="5">
        <v>45</v>
      </c>
      <c r="AG829" s="6">
        <v>16.423357664233578</v>
      </c>
      <c r="AH829" s="6">
        <v>81.065088757396452</v>
      </c>
      <c r="AI829" s="3">
        <v>23.243243243243242</v>
      </c>
      <c r="AJ829" s="3">
        <v>77.083333333333329</v>
      </c>
    </row>
    <row r="830" spans="1:36" hidden="1" x14ac:dyDescent="0.2">
      <c r="A830" s="1" t="str">
        <f t="shared" si="12"/>
        <v>BirminghamMixed White and Asian</v>
      </c>
      <c r="B830" s="3" t="s">
        <v>607</v>
      </c>
      <c r="C830" s="3" t="s">
        <v>608</v>
      </c>
      <c r="D830" s="3" t="s">
        <v>708</v>
      </c>
      <c r="E830" s="5">
        <v>11186</v>
      </c>
      <c r="F830" s="5">
        <v>4789</v>
      </c>
      <c r="G830" s="5">
        <v>5013</v>
      </c>
      <c r="H830" s="5">
        <v>3531</v>
      </c>
      <c r="I830" s="5">
        <v>2826</v>
      </c>
      <c r="J830" s="5">
        <v>2270</v>
      </c>
      <c r="K830" s="5">
        <v>623</v>
      </c>
      <c r="L830" s="5">
        <v>1521</v>
      </c>
      <c r="M830" s="5">
        <v>5582</v>
      </c>
      <c r="N830" s="5">
        <v>1117</v>
      </c>
      <c r="O830" s="6">
        <v>42.812444126586804</v>
      </c>
      <c r="P830" s="6">
        <v>44.814947255497941</v>
      </c>
      <c r="Q830" s="6">
        <v>31.566243518684068</v>
      </c>
      <c r="R830" s="6">
        <v>25.263722510280708</v>
      </c>
      <c r="S830" s="6">
        <v>20.293223672447702</v>
      </c>
      <c r="T830" s="6">
        <v>5.5694618272841048</v>
      </c>
      <c r="U830" s="6">
        <v>13.597353835151083</v>
      </c>
      <c r="V830" s="6">
        <v>49.901662792776683</v>
      </c>
      <c r="W830" s="6">
        <v>9.985696406222063</v>
      </c>
      <c r="X830" s="5">
        <v>2541</v>
      </c>
      <c r="Y830" s="5">
        <v>2003</v>
      </c>
      <c r="Z830" s="5">
        <v>322</v>
      </c>
      <c r="AA830" s="5">
        <v>1365</v>
      </c>
      <c r="AB830" s="5">
        <v>998</v>
      </c>
      <c r="AC830" s="5">
        <v>210</v>
      </c>
      <c r="AD830" s="5">
        <v>1176</v>
      </c>
      <c r="AE830" s="5">
        <v>1005</v>
      </c>
      <c r="AF830" s="5">
        <v>112</v>
      </c>
      <c r="AG830" s="6">
        <v>11.144278606965175</v>
      </c>
      <c r="AH830" s="6">
        <v>85.459183673469383</v>
      </c>
      <c r="AI830" s="3">
        <v>21.042084168336672</v>
      </c>
      <c r="AJ830" s="3">
        <v>73.11355311355311</v>
      </c>
    </row>
    <row r="831" spans="1:36" hidden="1" x14ac:dyDescent="0.2">
      <c r="A831" s="1" t="str">
        <f t="shared" si="12"/>
        <v>BirminghamMixed Other</v>
      </c>
      <c r="B831" s="3" t="s">
        <v>607</v>
      </c>
      <c r="C831" s="3" t="s">
        <v>608</v>
      </c>
      <c r="D831" s="3" t="s">
        <v>709</v>
      </c>
      <c r="E831" s="5">
        <v>8476</v>
      </c>
      <c r="F831" s="5">
        <v>3897</v>
      </c>
      <c r="G831" s="5">
        <v>4054</v>
      </c>
      <c r="H831" s="5">
        <v>2980</v>
      </c>
      <c r="I831" s="5">
        <v>2370</v>
      </c>
      <c r="J831" s="5">
        <v>1630</v>
      </c>
      <c r="K831" s="5">
        <v>471</v>
      </c>
      <c r="L831" s="5">
        <v>1182</v>
      </c>
      <c r="M831" s="5">
        <v>4254</v>
      </c>
      <c r="N831" s="5">
        <v>879</v>
      </c>
      <c r="O831" s="6">
        <v>45.976875884851346</v>
      </c>
      <c r="P831" s="6">
        <v>47.829164700330345</v>
      </c>
      <c r="Q831" s="6">
        <v>35.158093440302032</v>
      </c>
      <c r="R831" s="6">
        <v>27.961302501179802</v>
      </c>
      <c r="S831" s="6">
        <v>19.23076923076923</v>
      </c>
      <c r="T831" s="6">
        <v>5.5568664464369988</v>
      </c>
      <c r="U831" s="6">
        <v>13.945257196790939</v>
      </c>
      <c r="V831" s="6">
        <v>50.188768286927797</v>
      </c>
      <c r="W831" s="6">
        <v>10.3704577630958</v>
      </c>
      <c r="X831" s="5">
        <v>1828</v>
      </c>
      <c r="Y831" s="5">
        <v>1438</v>
      </c>
      <c r="Z831" s="5">
        <v>215</v>
      </c>
      <c r="AA831" s="5">
        <v>975</v>
      </c>
      <c r="AB831" s="5">
        <v>715</v>
      </c>
      <c r="AC831" s="5">
        <v>140</v>
      </c>
      <c r="AD831" s="5">
        <v>853</v>
      </c>
      <c r="AE831" s="5">
        <v>723</v>
      </c>
      <c r="AF831" s="5">
        <v>75</v>
      </c>
      <c r="AG831" s="6">
        <v>10.37344398340249</v>
      </c>
      <c r="AH831" s="6">
        <v>84.759671746776078</v>
      </c>
      <c r="AI831" s="3">
        <v>19.58041958041958</v>
      </c>
      <c r="AJ831" s="3">
        <v>73.333333333333329</v>
      </c>
    </row>
    <row r="832" spans="1:36" hidden="1" x14ac:dyDescent="0.2">
      <c r="A832" s="1" t="str">
        <f t="shared" si="12"/>
        <v>BirminghamIndian</v>
      </c>
      <c r="B832" s="3" t="s">
        <v>607</v>
      </c>
      <c r="C832" s="3" t="s">
        <v>608</v>
      </c>
      <c r="D832" s="3" t="s">
        <v>710</v>
      </c>
      <c r="E832" s="5">
        <v>64621</v>
      </c>
      <c r="F832" s="5">
        <v>18395</v>
      </c>
      <c r="G832" s="5">
        <v>21706</v>
      </c>
      <c r="H832" s="5">
        <v>12472</v>
      </c>
      <c r="I832" s="5">
        <v>10915</v>
      </c>
      <c r="J832" s="5">
        <v>5767</v>
      </c>
      <c r="K832" s="5">
        <v>3409</v>
      </c>
      <c r="L832" s="5">
        <v>5772</v>
      </c>
      <c r="M832" s="5">
        <v>29480</v>
      </c>
      <c r="N832" s="5">
        <v>2534</v>
      </c>
      <c r="O832" s="6">
        <v>28.465978551863945</v>
      </c>
      <c r="P832" s="6">
        <v>33.589699942743074</v>
      </c>
      <c r="Q832" s="6">
        <v>19.300227480230884</v>
      </c>
      <c r="R832" s="6">
        <v>16.890794014329707</v>
      </c>
      <c r="S832" s="6">
        <v>8.9243434796737908</v>
      </c>
      <c r="T832" s="6">
        <v>5.2753748781355903</v>
      </c>
      <c r="U832" s="6">
        <v>8.9320809024929968</v>
      </c>
      <c r="V832" s="6">
        <v>45.619844942046704</v>
      </c>
      <c r="W832" s="6">
        <v>3.9213258847742996</v>
      </c>
      <c r="X832" s="5">
        <v>25844</v>
      </c>
      <c r="Y832" s="5">
        <v>22339</v>
      </c>
      <c r="Z832" s="5">
        <v>1883</v>
      </c>
      <c r="AA832" s="5">
        <v>11584</v>
      </c>
      <c r="AB832" s="5">
        <v>9563</v>
      </c>
      <c r="AC832" s="5">
        <v>1088</v>
      </c>
      <c r="AD832" s="5">
        <v>14260</v>
      </c>
      <c r="AE832" s="5">
        <v>12776</v>
      </c>
      <c r="AF832" s="5">
        <v>795</v>
      </c>
      <c r="AG832" s="6">
        <v>6.2226048841577954</v>
      </c>
      <c r="AH832" s="6">
        <v>89.593267882187945</v>
      </c>
      <c r="AI832" s="3">
        <v>11.377182892397784</v>
      </c>
      <c r="AJ832" s="3">
        <v>82.55352209944752</v>
      </c>
    </row>
    <row r="833" spans="1:36" hidden="1" x14ac:dyDescent="0.2">
      <c r="A833" s="1" t="str">
        <f t="shared" si="12"/>
        <v>BirminghamPakistani</v>
      </c>
      <c r="B833" s="3" t="s">
        <v>607</v>
      </c>
      <c r="C833" s="3" t="s">
        <v>608</v>
      </c>
      <c r="D833" s="3" t="s">
        <v>711</v>
      </c>
      <c r="E833" s="5">
        <v>144627</v>
      </c>
      <c r="F833" s="5">
        <v>94419</v>
      </c>
      <c r="G833" s="5">
        <v>106433</v>
      </c>
      <c r="H833" s="5">
        <v>56170</v>
      </c>
      <c r="I833" s="5">
        <v>40082</v>
      </c>
      <c r="J833" s="5">
        <v>53541</v>
      </c>
      <c r="K833" s="5">
        <v>4073</v>
      </c>
      <c r="L833" s="5">
        <v>18824</v>
      </c>
      <c r="M833" s="5">
        <v>110292</v>
      </c>
      <c r="N833" s="5">
        <v>22472</v>
      </c>
      <c r="O833" s="6">
        <v>65.284490447841691</v>
      </c>
      <c r="P833" s="6">
        <v>73.591376437318061</v>
      </c>
      <c r="Q833" s="6">
        <v>38.837838024711843</v>
      </c>
      <c r="R833" s="6">
        <v>27.714050626784765</v>
      </c>
      <c r="S833" s="6">
        <v>37.020058495301704</v>
      </c>
      <c r="T833" s="6">
        <v>2.8162099746243787</v>
      </c>
      <c r="U833" s="6">
        <v>13.015550346754065</v>
      </c>
      <c r="V833" s="6">
        <v>76.259619573108751</v>
      </c>
      <c r="W833" s="6">
        <v>15.537900945190041</v>
      </c>
      <c r="X833" s="5">
        <v>50865</v>
      </c>
      <c r="Y833" s="5">
        <v>31790</v>
      </c>
      <c r="Z833" s="5">
        <v>4652</v>
      </c>
      <c r="AA833" s="5">
        <v>38275</v>
      </c>
      <c r="AB833" s="5">
        <v>23091</v>
      </c>
      <c r="AC833" s="5">
        <v>3715</v>
      </c>
      <c r="AD833" s="5">
        <v>12590</v>
      </c>
      <c r="AE833" s="5">
        <v>8699</v>
      </c>
      <c r="AF833" s="5">
        <v>937</v>
      </c>
      <c r="AG833" s="6">
        <v>10.771353029083803</v>
      </c>
      <c r="AH833" s="6">
        <v>69.094519459888801</v>
      </c>
      <c r="AI833" s="3">
        <v>16.088519336538045</v>
      </c>
      <c r="AJ833" s="3">
        <v>60.329196603527109</v>
      </c>
    </row>
    <row r="834" spans="1:36" hidden="1" x14ac:dyDescent="0.2">
      <c r="A834" s="1" t="str">
        <f t="shared" ref="A834:A897" si="13">C834&amp;D834</f>
        <v>BirminghamBangladeshi</v>
      </c>
      <c r="B834" s="3" t="s">
        <v>607</v>
      </c>
      <c r="C834" s="3" t="s">
        <v>608</v>
      </c>
      <c r="D834" s="3" t="s">
        <v>712</v>
      </c>
      <c r="E834" s="5">
        <v>32532</v>
      </c>
      <c r="F834" s="5">
        <v>23990</v>
      </c>
      <c r="G834" s="5">
        <v>25849</v>
      </c>
      <c r="H834" s="5">
        <v>14992</v>
      </c>
      <c r="I834" s="5">
        <v>8974</v>
      </c>
      <c r="J834" s="5">
        <v>12237</v>
      </c>
      <c r="K834" s="5">
        <v>1207</v>
      </c>
      <c r="L834" s="5">
        <v>3439</v>
      </c>
      <c r="M834" s="5">
        <v>25499</v>
      </c>
      <c r="N834" s="5">
        <v>4550</v>
      </c>
      <c r="O834" s="6">
        <v>73.742776343292761</v>
      </c>
      <c r="P834" s="6">
        <v>79.457149883191931</v>
      </c>
      <c r="Q834" s="6">
        <v>46.083855895733429</v>
      </c>
      <c r="R834" s="6">
        <v>27.585146932251323</v>
      </c>
      <c r="S834" s="6">
        <v>37.615271117668755</v>
      </c>
      <c r="T834" s="6">
        <v>3.7101930406983894</v>
      </c>
      <c r="U834" s="6">
        <v>10.5711299643428</v>
      </c>
      <c r="V834" s="6">
        <v>78.381286118283541</v>
      </c>
      <c r="W834" s="6">
        <v>13.986228943809172</v>
      </c>
      <c r="X834" s="5">
        <v>11356</v>
      </c>
      <c r="Y834" s="5">
        <v>7067</v>
      </c>
      <c r="Z834" s="5">
        <v>1153</v>
      </c>
      <c r="AA834" s="5">
        <v>9436</v>
      </c>
      <c r="AB834" s="5">
        <v>5728</v>
      </c>
      <c r="AC834" s="5">
        <v>998</v>
      </c>
      <c r="AD834" s="5">
        <v>1920</v>
      </c>
      <c r="AE834" s="5">
        <v>1339</v>
      </c>
      <c r="AF834" s="5">
        <v>155</v>
      </c>
      <c r="AG834" s="6">
        <v>11.57580283793876</v>
      </c>
      <c r="AH834" s="6">
        <v>69.739583333333329</v>
      </c>
      <c r="AI834" s="3">
        <v>17.423184357541899</v>
      </c>
      <c r="AJ834" s="3">
        <v>60.703688003391271</v>
      </c>
    </row>
    <row r="835" spans="1:36" hidden="1" x14ac:dyDescent="0.2">
      <c r="A835" s="1" t="str">
        <f t="shared" si="13"/>
        <v>BirminghamChinese</v>
      </c>
      <c r="B835" s="3" t="s">
        <v>607</v>
      </c>
      <c r="C835" s="3" t="s">
        <v>608</v>
      </c>
      <c r="D835" s="3" t="s">
        <v>713</v>
      </c>
      <c r="E835" s="5">
        <v>12712</v>
      </c>
      <c r="F835" s="5">
        <v>3516</v>
      </c>
      <c r="G835" s="5">
        <v>3590</v>
      </c>
      <c r="H835" s="5">
        <v>2884</v>
      </c>
      <c r="I835" s="5">
        <v>2975</v>
      </c>
      <c r="J835" s="5">
        <v>954</v>
      </c>
      <c r="K835" s="5">
        <v>829</v>
      </c>
      <c r="L835" s="5">
        <v>2350</v>
      </c>
      <c r="M835" s="5">
        <v>5570</v>
      </c>
      <c r="N835" s="5">
        <v>643</v>
      </c>
      <c r="O835" s="6">
        <v>27.6589049716803</v>
      </c>
      <c r="P835" s="6">
        <v>28.241032095657648</v>
      </c>
      <c r="Q835" s="6">
        <v>22.687224669603523</v>
      </c>
      <c r="R835" s="6">
        <v>23.403083700440529</v>
      </c>
      <c r="S835" s="6">
        <v>7.5047199496538708</v>
      </c>
      <c r="T835" s="6">
        <v>6.5213971050975452</v>
      </c>
      <c r="U835" s="6">
        <v>18.486469477658904</v>
      </c>
      <c r="V835" s="6">
        <v>43.816865953429833</v>
      </c>
      <c r="W835" s="6">
        <v>5.0582127123977347</v>
      </c>
      <c r="X835" s="5">
        <v>3915</v>
      </c>
      <c r="Y835" s="5">
        <v>3167</v>
      </c>
      <c r="Z835" s="5">
        <v>284</v>
      </c>
      <c r="AA835" s="5">
        <v>1928</v>
      </c>
      <c r="AB835" s="5">
        <v>1513</v>
      </c>
      <c r="AC835" s="5">
        <v>186</v>
      </c>
      <c r="AD835" s="5">
        <v>1987</v>
      </c>
      <c r="AE835" s="5">
        <v>1654</v>
      </c>
      <c r="AF835" s="5">
        <v>98</v>
      </c>
      <c r="AG835" s="6">
        <v>5.9250302297460697</v>
      </c>
      <c r="AH835" s="6">
        <v>83.24106693507801</v>
      </c>
      <c r="AI835" s="3">
        <v>12.293456708526108</v>
      </c>
      <c r="AJ835" s="3">
        <v>78.475103734439827</v>
      </c>
    </row>
    <row r="836" spans="1:36" hidden="1" x14ac:dyDescent="0.2">
      <c r="A836" s="1" t="str">
        <f t="shared" si="13"/>
        <v>BirminghamAsian Other</v>
      </c>
      <c r="B836" s="3" t="s">
        <v>607</v>
      </c>
      <c r="C836" s="3" t="s">
        <v>608</v>
      </c>
      <c r="D836" s="3" t="s">
        <v>714</v>
      </c>
      <c r="E836" s="5">
        <v>31148</v>
      </c>
      <c r="F836" s="5">
        <v>15779</v>
      </c>
      <c r="G836" s="5">
        <v>17435</v>
      </c>
      <c r="H836" s="5">
        <v>10982</v>
      </c>
      <c r="I836" s="5">
        <v>8120</v>
      </c>
      <c r="J836" s="5">
        <v>7828</v>
      </c>
      <c r="K836" s="5">
        <v>1338</v>
      </c>
      <c r="L836" s="5">
        <v>4493</v>
      </c>
      <c r="M836" s="5">
        <v>18773</v>
      </c>
      <c r="N836" s="5">
        <v>3959</v>
      </c>
      <c r="O836" s="6">
        <v>50.658148195710801</v>
      </c>
      <c r="P836" s="6">
        <v>55.974701425452679</v>
      </c>
      <c r="Q836" s="6">
        <v>35.257480416078081</v>
      </c>
      <c r="R836" s="6">
        <v>26.069089508154615</v>
      </c>
      <c r="S836" s="6">
        <v>25.131629639142162</v>
      </c>
      <c r="T836" s="6">
        <v>4.2956209066392708</v>
      </c>
      <c r="U836" s="6">
        <v>14.424682162578657</v>
      </c>
      <c r="V836" s="6">
        <v>60.270322332091951</v>
      </c>
      <c r="W836" s="6">
        <v>12.71028637472711</v>
      </c>
      <c r="X836" s="5">
        <v>11571</v>
      </c>
      <c r="Y836" s="5">
        <v>8609</v>
      </c>
      <c r="Z836" s="5">
        <v>1149</v>
      </c>
      <c r="AA836" s="5">
        <v>7145</v>
      </c>
      <c r="AB836" s="5">
        <v>5040</v>
      </c>
      <c r="AC836" s="5">
        <v>780</v>
      </c>
      <c r="AD836" s="5">
        <v>4426</v>
      </c>
      <c r="AE836" s="5">
        <v>3569</v>
      </c>
      <c r="AF836" s="5">
        <v>369</v>
      </c>
      <c r="AG836" s="6">
        <v>10.339030540767721</v>
      </c>
      <c r="AH836" s="6">
        <v>80.637144148215086</v>
      </c>
      <c r="AI836" s="3">
        <v>15.476190476190476</v>
      </c>
      <c r="AJ836" s="3">
        <v>70.538838348495446</v>
      </c>
    </row>
    <row r="837" spans="1:36" hidden="1" x14ac:dyDescent="0.2">
      <c r="A837" s="1" t="str">
        <f t="shared" si="13"/>
        <v>BirminghamBlack African</v>
      </c>
      <c r="B837" s="3" t="s">
        <v>607</v>
      </c>
      <c r="C837" s="3" t="s">
        <v>608</v>
      </c>
      <c r="D837" s="3" t="s">
        <v>715</v>
      </c>
      <c r="E837" s="5">
        <v>29991</v>
      </c>
      <c r="F837" s="5">
        <v>19364</v>
      </c>
      <c r="G837" s="5">
        <v>20106</v>
      </c>
      <c r="H837" s="5">
        <v>15346</v>
      </c>
      <c r="I837" s="5">
        <v>11068</v>
      </c>
      <c r="J837" s="5">
        <v>7221</v>
      </c>
      <c r="K837" s="5">
        <v>1692</v>
      </c>
      <c r="L837" s="5">
        <v>4888</v>
      </c>
      <c r="M837" s="5">
        <v>18006</v>
      </c>
      <c r="N837" s="5">
        <v>3963</v>
      </c>
      <c r="O837" s="6">
        <v>64.566036477609956</v>
      </c>
      <c r="P837" s="6">
        <v>67.040112033610086</v>
      </c>
      <c r="Q837" s="6">
        <v>51.168683938514889</v>
      </c>
      <c r="R837" s="6">
        <v>36.904404654729753</v>
      </c>
      <c r="S837" s="6">
        <v>24.077223166950084</v>
      </c>
      <c r="T837" s="6">
        <v>5.6416925077523254</v>
      </c>
      <c r="U837" s="6">
        <v>16.298222800173384</v>
      </c>
      <c r="V837" s="6">
        <v>60.038011403421024</v>
      </c>
      <c r="W837" s="6">
        <v>13.213964189256776</v>
      </c>
      <c r="X837" s="5">
        <v>10547</v>
      </c>
      <c r="Y837" s="5">
        <v>8238</v>
      </c>
      <c r="Z837" s="5">
        <v>2003</v>
      </c>
      <c r="AA837" s="5">
        <v>7678</v>
      </c>
      <c r="AB837" s="5">
        <v>5811</v>
      </c>
      <c r="AC837" s="5">
        <v>1605</v>
      </c>
      <c r="AD837" s="5">
        <v>2869</v>
      </c>
      <c r="AE837" s="5">
        <v>2427</v>
      </c>
      <c r="AF837" s="5">
        <v>398</v>
      </c>
      <c r="AG837" s="6">
        <v>16.398846312319737</v>
      </c>
      <c r="AH837" s="6">
        <v>84.59393516904845</v>
      </c>
      <c r="AI837" s="3">
        <v>27.620030975735673</v>
      </c>
      <c r="AJ837" s="3">
        <v>75.683771815576975</v>
      </c>
    </row>
    <row r="838" spans="1:36" hidden="1" x14ac:dyDescent="0.2">
      <c r="A838" s="1" t="str">
        <f t="shared" si="13"/>
        <v>BirminghamBlack Caribbean</v>
      </c>
      <c r="B838" s="3" t="s">
        <v>607</v>
      </c>
      <c r="C838" s="3" t="s">
        <v>608</v>
      </c>
      <c r="D838" s="3" t="s">
        <v>716</v>
      </c>
      <c r="E838" s="5">
        <v>47641</v>
      </c>
      <c r="F838" s="5">
        <v>25252</v>
      </c>
      <c r="G838" s="5">
        <v>26795</v>
      </c>
      <c r="H838" s="5">
        <v>20882</v>
      </c>
      <c r="I838" s="5">
        <v>14841</v>
      </c>
      <c r="J838" s="5">
        <v>8804</v>
      </c>
      <c r="K838" s="5">
        <v>2740</v>
      </c>
      <c r="L838" s="5">
        <v>6757</v>
      </c>
      <c r="M838" s="5">
        <v>26948</v>
      </c>
      <c r="N838" s="5">
        <v>4934</v>
      </c>
      <c r="O838" s="6">
        <v>53.004764803425623</v>
      </c>
      <c r="P838" s="6">
        <v>56.243571713440105</v>
      </c>
      <c r="Q838" s="6">
        <v>43.831993451019081</v>
      </c>
      <c r="R838" s="6">
        <v>31.151739048298733</v>
      </c>
      <c r="S838" s="6">
        <v>18.479880774962741</v>
      </c>
      <c r="T838" s="6">
        <v>5.7513486282823623</v>
      </c>
      <c r="U838" s="6">
        <v>14.183161562519679</v>
      </c>
      <c r="V838" s="6">
        <v>56.564723662391636</v>
      </c>
      <c r="W838" s="6">
        <v>10.356625595600429</v>
      </c>
      <c r="X838" s="5">
        <v>17445</v>
      </c>
      <c r="Y838" s="5">
        <v>14835</v>
      </c>
      <c r="Z838" s="5">
        <v>2283</v>
      </c>
      <c r="AA838" s="5">
        <v>10845</v>
      </c>
      <c r="AB838" s="5">
        <v>9029</v>
      </c>
      <c r="AC838" s="5">
        <v>1614</v>
      </c>
      <c r="AD838" s="5">
        <v>6600</v>
      </c>
      <c r="AE838" s="5">
        <v>5806</v>
      </c>
      <c r="AF838" s="5">
        <v>669</v>
      </c>
      <c r="AG838" s="6">
        <v>11.522562866000689</v>
      </c>
      <c r="AH838" s="6">
        <v>87.969696969696969</v>
      </c>
      <c r="AI838" s="3">
        <v>17.875733746815815</v>
      </c>
      <c r="AJ838" s="3">
        <v>83.254956201014295</v>
      </c>
    </row>
    <row r="839" spans="1:36" hidden="1" x14ac:dyDescent="0.2">
      <c r="A839" s="1" t="str">
        <f t="shared" si="13"/>
        <v>BirminghamBlack Other</v>
      </c>
      <c r="B839" s="3" t="s">
        <v>607</v>
      </c>
      <c r="C839" s="3" t="s">
        <v>608</v>
      </c>
      <c r="D839" s="3" t="s">
        <v>717</v>
      </c>
      <c r="E839" s="5">
        <v>18728</v>
      </c>
      <c r="F839" s="5">
        <v>11877</v>
      </c>
      <c r="G839" s="5">
        <v>12474</v>
      </c>
      <c r="H839" s="5">
        <v>9351</v>
      </c>
      <c r="I839" s="5">
        <v>6572</v>
      </c>
      <c r="J839" s="5">
        <v>4442</v>
      </c>
      <c r="K839" s="5">
        <v>951</v>
      </c>
      <c r="L839" s="5">
        <v>2731</v>
      </c>
      <c r="M839" s="5">
        <v>11106</v>
      </c>
      <c r="N839" s="5">
        <v>2374</v>
      </c>
      <c r="O839" s="6">
        <v>63.418410935497647</v>
      </c>
      <c r="P839" s="6">
        <v>66.606151217428447</v>
      </c>
      <c r="Q839" s="6">
        <v>49.930585219991457</v>
      </c>
      <c r="R839" s="6">
        <v>35.091841093549768</v>
      </c>
      <c r="S839" s="6">
        <v>23.718496369073044</v>
      </c>
      <c r="T839" s="6">
        <v>5.0779581375480562</v>
      </c>
      <c r="U839" s="6">
        <v>14.582443400256301</v>
      </c>
      <c r="V839" s="6">
        <v>59.301580521144807</v>
      </c>
      <c r="W839" s="6">
        <v>12.676206749252456</v>
      </c>
      <c r="X839" s="5">
        <v>6671</v>
      </c>
      <c r="Y839" s="5">
        <v>5183</v>
      </c>
      <c r="Z839" s="5">
        <v>1238</v>
      </c>
      <c r="AA839" s="5">
        <v>4651</v>
      </c>
      <c r="AB839" s="5">
        <v>3497</v>
      </c>
      <c r="AC839" s="5">
        <v>928</v>
      </c>
      <c r="AD839" s="5">
        <v>2020</v>
      </c>
      <c r="AE839" s="5">
        <v>1686</v>
      </c>
      <c r="AF839" s="5">
        <v>310</v>
      </c>
      <c r="AG839" s="6">
        <v>18.386714116251483</v>
      </c>
      <c r="AH839" s="6">
        <v>83.465346534653463</v>
      </c>
      <c r="AI839" s="3">
        <v>26.537031741492708</v>
      </c>
      <c r="AJ839" s="3">
        <v>75.188131584605458</v>
      </c>
    </row>
    <row r="840" spans="1:36" hidden="1" x14ac:dyDescent="0.2">
      <c r="A840" s="1" t="str">
        <f t="shared" si="13"/>
        <v>BirminghamArab</v>
      </c>
      <c r="B840" s="3" t="s">
        <v>607</v>
      </c>
      <c r="C840" s="3" t="s">
        <v>608</v>
      </c>
      <c r="D840" s="3" t="s">
        <v>699</v>
      </c>
      <c r="E840" s="5">
        <v>10910</v>
      </c>
      <c r="F840" s="5">
        <v>7359</v>
      </c>
      <c r="G840" s="5">
        <v>7639</v>
      </c>
      <c r="H840" s="5">
        <v>5406</v>
      </c>
      <c r="I840" s="5">
        <v>4070</v>
      </c>
      <c r="J840" s="5">
        <v>2182</v>
      </c>
      <c r="K840" s="5">
        <v>479</v>
      </c>
      <c r="L840" s="5">
        <v>1593</v>
      </c>
      <c r="M840" s="5">
        <v>7083</v>
      </c>
      <c r="N840" s="5">
        <v>1424</v>
      </c>
      <c r="O840" s="6">
        <v>67.451879010082493</v>
      </c>
      <c r="P840" s="6">
        <v>70.018331805682863</v>
      </c>
      <c r="Q840" s="6">
        <v>49.550870760769939</v>
      </c>
      <c r="R840" s="6">
        <v>37.305224564619614</v>
      </c>
      <c r="S840" s="6">
        <v>20</v>
      </c>
      <c r="T840" s="6">
        <v>4.3904674610449126</v>
      </c>
      <c r="U840" s="6">
        <v>14.601283226397801</v>
      </c>
      <c r="V840" s="6">
        <v>64.922089825847848</v>
      </c>
      <c r="W840" s="6">
        <v>13.05224564619615</v>
      </c>
      <c r="X840" s="5">
        <v>3252</v>
      </c>
      <c r="Y840" s="5">
        <v>2036</v>
      </c>
      <c r="Z840" s="5">
        <v>412</v>
      </c>
      <c r="AA840" s="5">
        <v>2190</v>
      </c>
      <c r="AB840" s="5">
        <v>1294</v>
      </c>
      <c r="AC840" s="5">
        <v>291</v>
      </c>
      <c r="AD840" s="5">
        <v>1062</v>
      </c>
      <c r="AE840" s="5">
        <v>742</v>
      </c>
      <c r="AF840" s="5">
        <v>121</v>
      </c>
      <c r="AG840" s="6">
        <v>16.307277628032345</v>
      </c>
      <c r="AH840" s="6">
        <v>69.868173258003765</v>
      </c>
      <c r="AI840" s="3">
        <v>22.488408037094281</v>
      </c>
      <c r="AJ840" s="3">
        <v>59.086757990867582</v>
      </c>
    </row>
    <row r="841" spans="1:36" hidden="1" x14ac:dyDescent="0.2">
      <c r="A841" s="1" t="str">
        <f t="shared" si="13"/>
        <v>BirminghamOther</v>
      </c>
      <c r="B841" s="3" t="s">
        <v>607</v>
      </c>
      <c r="C841" s="3" t="s">
        <v>608</v>
      </c>
      <c r="D841" s="3" t="s">
        <v>718</v>
      </c>
      <c r="E841" s="5">
        <v>10894</v>
      </c>
      <c r="F841" s="5">
        <v>5055</v>
      </c>
      <c r="G841" s="5">
        <v>5372</v>
      </c>
      <c r="H841" s="5">
        <v>3747</v>
      </c>
      <c r="I841" s="5">
        <v>2835</v>
      </c>
      <c r="J841" s="5">
        <v>1721</v>
      </c>
      <c r="K841" s="5">
        <v>558</v>
      </c>
      <c r="L841" s="5">
        <v>1495</v>
      </c>
      <c r="M841" s="5">
        <v>5657</v>
      </c>
      <c r="N841" s="5">
        <v>965</v>
      </c>
      <c r="O841" s="6">
        <v>46.401689003120985</v>
      </c>
      <c r="P841" s="6">
        <v>49.31154764090325</v>
      </c>
      <c r="Q841" s="6">
        <v>34.395079860473658</v>
      </c>
      <c r="R841" s="6">
        <v>26.023499173857168</v>
      </c>
      <c r="S841" s="6">
        <v>15.797686800073436</v>
      </c>
      <c r="T841" s="6">
        <v>5.1220855516798238</v>
      </c>
      <c r="U841" s="6">
        <v>13.723150357995227</v>
      </c>
      <c r="V841" s="6">
        <v>51.927666605470904</v>
      </c>
      <c r="W841" s="6">
        <v>8.8580870203781892</v>
      </c>
      <c r="X841" s="5">
        <v>4229</v>
      </c>
      <c r="Y841" s="5">
        <v>3172</v>
      </c>
      <c r="Z841" s="5">
        <v>546</v>
      </c>
      <c r="AA841" s="5">
        <v>2519</v>
      </c>
      <c r="AB841" s="5">
        <v>1738</v>
      </c>
      <c r="AC841" s="5">
        <v>378</v>
      </c>
      <c r="AD841" s="5">
        <v>1710</v>
      </c>
      <c r="AE841" s="5">
        <v>1434</v>
      </c>
      <c r="AF841" s="5">
        <v>168</v>
      </c>
      <c r="AG841" s="6">
        <v>11.715481171548117</v>
      </c>
      <c r="AH841" s="6">
        <v>83.859649122807014</v>
      </c>
      <c r="AI841" s="3">
        <v>21.749136939010356</v>
      </c>
      <c r="AJ841" s="3">
        <v>68.995633187772924</v>
      </c>
    </row>
    <row r="842" spans="1:36" x14ac:dyDescent="0.2">
      <c r="A842" s="1" t="str">
        <f t="shared" si="13"/>
        <v>BlabyAll people</v>
      </c>
      <c r="B842" s="3" t="s">
        <v>367</v>
      </c>
      <c r="C842" s="3" t="s">
        <v>368</v>
      </c>
      <c r="D842" s="3" t="s">
        <v>700</v>
      </c>
      <c r="E842" s="5">
        <v>93915</v>
      </c>
      <c r="F842" s="5">
        <v>0</v>
      </c>
      <c r="G842" s="5">
        <v>0</v>
      </c>
      <c r="H842" s="5">
        <v>0</v>
      </c>
      <c r="I842" s="5">
        <v>0</v>
      </c>
      <c r="J842" s="5">
        <v>0</v>
      </c>
      <c r="K842" s="5">
        <v>0</v>
      </c>
      <c r="L842" s="5">
        <v>2646</v>
      </c>
      <c r="M842" s="5">
        <v>0</v>
      </c>
      <c r="N842" s="5">
        <v>0</v>
      </c>
      <c r="O842" s="6">
        <v>0</v>
      </c>
      <c r="P842" s="6">
        <v>0</v>
      </c>
      <c r="Q842" s="6">
        <v>0</v>
      </c>
      <c r="R842" s="6">
        <v>0</v>
      </c>
      <c r="S842" s="6">
        <v>0</v>
      </c>
      <c r="T842" s="6">
        <v>0</v>
      </c>
      <c r="U842" s="6">
        <v>2.8174413033061811</v>
      </c>
      <c r="V842" s="6">
        <v>0</v>
      </c>
      <c r="W842" s="6">
        <v>0</v>
      </c>
      <c r="X842" s="5">
        <v>30823</v>
      </c>
      <c r="Y842" s="5">
        <v>28448</v>
      </c>
      <c r="Z842" s="5">
        <v>951</v>
      </c>
      <c r="AA842" s="5">
        <v>0</v>
      </c>
      <c r="AB842" s="5">
        <v>0</v>
      </c>
      <c r="AC842" s="5">
        <v>0</v>
      </c>
      <c r="AD842" s="5">
        <v>30823</v>
      </c>
      <c r="AE842" s="5">
        <v>28448</v>
      </c>
      <c r="AF842" s="5">
        <v>951</v>
      </c>
      <c r="AG842" s="6">
        <v>3.3429415073115862</v>
      </c>
      <c r="AH842" s="6">
        <v>92.294714985562734</v>
      </c>
      <c r="AI842" s="6"/>
      <c r="AJ842" s="6"/>
    </row>
    <row r="843" spans="1:36" hidden="1" x14ac:dyDescent="0.2">
      <c r="A843" s="1" t="str">
        <f t="shared" si="13"/>
        <v>BlabyWhite British</v>
      </c>
      <c r="B843" s="3" t="s">
        <v>367</v>
      </c>
      <c r="C843" s="3" t="s">
        <v>368</v>
      </c>
      <c r="D843" s="3" t="s">
        <v>701</v>
      </c>
      <c r="E843" s="5">
        <v>83161</v>
      </c>
      <c r="F843" s="5">
        <v>0</v>
      </c>
      <c r="G843" s="5">
        <v>0</v>
      </c>
      <c r="H843" s="5">
        <v>0</v>
      </c>
      <c r="I843" s="5">
        <v>0</v>
      </c>
      <c r="J843" s="5">
        <v>0</v>
      </c>
      <c r="K843" s="5">
        <v>0</v>
      </c>
      <c r="L843" s="5">
        <v>2349</v>
      </c>
      <c r="M843" s="5">
        <v>0</v>
      </c>
      <c r="N843" s="5">
        <v>0</v>
      </c>
      <c r="O843" s="6">
        <v>0</v>
      </c>
      <c r="P843" s="6">
        <v>0</v>
      </c>
      <c r="Q843" s="6">
        <v>0</v>
      </c>
      <c r="R843" s="6">
        <v>0</v>
      </c>
      <c r="S843" s="6">
        <v>0</v>
      </c>
      <c r="T843" s="6">
        <v>0</v>
      </c>
      <c r="U843" s="6">
        <v>2.8246413583290244</v>
      </c>
      <c r="V843" s="6">
        <v>0</v>
      </c>
      <c r="W843" s="6">
        <v>0</v>
      </c>
      <c r="X843" s="5">
        <v>26642</v>
      </c>
      <c r="Y843" s="5">
        <v>24667</v>
      </c>
      <c r="Z843" s="5">
        <v>755</v>
      </c>
      <c r="AA843" s="5">
        <v>0</v>
      </c>
      <c r="AB843" s="5">
        <v>0</v>
      </c>
      <c r="AC843" s="5">
        <v>0</v>
      </c>
      <c r="AD843" s="5">
        <v>26642</v>
      </c>
      <c r="AE843" s="5">
        <v>24667</v>
      </c>
      <c r="AF843" s="5">
        <v>755</v>
      </c>
      <c r="AG843" s="6">
        <v>3.0607694490614992</v>
      </c>
      <c r="AH843" s="6">
        <v>92.586892875910223</v>
      </c>
      <c r="AI843" s="6"/>
      <c r="AJ843" s="6"/>
    </row>
    <row r="844" spans="1:36" hidden="1" x14ac:dyDescent="0.2">
      <c r="A844" s="1" t="str">
        <f t="shared" si="13"/>
        <v>BlabyMinorities - all other than White British</v>
      </c>
      <c r="B844" s="3" t="s">
        <v>367</v>
      </c>
      <c r="C844" s="3" t="s">
        <v>368</v>
      </c>
      <c r="D844" s="3" t="s">
        <v>702</v>
      </c>
      <c r="E844" s="5">
        <v>10754</v>
      </c>
      <c r="F844" s="5">
        <v>0</v>
      </c>
      <c r="G844" s="5">
        <v>0</v>
      </c>
      <c r="H844" s="5">
        <v>0</v>
      </c>
      <c r="I844" s="5">
        <v>0</v>
      </c>
      <c r="J844" s="5">
        <v>0</v>
      </c>
      <c r="K844" s="5">
        <v>0</v>
      </c>
      <c r="L844" s="5">
        <v>297</v>
      </c>
      <c r="M844" s="5">
        <v>0</v>
      </c>
      <c r="N844" s="5">
        <v>0</v>
      </c>
      <c r="O844" s="6">
        <v>0</v>
      </c>
      <c r="P844" s="6">
        <v>0</v>
      </c>
      <c r="Q844" s="6">
        <v>0</v>
      </c>
      <c r="R844" s="6">
        <v>0</v>
      </c>
      <c r="S844" s="6">
        <v>0</v>
      </c>
      <c r="T844" s="6">
        <v>0</v>
      </c>
      <c r="U844" s="6">
        <v>2.7617630649060816</v>
      </c>
      <c r="V844" s="6">
        <v>0</v>
      </c>
      <c r="W844" s="6">
        <v>0</v>
      </c>
      <c r="X844" s="5">
        <v>4181</v>
      </c>
      <c r="Y844" s="5">
        <v>3781</v>
      </c>
      <c r="Z844" s="5">
        <v>196</v>
      </c>
      <c r="AA844" s="5">
        <v>0</v>
      </c>
      <c r="AB844" s="5">
        <v>0</v>
      </c>
      <c r="AC844" s="5">
        <v>0</v>
      </c>
      <c r="AD844" s="5">
        <v>4181</v>
      </c>
      <c r="AE844" s="5">
        <v>3781</v>
      </c>
      <c r="AF844" s="5">
        <v>196</v>
      </c>
      <c r="AG844" s="6">
        <v>5.1838138058714627</v>
      </c>
      <c r="AH844" s="6">
        <v>90.432910786893089</v>
      </c>
      <c r="AI844" s="6"/>
      <c r="AJ844" s="6"/>
    </row>
    <row r="845" spans="1:36" hidden="1" x14ac:dyDescent="0.2">
      <c r="A845" s="1" t="str">
        <f t="shared" si="13"/>
        <v>BlabyWhite Irish</v>
      </c>
      <c r="B845" s="3" t="s">
        <v>367</v>
      </c>
      <c r="C845" s="3" t="s">
        <v>368</v>
      </c>
      <c r="D845" s="3" t="s">
        <v>703</v>
      </c>
      <c r="E845" s="5">
        <v>545</v>
      </c>
      <c r="F845" s="5">
        <v>0</v>
      </c>
      <c r="G845" s="5">
        <v>0</v>
      </c>
      <c r="H845" s="5">
        <v>0</v>
      </c>
      <c r="I845" s="5">
        <v>0</v>
      </c>
      <c r="J845" s="5">
        <v>0</v>
      </c>
      <c r="K845" s="5">
        <v>0</v>
      </c>
      <c r="L845" s="5">
        <v>22</v>
      </c>
      <c r="M845" s="5">
        <v>0</v>
      </c>
      <c r="N845" s="5">
        <v>0</v>
      </c>
      <c r="O845" s="6">
        <v>0</v>
      </c>
      <c r="P845" s="6">
        <v>0</v>
      </c>
      <c r="Q845" s="6">
        <v>0</v>
      </c>
      <c r="R845" s="6">
        <v>0</v>
      </c>
      <c r="S845" s="6">
        <v>0</v>
      </c>
      <c r="T845" s="6">
        <v>0</v>
      </c>
      <c r="U845" s="6">
        <v>4.0366972477064218</v>
      </c>
      <c r="V845" s="6">
        <v>0</v>
      </c>
      <c r="W845" s="6">
        <v>0</v>
      </c>
      <c r="X845" s="5">
        <v>150</v>
      </c>
      <c r="Y845" s="5">
        <v>136</v>
      </c>
      <c r="Z845" s="5">
        <v>7</v>
      </c>
      <c r="AA845" s="5">
        <v>0</v>
      </c>
      <c r="AB845" s="5">
        <v>0</v>
      </c>
      <c r="AC845" s="5">
        <v>0</v>
      </c>
      <c r="AD845" s="5">
        <v>150</v>
      </c>
      <c r="AE845" s="5">
        <v>136</v>
      </c>
      <c r="AF845" s="5">
        <v>7</v>
      </c>
      <c r="AG845" s="6">
        <v>5.1470588235294121</v>
      </c>
      <c r="AH845" s="6">
        <v>90.666666666666671</v>
      </c>
      <c r="AI845" s="6"/>
      <c r="AJ845" s="6"/>
    </row>
    <row r="846" spans="1:36" hidden="1" x14ac:dyDescent="0.2">
      <c r="A846" s="1" t="str">
        <f t="shared" si="13"/>
        <v>BlabyWhite Gyspy or Irish Traveller</v>
      </c>
      <c r="B846" s="3" t="s">
        <v>367</v>
      </c>
      <c r="C846" s="3" t="s">
        <v>368</v>
      </c>
      <c r="D846" s="3" t="s">
        <v>704</v>
      </c>
      <c r="E846" s="5">
        <v>101</v>
      </c>
      <c r="F846" s="5">
        <v>0</v>
      </c>
      <c r="G846" s="5">
        <v>0</v>
      </c>
      <c r="H846" s="5">
        <v>0</v>
      </c>
      <c r="I846" s="5">
        <v>0</v>
      </c>
      <c r="J846" s="5">
        <v>0</v>
      </c>
      <c r="K846" s="5">
        <v>0</v>
      </c>
      <c r="L846" s="5">
        <v>1</v>
      </c>
      <c r="M846" s="5">
        <v>0</v>
      </c>
      <c r="N846" s="5">
        <v>0</v>
      </c>
      <c r="O846" s="6">
        <v>0</v>
      </c>
      <c r="P846" s="6">
        <v>0</v>
      </c>
      <c r="Q846" s="6">
        <v>0</v>
      </c>
      <c r="R846" s="6">
        <v>0</v>
      </c>
      <c r="S846" s="6">
        <v>0</v>
      </c>
      <c r="T846" s="6">
        <v>0</v>
      </c>
      <c r="U846" s="6">
        <v>0.99009900990099009</v>
      </c>
      <c r="V846" s="6">
        <v>0</v>
      </c>
      <c r="W846" s="6">
        <v>0</v>
      </c>
      <c r="X846" s="5">
        <v>16</v>
      </c>
      <c r="Y846" s="5">
        <v>10</v>
      </c>
      <c r="Z846" s="5">
        <v>2</v>
      </c>
      <c r="AA846" s="5">
        <v>0</v>
      </c>
      <c r="AB846" s="5">
        <v>0</v>
      </c>
      <c r="AC846" s="5">
        <v>0</v>
      </c>
      <c r="AD846" s="5">
        <v>16</v>
      </c>
      <c r="AE846" s="5">
        <v>10</v>
      </c>
      <c r="AF846" s="5">
        <v>2</v>
      </c>
      <c r="AG846" s="6">
        <v>20</v>
      </c>
      <c r="AH846" s="6">
        <v>62.5</v>
      </c>
      <c r="AI846" s="6"/>
      <c r="AJ846" s="6"/>
    </row>
    <row r="847" spans="1:36" hidden="1" x14ac:dyDescent="0.2">
      <c r="A847" s="1" t="str">
        <f t="shared" si="13"/>
        <v>BlabyWhite Other</v>
      </c>
      <c r="B847" s="3" t="s">
        <v>367</v>
      </c>
      <c r="C847" s="3" t="s">
        <v>368</v>
      </c>
      <c r="D847" s="3" t="s">
        <v>705</v>
      </c>
      <c r="E847" s="5">
        <v>1644</v>
      </c>
      <c r="F847" s="5">
        <v>0</v>
      </c>
      <c r="G847" s="5">
        <v>0</v>
      </c>
      <c r="H847" s="5">
        <v>0</v>
      </c>
      <c r="I847" s="5">
        <v>0</v>
      </c>
      <c r="J847" s="5">
        <v>0</v>
      </c>
      <c r="K847" s="5">
        <v>0</v>
      </c>
      <c r="L847" s="5">
        <v>80</v>
      </c>
      <c r="M847" s="5">
        <v>0</v>
      </c>
      <c r="N847" s="5">
        <v>0</v>
      </c>
      <c r="O847" s="6">
        <v>0</v>
      </c>
      <c r="P847" s="6">
        <v>0</v>
      </c>
      <c r="Q847" s="6">
        <v>0</v>
      </c>
      <c r="R847" s="6">
        <v>0</v>
      </c>
      <c r="S847" s="6">
        <v>0</v>
      </c>
      <c r="T847" s="6">
        <v>0</v>
      </c>
      <c r="U847" s="6">
        <v>4.8661800486618008</v>
      </c>
      <c r="V847" s="6">
        <v>0</v>
      </c>
      <c r="W847" s="6">
        <v>0</v>
      </c>
      <c r="X847" s="5">
        <v>814</v>
      </c>
      <c r="Y847" s="5">
        <v>746</v>
      </c>
      <c r="Z847" s="5">
        <v>25</v>
      </c>
      <c r="AA847" s="5">
        <v>0</v>
      </c>
      <c r="AB847" s="5">
        <v>0</v>
      </c>
      <c r="AC847" s="5">
        <v>0</v>
      </c>
      <c r="AD847" s="5">
        <v>814</v>
      </c>
      <c r="AE847" s="5">
        <v>746</v>
      </c>
      <c r="AF847" s="5">
        <v>25</v>
      </c>
      <c r="AG847" s="6">
        <v>3.3512064343163539</v>
      </c>
      <c r="AH847" s="6">
        <v>91.646191646191653</v>
      </c>
      <c r="AI847" s="6"/>
      <c r="AJ847" s="6"/>
    </row>
    <row r="848" spans="1:36" hidden="1" x14ac:dyDescent="0.2">
      <c r="A848" s="1" t="str">
        <f t="shared" si="13"/>
        <v>BlabyMixed White and Black Caribbean</v>
      </c>
      <c r="B848" s="3" t="s">
        <v>367</v>
      </c>
      <c r="C848" s="3" t="s">
        <v>368</v>
      </c>
      <c r="D848" s="3" t="s">
        <v>706</v>
      </c>
      <c r="E848" s="5">
        <v>645</v>
      </c>
      <c r="F848" s="5">
        <v>0</v>
      </c>
      <c r="G848" s="5">
        <v>0</v>
      </c>
      <c r="H848" s="5">
        <v>0</v>
      </c>
      <c r="I848" s="5">
        <v>0</v>
      </c>
      <c r="J848" s="5">
        <v>0</v>
      </c>
      <c r="K848" s="5">
        <v>0</v>
      </c>
      <c r="L848" s="5">
        <v>34</v>
      </c>
      <c r="M848" s="5">
        <v>0</v>
      </c>
      <c r="N848" s="5">
        <v>0</v>
      </c>
      <c r="O848" s="6">
        <v>0</v>
      </c>
      <c r="P848" s="6">
        <v>0</v>
      </c>
      <c r="Q848" s="6">
        <v>0</v>
      </c>
      <c r="R848" s="6">
        <v>0</v>
      </c>
      <c r="S848" s="6">
        <v>0</v>
      </c>
      <c r="T848" s="6">
        <v>0</v>
      </c>
      <c r="U848" s="6">
        <v>5.2713178294573639</v>
      </c>
      <c r="V848" s="6">
        <v>0</v>
      </c>
      <c r="W848" s="6">
        <v>0</v>
      </c>
      <c r="X848" s="5">
        <v>135</v>
      </c>
      <c r="Y848" s="5">
        <v>122</v>
      </c>
      <c r="Z848" s="5">
        <v>4</v>
      </c>
      <c r="AA848" s="5">
        <v>0</v>
      </c>
      <c r="AB848" s="5">
        <v>0</v>
      </c>
      <c r="AC848" s="5">
        <v>0</v>
      </c>
      <c r="AD848" s="5">
        <v>135</v>
      </c>
      <c r="AE848" s="5">
        <v>122</v>
      </c>
      <c r="AF848" s="5">
        <v>4</v>
      </c>
      <c r="AG848" s="6">
        <v>3.278688524590164</v>
      </c>
      <c r="AH848" s="6">
        <v>90.370370370370367</v>
      </c>
      <c r="AI848" s="6"/>
      <c r="AJ848" s="6"/>
    </row>
    <row r="849" spans="1:36" hidden="1" x14ac:dyDescent="0.2">
      <c r="A849" s="1" t="str">
        <f t="shared" si="13"/>
        <v>BlabyMixed White and Black African</v>
      </c>
      <c r="B849" s="3" t="s">
        <v>367</v>
      </c>
      <c r="C849" s="3" t="s">
        <v>368</v>
      </c>
      <c r="D849" s="3" t="s">
        <v>707</v>
      </c>
      <c r="E849" s="5">
        <v>108</v>
      </c>
      <c r="F849" s="5">
        <v>0</v>
      </c>
      <c r="G849" s="5">
        <v>0</v>
      </c>
      <c r="H849" s="5">
        <v>0</v>
      </c>
      <c r="I849" s="5">
        <v>0</v>
      </c>
      <c r="J849" s="5">
        <v>0</v>
      </c>
      <c r="K849" s="5">
        <v>0</v>
      </c>
      <c r="L849" s="5">
        <v>1</v>
      </c>
      <c r="M849" s="5">
        <v>0</v>
      </c>
      <c r="N849" s="5">
        <v>0</v>
      </c>
      <c r="O849" s="6">
        <v>0</v>
      </c>
      <c r="P849" s="6">
        <v>0</v>
      </c>
      <c r="Q849" s="6">
        <v>0</v>
      </c>
      <c r="R849" s="6">
        <v>0</v>
      </c>
      <c r="S849" s="6">
        <v>0</v>
      </c>
      <c r="T849" s="6">
        <v>0</v>
      </c>
      <c r="U849" s="6">
        <v>0.92592592592592593</v>
      </c>
      <c r="V849" s="6">
        <v>0</v>
      </c>
      <c r="W849" s="6">
        <v>0</v>
      </c>
      <c r="X849" s="5">
        <v>30</v>
      </c>
      <c r="Y849" s="5">
        <v>29</v>
      </c>
      <c r="Z849" s="5">
        <v>1</v>
      </c>
      <c r="AA849" s="5">
        <v>0</v>
      </c>
      <c r="AB849" s="5">
        <v>0</v>
      </c>
      <c r="AC849" s="5">
        <v>0</v>
      </c>
      <c r="AD849" s="5">
        <v>30</v>
      </c>
      <c r="AE849" s="5">
        <v>29</v>
      </c>
      <c r="AF849" s="5">
        <v>1</v>
      </c>
      <c r="AG849" s="6">
        <v>3.4482758620689653</v>
      </c>
      <c r="AH849" s="6">
        <v>96.666666666666671</v>
      </c>
      <c r="AI849" s="6"/>
      <c r="AJ849" s="6"/>
    </row>
    <row r="850" spans="1:36" hidden="1" x14ac:dyDescent="0.2">
      <c r="A850" s="1" t="str">
        <f t="shared" si="13"/>
        <v>BlabyMixed White and Asian</v>
      </c>
      <c r="B850" s="3" t="s">
        <v>367</v>
      </c>
      <c r="C850" s="3" t="s">
        <v>368</v>
      </c>
      <c r="D850" s="3" t="s">
        <v>708</v>
      </c>
      <c r="E850" s="5">
        <v>486</v>
      </c>
      <c r="F850" s="5">
        <v>0</v>
      </c>
      <c r="G850" s="5">
        <v>0</v>
      </c>
      <c r="H850" s="5">
        <v>0</v>
      </c>
      <c r="I850" s="5">
        <v>0</v>
      </c>
      <c r="J850" s="5">
        <v>0</v>
      </c>
      <c r="K850" s="5">
        <v>0</v>
      </c>
      <c r="L850" s="5">
        <v>13</v>
      </c>
      <c r="M850" s="5">
        <v>0</v>
      </c>
      <c r="N850" s="5">
        <v>0</v>
      </c>
      <c r="O850" s="6">
        <v>0</v>
      </c>
      <c r="P850" s="6">
        <v>0</v>
      </c>
      <c r="Q850" s="6">
        <v>0</v>
      </c>
      <c r="R850" s="6">
        <v>0</v>
      </c>
      <c r="S850" s="6">
        <v>0</v>
      </c>
      <c r="T850" s="6">
        <v>0</v>
      </c>
      <c r="U850" s="6">
        <v>2.6748971193415638</v>
      </c>
      <c r="V850" s="6">
        <v>0</v>
      </c>
      <c r="W850" s="6">
        <v>0</v>
      </c>
      <c r="X850" s="5">
        <v>108</v>
      </c>
      <c r="Y850" s="5">
        <v>100</v>
      </c>
      <c r="Z850" s="5">
        <v>3</v>
      </c>
      <c r="AA850" s="5">
        <v>0</v>
      </c>
      <c r="AB850" s="5">
        <v>0</v>
      </c>
      <c r="AC850" s="5">
        <v>0</v>
      </c>
      <c r="AD850" s="5">
        <v>108</v>
      </c>
      <c r="AE850" s="5">
        <v>100</v>
      </c>
      <c r="AF850" s="5">
        <v>3</v>
      </c>
      <c r="AG850" s="6">
        <v>3</v>
      </c>
      <c r="AH850" s="6">
        <v>92.592592592592595</v>
      </c>
      <c r="AI850" s="6"/>
      <c r="AJ850" s="6"/>
    </row>
    <row r="851" spans="1:36" hidden="1" x14ac:dyDescent="0.2">
      <c r="A851" s="1" t="str">
        <f t="shared" si="13"/>
        <v>BlabyMixed Other</v>
      </c>
      <c r="B851" s="3" t="s">
        <v>367</v>
      </c>
      <c r="C851" s="3" t="s">
        <v>368</v>
      </c>
      <c r="D851" s="3" t="s">
        <v>709</v>
      </c>
      <c r="E851" s="5">
        <v>266</v>
      </c>
      <c r="F851" s="5">
        <v>0</v>
      </c>
      <c r="G851" s="5">
        <v>0</v>
      </c>
      <c r="H851" s="5">
        <v>0</v>
      </c>
      <c r="I851" s="5">
        <v>0</v>
      </c>
      <c r="J851" s="5">
        <v>0</v>
      </c>
      <c r="K851" s="5">
        <v>0</v>
      </c>
      <c r="L851" s="5">
        <v>11</v>
      </c>
      <c r="M851" s="5">
        <v>0</v>
      </c>
      <c r="N851" s="5">
        <v>0</v>
      </c>
      <c r="O851" s="6">
        <v>0</v>
      </c>
      <c r="P851" s="6">
        <v>0</v>
      </c>
      <c r="Q851" s="6">
        <v>0</v>
      </c>
      <c r="R851" s="6">
        <v>0</v>
      </c>
      <c r="S851" s="6">
        <v>0</v>
      </c>
      <c r="T851" s="6">
        <v>0</v>
      </c>
      <c r="U851" s="6">
        <v>4.1353383458646613</v>
      </c>
      <c r="V851" s="6">
        <v>0</v>
      </c>
      <c r="W851" s="6">
        <v>0</v>
      </c>
      <c r="X851" s="5">
        <v>62</v>
      </c>
      <c r="Y851" s="5">
        <v>54</v>
      </c>
      <c r="Z851" s="5">
        <v>4</v>
      </c>
      <c r="AA851" s="5">
        <v>0</v>
      </c>
      <c r="AB851" s="5">
        <v>0</v>
      </c>
      <c r="AC851" s="5">
        <v>0</v>
      </c>
      <c r="AD851" s="5">
        <v>62</v>
      </c>
      <c r="AE851" s="5">
        <v>54</v>
      </c>
      <c r="AF851" s="5">
        <v>4</v>
      </c>
      <c r="AG851" s="6">
        <v>7.4074074074074074</v>
      </c>
      <c r="AH851" s="6">
        <v>87.096774193548384</v>
      </c>
      <c r="AI851" s="6"/>
      <c r="AJ851" s="6"/>
    </row>
    <row r="852" spans="1:36" hidden="1" x14ac:dyDescent="0.2">
      <c r="A852" s="1" t="str">
        <f t="shared" si="13"/>
        <v>BlabyIndian</v>
      </c>
      <c r="B852" s="3" t="s">
        <v>367</v>
      </c>
      <c r="C852" s="3" t="s">
        <v>368</v>
      </c>
      <c r="D852" s="3" t="s">
        <v>710</v>
      </c>
      <c r="E852" s="5">
        <v>4399</v>
      </c>
      <c r="F852" s="5">
        <v>0</v>
      </c>
      <c r="G852" s="5">
        <v>0</v>
      </c>
      <c r="H852" s="5">
        <v>0</v>
      </c>
      <c r="I852" s="5">
        <v>0</v>
      </c>
      <c r="J852" s="5">
        <v>0</v>
      </c>
      <c r="K852" s="5">
        <v>0</v>
      </c>
      <c r="L852" s="5">
        <v>71</v>
      </c>
      <c r="M852" s="5">
        <v>0</v>
      </c>
      <c r="N852" s="5">
        <v>0</v>
      </c>
      <c r="O852" s="6">
        <v>0</v>
      </c>
      <c r="P852" s="6">
        <v>0</v>
      </c>
      <c r="Q852" s="6">
        <v>0</v>
      </c>
      <c r="R852" s="6">
        <v>0</v>
      </c>
      <c r="S852" s="6">
        <v>0</v>
      </c>
      <c r="T852" s="6">
        <v>0</v>
      </c>
      <c r="U852" s="6">
        <v>1.6140031825414867</v>
      </c>
      <c r="V852" s="6">
        <v>0</v>
      </c>
      <c r="W852" s="6">
        <v>0</v>
      </c>
      <c r="X852" s="5">
        <v>1821</v>
      </c>
      <c r="Y852" s="5">
        <v>1678</v>
      </c>
      <c r="Z852" s="5">
        <v>67</v>
      </c>
      <c r="AA852" s="5">
        <v>0</v>
      </c>
      <c r="AB852" s="5">
        <v>0</v>
      </c>
      <c r="AC852" s="5">
        <v>0</v>
      </c>
      <c r="AD852" s="5">
        <v>1821</v>
      </c>
      <c r="AE852" s="5">
        <v>1678</v>
      </c>
      <c r="AF852" s="5">
        <v>67</v>
      </c>
      <c r="AG852" s="6">
        <v>3.9928486293206196</v>
      </c>
      <c r="AH852" s="6">
        <v>92.147171883580455</v>
      </c>
      <c r="AI852" s="6"/>
      <c r="AJ852" s="6"/>
    </row>
    <row r="853" spans="1:36" hidden="1" x14ac:dyDescent="0.2">
      <c r="A853" s="1" t="str">
        <f t="shared" si="13"/>
        <v>BlabyPakistani</v>
      </c>
      <c r="B853" s="3" t="s">
        <v>367</v>
      </c>
      <c r="C853" s="3" t="s">
        <v>368</v>
      </c>
      <c r="D853" s="3" t="s">
        <v>711</v>
      </c>
      <c r="E853" s="5">
        <v>281</v>
      </c>
      <c r="F853" s="5">
        <v>0</v>
      </c>
      <c r="G853" s="5">
        <v>0</v>
      </c>
      <c r="H853" s="5">
        <v>0</v>
      </c>
      <c r="I853" s="5">
        <v>0</v>
      </c>
      <c r="J853" s="5">
        <v>0</v>
      </c>
      <c r="K853" s="5">
        <v>0</v>
      </c>
      <c r="L853" s="5">
        <v>0</v>
      </c>
      <c r="M853" s="5">
        <v>0</v>
      </c>
      <c r="N853" s="5">
        <v>0</v>
      </c>
      <c r="O853" s="6">
        <v>0</v>
      </c>
      <c r="P853" s="6">
        <v>0</v>
      </c>
      <c r="Q853" s="6">
        <v>0</v>
      </c>
      <c r="R853" s="6">
        <v>0</v>
      </c>
      <c r="S853" s="6">
        <v>0</v>
      </c>
      <c r="T853" s="6">
        <v>0</v>
      </c>
      <c r="U853" s="6">
        <v>0</v>
      </c>
      <c r="V853" s="6">
        <v>0</v>
      </c>
      <c r="W853" s="6">
        <v>0</v>
      </c>
      <c r="X853" s="5">
        <v>116</v>
      </c>
      <c r="Y853" s="5">
        <v>90</v>
      </c>
      <c r="Z853" s="5">
        <v>9</v>
      </c>
      <c r="AA853" s="5">
        <v>0</v>
      </c>
      <c r="AB853" s="5">
        <v>0</v>
      </c>
      <c r="AC853" s="5">
        <v>0</v>
      </c>
      <c r="AD853" s="5">
        <v>116</v>
      </c>
      <c r="AE853" s="5">
        <v>90</v>
      </c>
      <c r="AF853" s="5">
        <v>9</v>
      </c>
      <c r="AG853" s="6">
        <v>10</v>
      </c>
      <c r="AH853" s="6">
        <v>77.58620689655173</v>
      </c>
      <c r="AI853" s="6"/>
      <c r="AJ853" s="6"/>
    </row>
    <row r="854" spans="1:36" hidden="1" x14ac:dyDescent="0.2">
      <c r="A854" s="1" t="str">
        <f t="shared" si="13"/>
        <v>BlabyBangladeshi</v>
      </c>
      <c r="B854" s="3" t="s">
        <v>367</v>
      </c>
      <c r="C854" s="3" t="s">
        <v>368</v>
      </c>
      <c r="D854" s="3" t="s">
        <v>712</v>
      </c>
      <c r="E854" s="5">
        <v>18</v>
      </c>
      <c r="F854" s="5">
        <v>0</v>
      </c>
      <c r="G854" s="5">
        <v>0</v>
      </c>
      <c r="H854" s="5">
        <v>0</v>
      </c>
      <c r="I854" s="5">
        <v>0</v>
      </c>
      <c r="J854" s="5">
        <v>0</v>
      </c>
      <c r="K854" s="5">
        <v>0</v>
      </c>
      <c r="L854" s="5">
        <v>0</v>
      </c>
      <c r="M854" s="5">
        <v>0</v>
      </c>
      <c r="N854" s="5">
        <v>0</v>
      </c>
      <c r="O854" s="6">
        <v>0</v>
      </c>
      <c r="P854" s="6">
        <v>0</v>
      </c>
      <c r="Q854" s="6">
        <v>0</v>
      </c>
      <c r="R854" s="6">
        <v>0</v>
      </c>
      <c r="S854" s="6">
        <v>0</v>
      </c>
      <c r="T854" s="6">
        <v>0</v>
      </c>
      <c r="U854" s="6">
        <v>0</v>
      </c>
      <c r="V854" s="6">
        <v>0</v>
      </c>
      <c r="W854" s="6">
        <v>0</v>
      </c>
      <c r="X854" s="5">
        <v>7</v>
      </c>
      <c r="Y854" s="5">
        <v>5</v>
      </c>
      <c r="Z854" s="5">
        <v>1</v>
      </c>
      <c r="AA854" s="5">
        <v>0</v>
      </c>
      <c r="AB854" s="5">
        <v>0</v>
      </c>
      <c r="AC854" s="5">
        <v>0</v>
      </c>
      <c r="AD854" s="5">
        <v>7</v>
      </c>
      <c r="AE854" s="5">
        <v>5</v>
      </c>
      <c r="AF854" s="5">
        <v>1</v>
      </c>
      <c r="AG854" s="6">
        <v>20</v>
      </c>
      <c r="AH854" s="6">
        <v>71.428571428571431</v>
      </c>
      <c r="AI854" s="6"/>
      <c r="AJ854" s="6"/>
    </row>
    <row r="855" spans="1:36" hidden="1" x14ac:dyDescent="0.2">
      <c r="A855" s="1" t="str">
        <f t="shared" si="13"/>
        <v>BlabyChinese</v>
      </c>
      <c r="B855" s="3" t="s">
        <v>367</v>
      </c>
      <c r="C855" s="3" t="s">
        <v>368</v>
      </c>
      <c r="D855" s="3" t="s">
        <v>713</v>
      </c>
      <c r="E855" s="5">
        <v>435</v>
      </c>
      <c r="F855" s="5">
        <v>0</v>
      </c>
      <c r="G855" s="5">
        <v>0</v>
      </c>
      <c r="H855" s="5">
        <v>0</v>
      </c>
      <c r="I855" s="5">
        <v>0</v>
      </c>
      <c r="J855" s="5">
        <v>0</v>
      </c>
      <c r="K855" s="5">
        <v>0</v>
      </c>
      <c r="L855" s="5">
        <v>6</v>
      </c>
      <c r="M855" s="5">
        <v>0</v>
      </c>
      <c r="N855" s="5">
        <v>0</v>
      </c>
      <c r="O855" s="6">
        <v>0</v>
      </c>
      <c r="P855" s="6">
        <v>0</v>
      </c>
      <c r="Q855" s="6">
        <v>0</v>
      </c>
      <c r="R855" s="6">
        <v>0</v>
      </c>
      <c r="S855" s="6">
        <v>0</v>
      </c>
      <c r="T855" s="6">
        <v>0</v>
      </c>
      <c r="U855" s="6">
        <v>1.3793103448275863</v>
      </c>
      <c r="V855" s="6">
        <v>0</v>
      </c>
      <c r="W855" s="6">
        <v>0</v>
      </c>
      <c r="X855" s="5">
        <v>177</v>
      </c>
      <c r="Y855" s="5">
        <v>147</v>
      </c>
      <c r="Z855" s="5">
        <v>8</v>
      </c>
      <c r="AA855" s="5">
        <v>0</v>
      </c>
      <c r="AB855" s="5">
        <v>0</v>
      </c>
      <c r="AC855" s="5">
        <v>0</v>
      </c>
      <c r="AD855" s="5">
        <v>177</v>
      </c>
      <c r="AE855" s="5">
        <v>147</v>
      </c>
      <c r="AF855" s="5">
        <v>8</v>
      </c>
      <c r="AG855" s="6">
        <v>5.4421768707482991</v>
      </c>
      <c r="AH855" s="6">
        <v>83.050847457627114</v>
      </c>
      <c r="AI855" s="6"/>
      <c r="AJ855" s="6"/>
    </row>
    <row r="856" spans="1:36" hidden="1" x14ac:dyDescent="0.2">
      <c r="A856" s="1" t="str">
        <f t="shared" si="13"/>
        <v>BlabyAsian Other</v>
      </c>
      <c r="B856" s="3" t="s">
        <v>367</v>
      </c>
      <c r="C856" s="3" t="s">
        <v>368</v>
      </c>
      <c r="D856" s="3" t="s">
        <v>714</v>
      </c>
      <c r="E856" s="5">
        <v>585</v>
      </c>
      <c r="F856" s="5">
        <v>0</v>
      </c>
      <c r="G856" s="5">
        <v>0</v>
      </c>
      <c r="H856" s="5">
        <v>0</v>
      </c>
      <c r="I856" s="5">
        <v>0</v>
      </c>
      <c r="J856" s="5">
        <v>0</v>
      </c>
      <c r="K856" s="5">
        <v>0</v>
      </c>
      <c r="L856" s="5">
        <v>8</v>
      </c>
      <c r="M856" s="5">
        <v>0</v>
      </c>
      <c r="N856" s="5">
        <v>0</v>
      </c>
      <c r="O856" s="6">
        <v>0</v>
      </c>
      <c r="P856" s="6">
        <v>0</v>
      </c>
      <c r="Q856" s="6">
        <v>0</v>
      </c>
      <c r="R856" s="6">
        <v>0</v>
      </c>
      <c r="S856" s="6">
        <v>0</v>
      </c>
      <c r="T856" s="6">
        <v>0</v>
      </c>
      <c r="U856" s="6">
        <v>1.3675213675213675</v>
      </c>
      <c r="V856" s="6">
        <v>0</v>
      </c>
      <c r="W856" s="6">
        <v>0</v>
      </c>
      <c r="X856" s="5">
        <v>244</v>
      </c>
      <c r="Y856" s="5">
        <v>203</v>
      </c>
      <c r="Z856" s="5">
        <v>11</v>
      </c>
      <c r="AA856" s="5">
        <v>0</v>
      </c>
      <c r="AB856" s="5">
        <v>0</v>
      </c>
      <c r="AC856" s="5">
        <v>0</v>
      </c>
      <c r="AD856" s="5">
        <v>244</v>
      </c>
      <c r="AE856" s="5">
        <v>203</v>
      </c>
      <c r="AF856" s="5">
        <v>11</v>
      </c>
      <c r="AG856" s="6">
        <v>5.4187192118226601</v>
      </c>
      <c r="AH856" s="6">
        <v>83.196721311475414</v>
      </c>
      <c r="AI856" s="6"/>
      <c r="AJ856" s="6"/>
    </row>
    <row r="857" spans="1:36" hidden="1" x14ac:dyDescent="0.2">
      <c r="A857" s="1" t="str">
        <f t="shared" si="13"/>
        <v>BlabyBlack African</v>
      </c>
      <c r="B857" s="3" t="s">
        <v>367</v>
      </c>
      <c r="C857" s="3" t="s">
        <v>368</v>
      </c>
      <c r="D857" s="3" t="s">
        <v>715</v>
      </c>
      <c r="E857" s="5">
        <v>371</v>
      </c>
      <c r="F857" s="5">
        <v>0</v>
      </c>
      <c r="G857" s="5">
        <v>0</v>
      </c>
      <c r="H857" s="5">
        <v>0</v>
      </c>
      <c r="I857" s="5">
        <v>0</v>
      </c>
      <c r="J857" s="5">
        <v>0</v>
      </c>
      <c r="K857" s="5">
        <v>0</v>
      </c>
      <c r="L857" s="5">
        <v>18</v>
      </c>
      <c r="M857" s="5">
        <v>0</v>
      </c>
      <c r="N857" s="5">
        <v>0</v>
      </c>
      <c r="O857" s="6">
        <v>0</v>
      </c>
      <c r="P857" s="6">
        <v>0</v>
      </c>
      <c r="Q857" s="6">
        <v>0</v>
      </c>
      <c r="R857" s="6">
        <v>0</v>
      </c>
      <c r="S857" s="6">
        <v>0</v>
      </c>
      <c r="T857" s="6">
        <v>0</v>
      </c>
      <c r="U857" s="6">
        <v>4.8517520215633425</v>
      </c>
      <c r="V857" s="6">
        <v>0</v>
      </c>
      <c r="W857" s="6">
        <v>0</v>
      </c>
      <c r="X857" s="5">
        <v>151</v>
      </c>
      <c r="Y857" s="5">
        <v>142</v>
      </c>
      <c r="Z857" s="5">
        <v>12</v>
      </c>
      <c r="AA857" s="5">
        <v>0</v>
      </c>
      <c r="AB857" s="5">
        <v>0</v>
      </c>
      <c r="AC857" s="5">
        <v>0</v>
      </c>
      <c r="AD857" s="5">
        <v>151</v>
      </c>
      <c r="AE857" s="5">
        <v>142</v>
      </c>
      <c r="AF857" s="5">
        <v>12</v>
      </c>
      <c r="AG857" s="6">
        <v>8.4507042253521121</v>
      </c>
      <c r="AH857" s="6">
        <v>94.039735099337747</v>
      </c>
      <c r="AI857" s="6"/>
      <c r="AJ857" s="6"/>
    </row>
    <row r="858" spans="1:36" hidden="1" x14ac:dyDescent="0.2">
      <c r="A858" s="1" t="str">
        <f t="shared" si="13"/>
        <v>BlabyBlack Caribbean</v>
      </c>
      <c r="B858" s="3" t="s">
        <v>367</v>
      </c>
      <c r="C858" s="3" t="s">
        <v>368</v>
      </c>
      <c r="D858" s="3" t="s">
        <v>716</v>
      </c>
      <c r="E858" s="5">
        <v>398</v>
      </c>
      <c r="F858" s="5">
        <v>0</v>
      </c>
      <c r="G858" s="5">
        <v>0</v>
      </c>
      <c r="H858" s="5">
        <v>0</v>
      </c>
      <c r="I858" s="5">
        <v>0</v>
      </c>
      <c r="J858" s="5">
        <v>0</v>
      </c>
      <c r="K858" s="5">
        <v>0</v>
      </c>
      <c r="L858" s="5">
        <v>15</v>
      </c>
      <c r="M858" s="5">
        <v>0</v>
      </c>
      <c r="N858" s="5">
        <v>0</v>
      </c>
      <c r="O858" s="6">
        <v>0</v>
      </c>
      <c r="P858" s="6">
        <v>0</v>
      </c>
      <c r="Q858" s="6">
        <v>0</v>
      </c>
      <c r="R858" s="6">
        <v>0</v>
      </c>
      <c r="S858" s="6">
        <v>0</v>
      </c>
      <c r="T858" s="6">
        <v>0</v>
      </c>
      <c r="U858" s="6">
        <v>3.7688442211055277</v>
      </c>
      <c r="V858" s="6">
        <v>0</v>
      </c>
      <c r="W858" s="6">
        <v>0</v>
      </c>
      <c r="X858" s="5">
        <v>166</v>
      </c>
      <c r="Y858" s="5">
        <v>155</v>
      </c>
      <c r="Z858" s="5">
        <v>27</v>
      </c>
      <c r="AA858" s="5">
        <v>0</v>
      </c>
      <c r="AB858" s="5">
        <v>0</v>
      </c>
      <c r="AC858" s="5">
        <v>0</v>
      </c>
      <c r="AD858" s="5">
        <v>166</v>
      </c>
      <c r="AE858" s="5">
        <v>155</v>
      </c>
      <c r="AF858" s="5">
        <v>27</v>
      </c>
      <c r="AG858" s="6">
        <v>17.419354838709676</v>
      </c>
      <c r="AH858" s="6">
        <v>93.373493975903614</v>
      </c>
      <c r="AI858" s="6"/>
      <c r="AJ858" s="6"/>
    </row>
    <row r="859" spans="1:36" hidden="1" x14ac:dyDescent="0.2">
      <c r="A859" s="1" t="str">
        <f t="shared" si="13"/>
        <v>BlabyBlack Other</v>
      </c>
      <c r="B859" s="3" t="s">
        <v>367</v>
      </c>
      <c r="C859" s="3" t="s">
        <v>368</v>
      </c>
      <c r="D859" s="3" t="s">
        <v>717</v>
      </c>
      <c r="E859" s="5">
        <v>131</v>
      </c>
      <c r="F859" s="5">
        <v>0</v>
      </c>
      <c r="G859" s="5">
        <v>0</v>
      </c>
      <c r="H859" s="5">
        <v>0</v>
      </c>
      <c r="I859" s="5">
        <v>0</v>
      </c>
      <c r="J859" s="5">
        <v>0</v>
      </c>
      <c r="K859" s="5">
        <v>0</v>
      </c>
      <c r="L859" s="5">
        <v>10</v>
      </c>
      <c r="M859" s="5">
        <v>0</v>
      </c>
      <c r="N859" s="5">
        <v>0</v>
      </c>
      <c r="O859" s="6">
        <v>0</v>
      </c>
      <c r="P859" s="6">
        <v>0</v>
      </c>
      <c r="Q859" s="6">
        <v>0</v>
      </c>
      <c r="R859" s="6">
        <v>0</v>
      </c>
      <c r="S859" s="6">
        <v>0</v>
      </c>
      <c r="T859" s="6">
        <v>0</v>
      </c>
      <c r="U859" s="6">
        <v>7.6335877862595423</v>
      </c>
      <c r="V859" s="6">
        <v>0</v>
      </c>
      <c r="W859" s="6">
        <v>0</v>
      </c>
      <c r="X859" s="5">
        <v>50</v>
      </c>
      <c r="Y859" s="5">
        <v>43</v>
      </c>
      <c r="Z859" s="5">
        <v>3</v>
      </c>
      <c r="AA859" s="5">
        <v>0</v>
      </c>
      <c r="AB859" s="5">
        <v>0</v>
      </c>
      <c r="AC859" s="5">
        <v>0</v>
      </c>
      <c r="AD859" s="5">
        <v>50</v>
      </c>
      <c r="AE859" s="5">
        <v>43</v>
      </c>
      <c r="AF859" s="5">
        <v>3</v>
      </c>
      <c r="AG859" s="6">
        <v>6.9767441860465116</v>
      </c>
      <c r="AH859" s="6">
        <v>86</v>
      </c>
      <c r="AI859" s="6"/>
      <c r="AJ859" s="6"/>
    </row>
    <row r="860" spans="1:36" hidden="1" x14ac:dyDescent="0.2">
      <c r="A860" s="1" t="str">
        <f t="shared" si="13"/>
        <v>BlabyArab</v>
      </c>
      <c r="B860" s="3" t="s">
        <v>367</v>
      </c>
      <c r="C860" s="3" t="s">
        <v>368</v>
      </c>
      <c r="D860" s="3" t="s">
        <v>699</v>
      </c>
      <c r="E860" s="5">
        <v>96</v>
      </c>
      <c r="F860" s="5">
        <v>0</v>
      </c>
      <c r="G860" s="5">
        <v>0</v>
      </c>
      <c r="H860" s="5">
        <v>0</v>
      </c>
      <c r="I860" s="5">
        <v>0</v>
      </c>
      <c r="J860" s="5">
        <v>0</v>
      </c>
      <c r="K860" s="5">
        <v>0</v>
      </c>
      <c r="L860" s="5">
        <v>2</v>
      </c>
      <c r="M860" s="5">
        <v>0</v>
      </c>
      <c r="N860" s="5">
        <v>0</v>
      </c>
      <c r="O860" s="6">
        <v>0</v>
      </c>
      <c r="P860" s="6">
        <v>0</v>
      </c>
      <c r="Q860" s="6">
        <v>0</v>
      </c>
      <c r="R860" s="6">
        <v>0</v>
      </c>
      <c r="S860" s="6">
        <v>0</v>
      </c>
      <c r="T860" s="6">
        <v>0</v>
      </c>
      <c r="U860" s="6">
        <v>2.0833333333333335</v>
      </c>
      <c r="V860" s="6">
        <v>0</v>
      </c>
      <c r="W860" s="6">
        <v>0</v>
      </c>
      <c r="X860" s="5">
        <v>32</v>
      </c>
      <c r="Y860" s="5">
        <v>28</v>
      </c>
      <c r="Z860" s="5">
        <v>7</v>
      </c>
      <c r="AA860" s="5">
        <v>0</v>
      </c>
      <c r="AB860" s="5">
        <v>0</v>
      </c>
      <c r="AC860" s="5">
        <v>0</v>
      </c>
      <c r="AD860" s="5">
        <v>32</v>
      </c>
      <c r="AE860" s="5">
        <v>28</v>
      </c>
      <c r="AF860" s="5">
        <v>7</v>
      </c>
      <c r="AG860" s="6">
        <v>25</v>
      </c>
      <c r="AH860" s="6">
        <v>87.5</v>
      </c>
      <c r="AI860" s="6"/>
      <c r="AJ860" s="6"/>
    </row>
    <row r="861" spans="1:36" hidden="1" x14ac:dyDescent="0.2">
      <c r="A861" s="1" t="str">
        <f t="shared" si="13"/>
        <v>BlabyOther</v>
      </c>
      <c r="B861" s="3" t="s">
        <v>367</v>
      </c>
      <c r="C861" s="3" t="s">
        <v>368</v>
      </c>
      <c r="D861" s="3" t="s">
        <v>718</v>
      </c>
      <c r="E861" s="5">
        <v>245</v>
      </c>
      <c r="F861" s="5">
        <v>0</v>
      </c>
      <c r="G861" s="5">
        <v>0</v>
      </c>
      <c r="H861" s="5">
        <v>0</v>
      </c>
      <c r="I861" s="5">
        <v>0</v>
      </c>
      <c r="J861" s="5">
        <v>0</v>
      </c>
      <c r="K861" s="5">
        <v>0</v>
      </c>
      <c r="L861" s="5">
        <v>5</v>
      </c>
      <c r="M861" s="5">
        <v>0</v>
      </c>
      <c r="N861" s="5">
        <v>0</v>
      </c>
      <c r="O861" s="6">
        <v>0</v>
      </c>
      <c r="P861" s="6">
        <v>0</v>
      </c>
      <c r="Q861" s="6">
        <v>0</v>
      </c>
      <c r="R861" s="6">
        <v>0</v>
      </c>
      <c r="S861" s="6">
        <v>0</v>
      </c>
      <c r="T861" s="6">
        <v>0</v>
      </c>
      <c r="U861" s="6">
        <v>2.0408163265306123</v>
      </c>
      <c r="V861" s="6">
        <v>0</v>
      </c>
      <c r="W861" s="6">
        <v>0</v>
      </c>
      <c r="X861" s="5">
        <v>102</v>
      </c>
      <c r="Y861" s="5">
        <v>93</v>
      </c>
      <c r="Z861" s="5">
        <v>5</v>
      </c>
      <c r="AA861" s="5">
        <v>0</v>
      </c>
      <c r="AB861" s="5">
        <v>0</v>
      </c>
      <c r="AC861" s="5">
        <v>0</v>
      </c>
      <c r="AD861" s="5">
        <v>102</v>
      </c>
      <c r="AE861" s="5">
        <v>93</v>
      </c>
      <c r="AF861" s="5">
        <v>5</v>
      </c>
      <c r="AG861" s="6">
        <v>5.376344086021505</v>
      </c>
      <c r="AH861" s="6">
        <v>91.17647058823529</v>
      </c>
      <c r="AI861" s="6"/>
      <c r="AJ861" s="6"/>
    </row>
    <row r="862" spans="1:36" x14ac:dyDescent="0.2">
      <c r="A862" s="1" t="str">
        <f t="shared" si="13"/>
        <v>Blackburn with DarwenAll people</v>
      </c>
      <c r="B862" s="3" t="s">
        <v>62</v>
      </c>
      <c r="C862" s="3" t="s">
        <v>63</v>
      </c>
      <c r="D862" s="3" t="s">
        <v>700</v>
      </c>
      <c r="E862" s="5">
        <v>147489</v>
      </c>
      <c r="F862" s="5">
        <v>50989</v>
      </c>
      <c r="G862" s="5">
        <v>51438</v>
      </c>
      <c r="H862" s="5">
        <v>47161</v>
      </c>
      <c r="I862" s="5">
        <v>61438</v>
      </c>
      <c r="J862" s="5">
        <v>50064</v>
      </c>
      <c r="K862" s="5">
        <v>0</v>
      </c>
      <c r="L862" s="5">
        <v>16296</v>
      </c>
      <c r="M862" s="5">
        <v>54551</v>
      </c>
      <c r="N862" s="5">
        <v>23701</v>
      </c>
      <c r="O862" s="6">
        <v>34.571391764809576</v>
      </c>
      <c r="P862" s="6">
        <v>34.875821247686268</v>
      </c>
      <c r="Q862" s="6">
        <v>31.975943968702751</v>
      </c>
      <c r="R862" s="6">
        <v>41.655987904182687</v>
      </c>
      <c r="S862" s="6">
        <v>33.944226349083664</v>
      </c>
      <c r="T862" s="6">
        <v>0</v>
      </c>
      <c r="U862" s="6">
        <v>11.04895958342656</v>
      </c>
      <c r="V862" s="6">
        <v>36.9864871278536</v>
      </c>
      <c r="W862" s="6">
        <v>16.069672992562158</v>
      </c>
      <c r="X862" s="5">
        <v>50304</v>
      </c>
      <c r="Y862" s="5">
        <v>39830</v>
      </c>
      <c r="Z862" s="5">
        <v>3140</v>
      </c>
      <c r="AA862" s="5">
        <v>21097</v>
      </c>
      <c r="AB862" s="5">
        <v>14994</v>
      </c>
      <c r="AC862" s="5">
        <v>1787</v>
      </c>
      <c r="AD862" s="5">
        <v>29207</v>
      </c>
      <c r="AE862" s="5">
        <v>24836</v>
      </c>
      <c r="AF862" s="5">
        <v>1353</v>
      </c>
      <c r="AG862" s="6">
        <v>5.4477371557416649</v>
      </c>
      <c r="AH862" s="6">
        <v>85.034409559352213</v>
      </c>
      <c r="AI862" s="6">
        <v>11.918100573562759</v>
      </c>
      <c r="AJ862" s="6">
        <v>71.071716357775983</v>
      </c>
    </row>
    <row r="863" spans="1:36" hidden="1" x14ac:dyDescent="0.2">
      <c r="A863" s="1" t="str">
        <f t="shared" si="13"/>
        <v>Blackburn with DarwenWhite British</v>
      </c>
      <c r="B863" s="3" t="s">
        <v>62</v>
      </c>
      <c r="C863" s="3" t="s">
        <v>63</v>
      </c>
      <c r="D863" s="3" t="s">
        <v>701</v>
      </c>
      <c r="E863" s="5">
        <v>98144</v>
      </c>
      <c r="F863" s="5">
        <v>25710</v>
      </c>
      <c r="G863" s="5">
        <v>21853</v>
      </c>
      <c r="H863" s="5">
        <v>31680</v>
      </c>
      <c r="I863" s="5">
        <v>40213</v>
      </c>
      <c r="J863" s="5">
        <v>22884</v>
      </c>
      <c r="K863" s="5">
        <v>0</v>
      </c>
      <c r="L863" s="5">
        <v>12329</v>
      </c>
      <c r="M863" s="5">
        <v>26030</v>
      </c>
      <c r="N863" s="5">
        <v>15362</v>
      </c>
      <c r="O863" s="6">
        <v>26.196201499836974</v>
      </c>
      <c r="P863" s="6">
        <v>22.266261819367461</v>
      </c>
      <c r="Q863" s="6">
        <v>32.279100097815451</v>
      </c>
      <c r="R863" s="6">
        <v>40.973467557874145</v>
      </c>
      <c r="S863" s="6">
        <v>23.316759047929573</v>
      </c>
      <c r="T863" s="6">
        <v>0</v>
      </c>
      <c r="U863" s="6">
        <v>12.562153570264101</v>
      </c>
      <c r="V863" s="6">
        <v>26.522253015976524</v>
      </c>
      <c r="W863" s="6">
        <v>15.652510596674274</v>
      </c>
      <c r="X863" s="5">
        <v>31611</v>
      </c>
      <c r="Y863" s="5">
        <v>26699</v>
      </c>
      <c r="Z863" s="5">
        <v>1859</v>
      </c>
      <c r="AA863" s="5">
        <v>9639</v>
      </c>
      <c r="AB863" s="5">
        <v>7221</v>
      </c>
      <c r="AC863" s="5">
        <v>901</v>
      </c>
      <c r="AD863" s="5">
        <v>21972</v>
      </c>
      <c r="AE863" s="5">
        <v>19478</v>
      </c>
      <c r="AF863" s="5">
        <v>958</v>
      </c>
      <c r="AG863" s="6">
        <v>4.9183694424478901</v>
      </c>
      <c r="AH863" s="6">
        <v>88.649189878026576</v>
      </c>
      <c r="AI863" s="6">
        <v>12.477496191663205</v>
      </c>
      <c r="AJ863" s="6">
        <v>74.914410208527855</v>
      </c>
    </row>
    <row r="864" spans="1:36" hidden="1" x14ac:dyDescent="0.2">
      <c r="A864" s="1" t="str">
        <f t="shared" si="13"/>
        <v>Blackburn with DarwenMinorities - all other than White British</v>
      </c>
      <c r="B864" s="3" t="s">
        <v>62</v>
      </c>
      <c r="C864" s="3" t="s">
        <v>63</v>
      </c>
      <c r="D864" s="3" t="s">
        <v>702</v>
      </c>
      <c r="E864" s="5">
        <v>49345</v>
      </c>
      <c r="F864" s="5">
        <v>25279</v>
      </c>
      <c r="G864" s="5">
        <v>29585</v>
      </c>
      <c r="H864" s="5">
        <v>15481</v>
      </c>
      <c r="I864" s="5">
        <v>21225</v>
      </c>
      <c r="J864" s="5">
        <v>27180</v>
      </c>
      <c r="K864" s="5">
        <v>0</v>
      </c>
      <c r="L864" s="5">
        <v>3967</v>
      </c>
      <c r="M864" s="5">
        <v>28521</v>
      </c>
      <c r="N864" s="5">
        <v>8339</v>
      </c>
      <c r="O864" s="6">
        <v>51.229101226061402</v>
      </c>
      <c r="P864" s="6">
        <v>59.955415948930998</v>
      </c>
      <c r="Q864" s="6">
        <v>31.372986118147736</v>
      </c>
      <c r="R864" s="6">
        <v>43.013476542709498</v>
      </c>
      <c r="S864" s="6">
        <v>55.08156854797852</v>
      </c>
      <c r="T864" s="6">
        <v>0</v>
      </c>
      <c r="U864" s="6">
        <v>8.0393150268517584</v>
      </c>
      <c r="V864" s="6">
        <v>57.799169115411893</v>
      </c>
      <c r="W864" s="6">
        <v>16.899381902928361</v>
      </c>
      <c r="X864" s="5">
        <v>18693</v>
      </c>
      <c r="Y864" s="5">
        <v>13131</v>
      </c>
      <c r="Z864" s="5">
        <v>1281</v>
      </c>
      <c r="AA864" s="5">
        <v>11458</v>
      </c>
      <c r="AB864" s="5">
        <v>7773</v>
      </c>
      <c r="AC864" s="5">
        <v>886</v>
      </c>
      <c r="AD864" s="5">
        <v>7235</v>
      </c>
      <c r="AE864" s="5">
        <v>5358</v>
      </c>
      <c r="AF864" s="5">
        <v>395</v>
      </c>
      <c r="AG864" s="6">
        <v>7.3721537887271369</v>
      </c>
      <c r="AH864" s="6">
        <v>74.05666897028334</v>
      </c>
      <c r="AI864" s="6">
        <v>11.398430464428149</v>
      </c>
      <c r="AJ864" s="6">
        <v>67.839064409146445</v>
      </c>
    </row>
    <row r="865" spans="1:36" hidden="1" x14ac:dyDescent="0.2">
      <c r="A865" s="1" t="str">
        <f t="shared" si="13"/>
        <v>Blackburn with DarwenWhite Irish</v>
      </c>
      <c r="B865" s="3" t="s">
        <v>62</v>
      </c>
      <c r="C865" s="3" t="s">
        <v>63</v>
      </c>
      <c r="D865" s="3" t="s">
        <v>703</v>
      </c>
      <c r="E865" s="5">
        <v>794</v>
      </c>
      <c r="F865" s="5">
        <v>276</v>
      </c>
      <c r="G865" s="5">
        <v>238</v>
      </c>
      <c r="H865" s="5">
        <v>301</v>
      </c>
      <c r="I865" s="5">
        <v>354</v>
      </c>
      <c r="J865" s="5">
        <v>232</v>
      </c>
      <c r="K865" s="5">
        <v>0</v>
      </c>
      <c r="L865" s="5">
        <v>118</v>
      </c>
      <c r="M865" s="5">
        <v>259</v>
      </c>
      <c r="N865" s="5">
        <v>159</v>
      </c>
      <c r="O865" s="6">
        <v>34.760705289672543</v>
      </c>
      <c r="P865" s="6">
        <v>29.974811083123427</v>
      </c>
      <c r="Q865" s="6">
        <v>37.909319899244331</v>
      </c>
      <c r="R865" s="6">
        <v>44.584382871536526</v>
      </c>
      <c r="S865" s="6">
        <v>29.219143576826198</v>
      </c>
      <c r="T865" s="6">
        <v>0</v>
      </c>
      <c r="U865" s="6">
        <v>14.861460957178842</v>
      </c>
      <c r="V865" s="6">
        <v>32.619647355163728</v>
      </c>
      <c r="W865" s="6">
        <v>20.025188916876573</v>
      </c>
      <c r="X865" s="5">
        <v>174</v>
      </c>
      <c r="Y865" s="5">
        <v>147</v>
      </c>
      <c r="Z865" s="5">
        <v>13</v>
      </c>
      <c r="AA865" s="5">
        <v>65</v>
      </c>
      <c r="AB865" s="5">
        <v>50</v>
      </c>
      <c r="AC865" s="5">
        <v>6</v>
      </c>
      <c r="AD865" s="5">
        <v>109</v>
      </c>
      <c r="AE865" s="5">
        <v>97</v>
      </c>
      <c r="AF865" s="5">
        <v>7</v>
      </c>
      <c r="AG865" s="6">
        <v>7.2164948453608249</v>
      </c>
      <c r="AH865" s="6">
        <v>88.9908256880734</v>
      </c>
      <c r="AI865" s="6">
        <v>12</v>
      </c>
      <c r="AJ865" s="6">
        <v>76.92307692307692</v>
      </c>
    </row>
    <row r="866" spans="1:36" hidden="1" x14ac:dyDescent="0.2">
      <c r="A866" s="1" t="str">
        <f t="shared" si="13"/>
        <v>Blackburn with DarwenWhite Gyspy or Irish Traveller</v>
      </c>
      <c r="B866" s="3" t="s">
        <v>62</v>
      </c>
      <c r="C866" s="3" t="s">
        <v>63</v>
      </c>
      <c r="D866" s="3" t="s">
        <v>704</v>
      </c>
      <c r="E866" s="5">
        <v>161</v>
      </c>
      <c r="F866" s="5">
        <v>63</v>
      </c>
      <c r="G866" s="5">
        <v>69</v>
      </c>
      <c r="H866" s="5">
        <v>66</v>
      </c>
      <c r="I866" s="5">
        <v>70</v>
      </c>
      <c r="J866" s="5">
        <v>66</v>
      </c>
      <c r="K866" s="5">
        <v>0</v>
      </c>
      <c r="L866" s="5">
        <v>31</v>
      </c>
      <c r="M866" s="5">
        <v>81</v>
      </c>
      <c r="N866" s="5">
        <v>45</v>
      </c>
      <c r="O866" s="6">
        <v>39.130434782608695</v>
      </c>
      <c r="P866" s="6">
        <v>42.857142857142854</v>
      </c>
      <c r="Q866" s="6">
        <v>40.993788819875775</v>
      </c>
      <c r="R866" s="6">
        <v>43.478260869565219</v>
      </c>
      <c r="S866" s="6">
        <v>40.993788819875775</v>
      </c>
      <c r="T866" s="6">
        <v>0</v>
      </c>
      <c r="U866" s="6">
        <v>19.254658385093169</v>
      </c>
      <c r="V866" s="6">
        <v>50.310559006211179</v>
      </c>
      <c r="W866" s="6">
        <v>27.950310559006212</v>
      </c>
      <c r="X866" s="5">
        <v>48</v>
      </c>
      <c r="Y866" s="5">
        <v>22</v>
      </c>
      <c r="Z866" s="5">
        <v>5</v>
      </c>
      <c r="AA866" s="5">
        <v>33</v>
      </c>
      <c r="AB866" s="5">
        <v>12</v>
      </c>
      <c r="AC866" s="5">
        <v>3</v>
      </c>
      <c r="AD866" s="5">
        <v>15</v>
      </c>
      <c r="AE866" s="5">
        <v>10</v>
      </c>
      <c r="AF866" s="5">
        <v>2</v>
      </c>
      <c r="AG866" s="6">
        <v>20</v>
      </c>
      <c r="AH866" s="6">
        <v>66.666666666666671</v>
      </c>
      <c r="AI866" s="3">
        <v>25</v>
      </c>
      <c r="AJ866" s="6">
        <v>36.363636363636367</v>
      </c>
    </row>
    <row r="867" spans="1:36" hidden="1" x14ac:dyDescent="0.2">
      <c r="A867" s="1" t="str">
        <f t="shared" si="13"/>
        <v>Blackburn with DarwenWhite Other</v>
      </c>
      <c r="B867" s="3" t="s">
        <v>62</v>
      </c>
      <c r="C867" s="3" t="s">
        <v>63</v>
      </c>
      <c r="D867" s="3" t="s">
        <v>705</v>
      </c>
      <c r="E867" s="5">
        <v>2910</v>
      </c>
      <c r="F867" s="5">
        <v>1535</v>
      </c>
      <c r="G867" s="5">
        <v>1408</v>
      </c>
      <c r="H867" s="5">
        <v>1509</v>
      </c>
      <c r="I867" s="5">
        <v>1780</v>
      </c>
      <c r="J867" s="5">
        <v>1377</v>
      </c>
      <c r="K867" s="5">
        <v>0</v>
      </c>
      <c r="L867" s="5">
        <v>732</v>
      </c>
      <c r="M867" s="5">
        <v>1430</v>
      </c>
      <c r="N867" s="5">
        <v>948</v>
      </c>
      <c r="O867" s="6">
        <v>52.749140893470788</v>
      </c>
      <c r="P867" s="6">
        <v>48.384879725085909</v>
      </c>
      <c r="Q867" s="6">
        <v>51.855670103092784</v>
      </c>
      <c r="R867" s="6">
        <v>61.168384879725089</v>
      </c>
      <c r="S867" s="6">
        <v>47.319587628865982</v>
      </c>
      <c r="T867" s="6">
        <v>0</v>
      </c>
      <c r="U867" s="6">
        <v>25.154639175257731</v>
      </c>
      <c r="V867" s="6">
        <v>49.140893470790381</v>
      </c>
      <c r="W867" s="6">
        <v>32.577319587628864</v>
      </c>
      <c r="X867" s="5">
        <v>1425</v>
      </c>
      <c r="Y867" s="5">
        <v>1252</v>
      </c>
      <c r="Z867" s="5">
        <v>69</v>
      </c>
      <c r="AA867" s="5">
        <v>871</v>
      </c>
      <c r="AB867" s="5">
        <v>766</v>
      </c>
      <c r="AC867" s="5">
        <v>45</v>
      </c>
      <c r="AD867" s="5">
        <v>554</v>
      </c>
      <c r="AE867" s="5">
        <v>486</v>
      </c>
      <c r="AF867" s="5">
        <v>24</v>
      </c>
      <c r="AG867" s="6">
        <v>4.9382716049382713</v>
      </c>
      <c r="AH867" s="6">
        <v>87.725631768953065</v>
      </c>
      <c r="AI867" s="6">
        <v>5.8746736292428201</v>
      </c>
      <c r="AJ867" s="6">
        <v>87.944890929965553</v>
      </c>
    </row>
    <row r="868" spans="1:36" hidden="1" x14ac:dyDescent="0.2">
      <c r="A868" s="1" t="str">
        <f t="shared" si="13"/>
        <v>Blackburn with DarwenMixed White and Black Caribbean</v>
      </c>
      <c r="B868" s="3" t="s">
        <v>62</v>
      </c>
      <c r="C868" s="3" t="s">
        <v>63</v>
      </c>
      <c r="D868" s="3" t="s">
        <v>706</v>
      </c>
      <c r="E868" s="5">
        <v>315</v>
      </c>
      <c r="F868" s="5">
        <v>110</v>
      </c>
      <c r="G868" s="5">
        <v>101</v>
      </c>
      <c r="H868" s="5">
        <v>126</v>
      </c>
      <c r="I868" s="5">
        <v>155</v>
      </c>
      <c r="J868" s="5">
        <v>104</v>
      </c>
      <c r="K868" s="5">
        <v>0</v>
      </c>
      <c r="L868" s="5">
        <v>51</v>
      </c>
      <c r="M868" s="5">
        <v>118</v>
      </c>
      <c r="N868" s="5">
        <v>77</v>
      </c>
      <c r="O868" s="6">
        <v>34.920634920634917</v>
      </c>
      <c r="P868" s="6">
        <v>32.063492063492063</v>
      </c>
      <c r="Q868" s="6">
        <v>40</v>
      </c>
      <c r="R868" s="6">
        <v>49.206349206349209</v>
      </c>
      <c r="S868" s="6">
        <v>33.015873015873019</v>
      </c>
      <c r="T868" s="6">
        <v>0</v>
      </c>
      <c r="U868" s="6">
        <v>16.19047619047619</v>
      </c>
      <c r="V868" s="6">
        <v>37.460317460317462</v>
      </c>
      <c r="W868" s="6">
        <v>24.444444444444443</v>
      </c>
      <c r="X868" s="5">
        <v>104</v>
      </c>
      <c r="Y868" s="5">
        <v>80</v>
      </c>
      <c r="Z868" s="5">
        <v>14</v>
      </c>
      <c r="AA868" s="5">
        <v>43</v>
      </c>
      <c r="AB868" s="5">
        <v>29</v>
      </c>
      <c r="AC868" s="5">
        <v>5</v>
      </c>
      <c r="AD868" s="5">
        <v>61</v>
      </c>
      <c r="AE868" s="5">
        <v>51</v>
      </c>
      <c r="AF868" s="5">
        <v>9</v>
      </c>
      <c r="AG868" s="6">
        <v>17.647058823529413</v>
      </c>
      <c r="AH868" s="6">
        <v>83.606557377049185</v>
      </c>
      <c r="AI868" s="6">
        <v>17.241379310344829</v>
      </c>
      <c r="AJ868" s="6">
        <v>67.441860465116278</v>
      </c>
    </row>
    <row r="869" spans="1:36" hidden="1" x14ac:dyDescent="0.2">
      <c r="A869" s="1" t="str">
        <f t="shared" si="13"/>
        <v>Blackburn with DarwenMixed White and Black African</v>
      </c>
      <c r="B869" s="3" t="s">
        <v>62</v>
      </c>
      <c r="C869" s="3" t="s">
        <v>63</v>
      </c>
      <c r="D869" s="3" t="s">
        <v>707</v>
      </c>
      <c r="E869" s="5">
        <v>162</v>
      </c>
      <c r="F869" s="5">
        <v>70</v>
      </c>
      <c r="G869" s="5">
        <v>60</v>
      </c>
      <c r="H869" s="5">
        <v>70</v>
      </c>
      <c r="I869" s="5">
        <v>85</v>
      </c>
      <c r="J869" s="5">
        <v>61</v>
      </c>
      <c r="K869" s="5">
        <v>0</v>
      </c>
      <c r="L869" s="5">
        <v>29</v>
      </c>
      <c r="M869" s="5">
        <v>65</v>
      </c>
      <c r="N869" s="5">
        <v>32</v>
      </c>
      <c r="O869" s="6">
        <v>43.209876543209873</v>
      </c>
      <c r="P869" s="6">
        <v>37.037037037037038</v>
      </c>
      <c r="Q869" s="6">
        <v>43.209876543209873</v>
      </c>
      <c r="R869" s="6">
        <v>52.469135802469133</v>
      </c>
      <c r="S869" s="6">
        <v>37.654320987654323</v>
      </c>
      <c r="T869" s="6">
        <v>0</v>
      </c>
      <c r="U869" s="6">
        <v>17.901234567901234</v>
      </c>
      <c r="V869" s="6">
        <v>40.123456790123456</v>
      </c>
      <c r="W869" s="6">
        <v>19.753086419753085</v>
      </c>
      <c r="X869" s="5">
        <v>43</v>
      </c>
      <c r="Y869" s="5">
        <v>33</v>
      </c>
      <c r="Z869" s="5">
        <v>6</v>
      </c>
      <c r="AA869" s="5">
        <v>26</v>
      </c>
      <c r="AB869" s="5">
        <v>19</v>
      </c>
      <c r="AC869" s="5">
        <v>5</v>
      </c>
      <c r="AD869" s="5">
        <v>17</v>
      </c>
      <c r="AE869" s="5">
        <v>14</v>
      </c>
      <c r="AF869" s="5">
        <v>1</v>
      </c>
      <c r="AG869" s="6">
        <v>7.1428571428571432</v>
      </c>
      <c r="AH869" s="6">
        <v>82.352941176470594</v>
      </c>
      <c r="AI869" s="6">
        <v>26.315789473684209</v>
      </c>
      <c r="AJ869" s="6">
        <v>73.07692307692308</v>
      </c>
    </row>
    <row r="870" spans="1:36" hidden="1" x14ac:dyDescent="0.2">
      <c r="A870" s="1" t="str">
        <f t="shared" si="13"/>
        <v>Blackburn with DarwenMixed White and Asian</v>
      </c>
      <c r="B870" s="3" t="s">
        <v>62</v>
      </c>
      <c r="C870" s="3" t="s">
        <v>63</v>
      </c>
      <c r="D870" s="3" t="s">
        <v>708</v>
      </c>
      <c r="E870" s="5">
        <v>989</v>
      </c>
      <c r="F870" s="5">
        <v>412</v>
      </c>
      <c r="G870" s="5">
        <v>484</v>
      </c>
      <c r="H870" s="5">
        <v>330</v>
      </c>
      <c r="I870" s="5">
        <v>409</v>
      </c>
      <c r="J870" s="5">
        <v>438</v>
      </c>
      <c r="K870" s="5">
        <v>0</v>
      </c>
      <c r="L870" s="5">
        <v>120</v>
      </c>
      <c r="M870" s="5">
        <v>427</v>
      </c>
      <c r="N870" s="5">
        <v>179</v>
      </c>
      <c r="O870" s="6">
        <v>41.658240647118298</v>
      </c>
      <c r="P870" s="6">
        <v>48.938321536905967</v>
      </c>
      <c r="Q870" s="6">
        <v>33.367037411526795</v>
      </c>
      <c r="R870" s="6">
        <v>41.354903943377145</v>
      </c>
      <c r="S870" s="6">
        <v>44.287158746208291</v>
      </c>
      <c r="T870" s="6">
        <v>0</v>
      </c>
      <c r="U870" s="6">
        <v>12.133468149646108</v>
      </c>
      <c r="V870" s="6">
        <v>43.174924165824066</v>
      </c>
      <c r="W870" s="6">
        <v>18.099089989888778</v>
      </c>
      <c r="X870" s="5">
        <v>246</v>
      </c>
      <c r="Y870" s="5">
        <v>182</v>
      </c>
      <c r="Z870" s="5">
        <v>21</v>
      </c>
      <c r="AA870" s="5">
        <v>120</v>
      </c>
      <c r="AB870" s="5">
        <v>82</v>
      </c>
      <c r="AC870" s="5">
        <v>13</v>
      </c>
      <c r="AD870" s="5">
        <v>126</v>
      </c>
      <c r="AE870" s="5">
        <v>100</v>
      </c>
      <c r="AF870" s="5">
        <v>8</v>
      </c>
      <c r="AG870" s="6">
        <v>8</v>
      </c>
      <c r="AH870" s="6">
        <v>79.365079365079367</v>
      </c>
      <c r="AI870" s="6">
        <v>15.853658536585366</v>
      </c>
      <c r="AJ870" s="6">
        <v>68.333333333333329</v>
      </c>
    </row>
    <row r="871" spans="1:36" hidden="1" x14ac:dyDescent="0.2">
      <c r="A871" s="1" t="str">
        <f t="shared" si="13"/>
        <v>Blackburn with DarwenMixed Other</v>
      </c>
      <c r="B871" s="3" t="s">
        <v>62</v>
      </c>
      <c r="C871" s="3" t="s">
        <v>63</v>
      </c>
      <c r="D871" s="3" t="s">
        <v>709</v>
      </c>
      <c r="E871" s="5">
        <v>357</v>
      </c>
      <c r="F871" s="5">
        <v>134</v>
      </c>
      <c r="G871" s="5">
        <v>144</v>
      </c>
      <c r="H871" s="5">
        <v>137</v>
      </c>
      <c r="I871" s="5">
        <v>173</v>
      </c>
      <c r="J871" s="5">
        <v>142</v>
      </c>
      <c r="K871" s="5">
        <v>0</v>
      </c>
      <c r="L871" s="5">
        <v>44</v>
      </c>
      <c r="M871" s="5">
        <v>156</v>
      </c>
      <c r="N871" s="5">
        <v>63</v>
      </c>
      <c r="O871" s="6">
        <v>37.535014005602243</v>
      </c>
      <c r="P871" s="6">
        <v>40.336134453781511</v>
      </c>
      <c r="Q871" s="6">
        <v>38.375350140056021</v>
      </c>
      <c r="R871" s="6">
        <v>48.459383753501399</v>
      </c>
      <c r="S871" s="6">
        <v>39.775910364145659</v>
      </c>
      <c r="T871" s="6">
        <v>0</v>
      </c>
      <c r="U871" s="6">
        <v>12.324929971988796</v>
      </c>
      <c r="V871" s="6">
        <v>43.69747899159664</v>
      </c>
      <c r="W871" s="6">
        <v>17.647058823529413</v>
      </c>
      <c r="X871" s="5">
        <v>118</v>
      </c>
      <c r="Y871" s="5">
        <v>86</v>
      </c>
      <c r="Z871" s="5">
        <v>3</v>
      </c>
      <c r="AA871" s="5">
        <v>60</v>
      </c>
      <c r="AB871" s="5">
        <v>47</v>
      </c>
      <c r="AC871" s="5">
        <v>2</v>
      </c>
      <c r="AD871" s="5">
        <v>58</v>
      </c>
      <c r="AE871" s="5">
        <v>39</v>
      </c>
      <c r="AF871" s="5">
        <v>1</v>
      </c>
      <c r="AG871" s="6">
        <v>2.5641025641025643</v>
      </c>
      <c r="AH871" s="6">
        <v>67.241379310344826</v>
      </c>
      <c r="AI871" s="6">
        <v>4.2553191489361701</v>
      </c>
      <c r="AJ871" s="6">
        <v>78.333333333333329</v>
      </c>
    </row>
    <row r="872" spans="1:36" hidden="1" x14ac:dyDescent="0.2">
      <c r="A872" s="1" t="str">
        <f t="shared" si="13"/>
        <v>Blackburn with DarwenIndian</v>
      </c>
      <c r="B872" s="3" t="s">
        <v>62</v>
      </c>
      <c r="C872" s="3" t="s">
        <v>63</v>
      </c>
      <c r="D872" s="3" t="s">
        <v>710</v>
      </c>
      <c r="E872" s="5">
        <v>19791</v>
      </c>
      <c r="F872" s="5">
        <v>9202</v>
      </c>
      <c r="G872" s="5">
        <v>12281</v>
      </c>
      <c r="H872" s="5">
        <v>4547</v>
      </c>
      <c r="I872" s="5">
        <v>6588</v>
      </c>
      <c r="J872" s="5">
        <v>11192</v>
      </c>
      <c r="K872" s="5">
        <v>0</v>
      </c>
      <c r="L872" s="5">
        <v>950</v>
      </c>
      <c r="M872" s="5">
        <v>11610</v>
      </c>
      <c r="N872" s="5">
        <v>2129</v>
      </c>
      <c r="O872" s="6">
        <v>46.495881966550449</v>
      </c>
      <c r="P872" s="6">
        <v>62.053458642817439</v>
      </c>
      <c r="Q872" s="6">
        <v>22.97508968723157</v>
      </c>
      <c r="R872" s="6">
        <v>33.28785811732606</v>
      </c>
      <c r="S872" s="6">
        <v>56.550957505937042</v>
      </c>
      <c r="T872" s="6">
        <v>0</v>
      </c>
      <c r="U872" s="6">
        <v>4.8001616896569148</v>
      </c>
      <c r="V872" s="6">
        <v>58.663028649386085</v>
      </c>
      <c r="W872" s="6">
        <v>10.757414986610076</v>
      </c>
      <c r="X872" s="5">
        <v>7631</v>
      </c>
      <c r="Y872" s="5">
        <v>5496</v>
      </c>
      <c r="Z872" s="5">
        <v>383</v>
      </c>
      <c r="AA872" s="5">
        <v>4576</v>
      </c>
      <c r="AB872" s="5">
        <v>3153</v>
      </c>
      <c r="AC872" s="5">
        <v>252</v>
      </c>
      <c r="AD872" s="5">
        <v>3055</v>
      </c>
      <c r="AE872" s="5">
        <v>2343</v>
      </c>
      <c r="AF872" s="5">
        <v>131</v>
      </c>
      <c r="AG872" s="6">
        <v>5.5911224925309435</v>
      </c>
      <c r="AH872" s="6">
        <v>76.693944353518816</v>
      </c>
      <c r="AI872" s="6">
        <v>7.9923882017126546</v>
      </c>
      <c r="AJ872" s="6">
        <v>68.902972027972027</v>
      </c>
    </row>
    <row r="873" spans="1:36" hidden="1" x14ac:dyDescent="0.2">
      <c r="A873" s="1" t="str">
        <f t="shared" si="13"/>
        <v>Blackburn with DarwenPakistani</v>
      </c>
      <c r="B873" s="3" t="s">
        <v>62</v>
      </c>
      <c r="C873" s="3" t="s">
        <v>63</v>
      </c>
      <c r="D873" s="3" t="s">
        <v>711</v>
      </c>
      <c r="E873" s="5">
        <v>17801</v>
      </c>
      <c r="F873" s="5">
        <v>10210</v>
      </c>
      <c r="G873" s="5">
        <v>11351</v>
      </c>
      <c r="H873" s="5">
        <v>5874</v>
      </c>
      <c r="I873" s="5">
        <v>8427</v>
      </c>
      <c r="J873" s="5">
        <v>10403</v>
      </c>
      <c r="K873" s="5">
        <v>0</v>
      </c>
      <c r="L873" s="5">
        <v>1017</v>
      </c>
      <c r="M873" s="5">
        <v>11203</v>
      </c>
      <c r="N873" s="5">
        <v>3219</v>
      </c>
      <c r="O873" s="6">
        <v>57.356328296163134</v>
      </c>
      <c r="P873" s="6">
        <v>63.766080557272062</v>
      </c>
      <c r="Q873" s="6">
        <v>32.998146171563398</v>
      </c>
      <c r="R873" s="6">
        <v>47.340037076568734</v>
      </c>
      <c r="S873" s="6">
        <v>58.440537048480422</v>
      </c>
      <c r="T873" s="6">
        <v>0</v>
      </c>
      <c r="U873" s="6">
        <v>5.713162181899893</v>
      </c>
      <c r="V873" s="6">
        <v>62.934666591764504</v>
      </c>
      <c r="W873" s="6">
        <v>18.083253749789339</v>
      </c>
      <c r="X873" s="5">
        <v>6485</v>
      </c>
      <c r="Y873" s="5">
        <v>4085</v>
      </c>
      <c r="Z873" s="5">
        <v>503</v>
      </c>
      <c r="AA873" s="5">
        <v>4202</v>
      </c>
      <c r="AB873" s="5">
        <v>2582</v>
      </c>
      <c r="AC873" s="5">
        <v>366</v>
      </c>
      <c r="AD873" s="5">
        <v>2283</v>
      </c>
      <c r="AE873" s="5">
        <v>1503</v>
      </c>
      <c r="AF873" s="5">
        <v>137</v>
      </c>
      <c r="AG873" s="6">
        <v>9.1151031270791751</v>
      </c>
      <c r="AH873" s="6">
        <v>65.834428383705657</v>
      </c>
      <c r="AI873" s="3">
        <v>14.175058094500388</v>
      </c>
      <c r="AJ873" s="6">
        <v>61.446930033317464</v>
      </c>
    </row>
    <row r="874" spans="1:36" hidden="1" x14ac:dyDescent="0.2">
      <c r="A874" s="1" t="str">
        <f t="shared" si="13"/>
        <v>Blackburn with DarwenBangladeshi</v>
      </c>
      <c r="B874" s="3" t="s">
        <v>62</v>
      </c>
      <c r="C874" s="3" t="s">
        <v>63</v>
      </c>
      <c r="D874" s="3" t="s">
        <v>712</v>
      </c>
      <c r="E874" s="5">
        <v>1525</v>
      </c>
      <c r="F874" s="5">
        <v>913</v>
      </c>
      <c r="G874" s="5">
        <v>902</v>
      </c>
      <c r="H874" s="5">
        <v>537</v>
      </c>
      <c r="I874" s="5">
        <v>783</v>
      </c>
      <c r="J874" s="5">
        <v>859</v>
      </c>
      <c r="K874" s="5">
        <v>0</v>
      </c>
      <c r="L874" s="5">
        <v>82</v>
      </c>
      <c r="M874" s="5">
        <v>866</v>
      </c>
      <c r="N874" s="5">
        <v>266</v>
      </c>
      <c r="O874" s="6">
        <v>59.868852459016395</v>
      </c>
      <c r="P874" s="6">
        <v>59.147540983606561</v>
      </c>
      <c r="Q874" s="6">
        <v>35.213114754098363</v>
      </c>
      <c r="R874" s="6">
        <v>51.344262295081968</v>
      </c>
      <c r="S874" s="6">
        <v>56.327868852459019</v>
      </c>
      <c r="T874" s="6">
        <v>0</v>
      </c>
      <c r="U874" s="6">
        <v>5.3770491803278686</v>
      </c>
      <c r="V874" s="6">
        <v>56.786885245901637</v>
      </c>
      <c r="W874" s="6">
        <v>17.442622950819672</v>
      </c>
      <c r="X874" s="5">
        <v>426</v>
      </c>
      <c r="Y874" s="5">
        <v>264</v>
      </c>
      <c r="Z874" s="5">
        <v>25</v>
      </c>
      <c r="AA874" s="5">
        <v>286</v>
      </c>
      <c r="AB874" s="5">
        <v>169</v>
      </c>
      <c r="AC874" s="5">
        <v>14</v>
      </c>
      <c r="AD874" s="5">
        <v>140</v>
      </c>
      <c r="AE874" s="5">
        <v>95</v>
      </c>
      <c r="AF874" s="5">
        <v>11</v>
      </c>
      <c r="AG874" s="6">
        <v>11.578947368421053</v>
      </c>
      <c r="AH874" s="6">
        <v>67.857142857142861</v>
      </c>
      <c r="AI874" s="6">
        <v>8.2840236686390529</v>
      </c>
      <c r="AJ874" s="6">
        <v>59.090909090909093</v>
      </c>
    </row>
    <row r="875" spans="1:36" hidden="1" x14ac:dyDescent="0.2">
      <c r="A875" s="1" t="str">
        <f t="shared" si="13"/>
        <v>Blackburn with DarwenChinese</v>
      </c>
      <c r="B875" s="3" t="s">
        <v>62</v>
      </c>
      <c r="C875" s="3" t="s">
        <v>63</v>
      </c>
      <c r="D875" s="3" t="s">
        <v>713</v>
      </c>
      <c r="E875" s="5">
        <v>721</v>
      </c>
      <c r="F875" s="5">
        <v>265</v>
      </c>
      <c r="G875" s="5">
        <v>255</v>
      </c>
      <c r="H875" s="5">
        <v>281</v>
      </c>
      <c r="I875" s="5">
        <v>369</v>
      </c>
      <c r="J875" s="5">
        <v>246</v>
      </c>
      <c r="K875" s="5">
        <v>0</v>
      </c>
      <c r="L875" s="5">
        <v>98</v>
      </c>
      <c r="M875" s="5">
        <v>335</v>
      </c>
      <c r="N875" s="5">
        <v>136</v>
      </c>
      <c r="O875" s="6">
        <v>36.754507628294036</v>
      </c>
      <c r="P875" s="6">
        <v>35.367545076282937</v>
      </c>
      <c r="Q875" s="6">
        <v>38.973647711511788</v>
      </c>
      <c r="R875" s="6">
        <v>51.178918169209432</v>
      </c>
      <c r="S875" s="6">
        <v>34.119278779472957</v>
      </c>
      <c r="T875" s="6">
        <v>0</v>
      </c>
      <c r="U875" s="6">
        <v>13.592233009708737</v>
      </c>
      <c r="V875" s="6">
        <v>46.463245492371705</v>
      </c>
      <c r="W875" s="6">
        <v>18.8626907073509</v>
      </c>
      <c r="X875" s="5">
        <v>314</v>
      </c>
      <c r="Y875" s="5">
        <v>242</v>
      </c>
      <c r="Z875" s="5">
        <v>17</v>
      </c>
      <c r="AA875" s="5">
        <v>130</v>
      </c>
      <c r="AB875" s="5">
        <v>92</v>
      </c>
      <c r="AC875" s="5">
        <v>4</v>
      </c>
      <c r="AD875" s="5">
        <v>184</v>
      </c>
      <c r="AE875" s="5">
        <v>150</v>
      </c>
      <c r="AF875" s="5">
        <v>13</v>
      </c>
      <c r="AG875" s="6">
        <v>8.6666666666666661</v>
      </c>
      <c r="AH875" s="6">
        <v>81.521739130434781</v>
      </c>
      <c r="AI875" s="6">
        <v>4.3478260869565215</v>
      </c>
      <c r="AJ875" s="6">
        <v>70.769230769230774</v>
      </c>
    </row>
    <row r="876" spans="1:36" hidden="1" x14ac:dyDescent="0.2">
      <c r="A876" s="1" t="str">
        <f t="shared" si="13"/>
        <v>Blackburn with DarwenAsian Other</v>
      </c>
      <c r="B876" s="3" t="s">
        <v>62</v>
      </c>
      <c r="C876" s="3" t="s">
        <v>63</v>
      </c>
      <c r="D876" s="3" t="s">
        <v>714</v>
      </c>
      <c r="E876" s="5">
        <v>1656</v>
      </c>
      <c r="F876" s="5">
        <v>936</v>
      </c>
      <c r="G876" s="5">
        <v>1054</v>
      </c>
      <c r="H876" s="5">
        <v>760</v>
      </c>
      <c r="I876" s="5">
        <v>883</v>
      </c>
      <c r="J876" s="5">
        <v>917</v>
      </c>
      <c r="K876" s="5">
        <v>0</v>
      </c>
      <c r="L876" s="5">
        <v>300</v>
      </c>
      <c r="M876" s="5">
        <v>877</v>
      </c>
      <c r="N876" s="5">
        <v>460</v>
      </c>
      <c r="O876" s="6">
        <v>56.521739130434781</v>
      </c>
      <c r="P876" s="6">
        <v>63.647342995169083</v>
      </c>
      <c r="Q876" s="6">
        <v>45.893719806763286</v>
      </c>
      <c r="R876" s="6">
        <v>53.321256038647341</v>
      </c>
      <c r="S876" s="6">
        <v>55.374396135265698</v>
      </c>
      <c r="T876" s="6">
        <v>0</v>
      </c>
      <c r="U876" s="6">
        <v>18.115942028985508</v>
      </c>
      <c r="V876" s="6">
        <v>52.95893719806763</v>
      </c>
      <c r="W876" s="6">
        <v>27.777777777777779</v>
      </c>
      <c r="X876" s="5">
        <v>682</v>
      </c>
      <c r="Y876" s="5">
        <v>476</v>
      </c>
      <c r="Z876" s="5">
        <v>99</v>
      </c>
      <c r="AA876" s="5">
        <v>435</v>
      </c>
      <c r="AB876" s="5">
        <v>294</v>
      </c>
      <c r="AC876" s="5">
        <v>77</v>
      </c>
      <c r="AD876" s="5">
        <v>247</v>
      </c>
      <c r="AE876" s="5">
        <v>182</v>
      </c>
      <c r="AF876" s="5">
        <v>22</v>
      </c>
      <c r="AG876" s="6">
        <v>12.087912087912088</v>
      </c>
      <c r="AH876" s="6">
        <v>73.684210526315795</v>
      </c>
      <c r="AI876" s="6">
        <v>26.19047619047619</v>
      </c>
      <c r="AJ876" s="6">
        <v>67.58620689655173</v>
      </c>
    </row>
    <row r="877" spans="1:36" hidden="1" x14ac:dyDescent="0.2">
      <c r="A877" s="1" t="str">
        <f t="shared" si="13"/>
        <v>Blackburn with DarwenBlack African</v>
      </c>
      <c r="B877" s="3" t="s">
        <v>62</v>
      </c>
      <c r="C877" s="3" t="s">
        <v>63</v>
      </c>
      <c r="D877" s="3" t="s">
        <v>715</v>
      </c>
      <c r="E877" s="5">
        <v>614</v>
      </c>
      <c r="F877" s="5">
        <v>384</v>
      </c>
      <c r="G877" s="5">
        <v>393</v>
      </c>
      <c r="H877" s="5">
        <v>345</v>
      </c>
      <c r="I877" s="5">
        <v>378</v>
      </c>
      <c r="J877" s="5">
        <v>377</v>
      </c>
      <c r="K877" s="5">
        <v>0</v>
      </c>
      <c r="L877" s="5">
        <v>176</v>
      </c>
      <c r="M877" s="5">
        <v>316</v>
      </c>
      <c r="N877" s="5">
        <v>258</v>
      </c>
      <c r="O877" s="6">
        <v>62.54071661237785</v>
      </c>
      <c r="P877" s="6">
        <v>64.00651465798046</v>
      </c>
      <c r="Q877" s="6">
        <v>56.188925081433226</v>
      </c>
      <c r="R877" s="6">
        <v>61.563517915309447</v>
      </c>
      <c r="S877" s="6">
        <v>61.400651465798049</v>
      </c>
      <c r="T877" s="6">
        <v>0</v>
      </c>
      <c r="U877" s="6">
        <v>28.664495114006513</v>
      </c>
      <c r="V877" s="6">
        <v>51.465798045602604</v>
      </c>
      <c r="W877" s="6">
        <v>42.019543973941367</v>
      </c>
      <c r="X877" s="5">
        <v>236</v>
      </c>
      <c r="Y877" s="5">
        <v>167</v>
      </c>
      <c r="Z877" s="5">
        <v>32</v>
      </c>
      <c r="AA877" s="5">
        <v>150</v>
      </c>
      <c r="AB877" s="5">
        <v>103</v>
      </c>
      <c r="AC877" s="5">
        <v>27</v>
      </c>
      <c r="AD877" s="5">
        <v>86</v>
      </c>
      <c r="AE877" s="5">
        <v>64</v>
      </c>
      <c r="AF877" s="5">
        <v>5</v>
      </c>
      <c r="AG877" s="6">
        <v>7.8125</v>
      </c>
      <c r="AH877" s="6">
        <v>74.418604651162795</v>
      </c>
      <c r="AI877" s="6">
        <v>26.21359223300971</v>
      </c>
      <c r="AJ877" s="6">
        <v>68.666666666666671</v>
      </c>
    </row>
    <row r="878" spans="1:36" hidden="1" x14ac:dyDescent="0.2">
      <c r="A878" s="1" t="str">
        <f t="shared" si="13"/>
        <v>Blackburn with DarwenBlack Caribbean</v>
      </c>
      <c r="B878" s="3" t="s">
        <v>62</v>
      </c>
      <c r="C878" s="3" t="s">
        <v>63</v>
      </c>
      <c r="D878" s="3" t="s">
        <v>716</v>
      </c>
      <c r="E878" s="5">
        <v>202</v>
      </c>
      <c r="F878" s="5">
        <v>92</v>
      </c>
      <c r="G878" s="5">
        <v>94</v>
      </c>
      <c r="H878" s="5">
        <v>91</v>
      </c>
      <c r="I878" s="5">
        <v>109</v>
      </c>
      <c r="J878" s="5">
        <v>88</v>
      </c>
      <c r="K878" s="5">
        <v>0</v>
      </c>
      <c r="L878" s="5">
        <v>42</v>
      </c>
      <c r="M878" s="5">
        <v>75</v>
      </c>
      <c r="N878" s="5">
        <v>61</v>
      </c>
      <c r="O878" s="6">
        <v>45.544554455445542</v>
      </c>
      <c r="P878" s="6">
        <v>46.534653465346537</v>
      </c>
      <c r="Q878" s="6">
        <v>45.049504950495049</v>
      </c>
      <c r="R878" s="6">
        <v>53.960396039603964</v>
      </c>
      <c r="S878" s="6">
        <v>43.564356435643568</v>
      </c>
      <c r="T878" s="6">
        <v>0</v>
      </c>
      <c r="U878" s="6">
        <v>20.792079207920793</v>
      </c>
      <c r="V878" s="6">
        <v>37.128712871287128</v>
      </c>
      <c r="W878" s="6">
        <v>30.198019801980198</v>
      </c>
      <c r="X878" s="5">
        <v>98</v>
      </c>
      <c r="Y878" s="5">
        <v>79</v>
      </c>
      <c r="Z878" s="5">
        <v>11</v>
      </c>
      <c r="AA878" s="5">
        <v>33</v>
      </c>
      <c r="AB878" s="5">
        <v>29</v>
      </c>
      <c r="AC878" s="5">
        <v>3</v>
      </c>
      <c r="AD878" s="5">
        <v>65</v>
      </c>
      <c r="AE878" s="5">
        <v>50</v>
      </c>
      <c r="AF878" s="5">
        <v>8</v>
      </c>
      <c r="AG878" s="6">
        <v>16</v>
      </c>
      <c r="AH878" s="6">
        <v>76.92307692307692</v>
      </c>
      <c r="AI878" s="3">
        <v>10.344827586206897</v>
      </c>
      <c r="AJ878" s="3">
        <v>87.878787878787875</v>
      </c>
    </row>
    <row r="879" spans="1:36" hidden="1" x14ac:dyDescent="0.2">
      <c r="A879" s="1" t="str">
        <f t="shared" si="13"/>
        <v>Blackburn with DarwenBlack Other</v>
      </c>
      <c r="B879" s="3" t="s">
        <v>62</v>
      </c>
      <c r="C879" s="3" t="s">
        <v>63</v>
      </c>
      <c r="D879" s="3" t="s">
        <v>717</v>
      </c>
      <c r="E879" s="5">
        <v>117</v>
      </c>
      <c r="F879" s="5">
        <v>71</v>
      </c>
      <c r="G879" s="5">
        <v>78</v>
      </c>
      <c r="H879" s="5">
        <v>54</v>
      </c>
      <c r="I879" s="5">
        <v>71</v>
      </c>
      <c r="J879" s="5">
        <v>76</v>
      </c>
      <c r="K879" s="5">
        <v>0</v>
      </c>
      <c r="L879" s="5">
        <v>24</v>
      </c>
      <c r="M879" s="5">
        <v>70</v>
      </c>
      <c r="N879" s="5">
        <v>45</v>
      </c>
      <c r="O879" s="6">
        <v>60.683760683760681</v>
      </c>
      <c r="P879" s="6">
        <v>66.666666666666671</v>
      </c>
      <c r="Q879" s="6">
        <v>46.153846153846153</v>
      </c>
      <c r="R879" s="6">
        <v>60.683760683760681</v>
      </c>
      <c r="S879" s="6">
        <v>64.957264957264954</v>
      </c>
      <c r="T879" s="6">
        <v>0</v>
      </c>
      <c r="U879" s="6">
        <v>20.512820512820515</v>
      </c>
      <c r="V879" s="6">
        <v>59.82905982905983</v>
      </c>
      <c r="W879" s="6">
        <v>38.46153846153846</v>
      </c>
      <c r="X879" s="5">
        <v>32</v>
      </c>
      <c r="Y879" s="5">
        <v>23</v>
      </c>
      <c r="Z879" s="5">
        <v>4</v>
      </c>
      <c r="AA879" s="5">
        <v>15</v>
      </c>
      <c r="AB879" s="5">
        <v>11</v>
      </c>
      <c r="AC879" s="5">
        <v>2</v>
      </c>
      <c r="AD879" s="5">
        <v>17</v>
      </c>
      <c r="AE879" s="5">
        <v>12</v>
      </c>
      <c r="AF879" s="5">
        <v>2</v>
      </c>
      <c r="AG879" s="6">
        <v>16.666666666666668</v>
      </c>
      <c r="AH879" s="6">
        <v>70.588235294117652</v>
      </c>
      <c r="AI879" s="6">
        <v>18.181818181818183</v>
      </c>
      <c r="AJ879" s="6">
        <v>73.333333333333329</v>
      </c>
    </row>
    <row r="880" spans="1:36" hidden="1" x14ac:dyDescent="0.2">
      <c r="A880" s="1" t="str">
        <f t="shared" si="13"/>
        <v>Blackburn with DarwenArab</v>
      </c>
      <c r="B880" s="3" t="s">
        <v>62</v>
      </c>
      <c r="C880" s="3" t="s">
        <v>63</v>
      </c>
      <c r="D880" s="3" t="s">
        <v>699</v>
      </c>
      <c r="E880" s="5">
        <v>585</v>
      </c>
      <c r="F880" s="5">
        <v>229</v>
      </c>
      <c r="G880" s="5">
        <v>272</v>
      </c>
      <c r="H880" s="5">
        <v>158</v>
      </c>
      <c r="I880" s="5">
        <v>215</v>
      </c>
      <c r="J880" s="5">
        <v>236</v>
      </c>
      <c r="K880" s="5">
        <v>0</v>
      </c>
      <c r="L880" s="5">
        <v>67</v>
      </c>
      <c r="M880" s="5">
        <v>299</v>
      </c>
      <c r="N880" s="5">
        <v>79</v>
      </c>
      <c r="O880" s="6">
        <v>39.145299145299148</v>
      </c>
      <c r="P880" s="6">
        <v>46.495726495726494</v>
      </c>
      <c r="Q880" s="6">
        <v>27.008547008547009</v>
      </c>
      <c r="R880" s="6">
        <v>36.752136752136749</v>
      </c>
      <c r="S880" s="6">
        <v>40.341880341880341</v>
      </c>
      <c r="T880" s="6">
        <v>0</v>
      </c>
      <c r="U880" s="6">
        <v>11.452991452991453</v>
      </c>
      <c r="V880" s="6">
        <v>51.111111111111114</v>
      </c>
      <c r="W880" s="6">
        <v>13.504273504273504</v>
      </c>
      <c r="X880" s="5">
        <v>233</v>
      </c>
      <c r="Y880" s="5">
        <v>154</v>
      </c>
      <c r="Z880" s="5">
        <v>16</v>
      </c>
      <c r="AA880" s="5">
        <v>129</v>
      </c>
      <c r="AB880" s="5">
        <v>87</v>
      </c>
      <c r="AC880" s="5">
        <v>12</v>
      </c>
      <c r="AD880" s="5">
        <v>104</v>
      </c>
      <c r="AE880" s="5">
        <v>67</v>
      </c>
      <c r="AF880" s="5">
        <v>4</v>
      </c>
      <c r="AG880" s="6">
        <v>5.9701492537313436</v>
      </c>
      <c r="AH880" s="6">
        <v>64.42307692307692</v>
      </c>
      <c r="AI880" s="6">
        <v>13.793103448275861</v>
      </c>
      <c r="AJ880" s="6">
        <v>67.441860465116278</v>
      </c>
    </row>
    <row r="881" spans="1:36" hidden="1" x14ac:dyDescent="0.2">
      <c r="A881" s="1" t="str">
        <f t="shared" si="13"/>
        <v>Blackburn with DarwenOther</v>
      </c>
      <c r="B881" s="3" t="s">
        <v>62</v>
      </c>
      <c r="C881" s="3" t="s">
        <v>63</v>
      </c>
      <c r="D881" s="3" t="s">
        <v>718</v>
      </c>
      <c r="E881" s="5">
        <v>645</v>
      </c>
      <c r="F881" s="5">
        <v>377</v>
      </c>
      <c r="G881" s="5">
        <v>401</v>
      </c>
      <c r="H881" s="5">
        <v>295</v>
      </c>
      <c r="I881" s="5">
        <v>376</v>
      </c>
      <c r="J881" s="5">
        <v>366</v>
      </c>
      <c r="K881" s="5">
        <v>0</v>
      </c>
      <c r="L881" s="5">
        <v>86</v>
      </c>
      <c r="M881" s="5">
        <v>334</v>
      </c>
      <c r="N881" s="5">
        <v>183</v>
      </c>
      <c r="O881" s="6">
        <v>58.449612403100772</v>
      </c>
      <c r="P881" s="6">
        <v>62.170542635658911</v>
      </c>
      <c r="Q881" s="6">
        <v>45.736434108527135</v>
      </c>
      <c r="R881" s="6">
        <v>58.29457364341085</v>
      </c>
      <c r="S881" s="6">
        <v>56.744186046511629</v>
      </c>
      <c r="T881" s="6">
        <v>0</v>
      </c>
      <c r="U881" s="6">
        <v>13.333333333333334</v>
      </c>
      <c r="V881" s="6">
        <v>51.782945736434108</v>
      </c>
      <c r="W881" s="6">
        <v>28.372093023255815</v>
      </c>
      <c r="X881" s="5">
        <v>398</v>
      </c>
      <c r="Y881" s="5">
        <v>343</v>
      </c>
      <c r="Z881" s="5">
        <v>60</v>
      </c>
      <c r="AA881" s="5">
        <v>284</v>
      </c>
      <c r="AB881" s="5">
        <v>248</v>
      </c>
      <c r="AC881" s="5">
        <v>50</v>
      </c>
      <c r="AD881" s="5">
        <v>114</v>
      </c>
      <c r="AE881" s="5">
        <v>95</v>
      </c>
      <c r="AF881" s="5">
        <v>10</v>
      </c>
      <c r="AG881" s="6">
        <v>10.526315789473685</v>
      </c>
      <c r="AH881" s="6">
        <v>83.333333333333329</v>
      </c>
      <c r="AI881" s="6">
        <v>20.161290322580644</v>
      </c>
      <c r="AJ881" s="6">
        <v>87.323943661971825</v>
      </c>
    </row>
    <row r="882" spans="1:36" x14ac:dyDescent="0.2">
      <c r="A882" s="1" t="str">
        <f t="shared" si="13"/>
        <v>BlackpoolAll people</v>
      </c>
      <c r="B882" s="3" t="s">
        <v>64</v>
      </c>
      <c r="C882" s="3" t="s">
        <v>65</v>
      </c>
      <c r="D882" s="3" t="s">
        <v>700</v>
      </c>
      <c r="E882" s="5">
        <v>142065</v>
      </c>
      <c r="F882" s="5">
        <v>51080</v>
      </c>
      <c r="G882" s="5">
        <v>35547</v>
      </c>
      <c r="H882" s="5">
        <v>49416</v>
      </c>
      <c r="I882" s="5">
        <v>60243</v>
      </c>
      <c r="J882" s="5">
        <v>31379</v>
      </c>
      <c r="K882" s="5">
        <v>12828</v>
      </c>
      <c r="L882" s="5">
        <v>32078</v>
      </c>
      <c r="M882" s="5">
        <v>50705</v>
      </c>
      <c r="N882" s="5">
        <v>25935</v>
      </c>
      <c r="O882" s="6">
        <v>35.955372540738395</v>
      </c>
      <c r="P882" s="6">
        <v>25.021645021645021</v>
      </c>
      <c r="Q882" s="6">
        <v>34.784077710906978</v>
      </c>
      <c r="R882" s="6">
        <v>42.40523703938338</v>
      </c>
      <c r="S882" s="6">
        <v>22.087776721923063</v>
      </c>
      <c r="T882" s="6">
        <v>9.0296695174743959</v>
      </c>
      <c r="U882" s="6">
        <v>22.579805018829408</v>
      </c>
      <c r="V882" s="6">
        <v>35.69140886214057</v>
      </c>
      <c r="W882" s="6">
        <v>18.255728011825571</v>
      </c>
      <c r="X882" s="5">
        <v>45349</v>
      </c>
      <c r="Y882" s="5">
        <v>37611</v>
      </c>
      <c r="Z882" s="5">
        <v>3384</v>
      </c>
      <c r="AA882" s="5">
        <v>18590</v>
      </c>
      <c r="AB882" s="5">
        <v>14124</v>
      </c>
      <c r="AC882" s="5">
        <v>2018</v>
      </c>
      <c r="AD882" s="5">
        <v>26759</v>
      </c>
      <c r="AE882" s="5">
        <v>23487</v>
      </c>
      <c r="AF882" s="5">
        <v>1366</v>
      </c>
      <c r="AG882" s="6">
        <v>5.815983309916124</v>
      </c>
      <c r="AH882" s="6">
        <v>87.772338278709967</v>
      </c>
      <c r="AI882" s="6">
        <v>14.287737184933446</v>
      </c>
      <c r="AJ882" s="6">
        <v>75.976331360946745</v>
      </c>
    </row>
    <row r="883" spans="1:36" hidden="1" x14ac:dyDescent="0.2">
      <c r="A883" s="1" t="str">
        <f t="shared" si="13"/>
        <v>BlackpoolWhite British</v>
      </c>
      <c r="B883" s="3" t="s">
        <v>64</v>
      </c>
      <c r="C883" s="3" t="s">
        <v>65</v>
      </c>
      <c r="D883" s="3" t="s">
        <v>701</v>
      </c>
      <c r="E883" s="5">
        <v>133042</v>
      </c>
      <c r="F883" s="5">
        <v>46509</v>
      </c>
      <c r="G883" s="5">
        <v>32211</v>
      </c>
      <c r="H883" s="5">
        <v>44929</v>
      </c>
      <c r="I883" s="5">
        <v>55326</v>
      </c>
      <c r="J883" s="5">
        <v>28318</v>
      </c>
      <c r="K883" s="5">
        <v>11679</v>
      </c>
      <c r="L883" s="5">
        <v>29059</v>
      </c>
      <c r="M883" s="5">
        <v>46253</v>
      </c>
      <c r="N883" s="5">
        <v>23181</v>
      </c>
      <c r="O883" s="6">
        <v>34.958133521745012</v>
      </c>
      <c r="P883" s="6">
        <v>24.211151365734128</v>
      </c>
      <c r="Q883" s="6">
        <v>33.770538626899778</v>
      </c>
      <c r="R883" s="6">
        <v>41.585364020384539</v>
      </c>
      <c r="S883" s="6">
        <v>21.285007741916086</v>
      </c>
      <c r="T883" s="6">
        <v>8.7784308714541268</v>
      </c>
      <c r="U883" s="6">
        <v>21.841974714751732</v>
      </c>
      <c r="V883" s="6">
        <v>34.765713083086546</v>
      </c>
      <c r="W883" s="6">
        <v>17.423821048992046</v>
      </c>
      <c r="X883" s="5">
        <v>41446</v>
      </c>
      <c r="Y883" s="5">
        <v>34277</v>
      </c>
      <c r="Z883" s="5">
        <v>3072</v>
      </c>
      <c r="AA883" s="5">
        <v>16382</v>
      </c>
      <c r="AB883" s="5">
        <v>12275</v>
      </c>
      <c r="AC883" s="5">
        <v>1818</v>
      </c>
      <c r="AD883" s="5">
        <v>25064</v>
      </c>
      <c r="AE883" s="5">
        <v>22002</v>
      </c>
      <c r="AF883" s="5">
        <v>1254</v>
      </c>
      <c r="AG883" s="6">
        <v>5.6994818652849739</v>
      </c>
      <c r="AH883" s="6">
        <v>87.783274816469842</v>
      </c>
      <c r="AI883" s="6">
        <v>14.810590631364562</v>
      </c>
      <c r="AJ883" s="6">
        <v>74.929801001098767</v>
      </c>
    </row>
    <row r="884" spans="1:36" hidden="1" x14ac:dyDescent="0.2">
      <c r="A884" s="1" t="str">
        <f t="shared" si="13"/>
        <v>BlackpoolMinorities - all other than White British</v>
      </c>
      <c r="B884" s="3" t="s">
        <v>64</v>
      </c>
      <c r="C884" s="3" t="s">
        <v>65</v>
      </c>
      <c r="D884" s="3" t="s">
        <v>702</v>
      </c>
      <c r="E884" s="5">
        <v>9023</v>
      </c>
      <c r="F884" s="5">
        <v>4571</v>
      </c>
      <c r="G884" s="5">
        <v>3336</v>
      </c>
      <c r="H884" s="5">
        <v>4487</v>
      </c>
      <c r="I884" s="5">
        <v>4917</v>
      </c>
      <c r="J884" s="5">
        <v>3061</v>
      </c>
      <c r="K884" s="5">
        <v>1149</v>
      </c>
      <c r="L884" s="5">
        <v>3019</v>
      </c>
      <c r="M884" s="5">
        <v>4452</v>
      </c>
      <c r="N884" s="5">
        <v>2754</v>
      </c>
      <c r="O884" s="6">
        <v>50.659425911559346</v>
      </c>
      <c r="P884" s="6">
        <v>36.972182201041782</v>
      </c>
      <c r="Q884" s="6">
        <v>49.728471683475561</v>
      </c>
      <c r="R884" s="6">
        <v>54.494070708190179</v>
      </c>
      <c r="S884" s="6">
        <v>33.92441538291034</v>
      </c>
      <c r="T884" s="6">
        <v>12.734123905574643</v>
      </c>
      <c r="U884" s="6">
        <v>33.458938268868444</v>
      </c>
      <c r="V884" s="6">
        <v>49.340574088440654</v>
      </c>
      <c r="W884" s="6">
        <v>30.521999335032696</v>
      </c>
      <c r="X884" s="5">
        <v>3903</v>
      </c>
      <c r="Y884" s="5">
        <v>3334</v>
      </c>
      <c r="Z884" s="5">
        <v>312</v>
      </c>
      <c r="AA884" s="5">
        <v>2208</v>
      </c>
      <c r="AB884" s="5">
        <v>1849</v>
      </c>
      <c r="AC884" s="5">
        <v>200</v>
      </c>
      <c r="AD884" s="5">
        <v>1695</v>
      </c>
      <c r="AE884" s="5">
        <v>1485</v>
      </c>
      <c r="AF884" s="5">
        <v>112</v>
      </c>
      <c r="AG884" s="6">
        <v>7.5420875420875424</v>
      </c>
      <c r="AH884" s="6">
        <v>87.610619469026545</v>
      </c>
      <c r="AI884" s="6">
        <v>10.81665765278529</v>
      </c>
      <c r="AJ884" s="6">
        <v>83.740942028985501</v>
      </c>
    </row>
    <row r="885" spans="1:36" hidden="1" x14ac:dyDescent="0.2">
      <c r="A885" s="1" t="str">
        <f t="shared" si="13"/>
        <v>BlackpoolWhite Irish</v>
      </c>
      <c r="B885" s="3" t="s">
        <v>64</v>
      </c>
      <c r="C885" s="3" t="s">
        <v>65</v>
      </c>
      <c r="D885" s="3" t="s">
        <v>703</v>
      </c>
      <c r="E885" s="5">
        <v>1029</v>
      </c>
      <c r="F885" s="5">
        <v>415</v>
      </c>
      <c r="G885" s="5">
        <v>262</v>
      </c>
      <c r="H885" s="5">
        <v>405</v>
      </c>
      <c r="I885" s="5">
        <v>471</v>
      </c>
      <c r="J885" s="5">
        <v>248</v>
      </c>
      <c r="K885" s="5">
        <v>107</v>
      </c>
      <c r="L885" s="5">
        <v>264</v>
      </c>
      <c r="M885" s="5">
        <v>411</v>
      </c>
      <c r="N885" s="5">
        <v>213</v>
      </c>
      <c r="O885" s="6">
        <v>40.330417881438287</v>
      </c>
      <c r="P885" s="6">
        <v>25.461613216715257</v>
      </c>
      <c r="Q885" s="6">
        <v>39.358600583090379</v>
      </c>
      <c r="R885" s="6">
        <v>45.772594752186592</v>
      </c>
      <c r="S885" s="6">
        <v>24.101068999028183</v>
      </c>
      <c r="T885" s="6">
        <v>10.398445092322643</v>
      </c>
      <c r="U885" s="6">
        <v>25.655976676384839</v>
      </c>
      <c r="V885" s="6">
        <v>39.941690962099123</v>
      </c>
      <c r="W885" s="6">
        <v>20.699708454810494</v>
      </c>
      <c r="X885" s="5">
        <v>259</v>
      </c>
      <c r="Y885" s="5">
        <v>210</v>
      </c>
      <c r="Z885" s="5">
        <v>25</v>
      </c>
      <c r="AA885" s="5">
        <v>131</v>
      </c>
      <c r="AB885" s="5">
        <v>101</v>
      </c>
      <c r="AC885" s="5">
        <v>20</v>
      </c>
      <c r="AD885" s="5">
        <v>128</v>
      </c>
      <c r="AE885" s="5">
        <v>109</v>
      </c>
      <c r="AF885" s="5">
        <v>5</v>
      </c>
      <c r="AG885" s="6">
        <v>4.5871559633027523</v>
      </c>
      <c r="AH885" s="6">
        <v>85.15625</v>
      </c>
      <c r="AI885" s="6">
        <v>19.801980198019802</v>
      </c>
      <c r="AJ885" s="6">
        <v>77.099236641221367</v>
      </c>
    </row>
    <row r="886" spans="1:36" hidden="1" x14ac:dyDescent="0.2">
      <c r="A886" s="1" t="str">
        <f t="shared" si="13"/>
        <v>BlackpoolWhite Gyspy or Irish Traveller</v>
      </c>
      <c r="B886" s="3" t="s">
        <v>64</v>
      </c>
      <c r="C886" s="3" t="s">
        <v>65</v>
      </c>
      <c r="D886" s="3" t="s">
        <v>704</v>
      </c>
      <c r="E886" s="5">
        <v>237</v>
      </c>
      <c r="F886" s="5">
        <v>118</v>
      </c>
      <c r="G886" s="5">
        <v>87</v>
      </c>
      <c r="H886" s="5">
        <v>115</v>
      </c>
      <c r="I886" s="5">
        <v>131</v>
      </c>
      <c r="J886" s="5">
        <v>86</v>
      </c>
      <c r="K886" s="5">
        <v>18</v>
      </c>
      <c r="L886" s="5">
        <v>52</v>
      </c>
      <c r="M886" s="5">
        <v>76</v>
      </c>
      <c r="N886" s="5">
        <v>42</v>
      </c>
      <c r="O886" s="6">
        <v>49.789029535864977</v>
      </c>
      <c r="P886" s="6">
        <v>36.708860759493668</v>
      </c>
      <c r="Q886" s="6">
        <v>48.52320675105485</v>
      </c>
      <c r="R886" s="6">
        <v>55.274261603375528</v>
      </c>
      <c r="S886" s="6">
        <v>36.286919831223628</v>
      </c>
      <c r="T886" s="6">
        <v>7.5949367088607591</v>
      </c>
      <c r="U886" s="6">
        <v>21.940928270042193</v>
      </c>
      <c r="V886" s="6">
        <v>32.067510548523209</v>
      </c>
      <c r="W886" s="6">
        <v>17.721518987341771</v>
      </c>
      <c r="X886" s="5">
        <v>69</v>
      </c>
      <c r="Y886" s="5">
        <v>40</v>
      </c>
      <c r="Z886" s="5">
        <v>8</v>
      </c>
      <c r="AA886" s="5">
        <v>39</v>
      </c>
      <c r="AB886" s="5">
        <v>18</v>
      </c>
      <c r="AC886" s="5">
        <v>5</v>
      </c>
      <c r="AD886" s="5">
        <v>30</v>
      </c>
      <c r="AE886" s="5">
        <v>22</v>
      </c>
      <c r="AF886" s="5">
        <v>3</v>
      </c>
      <c r="AG886" s="6">
        <v>13.636363636363637</v>
      </c>
      <c r="AH886" s="6">
        <v>73.333333333333329</v>
      </c>
      <c r="AI886" s="6">
        <v>27.777777777777779</v>
      </c>
      <c r="AJ886" s="6">
        <v>46.153846153846153</v>
      </c>
    </row>
    <row r="887" spans="1:36" hidden="1" x14ac:dyDescent="0.2">
      <c r="A887" s="1" t="str">
        <f t="shared" si="13"/>
        <v>BlackpoolWhite Other</v>
      </c>
      <c r="B887" s="3" t="s">
        <v>64</v>
      </c>
      <c r="C887" s="3" t="s">
        <v>65</v>
      </c>
      <c r="D887" s="3" t="s">
        <v>705</v>
      </c>
      <c r="E887" s="5">
        <v>3031</v>
      </c>
      <c r="F887" s="5">
        <v>1786</v>
      </c>
      <c r="G887" s="5">
        <v>1314</v>
      </c>
      <c r="H887" s="5">
        <v>1764</v>
      </c>
      <c r="I887" s="5">
        <v>1862</v>
      </c>
      <c r="J887" s="5">
        <v>1214</v>
      </c>
      <c r="K887" s="5">
        <v>480</v>
      </c>
      <c r="L887" s="5">
        <v>1247</v>
      </c>
      <c r="M887" s="5">
        <v>1731</v>
      </c>
      <c r="N887" s="5">
        <v>1123</v>
      </c>
      <c r="O887" s="6">
        <v>58.924447377103263</v>
      </c>
      <c r="P887" s="6">
        <v>43.352029033322339</v>
      </c>
      <c r="Q887" s="6">
        <v>58.198614318706696</v>
      </c>
      <c r="R887" s="6">
        <v>61.431870669745962</v>
      </c>
      <c r="S887" s="6">
        <v>40.052787858792477</v>
      </c>
      <c r="T887" s="6">
        <v>15.836357637743319</v>
      </c>
      <c r="U887" s="6">
        <v>41.141537446387332</v>
      </c>
      <c r="V887" s="6">
        <v>57.109864731111841</v>
      </c>
      <c r="W887" s="6">
        <v>37.050478389970309</v>
      </c>
      <c r="X887" s="5">
        <v>1638</v>
      </c>
      <c r="Y887" s="5">
        <v>1486</v>
      </c>
      <c r="Z887" s="5">
        <v>95</v>
      </c>
      <c r="AA887" s="5">
        <v>1051</v>
      </c>
      <c r="AB887" s="5">
        <v>951</v>
      </c>
      <c r="AC887" s="5">
        <v>63</v>
      </c>
      <c r="AD887" s="5">
        <v>587</v>
      </c>
      <c r="AE887" s="5">
        <v>535</v>
      </c>
      <c r="AF887" s="5">
        <v>32</v>
      </c>
      <c r="AG887" s="6">
        <v>5.981308411214953</v>
      </c>
      <c r="AH887" s="6">
        <v>91.141396933560472</v>
      </c>
      <c r="AI887" s="6">
        <v>6.6246056782334382</v>
      </c>
      <c r="AJ887" s="6">
        <v>90.485252140818275</v>
      </c>
    </row>
    <row r="888" spans="1:36" hidden="1" x14ac:dyDescent="0.2">
      <c r="A888" s="1" t="str">
        <f t="shared" si="13"/>
        <v>BlackpoolMixed White and Black Caribbean</v>
      </c>
      <c r="B888" s="3" t="s">
        <v>64</v>
      </c>
      <c r="C888" s="3" t="s">
        <v>65</v>
      </c>
      <c r="D888" s="3" t="s">
        <v>706</v>
      </c>
      <c r="E888" s="5">
        <v>690</v>
      </c>
      <c r="F888" s="5">
        <v>339</v>
      </c>
      <c r="G888" s="5">
        <v>265</v>
      </c>
      <c r="H888" s="5">
        <v>318</v>
      </c>
      <c r="I888" s="5">
        <v>383</v>
      </c>
      <c r="J888" s="5">
        <v>238</v>
      </c>
      <c r="K888" s="5">
        <v>82</v>
      </c>
      <c r="L888" s="5">
        <v>220</v>
      </c>
      <c r="M888" s="5">
        <v>339</v>
      </c>
      <c r="N888" s="5">
        <v>210</v>
      </c>
      <c r="O888" s="6">
        <v>49.130434782608695</v>
      </c>
      <c r="P888" s="6">
        <v>38.405797101449274</v>
      </c>
      <c r="Q888" s="6">
        <v>46.086956521739133</v>
      </c>
      <c r="R888" s="6">
        <v>55.507246376811594</v>
      </c>
      <c r="S888" s="6">
        <v>34.492753623188406</v>
      </c>
      <c r="T888" s="6">
        <v>11.884057971014492</v>
      </c>
      <c r="U888" s="6">
        <v>31.884057971014492</v>
      </c>
      <c r="V888" s="6">
        <v>49.130434782608695</v>
      </c>
      <c r="W888" s="6">
        <v>30.434782608695652</v>
      </c>
      <c r="X888" s="5">
        <v>206</v>
      </c>
      <c r="Y888" s="5">
        <v>141</v>
      </c>
      <c r="Z888" s="5">
        <v>17</v>
      </c>
      <c r="AA888" s="5">
        <v>106</v>
      </c>
      <c r="AB888" s="5">
        <v>59</v>
      </c>
      <c r="AC888" s="5">
        <v>12</v>
      </c>
      <c r="AD888" s="5">
        <v>100</v>
      </c>
      <c r="AE888" s="5">
        <v>82</v>
      </c>
      <c r="AF888" s="5">
        <v>5</v>
      </c>
      <c r="AG888" s="6">
        <v>6.0975609756097562</v>
      </c>
      <c r="AH888" s="6">
        <v>82</v>
      </c>
      <c r="AI888" s="6">
        <v>20.338983050847457</v>
      </c>
      <c r="AJ888" s="6">
        <v>55.660377358490564</v>
      </c>
    </row>
    <row r="889" spans="1:36" hidden="1" x14ac:dyDescent="0.2">
      <c r="A889" s="1" t="str">
        <f t="shared" si="13"/>
        <v>BlackpoolMixed White and Black African</v>
      </c>
      <c r="B889" s="3" t="s">
        <v>64</v>
      </c>
      <c r="C889" s="3" t="s">
        <v>65</v>
      </c>
      <c r="D889" s="3" t="s">
        <v>707</v>
      </c>
      <c r="E889" s="5">
        <v>264</v>
      </c>
      <c r="F889" s="5">
        <v>134</v>
      </c>
      <c r="G889" s="5">
        <v>106</v>
      </c>
      <c r="H889" s="5">
        <v>129</v>
      </c>
      <c r="I889" s="5">
        <v>141</v>
      </c>
      <c r="J889" s="5">
        <v>98</v>
      </c>
      <c r="K889" s="5">
        <v>28</v>
      </c>
      <c r="L889" s="5">
        <v>96</v>
      </c>
      <c r="M889" s="5">
        <v>137</v>
      </c>
      <c r="N889" s="5">
        <v>84</v>
      </c>
      <c r="O889" s="6">
        <v>50.757575757575758</v>
      </c>
      <c r="P889" s="6">
        <v>40.151515151515149</v>
      </c>
      <c r="Q889" s="6">
        <v>48.863636363636367</v>
      </c>
      <c r="R889" s="6">
        <v>53.409090909090907</v>
      </c>
      <c r="S889" s="6">
        <v>37.121212121212125</v>
      </c>
      <c r="T889" s="6">
        <v>10.606060606060606</v>
      </c>
      <c r="U889" s="6">
        <v>36.363636363636367</v>
      </c>
      <c r="V889" s="6">
        <v>51.893939393939391</v>
      </c>
      <c r="W889" s="6">
        <v>31.818181818181817</v>
      </c>
      <c r="X889" s="5">
        <v>65</v>
      </c>
      <c r="Y889" s="5">
        <v>58</v>
      </c>
      <c r="Z889" s="5">
        <v>28</v>
      </c>
      <c r="AA889" s="5">
        <v>42</v>
      </c>
      <c r="AB889" s="5">
        <v>39</v>
      </c>
      <c r="AC889" s="5">
        <v>24</v>
      </c>
      <c r="AD889" s="5">
        <v>23</v>
      </c>
      <c r="AE889" s="5">
        <v>19</v>
      </c>
      <c r="AF889" s="5">
        <v>4</v>
      </c>
      <c r="AG889" s="6">
        <v>21.05263157894737</v>
      </c>
      <c r="AH889" s="6">
        <v>82.608695652173907</v>
      </c>
      <c r="AI889" s="6">
        <v>61.53846153846154</v>
      </c>
      <c r="AJ889" s="6">
        <v>92.857142857142861</v>
      </c>
    </row>
    <row r="890" spans="1:36" hidden="1" x14ac:dyDescent="0.2">
      <c r="A890" s="1" t="str">
        <f t="shared" si="13"/>
        <v>BlackpoolMixed White and Asian</v>
      </c>
      <c r="B890" s="3" t="s">
        <v>64</v>
      </c>
      <c r="C890" s="3" t="s">
        <v>65</v>
      </c>
      <c r="D890" s="3" t="s">
        <v>708</v>
      </c>
      <c r="E890" s="5">
        <v>448</v>
      </c>
      <c r="F890" s="5">
        <v>179</v>
      </c>
      <c r="G890" s="5">
        <v>123</v>
      </c>
      <c r="H890" s="5">
        <v>183</v>
      </c>
      <c r="I890" s="5">
        <v>221</v>
      </c>
      <c r="J890" s="5">
        <v>100</v>
      </c>
      <c r="K890" s="5">
        <v>68</v>
      </c>
      <c r="L890" s="5">
        <v>110</v>
      </c>
      <c r="M890" s="5">
        <v>163</v>
      </c>
      <c r="N890" s="5">
        <v>84</v>
      </c>
      <c r="O890" s="6">
        <v>39.955357142857146</v>
      </c>
      <c r="P890" s="6">
        <v>27.455357142857142</v>
      </c>
      <c r="Q890" s="6">
        <v>40.848214285714285</v>
      </c>
      <c r="R890" s="6">
        <v>49.330357142857146</v>
      </c>
      <c r="S890" s="6">
        <v>22.321428571428573</v>
      </c>
      <c r="T890" s="6">
        <v>15.178571428571429</v>
      </c>
      <c r="U890" s="6">
        <v>24.553571428571427</v>
      </c>
      <c r="V890" s="6">
        <v>36.383928571428569</v>
      </c>
      <c r="W890" s="6">
        <v>18.75</v>
      </c>
      <c r="X890" s="5">
        <v>114</v>
      </c>
      <c r="Y890" s="5">
        <v>80</v>
      </c>
      <c r="Z890" s="5">
        <v>12</v>
      </c>
      <c r="AA890" s="5">
        <v>50</v>
      </c>
      <c r="AB890" s="5">
        <v>31</v>
      </c>
      <c r="AC890" s="5">
        <v>8</v>
      </c>
      <c r="AD890" s="5">
        <v>64</v>
      </c>
      <c r="AE890" s="5">
        <v>49</v>
      </c>
      <c r="AF890" s="5">
        <v>4</v>
      </c>
      <c r="AG890" s="6">
        <v>8.1632653061224492</v>
      </c>
      <c r="AH890" s="6">
        <v>76.5625</v>
      </c>
      <c r="AI890" s="6">
        <v>25.806451612903224</v>
      </c>
      <c r="AJ890" s="6">
        <v>62</v>
      </c>
    </row>
    <row r="891" spans="1:36" hidden="1" x14ac:dyDescent="0.2">
      <c r="A891" s="1" t="str">
        <f t="shared" si="13"/>
        <v>BlackpoolMixed Other</v>
      </c>
      <c r="B891" s="3" t="s">
        <v>64</v>
      </c>
      <c r="C891" s="3" t="s">
        <v>65</v>
      </c>
      <c r="D891" s="3" t="s">
        <v>709</v>
      </c>
      <c r="E891" s="5">
        <v>351</v>
      </c>
      <c r="F891" s="5">
        <v>178</v>
      </c>
      <c r="G891" s="5">
        <v>135</v>
      </c>
      <c r="H891" s="5">
        <v>175</v>
      </c>
      <c r="I891" s="5">
        <v>194</v>
      </c>
      <c r="J891" s="5">
        <v>119</v>
      </c>
      <c r="K891" s="5">
        <v>41</v>
      </c>
      <c r="L891" s="5">
        <v>127</v>
      </c>
      <c r="M891" s="5">
        <v>171</v>
      </c>
      <c r="N891" s="5">
        <v>113</v>
      </c>
      <c r="O891" s="6">
        <v>50.712250712250714</v>
      </c>
      <c r="P891" s="6">
        <v>38.46153846153846</v>
      </c>
      <c r="Q891" s="6">
        <v>49.857549857549856</v>
      </c>
      <c r="R891" s="6">
        <v>55.270655270655269</v>
      </c>
      <c r="S891" s="6">
        <v>33.903133903133906</v>
      </c>
      <c r="T891" s="6">
        <v>11.680911680911681</v>
      </c>
      <c r="U891" s="6">
        <v>36.182336182336179</v>
      </c>
      <c r="V891" s="6">
        <v>48.717948717948715</v>
      </c>
      <c r="W891" s="6">
        <v>32.193732193732195</v>
      </c>
      <c r="X891" s="5">
        <v>129</v>
      </c>
      <c r="Y891" s="5">
        <v>93</v>
      </c>
      <c r="Z891" s="5">
        <v>18</v>
      </c>
      <c r="AA891" s="5">
        <v>80</v>
      </c>
      <c r="AB891" s="5">
        <v>50</v>
      </c>
      <c r="AC891" s="5">
        <v>10</v>
      </c>
      <c r="AD891" s="5">
        <v>49</v>
      </c>
      <c r="AE891" s="5">
        <v>43</v>
      </c>
      <c r="AF891" s="5">
        <v>8</v>
      </c>
      <c r="AG891" s="6">
        <v>18.604651162790699</v>
      </c>
      <c r="AH891" s="6">
        <v>87.755102040816325</v>
      </c>
      <c r="AI891" s="6">
        <v>20</v>
      </c>
      <c r="AJ891" s="6">
        <v>62.5</v>
      </c>
    </row>
    <row r="892" spans="1:36" hidden="1" x14ac:dyDescent="0.2">
      <c r="A892" s="1" t="str">
        <f t="shared" si="13"/>
        <v>BlackpoolIndian</v>
      </c>
      <c r="B892" s="3" t="s">
        <v>64</v>
      </c>
      <c r="C892" s="3" t="s">
        <v>65</v>
      </c>
      <c r="D892" s="3" t="s">
        <v>710</v>
      </c>
      <c r="E892" s="5">
        <v>627</v>
      </c>
      <c r="F892" s="5">
        <v>282</v>
      </c>
      <c r="G892" s="5">
        <v>213</v>
      </c>
      <c r="H892" s="5">
        <v>280</v>
      </c>
      <c r="I892" s="5">
        <v>280</v>
      </c>
      <c r="J892" s="5">
        <v>194</v>
      </c>
      <c r="K892" s="5">
        <v>71</v>
      </c>
      <c r="L892" s="5">
        <v>177</v>
      </c>
      <c r="M892" s="5">
        <v>257</v>
      </c>
      <c r="N892" s="5">
        <v>181</v>
      </c>
      <c r="O892" s="6">
        <v>44.976076555023923</v>
      </c>
      <c r="P892" s="6">
        <v>33.971291866028707</v>
      </c>
      <c r="Q892" s="6">
        <v>44.657097288676233</v>
      </c>
      <c r="R892" s="6">
        <v>44.657097288676233</v>
      </c>
      <c r="S892" s="6">
        <v>30.940988835725676</v>
      </c>
      <c r="T892" s="6">
        <v>11.323763955342903</v>
      </c>
      <c r="U892" s="6">
        <v>28.229665071770334</v>
      </c>
      <c r="V892" s="6">
        <v>40.988835725677831</v>
      </c>
      <c r="W892" s="6">
        <v>28.86762360446571</v>
      </c>
      <c r="X892" s="5">
        <v>300</v>
      </c>
      <c r="Y892" s="5">
        <v>279</v>
      </c>
      <c r="Z892" s="5">
        <v>9</v>
      </c>
      <c r="AA892" s="5">
        <v>139</v>
      </c>
      <c r="AB892" s="5">
        <v>129</v>
      </c>
      <c r="AC892" s="5">
        <v>7</v>
      </c>
      <c r="AD892" s="5">
        <v>161</v>
      </c>
      <c r="AE892" s="5">
        <v>150</v>
      </c>
      <c r="AF892" s="5">
        <v>2</v>
      </c>
      <c r="AG892" s="6">
        <v>1.3333333333333333</v>
      </c>
      <c r="AH892" s="6">
        <v>93.16770186335404</v>
      </c>
      <c r="AI892" s="6">
        <v>5.4263565891472867</v>
      </c>
      <c r="AJ892" s="6">
        <v>92.805755395683448</v>
      </c>
    </row>
    <row r="893" spans="1:36" hidden="1" x14ac:dyDescent="0.2">
      <c r="A893" s="1" t="str">
        <f t="shared" si="13"/>
        <v>BlackpoolPakistani</v>
      </c>
      <c r="B893" s="3" t="s">
        <v>64</v>
      </c>
      <c r="C893" s="3" t="s">
        <v>65</v>
      </c>
      <c r="D893" s="3" t="s">
        <v>711</v>
      </c>
      <c r="E893" s="5">
        <v>223</v>
      </c>
      <c r="F893" s="5">
        <v>112</v>
      </c>
      <c r="G893" s="5">
        <v>69</v>
      </c>
      <c r="H893" s="5">
        <v>104</v>
      </c>
      <c r="I893" s="5">
        <v>115</v>
      </c>
      <c r="J893" s="5">
        <v>70</v>
      </c>
      <c r="K893" s="5">
        <v>24</v>
      </c>
      <c r="L893" s="5">
        <v>100</v>
      </c>
      <c r="M893" s="5">
        <v>120</v>
      </c>
      <c r="N893" s="5">
        <v>64</v>
      </c>
      <c r="O893" s="6">
        <v>50.224215246636774</v>
      </c>
      <c r="P893" s="6">
        <v>30.941704035874441</v>
      </c>
      <c r="Q893" s="6">
        <v>46.63677130044843</v>
      </c>
      <c r="R893" s="6">
        <v>51.569506726457398</v>
      </c>
      <c r="S893" s="6">
        <v>31.390134529147982</v>
      </c>
      <c r="T893" s="6">
        <v>10.762331838565023</v>
      </c>
      <c r="U893" s="6">
        <v>44.843049327354258</v>
      </c>
      <c r="V893" s="6">
        <v>53.811659192825111</v>
      </c>
      <c r="W893" s="6">
        <v>28.699551569506728</v>
      </c>
      <c r="X893" s="5">
        <v>88</v>
      </c>
      <c r="Y893" s="5">
        <v>66</v>
      </c>
      <c r="Z893" s="5">
        <v>11</v>
      </c>
      <c r="AA893" s="5">
        <v>36</v>
      </c>
      <c r="AB893" s="5">
        <v>24</v>
      </c>
      <c r="AC893" s="5">
        <v>4</v>
      </c>
      <c r="AD893" s="5">
        <v>52</v>
      </c>
      <c r="AE893" s="5">
        <v>42</v>
      </c>
      <c r="AF893" s="5">
        <v>7</v>
      </c>
      <c r="AG893" s="6">
        <v>16.666666666666668</v>
      </c>
      <c r="AH893" s="6">
        <v>80.769230769230774</v>
      </c>
      <c r="AI893" s="6">
        <v>16.666666666666668</v>
      </c>
      <c r="AJ893" s="6">
        <v>66.666666666666671</v>
      </c>
    </row>
    <row r="894" spans="1:36" hidden="1" x14ac:dyDescent="0.2">
      <c r="A894" s="1" t="str">
        <f t="shared" si="13"/>
        <v>BlackpoolBangladeshi</v>
      </c>
      <c r="B894" s="3" t="s">
        <v>64</v>
      </c>
      <c r="C894" s="3" t="s">
        <v>65</v>
      </c>
      <c r="D894" s="3" t="s">
        <v>712</v>
      </c>
      <c r="E894" s="5">
        <v>231</v>
      </c>
      <c r="F894" s="5">
        <v>127</v>
      </c>
      <c r="G894" s="5">
        <v>96</v>
      </c>
      <c r="H894" s="5">
        <v>124</v>
      </c>
      <c r="I894" s="5">
        <v>134</v>
      </c>
      <c r="J894" s="5">
        <v>89</v>
      </c>
      <c r="K894" s="5">
        <v>20</v>
      </c>
      <c r="L894" s="5">
        <v>66</v>
      </c>
      <c r="M894" s="5">
        <v>133</v>
      </c>
      <c r="N894" s="5">
        <v>84</v>
      </c>
      <c r="O894" s="6">
        <v>54.978354978354979</v>
      </c>
      <c r="P894" s="6">
        <v>41.558441558441558</v>
      </c>
      <c r="Q894" s="6">
        <v>53.679653679653683</v>
      </c>
      <c r="R894" s="6">
        <v>58.00865800865801</v>
      </c>
      <c r="S894" s="6">
        <v>38.528138528138527</v>
      </c>
      <c r="T894" s="6">
        <v>8.6580086580086579</v>
      </c>
      <c r="U894" s="6">
        <v>28.571428571428573</v>
      </c>
      <c r="V894" s="6">
        <v>57.575757575757578</v>
      </c>
      <c r="W894" s="6">
        <v>36.363636363636367</v>
      </c>
      <c r="X894" s="5">
        <v>93</v>
      </c>
      <c r="Y894" s="5">
        <v>74</v>
      </c>
      <c r="Z894" s="5">
        <v>11</v>
      </c>
      <c r="AA894" s="5">
        <v>58</v>
      </c>
      <c r="AB894" s="5">
        <v>47</v>
      </c>
      <c r="AC894" s="5">
        <v>6</v>
      </c>
      <c r="AD894" s="5">
        <v>35</v>
      </c>
      <c r="AE894" s="5">
        <v>27</v>
      </c>
      <c r="AF894" s="5">
        <v>5</v>
      </c>
      <c r="AG894" s="6">
        <v>18.518518518518519</v>
      </c>
      <c r="AH894" s="6">
        <v>77.142857142857139</v>
      </c>
      <c r="AI894" s="6">
        <v>12.76595744680851</v>
      </c>
      <c r="AJ894" s="6">
        <v>81.034482758620683</v>
      </c>
    </row>
    <row r="895" spans="1:36" hidden="1" x14ac:dyDescent="0.2">
      <c r="A895" s="1" t="str">
        <f t="shared" si="13"/>
        <v>BlackpoolChinese</v>
      </c>
      <c r="B895" s="3" t="s">
        <v>64</v>
      </c>
      <c r="C895" s="3" t="s">
        <v>65</v>
      </c>
      <c r="D895" s="3" t="s">
        <v>713</v>
      </c>
      <c r="E895" s="5">
        <v>514</v>
      </c>
      <c r="F895" s="5">
        <v>244</v>
      </c>
      <c r="G895" s="5">
        <v>193</v>
      </c>
      <c r="H895" s="5">
        <v>228</v>
      </c>
      <c r="I895" s="5">
        <v>271</v>
      </c>
      <c r="J895" s="5">
        <v>164</v>
      </c>
      <c r="K895" s="5">
        <v>76</v>
      </c>
      <c r="L895" s="5">
        <v>156</v>
      </c>
      <c r="M895" s="5">
        <v>237</v>
      </c>
      <c r="N895" s="5">
        <v>148</v>
      </c>
      <c r="O895" s="6">
        <v>47.47081712062257</v>
      </c>
      <c r="P895" s="6">
        <v>37.548638132295721</v>
      </c>
      <c r="Q895" s="6">
        <v>44.357976653696497</v>
      </c>
      <c r="R895" s="6">
        <v>52.723735408560309</v>
      </c>
      <c r="S895" s="6">
        <v>31.906614785992218</v>
      </c>
      <c r="T895" s="6">
        <v>14.785992217898833</v>
      </c>
      <c r="U895" s="6">
        <v>30.350194552529182</v>
      </c>
      <c r="V895" s="6">
        <v>46.108949416342412</v>
      </c>
      <c r="W895" s="6">
        <v>28.793774319066149</v>
      </c>
      <c r="X895" s="5">
        <v>222</v>
      </c>
      <c r="Y895" s="5">
        <v>189</v>
      </c>
      <c r="Z895" s="5">
        <v>6</v>
      </c>
      <c r="AA895" s="5">
        <v>97</v>
      </c>
      <c r="AB895" s="5">
        <v>81</v>
      </c>
      <c r="AC895" s="5">
        <v>2</v>
      </c>
      <c r="AD895" s="5">
        <v>125</v>
      </c>
      <c r="AE895" s="5">
        <v>108</v>
      </c>
      <c r="AF895" s="5">
        <v>4</v>
      </c>
      <c r="AG895" s="6">
        <v>3.7037037037037037</v>
      </c>
      <c r="AH895" s="6">
        <v>86.4</v>
      </c>
      <c r="AI895" s="6">
        <v>2.4691358024691357</v>
      </c>
      <c r="AJ895" s="6">
        <v>83.505154639175259</v>
      </c>
    </row>
    <row r="896" spans="1:36" hidden="1" x14ac:dyDescent="0.2">
      <c r="A896" s="1" t="str">
        <f t="shared" si="13"/>
        <v>BlackpoolAsian Other</v>
      </c>
      <c r="B896" s="3" t="s">
        <v>64</v>
      </c>
      <c r="C896" s="3" t="s">
        <v>65</v>
      </c>
      <c r="D896" s="3" t="s">
        <v>714</v>
      </c>
      <c r="E896" s="5">
        <v>687</v>
      </c>
      <c r="F896" s="5">
        <v>314</v>
      </c>
      <c r="G896" s="5">
        <v>231</v>
      </c>
      <c r="H896" s="5">
        <v>318</v>
      </c>
      <c r="I896" s="5">
        <v>342</v>
      </c>
      <c r="J896" s="5">
        <v>209</v>
      </c>
      <c r="K896" s="5">
        <v>65</v>
      </c>
      <c r="L896" s="5">
        <v>172</v>
      </c>
      <c r="M896" s="5">
        <v>324</v>
      </c>
      <c r="N896" s="5">
        <v>195</v>
      </c>
      <c r="O896" s="6">
        <v>45.705967976710333</v>
      </c>
      <c r="P896" s="6">
        <v>33.624454148471614</v>
      </c>
      <c r="Q896" s="6">
        <v>46.288209606986896</v>
      </c>
      <c r="R896" s="6">
        <v>49.78165938864629</v>
      </c>
      <c r="S896" s="6">
        <v>30.422125181950509</v>
      </c>
      <c r="T896" s="6">
        <v>9.4614264919941782</v>
      </c>
      <c r="U896" s="6">
        <v>25.036390101892284</v>
      </c>
      <c r="V896" s="6">
        <v>47.161572052401745</v>
      </c>
      <c r="W896" s="6">
        <v>28.384279475982531</v>
      </c>
      <c r="X896" s="5">
        <v>345</v>
      </c>
      <c r="Y896" s="5">
        <v>291</v>
      </c>
      <c r="Z896" s="5">
        <v>23</v>
      </c>
      <c r="AA896" s="5">
        <v>165</v>
      </c>
      <c r="AB896" s="5">
        <v>138</v>
      </c>
      <c r="AC896" s="5">
        <v>6</v>
      </c>
      <c r="AD896" s="5">
        <v>180</v>
      </c>
      <c r="AE896" s="5">
        <v>153</v>
      </c>
      <c r="AF896" s="5">
        <v>17</v>
      </c>
      <c r="AG896" s="6">
        <v>11.111111111111111</v>
      </c>
      <c r="AH896" s="6">
        <v>85</v>
      </c>
      <c r="AI896" s="6">
        <v>4.3478260869565215</v>
      </c>
      <c r="AJ896" s="6">
        <v>83.63636363636364</v>
      </c>
    </row>
    <row r="897" spans="1:36" hidden="1" x14ac:dyDescent="0.2">
      <c r="A897" s="1" t="str">
        <f t="shared" si="13"/>
        <v>BlackpoolBlack African</v>
      </c>
      <c r="B897" s="3" t="s">
        <v>64</v>
      </c>
      <c r="C897" s="3" t="s">
        <v>65</v>
      </c>
      <c r="D897" s="3" t="s">
        <v>715</v>
      </c>
      <c r="E897" s="5">
        <v>183</v>
      </c>
      <c r="F897" s="5">
        <v>98</v>
      </c>
      <c r="G897" s="5">
        <v>69</v>
      </c>
      <c r="H897" s="5">
        <v>98</v>
      </c>
      <c r="I897" s="5">
        <v>105</v>
      </c>
      <c r="J897" s="5">
        <v>64</v>
      </c>
      <c r="K897" s="5">
        <v>26</v>
      </c>
      <c r="L897" s="5">
        <v>57</v>
      </c>
      <c r="M897" s="5">
        <v>102</v>
      </c>
      <c r="N897" s="5">
        <v>62</v>
      </c>
      <c r="O897" s="6">
        <v>53.551912568306008</v>
      </c>
      <c r="P897" s="6">
        <v>37.704918032786885</v>
      </c>
      <c r="Q897" s="6">
        <v>53.551912568306008</v>
      </c>
      <c r="R897" s="6">
        <v>57.377049180327866</v>
      </c>
      <c r="S897" s="6">
        <v>34.972677595628419</v>
      </c>
      <c r="T897" s="6">
        <v>14.207650273224044</v>
      </c>
      <c r="U897" s="6">
        <v>31.147540983606557</v>
      </c>
      <c r="V897" s="6">
        <v>55.73770491803279</v>
      </c>
      <c r="W897" s="6">
        <v>33.879781420765028</v>
      </c>
      <c r="X897" s="5">
        <v>101</v>
      </c>
      <c r="Y897" s="5">
        <v>89</v>
      </c>
      <c r="Z897" s="5">
        <v>13</v>
      </c>
      <c r="AA897" s="5">
        <v>61</v>
      </c>
      <c r="AB897" s="5">
        <v>55</v>
      </c>
      <c r="AC897" s="5">
        <v>9</v>
      </c>
      <c r="AD897" s="5">
        <v>40</v>
      </c>
      <c r="AE897" s="5">
        <v>34</v>
      </c>
      <c r="AF897" s="5">
        <v>4</v>
      </c>
      <c r="AG897" s="6">
        <v>11.764705882352942</v>
      </c>
      <c r="AH897" s="6">
        <v>85</v>
      </c>
      <c r="AI897" s="6">
        <v>16.363636363636363</v>
      </c>
      <c r="AJ897" s="6">
        <v>90.163934426229503</v>
      </c>
    </row>
    <row r="898" spans="1:36" hidden="1" x14ac:dyDescent="0.2">
      <c r="A898" s="1" t="str">
        <f t="shared" ref="A898:A961" si="14">C898&amp;D898</f>
        <v>BlackpoolBlack Caribbean</v>
      </c>
      <c r="B898" s="3" t="s">
        <v>64</v>
      </c>
      <c r="C898" s="3" t="s">
        <v>65</v>
      </c>
      <c r="D898" s="3" t="s">
        <v>716</v>
      </c>
      <c r="E898" s="5">
        <v>111</v>
      </c>
      <c r="F898" s="5">
        <v>48</v>
      </c>
      <c r="G898" s="5">
        <v>30</v>
      </c>
      <c r="H898" s="5">
        <v>49</v>
      </c>
      <c r="I898" s="5">
        <v>62</v>
      </c>
      <c r="J898" s="5">
        <v>32</v>
      </c>
      <c r="K898" s="5">
        <v>6</v>
      </c>
      <c r="L898" s="5">
        <v>38</v>
      </c>
      <c r="M898" s="5">
        <v>54</v>
      </c>
      <c r="N898" s="5">
        <v>30</v>
      </c>
      <c r="O898" s="6">
        <v>43.243243243243242</v>
      </c>
      <c r="P898" s="6">
        <v>27.027027027027028</v>
      </c>
      <c r="Q898" s="6">
        <v>44.144144144144143</v>
      </c>
      <c r="R898" s="6">
        <v>55.855855855855857</v>
      </c>
      <c r="S898" s="6">
        <v>28.828828828828829</v>
      </c>
      <c r="T898" s="6">
        <v>5.4054054054054053</v>
      </c>
      <c r="U898" s="6">
        <v>34.234234234234236</v>
      </c>
      <c r="V898" s="6">
        <v>48.648648648648646</v>
      </c>
      <c r="W898" s="6">
        <v>27.027027027027028</v>
      </c>
      <c r="X898" s="5">
        <v>58</v>
      </c>
      <c r="Y898" s="5">
        <v>48</v>
      </c>
      <c r="Z898" s="5">
        <v>7</v>
      </c>
      <c r="AA898" s="5">
        <v>34</v>
      </c>
      <c r="AB898" s="5">
        <v>29</v>
      </c>
      <c r="AC898" s="5">
        <v>5</v>
      </c>
      <c r="AD898" s="5">
        <v>24</v>
      </c>
      <c r="AE898" s="5">
        <v>19</v>
      </c>
      <c r="AF898" s="5">
        <v>2</v>
      </c>
      <c r="AG898" s="6">
        <v>10.526315789473685</v>
      </c>
      <c r="AH898" s="6">
        <v>79.166666666666671</v>
      </c>
      <c r="AI898" s="6">
        <v>17.241379310344829</v>
      </c>
      <c r="AJ898" s="6">
        <v>85.294117647058826</v>
      </c>
    </row>
    <row r="899" spans="1:36" hidden="1" x14ac:dyDescent="0.2">
      <c r="A899" s="1" t="str">
        <f t="shared" si="14"/>
        <v>BlackpoolBlack Other</v>
      </c>
      <c r="B899" s="3" t="s">
        <v>64</v>
      </c>
      <c r="C899" s="3" t="s">
        <v>65</v>
      </c>
      <c r="D899" s="3" t="s">
        <v>717</v>
      </c>
      <c r="E899" s="5">
        <v>52</v>
      </c>
      <c r="F899" s="5">
        <v>33</v>
      </c>
      <c r="G899" s="5">
        <v>25</v>
      </c>
      <c r="H899" s="5">
        <v>32</v>
      </c>
      <c r="I899" s="5">
        <v>34</v>
      </c>
      <c r="J899" s="5">
        <v>22</v>
      </c>
      <c r="K899" s="5">
        <v>7</v>
      </c>
      <c r="L899" s="5">
        <v>21</v>
      </c>
      <c r="M899" s="5">
        <v>29</v>
      </c>
      <c r="N899" s="5">
        <v>19</v>
      </c>
      <c r="O899" s="6">
        <v>63.46153846153846</v>
      </c>
      <c r="P899" s="6">
        <v>48.07692307692308</v>
      </c>
      <c r="Q899" s="6">
        <v>61.53846153846154</v>
      </c>
      <c r="R899" s="6">
        <v>65.384615384615387</v>
      </c>
      <c r="S899" s="6">
        <v>42.307692307692307</v>
      </c>
      <c r="T899" s="6">
        <v>13.461538461538462</v>
      </c>
      <c r="U899" s="6">
        <v>40.384615384615387</v>
      </c>
      <c r="V899" s="6">
        <v>55.769230769230766</v>
      </c>
      <c r="W899" s="6">
        <v>36.53846153846154</v>
      </c>
      <c r="X899" s="5">
        <v>28</v>
      </c>
      <c r="Y899" s="5">
        <v>25</v>
      </c>
      <c r="Z899" s="5">
        <v>4</v>
      </c>
      <c r="AA899" s="5">
        <v>15</v>
      </c>
      <c r="AB899" s="5">
        <v>13</v>
      </c>
      <c r="AC899" s="5">
        <v>2</v>
      </c>
      <c r="AD899" s="5">
        <v>13</v>
      </c>
      <c r="AE899" s="5">
        <v>12</v>
      </c>
      <c r="AF899" s="5">
        <v>2</v>
      </c>
      <c r="AG899" s="6">
        <v>16.666666666666668</v>
      </c>
      <c r="AH899" s="6">
        <v>92.307692307692307</v>
      </c>
      <c r="AI899" s="6">
        <v>15.384615384615385</v>
      </c>
      <c r="AJ899" s="6">
        <v>86.666666666666671</v>
      </c>
    </row>
    <row r="900" spans="1:36" hidden="1" x14ac:dyDescent="0.2">
      <c r="A900" s="1" t="str">
        <f t="shared" si="14"/>
        <v>BlackpoolArab</v>
      </c>
      <c r="B900" s="3" t="s">
        <v>64</v>
      </c>
      <c r="C900" s="3" t="s">
        <v>65</v>
      </c>
      <c r="D900" s="3" t="s">
        <v>699</v>
      </c>
      <c r="E900" s="5">
        <v>170</v>
      </c>
      <c r="F900" s="5">
        <v>65</v>
      </c>
      <c r="G900" s="5">
        <v>56</v>
      </c>
      <c r="H900" s="5">
        <v>67</v>
      </c>
      <c r="I900" s="5">
        <v>69</v>
      </c>
      <c r="J900" s="5">
        <v>52</v>
      </c>
      <c r="K900" s="5">
        <v>13</v>
      </c>
      <c r="L900" s="5">
        <v>50</v>
      </c>
      <c r="M900" s="5">
        <v>65</v>
      </c>
      <c r="N900" s="5">
        <v>45</v>
      </c>
      <c r="O900" s="6">
        <v>38.235294117647058</v>
      </c>
      <c r="P900" s="6">
        <v>32.941176470588232</v>
      </c>
      <c r="Q900" s="6">
        <v>39.411764705882355</v>
      </c>
      <c r="R900" s="6">
        <v>40.588235294117645</v>
      </c>
      <c r="S900" s="6">
        <v>30.588235294117649</v>
      </c>
      <c r="T900" s="6">
        <v>7.6470588235294121</v>
      </c>
      <c r="U900" s="6">
        <v>29.411764705882351</v>
      </c>
      <c r="V900" s="6">
        <v>38.235294117647058</v>
      </c>
      <c r="W900" s="6">
        <v>26.470588235294116</v>
      </c>
      <c r="X900" s="5">
        <v>86</v>
      </c>
      <c r="Y900" s="5">
        <v>75</v>
      </c>
      <c r="Z900" s="5">
        <v>6</v>
      </c>
      <c r="AA900" s="5">
        <v>40</v>
      </c>
      <c r="AB900" s="5">
        <v>32</v>
      </c>
      <c r="AC900" s="5">
        <v>1</v>
      </c>
      <c r="AD900" s="5">
        <v>46</v>
      </c>
      <c r="AE900" s="5">
        <v>43</v>
      </c>
      <c r="AF900" s="5">
        <v>5</v>
      </c>
      <c r="AG900" s="6">
        <v>11.627906976744185</v>
      </c>
      <c r="AH900" s="6">
        <v>93.478260869565219</v>
      </c>
      <c r="AI900" s="6">
        <v>3.125</v>
      </c>
      <c r="AJ900" s="6">
        <v>80</v>
      </c>
    </row>
    <row r="901" spans="1:36" hidden="1" x14ac:dyDescent="0.2">
      <c r="A901" s="1" t="str">
        <f t="shared" si="14"/>
        <v>BlackpoolOther</v>
      </c>
      <c r="B901" s="3" t="s">
        <v>64</v>
      </c>
      <c r="C901" s="3" t="s">
        <v>65</v>
      </c>
      <c r="D901" s="3" t="s">
        <v>718</v>
      </c>
      <c r="E901" s="5">
        <v>175</v>
      </c>
      <c r="F901" s="5">
        <v>99</v>
      </c>
      <c r="G901" s="5">
        <v>62</v>
      </c>
      <c r="H901" s="5">
        <v>98</v>
      </c>
      <c r="I901" s="5">
        <v>102</v>
      </c>
      <c r="J901" s="5">
        <v>62</v>
      </c>
      <c r="K901" s="5">
        <v>17</v>
      </c>
      <c r="L901" s="5">
        <v>66</v>
      </c>
      <c r="M901" s="5">
        <v>103</v>
      </c>
      <c r="N901" s="5">
        <v>57</v>
      </c>
      <c r="O901" s="6">
        <v>56.571428571428569</v>
      </c>
      <c r="P901" s="6">
        <v>35.428571428571431</v>
      </c>
      <c r="Q901" s="6">
        <v>56</v>
      </c>
      <c r="R901" s="6">
        <v>58.285714285714285</v>
      </c>
      <c r="S901" s="6">
        <v>35.428571428571431</v>
      </c>
      <c r="T901" s="6">
        <v>9.7142857142857135</v>
      </c>
      <c r="U901" s="6">
        <v>37.714285714285715</v>
      </c>
      <c r="V901" s="6">
        <v>58.857142857142854</v>
      </c>
      <c r="W901" s="6">
        <v>32.571428571428569</v>
      </c>
      <c r="X901" s="5">
        <v>102</v>
      </c>
      <c r="Y901" s="5">
        <v>90</v>
      </c>
      <c r="Z901" s="5">
        <v>19</v>
      </c>
      <c r="AA901" s="5">
        <v>64</v>
      </c>
      <c r="AB901" s="5">
        <v>52</v>
      </c>
      <c r="AC901" s="5">
        <v>16</v>
      </c>
      <c r="AD901" s="5">
        <v>38</v>
      </c>
      <c r="AE901" s="5">
        <v>38</v>
      </c>
      <c r="AF901" s="5">
        <v>3</v>
      </c>
      <c r="AG901" s="6">
        <v>7.8947368421052628</v>
      </c>
      <c r="AH901" s="6">
        <v>100</v>
      </c>
      <c r="AI901" s="6">
        <v>30.76923076923077</v>
      </c>
      <c r="AJ901" s="6">
        <v>81.25</v>
      </c>
    </row>
    <row r="902" spans="1:36" x14ac:dyDescent="0.2">
      <c r="A902" s="1" t="str">
        <f t="shared" si="14"/>
        <v>BolsoverAll people</v>
      </c>
      <c r="B902" s="3" t="s">
        <v>189</v>
      </c>
      <c r="C902" s="3" t="s">
        <v>190</v>
      </c>
      <c r="D902" s="3" t="s">
        <v>700</v>
      </c>
      <c r="E902" s="5">
        <v>75866</v>
      </c>
      <c r="F902" s="5">
        <v>8232</v>
      </c>
      <c r="G902" s="5">
        <v>3006</v>
      </c>
      <c r="H902" s="5">
        <v>16209</v>
      </c>
      <c r="I902" s="5">
        <v>3952</v>
      </c>
      <c r="J902" s="5">
        <v>24236</v>
      </c>
      <c r="K902" s="5">
        <v>0</v>
      </c>
      <c r="L902" s="5">
        <v>9174</v>
      </c>
      <c r="M902" s="5">
        <v>0</v>
      </c>
      <c r="N902" s="5">
        <v>0</v>
      </c>
      <c r="O902" s="6">
        <v>10.85071046318509</v>
      </c>
      <c r="P902" s="6">
        <v>3.9622492289035933</v>
      </c>
      <c r="Q902" s="6">
        <v>21.3653019798065</v>
      </c>
      <c r="R902" s="6">
        <v>5.2091846149790424</v>
      </c>
      <c r="S902" s="6">
        <v>31.945799172224714</v>
      </c>
      <c r="T902" s="6">
        <v>0</v>
      </c>
      <c r="U902" s="6">
        <v>12.092373395196795</v>
      </c>
      <c r="V902" s="6">
        <v>0</v>
      </c>
      <c r="W902" s="6">
        <v>0</v>
      </c>
      <c r="X902" s="5">
        <v>25262</v>
      </c>
      <c r="Y902" s="5">
        <v>21568</v>
      </c>
      <c r="Z902" s="5">
        <v>1326</v>
      </c>
      <c r="AA902" s="5">
        <v>0</v>
      </c>
      <c r="AB902" s="5">
        <v>0</v>
      </c>
      <c r="AC902" s="5">
        <v>0</v>
      </c>
      <c r="AD902" s="5">
        <v>25262</v>
      </c>
      <c r="AE902" s="5">
        <v>21568</v>
      </c>
      <c r="AF902" s="5">
        <v>1326</v>
      </c>
      <c r="AG902" s="6">
        <v>6.1479970326409497</v>
      </c>
      <c r="AH902" s="6">
        <v>85.377246457129289</v>
      </c>
      <c r="AI902" s="3"/>
      <c r="AJ902" s="3"/>
    </row>
    <row r="903" spans="1:36" hidden="1" x14ac:dyDescent="0.2">
      <c r="A903" s="1" t="str">
        <f t="shared" si="14"/>
        <v>BolsoverWhite British</v>
      </c>
      <c r="B903" s="3" t="s">
        <v>189</v>
      </c>
      <c r="C903" s="3" t="s">
        <v>190</v>
      </c>
      <c r="D903" s="3" t="s">
        <v>701</v>
      </c>
      <c r="E903" s="5">
        <v>73058</v>
      </c>
      <c r="F903" s="5">
        <v>7807</v>
      </c>
      <c r="G903" s="5">
        <v>2850</v>
      </c>
      <c r="H903" s="5">
        <v>15454</v>
      </c>
      <c r="I903" s="5">
        <v>3806</v>
      </c>
      <c r="J903" s="5">
        <v>23103</v>
      </c>
      <c r="K903" s="5">
        <v>0</v>
      </c>
      <c r="L903" s="5">
        <v>8572</v>
      </c>
      <c r="M903" s="5">
        <v>0</v>
      </c>
      <c r="N903" s="5">
        <v>0</v>
      </c>
      <c r="O903" s="6">
        <v>10.686030277313915</v>
      </c>
      <c r="P903" s="6">
        <v>3.9010101563141615</v>
      </c>
      <c r="Q903" s="6">
        <v>21.153056475676859</v>
      </c>
      <c r="R903" s="6">
        <v>5.2095595280462099</v>
      </c>
      <c r="S903" s="6">
        <v>31.62282022502669</v>
      </c>
      <c r="T903" s="6">
        <v>0</v>
      </c>
      <c r="U903" s="6">
        <v>11.733143529798243</v>
      </c>
      <c r="V903" s="6">
        <v>0</v>
      </c>
      <c r="W903" s="6">
        <v>0</v>
      </c>
      <c r="X903" s="5">
        <v>24036</v>
      </c>
      <c r="Y903" s="5">
        <v>20473</v>
      </c>
      <c r="Z903" s="5">
        <v>1270</v>
      </c>
      <c r="AA903" s="5">
        <v>0</v>
      </c>
      <c r="AB903" s="5">
        <v>0</v>
      </c>
      <c r="AC903" s="5">
        <v>0</v>
      </c>
      <c r="AD903" s="5">
        <v>24036</v>
      </c>
      <c r="AE903" s="5">
        <v>20473</v>
      </c>
      <c r="AF903" s="5">
        <v>1270</v>
      </c>
      <c r="AG903" s="6">
        <v>6.2032921408684611</v>
      </c>
      <c r="AH903" s="6">
        <v>85.176402063571317</v>
      </c>
      <c r="AI903" s="3"/>
      <c r="AJ903" s="3"/>
    </row>
    <row r="904" spans="1:36" hidden="1" x14ac:dyDescent="0.2">
      <c r="A904" s="1" t="str">
        <f t="shared" si="14"/>
        <v>BolsoverMinorities - all other than White British</v>
      </c>
      <c r="B904" s="3" t="s">
        <v>189</v>
      </c>
      <c r="C904" s="3" t="s">
        <v>190</v>
      </c>
      <c r="D904" s="3" t="s">
        <v>702</v>
      </c>
      <c r="E904" s="5">
        <v>2808</v>
      </c>
      <c r="F904" s="5">
        <v>425</v>
      </c>
      <c r="G904" s="5">
        <v>156</v>
      </c>
      <c r="H904" s="5">
        <v>755</v>
      </c>
      <c r="I904" s="5">
        <v>146</v>
      </c>
      <c r="J904" s="5">
        <v>1133</v>
      </c>
      <c r="K904" s="5">
        <v>0</v>
      </c>
      <c r="L904" s="5">
        <v>602</v>
      </c>
      <c r="M904" s="5">
        <v>0</v>
      </c>
      <c r="N904" s="5">
        <v>0</v>
      </c>
      <c r="O904" s="6">
        <v>15.135327635327636</v>
      </c>
      <c r="P904" s="6">
        <v>5.5555555555555554</v>
      </c>
      <c r="Q904" s="6">
        <v>26.887464387464387</v>
      </c>
      <c r="R904" s="6">
        <v>5.199430199430199</v>
      </c>
      <c r="S904" s="6">
        <v>40.349002849002851</v>
      </c>
      <c r="T904" s="6">
        <v>0</v>
      </c>
      <c r="U904" s="6">
        <v>21.438746438746438</v>
      </c>
      <c r="V904" s="6">
        <v>0</v>
      </c>
      <c r="W904" s="6">
        <v>0</v>
      </c>
      <c r="X904" s="5">
        <v>1226</v>
      </c>
      <c r="Y904" s="5">
        <v>1095</v>
      </c>
      <c r="Z904" s="5">
        <v>56</v>
      </c>
      <c r="AA904" s="5">
        <v>0</v>
      </c>
      <c r="AB904" s="5">
        <v>0</v>
      </c>
      <c r="AC904" s="5">
        <v>0</v>
      </c>
      <c r="AD904" s="5">
        <v>1226</v>
      </c>
      <c r="AE904" s="5">
        <v>1095</v>
      </c>
      <c r="AF904" s="5">
        <v>56</v>
      </c>
      <c r="AG904" s="6">
        <v>5.1141552511415522</v>
      </c>
      <c r="AH904" s="6">
        <v>89.314845024469818</v>
      </c>
      <c r="AI904" s="3"/>
      <c r="AJ904" s="3"/>
    </row>
    <row r="905" spans="1:36" hidden="1" x14ac:dyDescent="0.2">
      <c r="A905" s="1" t="str">
        <f t="shared" si="14"/>
        <v>BolsoverWhite Irish</v>
      </c>
      <c r="B905" s="3" t="s">
        <v>189</v>
      </c>
      <c r="C905" s="3" t="s">
        <v>190</v>
      </c>
      <c r="D905" s="3" t="s">
        <v>703</v>
      </c>
      <c r="E905" s="5">
        <v>199</v>
      </c>
      <c r="F905" s="5">
        <v>20</v>
      </c>
      <c r="G905" s="5">
        <v>5</v>
      </c>
      <c r="H905" s="5">
        <v>37</v>
      </c>
      <c r="I905" s="5">
        <v>11</v>
      </c>
      <c r="J905" s="5">
        <v>54</v>
      </c>
      <c r="K905" s="5">
        <v>0</v>
      </c>
      <c r="L905" s="5">
        <v>18</v>
      </c>
      <c r="M905" s="5">
        <v>0</v>
      </c>
      <c r="N905" s="5">
        <v>0</v>
      </c>
      <c r="O905" s="6">
        <v>10.050251256281408</v>
      </c>
      <c r="P905" s="6">
        <v>2.512562814070352</v>
      </c>
      <c r="Q905" s="6">
        <v>18.592964824120603</v>
      </c>
      <c r="R905" s="6">
        <v>5.5276381909547743</v>
      </c>
      <c r="S905" s="6">
        <v>27.1356783919598</v>
      </c>
      <c r="T905" s="6">
        <v>0</v>
      </c>
      <c r="U905" s="6">
        <v>9.0452261306532655</v>
      </c>
      <c r="V905" s="6">
        <v>0</v>
      </c>
      <c r="W905" s="6">
        <v>0</v>
      </c>
      <c r="X905" s="5">
        <v>43</v>
      </c>
      <c r="Y905" s="5">
        <v>42</v>
      </c>
      <c r="Z905" s="5">
        <v>7</v>
      </c>
      <c r="AA905" s="5">
        <v>0</v>
      </c>
      <c r="AB905" s="5">
        <v>0</v>
      </c>
      <c r="AC905" s="5">
        <v>0</v>
      </c>
      <c r="AD905" s="5">
        <v>43</v>
      </c>
      <c r="AE905" s="5">
        <v>42</v>
      </c>
      <c r="AF905" s="5">
        <v>7</v>
      </c>
      <c r="AG905" s="6">
        <v>16.666666666666668</v>
      </c>
      <c r="AH905" s="6">
        <v>97.674418604651166</v>
      </c>
      <c r="AI905" s="3"/>
      <c r="AJ905" s="3"/>
    </row>
    <row r="906" spans="1:36" hidden="1" x14ac:dyDescent="0.2">
      <c r="A906" s="1" t="str">
        <f t="shared" si="14"/>
        <v>BolsoverWhite Gyspy or Irish Traveller</v>
      </c>
      <c r="B906" s="3" t="s">
        <v>189</v>
      </c>
      <c r="C906" s="3" t="s">
        <v>190</v>
      </c>
      <c r="D906" s="3" t="s">
        <v>704</v>
      </c>
      <c r="E906" s="5">
        <v>66</v>
      </c>
      <c r="F906" s="5">
        <v>6</v>
      </c>
      <c r="G906" s="5">
        <v>5</v>
      </c>
      <c r="H906" s="5">
        <v>15</v>
      </c>
      <c r="I906" s="5">
        <v>3</v>
      </c>
      <c r="J906" s="5">
        <v>33</v>
      </c>
      <c r="K906" s="5">
        <v>0</v>
      </c>
      <c r="L906" s="5">
        <v>12</v>
      </c>
      <c r="M906" s="5">
        <v>0</v>
      </c>
      <c r="N906" s="5">
        <v>0</v>
      </c>
      <c r="O906" s="6">
        <v>9.0909090909090917</v>
      </c>
      <c r="P906" s="6">
        <v>7.5757575757575761</v>
      </c>
      <c r="Q906" s="6">
        <v>22.727272727272727</v>
      </c>
      <c r="R906" s="6">
        <v>4.5454545454545459</v>
      </c>
      <c r="S906" s="6">
        <v>50</v>
      </c>
      <c r="T906" s="6">
        <v>0</v>
      </c>
      <c r="U906" s="6">
        <v>18.181818181818183</v>
      </c>
      <c r="V906" s="6">
        <v>0</v>
      </c>
      <c r="W906" s="6">
        <v>0</v>
      </c>
      <c r="X906" s="5">
        <v>21</v>
      </c>
      <c r="Y906" s="5">
        <v>18</v>
      </c>
      <c r="Z906" s="5">
        <v>2</v>
      </c>
      <c r="AA906" s="5">
        <v>0</v>
      </c>
      <c r="AB906" s="5">
        <v>0</v>
      </c>
      <c r="AC906" s="5">
        <v>0</v>
      </c>
      <c r="AD906" s="5">
        <v>21</v>
      </c>
      <c r="AE906" s="5">
        <v>18</v>
      </c>
      <c r="AF906" s="5">
        <v>2</v>
      </c>
      <c r="AG906" s="6">
        <v>11.111111111111111</v>
      </c>
      <c r="AH906" s="6">
        <v>85.714285714285708</v>
      </c>
      <c r="AI906" s="3"/>
      <c r="AJ906" s="3"/>
    </row>
    <row r="907" spans="1:36" hidden="1" x14ac:dyDescent="0.2">
      <c r="A907" s="1" t="str">
        <f t="shared" si="14"/>
        <v>BolsoverWhite Other</v>
      </c>
      <c r="B907" s="3" t="s">
        <v>189</v>
      </c>
      <c r="C907" s="3" t="s">
        <v>190</v>
      </c>
      <c r="D907" s="3" t="s">
        <v>705</v>
      </c>
      <c r="E907" s="5">
        <v>1129</v>
      </c>
      <c r="F907" s="5">
        <v>221</v>
      </c>
      <c r="G907" s="5">
        <v>92</v>
      </c>
      <c r="H907" s="5">
        <v>423</v>
      </c>
      <c r="I907" s="5">
        <v>91</v>
      </c>
      <c r="J907" s="5">
        <v>551</v>
      </c>
      <c r="K907" s="5">
        <v>0</v>
      </c>
      <c r="L907" s="5">
        <v>349</v>
      </c>
      <c r="M907" s="5">
        <v>0</v>
      </c>
      <c r="N907" s="5">
        <v>0</v>
      </c>
      <c r="O907" s="6">
        <v>19.574844995571301</v>
      </c>
      <c r="P907" s="6">
        <v>8.148804251550045</v>
      </c>
      <c r="Q907" s="6">
        <v>37.466784765279009</v>
      </c>
      <c r="R907" s="6">
        <v>8.0602302922940652</v>
      </c>
      <c r="S907" s="6">
        <v>48.804251550044285</v>
      </c>
      <c r="T907" s="6">
        <v>0</v>
      </c>
      <c r="U907" s="6">
        <v>30.91231178033658</v>
      </c>
      <c r="V907" s="6">
        <v>0</v>
      </c>
      <c r="W907" s="6">
        <v>0</v>
      </c>
      <c r="X907" s="5">
        <v>611</v>
      </c>
      <c r="Y907" s="5">
        <v>559</v>
      </c>
      <c r="Z907" s="5">
        <v>21</v>
      </c>
      <c r="AA907" s="5">
        <v>0</v>
      </c>
      <c r="AB907" s="5">
        <v>0</v>
      </c>
      <c r="AC907" s="5">
        <v>0</v>
      </c>
      <c r="AD907" s="5">
        <v>611</v>
      </c>
      <c r="AE907" s="5">
        <v>559</v>
      </c>
      <c r="AF907" s="5">
        <v>21</v>
      </c>
      <c r="AG907" s="6">
        <v>3.7567084078711988</v>
      </c>
      <c r="AH907" s="6">
        <v>91.489361702127653</v>
      </c>
      <c r="AI907" s="3"/>
      <c r="AJ907" s="3"/>
    </row>
    <row r="908" spans="1:36" hidden="1" x14ac:dyDescent="0.2">
      <c r="A908" s="1" t="str">
        <f t="shared" si="14"/>
        <v>BolsoverMixed White and Black Caribbean</v>
      </c>
      <c r="B908" s="3" t="s">
        <v>189</v>
      </c>
      <c r="C908" s="3" t="s">
        <v>190</v>
      </c>
      <c r="D908" s="3" t="s">
        <v>706</v>
      </c>
      <c r="E908" s="5">
        <v>248</v>
      </c>
      <c r="F908" s="5">
        <v>34</v>
      </c>
      <c r="G908" s="5">
        <v>9</v>
      </c>
      <c r="H908" s="5">
        <v>62</v>
      </c>
      <c r="I908" s="5">
        <v>10</v>
      </c>
      <c r="J908" s="5">
        <v>99</v>
      </c>
      <c r="K908" s="5">
        <v>0</v>
      </c>
      <c r="L908" s="5">
        <v>40</v>
      </c>
      <c r="M908" s="5">
        <v>0</v>
      </c>
      <c r="N908" s="5">
        <v>0</v>
      </c>
      <c r="O908" s="6">
        <v>13.709677419354838</v>
      </c>
      <c r="P908" s="6">
        <v>3.629032258064516</v>
      </c>
      <c r="Q908" s="6">
        <v>25</v>
      </c>
      <c r="R908" s="6">
        <v>4.032258064516129</v>
      </c>
      <c r="S908" s="6">
        <v>39.91935483870968</v>
      </c>
      <c r="T908" s="6">
        <v>0</v>
      </c>
      <c r="U908" s="6">
        <v>16.129032258064516</v>
      </c>
      <c r="V908" s="6">
        <v>0</v>
      </c>
      <c r="W908" s="6">
        <v>0</v>
      </c>
      <c r="X908" s="5">
        <v>71</v>
      </c>
      <c r="Y908" s="5">
        <v>49</v>
      </c>
      <c r="Z908" s="5">
        <v>5</v>
      </c>
      <c r="AA908" s="5">
        <v>0</v>
      </c>
      <c r="AB908" s="5">
        <v>0</v>
      </c>
      <c r="AC908" s="5">
        <v>0</v>
      </c>
      <c r="AD908" s="5">
        <v>71</v>
      </c>
      <c r="AE908" s="5">
        <v>49</v>
      </c>
      <c r="AF908" s="5">
        <v>5</v>
      </c>
      <c r="AG908" s="6">
        <v>10.204081632653061</v>
      </c>
      <c r="AH908" s="6">
        <v>69.014084507042256</v>
      </c>
      <c r="AI908" s="3"/>
      <c r="AJ908" s="3"/>
    </row>
    <row r="909" spans="1:36" hidden="1" x14ac:dyDescent="0.2">
      <c r="A909" s="1" t="str">
        <f t="shared" si="14"/>
        <v>BolsoverMixed White and Black African</v>
      </c>
      <c r="B909" s="3" t="s">
        <v>189</v>
      </c>
      <c r="C909" s="3" t="s">
        <v>190</v>
      </c>
      <c r="D909" s="3" t="s">
        <v>707</v>
      </c>
      <c r="E909" s="5">
        <v>63</v>
      </c>
      <c r="F909" s="5">
        <v>5</v>
      </c>
      <c r="G909" s="5">
        <v>0</v>
      </c>
      <c r="H909" s="5">
        <v>8</v>
      </c>
      <c r="I909" s="5">
        <v>2</v>
      </c>
      <c r="J909" s="5">
        <v>21</v>
      </c>
      <c r="K909" s="5">
        <v>0</v>
      </c>
      <c r="L909" s="5">
        <v>7</v>
      </c>
      <c r="M909" s="5">
        <v>0</v>
      </c>
      <c r="N909" s="5">
        <v>0</v>
      </c>
      <c r="O909" s="6">
        <v>7.9365079365079367</v>
      </c>
      <c r="P909" s="6">
        <v>0</v>
      </c>
      <c r="Q909" s="6">
        <v>12.698412698412698</v>
      </c>
      <c r="R909" s="6">
        <v>3.1746031746031744</v>
      </c>
      <c r="S909" s="6">
        <v>33.333333333333336</v>
      </c>
      <c r="T909" s="6">
        <v>0</v>
      </c>
      <c r="U909" s="6">
        <v>11.111111111111111</v>
      </c>
      <c r="V909" s="6">
        <v>0</v>
      </c>
      <c r="W909" s="6">
        <v>0</v>
      </c>
      <c r="X909" s="5">
        <v>10</v>
      </c>
      <c r="Y909" s="5">
        <v>10</v>
      </c>
      <c r="Z909" s="5">
        <v>1</v>
      </c>
      <c r="AA909" s="5">
        <v>0</v>
      </c>
      <c r="AB909" s="5">
        <v>0</v>
      </c>
      <c r="AC909" s="5">
        <v>0</v>
      </c>
      <c r="AD909" s="5">
        <v>10</v>
      </c>
      <c r="AE909" s="5">
        <v>10</v>
      </c>
      <c r="AF909" s="5">
        <v>1</v>
      </c>
      <c r="AG909" s="6">
        <v>10</v>
      </c>
      <c r="AH909" s="6">
        <v>100</v>
      </c>
      <c r="AI909" s="3"/>
      <c r="AJ909" s="3"/>
    </row>
    <row r="910" spans="1:36" hidden="1" x14ac:dyDescent="0.2">
      <c r="A910" s="1" t="str">
        <f t="shared" si="14"/>
        <v>BolsoverMixed White and Asian</v>
      </c>
      <c r="B910" s="3" t="s">
        <v>189</v>
      </c>
      <c r="C910" s="3" t="s">
        <v>190</v>
      </c>
      <c r="D910" s="3" t="s">
        <v>708</v>
      </c>
      <c r="E910" s="5">
        <v>136</v>
      </c>
      <c r="F910" s="5">
        <v>17</v>
      </c>
      <c r="G910" s="5">
        <v>6</v>
      </c>
      <c r="H910" s="5">
        <v>20</v>
      </c>
      <c r="I910" s="5">
        <v>4</v>
      </c>
      <c r="J910" s="5">
        <v>48</v>
      </c>
      <c r="K910" s="5">
        <v>0</v>
      </c>
      <c r="L910" s="5">
        <v>19</v>
      </c>
      <c r="M910" s="5">
        <v>0</v>
      </c>
      <c r="N910" s="5">
        <v>0</v>
      </c>
      <c r="O910" s="6">
        <v>12.5</v>
      </c>
      <c r="P910" s="6">
        <v>4.4117647058823533</v>
      </c>
      <c r="Q910" s="6">
        <v>14.705882352941176</v>
      </c>
      <c r="R910" s="6">
        <v>2.9411764705882355</v>
      </c>
      <c r="S910" s="6">
        <v>35.294117647058826</v>
      </c>
      <c r="T910" s="6">
        <v>0</v>
      </c>
      <c r="U910" s="6">
        <v>13.970588235294118</v>
      </c>
      <c r="V910" s="6">
        <v>0</v>
      </c>
      <c r="W910" s="6">
        <v>0</v>
      </c>
      <c r="X910" s="5">
        <v>29</v>
      </c>
      <c r="Y910" s="5">
        <v>24</v>
      </c>
      <c r="Z910" s="5">
        <v>0</v>
      </c>
      <c r="AA910" s="5">
        <v>0</v>
      </c>
      <c r="AB910" s="5">
        <v>0</v>
      </c>
      <c r="AC910" s="5">
        <v>0</v>
      </c>
      <c r="AD910" s="5">
        <v>29</v>
      </c>
      <c r="AE910" s="5">
        <v>24</v>
      </c>
      <c r="AF910" s="5">
        <v>0</v>
      </c>
      <c r="AG910" s="6">
        <v>0</v>
      </c>
      <c r="AH910" s="6">
        <v>82.758620689655174</v>
      </c>
      <c r="AI910" s="3"/>
      <c r="AJ910" s="3"/>
    </row>
    <row r="911" spans="1:36" hidden="1" x14ac:dyDescent="0.2">
      <c r="A911" s="1" t="str">
        <f t="shared" si="14"/>
        <v>BolsoverMixed Other</v>
      </c>
      <c r="B911" s="3" t="s">
        <v>189</v>
      </c>
      <c r="C911" s="3" t="s">
        <v>190</v>
      </c>
      <c r="D911" s="3" t="s">
        <v>709</v>
      </c>
      <c r="E911" s="5">
        <v>71</v>
      </c>
      <c r="F911" s="5">
        <v>6</v>
      </c>
      <c r="G911" s="5">
        <v>2</v>
      </c>
      <c r="H911" s="5">
        <v>12</v>
      </c>
      <c r="I911" s="5">
        <v>3</v>
      </c>
      <c r="J911" s="5">
        <v>16</v>
      </c>
      <c r="K911" s="5">
        <v>0</v>
      </c>
      <c r="L911" s="5">
        <v>9</v>
      </c>
      <c r="M911" s="5">
        <v>0</v>
      </c>
      <c r="N911" s="5">
        <v>0</v>
      </c>
      <c r="O911" s="6">
        <v>8.4507042253521121</v>
      </c>
      <c r="P911" s="6">
        <v>2.816901408450704</v>
      </c>
      <c r="Q911" s="6">
        <v>16.901408450704224</v>
      </c>
      <c r="R911" s="6">
        <v>4.225352112676056</v>
      </c>
      <c r="S911" s="6">
        <v>22.535211267605632</v>
      </c>
      <c r="T911" s="6">
        <v>0</v>
      </c>
      <c r="U911" s="6">
        <v>12.67605633802817</v>
      </c>
      <c r="V911" s="6">
        <v>0</v>
      </c>
      <c r="W911" s="6">
        <v>0</v>
      </c>
      <c r="X911" s="5">
        <v>23</v>
      </c>
      <c r="Y911" s="5">
        <v>15</v>
      </c>
      <c r="Z911" s="5">
        <v>1</v>
      </c>
      <c r="AA911" s="5">
        <v>0</v>
      </c>
      <c r="AB911" s="5">
        <v>0</v>
      </c>
      <c r="AC911" s="5">
        <v>0</v>
      </c>
      <c r="AD911" s="5">
        <v>23</v>
      </c>
      <c r="AE911" s="5">
        <v>15</v>
      </c>
      <c r="AF911" s="5">
        <v>1</v>
      </c>
      <c r="AG911" s="6">
        <v>6.666666666666667</v>
      </c>
      <c r="AH911" s="6">
        <v>65.217391304347828</v>
      </c>
      <c r="AI911" s="3"/>
      <c r="AJ911" s="3"/>
    </row>
    <row r="912" spans="1:36" hidden="1" x14ac:dyDescent="0.2">
      <c r="A912" s="1" t="str">
        <f t="shared" si="14"/>
        <v>BolsoverIndian</v>
      </c>
      <c r="B912" s="3" t="s">
        <v>189</v>
      </c>
      <c r="C912" s="3" t="s">
        <v>190</v>
      </c>
      <c r="D912" s="3" t="s">
        <v>710</v>
      </c>
      <c r="E912" s="5">
        <v>207</v>
      </c>
      <c r="F912" s="5">
        <v>20</v>
      </c>
      <c r="G912" s="5">
        <v>3</v>
      </c>
      <c r="H912" s="5">
        <v>36</v>
      </c>
      <c r="I912" s="5">
        <v>8</v>
      </c>
      <c r="J912" s="5">
        <v>56</v>
      </c>
      <c r="K912" s="5">
        <v>0</v>
      </c>
      <c r="L912" s="5">
        <v>29</v>
      </c>
      <c r="M912" s="5">
        <v>0</v>
      </c>
      <c r="N912" s="5">
        <v>0</v>
      </c>
      <c r="O912" s="6">
        <v>9.6618357487922708</v>
      </c>
      <c r="P912" s="6">
        <v>1.4492753623188406</v>
      </c>
      <c r="Q912" s="6">
        <v>17.391304347826086</v>
      </c>
      <c r="R912" s="6">
        <v>3.8647342995169081</v>
      </c>
      <c r="S912" s="6">
        <v>27.053140096618357</v>
      </c>
      <c r="T912" s="6">
        <v>0</v>
      </c>
      <c r="U912" s="6">
        <v>14.009661835748792</v>
      </c>
      <c r="V912" s="6">
        <v>0</v>
      </c>
      <c r="W912" s="6">
        <v>0</v>
      </c>
      <c r="X912" s="5">
        <v>79</v>
      </c>
      <c r="Y912" s="5">
        <v>72</v>
      </c>
      <c r="Z912" s="5">
        <v>3</v>
      </c>
      <c r="AA912" s="5">
        <v>0</v>
      </c>
      <c r="AB912" s="5">
        <v>0</v>
      </c>
      <c r="AC912" s="5">
        <v>0</v>
      </c>
      <c r="AD912" s="5">
        <v>79</v>
      </c>
      <c r="AE912" s="5">
        <v>72</v>
      </c>
      <c r="AF912" s="5">
        <v>3</v>
      </c>
      <c r="AG912" s="6">
        <v>4.166666666666667</v>
      </c>
      <c r="AH912" s="6">
        <v>91.139240506329116</v>
      </c>
      <c r="AI912" s="3"/>
      <c r="AJ912" s="3"/>
    </row>
    <row r="913" spans="1:36" hidden="1" x14ac:dyDescent="0.2">
      <c r="A913" s="1" t="str">
        <f t="shared" si="14"/>
        <v>BolsoverPakistani</v>
      </c>
      <c r="B913" s="3" t="s">
        <v>189</v>
      </c>
      <c r="C913" s="3" t="s">
        <v>190</v>
      </c>
      <c r="D913" s="3" t="s">
        <v>711</v>
      </c>
      <c r="E913" s="5">
        <v>56</v>
      </c>
      <c r="F913" s="5">
        <v>0</v>
      </c>
      <c r="G913" s="5">
        <v>0</v>
      </c>
      <c r="H913" s="5">
        <v>7</v>
      </c>
      <c r="I913" s="5">
        <v>0</v>
      </c>
      <c r="J913" s="5">
        <v>13</v>
      </c>
      <c r="K913" s="5">
        <v>0</v>
      </c>
      <c r="L913" s="5">
        <v>7</v>
      </c>
      <c r="M913" s="5">
        <v>0</v>
      </c>
      <c r="N913" s="5">
        <v>0</v>
      </c>
      <c r="O913" s="6">
        <v>0</v>
      </c>
      <c r="P913" s="6">
        <v>0</v>
      </c>
      <c r="Q913" s="6">
        <v>12.5</v>
      </c>
      <c r="R913" s="6">
        <v>0</v>
      </c>
      <c r="S913" s="6">
        <v>23.214285714285715</v>
      </c>
      <c r="T913" s="6">
        <v>0</v>
      </c>
      <c r="U913" s="6">
        <v>12.5</v>
      </c>
      <c r="V913" s="6">
        <v>0</v>
      </c>
      <c r="W913" s="6">
        <v>0</v>
      </c>
      <c r="X913" s="5">
        <v>26</v>
      </c>
      <c r="Y913" s="5">
        <v>22</v>
      </c>
      <c r="Z913" s="5">
        <v>5</v>
      </c>
      <c r="AA913" s="5">
        <v>0</v>
      </c>
      <c r="AB913" s="5">
        <v>0</v>
      </c>
      <c r="AC913" s="5">
        <v>0</v>
      </c>
      <c r="AD913" s="5">
        <v>26</v>
      </c>
      <c r="AE913" s="5">
        <v>22</v>
      </c>
      <c r="AF913" s="5">
        <v>5</v>
      </c>
      <c r="AG913" s="6">
        <v>22.727272727272727</v>
      </c>
      <c r="AH913" s="6">
        <v>84.615384615384613</v>
      </c>
      <c r="AI913" s="3"/>
      <c r="AJ913" s="3"/>
    </row>
    <row r="914" spans="1:36" hidden="1" x14ac:dyDescent="0.2">
      <c r="A914" s="1" t="str">
        <f t="shared" si="14"/>
        <v>BolsoverBangladeshi</v>
      </c>
      <c r="B914" s="3" t="s">
        <v>189</v>
      </c>
      <c r="C914" s="3" t="s">
        <v>190</v>
      </c>
      <c r="D914" s="3" t="s">
        <v>712</v>
      </c>
      <c r="E914" s="5">
        <v>6</v>
      </c>
      <c r="F914" s="5">
        <v>4</v>
      </c>
      <c r="G914" s="5">
        <v>0</v>
      </c>
      <c r="H914" s="5">
        <v>4</v>
      </c>
      <c r="I914" s="5">
        <v>3</v>
      </c>
      <c r="J914" s="5">
        <v>5</v>
      </c>
      <c r="K914" s="5">
        <v>0</v>
      </c>
      <c r="L914" s="5">
        <v>4</v>
      </c>
      <c r="M914" s="5">
        <v>0</v>
      </c>
      <c r="N914" s="5">
        <v>0</v>
      </c>
      <c r="O914" s="6">
        <v>66.666666666666671</v>
      </c>
      <c r="P914" s="6">
        <v>0</v>
      </c>
      <c r="Q914" s="6">
        <v>66.666666666666671</v>
      </c>
      <c r="R914" s="6">
        <v>50</v>
      </c>
      <c r="S914" s="6">
        <v>83.333333333333329</v>
      </c>
      <c r="T914" s="6">
        <v>0</v>
      </c>
      <c r="U914" s="6">
        <v>66.666666666666671</v>
      </c>
      <c r="V914" s="6">
        <v>0</v>
      </c>
      <c r="W914" s="6">
        <v>0</v>
      </c>
      <c r="X914" s="5">
        <v>6</v>
      </c>
      <c r="Y914" s="5">
        <v>6</v>
      </c>
      <c r="Z914" s="5">
        <v>0</v>
      </c>
      <c r="AA914" s="5">
        <v>0</v>
      </c>
      <c r="AB914" s="5">
        <v>0</v>
      </c>
      <c r="AC914" s="5">
        <v>0</v>
      </c>
      <c r="AD914" s="5">
        <v>6</v>
      </c>
      <c r="AE914" s="5">
        <v>6</v>
      </c>
      <c r="AF914" s="5">
        <v>0</v>
      </c>
      <c r="AG914" s="6">
        <v>0</v>
      </c>
      <c r="AH914" s="6">
        <v>100</v>
      </c>
      <c r="AI914" s="3"/>
      <c r="AJ914" s="3"/>
    </row>
    <row r="915" spans="1:36" hidden="1" x14ac:dyDescent="0.2">
      <c r="A915" s="1" t="str">
        <f t="shared" si="14"/>
        <v>BolsoverChinese</v>
      </c>
      <c r="B915" s="3" t="s">
        <v>189</v>
      </c>
      <c r="C915" s="3" t="s">
        <v>190</v>
      </c>
      <c r="D915" s="3" t="s">
        <v>713</v>
      </c>
      <c r="E915" s="5">
        <v>166</v>
      </c>
      <c r="F915" s="5">
        <v>24</v>
      </c>
      <c r="G915" s="5">
        <v>14</v>
      </c>
      <c r="H915" s="5">
        <v>36</v>
      </c>
      <c r="I915" s="5">
        <v>2</v>
      </c>
      <c r="J915" s="5">
        <v>68</v>
      </c>
      <c r="K915" s="5">
        <v>0</v>
      </c>
      <c r="L915" s="5">
        <v>33</v>
      </c>
      <c r="M915" s="5">
        <v>0</v>
      </c>
      <c r="N915" s="5">
        <v>0</v>
      </c>
      <c r="O915" s="6">
        <v>14.457831325301205</v>
      </c>
      <c r="P915" s="6">
        <v>8.4337349397590362</v>
      </c>
      <c r="Q915" s="6">
        <v>21.686746987951807</v>
      </c>
      <c r="R915" s="6">
        <v>1.2048192771084338</v>
      </c>
      <c r="S915" s="6">
        <v>40.963855421686745</v>
      </c>
      <c r="T915" s="6">
        <v>0</v>
      </c>
      <c r="U915" s="6">
        <v>19.879518072289155</v>
      </c>
      <c r="V915" s="6">
        <v>0</v>
      </c>
      <c r="W915" s="6">
        <v>0</v>
      </c>
      <c r="X915" s="5">
        <v>67</v>
      </c>
      <c r="Y915" s="5">
        <v>58</v>
      </c>
      <c r="Z915" s="5">
        <v>2</v>
      </c>
      <c r="AA915" s="5">
        <v>0</v>
      </c>
      <c r="AB915" s="5">
        <v>0</v>
      </c>
      <c r="AC915" s="5">
        <v>0</v>
      </c>
      <c r="AD915" s="5">
        <v>67</v>
      </c>
      <c r="AE915" s="5">
        <v>58</v>
      </c>
      <c r="AF915" s="5">
        <v>2</v>
      </c>
      <c r="AG915" s="6">
        <v>3.4482758620689653</v>
      </c>
      <c r="AH915" s="6">
        <v>86.567164179104481</v>
      </c>
      <c r="AI915" s="3"/>
      <c r="AJ915" s="3"/>
    </row>
    <row r="916" spans="1:36" hidden="1" x14ac:dyDescent="0.2">
      <c r="A916" s="1" t="str">
        <f t="shared" si="14"/>
        <v>BolsoverAsian Other</v>
      </c>
      <c r="B916" s="3" t="s">
        <v>189</v>
      </c>
      <c r="C916" s="3" t="s">
        <v>190</v>
      </c>
      <c r="D916" s="3" t="s">
        <v>714</v>
      </c>
      <c r="E916" s="5">
        <v>177</v>
      </c>
      <c r="F916" s="5">
        <v>32</v>
      </c>
      <c r="G916" s="5">
        <v>13</v>
      </c>
      <c r="H916" s="5">
        <v>35</v>
      </c>
      <c r="I916" s="5">
        <v>2</v>
      </c>
      <c r="J916" s="5">
        <v>69</v>
      </c>
      <c r="K916" s="5">
        <v>0</v>
      </c>
      <c r="L916" s="5">
        <v>32</v>
      </c>
      <c r="M916" s="5">
        <v>0</v>
      </c>
      <c r="N916" s="5">
        <v>0</v>
      </c>
      <c r="O916" s="6">
        <v>18.07909604519774</v>
      </c>
      <c r="P916" s="6">
        <v>7.3446327683615822</v>
      </c>
      <c r="Q916" s="6">
        <v>19.774011299435028</v>
      </c>
      <c r="R916" s="6">
        <v>1.1299435028248588</v>
      </c>
      <c r="S916" s="6">
        <v>38.983050847457626</v>
      </c>
      <c r="T916" s="6">
        <v>0</v>
      </c>
      <c r="U916" s="6">
        <v>18.07909604519774</v>
      </c>
      <c r="V916" s="6">
        <v>0</v>
      </c>
      <c r="W916" s="6">
        <v>0</v>
      </c>
      <c r="X916" s="5">
        <v>80</v>
      </c>
      <c r="Y916" s="5">
        <v>68</v>
      </c>
      <c r="Z916" s="5">
        <v>5</v>
      </c>
      <c r="AA916" s="5">
        <v>0</v>
      </c>
      <c r="AB916" s="5">
        <v>0</v>
      </c>
      <c r="AC916" s="5">
        <v>0</v>
      </c>
      <c r="AD916" s="5">
        <v>80</v>
      </c>
      <c r="AE916" s="5">
        <v>68</v>
      </c>
      <c r="AF916" s="5">
        <v>5</v>
      </c>
      <c r="AG916" s="6">
        <v>7.3529411764705879</v>
      </c>
      <c r="AH916" s="6">
        <v>85</v>
      </c>
      <c r="AI916" s="3"/>
      <c r="AJ916" s="3"/>
    </row>
    <row r="917" spans="1:36" hidden="1" x14ac:dyDescent="0.2">
      <c r="A917" s="1" t="str">
        <f t="shared" si="14"/>
        <v>BolsoverBlack African</v>
      </c>
      <c r="B917" s="3" t="s">
        <v>189</v>
      </c>
      <c r="C917" s="3" t="s">
        <v>190</v>
      </c>
      <c r="D917" s="3" t="s">
        <v>715</v>
      </c>
      <c r="E917" s="5">
        <v>175</v>
      </c>
      <c r="F917" s="5">
        <v>23</v>
      </c>
      <c r="G917" s="5">
        <v>0</v>
      </c>
      <c r="H917" s="5">
        <v>31</v>
      </c>
      <c r="I917" s="5">
        <v>1</v>
      </c>
      <c r="J917" s="5">
        <v>61</v>
      </c>
      <c r="K917" s="5">
        <v>0</v>
      </c>
      <c r="L917" s="5">
        <v>30</v>
      </c>
      <c r="M917" s="5">
        <v>0</v>
      </c>
      <c r="N917" s="5">
        <v>0</v>
      </c>
      <c r="O917" s="6">
        <v>13.142857142857142</v>
      </c>
      <c r="P917" s="6">
        <v>0</v>
      </c>
      <c r="Q917" s="6">
        <v>17.714285714285715</v>
      </c>
      <c r="R917" s="6">
        <v>0.5714285714285714</v>
      </c>
      <c r="S917" s="6">
        <v>34.857142857142854</v>
      </c>
      <c r="T917" s="6">
        <v>0</v>
      </c>
      <c r="U917" s="6">
        <v>17.142857142857142</v>
      </c>
      <c r="V917" s="6">
        <v>0</v>
      </c>
      <c r="W917" s="6">
        <v>0</v>
      </c>
      <c r="X917" s="5">
        <v>97</v>
      </c>
      <c r="Y917" s="5">
        <v>91</v>
      </c>
      <c r="Z917" s="5">
        <v>2</v>
      </c>
      <c r="AA917" s="5">
        <v>0</v>
      </c>
      <c r="AB917" s="5">
        <v>0</v>
      </c>
      <c r="AC917" s="5">
        <v>0</v>
      </c>
      <c r="AD917" s="5">
        <v>97</v>
      </c>
      <c r="AE917" s="5">
        <v>91</v>
      </c>
      <c r="AF917" s="5">
        <v>2</v>
      </c>
      <c r="AG917" s="6">
        <v>2.197802197802198</v>
      </c>
      <c r="AH917" s="6">
        <v>93.814432989690715</v>
      </c>
      <c r="AI917" s="3"/>
      <c r="AJ917" s="3"/>
    </row>
    <row r="918" spans="1:36" hidden="1" x14ac:dyDescent="0.2">
      <c r="A918" s="1" t="str">
        <f t="shared" si="14"/>
        <v>BolsoverBlack Caribbean</v>
      </c>
      <c r="B918" s="3" t="s">
        <v>189</v>
      </c>
      <c r="C918" s="3" t="s">
        <v>190</v>
      </c>
      <c r="D918" s="3" t="s">
        <v>716</v>
      </c>
      <c r="E918" s="5">
        <v>51</v>
      </c>
      <c r="F918" s="5">
        <v>10</v>
      </c>
      <c r="G918" s="5">
        <v>6</v>
      </c>
      <c r="H918" s="5">
        <v>21</v>
      </c>
      <c r="I918" s="5">
        <v>4</v>
      </c>
      <c r="J918" s="5">
        <v>26</v>
      </c>
      <c r="K918" s="5">
        <v>0</v>
      </c>
      <c r="L918" s="5">
        <v>8</v>
      </c>
      <c r="M918" s="5">
        <v>0</v>
      </c>
      <c r="N918" s="5">
        <v>0</v>
      </c>
      <c r="O918" s="6">
        <v>19.607843137254903</v>
      </c>
      <c r="P918" s="6">
        <v>11.764705882352942</v>
      </c>
      <c r="Q918" s="6">
        <v>41.176470588235297</v>
      </c>
      <c r="R918" s="6">
        <v>7.8431372549019605</v>
      </c>
      <c r="S918" s="6">
        <v>50.980392156862742</v>
      </c>
      <c r="T918" s="6">
        <v>0</v>
      </c>
      <c r="U918" s="6">
        <v>15.686274509803921</v>
      </c>
      <c r="V918" s="6">
        <v>0</v>
      </c>
      <c r="W918" s="6">
        <v>0</v>
      </c>
      <c r="X918" s="5">
        <v>26</v>
      </c>
      <c r="Y918" s="5">
        <v>24</v>
      </c>
      <c r="Z918" s="5">
        <v>0</v>
      </c>
      <c r="AA918" s="5">
        <v>0</v>
      </c>
      <c r="AB918" s="5">
        <v>0</v>
      </c>
      <c r="AC918" s="5">
        <v>0</v>
      </c>
      <c r="AD918" s="5">
        <v>26</v>
      </c>
      <c r="AE918" s="5">
        <v>24</v>
      </c>
      <c r="AF918" s="5">
        <v>0</v>
      </c>
      <c r="AG918" s="6">
        <v>0</v>
      </c>
      <c r="AH918" s="6">
        <v>92.307692307692307</v>
      </c>
      <c r="AI918" s="3"/>
      <c r="AJ918" s="3"/>
    </row>
    <row r="919" spans="1:36" hidden="1" x14ac:dyDescent="0.2">
      <c r="A919" s="1" t="str">
        <f t="shared" si="14"/>
        <v>BolsoverBlack Other</v>
      </c>
      <c r="B919" s="3" t="s">
        <v>189</v>
      </c>
      <c r="C919" s="3" t="s">
        <v>190</v>
      </c>
      <c r="D919" s="3" t="s">
        <v>717</v>
      </c>
      <c r="E919" s="5">
        <v>41</v>
      </c>
      <c r="F919" s="5">
        <v>0</v>
      </c>
      <c r="G919" s="5">
        <v>0</v>
      </c>
      <c r="H919" s="5">
        <v>4</v>
      </c>
      <c r="I919" s="5">
        <v>1</v>
      </c>
      <c r="J919" s="5">
        <v>8</v>
      </c>
      <c r="K919" s="5">
        <v>0</v>
      </c>
      <c r="L919" s="5">
        <v>3</v>
      </c>
      <c r="M919" s="5">
        <v>0</v>
      </c>
      <c r="N919" s="5">
        <v>0</v>
      </c>
      <c r="O919" s="6">
        <v>0</v>
      </c>
      <c r="P919" s="6">
        <v>0</v>
      </c>
      <c r="Q919" s="6">
        <v>9.7560975609756095</v>
      </c>
      <c r="R919" s="6">
        <v>2.4390243902439024</v>
      </c>
      <c r="S919" s="6">
        <v>19.512195121951219</v>
      </c>
      <c r="T919" s="6">
        <v>0</v>
      </c>
      <c r="U919" s="6">
        <v>7.3170731707317076</v>
      </c>
      <c r="V919" s="6">
        <v>0</v>
      </c>
      <c r="W919" s="6">
        <v>0</v>
      </c>
      <c r="X919" s="5">
        <v>26</v>
      </c>
      <c r="Y919" s="5">
        <v>26</v>
      </c>
      <c r="Z919" s="5">
        <v>1</v>
      </c>
      <c r="AA919" s="5">
        <v>0</v>
      </c>
      <c r="AB919" s="5">
        <v>0</v>
      </c>
      <c r="AC919" s="5">
        <v>0</v>
      </c>
      <c r="AD919" s="5">
        <v>26</v>
      </c>
      <c r="AE919" s="5">
        <v>26</v>
      </c>
      <c r="AF919" s="5">
        <v>1</v>
      </c>
      <c r="AG919" s="6">
        <v>3.8461538461538463</v>
      </c>
      <c r="AH919" s="6">
        <v>100</v>
      </c>
      <c r="AI919" s="3"/>
      <c r="AJ919" s="3"/>
    </row>
    <row r="920" spans="1:36" hidden="1" x14ac:dyDescent="0.2">
      <c r="A920" s="1" t="str">
        <f t="shared" si="14"/>
        <v>BolsoverArab</v>
      </c>
      <c r="B920" s="3" t="s">
        <v>189</v>
      </c>
      <c r="C920" s="3" t="s">
        <v>190</v>
      </c>
      <c r="D920" s="3" t="s">
        <v>699</v>
      </c>
      <c r="E920" s="5">
        <v>2</v>
      </c>
      <c r="F920" s="5">
        <v>1</v>
      </c>
      <c r="G920" s="5">
        <v>0</v>
      </c>
      <c r="H920" s="5">
        <v>1</v>
      </c>
      <c r="I920" s="5">
        <v>0</v>
      </c>
      <c r="J920" s="5">
        <v>1</v>
      </c>
      <c r="K920" s="5">
        <v>0</v>
      </c>
      <c r="L920" s="5">
        <v>1</v>
      </c>
      <c r="M920" s="5">
        <v>0</v>
      </c>
      <c r="N920" s="5">
        <v>0</v>
      </c>
      <c r="O920" s="6">
        <v>50</v>
      </c>
      <c r="P920" s="6">
        <v>0</v>
      </c>
      <c r="Q920" s="6">
        <v>50</v>
      </c>
      <c r="R920" s="6">
        <v>0</v>
      </c>
      <c r="S920" s="6">
        <v>50</v>
      </c>
      <c r="T920" s="6">
        <v>0</v>
      </c>
      <c r="U920" s="6">
        <v>50</v>
      </c>
      <c r="V920" s="6">
        <v>0</v>
      </c>
      <c r="W920" s="6">
        <v>0</v>
      </c>
      <c r="X920" s="5">
        <v>0</v>
      </c>
      <c r="Y920" s="5">
        <v>0</v>
      </c>
      <c r="Z920" s="5">
        <v>0</v>
      </c>
      <c r="AA920" s="5">
        <v>0</v>
      </c>
      <c r="AB920" s="5">
        <v>0</v>
      </c>
      <c r="AC920" s="5">
        <v>0</v>
      </c>
      <c r="AD920" s="5">
        <v>0</v>
      </c>
      <c r="AE920" s="5">
        <v>0</v>
      </c>
      <c r="AF920" s="5">
        <v>0</v>
      </c>
      <c r="AG920" s="6"/>
      <c r="AH920" s="6"/>
      <c r="AI920" s="3"/>
      <c r="AJ920" s="3"/>
    </row>
    <row r="921" spans="1:36" hidden="1" x14ac:dyDescent="0.2">
      <c r="A921" s="1" t="str">
        <f t="shared" si="14"/>
        <v>BolsoverOther</v>
      </c>
      <c r="B921" s="3" t="s">
        <v>189</v>
      </c>
      <c r="C921" s="3" t="s">
        <v>190</v>
      </c>
      <c r="D921" s="3" t="s">
        <v>718</v>
      </c>
      <c r="E921" s="5">
        <v>15</v>
      </c>
      <c r="F921" s="5">
        <v>2</v>
      </c>
      <c r="G921" s="5">
        <v>1</v>
      </c>
      <c r="H921" s="5">
        <v>3</v>
      </c>
      <c r="I921" s="5">
        <v>1</v>
      </c>
      <c r="J921" s="5">
        <v>4</v>
      </c>
      <c r="K921" s="5">
        <v>0</v>
      </c>
      <c r="L921" s="5">
        <v>1</v>
      </c>
      <c r="M921" s="5">
        <v>0</v>
      </c>
      <c r="N921" s="5">
        <v>0</v>
      </c>
      <c r="O921" s="6">
        <v>13.333333333333334</v>
      </c>
      <c r="P921" s="6">
        <v>6.666666666666667</v>
      </c>
      <c r="Q921" s="6">
        <v>20</v>
      </c>
      <c r="R921" s="6">
        <v>6.666666666666667</v>
      </c>
      <c r="S921" s="6">
        <v>26.666666666666668</v>
      </c>
      <c r="T921" s="6">
        <v>0</v>
      </c>
      <c r="U921" s="6">
        <v>6.666666666666667</v>
      </c>
      <c r="V921" s="6">
        <v>0</v>
      </c>
      <c r="W921" s="6">
        <v>0</v>
      </c>
      <c r="X921" s="5">
        <v>11</v>
      </c>
      <c r="Y921" s="5">
        <v>11</v>
      </c>
      <c r="Z921" s="5">
        <v>1</v>
      </c>
      <c r="AA921" s="5">
        <v>0</v>
      </c>
      <c r="AB921" s="5">
        <v>0</v>
      </c>
      <c r="AC921" s="5">
        <v>0</v>
      </c>
      <c r="AD921" s="5">
        <v>11</v>
      </c>
      <c r="AE921" s="5">
        <v>11</v>
      </c>
      <c r="AF921" s="5">
        <v>1</v>
      </c>
      <c r="AG921" s="6">
        <v>9.0909090909090917</v>
      </c>
      <c r="AH921" s="6">
        <v>100</v>
      </c>
      <c r="AI921" s="3"/>
      <c r="AJ921" s="3"/>
    </row>
    <row r="922" spans="1:36" x14ac:dyDescent="0.2">
      <c r="A922" s="1" t="str">
        <f t="shared" si="14"/>
        <v>BoltonAll people</v>
      </c>
      <c r="B922" s="3" t="s">
        <v>559</v>
      </c>
      <c r="C922" s="3" t="s">
        <v>560</v>
      </c>
      <c r="D922" s="3" t="s">
        <v>700</v>
      </c>
      <c r="E922" s="5">
        <v>276786</v>
      </c>
      <c r="F922" s="5">
        <v>65885</v>
      </c>
      <c r="G922" s="5">
        <v>64161</v>
      </c>
      <c r="H922" s="5">
        <v>62293</v>
      </c>
      <c r="I922" s="5">
        <v>110469</v>
      </c>
      <c r="J922" s="5">
        <v>41625</v>
      </c>
      <c r="K922" s="5">
        <v>0</v>
      </c>
      <c r="L922" s="5">
        <v>61247</v>
      </c>
      <c r="M922" s="5">
        <v>49467</v>
      </c>
      <c r="N922" s="5">
        <v>29771</v>
      </c>
      <c r="O922" s="6">
        <v>23.803588331779785</v>
      </c>
      <c r="P922" s="6">
        <v>23.18072445860701</v>
      </c>
      <c r="Q922" s="6">
        <v>22.505834832686624</v>
      </c>
      <c r="R922" s="6">
        <v>39.911339446359278</v>
      </c>
      <c r="S922" s="6">
        <v>15.038694153606034</v>
      </c>
      <c r="T922" s="6">
        <v>0</v>
      </c>
      <c r="U922" s="6">
        <v>22.12792554536718</v>
      </c>
      <c r="V922" s="6">
        <v>17.871929938652965</v>
      </c>
      <c r="W922" s="6">
        <v>10.755963090618746</v>
      </c>
      <c r="X922" s="5">
        <v>92653</v>
      </c>
      <c r="Y922" s="5">
        <v>78050</v>
      </c>
      <c r="Z922" s="5">
        <v>5276</v>
      </c>
      <c r="AA922" s="5">
        <v>26956</v>
      </c>
      <c r="AB922" s="5">
        <v>20163</v>
      </c>
      <c r="AC922" s="5">
        <v>2323</v>
      </c>
      <c r="AD922" s="5">
        <v>65697</v>
      </c>
      <c r="AE922" s="5">
        <v>57887</v>
      </c>
      <c r="AF922" s="5">
        <v>2953</v>
      </c>
      <c r="AG922" s="6">
        <v>5.1013180852350271</v>
      </c>
      <c r="AH922" s="6">
        <v>88.112090354201868</v>
      </c>
      <c r="AI922" s="6">
        <v>11.521103010464712</v>
      </c>
      <c r="AJ922" s="6">
        <v>74.799673542068561</v>
      </c>
    </row>
    <row r="923" spans="1:36" hidden="1" x14ac:dyDescent="0.2">
      <c r="A923" s="1" t="str">
        <f t="shared" si="14"/>
        <v>BoltonWhite British</v>
      </c>
      <c r="B923" s="3" t="s">
        <v>559</v>
      </c>
      <c r="C923" s="3" t="s">
        <v>560</v>
      </c>
      <c r="D923" s="3" t="s">
        <v>701</v>
      </c>
      <c r="E923" s="5">
        <v>219794</v>
      </c>
      <c r="F923" s="5">
        <v>39603</v>
      </c>
      <c r="G923" s="5">
        <v>38855</v>
      </c>
      <c r="H923" s="5">
        <v>41500</v>
      </c>
      <c r="I923" s="5">
        <v>76368</v>
      </c>
      <c r="J923" s="5">
        <v>27276</v>
      </c>
      <c r="K923" s="5">
        <v>0</v>
      </c>
      <c r="L923" s="5">
        <v>44724</v>
      </c>
      <c r="M923" s="5">
        <v>29082</v>
      </c>
      <c r="N923" s="5">
        <v>20673</v>
      </c>
      <c r="O923" s="6">
        <v>18.018235256649408</v>
      </c>
      <c r="P923" s="6">
        <v>17.677916594629515</v>
      </c>
      <c r="Q923" s="6">
        <v>18.881316141477928</v>
      </c>
      <c r="R923" s="6">
        <v>34.745261472105696</v>
      </c>
      <c r="S923" s="6">
        <v>12.40980190542053</v>
      </c>
      <c r="T923" s="6">
        <v>0</v>
      </c>
      <c r="U923" s="6">
        <v>20.348144171360456</v>
      </c>
      <c r="V923" s="6">
        <v>13.231480386179786</v>
      </c>
      <c r="W923" s="6">
        <v>9.4056252672957399</v>
      </c>
      <c r="X923" s="5">
        <v>71672</v>
      </c>
      <c r="Y923" s="5">
        <v>62359</v>
      </c>
      <c r="Z923" s="5">
        <v>3800</v>
      </c>
      <c r="AA923" s="5">
        <v>16383</v>
      </c>
      <c r="AB923" s="5">
        <v>12699</v>
      </c>
      <c r="AC923" s="5">
        <v>1473</v>
      </c>
      <c r="AD923" s="5">
        <v>55289</v>
      </c>
      <c r="AE923" s="5">
        <v>49660</v>
      </c>
      <c r="AF923" s="5">
        <v>2327</v>
      </c>
      <c r="AG923" s="6">
        <v>4.6858638743455501</v>
      </c>
      <c r="AH923" s="6">
        <v>89.818951328474014</v>
      </c>
      <c r="AI923" s="6">
        <v>11.599338530592959</v>
      </c>
      <c r="AJ923" s="6">
        <v>77.513275956784469</v>
      </c>
    </row>
    <row r="924" spans="1:36" hidden="1" x14ac:dyDescent="0.2">
      <c r="A924" s="1" t="str">
        <f t="shared" si="14"/>
        <v>BoltonMinorities - all other than White British</v>
      </c>
      <c r="B924" s="3" t="s">
        <v>559</v>
      </c>
      <c r="C924" s="3" t="s">
        <v>560</v>
      </c>
      <c r="D924" s="3" t="s">
        <v>702</v>
      </c>
      <c r="E924" s="5">
        <v>56992</v>
      </c>
      <c r="F924" s="5">
        <v>26282</v>
      </c>
      <c r="G924" s="5">
        <v>25306</v>
      </c>
      <c r="H924" s="5">
        <v>20793</v>
      </c>
      <c r="I924" s="5">
        <v>34101</v>
      </c>
      <c r="J924" s="5">
        <v>14349</v>
      </c>
      <c r="K924" s="5">
        <v>0</v>
      </c>
      <c r="L924" s="5">
        <v>16523</v>
      </c>
      <c r="M924" s="5">
        <v>20385</v>
      </c>
      <c r="N924" s="5">
        <v>9098</v>
      </c>
      <c r="O924" s="6">
        <v>46.115244244806291</v>
      </c>
      <c r="P924" s="6">
        <v>44.402723189219543</v>
      </c>
      <c r="Q924" s="6">
        <v>36.48406793935991</v>
      </c>
      <c r="R924" s="6">
        <v>59.834713644020212</v>
      </c>
      <c r="S924" s="6">
        <v>25.177217855137563</v>
      </c>
      <c r="T924" s="6">
        <v>0</v>
      </c>
      <c r="U924" s="6">
        <v>28.991788321167885</v>
      </c>
      <c r="V924" s="6">
        <v>35.768177989893317</v>
      </c>
      <c r="W924" s="6">
        <v>15.963644020213364</v>
      </c>
      <c r="X924" s="5">
        <v>20981</v>
      </c>
      <c r="Y924" s="5">
        <v>15691</v>
      </c>
      <c r="Z924" s="5">
        <v>1476</v>
      </c>
      <c r="AA924" s="5">
        <v>10573</v>
      </c>
      <c r="AB924" s="5">
        <v>7464</v>
      </c>
      <c r="AC924" s="5">
        <v>850</v>
      </c>
      <c r="AD924" s="5">
        <v>10408</v>
      </c>
      <c r="AE924" s="5">
        <v>8227</v>
      </c>
      <c r="AF924" s="5">
        <v>626</v>
      </c>
      <c r="AG924" s="6">
        <v>7.6090920140999145</v>
      </c>
      <c r="AH924" s="6">
        <v>79.044965411222137</v>
      </c>
      <c r="AI924" s="6">
        <v>11.387995712754556</v>
      </c>
      <c r="AJ924" s="6">
        <v>70.594911567199475</v>
      </c>
    </row>
    <row r="925" spans="1:36" hidden="1" x14ac:dyDescent="0.2">
      <c r="A925" s="1" t="str">
        <f t="shared" si="14"/>
        <v>BoltonWhite Irish</v>
      </c>
      <c r="B925" s="3" t="s">
        <v>559</v>
      </c>
      <c r="C925" s="3" t="s">
        <v>560</v>
      </c>
      <c r="D925" s="3" t="s">
        <v>703</v>
      </c>
      <c r="E925" s="5">
        <v>1694</v>
      </c>
      <c r="F925" s="5">
        <v>435</v>
      </c>
      <c r="G925" s="5">
        <v>429</v>
      </c>
      <c r="H925" s="5">
        <v>432</v>
      </c>
      <c r="I925" s="5">
        <v>712</v>
      </c>
      <c r="J925" s="5">
        <v>263</v>
      </c>
      <c r="K925" s="5">
        <v>0</v>
      </c>
      <c r="L925" s="5">
        <v>390</v>
      </c>
      <c r="M925" s="5">
        <v>302</v>
      </c>
      <c r="N925" s="5">
        <v>175</v>
      </c>
      <c r="O925" s="6">
        <v>25.678866587957497</v>
      </c>
      <c r="P925" s="6">
        <v>25.324675324675326</v>
      </c>
      <c r="Q925" s="6">
        <v>25.50177095631641</v>
      </c>
      <c r="R925" s="6">
        <v>42.030696576151122</v>
      </c>
      <c r="S925" s="6">
        <v>15.52538370720189</v>
      </c>
      <c r="T925" s="6">
        <v>0</v>
      </c>
      <c r="U925" s="6">
        <v>23.022432113341203</v>
      </c>
      <c r="V925" s="6">
        <v>17.827626918536009</v>
      </c>
      <c r="W925" s="6">
        <v>10.330578512396695</v>
      </c>
      <c r="X925" s="5">
        <v>422</v>
      </c>
      <c r="Y925" s="5">
        <v>366</v>
      </c>
      <c r="Z925" s="5">
        <v>28</v>
      </c>
      <c r="AA925" s="5">
        <v>130</v>
      </c>
      <c r="AB925" s="5">
        <v>104</v>
      </c>
      <c r="AC925" s="5">
        <v>12</v>
      </c>
      <c r="AD925" s="5">
        <v>292</v>
      </c>
      <c r="AE925" s="5">
        <v>262</v>
      </c>
      <c r="AF925" s="5">
        <v>16</v>
      </c>
      <c r="AG925" s="6">
        <v>6.106870229007634</v>
      </c>
      <c r="AH925" s="6">
        <v>89.726027397260268</v>
      </c>
      <c r="AI925" s="6">
        <v>11.538461538461538</v>
      </c>
      <c r="AJ925" s="6">
        <v>80</v>
      </c>
    </row>
    <row r="926" spans="1:36" hidden="1" x14ac:dyDescent="0.2">
      <c r="A926" s="1" t="str">
        <f t="shared" si="14"/>
        <v>BoltonWhite Gyspy or Irish Traveller</v>
      </c>
      <c r="B926" s="3" t="s">
        <v>559</v>
      </c>
      <c r="C926" s="3" t="s">
        <v>560</v>
      </c>
      <c r="D926" s="3" t="s">
        <v>704</v>
      </c>
      <c r="E926" s="5">
        <v>214</v>
      </c>
      <c r="F926" s="5">
        <v>92</v>
      </c>
      <c r="G926" s="5">
        <v>84</v>
      </c>
      <c r="H926" s="5">
        <v>82</v>
      </c>
      <c r="I926" s="5">
        <v>113</v>
      </c>
      <c r="J926" s="5">
        <v>53</v>
      </c>
      <c r="K926" s="5">
        <v>0</v>
      </c>
      <c r="L926" s="5">
        <v>64</v>
      </c>
      <c r="M926" s="5">
        <v>79</v>
      </c>
      <c r="N926" s="5">
        <v>49</v>
      </c>
      <c r="O926" s="6">
        <v>42.990654205607477</v>
      </c>
      <c r="P926" s="6">
        <v>39.252336448598129</v>
      </c>
      <c r="Q926" s="6">
        <v>38.317757009345797</v>
      </c>
      <c r="R926" s="6">
        <v>52.803738317757009</v>
      </c>
      <c r="S926" s="6">
        <v>24.766355140186917</v>
      </c>
      <c r="T926" s="6">
        <v>0</v>
      </c>
      <c r="U926" s="6">
        <v>29.906542056074766</v>
      </c>
      <c r="V926" s="6">
        <v>36.915887850467293</v>
      </c>
      <c r="W926" s="6">
        <v>22.897196261682243</v>
      </c>
      <c r="X926" s="5">
        <v>67</v>
      </c>
      <c r="Y926" s="5">
        <v>37</v>
      </c>
      <c r="Z926" s="5">
        <v>2</v>
      </c>
      <c r="AA926" s="5">
        <v>21</v>
      </c>
      <c r="AB926" s="5">
        <v>16</v>
      </c>
      <c r="AC926" s="5">
        <v>1</v>
      </c>
      <c r="AD926" s="5">
        <v>46</v>
      </c>
      <c r="AE926" s="5">
        <v>21</v>
      </c>
      <c r="AF926" s="5">
        <v>1</v>
      </c>
      <c r="AG926" s="6">
        <v>4.7619047619047619</v>
      </c>
      <c r="AH926" s="6">
        <v>45.652173913043477</v>
      </c>
      <c r="AI926" s="6">
        <v>6.25</v>
      </c>
      <c r="AJ926" s="6">
        <v>76.19047619047619</v>
      </c>
    </row>
    <row r="927" spans="1:36" hidden="1" x14ac:dyDescent="0.2">
      <c r="A927" s="1" t="str">
        <f t="shared" si="14"/>
        <v>BoltonWhite Other</v>
      </c>
      <c r="B927" s="3" t="s">
        <v>559</v>
      </c>
      <c r="C927" s="3" t="s">
        <v>560</v>
      </c>
      <c r="D927" s="3" t="s">
        <v>705</v>
      </c>
      <c r="E927" s="5">
        <v>4943</v>
      </c>
      <c r="F927" s="5">
        <v>2214</v>
      </c>
      <c r="G927" s="5">
        <v>2113</v>
      </c>
      <c r="H927" s="5">
        <v>2091</v>
      </c>
      <c r="I927" s="5">
        <v>2972</v>
      </c>
      <c r="J927" s="5">
        <v>1332</v>
      </c>
      <c r="K927" s="5">
        <v>0</v>
      </c>
      <c r="L927" s="5">
        <v>1308</v>
      </c>
      <c r="M927" s="5">
        <v>1536</v>
      </c>
      <c r="N927" s="5">
        <v>932</v>
      </c>
      <c r="O927" s="6">
        <v>44.790612988063927</v>
      </c>
      <c r="P927" s="6">
        <v>42.747319441634637</v>
      </c>
      <c r="Q927" s="6">
        <v>42.302245599838152</v>
      </c>
      <c r="R927" s="6">
        <v>60.125429900869918</v>
      </c>
      <c r="S927" s="6">
        <v>26.947198057859598</v>
      </c>
      <c r="T927" s="6">
        <v>0</v>
      </c>
      <c r="U927" s="6">
        <v>26.461662957717984</v>
      </c>
      <c r="V927" s="6">
        <v>31.074246409063321</v>
      </c>
      <c r="W927" s="6">
        <v>18.854946388832694</v>
      </c>
      <c r="X927" s="5">
        <v>2344</v>
      </c>
      <c r="Y927" s="5">
        <v>2035</v>
      </c>
      <c r="Z927" s="5">
        <v>191</v>
      </c>
      <c r="AA927" s="5">
        <v>1150</v>
      </c>
      <c r="AB927" s="5">
        <v>984</v>
      </c>
      <c r="AC927" s="5">
        <v>111</v>
      </c>
      <c r="AD927" s="5">
        <v>1194</v>
      </c>
      <c r="AE927" s="5">
        <v>1051</v>
      </c>
      <c r="AF927" s="5">
        <v>80</v>
      </c>
      <c r="AG927" s="6">
        <v>7.6117982873453851</v>
      </c>
      <c r="AH927" s="6">
        <v>88.023450586264659</v>
      </c>
      <c r="AI927" s="6">
        <v>11.280487804878049</v>
      </c>
      <c r="AJ927" s="6">
        <v>85.565217391304344</v>
      </c>
    </row>
    <row r="928" spans="1:36" hidden="1" x14ac:dyDescent="0.2">
      <c r="A928" s="1" t="str">
        <f t="shared" si="14"/>
        <v>BoltonMixed White and Black Caribbean</v>
      </c>
      <c r="B928" s="3" t="s">
        <v>559</v>
      </c>
      <c r="C928" s="3" t="s">
        <v>560</v>
      </c>
      <c r="D928" s="3" t="s">
        <v>706</v>
      </c>
      <c r="E928" s="5">
        <v>1576</v>
      </c>
      <c r="F928" s="5">
        <v>545</v>
      </c>
      <c r="G928" s="5">
        <v>539</v>
      </c>
      <c r="H928" s="5">
        <v>538</v>
      </c>
      <c r="I928" s="5">
        <v>786</v>
      </c>
      <c r="J928" s="5">
        <v>367</v>
      </c>
      <c r="K928" s="5">
        <v>0</v>
      </c>
      <c r="L928" s="5">
        <v>385</v>
      </c>
      <c r="M928" s="5">
        <v>354</v>
      </c>
      <c r="N928" s="5">
        <v>280</v>
      </c>
      <c r="O928" s="6">
        <v>34.581218274111677</v>
      </c>
      <c r="P928" s="6">
        <v>34.200507614213201</v>
      </c>
      <c r="Q928" s="6">
        <v>34.137055837563452</v>
      </c>
      <c r="R928" s="6">
        <v>49.873096446700508</v>
      </c>
      <c r="S928" s="6">
        <v>23.286802030456851</v>
      </c>
      <c r="T928" s="6">
        <v>0</v>
      </c>
      <c r="U928" s="6">
        <v>24.428934010152282</v>
      </c>
      <c r="V928" s="6">
        <v>22.461928934010153</v>
      </c>
      <c r="W928" s="6">
        <v>17.766497461928935</v>
      </c>
      <c r="X928" s="5">
        <v>490</v>
      </c>
      <c r="Y928" s="5">
        <v>383</v>
      </c>
      <c r="Z928" s="5">
        <v>44</v>
      </c>
      <c r="AA928" s="5">
        <v>189</v>
      </c>
      <c r="AB928" s="5">
        <v>126</v>
      </c>
      <c r="AC928" s="5">
        <v>24</v>
      </c>
      <c r="AD928" s="5">
        <v>301</v>
      </c>
      <c r="AE928" s="5">
        <v>257</v>
      </c>
      <c r="AF928" s="5">
        <v>20</v>
      </c>
      <c r="AG928" s="6">
        <v>7.782101167315175</v>
      </c>
      <c r="AH928" s="6">
        <v>85.38205980066445</v>
      </c>
      <c r="AI928" s="6">
        <v>19.047619047619047</v>
      </c>
      <c r="AJ928" s="6">
        <v>66.666666666666671</v>
      </c>
    </row>
    <row r="929" spans="1:36" hidden="1" x14ac:dyDescent="0.2">
      <c r="A929" s="1" t="str">
        <f t="shared" si="14"/>
        <v>BoltonMixed White and Black African</v>
      </c>
      <c r="B929" s="3" t="s">
        <v>559</v>
      </c>
      <c r="C929" s="3" t="s">
        <v>560</v>
      </c>
      <c r="D929" s="3" t="s">
        <v>707</v>
      </c>
      <c r="E929" s="5">
        <v>678</v>
      </c>
      <c r="F929" s="5">
        <v>266</v>
      </c>
      <c r="G929" s="5">
        <v>256</v>
      </c>
      <c r="H929" s="5">
        <v>253</v>
      </c>
      <c r="I929" s="5">
        <v>359</v>
      </c>
      <c r="J929" s="5">
        <v>180</v>
      </c>
      <c r="K929" s="5">
        <v>0</v>
      </c>
      <c r="L929" s="5">
        <v>191</v>
      </c>
      <c r="M929" s="5">
        <v>197</v>
      </c>
      <c r="N929" s="5">
        <v>133</v>
      </c>
      <c r="O929" s="6">
        <v>39.233038348082594</v>
      </c>
      <c r="P929" s="6">
        <v>37.75811209439528</v>
      </c>
      <c r="Q929" s="6">
        <v>37.315634218289084</v>
      </c>
      <c r="R929" s="6">
        <v>52.949852507374629</v>
      </c>
      <c r="S929" s="6">
        <v>26.548672566371682</v>
      </c>
      <c r="T929" s="6">
        <v>0</v>
      </c>
      <c r="U929" s="6">
        <v>28.171091445427727</v>
      </c>
      <c r="V929" s="6">
        <v>29.056047197640119</v>
      </c>
      <c r="W929" s="6">
        <v>19.616519174041297</v>
      </c>
      <c r="X929" s="5">
        <v>172</v>
      </c>
      <c r="Y929" s="5">
        <v>138</v>
      </c>
      <c r="Z929" s="5">
        <v>22</v>
      </c>
      <c r="AA929" s="5">
        <v>68</v>
      </c>
      <c r="AB929" s="5">
        <v>51</v>
      </c>
      <c r="AC929" s="5">
        <v>9</v>
      </c>
      <c r="AD929" s="5">
        <v>104</v>
      </c>
      <c r="AE929" s="5">
        <v>87</v>
      </c>
      <c r="AF929" s="5">
        <v>13</v>
      </c>
      <c r="AG929" s="6">
        <v>14.942528735632184</v>
      </c>
      <c r="AH929" s="6">
        <v>83.65384615384616</v>
      </c>
      <c r="AI929" s="6">
        <v>17.647058823529413</v>
      </c>
      <c r="AJ929" s="6">
        <v>75</v>
      </c>
    </row>
    <row r="930" spans="1:36" hidden="1" x14ac:dyDescent="0.2">
      <c r="A930" s="1" t="str">
        <f t="shared" si="14"/>
        <v>BoltonMixed White and Asian</v>
      </c>
      <c r="B930" s="3" t="s">
        <v>559</v>
      </c>
      <c r="C930" s="3" t="s">
        <v>560</v>
      </c>
      <c r="D930" s="3" t="s">
        <v>708</v>
      </c>
      <c r="E930" s="5">
        <v>1826</v>
      </c>
      <c r="F930" s="5">
        <v>656</v>
      </c>
      <c r="G930" s="5">
        <v>628</v>
      </c>
      <c r="H930" s="5">
        <v>568</v>
      </c>
      <c r="I930" s="5">
        <v>891</v>
      </c>
      <c r="J930" s="5">
        <v>381</v>
      </c>
      <c r="K930" s="5">
        <v>0</v>
      </c>
      <c r="L930" s="5">
        <v>480</v>
      </c>
      <c r="M930" s="5">
        <v>444</v>
      </c>
      <c r="N930" s="5">
        <v>246</v>
      </c>
      <c r="O930" s="6">
        <v>35.925520262869661</v>
      </c>
      <c r="P930" s="6">
        <v>34.392113910186197</v>
      </c>
      <c r="Q930" s="6">
        <v>31.106243154435926</v>
      </c>
      <c r="R930" s="6">
        <v>48.795180722891565</v>
      </c>
      <c r="S930" s="6">
        <v>20.86527929901424</v>
      </c>
      <c r="T930" s="6">
        <v>0</v>
      </c>
      <c r="U930" s="6">
        <v>26.286966046002192</v>
      </c>
      <c r="V930" s="6">
        <v>24.315443592552025</v>
      </c>
      <c r="W930" s="6">
        <v>13.472070098576122</v>
      </c>
      <c r="X930" s="5">
        <v>424</v>
      </c>
      <c r="Y930" s="5">
        <v>323</v>
      </c>
      <c r="Z930" s="5">
        <v>20</v>
      </c>
      <c r="AA930" s="5">
        <v>157</v>
      </c>
      <c r="AB930" s="5">
        <v>104</v>
      </c>
      <c r="AC930" s="5">
        <v>9</v>
      </c>
      <c r="AD930" s="5">
        <v>267</v>
      </c>
      <c r="AE930" s="5">
        <v>219</v>
      </c>
      <c r="AF930" s="5">
        <v>11</v>
      </c>
      <c r="AG930" s="6">
        <v>5.0228310502283104</v>
      </c>
      <c r="AH930" s="6">
        <v>82.022471910112358</v>
      </c>
      <c r="AI930" s="6">
        <v>8.6538461538461533</v>
      </c>
      <c r="AJ930" s="6">
        <v>66.242038216560516</v>
      </c>
    </row>
    <row r="931" spans="1:36" hidden="1" x14ac:dyDescent="0.2">
      <c r="A931" s="1" t="str">
        <f t="shared" si="14"/>
        <v>BoltonMixed Other</v>
      </c>
      <c r="B931" s="3" t="s">
        <v>559</v>
      </c>
      <c r="C931" s="3" t="s">
        <v>560</v>
      </c>
      <c r="D931" s="3" t="s">
        <v>709</v>
      </c>
      <c r="E931" s="5">
        <v>812</v>
      </c>
      <c r="F931" s="5">
        <v>280</v>
      </c>
      <c r="G931" s="5">
        <v>272</v>
      </c>
      <c r="H931" s="5">
        <v>267</v>
      </c>
      <c r="I931" s="5">
        <v>398</v>
      </c>
      <c r="J931" s="5">
        <v>161</v>
      </c>
      <c r="K931" s="5">
        <v>0</v>
      </c>
      <c r="L931" s="5">
        <v>196</v>
      </c>
      <c r="M931" s="5">
        <v>182</v>
      </c>
      <c r="N931" s="5">
        <v>115</v>
      </c>
      <c r="O931" s="6">
        <v>34.482758620689658</v>
      </c>
      <c r="P931" s="6">
        <v>33.497536945812811</v>
      </c>
      <c r="Q931" s="6">
        <v>32.881773399014776</v>
      </c>
      <c r="R931" s="6">
        <v>49.014778325123153</v>
      </c>
      <c r="S931" s="6">
        <v>19.827586206896552</v>
      </c>
      <c r="T931" s="6">
        <v>0</v>
      </c>
      <c r="U931" s="6">
        <v>24.137931034482758</v>
      </c>
      <c r="V931" s="6">
        <v>22.413793103448278</v>
      </c>
      <c r="W931" s="6">
        <v>14.16256157635468</v>
      </c>
      <c r="X931" s="5">
        <v>241</v>
      </c>
      <c r="Y931" s="5">
        <v>177</v>
      </c>
      <c r="Z931" s="5">
        <v>27</v>
      </c>
      <c r="AA931" s="5">
        <v>100</v>
      </c>
      <c r="AB931" s="5">
        <v>68</v>
      </c>
      <c r="AC931" s="5">
        <v>10</v>
      </c>
      <c r="AD931" s="5">
        <v>141</v>
      </c>
      <c r="AE931" s="5">
        <v>109</v>
      </c>
      <c r="AF931" s="5">
        <v>17</v>
      </c>
      <c r="AG931" s="6">
        <v>15.596330275229358</v>
      </c>
      <c r="AH931" s="6">
        <v>77.304964539007088</v>
      </c>
      <c r="AI931" s="6">
        <v>14.705882352941176</v>
      </c>
      <c r="AJ931" s="6">
        <v>68</v>
      </c>
    </row>
    <row r="932" spans="1:36" hidden="1" x14ac:dyDescent="0.2">
      <c r="A932" s="1" t="str">
        <f t="shared" si="14"/>
        <v>BoltonIndian</v>
      </c>
      <c r="B932" s="3" t="s">
        <v>559</v>
      </c>
      <c r="C932" s="3" t="s">
        <v>560</v>
      </c>
      <c r="D932" s="3" t="s">
        <v>710</v>
      </c>
      <c r="E932" s="5">
        <v>21665</v>
      </c>
      <c r="F932" s="5">
        <v>10168</v>
      </c>
      <c r="G932" s="5">
        <v>10012</v>
      </c>
      <c r="H932" s="5">
        <v>6978</v>
      </c>
      <c r="I932" s="5">
        <v>13041</v>
      </c>
      <c r="J932" s="5">
        <v>5745</v>
      </c>
      <c r="K932" s="5">
        <v>0</v>
      </c>
      <c r="L932" s="5">
        <v>6805</v>
      </c>
      <c r="M932" s="5">
        <v>8041</v>
      </c>
      <c r="N932" s="5">
        <v>3257</v>
      </c>
      <c r="O932" s="6">
        <v>46.932840987768287</v>
      </c>
      <c r="P932" s="6">
        <v>46.212785598892225</v>
      </c>
      <c r="Q932" s="6">
        <v>32.208631433187165</v>
      </c>
      <c r="R932" s="6">
        <v>60.193861066235861</v>
      </c>
      <c r="S932" s="6">
        <v>26.517424417262866</v>
      </c>
      <c r="T932" s="6">
        <v>0</v>
      </c>
      <c r="U932" s="6">
        <v>31.410108469882299</v>
      </c>
      <c r="V932" s="6">
        <v>37.115162704823447</v>
      </c>
      <c r="W932" s="6">
        <v>15.033464112624047</v>
      </c>
      <c r="X932" s="5">
        <v>8367</v>
      </c>
      <c r="Y932" s="5">
        <v>6404</v>
      </c>
      <c r="Z932" s="5">
        <v>367</v>
      </c>
      <c r="AA932" s="5">
        <v>3916</v>
      </c>
      <c r="AB932" s="5">
        <v>2867</v>
      </c>
      <c r="AC932" s="5">
        <v>178</v>
      </c>
      <c r="AD932" s="5">
        <v>4451</v>
      </c>
      <c r="AE932" s="5">
        <v>3537</v>
      </c>
      <c r="AF932" s="5">
        <v>189</v>
      </c>
      <c r="AG932" s="6">
        <v>5.343511450381679</v>
      </c>
      <c r="AH932" s="6">
        <v>79.465288699168724</v>
      </c>
      <c r="AI932" s="6">
        <v>6.2085803976281824</v>
      </c>
      <c r="AJ932" s="6">
        <v>73.212461695607757</v>
      </c>
    </row>
    <row r="933" spans="1:36" hidden="1" x14ac:dyDescent="0.2">
      <c r="A933" s="1" t="str">
        <f t="shared" si="14"/>
        <v>BoltonPakistani</v>
      </c>
      <c r="B933" s="3" t="s">
        <v>559</v>
      </c>
      <c r="C933" s="3" t="s">
        <v>560</v>
      </c>
      <c r="D933" s="3" t="s">
        <v>711</v>
      </c>
      <c r="E933" s="5">
        <v>12026</v>
      </c>
      <c r="F933" s="5">
        <v>5755</v>
      </c>
      <c r="G933" s="5">
        <v>5247</v>
      </c>
      <c r="H933" s="5">
        <v>4561</v>
      </c>
      <c r="I933" s="5">
        <v>7344</v>
      </c>
      <c r="J933" s="5">
        <v>2802</v>
      </c>
      <c r="K933" s="5">
        <v>0</v>
      </c>
      <c r="L933" s="5">
        <v>3338</v>
      </c>
      <c r="M933" s="5">
        <v>5148</v>
      </c>
      <c r="N933" s="5">
        <v>1904</v>
      </c>
      <c r="O933" s="6">
        <v>47.854648262098785</v>
      </c>
      <c r="P933" s="6">
        <v>43.630467320804925</v>
      </c>
      <c r="Q933" s="6">
        <v>37.926159986695495</v>
      </c>
      <c r="R933" s="6">
        <v>61.067686678862465</v>
      </c>
      <c r="S933" s="6">
        <v>23.299517711624812</v>
      </c>
      <c r="T933" s="6">
        <v>0</v>
      </c>
      <c r="U933" s="6">
        <v>27.756527523698654</v>
      </c>
      <c r="V933" s="6">
        <v>42.807250956261434</v>
      </c>
      <c r="W933" s="6">
        <v>15.832363213038416</v>
      </c>
      <c r="X933" s="5">
        <v>4163</v>
      </c>
      <c r="Y933" s="5">
        <v>2605</v>
      </c>
      <c r="Z933" s="5">
        <v>250</v>
      </c>
      <c r="AA933" s="5">
        <v>2464</v>
      </c>
      <c r="AB933" s="5">
        <v>1477</v>
      </c>
      <c r="AC933" s="5">
        <v>153</v>
      </c>
      <c r="AD933" s="5">
        <v>1699</v>
      </c>
      <c r="AE933" s="5">
        <v>1128</v>
      </c>
      <c r="AF933" s="5">
        <v>97</v>
      </c>
      <c r="AG933" s="6">
        <v>8.5992907801418443</v>
      </c>
      <c r="AH933" s="6">
        <v>66.391995291347854</v>
      </c>
      <c r="AI933" s="6">
        <v>10.358835477318889</v>
      </c>
      <c r="AJ933" s="6">
        <v>59.94318181818182</v>
      </c>
    </row>
    <row r="934" spans="1:36" hidden="1" x14ac:dyDescent="0.2">
      <c r="A934" s="1" t="str">
        <f t="shared" si="14"/>
        <v>BoltonBangladeshi</v>
      </c>
      <c r="B934" s="3" t="s">
        <v>559</v>
      </c>
      <c r="C934" s="3" t="s">
        <v>560</v>
      </c>
      <c r="D934" s="3" t="s">
        <v>712</v>
      </c>
      <c r="E934" s="5">
        <v>614</v>
      </c>
      <c r="F934" s="5">
        <v>269</v>
      </c>
      <c r="G934" s="5">
        <v>259</v>
      </c>
      <c r="H934" s="5">
        <v>197</v>
      </c>
      <c r="I934" s="5">
        <v>452</v>
      </c>
      <c r="J934" s="5">
        <v>111</v>
      </c>
      <c r="K934" s="5">
        <v>0</v>
      </c>
      <c r="L934" s="5">
        <v>157</v>
      </c>
      <c r="M934" s="5">
        <v>207</v>
      </c>
      <c r="N934" s="5">
        <v>91</v>
      </c>
      <c r="O934" s="6">
        <v>43.811074918566774</v>
      </c>
      <c r="P934" s="6">
        <v>42.182410423452765</v>
      </c>
      <c r="Q934" s="6">
        <v>32.084690553745929</v>
      </c>
      <c r="R934" s="6">
        <v>73.615635179153088</v>
      </c>
      <c r="S934" s="6">
        <v>18.078175895765472</v>
      </c>
      <c r="T934" s="6">
        <v>0</v>
      </c>
      <c r="U934" s="6">
        <v>25.570032573289904</v>
      </c>
      <c r="V934" s="6">
        <v>33.713355048859938</v>
      </c>
      <c r="W934" s="6">
        <v>14.82084690553746</v>
      </c>
      <c r="X934" s="5">
        <v>189</v>
      </c>
      <c r="Y934" s="5">
        <v>119</v>
      </c>
      <c r="Z934" s="5">
        <v>11</v>
      </c>
      <c r="AA934" s="5">
        <v>106</v>
      </c>
      <c r="AB934" s="5">
        <v>66</v>
      </c>
      <c r="AC934" s="5">
        <v>7</v>
      </c>
      <c r="AD934" s="5">
        <v>83</v>
      </c>
      <c r="AE934" s="5">
        <v>53</v>
      </c>
      <c r="AF934" s="5">
        <v>4</v>
      </c>
      <c r="AG934" s="6">
        <v>7.5471698113207548</v>
      </c>
      <c r="AH934" s="6">
        <v>63.855421686746986</v>
      </c>
      <c r="AI934" s="6">
        <v>10.606060606060606</v>
      </c>
      <c r="AJ934" s="6">
        <v>62.264150943396224</v>
      </c>
    </row>
    <row r="935" spans="1:36" hidden="1" x14ac:dyDescent="0.2">
      <c r="A935" s="1" t="str">
        <f t="shared" si="14"/>
        <v>BoltonChinese</v>
      </c>
      <c r="B935" s="3" t="s">
        <v>559</v>
      </c>
      <c r="C935" s="3" t="s">
        <v>560</v>
      </c>
      <c r="D935" s="3" t="s">
        <v>713</v>
      </c>
      <c r="E935" s="5">
        <v>1423</v>
      </c>
      <c r="F935" s="5">
        <v>485</v>
      </c>
      <c r="G935" s="5">
        <v>463</v>
      </c>
      <c r="H935" s="5">
        <v>489</v>
      </c>
      <c r="I935" s="5">
        <v>718</v>
      </c>
      <c r="J935" s="5">
        <v>257</v>
      </c>
      <c r="K935" s="5">
        <v>0</v>
      </c>
      <c r="L935" s="5">
        <v>441</v>
      </c>
      <c r="M935" s="5">
        <v>374</v>
      </c>
      <c r="N935" s="5">
        <v>205</v>
      </c>
      <c r="O935" s="6">
        <v>34.082923401264935</v>
      </c>
      <c r="P935" s="6">
        <v>32.536893886156008</v>
      </c>
      <c r="Q935" s="6">
        <v>34.364019676739282</v>
      </c>
      <c r="R935" s="6">
        <v>50.456781447645817</v>
      </c>
      <c r="S935" s="6">
        <v>18.060435699226986</v>
      </c>
      <c r="T935" s="6">
        <v>0</v>
      </c>
      <c r="U935" s="6">
        <v>30.990864371047085</v>
      </c>
      <c r="V935" s="6">
        <v>26.282501756851723</v>
      </c>
      <c r="W935" s="6">
        <v>14.406184118060436</v>
      </c>
      <c r="X935" s="5">
        <v>534</v>
      </c>
      <c r="Y935" s="5">
        <v>459</v>
      </c>
      <c r="Z935" s="5">
        <v>22</v>
      </c>
      <c r="AA935" s="5">
        <v>225</v>
      </c>
      <c r="AB935" s="5">
        <v>174</v>
      </c>
      <c r="AC935" s="5">
        <v>6</v>
      </c>
      <c r="AD935" s="5">
        <v>309</v>
      </c>
      <c r="AE935" s="5">
        <v>285</v>
      </c>
      <c r="AF935" s="5">
        <v>16</v>
      </c>
      <c r="AG935" s="6">
        <v>5.6140350877192979</v>
      </c>
      <c r="AH935" s="6">
        <v>92.233009708737868</v>
      </c>
      <c r="AI935" s="6">
        <v>3.4482758620689653</v>
      </c>
      <c r="AJ935" s="6">
        <v>77.333333333333329</v>
      </c>
    </row>
    <row r="936" spans="1:36" hidden="1" x14ac:dyDescent="0.2">
      <c r="A936" s="1" t="str">
        <f t="shared" si="14"/>
        <v>BoltonAsian Other</v>
      </c>
      <c r="B936" s="3" t="s">
        <v>559</v>
      </c>
      <c r="C936" s="3" t="s">
        <v>560</v>
      </c>
      <c r="D936" s="3" t="s">
        <v>714</v>
      </c>
      <c r="E936" s="5">
        <v>3021</v>
      </c>
      <c r="F936" s="5">
        <v>1505</v>
      </c>
      <c r="G936" s="5">
        <v>1464</v>
      </c>
      <c r="H936" s="5">
        <v>1236</v>
      </c>
      <c r="I936" s="5">
        <v>1897</v>
      </c>
      <c r="J936" s="5">
        <v>835</v>
      </c>
      <c r="K936" s="5">
        <v>0</v>
      </c>
      <c r="L936" s="5">
        <v>897</v>
      </c>
      <c r="M936" s="5">
        <v>979</v>
      </c>
      <c r="N936" s="5">
        <v>473</v>
      </c>
      <c r="O936" s="6">
        <v>49.817941079112877</v>
      </c>
      <c r="P936" s="6">
        <v>48.460774577954318</v>
      </c>
      <c r="Q936" s="6">
        <v>40.913604766633568</v>
      </c>
      <c r="R936" s="6">
        <v>62.793776895067857</v>
      </c>
      <c r="S936" s="6">
        <v>27.639854352863292</v>
      </c>
      <c r="T936" s="6">
        <v>0</v>
      </c>
      <c r="U936" s="6">
        <v>29.692154915590866</v>
      </c>
      <c r="V936" s="6">
        <v>32.406487917907981</v>
      </c>
      <c r="W936" s="6">
        <v>15.657067196292619</v>
      </c>
      <c r="X936" s="5">
        <v>1171</v>
      </c>
      <c r="Y936" s="5">
        <v>839</v>
      </c>
      <c r="Z936" s="5">
        <v>93</v>
      </c>
      <c r="AA936" s="5">
        <v>643</v>
      </c>
      <c r="AB936" s="5">
        <v>408</v>
      </c>
      <c r="AC936" s="5">
        <v>59</v>
      </c>
      <c r="AD936" s="5">
        <v>528</v>
      </c>
      <c r="AE936" s="5">
        <v>431</v>
      </c>
      <c r="AF936" s="5">
        <v>34</v>
      </c>
      <c r="AG936" s="6">
        <v>7.8886310904872392</v>
      </c>
      <c r="AH936" s="6">
        <v>81.628787878787875</v>
      </c>
      <c r="AI936" s="6">
        <v>14.46078431372549</v>
      </c>
      <c r="AJ936" s="6">
        <v>63.45256609642302</v>
      </c>
    </row>
    <row r="937" spans="1:36" hidden="1" x14ac:dyDescent="0.2">
      <c r="A937" s="1" t="str">
        <f t="shared" si="14"/>
        <v>BoltonBlack African</v>
      </c>
      <c r="B937" s="3" t="s">
        <v>559</v>
      </c>
      <c r="C937" s="3" t="s">
        <v>560</v>
      </c>
      <c r="D937" s="3" t="s">
        <v>715</v>
      </c>
      <c r="E937" s="5">
        <v>3451</v>
      </c>
      <c r="F937" s="5">
        <v>2091</v>
      </c>
      <c r="G937" s="5">
        <v>2050</v>
      </c>
      <c r="H937" s="5">
        <v>1771</v>
      </c>
      <c r="I937" s="5">
        <v>2516</v>
      </c>
      <c r="J937" s="5">
        <v>1111</v>
      </c>
      <c r="K937" s="5">
        <v>0</v>
      </c>
      <c r="L937" s="5">
        <v>1043</v>
      </c>
      <c r="M937" s="5">
        <v>1438</v>
      </c>
      <c r="N937" s="5">
        <v>723</v>
      </c>
      <c r="O937" s="6">
        <v>60.591133004926107</v>
      </c>
      <c r="P937" s="6">
        <v>59.40307157345697</v>
      </c>
      <c r="Q937" s="6">
        <v>51.318458417849897</v>
      </c>
      <c r="R937" s="6">
        <v>72.906403940886705</v>
      </c>
      <c r="S937" s="6">
        <v>32.193567082005217</v>
      </c>
      <c r="T937" s="6">
        <v>0</v>
      </c>
      <c r="U937" s="6">
        <v>30.223123732251523</v>
      </c>
      <c r="V937" s="6">
        <v>41.669081425673717</v>
      </c>
      <c r="W937" s="6">
        <v>20.950449145175313</v>
      </c>
      <c r="X937" s="5">
        <v>1159</v>
      </c>
      <c r="Y937" s="5">
        <v>900</v>
      </c>
      <c r="Z937" s="5">
        <v>216</v>
      </c>
      <c r="AA937" s="5">
        <v>727</v>
      </c>
      <c r="AB937" s="5">
        <v>553</v>
      </c>
      <c r="AC937" s="5">
        <v>158</v>
      </c>
      <c r="AD937" s="5">
        <v>432</v>
      </c>
      <c r="AE937" s="5">
        <v>347</v>
      </c>
      <c r="AF937" s="5">
        <v>58</v>
      </c>
      <c r="AG937" s="6">
        <v>16.714697406340058</v>
      </c>
      <c r="AH937" s="6">
        <v>80.324074074074076</v>
      </c>
      <c r="AI937" s="6">
        <v>28.571428571428573</v>
      </c>
      <c r="AJ937" s="6">
        <v>76.06602475928473</v>
      </c>
    </row>
    <row r="938" spans="1:36" hidden="1" x14ac:dyDescent="0.2">
      <c r="A938" s="1" t="str">
        <f t="shared" si="14"/>
        <v>BoltonBlack Caribbean</v>
      </c>
      <c r="B938" s="3" t="s">
        <v>559</v>
      </c>
      <c r="C938" s="3" t="s">
        <v>560</v>
      </c>
      <c r="D938" s="3" t="s">
        <v>716</v>
      </c>
      <c r="E938" s="5">
        <v>608</v>
      </c>
      <c r="F938" s="5">
        <v>223</v>
      </c>
      <c r="G938" s="5">
        <v>220</v>
      </c>
      <c r="H938" s="5">
        <v>206</v>
      </c>
      <c r="I938" s="5">
        <v>321</v>
      </c>
      <c r="J938" s="5">
        <v>133</v>
      </c>
      <c r="K938" s="5">
        <v>0</v>
      </c>
      <c r="L938" s="5">
        <v>182</v>
      </c>
      <c r="M938" s="5">
        <v>135</v>
      </c>
      <c r="N938" s="5">
        <v>83</v>
      </c>
      <c r="O938" s="6">
        <v>36.67763157894737</v>
      </c>
      <c r="P938" s="6">
        <v>36.184210526315788</v>
      </c>
      <c r="Q938" s="6">
        <v>33.881578947368418</v>
      </c>
      <c r="R938" s="6">
        <v>52.796052631578945</v>
      </c>
      <c r="S938" s="6">
        <v>21.875</v>
      </c>
      <c r="T938" s="6">
        <v>0</v>
      </c>
      <c r="U938" s="6">
        <v>29.934210526315791</v>
      </c>
      <c r="V938" s="6">
        <v>22.203947368421051</v>
      </c>
      <c r="W938" s="6">
        <v>13.651315789473685</v>
      </c>
      <c r="X938" s="5">
        <v>231</v>
      </c>
      <c r="Y938" s="5">
        <v>203</v>
      </c>
      <c r="Z938" s="5">
        <v>20</v>
      </c>
      <c r="AA938" s="5">
        <v>88</v>
      </c>
      <c r="AB938" s="5">
        <v>74</v>
      </c>
      <c r="AC938" s="5">
        <v>5</v>
      </c>
      <c r="AD938" s="5">
        <v>143</v>
      </c>
      <c r="AE938" s="5">
        <v>129</v>
      </c>
      <c r="AF938" s="5">
        <v>15</v>
      </c>
      <c r="AG938" s="6">
        <v>11.627906976744185</v>
      </c>
      <c r="AH938" s="6">
        <v>90.209790209790214</v>
      </c>
      <c r="AI938" s="6">
        <v>6.756756756756757</v>
      </c>
      <c r="AJ938" s="6">
        <v>84.090909090909093</v>
      </c>
    </row>
    <row r="939" spans="1:36" hidden="1" x14ac:dyDescent="0.2">
      <c r="A939" s="1" t="str">
        <f t="shared" si="14"/>
        <v>BoltonBlack Other</v>
      </c>
      <c r="B939" s="3" t="s">
        <v>559</v>
      </c>
      <c r="C939" s="3" t="s">
        <v>560</v>
      </c>
      <c r="D939" s="3" t="s">
        <v>717</v>
      </c>
      <c r="E939" s="5">
        <v>593</v>
      </c>
      <c r="F939" s="5">
        <v>346</v>
      </c>
      <c r="G939" s="5">
        <v>339</v>
      </c>
      <c r="H939" s="5">
        <v>279</v>
      </c>
      <c r="I939" s="5">
        <v>395</v>
      </c>
      <c r="J939" s="5">
        <v>185</v>
      </c>
      <c r="K939" s="5">
        <v>0</v>
      </c>
      <c r="L939" s="5">
        <v>140</v>
      </c>
      <c r="M939" s="5">
        <v>270</v>
      </c>
      <c r="N939" s="5">
        <v>126</v>
      </c>
      <c r="O939" s="6">
        <v>58.347386172006743</v>
      </c>
      <c r="P939" s="6">
        <v>57.166947723440138</v>
      </c>
      <c r="Q939" s="6">
        <v>47.048903878583474</v>
      </c>
      <c r="R939" s="6">
        <v>66.610455311973013</v>
      </c>
      <c r="S939" s="6">
        <v>31.197301854974704</v>
      </c>
      <c r="T939" s="6">
        <v>0</v>
      </c>
      <c r="U939" s="6">
        <v>23.608768971332211</v>
      </c>
      <c r="V939" s="6">
        <v>45.531197301854974</v>
      </c>
      <c r="W939" s="6">
        <v>21.247892074198987</v>
      </c>
      <c r="X939" s="5">
        <v>162</v>
      </c>
      <c r="Y939" s="5">
        <v>112</v>
      </c>
      <c r="Z939" s="5">
        <v>25</v>
      </c>
      <c r="AA939" s="5">
        <v>101</v>
      </c>
      <c r="AB939" s="5">
        <v>67</v>
      </c>
      <c r="AC939" s="5">
        <v>19</v>
      </c>
      <c r="AD939" s="5">
        <v>61</v>
      </c>
      <c r="AE939" s="5">
        <v>45</v>
      </c>
      <c r="AF939" s="5">
        <v>6</v>
      </c>
      <c r="AG939" s="6">
        <v>13.333333333333334</v>
      </c>
      <c r="AH939" s="6">
        <v>73.770491803278688</v>
      </c>
      <c r="AI939" s="6">
        <v>28.35820895522388</v>
      </c>
      <c r="AJ939" s="6">
        <v>66.336633663366342</v>
      </c>
    </row>
    <row r="940" spans="1:36" hidden="1" x14ac:dyDescent="0.2">
      <c r="A940" s="1" t="str">
        <f t="shared" si="14"/>
        <v>BoltonArab</v>
      </c>
      <c r="B940" s="3" t="s">
        <v>559</v>
      </c>
      <c r="C940" s="3" t="s">
        <v>560</v>
      </c>
      <c r="D940" s="3" t="s">
        <v>699</v>
      </c>
      <c r="E940" s="5">
        <v>727</v>
      </c>
      <c r="F940" s="5">
        <v>383</v>
      </c>
      <c r="G940" s="5">
        <v>375</v>
      </c>
      <c r="H940" s="5">
        <v>347</v>
      </c>
      <c r="I940" s="5">
        <v>467</v>
      </c>
      <c r="J940" s="5">
        <v>181</v>
      </c>
      <c r="K940" s="5">
        <v>0</v>
      </c>
      <c r="L940" s="5">
        <v>208</v>
      </c>
      <c r="M940" s="5">
        <v>305</v>
      </c>
      <c r="N940" s="5">
        <v>151</v>
      </c>
      <c r="O940" s="6">
        <v>52.68225584594223</v>
      </c>
      <c r="P940" s="6">
        <v>51.581843191196697</v>
      </c>
      <c r="Q940" s="6">
        <v>47.730398899587342</v>
      </c>
      <c r="R940" s="6">
        <v>64.236588720770285</v>
      </c>
      <c r="S940" s="6">
        <v>24.896836313617605</v>
      </c>
      <c r="T940" s="6">
        <v>0</v>
      </c>
      <c r="U940" s="6">
        <v>28.610729023383769</v>
      </c>
      <c r="V940" s="6">
        <v>41.953232462173318</v>
      </c>
      <c r="W940" s="6">
        <v>20.770288858321869</v>
      </c>
      <c r="X940" s="5">
        <v>266</v>
      </c>
      <c r="Y940" s="5">
        <v>165</v>
      </c>
      <c r="Z940" s="5">
        <v>49</v>
      </c>
      <c r="AA940" s="5">
        <v>161</v>
      </c>
      <c r="AB940" s="5">
        <v>98</v>
      </c>
      <c r="AC940" s="5">
        <v>34</v>
      </c>
      <c r="AD940" s="5">
        <v>105</v>
      </c>
      <c r="AE940" s="5">
        <v>67</v>
      </c>
      <c r="AF940" s="5">
        <v>15</v>
      </c>
      <c r="AG940" s="6">
        <v>22.388059701492537</v>
      </c>
      <c r="AH940" s="6">
        <v>63.80952380952381</v>
      </c>
      <c r="AI940" s="6">
        <v>34.693877551020407</v>
      </c>
      <c r="AJ940" s="6">
        <v>60.869565217391305</v>
      </c>
    </row>
    <row r="941" spans="1:36" hidden="1" x14ac:dyDescent="0.2">
      <c r="A941" s="1" t="str">
        <f t="shared" si="14"/>
        <v>BoltonOther</v>
      </c>
      <c r="B941" s="3" t="s">
        <v>559</v>
      </c>
      <c r="C941" s="3" t="s">
        <v>560</v>
      </c>
      <c r="D941" s="3" t="s">
        <v>718</v>
      </c>
      <c r="E941" s="5">
        <v>1121</v>
      </c>
      <c r="F941" s="5">
        <v>569</v>
      </c>
      <c r="G941" s="5">
        <v>556</v>
      </c>
      <c r="H941" s="5">
        <v>498</v>
      </c>
      <c r="I941" s="5">
        <v>719</v>
      </c>
      <c r="J941" s="5">
        <v>252</v>
      </c>
      <c r="K941" s="5">
        <v>0</v>
      </c>
      <c r="L941" s="5">
        <v>298</v>
      </c>
      <c r="M941" s="5">
        <v>394</v>
      </c>
      <c r="N941" s="5">
        <v>155</v>
      </c>
      <c r="O941" s="6">
        <v>50.758251561106157</v>
      </c>
      <c r="P941" s="6">
        <v>49.598572702943798</v>
      </c>
      <c r="Q941" s="6">
        <v>44.42462087421945</v>
      </c>
      <c r="R941" s="6">
        <v>64.139161462979487</v>
      </c>
      <c r="S941" s="6">
        <v>22.479928635147189</v>
      </c>
      <c r="T941" s="6">
        <v>0</v>
      </c>
      <c r="U941" s="6">
        <v>26.583407671721677</v>
      </c>
      <c r="V941" s="6">
        <v>35.147190008920603</v>
      </c>
      <c r="W941" s="6">
        <v>13.826940231935772</v>
      </c>
      <c r="X941" s="5">
        <v>579</v>
      </c>
      <c r="Y941" s="5">
        <v>426</v>
      </c>
      <c r="Z941" s="5">
        <v>89</v>
      </c>
      <c r="AA941" s="5">
        <v>327</v>
      </c>
      <c r="AB941" s="5">
        <v>227</v>
      </c>
      <c r="AC941" s="5">
        <v>55</v>
      </c>
      <c r="AD941" s="5">
        <v>252</v>
      </c>
      <c r="AE941" s="5">
        <v>199</v>
      </c>
      <c r="AF941" s="5">
        <v>34</v>
      </c>
      <c r="AG941" s="6">
        <v>17.08542713567839</v>
      </c>
      <c r="AH941" s="6">
        <v>78.968253968253961</v>
      </c>
      <c r="AI941" s="6">
        <v>24.229074889867842</v>
      </c>
      <c r="AJ941" s="6">
        <v>69.418960244648318</v>
      </c>
    </row>
    <row r="942" spans="1:36" x14ac:dyDescent="0.2">
      <c r="A942" s="1" t="str">
        <f t="shared" si="14"/>
        <v>BostonAll people</v>
      </c>
      <c r="B942" s="3" t="s">
        <v>381</v>
      </c>
      <c r="C942" s="3" t="s">
        <v>382</v>
      </c>
      <c r="D942" s="3" t="s">
        <v>700</v>
      </c>
      <c r="E942" s="5">
        <v>64637</v>
      </c>
      <c r="F942" s="5">
        <v>1478</v>
      </c>
      <c r="G942" s="5">
        <v>1478</v>
      </c>
      <c r="H942" s="5">
        <v>1478</v>
      </c>
      <c r="I942" s="5">
        <v>0</v>
      </c>
      <c r="J942" s="5">
        <v>8622</v>
      </c>
      <c r="K942" s="5">
        <v>10022</v>
      </c>
      <c r="L942" s="5">
        <v>10599</v>
      </c>
      <c r="M942" s="5">
        <v>2558</v>
      </c>
      <c r="N942" s="5">
        <v>0</v>
      </c>
      <c r="O942" s="6">
        <v>2.2866160248773921</v>
      </c>
      <c r="P942" s="6">
        <v>2.2866160248773921</v>
      </c>
      <c r="Q942" s="6">
        <v>2.2866160248773921</v>
      </c>
      <c r="R942" s="6">
        <v>0</v>
      </c>
      <c r="S942" s="6">
        <v>13.339109178953231</v>
      </c>
      <c r="T942" s="6">
        <v>15.505051286414902</v>
      </c>
      <c r="U942" s="6">
        <v>16.397728854990177</v>
      </c>
      <c r="V942" s="6">
        <v>3.9574856506335379</v>
      </c>
      <c r="W942" s="6">
        <v>0</v>
      </c>
      <c r="X942" s="5">
        <v>20710</v>
      </c>
      <c r="Y942" s="5">
        <v>18103</v>
      </c>
      <c r="Z942" s="5">
        <v>960</v>
      </c>
      <c r="AA942" s="5">
        <v>0</v>
      </c>
      <c r="AB942" s="5">
        <v>0</v>
      </c>
      <c r="AC942" s="5">
        <v>0</v>
      </c>
      <c r="AD942" s="5">
        <v>20710</v>
      </c>
      <c r="AE942" s="5">
        <v>18103</v>
      </c>
      <c r="AF942" s="5">
        <v>960</v>
      </c>
      <c r="AG942" s="6">
        <v>5.3029884549522182</v>
      </c>
      <c r="AH942" s="6">
        <v>87.411878319652345</v>
      </c>
      <c r="AI942" s="6"/>
      <c r="AJ942" s="6"/>
    </row>
    <row r="943" spans="1:36" hidden="1" x14ac:dyDescent="0.2">
      <c r="A943" s="1" t="str">
        <f t="shared" si="14"/>
        <v>BostonWhite British</v>
      </c>
      <c r="B943" s="3" t="s">
        <v>381</v>
      </c>
      <c r="C943" s="3" t="s">
        <v>382</v>
      </c>
      <c r="D943" s="3" t="s">
        <v>701</v>
      </c>
      <c r="E943" s="5">
        <v>54221</v>
      </c>
      <c r="F943" s="5">
        <v>972</v>
      </c>
      <c r="G943" s="5">
        <v>972</v>
      </c>
      <c r="H943" s="5">
        <v>972</v>
      </c>
      <c r="I943" s="5">
        <v>0</v>
      </c>
      <c r="J943" s="5">
        <v>6266</v>
      </c>
      <c r="K943" s="5">
        <v>9588</v>
      </c>
      <c r="L943" s="5">
        <v>6535</v>
      </c>
      <c r="M943" s="5">
        <v>1364</v>
      </c>
      <c r="N943" s="5">
        <v>0</v>
      </c>
      <c r="O943" s="6">
        <v>1.7926633592150643</v>
      </c>
      <c r="P943" s="6">
        <v>1.7926633592150643</v>
      </c>
      <c r="Q943" s="6">
        <v>1.7926633592150643</v>
      </c>
      <c r="R943" s="6">
        <v>0</v>
      </c>
      <c r="S943" s="6">
        <v>11.556408033787648</v>
      </c>
      <c r="T943" s="6">
        <v>17.683185481639956</v>
      </c>
      <c r="U943" s="6">
        <v>12.052525774146549</v>
      </c>
      <c r="V943" s="6">
        <v>2.5156304752771068</v>
      </c>
      <c r="W943" s="6">
        <v>0</v>
      </c>
      <c r="X943" s="5">
        <v>15566</v>
      </c>
      <c r="Y943" s="5">
        <v>13375</v>
      </c>
      <c r="Z943" s="5">
        <v>761</v>
      </c>
      <c r="AA943" s="5">
        <v>0</v>
      </c>
      <c r="AB943" s="5">
        <v>0</v>
      </c>
      <c r="AC943" s="5">
        <v>0</v>
      </c>
      <c r="AD943" s="5">
        <v>15566</v>
      </c>
      <c r="AE943" s="5">
        <v>13375</v>
      </c>
      <c r="AF943" s="5">
        <v>761</v>
      </c>
      <c r="AG943" s="6">
        <v>5.6897196261682241</v>
      </c>
      <c r="AH943" s="6">
        <v>85.924450725941156</v>
      </c>
      <c r="AI943" s="6"/>
      <c r="AJ943" s="6"/>
    </row>
    <row r="944" spans="1:36" hidden="1" x14ac:dyDescent="0.2">
      <c r="A944" s="1" t="str">
        <f t="shared" si="14"/>
        <v>BostonMinorities - all other than White British</v>
      </c>
      <c r="B944" s="3" t="s">
        <v>381</v>
      </c>
      <c r="C944" s="3" t="s">
        <v>382</v>
      </c>
      <c r="D944" s="3" t="s">
        <v>702</v>
      </c>
      <c r="E944" s="5">
        <v>10416</v>
      </c>
      <c r="F944" s="5">
        <v>506</v>
      </c>
      <c r="G944" s="5">
        <v>506</v>
      </c>
      <c r="H944" s="5">
        <v>506</v>
      </c>
      <c r="I944" s="5">
        <v>0</v>
      </c>
      <c r="J944" s="5">
        <v>2356</v>
      </c>
      <c r="K944" s="5">
        <v>434</v>
      </c>
      <c r="L944" s="5">
        <v>4064</v>
      </c>
      <c r="M944" s="5">
        <v>1194</v>
      </c>
      <c r="N944" s="5">
        <v>0</v>
      </c>
      <c r="O944" s="6">
        <v>4.8579109062980033</v>
      </c>
      <c r="P944" s="6">
        <v>4.8579109062980033</v>
      </c>
      <c r="Q944" s="6">
        <v>4.8579109062980033</v>
      </c>
      <c r="R944" s="6">
        <v>0</v>
      </c>
      <c r="S944" s="6">
        <v>22.61904761904762</v>
      </c>
      <c r="T944" s="6">
        <v>4.166666666666667</v>
      </c>
      <c r="U944" s="6">
        <v>39.016897081413212</v>
      </c>
      <c r="V944" s="6">
        <v>11.463133640552995</v>
      </c>
      <c r="W944" s="6">
        <v>0</v>
      </c>
      <c r="X944" s="5">
        <v>5144</v>
      </c>
      <c r="Y944" s="5">
        <v>4728</v>
      </c>
      <c r="Z944" s="5">
        <v>199</v>
      </c>
      <c r="AA944" s="5">
        <v>0</v>
      </c>
      <c r="AB944" s="5">
        <v>0</v>
      </c>
      <c r="AC944" s="5">
        <v>0</v>
      </c>
      <c r="AD944" s="5">
        <v>5144</v>
      </c>
      <c r="AE944" s="5">
        <v>4728</v>
      </c>
      <c r="AF944" s="5">
        <v>199</v>
      </c>
      <c r="AG944" s="6">
        <v>4.208967851099831</v>
      </c>
      <c r="AH944" s="6">
        <v>91.912908242612758</v>
      </c>
      <c r="AI944" s="6"/>
      <c r="AJ944" s="6"/>
    </row>
    <row r="945" spans="1:36" hidden="1" x14ac:dyDescent="0.2">
      <c r="A945" s="1" t="str">
        <f t="shared" si="14"/>
        <v>BostonWhite Irish</v>
      </c>
      <c r="B945" s="3" t="s">
        <v>381</v>
      </c>
      <c r="C945" s="3" t="s">
        <v>382</v>
      </c>
      <c r="D945" s="3" t="s">
        <v>703</v>
      </c>
      <c r="E945" s="5">
        <v>208</v>
      </c>
      <c r="F945" s="5">
        <v>4</v>
      </c>
      <c r="G945" s="5">
        <v>4</v>
      </c>
      <c r="H945" s="5">
        <v>4</v>
      </c>
      <c r="I945" s="5">
        <v>0</v>
      </c>
      <c r="J945" s="5">
        <v>15</v>
      </c>
      <c r="K945" s="5">
        <v>43</v>
      </c>
      <c r="L945" s="5">
        <v>29</v>
      </c>
      <c r="M945" s="5">
        <v>10</v>
      </c>
      <c r="N945" s="5">
        <v>0</v>
      </c>
      <c r="O945" s="6">
        <v>1.9230769230769231</v>
      </c>
      <c r="P945" s="6">
        <v>1.9230769230769231</v>
      </c>
      <c r="Q945" s="6">
        <v>1.9230769230769231</v>
      </c>
      <c r="R945" s="6">
        <v>0</v>
      </c>
      <c r="S945" s="6">
        <v>7.2115384615384617</v>
      </c>
      <c r="T945" s="6">
        <v>20.673076923076923</v>
      </c>
      <c r="U945" s="6">
        <v>13.942307692307692</v>
      </c>
      <c r="V945" s="6">
        <v>4.8076923076923075</v>
      </c>
      <c r="W945" s="6">
        <v>0</v>
      </c>
      <c r="X945" s="5">
        <v>46</v>
      </c>
      <c r="Y945" s="5">
        <v>42</v>
      </c>
      <c r="Z945" s="5">
        <v>2</v>
      </c>
      <c r="AA945" s="5">
        <v>0</v>
      </c>
      <c r="AB945" s="5">
        <v>0</v>
      </c>
      <c r="AC945" s="5">
        <v>0</v>
      </c>
      <c r="AD945" s="5">
        <v>46</v>
      </c>
      <c r="AE945" s="5">
        <v>42</v>
      </c>
      <c r="AF945" s="5">
        <v>2</v>
      </c>
      <c r="AG945" s="6">
        <v>4.7619047619047619</v>
      </c>
      <c r="AH945" s="6">
        <v>91.304347826086953</v>
      </c>
      <c r="AI945" s="6"/>
      <c r="AJ945" s="6"/>
    </row>
    <row r="946" spans="1:36" hidden="1" x14ac:dyDescent="0.2">
      <c r="A946" s="1" t="str">
        <f t="shared" si="14"/>
        <v>BostonWhite Gyspy or Irish Traveller</v>
      </c>
      <c r="B946" s="3" t="s">
        <v>381</v>
      </c>
      <c r="C946" s="3" t="s">
        <v>382</v>
      </c>
      <c r="D946" s="3" t="s">
        <v>704</v>
      </c>
      <c r="E946" s="5">
        <v>63</v>
      </c>
      <c r="F946" s="5">
        <v>0</v>
      </c>
      <c r="G946" s="5">
        <v>0</v>
      </c>
      <c r="H946" s="5">
        <v>0</v>
      </c>
      <c r="I946" s="5">
        <v>0</v>
      </c>
      <c r="J946" s="5">
        <v>8</v>
      </c>
      <c r="K946" s="5">
        <v>5</v>
      </c>
      <c r="L946" s="5">
        <v>26</v>
      </c>
      <c r="M946" s="5">
        <v>8</v>
      </c>
      <c r="N946" s="5">
        <v>0</v>
      </c>
      <c r="O946" s="6">
        <v>0</v>
      </c>
      <c r="P946" s="6">
        <v>0</v>
      </c>
      <c r="Q946" s="6">
        <v>0</v>
      </c>
      <c r="R946" s="6">
        <v>0</v>
      </c>
      <c r="S946" s="6">
        <v>12.698412698412698</v>
      </c>
      <c r="T946" s="6">
        <v>7.9365079365079367</v>
      </c>
      <c r="U946" s="6">
        <v>41.269841269841272</v>
      </c>
      <c r="V946" s="6">
        <v>12.698412698412698</v>
      </c>
      <c r="W946" s="6">
        <v>0</v>
      </c>
      <c r="X946" s="5">
        <v>18</v>
      </c>
      <c r="Y946" s="5">
        <v>6</v>
      </c>
      <c r="Z946" s="5">
        <v>1</v>
      </c>
      <c r="AA946" s="5">
        <v>0</v>
      </c>
      <c r="AB946" s="5">
        <v>0</v>
      </c>
      <c r="AC946" s="5">
        <v>0</v>
      </c>
      <c r="AD946" s="5">
        <v>18</v>
      </c>
      <c r="AE946" s="5">
        <v>6</v>
      </c>
      <c r="AF946" s="5">
        <v>1</v>
      </c>
      <c r="AG946" s="6">
        <v>16.666666666666668</v>
      </c>
      <c r="AH946" s="6">
        <v>33.333333333333336</v>
      </c>
      <c r="AI946" s="6"/>
      <c r="AJ946" s="6"/>
    </row>
    <row r="947" spans="1:36" hidden="1" x14ac:dyDescent="0.2">
      <c r="A947" s="1" t="str">
        <f t="shared" si="14"/>
        <v>BostonWhite Other</v>
      </c>
      <c r="B947" s="3" t="s">
        <v>381</v>
      </c>
      <c r="C947" s="3" t="s">
        <v>382</v>
      </c>
      <c r="D947" s="3" t="s">
        <v>705</v>
      </c>
      <c r="E947" s="5">
        <v>8100</v>
      </c>
      <c r="F947" s="5">
        <v>447</v>
      </c>
      <c r="G947" s="5">
        <v>447</v>
      </c>
      <c r="H947" s="5">
        <v>447</v>
      </c>
      <c r="I947" s="5">
        <v>0</v>
      </c>
      <c r="J947" s="5">
        <v>2015</v>
      </c>
      <c r="K947" s="5">
        <v>260</v>
      </c>
      <c r="L947" s="5">
        <v>3467</v>
      </c>
      <c r="M947" s="5">
        <v>991</v>
      </c>
      <c r="N947" s="5">
        <v>0</v>
      </c>
      <c r="O947" s="6">
        <v>5.5185185185185182</v>
      </c>
      <c r="P947" s="6">
        <v>5.5185185185185182</v>
      </c>
      <c r="Q947" s="6">
        <v>5.5185185185185182</v>
      </c>
      <c r="R947" s="6">
        <v>0</v>
      </c>
      <c r="S947" s="6">
        <v>24.876543209876544</v>
      </c>
      <c r="T947" s="6">
        <v>3.2098765432098766</v>
      </c>
      <c r="U947" s="6">
        <v>42.802469135802468</v>
      </c>
      <c r="V947" s="6">
        <v>12.234567901234568</v>
      </c>
      <c r="W947" s="6">
        <v>0</v>
      </c>
      <c r="X947" s="5">
        <v>4194</v>
      </c>
      <c r="Y947" s="5">
        <v>3919</v>
      </c>
      <c r="Z947" s="5">
        <v>150</v>
      </c>
      <c r="AA947" s="5">
        <v>0</v>
      </c>
      <c r="AB947" s="5">
        <v>0</v>
      </c>
      <c r="AC947" s="5">
        <v>0</v>
      </c>
      <c r="AD947" s="5">
        <v>4194</v>
      </c>
      <c r="AE947" s="5">
        <v>3919</v>
      </c>
      <c r="AF947" s="5">
        <v>150</v>
      </c>
      <c r="AG947" s="6">
        <v>3.827507017096198</v>
      </c>
      <c r="AH947" s="6">
        <v>93.44301382927992</v>
      </c>
      <c r="AI947" s="6"/>
      <c r="AJ947" s="6"/>
    </row>
    <row r="948" spans="1:36" hidden="1" x14ac:dyDescent="0.2">
      <c r="A948" s="1" t="str">
        <f t="shared" si="14"/>
        <v>BostonMixed White and Black Caribbean</v>
      </c>
      <c r="B948" s="3" t="s">
        <v>381</v>
      </c>
      <c r="C948" s="3" t="s">
        <v>382</v>
      </c>
      <c r="D948" s="3" t="s">
        <v>706</v>
      </c>
      <c r="E948" s="5">
        <v>171</v>
      </c>
      <c r="F948" s="5">
        <v>7</v>
      </c>
      <c r="G948" s="5">
        <v>7</v>
      </c>
      <c r="H948" s="5">
        <v>7</v>
      </c>
      <c r="I948" s="5">
        <v>0</v>
      </c>
      <c r="J948" s="5">
        <v>44</v>
      </c>
      <c r="K948" s="5">
        <v>24</v>
      </c>
      <c r="L948" s="5">
        <v>26</v>
      </c>
      <c r="M948" s="5">
        <v>7</v>
      </c>
      <c r="N948" s="5">
        <v>0</v>
      </c>
      <c r="O948" s="6">
        <v>4.0935672514619883</v>
      </c>
      <c r="P948" s="6">
        <v>4.0935672514619883</v>
      </c>
      <c r="Q948" s="6">
        <v>4.0935672514619883</v>
      </c>
      <c r="R948" s="6">
        <v>0</v>
      </c>
      <c r="S948" s="6">
        <v>25.730994152046783</v>
      </c>
      <c r="T948" s="6">
        <v>14.035087719298245</v>
      </c>
      <c r="U948" s="6">
        <v>15.2046783625731</v>
      </c>
      <c r="V948" s="6">
        <v>4.0935672514619883</v>
      </c>
      <c r="W948" s="6">
        <v>0</v>
      </c>
      <c r="X948" s="5">
        <v>43</v>
      </c>
      <c r="Y948" s="5">
        <v>35</v>
      </c>
      <c r="Z948" s="5">
        <v>2</v>
      </c>
      <c r="AA948" s="5">
        <v>0</v>
      </c>
      <c r="AB948" s="5">
        <v>0</v>
      </c>
      <c r="AC948" s="5">
        <v>0</v>
      </c>
      <c r="AD948" s="5">
        <v>43</v>
      </c>
      <c r="AE948" s="5">
        <v>35</v>
      </c>
      <c r="AF948" s="5">
        <v>2</v>
      </c>
      <c r="AG948" s="6">
        <v>5.7142857142857144</v>
      </c>
      <c r="AH948" s="6">
        <v>81.395348837209298</v>
      </c>
      <c r="AI948" s="6"/>
      <c r="AJ948" s="6"/>
    </row>
    <row r="949" spans="1:36" hidden="1" x14ac:dyDescent="0.2">
      <c r="A949" s="1" t="str">
        <f t="shared" si="14"/>
        <v>BostonMixed White and Black African</v>
      </c>
      <c r="B949" s="3" t="s">
        <v>381</v>
      </c>
      <c r="C949" s="3" t="s">
        <v>382</v>
      </c>
      <c r="D949" s="3" t="s">
        <v>707</v>
      </c>
      <c r="E949" s="5">
        <v>114</v>
      </c>
      <c r="F949" s="5">
        <v>5</v>
      </c>
      <c r="G949" s="5">
        <v>5</v>
      </c>
      <c r="H949" s="5">
        <v>5</v>
      </c>
      <c r="I949" s="5">
        <v>0</v>
      </c>
      <c r="J949" s="5">
        <v>31</v>
      </c>
      <c r="K949" s="5">
        <v>7</v>
      </c>
      <c r="L949" s="5">
        <v>39</v>
      </c>
      <c r="M949" s="5">
        <v>11</v>
      </c>
      <c r="N949" s="5">
        <v>0</v>
      </c>
      <c r="O949" s="6">
        <v>4.3859649122807021</v>
      </c>
      <c r="P949" s="6">
        <v>4.3859649122807021</v>
      </c>
      <c r="Q949" s="6">
        <v>4.3859649122807021</v>
      </c>
      <c r="R949" s="6">
        <v>0</v>
      </c>
      <c r="S949" s="6">
        <v>27.192982456140349</v>
      </c>
      <c r="T949" s="6">
        <v>6.1403508771929829</v>
      </c>
      <c r="U949" s="6">
        <v>34.210526315789473</v>
      </c>
      <c r="V949" s="6">
        <v>9.6491228070175445</v>
      </c>
      <c r="W949" s="6">
        <v>0</v>
      </c>
      <c r="X949" s="5">
        <v>36</v>
      </c>
      <c r="Y949" s="5">
        <v>33</v>
      </c>
      <c r="Z949" s="5">
        <v>4</v>
      </c>
      <c r="AA949" s="5">
        <v>0</v>
      </c>
      <c r="AB949" s="5">
        <v>0</v>
      </c>
      <c r="AC949" s="5">
        <v>0</v>
      </c>
      <c r="AD949" s="5">
        <v>36</v>
      </c>
      <c r="AE949" s="5">
        <v>33</v>
      </c>
      <c r="AF949" s="5">
        <v>4</v>
      </c>
      <c r="AG949" s="6">
        <v>12.121212121212121</v>
      </c>
      <c r="AH949" s="6">
        <v>91.666666666666671</v>
      </c>
      <c r="AI949" s="6"/>
      <c r="AJ949" s="6"/>
    </row>
    <row r="950" spans="1:36" hidden="1" x14ac:dyDescent="0.2">
      <c r="A950" s="1" t="str">
        <f t="shared" si="14"/>
        <v>BostonMixed White and Asian</v>
      </c>
      <c r="B950" s="3" t="s">
        <v>381</v>
      </c>
      <c r="C950" s="3" t="s">
        <v>382</v>
      </c>
      <c r="D950" s="3" t="s">
        <v>708</v>
      </c>
      <c r="E950" s="5">
        <v>167</v>
      </c>
      <c r="F950" s="5">
        <v>5</v>
      </c>
      <c r="G950" s="5">
        <v>5</v>
      </c>
      <c r="H950" s="5">
        <v>5</v>
      </c>
      <c r="I950" s="5">
        <v>0</v>
      </c>
      <c r="J950" s="5">
        <v>38</v>
      </c>
      <c r="K950" s="5">
        <v>11</v>
      </c>
      <c r="L950" s="5">
        <v>50</v>
      </c>
      <c r="M950" s="5">
        <v>13</v>
      </c>
      <c r="N950" s="5">
        <v>0</v>
      </c>
      <c r="O950" s="6">
        <v>2.9940119760479043</v>
      </c>
      <c r="P950" s="6">
        <v>2.9940119760479043</v>
      </c>
      <c r="Q950" s="6">
        <v>2.9940119760479043</v>
      </c>
      <c r="R950" s="6">
        <v>0</v>
      </c>
      <c r="S950" s="6">
        <v>22.754491017964071</v>
      </c>
      <c r="T950" s="6">
        <v>6.5868263473053892</v>
      </c>
      <c r="U950" s="6">
        <v>29.940119760479043</v>
      </c>
      <c r="V950" s="6">
        <v>7.7844311377245505</v>
      </c>
      <c r="W950" s="6">
        <v>0</v>
      </c>
      <c r="X950" s="5">
        <v>38</v>
      </c>
      <c r="Y950" s="5">
        <v>30</v>
      </c>
      <c r="Z950" s="5">
        <v>2</v>
      </c>
      <c r="AA950" s="5">
        <v>0</v>
      </c>
      <c r="AB950" s="5">
        <v>0</v>
      </c>
      <c r="AC950" s="5">
        <v>0</v>
      </c>
      <c r="AD950" s="5">
        <v>38</v>
      </c>
      <c r="AE950" s="5">
        <v>30</v>
      </c>
      <c r="AF950" s="5">
        <v>2</v>
      </c>
      <c r="AG950" s="6">
        <v>6.666666666666667</v>
      </c>
      <c r="AH950" s="6">
        <v>78.94736842105263</v>
      </c>
      <c r="AI950" s="6"/>
      <c r="AJ950" s="6"/>
    </row>
    <row r="951" spans="1:36" hidden="1" x14ac:dyDescent="0.2">
      <c r="A951" s="1" t="str">
        <f t="shared" si="14"/>
        <v>BostonMixed Other</v>
      </c>
      <c r="B951" s="3" t="s">
        <v>381</v>
      </c>
      <c r="C951" s="3" t="s">
        <v>382</v>
      </c>
      <c r="D951" s="3" t="s">
        <v>709</v>
      </c>
      <c r="E951" s="5">
        <v>212</v>
      </c>
      <c r="F951" s="5">
        <v>11</v>
      </c>
      <c r="G951" s="5">
        <v>11</v>
      </c>
      <c r="H951" s="5">
        <v>11</v>
      </c>
      <c r="I951" s="5">
        <v>0</v>
      </c>
      <c r="J951" s="5">
        <v>50</v>
      </c>
      <c r="K951" s="5">
        <v>4</v>
      </c>
      <c r="L951" s="5">
        <v>61</v>
      </c>
      <c r="M951" s="5">
        <v>12</v>
      </c>
      <c r="N951" s="5">
        <v>0</v>
      </c>
      <c r="O951" s="6">
        <v>5.1886792452830193</v>
      </c>
      <c r="P951" s="6">
        <v>5.1886792452830193</v>
      </c>
      <c r="Q951" s="6">
        <v>5.1886792452830193</v>
      </c>
      <c r="R951" s="6">
        <v>0</v>
      </c>
      <c r="S951" s="6">
        <v>23.584905660377359</v>
      </c>
      <c r="T951" s="6">
        <v>1.8867924528301887</v>
      </c>
      <c r="U951" s="6">
        <v>28.773584905660378</v>
      </c>
      <c r="V951" s="6">
        <v>5.6603773584905657</v>
      </c>
      <c r="W951" s="6">
        <v>0</v>
      </c>
      <c r="X951" s="5">
        <v>87</v>
      </c>
      <c r="Y951" s="5">
        <v>81</v>
      </c>
      <c r="Z951" s="5">
        <v>4</v>
      </c>
      <c r="AA951" s="5">
        <v>0</v>
      </c>
      <c r="AB951" s="5">
        <v>0</v>
      </c>
      <c r="AC951" s="5">
        <v>0</v>
      </c>
      <c r="AD951" s="5">
        <v>87</v>
      </c>
      <c r="AE951" s="5">
        <v>81</v>
      </c>
      <c r="AF951" s="5">
        <v>4</v>
      </c>
      <c r="AG951" s="6">
        <v>4.9382716049382713</v>
      </c>
      <c r="AH951" s="6">
        <v>93.103448275862064</v>
      </c>
      <c r="AI951" s="6"/>
      <c r="AJ951" s="6"/>
    </row>
    <row r="952" spans="1:36" hidden="1" x14ac:dyDescent="0.2">
      <c r="A952" s="1" t="str">
        <f t="shared" si="14"/>
        <v>BostonIndian</v>
      </c>
      <c r="B952" s="3" t="s">
        <v>381</v>
      </c>
      <c r="C952" s="3" t="s">
        <v>382</v>
      </c>
      <c r="D952" s="3" t="s">
        <v>710</v>
      </c>
      <c r="E952" s="5">
        <v>374</v>
      </c>
      <c r="F952" s="5">
        <v>0</v>
      </c>
      <c r="G952" s="5">
        <v>0</v>
      </c>
      <c r="H952" s="5">
        <v>0</v>
      </c>
      <c r="I952" s="5">
        <v>0</v>
      </c>
      <c r="J952" s="5">
        <v>32</v>
      </c>
      <c r="K952" s="5">
        <v>20</v>
      </c>
      <c r="L952" s="5">
        <v>65</v>
      </c>
      <c r="M952" s="5">
        <v>27</v>
      </c>
      <c r="N952" s="5">
        <v>0</v>
      </c>
      <c r="O952" s="6">
        <v>0</v>
      </c>
      <c r="P952" s="6">
        <v>0</v>
      </c>
      <c r="Q952" s="6">
        <v>0</v>
      </c>
      <c r="R952" s="6">
        <v>0</v>
      </c>
      <c r="S952" s="6">
        <v>8.5561497326203213</v>
      </c>
      <c r="T952" s="6">
        <v>5.3475935828877006</v>
      </c>
      <c r="U952" s="6">
        <v>17.379679144385026</v>
      </c>
      <c r="V952" s="6">
        <v>7.2192513368983962</v>
      </c>
      <c r="W952" s="6">
        <v>0</v>
      </c>
      <c r="X952" s="5">
        <v>179</v>
      </c>
      <c r="Y952" s="5">
        <v>159</v>
      </c>
      <c r="Z952" s="5">
        <v>2</v>
      </c>
      <c r="AA952" s="5">
        <v>0</v>
      </c>
      <c r="AB952" s="5">
        <v>0</v>
      </c>
      <c r="AC952" s="5">
        <v>0</v>
      </c>
      <c r="AD952" s="5">
        <v>179</v>
      </c>
      <c r="AE952" s="5">
        <v>159</v>
      </c>
      <c r="AF952" s="5">
        <v>2</v>
      </c>
      <c r="AG952" s="6">
        <v>1.2578616352201257</v>
      </c>
      <c r="AH952" s="6">
        <v>88.826815642458101</v>
      </c>
      <c r="AI952" s="6"/>
      <c r="AJ952" s="6"/>
    </row>
    <row r="953" spans="1:36" hidden="1" x14ac:dyDescent="0.2">
      <c r="A953" s="1" t="str">
        <f t="shared" si="14"/>
        <v>BostonPakistani</v>
      </c>
      <c r="B953" s="3" t="s">
        <v>381</v>
      </c>
      <c r="C953" s="3" t="s">
        <v>382</v>
      </c>
      <c r="D953" s="3" t="s">
        <v>711</v>
      </c>
      <c r="E953" s="5">
        <v>148</v>
      </c>
      <c r="F953" s="5">
        <v>7</v>
      </c>
      <c r="G953" s="5">
        <v>7</v>
      </c>
      <c r="H953" s="5">
        <v>7</v>
      </c>
      <c r="I953" s="5">
        <v>0</v>
      </c>
      <c r="J953" s="5">
        <v>9</v>
      </c>
      <c r="K953" s="5">
        <v>10</v>
      </c>
      <c r="L953" s="5">
        <v>26</v>
      </c>
      <c r="M953" s="5">
        <v>13</v>
      </c>
      <c r="N953" s="5">
        <v>0</v>
      </c>
      <c r="O953" s="6">
        <v>4.7297297297297298</v>
      </c>
      <c r="P953" s="6">
        <v>4.7297297297297298</v>
      </c>
      <c r="Q953" s="6">
        <v>4.7297297297297298</v>
      </c>
      <c r="R953" s="6">
        <v>0</v>
      </c>
      <c r="S953" s="6">
        <v>6.0810810810810807</v>
      </c>
      <c r="T953" s="6">
        <v>6.756756756756757</v>
      </c>
      <c r="U953" s="6">
        <v>17.567567567567568</v>
      </c>
      <c r="V953" s="6">
        <v>8.7837837837837842</v>
      </c>
      <c r="W953" s="6">
        <v>0</v>
      </c>
      <c r="X953" s="5">
        <v>74</v>
      </c>
      <c r="Y953" s="5">
        <v>53</v>
      </c>
      <c r="Z953" s="5">
        <v>3</v>
      </c>
      <c r="AA953" s="5">
        <v>0</v>
      </c>
      <c r="AB953" s="5">
        <v>0</v>
      </c>
      <c r="AC953" s="5">
        <v>0</v>
      </c>
      <c r="AD953" s="5">
        <v>74</v>
      </c>
      <c r="AE953" s="5">
        <v>53</v>
      </c>
      <c r="AF953" s="5">
        <v>3</v>
      </c>
      <c r="AG953" s="6">
        <v>5.6603773584905657</v>
      </c>
      <c r="AH953" s="6">
        <v>71.621621621621628</v>
      </c>
      <c r="AI953" s="6"/>
      <c r="AJ953" s="6"/>
    </row>
    <row r="954" spans="1:36" hidden="1" x14ac:dyDescent="0.2">
      <c r="A954" s="1" t="str">
        <f t="shared" si="14"/>
        <v>BostonBangladeshi</v>
      </c>
      <c r="B954" s="3" t="s">
        <v>381</v>
      </c>
      <c r="C954" s="3" t="s">
        <v>382</v>
      </c>
      <c r="D954" s="3" t="s">
        <v>712</v>
      </c>
      <c r="E954" s="5">
        <v>72</v>
      </c>
      <c r="F954" s="5">
        <v>0</v>
      </c>
      <c r="G954" s="5">
        <v>0</v>
      </c>
      <c r="H954" s="5">
        <v>0</v>
      </c>
      <c r="I954" s="5">
        <v>0</v>
      </c>
      <c r="J954" s="5">
        <v>7</v>
      </c>
      <c r="K954" s="5">
        <v>0</v>
      </c>
      <c r="L954" s="5">
        <v>34</v>
      </c>
      <c r="M954" s="5">
        <v>26</v>
      </c>
      <c r="N954" s="5">
        <v>0</v>
      </c>
      <c r="O954" s="6">
        <v>0</v>
      </c>
      <c r="P954" s="6">
        <v>0</v>
      </c>
      <c r="Q954" s="6">
        <v>0</v>
      </c>
      <c r="R954" s="6">
        <v>0</v>
      </c>
      <c r="S954" s="6">
        <v>9.7222222222222214</v>
      </c>
      <c r="T954" s="6">
        <v>0</v>
      </c>
      <c r="U954" s="6">
        <v>47.222222222222221</v>
      </c>
      <c r="V954" s="6">
        <v>36.111111111111114</v>
      </c>
      <c r="W954" s="6">
        <v>0</v>
      </c>
      <c r="X954" s="5">
        <v>40</v>
      </c>
      <c r="Y954" s="5">
        <v>37</v>
      </c>
      <c r="Z954" s="5">
        <v>3</v>
      </c>
      <c r="AA954" s="5">
        <v>0</v>
      </c>
      <c r="AB954" s="5">
        <v>0</v>
      </c>
      <c r="AC954" s="5">
        <v>0</v>
      </c>
      <c r="AD954" s="5">
        <v>40</v>
      </c>
      <c r="AE954" s="5">
        <v>37</v>
      </c>
      <c r="AF954" s="5">
        <v>3</v>
      </c>
      <c r="AG954" s="6">
        <v>8.1081081081081088</v>
      </c>
      <c r="AH954" s="6">
        <v>92.5</v>
      </c>
      <c r="AI954" s="3"/>
      <c r="AJ954" s="3"/>
    </row>
    <row r="955" spans="1:36" hidden="1" x14ac:dyDescent="0.2">
      <c r="A955" s="1" t="str">
        <f t="shared" si="14"/>
        <v>BostonChinese</v>
      </c>
      <c r="B955" s="3" t="s">
        <v>381</v>
      </c>
      <c r="C955" s="3" t="s">
        <v>382</v>
      </c>
      <c r="D955" s="3" t="s">
        <v>713</v>
      </c>
      <c r="E955" s="5">
        <v>130</v>
      </c>
      <c r="F955" s="5">
        <v>0</v>
      </c>
      <c r="G955" s="5">
        <v>0</v>
      </c>
      <c r="H955" s="5">
        <v>0</v>
      </c>
      <c r="I955" s="5">
        <v>0</v>
      </c>
      <c r="J955" s="5">
        <v>5</v>
      </c>
      <c r="K955" s="5">
        <v>2</v>
      </c>
      <c r="L955" s="5">
        <v>62</v>
      </c>
      <c r="M955" s="5">
        <v>20</v>
      </c>
      <c r="N955" s="5">
        <v>0</v>
      </c>
      <c r="O955" s="6">
        <v>0</v>
      </c>
      <c r="P955" s="6">
        <v>0</v>
      </c>
      <c r="Q955" s="6">
        <v>0</v>
      </c>
      <c r="R955" s="6">
        <v>0</v>
      </c>
      <c r="S955" s="6">
        <v>3.8461538461538463</v>
      </c>
      <c r="T955" s="6">
        <v>1.5384615384615385</v>
      </c>
      <c r="U955" s="6">
        <v>47.692307692307693</v>
      </c>
      <c r="V955" s="6">
        <v>15.384615384615385</v>
      </c>
      <c r="W955" s="6">
        <v>0</v>
      </c>
      <c r="X955" s="5">
        <v>49</v>
      </c>
      <c r="Y955" s="5">
        <v>44</v>
      </c>
      <c r="Z955" s="5">
        <v>1</v>
      </c>
      <c r="AA955" s="5">
        <v>0</v>
      </c>
      <c r="AB955" s="5">
        <v>0</v>
      </c>
      <c r="AC955" s="5">
        <v>0</v>
      </c>
      <c r="AD955" s="5">
        <v>49</v>
      </c>
      <c r="AE955" s="5">
        <v>44</v>
      </c>
      <c r="AF955" s="5">
        <v>1</v>
      </c>
      <c r="AG955" s="6">
        <v>2.2727272727272729</v>
      </c>
      <c r="AH955" s="6">
        <v>89.795918367346943</v>
      </c>
      <c r="AI955" s="6"/>
      <c r="AJ955" s="6"/>
    </row>
    <row r="956" spans="1:36" hidden="1" x14ac:dyDescent="0.2">
      <c r="A956" s="1" t="str">
        <f t="shared" si="14"/>
        <v>BostonAsian Other</v>
      </c>
      <c r="B956" s="3" t="s">
        <v>381</v>
      </c>
      <c r="C956" s="3" t="s">
        <v>382</v>
      </c>
      <c r="D956" s="3" t="s">
        <v>714</v>
      </c>
      <c r="E956" s="5">
        <v>204</v>
      </c>
      <c r="F956" s="5">
        <v>4</v>
      </c>
      <c r="G956" s="5">
        <v>4</v>
      </c>
      <c r="H956" s="5">
        <v>4</v>
      </c>
      <c r="I956" s="5">
        <v>0</v>
      </c>
      <c r="J956" s="5">
        <v>30</v>
      </c>
      <c r="K956" s="5">
        <v>10</v>
      </c>
      <c r="L956" s="5">
        <v>51</v>
      </c>
      <c r="M956" s="5">
        <v>4</v>
      </c>
      <c r="N956" s="5">
        <v>0</v>
      </c>
      <c r="O956" s="6">
        <v>1.9607843137254901</v>
      </c>
      <c r="P956" s="6">
        <v>1.9607843137254901</v>
      </c>
      <c r="Q956" s="6">
        <v>1.9607843137254901</v>
      </c>
      <c r="R956" s="6">
        <v>0</v>
      </c>
      <c r="S956" s="6">
        <v>14.705882352941176</v>
      </c>
      <c r="T956" s="6">
        <v>4.9019607843137258</v>
      </c>
      <c r="U956" s="6">
        <v>25</v>
      </c>
      <c r="V956" s="6">
        <v>1.9607843137254901</v>
      </c>
      <c r="W956" s="6">
        <v>0</v>
      </c>
      <c r="X956" s="5">
        <v>113</v>
      </c>
      <c r="Y956" s="5">
        <v>94</v>
      </c>
      <c r="Z956" s="5">
        <v>5</v>
      </c>
      <c r="AA956" s="5">
        <v>0</v>
      </c>
      <c r="AB956" s="5">
        <v>0</v>
      </c>
      <c r="AC956" s="5">
        <v>0</v>
      </c>
      <c r="AD956" s="5">
        <v>113</v>
      </c>
      <c r="AE956" s="5">
        <v>94</v>
      </c>
      <c r="AF956" s="5">
        <v>5</v>
      </c>
      <c r="AG956" s="6">
        <v>5.3191489361702127</v>
      </c>
      <c r="AH956" s="6">
        <v>83.185840707964601</v>
      </c>
      <c r="AI956" s="6"/>
      <c r="AJ956" s="6"/>
    </row>
    <row r="957" spans="1:36" hidden="1" x14ac:dyDescent="0.2">
      <c r="A957" s="1" t="str">
        <f t="shared" si="14"/>
        <v>BostonBlack African</v>
      </c>
      <c r="B957" s="3" t="s">
        <v>381</v>
      </c>
      <c r="C957" s="3" t="s">
        <v>382</v>
      </c>
      <c r="D957" s="3" t="s">
        <v>715</v>
      </c>
      <c r="E957" s="5">
        <v>174</v>
      </c>
      <c r="F957" s="5">
        <v>2</v>
      </c>
      <c r="G957" s="5">
        <v>2</v>
      </c>
      <c r="H957" s="5">
        <v>2</v>
      </c>
      <c r="I957" s="5">
        <v>0</v>
      </c>
      <c r="J957" s="5">
        <v>17</v>
      </c>
      <c r="K957" s="5">
        <v>9</v>
      </c>
      <c r="L957" s="5">
        <v>47</v>
      </c>
      <c r="M957" s="5">
        <v>24</v>
      </c>
      <c r="N957" s="5">
        <v>0</v>
      </c>
      <c r="O957" s="6">
        <v>1.1494252873563218</v>
      </c>
      <c r="P957" s="6">
        <v>1.1494252873563218</v>
      </c>
      <c r="Q957" s="6">
        <v>1.1494252873563218</v>
      </c>
      <c r="R957" s="6">
        <v>0</v>
      </c>
      <c r="S957" s="6">
        <v>9.7701149425287355</v>
      </c>
      <c r="T957" s="6">
        <v>5.1724137931034484</v>
      </c>
      <c r="U957" s="6">
        <v>27.011494252873565</v>
      </c>
      <c r="V957" s="6">
        <v>13.793103448275861</v>
      </c>
      <c r="W957" s="6">
        <v>0</v>
      </c>
      <c r="X957" s="5">
        <v>87</v>
      </c>
      <c r="Y957" s="5">
        <v>77</v>
      </c>
      <c r="Z957" s="5">
        <v>2</v>
      </c>
      <c r="AA957" s="5">
        <v>0</v>
      </c>
      <c r="AB957" s="5">
        <v>0</v>
      </c>
      <c r="AC957" s="5">
        <v>0</v>
      </c>
      <c r="AD957" s="5">
        <v>87</v>
      </c>
      <c r="AE957" s="5">
        <v>77</v>
      </c>
      <c r="AF957" s="5">
        <v>2</v>
      </c>
      <c r="AG957" s="6">
        <v>2.5974025974025974</v>
      </c>
      <c r="AH957" s="6">
        <v>88.505747126436788</v>
      </c>
      <c r="AI957" s="6"/>
      <c r="AJ957" s="6"/>
    </row>
    <row r="958" spans="1:36" hidden="1" x14ac:dyDescent="0.2">
      <c r="A958" s="1" t="str">
        <f t="shared" si="14"/>
        <v>BostonBlack Caribbean</v>
      </c>
      <c r="B958" s="3" t="s">
        <v>381</v>
      </c>
      <c r="C958" s="3" t="s">
        <v>382</v>
      </c>
      <c r="D958" s="3" t="s">
        <v>716</v>
      </c>
      <c r="E958" s="5">
        <v>57</v>
      </c>
      <c r="F958" s="5">
        <v>2</v>
      </c>
      <c r="G958" s="5">
        <v>2</v>
      </c>
      <c r="H958" s="5">
        <v>2</v>
      </c>
      <c r="I958" s="5">
        <v>0</v>
      </c>
      <c r="J958" s="5">
        <v>13</v>
      </c>
      <c r="K958" s="5">
        <v>11</v>
      </c>
      <c r="L958" s="5">
        <v>12</v>
      </c>
      <c r="M958" s="5">
        <v>3</v>
      </c>
      <c r="N958" s="5">
        <v>0</v>
      </c>
      <c r="O958" s="6">
        <v>3.5087719298245612</v>
      </c>
      <c r="P958" s="6">
        <v>3.5087719298245612</v>
      </c>
      <c r="Q958" s="6">
        <v>3.5087719298245612</v>
      </c>
      <c r="R958" s="6">
        <v>0</v>
      </c>
      <c r="S958" s="6">
        <v>22.807017543859651</v>
      </c>
      <c r="T958" s="6">
        <v>19.298245614035089</v>
      </c>
      <c r="U958" s="6">
        <v>21.05263157894737</v>
      </c>
      <c r="V958" s="6">
        <v>5.2631578947368425</v>
      </c>
      <c r="W958" s="6">
        <v>0</v>
      </c>
      <c r="X958" s="5">
        <v>24</v>
      </c>
      <c r="Y958" s="5">
        <v>22</v>
      </c>
      <c r="Z958" s="5">
        <v>1</v>
      </c>
      <c r="AA958" s="5">
        <v>0</v>
      </c>
      <c r="AB958" s="5">
        <v>0</v>
      </c>
      <c r="AC958" s="5">
        <v>0</v>
      </c>
      <c r="AD958" s="5">
        <v>24</v>
      </c>
      <c r="AE958" s="5">
        <v>22</v>
      </c>
      <c r="AF958" s="5">
        <v>1</v>
      </c>
      <c r="AG958" s="6">
        <v>4.5454545454545459</v>
      </c>
      <c r="AH958" s="6">
        <v>91.666666666666671</v>
      </c>
      <c r="AI958" s="6"/>
      <c r="AJ958" s="6"/>
    </row>
    <row r="959" spans="1:36" hidden="1" x14ac:dyDescent="0.2">
      <c r="A959" s="1" t="str">
        <f t="shared" si="14"/>
        <v>BostonBlack Other</v>
      </c>
      <c r="B959" s="3" t="s">
        <v>381</v>
      </c>
      <c r="C959" s="3" t="s">
        <v>382</v>
      </c>
      <c r="D959" s="3" t="s">
        <v>717</v>
      </c>
      <c r="E959" s="5">
        <v>47</v>
      </c>
      <c r="F959" s="5">
        <v>1</v>
      </c>
      <c r="G959" s="5">
        <v>1</v>
      </c>
      <c r="H959" s="5">
        <v>1</v>
      </c>
      <c r="I959" s="5">
        <v>0</v>
      </c>
      <c r="J959" s="5">
        <v>5</v>
      </c>
      <c r="K959" s="5">
        <v>9</v>
      </c>
      <c r="L959" s="5">
        <v>3</v>
      </c>
      <c r="M959" s="5">
        <v>0</v>
      </c>
      <c r="N959" s="5">
        <v>0</v>
      </c>
      <c r="O959" s="6">
        <v>2.1276595744680851</v>
      </c>
      <c r="P959" s="6">
        <v>2.1276595744680851</v>
      </c>
      <c r="Q959" s="6">
        <v>2.1276595744680851</v>
      </c>
      <c r="R959" s="6">
        <v>0</v>
      </c>
      <c r="S959" s="6">
        <v>10.638297872340425</v>
      </c>
      <c r="T959" s="6">
        <v>19.148936170212767</v>
      </c>
      <c r="U959" s="6">
        <v>6.3829787234042552</v>
      </c>
      <c r="V959" s="6">
        <v>0</v>
      </c>
      <c r="W959" s="6">
        <v>0</v>
      </c>
      <c r="X959" s="5">
        <v>31</v>
      </c>
      <c r="Y959" s="5">
        <v>23</v>
      </c>
      <c r="Z959" s="5">
        <v>9</v>
      </c>
      <c r="AA959" s="5">
        <v>0</v>
      </c>
      <c r="AB959" s="5">
        <v>0</v>
      </c>
      <c r="AC959" s="5">
        <v>0</v>
      </c>
      <c r="AD959" s="5">
        <v>31</v>
      </c>
      <c r="AE959" s="5">
        <v>23</v>
      </c>
      <c r="AF959" s="5">
        <v>9</v>
      </c>
      <c r="AG959" s="6">
        <v>39.130434782608695</v>
      </c>
      <c r="AH959" s="6">
        <v>74.193548387096769</v>
      </c>
      <c r="AI959" s="6"/>
      <c r="AJ959" s="6"/>
    </row>
    <row r="960" spans="1:36" hidden="1" x14ac:dyDescent="0.2">
      <c r="A960" s="1" t="str">
        <f t="shared" si="14"/>
        <v>BostonArab</v>
      </c>
      <c r="B960" s="3" t="s">
        <v>381</v>
      </c>
      <c r="C960" s="3" t="s">
        <v>382</v>
      </c>
      <c r="D960" s="3" t="s">
        <v>699</v>
      </c>
      <c r="E960" s="5">
        <v>63</v>
      </c>
      <c r="F960" s="5">
        <v>0</v>
      </c>
      <c r="G960" s="5">
        <v>0</v>
      </c>
      <c r="H960" s="5">
        <v>0</v>
      </c>
      <c r="I960" s="5">
        <v>0</v>
      </c>
      <c r="J960" s="5">
        <v>6</v>
      </c>
      <c r="K960" s="5">
        <v>2</v>
      </c>
      <c r="L960" s="5">
        <v>17</v>
      </c>
      <c r="M960" s="5">
        <v>14</v>
      </c>
      <c r="N960" s="5">
        <v>0</v>
      </c>
      <c r="O960" s="6">
        <v>0</v>
      </c>
      <c r="P960" s="6">
        <v>0</v>
      </c>
      <c r="Q960" s="6">
        <v>0</v>
      </c>
      <c r="R960" s="6">
        <v>0</v>
      </c>
      <c r="S960" s="6">
        <v>9.5238095238095237</v>
      </c>
      <c r="T960" s="6">
        <v>3.1746031746031744</v>
      </c>
      <c r="U960" s="6">
        <v>26.984126984126984</v>
      </c>
      <c r="V960" s="6">
        <v>22.222222222222221</v>
      </c>
      <c r="W960" s="6">
        <v>0</v>
      </c>
      <c r="X960" s="5">
        <v>28</v>
      </c>
      <c r="Y960" s="5">
        <v>23</v>
      </c>
      <c r="Z960" s="5">
        <v>3</v>
      </c>
      <c r="AA960" s="5">
        <v>0</v>
      </c>
      <c r="AB960" s="5">
        <v>0</v>
      </c>
      <c r="AC960" s="5">
        <v>0</v>
      </c>
      <c r="AD960" s="5">
        <v>28</v>
      </c>
      <c r="AE960" s="5">
        <v>23</v>
      </c>
      <c r="AF960" s="5">
        <v>3</v>
      </c>
      <c r="AG960" s="6">
        <v>13.043478260869565</v>
      </c>
      <c r="AH960" s="6">
        <v>82.142857142857139</v>
      </c>
      <c r="AI960" s="6"/>
      <c r="AJ960" s="6"/>
    </row>
    <row r="961" spans="1:36" hidden="1" x14ac:dyDescent="0.2">
      <c r="A961" s="1" t="str">
        <f t="shared" si="14"/>
        <v>BostonOther</v>
      </c>
      <c r="B961" s="3" t="s">
        <v>381</v>
      </c>
      <c r="C961" s="3" t="s">
        <v>382</v>
      </c>
      <c r="D961" s="3" t="s">
        <v>718</v>
      </c>
      <c r="E961" s="5">
        <v>112</v>
      </c>
      <c r="F961" s="5">
        <v>11</v>
      </c>
      <c r="G961" s="5">
        <v>11</v>
      </c>
      <c r="H961" s="5">
        <v>11</v>
      </c>
      <c r="I961" s="5">
        <v>0</v>
      </c>
      <c r="J961" s="5">
        <v>31</v>
      </c>
      <c r="K961" s="5">
        <v>7</v>
      </c>
      <c r="L961" s="5">
        <v>49</v>
      </c>
      <c r="M961" s="5">
        <v>11</v>
      </c>
      <c r="N961" s="5">
        <v>0</v>
      </c>
      <c r="O961" s="6">
        <v>9.8214285714285712</v>
      </c>
      <c r="P961" s="6">
        <v>9.8214285714285712</v>
      </c>
      <c r="Q961" s="6">
        <v>9.8214285714285712</v>
      </c>
      <c r="R961" s="6">
        <v>0</v>
      </c>
      <c r="S961" s="6">
        <v>27.678571428571427</v>
      </c>
      <c r="T961" s="6">
        <v>6.25</v>
      </c>
      <c r="U961" s="6">
        <v>43.75</v>
      </c>
      <c r="V961" s="6">
        <v>9.8214285714285712</v>
      </c>
      <c r="W961" s="6">
        <v>0</v>
      </c>
      <c r="X961" s="5">
        <v>57</v>
      </c>
      <c r="Y961" s="5">
        <v>50</v>
      </c>
      <c r="Z961" s="5">
        <v>5</v>
      </c>
      <c r="AA961" s="5">
        <v>0</v>
      </c>
      <c r="AB961" s="5">
        <v>0</v>
      </c>
      <c r="AC961" s="5">
        <v>0</v>
      </c>
      <c r="AD961" s="5">
        <v>57</v>
      </c>
      <c r="AE961" s="5">
        <v>50</v>
      </c>
      <c r="AF961" s="5">
        <v>5</v>
      </c>
      <c r="AG961" s="6">
        <v>10</v>
      </c>
      <c r="AH961" s="6">
        <v>87.719298245614041</v>
      </c>
      <c r="AI961" s="6"/>
      <c r="AJ961" s="6"/>
    </row>
    <row r="962" spans="1:36" x14ac:dyDescent="0.2">
      <c r="A962" s="1" t="str">
        <f t="shared" ref="A962:A1025" si="15">C962&amp;D962</f>
        <v>BournemouthAll people</v>
      </c>
      <c r="B962" s="3" t="s">
        <v>99</v>
      </c>
      <c r="C962" s="3" t="s">
        <v>100</v>
      </c>
      <c r="D962" s="3" t="s">
        <v>700</v>
      </c>
      <c r="E962" s="5">
        <v>183491</v>
      </c>
      <c r="F962" s="5">
        <v>16614</v>
      </c>
      <c r="G962" s="5">
        <v>12454</v>
      </c>
      <c r="H962" s="5">
        <v>14004</v>
      </c>
      <c r="I962" s="5">
        <v>19008</v>
      </c>
      <c r="J962" s="5">
        <v>8967</v>
      </c>
      <c r="K962" s="5">
        <v>3548</v>
      </c>
      <c r="L962" s="5">
        <v>19295</v>
      </c>
      <c r="M962" s="5">
        <v>39500</v>
      </c>
      <c r="N962" s="5">
        <v>3366</v>
      </c>
      <c r="O962" s="6">
        <v>9.054395038448753</v>
      </c>
      <c r="P962" s="6">
        <v>6.7872538707620533</v>
      </c>
      <c r="Q962" s="6">
        <v>7.6319819500683961</v>
      </c>
      <c r="R962" s="6">
        <v>10.359091181583837</v>
      </c>
      <c r="S962" s="6">
        <v>4.8868881852515926</v>
      </c>
      <c r="T962" s="6">
        <v>1.9336098228250977</v>
      </c>
      <c r="U962" s="6">
        <v>10.515502122719916</v>
      </c>
      <c r="V962" s="6">
        <v>21.526941375871296</v>
      </c>
      <c r="W962" s="6">
        <v>1.8344223967388047</v>
      </c>
      <c r="X962" s="5">
        <v>63727</v>
      </c>
      <c r="Y962" s="5">
        <v>55388</v>
      </c>
      <c r="Z962" s="5">
        <v>2952</v>
      </c>
      <c r="AA962" s="5">
        <v>7055</v>
      </c>
      <c r="AB962" s="5">
        <v>5614</v>
      </c>
      <c r="AC962" s="5">
        <v>458</v>
      </c>
      <c r="AD962" s="5">
        <v>56672</v>
      </c>
      <c r="AE962" s="5">
        <v>49774</v>
      </c>
      <c r="AF962" s="5">
        <v>2494</v>
      </c>
      <c r="AG962" s="6">
        <v>5.0106481295455456</v>
      </c>
      <c r="AH962" s="6">
        <v>87.828204404291355</v>
      </c>
      <c r="AI962" s="6">
        <v>8.158175988599929</v>
      </c>
      <c r="AJ962" s="6">
        <v>79.57476966690291</v>
      </c>
    </row>
    <row r="963" spans="1:36" hidden="1" x14ac:dyDescent="0.2">
      <c r="A963" s="1" t="str">
        <f t="shared" si="15"/>
        <v>BournemouthWhite British</v>
      </c>
      <c r="B963" s="3" t="s">
        <v>99</v>
      </c>
      <c r="C963" s="3" t="s">
        <v>100</v>
      </c>
      <c r="D963" s="3" t="s">
        <v>701</v>
      </c>
      <c r="E963" s="5">
        <v>153752</v>
      </c>
      <c r="F963" s="5">
        <v>12918</v>
      </c>
      <c r="G963" s="5">
        <v>10319</v>
      </c>
      <c r="H963" s="5">
        <v>10498</v>
      </c>
      <c r="I963" s="5">
        <v>14594</v>
      </c>
      <c r="J963" s="5">
        <v>8182</v>
      </c>
      <c r="K963" s="5">
        <v>2953</v>
      </c>
      <c r="L963" s="5">
        <v>13508</v>
      </c>
      <c r="M963" s="5">
        <v>28011</v>
      </c>
      <c r="N963" s="5">
        <v>2477</v>
      </c>
      <c r="O963" s="6">
        <v>8.4018419272594826</v>
      </c>
      <c r="P963" s="6">
        <v>6.711457411936105</v>
      </c>
      <c r="Q963" s="6">
        <v>6.8278786617409857</v>
      </c>
      <c r="R963" s="6">
        <v>9.4919090483375825</v>
      </c>
      <c r="S963" s="6">
        <v>5.3215567927571676</v>
      </c>
      <c r="T963" s="6">
        <v>1.9206254227587283</v>
      </c>
      <c r="U963" s="6">
        <v>8.7855767729850669</v>
      </c>
      <c r="V963" s="6">
        <v>18.218299599354804</v>
      </c>
      <c r="W963" s="6">
        <v>1.6110359540038504</v>
      </c>
      <c r="X963" s="5">
        <v>49817</v>
      </c>
      <c r="Y963" s="5">
        <v>43173</v>
      </c>
      <c r="Z963" s="5">
        <v>2265</v>
      </c>
      <c r="AA963" s="5">
        <v>5050</v>
      </c>
      <c r="AB963" s="5">
        <v>3889</v>
      </c>
      <c r="AC963" s="5">
        <v>359</v>
      </c>
      <c r="AD963" s="5">
        <v>44767</v>
      </c>
      <c r="AE963" s="5">
        <v>39284</v>
      </c>
      <c r="AF963" s="5">
        <v>1906</v>
      </c>
      <c r="AG963" s="6">
        <v>4.8518480806435189</v>
      </c>
      <c r="AH963" s="6">
        <v>87.752138852279586</v>
      </c>
      <c r="AI963" s="6">
        <v>9.2311648238621746</v>
      </c>
      <c r="AJ963" s="6">
        <v>77.009900990099013</v>
      </c>
    </row>
    <row r="964" spans="1:36" hidden="1" x14ac:dyDescent="0.2">
      <c r="A964" s="1" t="str">
        <f t="shared" si="15"/>
        <v>BournemouthMinorities - all other than White British</v>
      </c>
      <c r="B964" s="3" t="s">
        <v>99</v>
      </c>
      <c r="C964" s="3" t="s">
        <v>100</v>
      </c>
      <c r="D964" s="3" t="s">
        <v>702</v>
      </c>
      <c r="E964" s="5">
        <v>29739</v>
      </c>
      <c r="F964" s="5">
        <v>3696</v>
      </c>
      <c r="G964" s="5">
        <v>2135</v>
      </c>
      <c r="H964" s="5">
        <v>3506</v>
      </c>
      <c r="I964" s="5">
        <v>4414</v>
      </c>
      <c r="J964" s="5">
        <v>785</v>
      </c>
      <c r="K964" s="5">
        <v>595</v>
      </c>
      <c r="L964" s="5">
        <v>5787</v>
      </c>
      <c r="M964" s="5">
        <v>11489</v>
      </c>
      <c r="N964" s="5">
        <v>889</v>
      </c>
      <c r="O964" s="6">
        <v>12.428124684757389</v>
      </c>
      <c r="P964" s="6">
        <v>7.1791250546420526</v>
      </c>
      <c r="Q964" s="6">
        <v>11.789232993711961</v>
      </c>
      <c r="R964" s="6">
        <v>14.842462759339588</v>
      </c>
      <c r="S964" s="6">
        <v>2.639631460371902</v>
      </c>
      <c r="T964" s="6">
        <v>2.0007397693264735</v>
      </c>
      <c r="U964" s="6">
        <v>19.459295874104711</v>
      </c>
      <c r="V964" s="6">
        <v>38.632771781162781</v>
      </c>
      <c r="W964" s="6">
        <v>2.9893405965230841</v>
      </c>
      <c r="X964" s="5">
        <v>13910</v>
      </c>
      <c r="Y964" s="5">
        <v>12215</v>
      </c>
      <c r="Z964" s="5">
        <v>687</v>
      </c>
      <c r="AA964" s="5">
        <v>2005</v>
      </c>
      <c r="AB964" s="5">
        <v>1725</v>
      </c>
      <c r="AC964" s="5">
        <v>99</v>
      </c>
      <c r="AD964" s="5">
        <v>11905</v>
      </c>
      <c r="AE964" s="5">
        <v>10490</v>
      </c>
      <c r="AF964" s="5">
        <v>588</v>
      </c>
      <c r="AG964" s="6">
        <v>5.6053384175405148</v>
      </c>
      <c r="AH964" s="6">
        <v>88.114237715245693</v>
      </c>
      <c r="AI964" s="6">
        <v>5.7391304347826084</v>
      </c>
      <c r="AJ964" s="6">
        <v>86.034912718204495</v>
      </c>
    </row>
    <row r="965" spans="1:36" hidden="1" x14ac:dyDescent="0.2">
      <c r="A965" s="1" t="str">
        <f t="shared" si="15"/>
        <v>BournemouthWhite Irish</v>
      </c>
      <c r="B965" s="3" t="s">
        <v>99</v>
      </c>
      <c r="C965" s="3" t="s">
        <v>100</v>
      </c>
      <c r="D965" s="3" t="s">
        <v>703</v>
      </c>
      <c r="E965" s="5">
        <v>1355</v>
      </c>
      <c r="F965" s="5">
        <v>113</v>
      </c>
      <c r="G965" s="5">
        <v>75</v>
      </c>
      <c r="H965" s="5">
        <v>106</v>
      </c>
      <c r="I965" s="5">
        <v>134</v>
      </c>
      <c r="J965" s="5">
        <v>40</v>
      </c>
      <c r="K965" s="5">
        <v>30</v>
      </c>
      <c r="L965" s="5">
        <v>160</v>
      </c>
      <c r="M965" s="5">
        <v>351</v>
      </c>
      <c r="N965" s="5">
        <v>26</v>
      </c>
      <c r="O965" s="6">
        <v>8.3394833948339482</v>
      </c>
      <c r="P965" s="6">
        <v>5.5350553505535052</v>
      </c>
      <c r="Q965" s="6">
        <v>7.8228782287822876</v>
      </c>
      <c r="R965" s="6">
        <v>9.8892988929889292</v>
      </c>
      <c r="S965" s="6">
        <v>2.9520295202952029</v>
      </c>
      <c r="T965" s="6">
        <v>2.2140221402214024</v>
      </c>
      <c r="U965" s="6">
        <v>11.808118081180812</v>
      </c>
      <c r="V965" s="6">
        <v>25.904059040590408</v>
      </c>
      <c r="W965" s="6">
        <v>1.9188191881918819</v>
      </c>
      <c r="X965" s="5">
        <v>421</v>
      </c>
      <c r="Y965" s="5">
        <v>350</v>
      </c>
      <c r="Z965" s="5">
        <v>24</v>
      </c>
      <c r="AA965" s="5">
        <v>47</v>
      </c>
      <c r="AB965" s="5">
        <v>27</v>
      </c>
      <c r="AC965" s="5">
        <v>5</v>
      </c>
      <c r="AD965" s="5">
        <v>374</v>
      </c>
      <c r="AE965" s="5">
        <v>323</v>
      </c>
      <c r="AF965" s="5">
        <v>19</v>
      </c>
      <c r="AG965" s="6">
        <v>5.882352941176471</v>
      </c>
      <c r="AH965" s="6">
        <v>86.36363636363636</v>
      </c>
      <c r="AI965" s="6">
        <v>18.518518518518519</v>
      </c>
      <c r="AJ965" s="6">
        <v>57.446808510638299</v>
      </c>
    </row>
    <row r="966" spans="1:36" hidden="1" x14ac:dyDescent="0.2">
      <c r="A966" s="1" t="str">
        <f t="shared" si="15"/>
        <v>BournemouthWhite Gyspy or Irish Traveller</v>
      </c>
      <c r="B966" s="3" t="s">
        <v>99</v>
      </c>
      <c r="C966" s="3" t="s">
        <v>100</v>
      </c>
      <c r="D966" s="3" t="s">
        <v>704</v>
      </c>
      <c r="E966" s="5">
        <v>218</v>
      </c>
      <c r="F966" s="5">
        <v>50</v>
      </c>
      <c r="G966" s="5">
        <v>43</v>
      </c>
      <c r="H966" s="5">
        <v>37</v>
      </c>
      <c r="I966" s="5">
        <v>44</v>
      </c>
      <c r="J966" s="5">
        <v>33</v>
      </c>
      <c r="K966" s="5">
        <v>1</v>
      </c>
      <c r="L966" s="5">
        <v>41</v>
      </c>
      <c r="M966" s="5">
        <v>57</v>
      </c>
      <c r="N966" s="5">
        <v>11</v>
      </c>
      <c r="O966" s="6">
        <v>22.935779816513762</v>
      </c>
      <c r="P966" s="6">
        <v>19.724770642201836</v>
      </c>
      <c r="Q966" s="6">
        <v>16.972477064220183</v>
      </c>
      <c r="R966" s="6">
        <v>20.183486238532112</v>
      </c>
      <c r="S966" s="6">
        <v>15.137614678899082</v>
      </c>
      <c r="T966" s="6">
        <v>0.45871559633027525</v>
      </c>
      <c r="U966" s="6">
        <v>18.807339449541285</v>
      </c>
      <c r="V966" s="6">
        <v>26.146788990825687</v>
      </c>
      <c r="W966" s="6">
        <v>5.0458715596330279</v>
      </c>
      <c r="X966" s="5">
        <v>81</v>
      </c>
      <c r="Y966" s="5">
        <v>49</v>
      </c>
      <c r="Z966" s="5">
        <v>5</v>
      </c>
      <c r="AA966" s="5">
        <v>22</v>
      </c>
      <c r="AB966" s="5">
        <v>9</v>
      </c>
      <c r="AC966" s="5">
        <v>1</v>
      </c>
      <c r="AD966" s="5">
        <v>59</v>
      </c>
      <c r="AE966" s="5">
        <v>40</v>
      </c>
      <c r="AF966" s="5">
        <v>4</v>
      </c>
      <c r="AG966" s="6">
        <v>10</v>
      </c>
      <c r="AH966" s="6">
        <v>67.79661016949153</v>
      </c>
      <c r="AI966" s="3">
        <v>11.111111111111111</v>
      </c>
      <c r="AJ966" s="6">
        <v>40.909090909090907</v>
      </c>
    </row>
    <row r="967" spans="1:36" hidden="1" x14ac:dyDescent="0.2">
      <c r="A967" s="1" t="str">
        <f t="shared" si="15"/>
        <v>BournemouthWhite Other</v>
      </c>
      <c r="B967" s="3" t="s">
        <v>99</v>
      </c>
      <c r="C967" s="3" t="s">
        <v>100</v>
      </c>
      <c r="D967" s="3" t="s">
        <v>705</v>
      </c>
      <c r="E967" s="5">
        <v>13472</v>
      </c>
      <c r="F967" s="5">
        <v>2041</v>
      </c>
      <c r="G967" s="5">
        <v>1037</v>
      </c>
      <c r="H967" s="5">
        <v>1979</v>
      </c>
      <c r="I967" s="5">
        <v>2390</v>
      </c>
      <c r="J967" s="5">
        <v>242</v>
      </c>
      <c r="K967" s="5">
        <v>296</v>
      </c>
      <c r="L967" s="5">
        <v>3082</v>
      </c>
      <c r="M967" s="5">
        <v>5963</v>
      </c>
      <c r="N967" s="5">
        <v>547</v>
      </c>
      <c r="O967" s="6">
        <v>15.149940617577197</v>
      </c>
      <c r="P967" s="6">
        <v>7.6974465558194778</v>
      </c>
      <c r="Q967" s="6">
        <v>14.689726840855107</v>
      </c>
      <c r="R967" s="6">
        <v>17.740498812351543</v>
      </c>
      <c r="S967" s="6">
        <v>1.7963182897862233</v>
      </c>
      <c r="T967" s="6">
        <v>2.1971496437054632</v>
      </c>
      <c r="U967" s="6">
        <v>22.8770783847981</v>
      </c>
      <c r="V967" s="6">
        <v>44.262173396674584</v>
      </c>
      <c r="W967" s="6">
        <v>4.0602731591448933</v>
      </c>
      <c r="X967" s="5">
        <v>7335</v>
      </c>
      <c r="Y967" s="5">
        <v>6711</v>
      </c>
      <c r="Z967" s="5">
        <v>288</v>
      </c>
      <c r="AA967" s="5">
        <v>1315</v>
      </c>
      <c r="AB967" s="5">
        <v>1193</v>
      </c>
      <c r="AC967" s="5">
        <v>43</v>
      </c>
      <c r="AD967" s="5">
        <v>6020</v>
      </c>
      <c r="AE967" s="5">
        <v>5518</v>
      </c>
      <c r="AF967" s="5">
        <v>245</v>
      </c>
      <c r="AG967" s="6">
        <v>4.4400144980065237</v>
      </c>
      <c r="AH967" s="6">
        <v>91.661129568106318</v>
      </c>
      <c r="AI967" s="6">
        <v>3.6043587594300082</v>
      </c>
      <c r="AJ967" s="6">
        <v>90.722433460076047</v>
      </c>
    </row>
    <row r="968" spans="1:36" hidden="1" x14ac:dyDescent="0.2">
      <c r="A968" s="1" t="str">
        <f t="shared" si="15"/>
        <v>BournemouthMixed White and Black Caribbean</v>
      </c>
      <c r="B968" s="3" t="s">
        <v>99</v>
      </c>
      <c r="C968" s="3" t="s">
        <v>100</v>
      </c>
      <c r="D968" s="3" t="s">
        <v>706</v>
      </c>
      <c r="E968" s="5">
        <v>1043</v>
      </c>
      <c r="F968" s="5">
        <v>122</v>
      </c>
      <c r="G968" s="5">
        <v>81</v>
      </c>
      <c r="H968" s="5">
        <v>112</v>
      </c>
      <c r="I968" s="5">
        <v>136</v>
      </c>
      <c r="J968" s="5">
        <v>49</v>
      </c>
      <c r="K968" s="5">
        <v>19</v>
      </c>
      <c r="L968" s="5">
        <v>185</v>
      </c>
      <c r="M968" s="5">
        <v>323</v>
      </c>
      <c r="N968" s="5">
        <v>22</v>
      </c>
      <c r="O968" s="6">
        <v>11.697027804410356</v>
      </c>
      <c r="P968" s="6">
        <v>7.7660594439117929</v>
      </c>
      <c r="Q968" s="6">
        <v>10.738255033557047</v>
      </c>
      <c r="R968" s="6">
        <v>13.039309683604985</v>
      </c>
      <c r="S968" s="6">
        <v>4.6979865771812079</v>
      </c>
      <c r="T968" s="6">
        <v>1.8216682646212847</v>
      </c>
      <c r="U968" s="6">
        <v>17.737296260786195</v>
      </c>
      <c r="V968" s="6">
        <v>30.968360498561839</v>
      </c>
      <c r="W968" s="6">
        <v>2.109300095877277</v>
      </c>
      <c r="X968" s="5">
        <v>295</v>
      </c>
      <c r="Y968" s="5">
        <v>237</v>
      </c>
      <c r="Z968" s="5">
        <v>29</v>
      </c>
      <c r="AA968" s="5">
        <v>47</v>
      </c>
      <c r="AB968" s="5">
        <v>37</v>
      </c>
      <c r="AC968" s="5">
        <v>5</v>
      </c>
      <c r="AD968" s="5">
        <v>248</v>
      </c>
      <c r="AE968" s="5">
        <v>200</v>
      </c>
      <c r="AF968" s="5">
        <v>24</v>
      </c>
      <c r="AG968" s="6">
        <v>12</v>
      </c>
      <c r="AH968" s="6">
        <v>80.645161290322577</v>
      </c>
      <c r="AI968" s="6">
        <v>13.513513513513514</v>
      </c>
      <c r="AJ968" s="6">
        <v>78.723404255319153</v>
      </c>
    </row>
    <row r="969" spans="1:36" hidden="1" x14ac:dyDescent="0.2">
      <c r="A969" s="1" t="str">
        <f t="shared" si="15"/>
        <v>BournemouthMixed White and Black African</v>
      </c>
      <c r="B969" s="3" t="s">
        <v>99</v>
      </c>
      <c r="C969" s="3" t="s">
        <v>100</v>
      </c>
      <c r="D969" s="3" t="s">
        <v>707</v>
      </c>
      <c r="E969" s="5">
        <v>601</v>
      </c>
      <c r="F969" s="5">
        <v>58</v>
      </c>
      <c r="G969" s="5">
        <v>48</v>
      </c>
      <c r="H969" s="5">
        <v>52</v>
      </c>
      <c r="I969" s="5">
        <v>72</v>
      </c>
      <c r="J969" s="5">
        <v>34</v>
      </c>
      <c r="K969" s="5">
        <v>9</v>
      </c>
      <c r="L969" s="5">
        <v>79</v>
      </c>
      <c r="M969" s="5">
        <v>176</v>
      </c>
      <c r="N969" s="5">
        <v>21</v>
      </c>
      <c r="O969" s="6">
        <v>9.6505823627287857</v>
      </c>
      <c r="P969" s="6">
        <v>7.9866888519134775</v>
      </c>
      <c r="Q969" s="6">
        <v>8.6522462562396001</v>
      </c>
      <c r="R969" s="6">
        <v>11.980033277870216</v>
      </c>
      <c r="S969" s="6">
        <v>5.6572379367720469</v>
      </c>
      <c r="T969" s="6">
        <v>1.497504159733777</v>
      </c>
      <c r="U969" s="6">
        <v>13.144758735440933</v>
      </c>
      <c r="V969" s="6">
        <v>29.284525790349416</v>
      </c>
      <c r="W969" s="6">
        <v>3.4941763727121464</v>
      </c>
      <c r="X969" s="5">
        <v>140</v>
      </c>
      <c r="Y969" s="5">
        <v>118</v>
      </c>
      <c r="Z969" s="5">
        <v>8</v>
      </c>
      <c r="AA969" s="5">
        <v>13</v>
      </c>
      <c r="AB969" s="5">
        <v>11</v>
      </c>
      <c r="AC969" s="5">
        <v>3</v>
      </c>
      <c r="AD969" s="5">
        <v>127</v>
      </c>
      <c r="AE969" s="5">
        <v>107</v>
      </c>
      <c r="AF969" s="5">
        <v>5</v>
      </c>
      <c r="AG969" s="6">
        <v>4.6728971962616823</v>
      </c>
      <c r="AH969" s="6">
        <v>84.251968503937007</v>
      </c>
      <c r="AI969" s="6">
        <v>27.272727272727273</v>
      </c>
      <c r="AJ969" s="6">
        <v>84.615384615384613</v>
      </c>
    </row>
    <row r="970" spans="1:36" hidden="1" x14ac:dyDescent="0.2">
      <c r="A970" s="1" t="str">
        <f t="shared" si="15"/>
        <v>BournemouthMixed White and Asian</v>
      </c>
      <c r="B970" s="3" t="s">
        <v>99</v>
      </c>
      <c r="C970" s="3" t="s">
        <v>100</v>
      </c>
      <c r="D970" s="3" t="s">
        <v>708</v>
      </c>
      <c r="E970" s="5">
        <v>1396</v>
      </c>
      <c r="F970" s="5">
        <v>98</v>
      </c>
      <c r="G970" s="5">
        <v>66</v>
      </c>
      <c r="H970" s="5">
        <v>89</v>
      </c>
      <c r="I970" s="5">
        <v>123</v>
      </c>
      <c r="J970" s="5">
        <v>43</v>
      </c>
      <c r="K970" s="5">
        <v>23</v>
      </c>
      <c r="L970" s="5">
        <v>194</v>
      </c>
      <c r="M970" s="5">
        <v>411</v>
      </c>
      <c r="N970" s="5">
        <v>23</v>
      </c>
      <c r="O970" s="6">
        <v>7.0200573065902576</v>
      </c>
      <c r="P970" s="6">
        <v>4.7277936962750715</v>
      </c>
      <c r="Q970" s="6">
        <v>6.3753581661891117</v>
      </c>
      <c r="R970" s="6">
        <v>8.8108882521489971</v>
      </c>
      <c r="S970" s="6">
        <v>3.0802292263610314</v>
      </c>
      <c r="T970" s="6">
        <v>1.6475644699140402</v>
      </c>
      <c r="U970" s="6">
        <v>13.896848137535816</v>
      </c>
      <c r="V970" s="6">
        <v>29.441260744985673</v>
      </c>
      <c r="W970" s="6">
        <v>1.6475644699140402</v>
      </c>
      <c r="X970" s="5">
        <v>352</v>
      </c>
      <c r="Y970" s="5">
        <v>313</v>
      </c>
      <c r="Z970" s="5">
        <v>23</v>
      </c>
      <c r="AA970" s="5">
        <v>38</v>
      </c>
      <c r="AB970" s="5">
        <v>36</v>
      </c>
      <c r="AC970" s="5">
        <v>4</v>
      </c>
      <c r="AD970" s="5">
        <v>314</v>
      </c>
      <c r="AE970" s="5">
        <v>277</v>
      </c>
      <c r="AF970" s="5">
        <v>19</v>
      </c>
      <c r="AG970" s="6">
        <v>6.859205776173285</v>
      </c>
      <c r="AH970" s="6">
        <v>88.216560509554142</v>
      </c>
      <c r="AI970" s="6">
        <v>11.111111111111111</v>
      </c>
      <c r="AJ970" s="6">
        <v>94.736842105263165</v>
      </c>
    </row>
    <row r="971" spans="1:36" hidden="1" x14ac:dyDescent="0.2">
      <c r="A971" s="1" t="str">
        <f t="shared" si="15"/>
        <v>BournemouthMixed Other</v>
      </c>
      <c r="B971" s="3" t="s">
        <v>99</v>
      </c>
      <c r="C971" s="3" t="s">
        <v>100</v>
      </c>
      <c r="D971" s="3" t="s">
        <v>709</v>
      </c>
      <c r="E971" s="5">
        <v>1151</v>
      </c>
      <c r="F971" s="5">
        <v>122</v>
      </c>
      <c r="G971" s="5">
        <v>86</v>
      </c>
      <c r="H971" s="5">
        <v>111</v>
      </c>
      <c r="I971" s="5">
        <v>150</v>
      </c>
      <c r="J971" s="5">
        <v>45</v>
      </c>
      <c r="K971" s="5">
        <v>31</v>
      </c>
      <c r="L971" s="5">
        <v>209</v>
      </c>
      <c r="M971" s="5">
        <v>407</v>
      </c>
      <c r="N971" s="5">
        <v>26</v>
      </c>
      <c r="O971" s="6">
        <v>10.599478714161599</v>
      </c>
      <c r="P971" s="6">
        <v>7.4717636837532577</v>
      </c>
      <c r="Q971" s="6">
        <v>9.6437880104257161</v>
      </c>
      <c r="R971" s="6">
        <v>13.032145960034752</v>
      </c>
      <c r="S971" s="6">
        <v>3.9096437880104258</v>
      </c>
      <c r="T971" s="6">
        <v>2.6933101650738487</v>
      </c>
      <c r="U971" s="6">
        <v>18.158123370981755</v>
      </c>
      <c r="V971" s="6">
        <v>35.360556038227628</v>
      </c>
      <c r="W971" s="6">
        <v>2.2589052997393573</v>
      </c>
      <c r="X971" s="5">
        <v>391</v>
      </c>
      <c r="Y971" s="5">
        <v>319</v>
      </c>
      <c r="Z971" s="5">
        <v>25</v>
      </c>
      <c r="AA971" s="5">
        <v>52</v>
      </c>
      <c r="AB971" s="5">
        <v>39</v>
      </c>
      <c r="AC971" s="5">
        <v>7</v>
      </c>
      <c r="AD971" s="5">
        <v>339</v>
      </c>
      <c r="AE971" s="5">
        <v>280</v>
      </c>
      <c r="AF971" s="5">
        <v>18</v>
      </c>
      <c r="AG971" s="6">
        <v>6.4285714285714288</v>
      </c>
      <c r="AH971" s="6">
        <v>82.595870206489678</v>
      </c>
      <c r="AI971" s="6">
        <v>17.948717948717949</v>
      </c>
      <c r="AJ971" s="6">
        <v>75</v>
      </c>
    </row>
    <row r="972" spans="1:36" hidden="1" x14ac:dyDescent="0.2">
      <c r="A972" s="1" t="str">
        <f t="shared" si="15"/>
        <v>BournemouthIndian</v>
      </c>
      <c r="B972" s="3" t="s">
        <v>99</v>
      </c>
      <c r="C972" s="3" t="s">
        <v>100</v>
      </c>
      <c r="D972" s="3" t="s">
        <v>710</v>
      </c>
      <c r="E972" s="5">
        <v>1940</v>
      </c>
      <c r="F972" s="5">
        <v>224</v>
      </c>
      <c r="G972" s="5">
        <v>81</v>
      </c>
      <c r="H972" s="5">
        <v>221</v>
      </c>
      <c r="I972" s="5">
        <v>303</v>
      </c>
      <c r="J972" s="5">
        <v>18</v>
      </c>
      <c r="K972" s="5">
        <v>34</v>
      </c>
      <c r="L972" s="5">
        <v>438</v>
      </c>
      <c r="M972" s="5">
        <v>824</v>
      </c>
      <c r="N972" s="5">
        <v>21</v>
      </c>
      <c r="O972" s="6">
        <v>11.546391752577319</v>
      </c>
      <c r="P972" s="6">
        <v>4.1752577319587632</v>
      </c>
      <c r="Q972" s="6">
        <v>11.391752577319588</v>
      </c>
      <c r="R972" s="6">
        <v>15.618556701030927</v>
      </c>
      <c r="S972" s="6">
        <v>0.92783505154639179</v>
      </c>
      <c r="T972" s="6">
        <v>1.7525773195876289</v>
      </c>
      <c r="U972" s="6">
        <v>22.577319587628867</v>
      </c>
      <c r="V972" s="6">
        <v>42.47422680412371</v>
      </c>
      <c r="W972" s="6">
        <v>1.0824742268041236</v>
      </c>
      <c r="X972" s="5">
        <v>1067</v>
      </c>
      <c r="Y972" s="5">
        <v>926</v>
      </c>
      <c r="Z972" s="5">
        <v>30</v>
      </c>
      <c r="AA972" s="5">
        <v>75</v>
      </c>
      <c r="AB972" s="5">
        <v>60</v>
      </c>
      <c r="AC972" s="5">
        <v>1</v>
      </c>
      <c r="AD972" s="5">
        <v>992</v>
      </c>
      <c r="AE972" s="5">
        <v>866</v>
      </c>
      <c r="AF972" s="5">
        <v>29</v>
      </c>
      <c r="AG972" s="6">
        <v>3.3487297921478061</v>
      </c>
      <c r="AH972" s="6">
        <v>87.298387096774192</v>
      </c>
      <c r="AI972" s="6">
        <v>1.6666666666666667</v>
      </c>
      <c r="AJ972" s="6">
        <v>80</v>
      </c>
    </row>
    <row r="973" spans="1:36" hidden="1" x14ac:dyDescent="0.2">
      <c r="A973" s="1" t="str">
        <f t="shared" si="15"/>
        <v>BournemouthPakistani</v>
      </c>
      <c r="B973" s="3" t="s">
        <v>99</v>
      </c>
      <c r="C973" s="3" t="s">
        <v>100</v>
      </c>
      <c r="D973" s="3" t="s">
        <v>711</v>
      </c>
      <c r="E973" s="5">
        <v>213</v>
      </c>
      <c r="F973" s="5">
        <v>30</v>
      </c>
      <c r="G973" s="5">
        <v>24</v>
      </c>
      <c r="H973" s="5">
        <v>30</v>
      </c>
      <c r="I973" s="5">
        <v>37</v>
      </c>
      <c r="J973" s="5">
        <v>5</v>
      </c>
      <c r="K973" s="5">
        <v>6</v>
      </c>
      <c r="L973" s="5">
        <v>31</v>
      </c>
      <c r="M973" s="5">
        <v>77</v>
      </c>
      <c r="N973" s="5">
        <v>3</v>
      </c>
      <c r="O973" s="6">
        <v>14.084507042253522</v>
      </c>
      <c r="P973" s="6">
        <v>11.267605633802816</v>
      </c>
      <c r="Q973" s="6">
        <v>14.084507042253522</v>
      </c>
      <c r="R973" s="6">
        <v>17.370892018779344</v>
      </c>
      <c r="S973" s="6">
        <v>2.347417840375587</v>
      </c>
      <c r="T973" s="6">
        <v>2.816901408450704</v>
      </c>
      <c r="U973" s="6">
        <v>14.553990610328638</v>
      </c>
      <c r="V973" s="6">
        <v>36.15023474178404</v>
      </c>
      <c r="W973" s="6">
        <v>1.408450704225352</v>
      </c>
      <c r="X973" s="5">
        <v>108</v>
      </c>
      <c r="Y973" s="5">
        <v>85</v>
      </c>
      <c r="Z973" s="5">
        <v>5</v>
      </c>
      <c r="AA973" s="5">
        <v>18</v>
      </c>
      <c r="AB973" s="5">
        <v>12</v>
      </c>
      <c r="AC973" s="5">
        <v>0</v>
      </c>
      <c r="AD973" s="5">
        <v>90</v>
      </c>
      <c r="AE973" s="5">
        <v>73</v>
      </c>
      <c r="AF973" s="5">
        <v>5</v>
      </c>
      <c r="AG973" s="6">
        <v>6.8493150684931505</v>
      </c>
      <c r="AH973" s="6">
        <v>81.111111111111114</v>
      </c>
      <c r="AI973" s="6">
        <v>0</v>
      </c>
      <c r="AJ973" s="6">
        <v>66.666666666666671</v>
      </c>
    </row>
    <row r="974" spans="1:36" hidden="1" x14ac:dyDescent="0.2">
      <c r="A974" s="1" t="str">
        <f t="shared" si="15"/>
        <v>BournemouthBangladeshi</v>
      </c>
      <c r="B974" s="3" t="s">
        <v>99</v>
      </c>
      <c r="C974" s="3" t="s">
        <v>100</v>
      </c>
      <c r="D974" s="3" t="s">
        <v>712</v>
      </c>
      <c r="E974" s="5">
        <v>408</v>
      </c>
      <c r="F974" s="5">
        <v>27</v>
      </c>
      <c r="G974" s="5">
        <v>36</v>
      </c>
      <c r="H974" s="5">
        <v>22</v>
      </c>
      <c r="I974" s="5">
        <v>28</v>
      </c>
      <c r="J974" s="5">
        <v>19</v>
      </c>
      <c r="K974" s="5">
        <v>10</v>
      </c>
      <c r="L974" s="5">
        <v>24</v>
      </c>
      <c r="M974" s="5">
        <v>104</v>
      </c>
      <c r="N974" s="5">
        <v>5</v>
      </c>
      <c r="O974" s="6">
        <v>6.617647058823529</v>
      </c>
      <c r="P974" s="6">
        <v>8.8235294117647065</v>
      </c>
      <c r="Q974" s="6">
        <v>5.3921568627450984</v>
      </c>
      <c r="R974" s="6">
        <v>6.8627450980392153</v>
      </c>
      <c r="S974" s="6">
        <v>4.6568627450980395</v>
      </c>
      <c r="T974" s="6">
        <v>2.4509803921568629</v>
      </c>
      <c r="U974" s="6">
        <v>5.882352941176471</v>
      </c>
      <c r="V974" s="6">
        <v>25.490196078431371</v>
      </c>
      <c r="W974" s="6">
        <v>1.2254901960784315</v>
      </c>
      <c r="X974" s="5">
        <v>176</v>
      </c>
      <c r="Y974" s="5">
        <v>130</v>
      </c>
      <c r="Z974" s="5">
        <v>17</v>
      </c>
      <c r="AA974" s="5">
        <v>9</v>
      </c>
      <c r="AB974" s="5">
        <v>8</v>
      </c>
      <c r="AC974" s="5">
        <v>1</v>
      </c>
      <c r="AD974" s="5">
        <v>167</v>
      </c>
      <c r="AE974" s="5">
        <v>122</v>
      </c>
      <c r="AF974" s="5">
        <v>16</v>
      </c>
      <c r="AG974" s="6">
        <v>13.114754098360656</v>
      </c>
      <c r="AH974" s="6">
        <v>73.053892215568865</v>
      </c>
      <c r="AI974" s="6">
        <v>12.5</v>
      </c>
      <c r="AJ974" s="6">
        <v>88.888888888888886</v>
      </c>
    </row>
    <row r="975" spans="1:36" hidden="1" x14ac:dyDescent="0.2">
      <c r="A975" s="1" t="str">
        <f t="shared" si="15"/>
        <v>BournemouthChinese</v>
      </c>
      <c r="B975" s="3" t="s">
        <v>99</v>
      </c>
      <c r="C975" s="3" t="s">
        <v>100</v>
      </c>
      <c r="D975" s="3" t="s">
        <v>713</v>
      </c>
      <c r="E975" s="5">
        <v>1840</v>
      </c>
      <c r="F975" s="5">
        <v>170</v>
      </c>
      <c r="G975" s="5">
        <v>103</v>
      </c>
      <c r="H975" s="5">
        <v>163</v>
      </c>
      <c r="I975" s="5">
        <v>224</v>
      </c>
      <c r="J975" s="5">
        <v>27</v>
      </c>
      <c r="K975" s="5">
        <v>25</v>
      </c>
      <c r="L975" s="5">
        <v>283</v>
      </c>
      <c r="M975" s="5">
        <v>629</v>
      </c>
      <c r="N975" s="5">
        <v>38</v>
      </c>
      <c r="O975" s="6">
        <v>9.2391304347826093</v>
      </c>
      <c r="P975" s="6">
        <v>5.5978260869565215</v>
      </c>
      <c r="Q975" s="6">
        <v>8.8586956521739122</v>
      </c>
      <c r="R975" s="6">
        <v>12.173913043478262</v>
      </c>
      <c r="S975" s="6">
        <v>1.4673913043478262</v>
      </c>
      <c r="T975" s="6">
        <v>1.3586956521739131</v>
      </c>
      <c r="U975" s="6">
        <v>15.380434782608695</v>
      </c>
      <c r="V975" s="6">
        <v>34.184782608695649</v>
      </c>
      <c r="W975" s="6">
        <v>2.0652173913043477</v>
      </c>
      <c r="X975" s="5">
        <v>754</v>
      </c>
      <c r="Y975" s="5">
        <v>650</v>
      </c>
      <c r="Z975" s="5">
        <v>25</v>
      </c>
      <c r="AA975" s="5">
        <v>61</v>
      </c>
      <c r="AB975" s="5">
        <v>56</v>
      </c>
      <c r="AC975" s="5">
        <v>1</v>
      </c>
      <c r="AD975" s="5">
        <v>693</v>
      </c>
      <c r="AE975" s="5">
        <v>594</v>
      </c>
      <c r="AF975" s="5">
        <v>24</v>
      </c>
      <c r="AG975" s="6">
        <v>4.0404040404040407</v>
      </c>
      <c r="AH975" s="6">
        <v>85.714285714285708</v>
      </c>
      <c r="AI975" s="6">
        <v>1.7857142857142858</v>
      </c>
      <c r="AJ975" s="6">
        <v>91.803278688524586</v>
      </c>
    </row>
    <row r="976" spans="1:36" hidden="1" x14ac:dyDescent="0.2">
      <c r="A976" s="1" t="str">
        <f t="shared" si="15"/>
        <v>BournemouthAsian Other</v>
      </c>
      <c r="B976" s="3" t="s">
        <v>99</v>
      </c>
      <c r="C976" s="3" t="s">
        <v>100</v>
      </c>
      <c r="D976" s="3" t="s">
        <v>714</v>
      </c>
      <c r="E976" s="5">
        <v>2665</v>
      </c>
      <c r="F976" s="5">
        <v>247</v>
      </c>
      <c r="G976" s="5">
        <v>187</v>
      </c>
      <c r="H976" s="5">
        <v>234</v>
      </c>
      <c r="I976" s="5">
        <v>302</v>
      </c>
      <c r="J976" s="5">
        <v>95</v>
      </c>
      <c r="K976" s="5">
        <v>41</v>
      </c>
      <c r="L976" s="5">
        <v>460</v>
      </c>
      <c r="M976" s="5">
        <v>878</v>
      </c>
      <c r="N976" s="5">
        <v>48</v>
      </c>
      <c r="O976" s="6">
        <v>9.2682926829268286</v>
      </c>
      <c r="P976" s="6">
        <v>7.0168855534709191</v>
      </c>
      <c r="Q976" s="6">
        <v>8.7804878048780495</v>
      </c>
      <c r="R976" s="6">
        <v>11.332082551594747</v>
      </c>
      <c r="S976" s="6">
        <v>3.5647279549718576</v>
      </c>
      <c r="T976" s="6">
        <v>1.5384615384615385</v>
      </c>
      <c r="U976" s="6">
        <v>17.26078799249531</v>
      </c>
      <c r="V976" s="6">
        <v>32.945590994371479</v>
      </c>
      <c r="W976" s="6">
        <v>1.8011257035647279</v>
      </c>
      <c r="X976" s="5">
        <v>1206</v>
      </c>
      <c r="Y976" s="5">
        <v>994</v>
      </c>
      <c r="Z976" s="5">
        <v>71</v>
      </c>
      <c r="AA976" s="5">
        <v>125</v>
      </c>
      <c r="AB976" s="5">
        <v>100</v>
      </c>
      <c r="AC976" s="5">
        <v>13</v>
      </c>
      <c r="AD976" s="5">
        <v>1081</v>
      </c>
      <c r="AE976" s="5">
        <v>894</v>
      </c>
      <c r="AF976" s="5">
        <v>58</v>
      </c>
      <c r="AG976" s="6">
        <v>6.4876957494407161</v>
      </c>
      <c r="AH976" s="6">
        <v>82.701202590194271</v>
      </c>
      <c r="AI976" s="6">
        <v>13</v>
      </c>
      <c r="AJ976" s="6">
        <v>80</v>
      </c>
    </row>
    <row r="977" spans="1:36" hidden="1" x14ac:dyDescent="0.2">
      <c r="A977" s="1" t="str">
        <f t="shared" si="15"/>
        <v>BournemouthBlack African</v>
      </c>
      <c r="B977" s="3" t="s">
        <v>99</v>
      </c>
      <c r="C977" s="3" t="s">
        <v>100</v>
      </c>
      <c r="D977" s="3" t="s">
        <v>715</v>
      </c>
      <c r="E977" s="5">
        <v>1208</v>
      </c>
      <c r="F977" s="5">
        <v>170</v>
      </c>
      <c r="G977" s="5">
        <v>110</v>
      </c>
      <c r="H977" s="5">
        <v>153</v>
      </c>
      <c r="I977" s="5">
        <v>192</v>
      </c>
      <c r="J977" s="5">
        <v>47</v>
      </c>
      <c r="K977" s="5">
        <v>20</v>
      </c>
      <c r="L977" s="5">
        <v>253</v>
      </c>
      <c r="M977" s="5">
        <v>493</v>
      </c>
      <c r="N977" s="5">
        <v>50</v>
      </c>
      <c r="O977" s="6">
        <v>14.072847682119205</v>
      </c>
      <c r="P977" s="6">
        <v>9.1059602649006628</v>
      </c>
      <c r="Q977" s="6">
        <v>12.665562913907285</v>
      </c>
      <c r="R977" s="6">
        <v>15.894039735099337</v>
      </c>
      <c r="S977" s="6">
        <v>3.8907284768211921</v>
      </c>
      <c r="T977" s="6">
        <v>1.6556291390728477</v>
      </c>
      <c r="U977" s="6">
        <v>20.943708609271525</v>
      </c>
      <c r="V977" s="6">
        <v>40.811258278145694</v>
      </c>
      <c r="W977" s="6">
        <v>4.1390728476821188</v>
      </c>
      <c r="X977" s="5">
        <v>595</v>
      </c>
      <c r="Y977" s="5">
        <v>531</v>
      </c>
      <c r="Z977" s="5">
        <v>47</v>
      </c>
      <c r="AA977" s="5">
        <v>69</v>
      </c>
      <c r="AB977" s="5">
        <v>60</v>
      </c>
      <c r="AC977" s="5">
        <v>5</v>
      </c>
      <c r="AD977" s="5">
        <v>526</v>
      </c>
      <c r="AE977" s="5">
        <v>471</v>
      </c>
      <c r="AF977" s="5">
        <v>42</v>
      </c>
      <c r="AG977" s="6">
        <v>8.9171974522292992</v>
      </c>
      <c r="AH977" s="6">
        <v>89.543726235741445</v>
      </c>
      <c r="AI977" s="6">
        <v>8.3333333333333339</v>
      </c>
      <c r="AJ977" s="6">
        <v>86.956521739130437</v>
      </c>
    </row>
    <row r="978" spans="1:36" hidden="1" x14ac:dyDescent="0.2">
      <c r="A978" s="1" t="str">
        <f t="shared" si="15"/>
        <v>BournemouthBlack Caribbean</v>
      </c>
      <c r="B978" s="3" t="s">
        <v>99</v>
      </c>
      <c r="C978" s="3" t="s">
        <v>100</v>
      </c>
      <c r="D978" s="3" t="s">
        <v>716</v>
      </c>
      <c r="E978" s="5">
        <v>380</v>
      </c>
      <c r="F978" s="5">
        <v>34</v>
      </c>
      <c r="G978" s="5">
        <v>18</v>
      </c>
      <c r="H978" s="5">
        <v>33</v>
      </c>
      <c r="I978" s="5">
        <v>51</v>
      </c>
      <c r="J978" s="5">
        <v>6</v>
      </c>
      <c r="K978" s="5">
        <v>9</v>
      </c>
      <c r="L978" s="5">
        <v>69</v>
      </c>
      <c r="M978" s="5">
        <v>135</v>
      </c>
      <c r="N978" s="5">
        <v>13</v>
      </c>
      <c r="O978" s="6">
        <v>8.9473684210526319</v>
      </c>
      <c r="P978" s="6">
        <v>4.7368421052631575</v>
      </c>
      <c r="Q978" s="6">
        <v>8.6842105263157894</v>
      </c>
      <c r="R978" s="6">
        <v>13.421052631578947</v>
      </c>
      <c r="S978" s="6">
        <v>1.5789473684210527</v>
      </c>
      <c r="T978" s="6">
        <v>2.3684210526315788</v>
      </c>
      <c r="U978" s="6">
        <v>18.157894736842106</v>
      </c>
      <c r="V978" s="6">
        <v>35.526315789473685</v>
      </c>
      <c r="W978" s="6">
        <v>3.4210526315789473</v>
      </c>
      <c r="X978" s="5">
        <v>189</v>
      </c>
      <c r="Y978" s="5">
        <v>154</v>
      </c>
      <c r="Z978" s="5">
        <v>12</v>
      </c>
      <c r="AA978" s="5">
        <v>21</v>
      </c>
      <c r="AB978" s="5">
        <v>15</v>
      </c>
      <c r="AC978" s="5">
        <v>2</v>
      </c>
      <c r="AD978" s="5">
        <v>168</v>
      </c>
      <c r="AE978" s="5">
        <v>139</v>
      </c>
      <c r="AF978" s="5">
        <v>10</v>
      </c>
      <c r="AG978" s="6">
        <v>7.1942446043165464</v>
      </c>
      <c r="AH978" s="6">
        <v>82.738095238095241</v>
      </c>
      <c r="AI978" s="6">
        <v>13.333333333333334</v>
      </c>
      <c r="AJ978" s="6">
        <v>71.428571428571431</v>
      </c>
    </row>
    <row r="979" spans="1:36" hidden="1" x14ac:dyDescent="0.2">
      <c r="A979" s="1" t="str">
        <f t="shared" si="15"/>
        <v>BournemouthBlack Other</v>
      </c>
      <c r="B979" s="3" t="s">
        <v>99</v>
      </c>
      <c r="C979" s="3" t="s">
        <v>100</v>
      </c>
      <c r="D979" s="3" t="s">
        <v>717</v>
      </c>
      <c r="E979" s="5">
        <v>176</v>
      </c>
      <c r="F979" s="5">
        <v>28</v>
      </c>
      <c r="G979" s="5">
        <v>10</v>
      </c>
      <c r="H979" s="5">
        <v>26</v>
      </c>
      <c r="I979" s="5">
        <v>32</v>
      </c>
      <c r="J979" s="5">
        <v>3</v>
      </c>
      <c r="K979" s="5">
        <v>6</v>
      </c>
      <c r="L979" s="5">
        <v>30</v>
      </c>
      <c r="M979" s="5">
        <v>83</v>
      </c>
      <c r="N979" s="5">
        <v>3</v>
      </c>
      <c r="O979" s="6">
        <v>15.909090909090908</v>
      </c>
      <c r="P979" s="6">
        <v>5.6818181818181817</v>
      </c>
      <c r="Q979" s="6">
        <v>14.772727272727273</v>
      </c>
      <c r="R979" s="6">
        <v>18.181818181818183</v>
      </c>
      <c r="S979" s="6">
        <v>1.7045454545454546</v>
      </c>
      <c r="T979" s="6">
        <v>3.4090909090909092</v>
      </c>
      <c r="U979" s="6">
        <v>17.045454545454547</v>
      </c>
      <c r="V979" s="6">
        <v>47.159090909090907</v>
      </c>
      <c r="W979" s="6">
        <v>1.7045454545454546</v>
      </c>
      <c r="X979" s="5">
        <v>88</v>
      </c>
      <c r="Y979" s="5">
        <v>65</v>
      </c>
      <c r="Z979" s="5">
        <v>7</v>
      </c>
      <c r="AA979" s="5">
        <v>13</v>
      </c>
      <c r="AB979" s="5">
        <v>7</v>
      </c>
      <c r="AC979" s="5">
        <v>0</v>
      </c>
      <c r="AD979" s="5">
        <v>75</v>
      </c>
      <c r="AE979" s="5">
        <v>58</v>
      </c>
      <c r="AF979" s="5">
        <v>7</v>
      </c>
      <c r="AG979" s="6">
        <v>12.068965517241379</v>
      </c>
      <c r="AH979" s="6">
        <v>77.333333333333329</v>
      </c>
      <c r="AI979" s="6">
        <v>0</v>
      </c>
      <c r="AJ979" s="6">
        <v>53.846153846153847</v>
      </c>
    </row>
    <row r="980" spans="1:36" hidden="1" x14ac:dyDescent="0.2">
      <c r="A980" s="1" t="str">
        <f t="shared" si="15"/>
        <v>BournemouthArab</v>
      </c>
      <c r="B980" s="3" t="s">
        <v>99</v>
      </c>
      <c r="C980" s="3" t="s">
        <v>100</v>
      </c>
      <c r="D980" s="3" t="s">
        <v>699</v>
      </c>
      <c r="E980" s="5">
        <v>693</v>
      </c>
      <c r="F980" s="5">
        <v>75</v>
      </c>
      <c r="G980" s="5">
        <v>62</v>
      </c>
      <c r="H980" s="5">
        <v>54</v>
      </c>
      <c r="I980" s="5">
        <v>91</v>
      </c>
      <c r="J980" s="5">
        <v>35</v>
      </c>
      <c r="K980" s="5">
        <v>18</v>
      </c>
      <c r="L980" s="5">
        <v>113</v>
      </c>
      <c r="M980" s="5">
        <v>257</v>
      </c>
      <c r="N980" s="5">
        <v>13</v>
      </c>
      <c r="O980" s="6">
        <v>10.822510822510823</v>
      </c>
      <c r="P980" s="6">
        <v>8.9466089466089471</v>
      </c>
      <c r="Q980" s="6">
        <v>7.7922077922077921</v>
      </c>
      <c r="R980" s="6">
        <v>13.131313131313131</v>
      </c>
      <c r="S980" s="6">
        <v>5.0505050505050502</v>
      </c>
      <c r="T980" s="6">
        <v>2.5974025974025974</v>
      </c>
      <c r="U980" s="6">
        <v>16.305916305916305</v>
      </c>
      <c r="V980" s="6">
        <v>37.085137085137085</v>
      </c>
      <c r="W980" s="6">
        <v>1.875901875901876</v>
      </c>
      <c r="X980" s="5">
        <v>262</v>
      </c>
      <c r="Y980" s="5">
        <v>207</v>
      </c>
      <c r="Z980" s="5">
        <v>35</v>
      </c>
      <c r="AA980" s="5">
        <v>35</v>
      </c>
      <c r="AB980" s="5">
        <v>21</v>
      </c>
      <c r="AC980" s="5">
        <v>4</v>
      </c>
      <c r="AD980" s="5">
        <v>227</v>
      </c>
      <c r="AE980" s="5">
        <v>186</v>
      </c>
      <c r="AF980" s="5">
        <v>31</v>
      </c>
      <c r="AG980" s="6">
        <v>16.666666666666668</v>
      </c>
      <c r="AH980" s="6">
        <v>81.93832599118943</v>
      </c>
      <c r="AI980" s="6">
        <v>19.047619047619047</v>
      </c>
      <c r="AJ980" s="6">
        <v>60</v>
      </c>
    </row>
    <row r="981" spans="1:36" hidden="1" x14ac:dyDescent="0.2">
      <c r="A981" s="1" t="str">
        <f t="shared" si="15"/>
        <v>BournemouthOther</v>
      </c>
      <c r="B981" s="3" t="s">
        <v>99</v>
      </c>
      <c r="C981" s="3" t="s">
        <v>100</v>
      </c>
      <c r="D981" s="3" t="s">
        <v>718</v>
      </c>
      <c r="E981" s="5">
        <v>980</v>
      </c>
      <c r="F981" s="5">
        <v>87</v>
      </c>
      <c r="G981" s="5">
        <v>68</v>
      </c>
      <c r="H981" s="5">
        <v>84</v>
      </c>
      <c r="I981" s="5">
        <v>105</v>
      </c>
      <c r="J981" s="5">
        <v>44</v>
      </c>
      <c r="K981" s="5">
        <v>17</v>
      </c>
      <c r="L981" s="5">
        <v>136</v>
      </c>
      <c r="M981" s="5">
        <v>321</v>
      </c>
      <c r="N981" s="5">
        <v>19</v>
      </c>
      <c r="O981" s="6">
        <v>8.8775510204081627</v>
      </c>
      <c r="P981" s="6">
        <v>6.9387755102040813</v>
      </c>
      <c r="Q981" s="6">
        <v>8.5714285714285712</v>
      </c>
      <c r="R981" s="6">
        <v>10.714285714285714</v>
      </c>
      <c r="S981" s="6">
        <v>4.4897959183673466</v>
      </c>
      <c r="T981" s="6">
        <v>1.7346938775510203</v>
      </c>
      <c r="U981" s="6">
        <v>13.877551020408163</v>
      </c>
      <c r="V981" s="6">
        <v>32.755102040816325</v>
      </c>
      <c r="W981" s="6">
        <v>1.9387755102040816</v>
      </c>
      <c r="X981" s="5">
        <v>450</v>
      </c>
      <c r="Y981" s="5">
        <v>376</v>
      </c>
      <c r="Z981" s="5">
        <v>36</v>
      </c>
      <c r="AA981" s="5">
        <v>45</v>
      </c>
      <c r="AB981" s="5">
        <v>34</v>
      </c>
      <c r="AC981" s="5">
        <v>4</v>
      </c>
      <c r="AD981" s="5">
        <v>405</v>
      </c>
      <c r="AE981" s="5">
        <v>342</v>
      </c>
      <c r="AF981" s="5">
        <v>32</v>
      </c>
      <c r="AG981" s="6">
        <v>9.3567251461988299</v>
      </c>
      <c r="AH981" s="6">
        <v>84.444444444444443</v>
      </c>
      <c r="AI981" s="6">
        <v>11.764705882352942</v>
      </c>
      <c r="AJ981" s="6">
        <v>75.555555555555557</v>
      </c>
    </row>
    <row r="982" spans="1:36" x14ac:dyDescent="0.2">
      <c r="A982" s="1" t="str">
        <f t="shared" si="15"/>
        <v>Bracknell ForestAll people</v>
      </c>
      <c r="B982" s="3" t="s">
        <v>115</v>
      </c>
      <c r="C982" s="3" t="s">
        <v>116</v>
      </c>
      <c r="D982" s="3" t="s">
        <v>700</v>
      </c>
      <c r="E982" s="5">
        <v>113205</v>
      </c>
      <c r="F982" s="5">
        <v>0</v>
      </c>
      <c r="G982" s="5">
        <v>0</v>
      </c>
      <c r="H982" s="5">
        <v>0</v>
      </c>
      <c r="I982" s="5">
        <v>0</v>
      </c>
      <c r="J982" s="5">
        <v>0</v>
      </c>
      <c r="K982" s="5">
        <v>3397</v>
      </c>
      <c r="L982" s="5">
        <v>0</v>
      </c>
      <c r="M982" s="5">
        <v>0</v>
      </c>
      <c r="N982" s="5">
        <v>0</v>
      </c>
      <c r="O982" s="6">
        <v>0</v>
      </c>
      <c r="P982" s="6">
        <v>0</v>
      </c>
      <c r="Q982" s="6">
        <v>0</v>
      </c>
      <c r="R982" s="6">
        <v>0</v>
      </c>
      <c r="S982" s="6">
        <v>0</v>
      </c>
      <c r="T982" s="6">
        <v>3.0007508502274636</v>
      </c>
      <c r="U982" s="6">
        <v>0</v>
      </c>
      <c r="V982" s="6">
        <v>0</v>
      </c>
      <c r="W982" s="6">
        <v>0</v>
      </c>
      <c r="X982" s="5">
        <v>42841</v>
      </c>
      <c r="Y982" s="5">
        <v>38756</v>
      </c>
      <c r="Z982" s="5">
        <v>1440</v>
      </c>
      <c r="AA982" s="5">
        <v>0</v>
      </c>
      <c r="AB982" s="5">
        <v>0</v>
      </c>
      <c r="AC982" s="5">
        <v>0</v>
      </c>
      <c r="AD982" s="5">
        <v>42841</v>
      </c>
      <c r="AE982" s="5">
        <v>38756</v>
      </c>
      <c r="AF982" s="5">
        <v>1440</v>
      </c>
      <c r="AG982" s="6">
        <v>3.7155537207142122</v>
      </c>
      <c r="AH982" s="6">
        <v>90.464741719380967</v>
      </c>
      <c r="AI982" s="6"/>
      <c r="AJ982" s="6"/>
    </row>
    <row r="983" spans="1:36" hidden="1" x14ac:dyDescent="0.2">
      <c r="A983" s="1" t="str">
        <f t="shared" si="15"/>
        <v>Bracknell ForestWhite British</v>
      </c>
      <c r="B983" s="3" t="s">
        <v>115</v>
      </c>
      <c r="C983" s="3" t="s">
        <v>116</v>
      </c>
      <c r="D983" s="3" t="s">
        <v>701</v>
      </c>
      <c r="E983" s="5">
        <v>96080</v>
      </c>
      <c r="F983" s="5">
        <v>0</v>
      </c>
      <c r="G983" s="5">
        <v>0</v>
      </c>
      <c r="H983" s="5">
        <v>0</v>
      </c>
      <c r="I983" s="5">
        <v>0</v>
      </c>
      <c r="J983" s="5">
        <v>0</v>
      </c>
      <c r="K983" s="5">
        <v>3058</v>
      </c>
      <c r="L983" s="5">
        <v>0</v>
      </c>
      <c r="M983" s="5">
        <v>0</v>
      </c>
      <c r="N983" s="5">
        <v>0</v>
      </c>
      <c r="O983" s="6">
        <v>0</v>
      </c>
      <c r="P983" s="6">
        <v>0</v>
      </c>
      <c r="Q983" s="6">
        <v>0</v>
      </c>
      <c r="R983" s="6">
        <v>0</v>
      </c>
      <c r="S983" s="6">
        <v>0</v>
      </c>
      <c r="T983" s="6">
        <v>3.1827643630308078</v>
      </c>
      <c r="U983" s="6">
        <v>0</v>
      </c>
      <c r="V983" s="6">
        <v>0</v>
      </c>
      <c r="W983" s="6">
        <v>0</v>
      </c>
      <c r="X983" s="5">
        <v>34820</v>
      </c>
      <c r="Y983" s="5">
        <v>31634</v>
      </c>
      <c r="Z983" s="5">
        <v>1169</v>
      </c>
      <c r="AA983" s="5">
        <v>0</v>
      </c>
      <c r="AB983" s="5">
        <v>0</v>
      </c>
      <c r="AC983" s="5">
        <v>0</v>
      </c>
      <c r="AD983" s="5">
        <v>34820</v>
      </c>
      <c r="AE983" s="5">
        <v>31634</v>
      </c>
      <c r="AF983" s="5">
        <v>1169</v>
      </c>
      <c r="AG983" s="6">
        <v>3.6953910349623822</v>
      </c>
      <c r="AH983" s="6">
        <v>90.850086157380815</v>
      </c>
      <c r="AI983" s="6"/>
      <c r="AJ983" s="6"/>
    </row>
    <row r="984" spans="1:36" hidden="1" x14ac:dyDescent="0.2">
      <c r="A984" s="1" t="str">
        <f t="shared" si="15"/>
        <v>Bracknell ForestMinorities - all other than White British</v>
      </c>
      <c r="B984" s="3" t="s">
        <v>115</v>
      </c>
      <c r="C984" s="3" t="s">
        <v>116</v>
      </c>
      <c r="D984" s="3" t="s">
        <v>702</v>
      </c>
      <c r="E984" s="5">
        <v>17125</v>
      </c>
      <c r="F984" s="5">
        <v>0</v>
      </c>
      <c r="G984" s="5">
        <v>0</v>
      </c>
      <c r="H984" s="5">
        <v>0</v>
      </c>
      <c r="I984" s="5">
        <v>0</v>
      </c>
      <c r="J984" s="5">
        <v>0</v>
      </c>
      <c r="K984" s="5">
        <v>339</v>
      </c>
      <c r="L984" s="5">
        <v>0</v>
      </c>
      <c r="M984" s="5">
        <v>0</v>
      </c>
      <c r="N984" s="5">
        <v>0</v>
      </c>
      <c r="O984" s="6">
        <v>0</v>
      </c>
      <c r="P984" s="6">
        <v>0</v>
      </c>
      <c r="Q984" s="6">
        <v>0</v>
      </c>
      <c r="R984" s="6">
        <v>0</v>
      </c>
      <c r="S984" s="6">
        <v>0</v>
      </c>
      <c r="T984" s="6">
        <v>1.9795620437956205</v>
      </c>
      <c r="U984" s="6">
        <v>0</v>
      </c>
      <c r="V984" s="6">
        <v>0</v>
      </c>
      <c r="W984" s="6">
        <v>0</v>
      </c>
      <c r="X984" s="5">
        <v>8021</v>
      </c>
      <c r="Y984" s="5">
        <v>7122</v>
      </c>
      <c r="Z984" s="5">
        <v>271</v>
      </c>
      <c r="AA984" s="5">
        <v>0</v>
      </c>
      <c r="AB984" s="5">
        <v>0</v>
      </c>
      <c r="AC984" s="5">
        <v>0</v>
      </c>
      <c r="AD984" s="5">
        <v>8021</v>
      </c>
      <c r="AE984" s="5">
        <v>7122</v>
      </c>
      <c r="AF984" s="5">
        <v>271</v>
      </c>
      <c r="AG984" s="6">
        <v>3.8051109238977814</v>
      </c>
      <c r="AH984" s="6">
        <v>88.791921206832072</v>
      </c>
      <c r="AI984" s="6"/>
      <c r="AJ984" s="6"/>
    </row>
    <row r="985" spans="1:36" hidden="1" x14ac:dyDescent="0.2">
      <c r="A985" s="1" t="str">
        <f t="shared" si="15"/>
        <v>Bracknell ForestWhite Irish</v>
      </c>
      <c r="B985" s="3" t="s">
        <v>115</v>
      </c>
      <c r="C985" s="3" t="s">
        <v>116</v>
      </c>
      <c r="D985" s="3" t="s">
        <v>703</v>
      </c>
      <c r="E985" s="5">
        <v>984</v>
      </c>
      <c r="F985" s="5">
        <v>0</v>
      </c>
      <c r="G985" s="5">
        <v>0</v>
      </c>
      <c r="H985" s="5">
        <v>0</v>
      </c>
      <c r="I985" s="5">
        <v>0</v>
      </c>
      <c r="J985" s="5">
        <v>0</v>
      </c>
      <c r="K985" s="5">
        <v>36</v>
      </c>
      <c r="L985" s="5">
        <v>0</v>
      </c>
      <c r="M985" s="5">
        <v>0</v>
      </c>
      <c r="N985" s="5">
        <v>0</v>
      </c>
      <c r="O985" s="6">
        <v>0</v>
      </c>
      <c r="P985" s="6">
        <v>0</v>
      </c>
      <c r="Q985" s="6">
        <v>0</v>
      </c>
      <c r="R985" s="6">
        <v>0</v>
      </c>
      <c r="S985" s="6">
        <v>0</v>
      </c>
      <c r="T985" s="6">
        <v>3.6585365853658538</v>
      </c>
      <c r="U985" s="6">
        <v>0</v>
      </c>
      <c r="V985" s="6">
        <v>0</v>
      </c>
      <c r="W985" s="6">
        <v>0</v>
      </c>
      <c r="X985" s="5">
        <v>357</v>
      </c>
      <c r="Y985" s="5">
        <v>330</v>
      </c>
      <c r="Z985" s="5">
        <v>10</v>
      </c>
      <c r="AA985" s="5">
        <v>0</v>
      </c>
      <c r="AB985" s="5">
        <v>0</v>
      </c>
      <c r="AC985" s="5">
        <v>0</v>
      </c>
      <c r="AD985" s="5">
        <v>357</v>
      </c>
      <c r="AE985" s="5">
        <v>330</v>
      </c>
      <c r="AF985" s="5">
        <v>10</v>
      </c>
      <c r="AG985" s="6">
        <v>3.0303030303030303</v>
      </c>
      <c r="AH985" s="6">
        <v>92.436974789915965</v>
      </c>
      <c r="AI985" s="6"/>
      <c r="AJ985" s="6"/>
    </row>
    <row r="986" spans="1:36" hidden="1" x14ac:dyDescent="0.2">
      <c r="A986" s="1" t="str">
        <f t="shared" si="15"/>
        <v>Bracknell ForestWhite Gyspy or Irish Traveller</v>
      </c>
      <c r="B986" s="3" t="s">
        <v>115</v>
      </c>
      <c r="C986" s="3" t="s">
        <v>116</v>
      </c>
      <c r="D986" s="3" t="s">
        <v>704</v>
      </c>
      <c r="E986" s="5">
        <v>118</v>
      </c>
      <c r="F986" s="5">
        <v>0</v>
      </c>
      <c r="G986" s="5">
        <v>0</v>
      </c>
      <c r="H986" s="5">
        <v>0</v>
      </c>
      <c r="I986" s="5">
        <v>0</v>
      </c>
      <c r="J986" s="5">
        <v>0</v>
      </c>
      <c r="K986" s="5">
        <v>1</v>
      </c>
      <c r="L986" s="5">
        <v>0</v>
      </c>
      <c r="M986" s="5">
        <v>0</v>
      </c>
      <c r="N986" s="5">
        <v>0</v>
      </c>
      <c r="O986" s="6">
        <v>0</v>
      </c>
      <c r="P986" s="6">
        <v>0</v>
      </c>
      <c r="Q986" s="6">
        <v>0</v>
      </c>
      <c r="R986" s="6">
        <v>0</v>
      </c>
      <c r="S986" s="6">
        <v>0</v>
      </c>
      <c r="T986" s="6">
        <v>0.84745762711864403</v>
      </c>
      <c r="U986" s="6">
        <v>0</v>
      </c>
      <c r="V986" s="6">
        <v>0</v>
      </c>
      <c r="W986" s="6">
        <v>0</v>
      </c>
      <c r="X986" s="5">
        <v>35</v>
      </c>
      <c r="Y986" s="5">
        <v>22</v>
      </c>
      <c r="Z986" s="5">
        <v>0</v>
      </c>
      <c r="AA986" s="5">
        <v>0</v>
      </c>
      <c r="AB986" s="5">
        <v>0</v>
      </c>
      <c r="AC986" s="5">
        <v>0</v>
      </c>
      <c r="AD986" s="5">
        <v>35</v>
      </c>
      <c r="AE986" s="5">
        <v>22</v>
      </c>
      <c r="AF986" s="5">
        <v>0</v>
      </c>
      <c r="AG986" s="6">
        <v>0</v>
      </c>
      <c r="AH986" s="6">
        <v>62.857142857142854</v>
      </c>
      <c r="AI986" s="6"/>
      <c r="AJ986" s="6"/>
    </row>
    <row r="987" spans="1:36" hidden="1" x14ac:dyDescent="0.2">
      <c r="A987" s="1" t="str">
        <f t="shared" si="15"/>
        <v>Bracknell ForestWhite Other</v>
      </c>
      <c r="B987" s="3" t="s">
        <v>115</v>
      </c>
      <c r="C987" s="3" t="s">
        <v>116</v>
      </c>
      <c r="D987" s="3" t="s">
        <v>705</v>
      </c>
      <c r="E987" s="5">
        <v>5372</v>
      </c>
      <c r="F987" s="5">
        <v>0</v>
      </c>
      <c r="G987" s="5">
        <v>0</v>
      </c>
      <c r="H987" s="5">
        <v>0</v>
      </c>
      <c r="I987" s="5">
        <v>0</v>
      </c>
      <c r="J987" s="5">
        <v>0</v>
      </c>
      <c r="K987" s="5">
        <v>149</v>
      </c>
      <c r="L987" s="5">
        <v>0</v>
      </c>
      <c r="M987" s="5">
        <v>0</v>
      </c>
      <c r="N987" s="5">
        <v>0</v>
      </c>
      <c r="O987" s="6">
        <v>0</v>
      </c>
      <c r="P987" s="6">
        <v>0</v>
      </c>
      <c r="Q987" s="6">
        <v>0</v>
      </c>
      <c r="R987" s="6">
        <v>0</v>
      </c>
      <c r="S987" s="6">
        <v>0</v>
      </c>
      <c r="T987" s="6">
        <v>2.7736411020104246</v>
      </c>
      <c r="U987" s="6">
        <v>0</v>
      </c>
      <c r="V987" s="6">
        <v>0</v>
      </c>
      <c r="W987" s="6">
        <v>0</v>
      </c>
      <c r="X987" s="5">
        <v>3078</v>
      </c>
      <c r="Y987" s="5">
        <v>2820</v>
      </c>
      <c r="Z987" s="5">
        <v>75</v>
      </c>
      <c r="AA987" s="5">
        <v>0</v>
      </c>
      <c r="AB987" s="5">
        <v>0</v>
      </c>
      <c r="AC987" s="5">
        <v>0</v>
      </c>
      <c r="AD987" s="5">
        <v>3078</v>
      </c>
      <c r="AE987" s="5">
        <v>2820</v>
      </c>
      <c r="AF987" s="5">
        <v>75</v>
      </c>
      <c r="AG987" s="6">
        <v>2.6595744680851063</v>
      </c>
      <c r="AH987" s="6">
        <v>91.617933723196884</v>
      </c>
      <c r="AI987" s="6"/>
      <c r="AJ987" s="6"/>
    </row>
    <row r="988" spans="1:36" hidden="1" x14ac:dyDescent="0.2">
      <c r="A988" s="1" t="str">
        <f t="shared" si="15"/>
        <v>Bracknell ForestMixed White and Black Caribbean</v>
      </c>
      <c r="B988" s="3" t="s">
        <v>115</v>
      </c>
      <c r="C988" s="3" t="s">
        <v>116</v>
      </c>
      <c r="D988" s="3" t="s">
        <v>706</v>
      </c>
      <c r="E988" s="5">
        <v>656</v>
      </c>
      <c r="F988" s="5">
        <v>0</v>
      </c>
      <c r="G988" s="5">
        <v>0</v>
      </c>
      <c r="H988" s="5">
        <v>0</v>
      </c>
      <c r="I988" s="5">
        <v>0</v>
      </c>
      <c r="J988" s="5">
        <v>0</v>
      </c>
      <c r="K988" s="5">
        <v>14</v>
      </c>
      <c r="L988" s="5">
        <v>0</v>
      </c>
      <c r="M988" s="5">
        <v>0</v>
      </c>
      <c r="N988" s="5">
        <v>0</v>
      </c>
      <c r="O988" s="6">
        <v>0</v>
      </c>
      <c r="P988" s="6">
        <v>0</v>
      </c>
      <c r="Q988" s="6">
        <v>0</v>
      </c>
      <c r="R988" s="6">
        <v>0</v>
      </c>
      <c r="S988" s="6">
        <v>0</v>
      </c>
      <c r="T988" s="6">
        <v>2.1341463414634148</v>
      </c>
      <c r="U988" s="6">
        <v>0</v>
      </c>
      <c r="V988" s="6">
        <v>0</v>
      </c>
      <c r="W988" s="6">
        <v>0</v>
      </c>
      <c r="X988" s="5">
        <v>181</v>
      </c>
      <c r="Y988" s="5">
        <v>154</v>
      </c>
      <c r="Z988" s="5">
        <v>14</v>
      </c>
      <c r="AA988" s="5">
        <v>0</v>
      </c>
      <c r="AB988" s="5">
        <v>0</v>
      </c>
      <c r="AC988" s="5">
        <v>0</v>
      </c>
      <c r="AD988" s="5">
        <v>181</v>
      </c>
      <c r="AE988" s="5">
        <v>154</v>
      </c>
      <c r="AF988" s="5">
        <v>14</v>
      </c>
      <c r="AG988" s="6">
        <v>9.0909090909090917</v>
      </c>
      <c r="AH988" s="6">
        <v>85.082872928176798</v>
      </c>
      <c r="AI988" s="6"/>
      <c r="AJ988" s="6"/>
    </row>
    <row r="989" spans="1:36" hidden="1" x14ac:dyDescent="0.2">
      <c r="A989" s="1" t="str">
        <f t="shared" si="15"/>
        <v>Bracknell ForestMixed White and Black African</v>
      </c>
      <c r="B989" s="3" t="s">
        <v>115</v>
      </c>
      <c r="C989" s="3" t="s">
        <v>116</v>
      </c>
      <c r="D989" s="3" t="s">
        <v>707</v>
      </c>
      <c r="E989" s="5">
        <v>297</v>
      </c>
      <c r="F989" s="5">
        <v>0</v>
      </c>
      <c r="G989" s="5">
        <v>0</v>
      </c>
      <c r="H989" s="5">
        <v>0</v>
      </c>
      <c r="I989" s="5">
        <v>0</v>
      </c>
      <c r="J989" s="5">
        <v>0</v>
      </c>
      <c r="K989" s="5">
        <v>8</v>
      </c>
      <c r="L989" s="5">
        <v>0</v>
      </c>
      <c r="M989" s="5">
        <v>0</v>
      </c>
      <c r="N989" s="5">
        <v>0</v>
      </c>
      <c r="O989" s="6">
        <v>0</v>
      </c>
      <c r="P989" s="6">
        <v>0</v>
      </c>
      <c r="Q989" s="6">
        <v>0</v>
      </c>
      <c r="R989" s="6">
        <v>0</v>
      </c>
      <c r="S989" s="6">
        <v>0</v>
      </c>
      <c r="T989" s="6">
        <v>2.6936026936026938</v>
      </c>
      <c r="U989" s="6">
        <v>0</v>
      </c>
      <c r="V989" s="6">
        <v>0</v>
      </c>
      <c r="W989" s="6">
        <v>0</v>
      </c>
      <c r="X989" s="5">
        <v>81</v>
      </c>
      <c r="Y989" s="5">
        <v>71</v>
      </c>
      <c r="Z989" s="5">
        <v>4</v>
      </c>
      <c r="AA989" s="5">
        <v>0</v>
      </c>
      <c r="AB989" s="5">
        <v>0</v>
      </c>
      <c r="AC989" s="5">
        <v>0</v>
      </c>
      <c r="AD989" s="5">
        <v>81</v>
      </c>
      <c r="AE989" s="5">
        <v>71</v>
      </c>
      <c r="AF989" s="5">
        <v>4</v>
      </c>
      <c r="AG989" s="6">
        <v>5.6338028169014081</v>
      </c>
      <c r="AH989" s="6">
        <v>87.654320987654316</v>
      </c>
      <c r="AI989" s="6"/>
      <c r="AJ989" s="6"/>
    </row>
    <row r="990" spans="1:36" hidden="1" x14ac:dyDescent="0.2">
      <c r="A990" s="1" t="str">
        <f t="shared" si="15"/>
        <v>Bracknell ForestMixed White and Asian</v>
      </c>
      <c r="B990" s="3" t="s">
        <v>115</v>
      </c>
      <c r="C990" s="3" t="s">
        <v>116</v>
      </c>
      <c r="D990" s="3" t="s">
        <v>708</v>
      </c>
      <c r="E990" s="5">
        <v>808</v>
      </c>
      <c r="F990" s="5">
        <v>0</v>
      </c>
      <c r="G990" s="5">
        <v>0</v>
      </c>
      <c r="H990" s="5">
        <v>0</v>
      </c>
      <c r="I990" s="5">
        <v>0</v>
      </c>
      <c r="J990" s="5">
        <v>0</v>
      </c>
      <c r="K990" s="5">
        <v>26</v>
      </c>
      <c r="L990" s="5">
        <v>0</v>
      </c>
      <c r="M990" s="5">
        <v>0</v>
      </c>
      <c r="N990" s="5">
        <v>0</v>
      </c>
      <c r="O990" s="6">
        <v>0</v>
      </c>
      <c r="P990" s="6">
        <v>0</v>
      </c>
      <c r="Q990" s="6">
        <v>0</v>
      </c>
      <c r="R990" s="6">
        <v>0</v>
      </c>
      <c r="S990" s="6">
        <v>0</v>
      </c>
      <c r="T990" s="6">
        <v>3.217821782178218</v>
      </c>
      <c r="U990" s="6">
        <v>0</v>
      </c>
      <c r="V990" s="6">
        <v>0</v>
      </c>
      <c r="W990" s="6">
        <v>0</v>
      </c>
      <c r="X990" s="5">
        <v>224</v>
      </c>
      <c r="Y990" s="5">
        <v>193</v>
      </c>
      <c r="Z990" s="5">
        <v>5</v>
      </c>
      <c r="AA990" s="5">
        <v>0</v>
      </c>
      <c r="AB990" s="5">
        <v>0</v>
      </c>
      <c r="AC990" s="5">
        <v>0</v>
      </c>
      <c r="AD990" s="5">
        <v>224</v>
      </c>
      <c r="AE990" s="5">
        <v>193</v>
      </c>
      <c r="AF990" s="5">
        <v>5</v>
      </c>
      <c r="AG990" s="6">
        <v>2.5906735751295336</v>
      </c>
      <c r="AH990" s="6">
        <v>86.160714285714292</v>
      </c>
      <c r="AI990" s="6"/>
      <c r="AJ990" s="6"/>
    </row>
    <row r="991" spans="1:36" hidden="1" x14ac:dyDescent="0.2">
      <c r="A991" s="1" t="str">
        <f t="shared" si="15"/>
        <v>Bracknell ForestMixed Other</v>
      </c>
      <c r="B991" s="3" t="s">
        <v>115</v>
      </c>
      <c r="C991" s="3" t="s">
        <v>116</v>
      </c>
      <c r="D991" s="3" t="s">
        <v>709</v>
      </c>
      <c r="E991" s="5">
        <v>542</v>
      </c>
      <c r="F991" s="5">
        <v>0</v>
      </c>
      <c r="G991" s="5">
        <v>0</v>
      </c>
      <c r="H991" s="5">
        <v>0</v>
      </c>
      <c r="I991" s="5">
        <v>0</v>
      </c>
      <c r="J991" s="5">
        <v>0</v>
      </c>
      <c r="K991" s="5">
        <v>15</v>
      </c>
      <c r="L991" s="5">
        <v>0</v>
      </c>
      <c r="M991" s="5">
        <v>0</v>
      </c>
      <c r="N991" s="5">
        <v>0</v>
      </c>
      <c r="O991" s="6">
        <v>0</v>
      </c>
      <c r="P991" s="6">
        <v>0</v>
      </c>
      <c r="Q991" s="6">
        <v>0</v>
      </c>
      <c r="R991" s="6">
        <v>0</v>
      </c>
      <c r="S991" s="6">
        <v>0</v>
      </c>
      <c r="T991" s="6">
        <v>2.7675276752767526</v>
      </c>
      <c r="U991" s="6">
        <v>0</v>
      </c>
      <c r="V991" s="6">
        <v>0</v>
      </c>
      <c r="W991" s="6">
        <v>0</v>
      </c>
      <c r="X991" s="5">
        <v>166</v>
      </c>
      <c r="Y991" s="5">
        <v>147</v>
      </c>
      <c r="Z991" s="5">
        <v>10</v>
      </c>
      <c r="AA991" s="5">
        <v>0</v>
      </c>
      <c r="AB991" s="5">
        <v>0</v>
      </c>
      <c r="AC991" s="5">
        <v>0</v>
      </c>
      <c r="AD991" s="5">
        <v>166</v>
      </c>
      <c r="AE991" s="5">
        <v>147</v>
      </c>
      <c r="AF991" s="5">
        <v>10</v>
      </c>
      <c r="AG991" s="6">
        <v>6.8027210884353737</v>
      </c>
      <c r="AH991" s="6">
        <v>88.554216867469876</v>
      </c>
      <c r="AI991" s="6"/>
      <c r="AJ991" s="6"/>
    </row>
    <row r="992" spans="1:36" hidden="1" x14ac:dyDescent="0.2">
      <c r="A992" s="1" t="str">
        <f t="shared" si="15"/>
        <v>Bracknell ForestIndian</v>
      </c>
      <c r="B992" s="3" t="s">
        <v>115</v>
      </c>
      <c r="C992" s="3" t="s">
        <v>116</v>
      </c>
      <c r="D992" s="3" t="s">
        <v>710</v>
      </c>
      <c r="E992" s="5">
        <v>1989</v>
      </c>
      <c r="F992" s="5">
        <v>0</v>
      </c>
      <c r="G992" s="5">
        <v>0</v>
      </c>
      <c r="H992" s="5">
        <v>0</v>
      </c>
      <c r="I992" s="5">
        <v>0</v>
      </c>
      <c r="J992" s="5">
        <v>0</v>
      </c>
      <c r="K992" s="5">
        <v>15</v>
      </c>
      <c r="L992" s="5">
        <v>0</v>
      </c>
      <c r="M992" s="5">
        <v>0</v>
      </c>
      <c r="N992" s="5">
        <v>0</v>
      </c>
      <c r="O992" s="6">
        <v>0</v>
      </c>
      <c r="P992" s="6">
        <v>0</v>
      </c>
      <c r="Q992" s="6">
        <v>0</v>
      </c>
      <c r="R992" s="6">
        <v>0</v>
      </c>
      <c r="S992" s="6">
        <v>0</v>
      </c>
      <c r="T992" s="6">
        <v>0.75414781297134237</v>
      </c>
      <c r="U992" s="6">
        <v>0</v>
      </c>
      <c r="V992" s="6">
        <v>0</v>
      </c>
      <c r="W992" s="6">
        <v>0</v>
      </c>
      <c r="X992" s="5">
        <v>1047</v>
      </c>
      <c r="Y992" s="5">
        <v>929</v>
      </c>
      <c r="Z992" s="5">
        <v>46</v>
      </c>
      <c r="AA992" s="5">
        <v>0</v>
      </c>
      <c r="AB992" s="5">
        <v>0</v>
      </c>
      <c r="AC992" s="5">
        <v>0</v>
      </c>
      <c r="AD992" s="5">
        <v>1047</v>
      </c>
      <c r="AE992" s="5">
        <v>929</v>
      </c>
      <c r="AF992" s="5">
        <v>46</v>
      </c>
      <c r="AG992" s="6">
        <v>4.9515608180839612</v>
      </c>
      <c r="AH992" s="6">
        <v>88.729703915950338</v>
      </c>
      <c r="AI992" s="6"/>
      <c r="AJ992" s="6"/>
    </row>
    <row r="993" spans="1:36" hidden="1" x14ac:dyDescent="0.2">
      <c r="A993" s="1" t="str">
        <f t="shared" si="15"/>
        <v>Bracknell ForestPakistani</v>
      </c>
      <c r="B993" s="3" t="s">
        <v>115</v>
      </c>
      <c r="C993" s="3" t="s">
        <v>116</v>
      </c>
      <c r="D993" s="3" t="s">
        <v>711</v>
      </c>
      <c r="E993" s="5">
        <v>518</v>
      </c>
      <c r="F993" s="5">
        <v>0</v>
      </c>
      <c r="G993" s="5">
        <v>0</v>
      </c>
      <c r="H993" s="5">
        <v>0</v>
      </c>
      <c r="I993" s="5">
        <v>0</v>
      </c>
      <c r="J993" s="5">
        <v>0</v>
      </c>
      <c r="K993" s="5">
        <v>24</v>
      </c>
      <c r="L993" s="5">
        <v>0</v>
      </c>
      <c r="M993" s="5">
        <v>0</v>
      </c>
      <c r="N993" s="5">
        <v>0</v>
      </c>
      <c r="O993" s="6">
        <v>0</v>
      </c>
      <c r="P993" s="6">
        <v>0</v>
      </c>
      <c r="Q993" s="6">
        <v>0</v>
      </c>
      <c r="R993" s="6">
        <v>0</v>
      </c>
      <c r="S993" s="6">
        <v>0</v>
      </c>
      <c r="T993" s="6">
        <v>4.6332046332046328</v>
      </c>
      <c r="U993" s="6">
        <v>0</v>
      </c>
      <c r="V993" s="6">
        <v>0</v>
      </c>
      <c r="W993" s="6">
        <v>0</v>
      </c>
      <c r="X993" s="5">
        <v>205</v>
      </c>
      <c r="Y993" s="5">
        <v>160</v>
      </c>
      <c r="Z993" s="5">
        <v>9</v>
      </c>
      <c r="AA993" s="5">
        <v>0</v>
      </c>
      <c r="AB993" s="5">
        <v>0</v>
      </c>
      <c r="AC993" s="5">
        <v>0</v>
      </c>
      <c r="AD993" s="5">
        <v>205</v>
      </c>
      <c r="AE993" s="5">
        <v>160</v>
      </c>
      <c r="AF993" s="5">
        <v>9</v>
      </c>
      <c r="AG993" s="6">
        <v>5.625</v>
      </c>
      <c r="AH993" s="6">
        <v>78.048780487804876</v>
      </c>
      <c r="AI993" s="6"/>
      <c r="AJ993" s="6"/>
    </row>
    <row r="994" spans="1:36" hidden="1" x14ac:dyDescent="0.2">
      <c r="A994" s="1" t="str">
        <f t="shared" si="15"/>
        <v>Bracknell ForestBangladeshi</v>
      </c>
      <c r="B994" s="3" t="s">
        <v>115</v>
      </c>
      <c r="C994" s="3" t="s">
        <v>116</v>
      </c>
      <c r="D994" s="3" t="s">
        <v>712</v>
      </c>
      <c r="E994" s="5">
        <v>134</v>
      </c>
      <c r="F994" s="5">
        <v>0</v>
      </c>
      <c r="G994" s="5">
        <v>0</v>
      </c>
      <c r="H994" s="5">
        <v>0</v>
      </c>
      <c r="I994" s="5">
        <v>0</v>
      </c>
      <c r="J994" s="5">
        <v>0</v>
      </c>
      <c r="K994" s="5">
        <v>0</v>
      </c>
      <c r="L994" s="5">
        <v>0</v>
      </c>
      <c r="M994" s="5">
        <v>0</v>
      </c>
      <c r="N994" s="5">
        <v>0</v>
      </c>
      <c r="O994" s="6">
        <v>0</v>
      </c>
      <c r="P994" s="6">
        <v>0</v>
      </c>
      <c r="Q994" s="6">
        <v>0</v>
      </c>
      <c r="R994" s="6">
        <v>0</v>
      </c>
      <c r="S994" s="6">
        <v>0</v>
      </c>
      <c r="T994" s="6">
        <v>0</v>
      </c>
      <c r="U994" s="6">
        <v>0</v>
      </c>
      <c r="V994" s="6">
        <v>0</v>
      </c>
      <c r="W994" s="6">
        <v>0</v>
      </c>
      <c r="X994" s="5">
        <v>52</v>
      </c>
      <c r="Y994" s="5">
        <v>41</v>
      </c>
      <c r="Z994" s="5">
        <v>2</v>
      </c>
      <c r="AA994" s="5">
        <v>0</v>
      </c>
      <c r="AB994" s="5">
        <v>0</v>
      </c>
      <c r="AC994" s="5">
        <v>0</v>
      </c>
      <c r="AD994" s="5">
        <v>52</v>
      </c>
      <c r="AE994" s="5">
        <v>41</v>
      </c>
      <c r="AF994" s="5">
        <v>2</v>
      </c>
      <c r="AG994" s="6">
        <v>4.8780487804878048</v>
      </c>
      <c r="AH994" s="6">
        <v>78.84615384615384</v>
      </c>
      <c r="AI994" s="6"/>
      <c r="AJ994" s="6"/>
    </row>
    <row r="995" spans="1:36" hidden="1" x14ac:dyDescent="0.2">
      <c r="A995" s="1" t="str">
        <f t="shared" si="15"/>
        <v>Bracknell ForestChinese</v>
      </c>
      <c r="B995" s="3" t="s">
        <v>115</v>
      </c>
      <c r="C995" s="3" t="s">
        <v>116</v>
      </c>
      <c r="D995" s="3" t="s">
        <v>713</v>
      </c>
      <c r="E995" s="5">
        <v>556</v>
      </c>
      <c r="F995" s="5">
        <v>0</v>
      </c>
      <c r="G995" s="5">
        <v>0</v>
      </c>
      <c r="H995" s="5">
        <v>0</v>
      </c>
      <c r="I995" s="5">
        <v>0</v>
      </c>
      <c r="J995" s="5">
        <v>0</v>
      </c>
      <c r="K995" s="5">
        <v>6</v>
      </c>
      <c r="L995" s="5">
        <v>0</v>
      </c>
      <c r="M995" s="5">
        <v>0</v>
      </c>
      <c r="N995" s="5">
        <v>0</v>
      </c>
      <c r="O995" s="6">
        <v>0</v>
      </c>
      <c r="P995" s="6">
        <v>0</v>
      </c>
      <c r="Q995" s="6">
        <v>0</v>
      </c>
      <c r="R995" s="6">
        <v>0</v>
      </c>
      <c r="S995" s="6">
        <v>0</v>
      </c>
      <c r="T995" s="6">
        <v>1.079136690647482</v>
      </c>
      <c r="U995" s="6">
        <v>0</v>
      </c>
      <c r="V995" s="6">
        <v>0</v>
      </c>
      <c r="W995" s="6">
        <v>0</v>
      </c>
      <c r="X995" s="5">
        <v>241</v>
      </c>
      <c r="Y995" s="5">
        <v>203</v>
      </c>
      <c r="Z995" s="5">
        <v>6</v>
      </c>
      <c r="AA995" s="5">
        <v>0</v>
      </c>
      <c r="AB995" s="5">
        <v>0</v>
      </c>
      <c r="AC995" s="5">
        <v>0</v>
      </c>
      <c r="AD995" s="5">
        <v>241</v>
      </c>
      <c r="AE995" s="5">
        <v>203</v>
      </c>
      <c r="AF995" s="5">
        <v>6</v>
      </c>
      <c r="AG995" s="6">
        <v>2.9556650246305418</v>
      </c>
      <c r="AH995" s="6">
        <v>84.232365145228215</v>
      </c>
      <c r="AI995" s="6"/>
      <c r="AJ995" s="6"/>
    </row>
    <row r="996" spans="1:36" hidden="1" x14ac:dyDescent="0.2">
      <c r="A996" s="1" t="str">
        <f t="shared" si="15"/>
        <v>Bracknell ForestAsian Other</v>
      </c>
      <c r="B996" s="3" t="s">
        <v>115</v>
      </c>
      <c r="C996" s="3" t="s">
        <v>116</v>
      </c>
      <c r="D996" s="3" t="s">
        <v>714</v>
      </c>
      <c r="E996" s="5">
        <v>2467</v>
      </c>
      <c r="F996" s="5">
        <v>0</v>
      </c>
      <c r="G996" s="5">
        <v>0</v>
      </c>
      <c r="H996" s="5">
        <v>0</v>
      </c>
      <c r="I996" s="5">
        <v>0</v>
      </c>
      <c r="J996" s="5">
        <v>0</v>
      </c>
      <c r="K996" s="5">
        <v>13</v>
      </c>
      <c r="L996" s="5">
        <v>0</v>
      </c>
      <c r="M996" s="5">
        <v>0</v>
      </c>
      <c r="N996" s="5">
        <v>0</v>
      </c>
      <c r="O996" s="6">
        <v>0</v>
      </c>
      <c r="P996" s="6">
        <v>0</v>
      </c>
      <c r="Q996" s="6">
        <v>0</v>
      </c>
      <c r="R996" s="6">
        <v>0</v>
      </c>
      <c r="S996" s="6">
        <v>0</v>
      </c>
      <c r="T996" s="6">
        <v>0.52695581678151604</v>
      </c>
      <c r="U996" s="6">
        <v>0</v>
      </c>
      <c r="V996" s="6">
        <v>0</v>
      </c>
      <c r="W996" s="6">
        <v>0</v>
      </c>
      <c r="X996" s="5">
        <v>1132</v>
      </c>
      <c r="Y996" s="5">
        <v>979</v>
      </c>
      <c r="Z996" s="5">
        <v>38</v>
      </c>
      <c r="AA996" s="5">
        <v>0</v>
      </c>
      <c r="AB996" s="5">
        <v>0</v>
      </c>
      <c r="AC996" s="5">
        <v>0</v>
      </c>
      <c r="AD996" s="5">
        <v>1132</v>
      </c>
      <c r="AE996" s="5">
        <v>979</v>
      </c>
      <c r="AF996" s="5">
        <v>38</v>
      </c>
      <c r="AG996" s="6">
        <v>3.8815117466802862</v>
      </c>
      <c r="AH996" s="6">
        <v>86.484098939929325</v>
      </c>
      <c r="AI996" s="6"/>
      <c r="AJ996" s="6"/>
    </row>
    <row r="997" spans="1:36" hidden="1" x14ac:dyDescent="0.2">
      <c r="A997" s="1" t="str">
        <f t="shared" si="15"/>
        <v>Bracknell ForestBlack African</v>
      </c>
      <c r="B997" s="3" t="s">
        <v>115</v>
      </c>
      <c r="C997" s="3" t="s">
        <v>116</v>
      </c>
      <c r="D997" s="3" t="s">
        <v>715</v>
      </c>
      <c r="E997" s="5">
        <v>1586</v>
      </c>
      <c r="F997" s="5">
        <v>0</v>
      </c>
      <c r="G997" s="5">
        <v>0</v>
      </c>
      <c r="H997" s="5">
        <v>0</v>
      </c>
      <c r="I997" s="5">
        <v>0</v>
      </c>
      <c r="J997" s="5">
        <v>0</v>
      </c>
      <c r="K997" s="5">
        <v>13</v>
      </c>
      <c r="L997" s="5">
        <v>0</v>
      </c>
      <c r="M997" s="5">
        <v>0</v>
      </c>
      <c r="N997" s="5">
        <v>0</v>
      </c>
      <c r="O997" s="6">
        <v>0</v>
      </c>
      <c r="P997" s="6">
        <v>0</v>
      </c>
      <c r="Q997" s="6">
        <v>0</v>
      </c>
      <c r="R997" s="6">
        <v>0</v>
      </c>
      <c r="S997" s="6">
        <v>0</v>
      </c>
      <c r="T997" s="6">
        <v>0.81967213114754101</v>
      </c>
      <c r="U997" s="6">
        <v>0</v>
      </c>
      <c r="V997" s="6">
        <v>0</v>
      </c>
      <c r="W997" s="6">
        <v>0</v>
      </c>
      <c r="X997" s="5">
        <v>711</v>
      </c>
      <c r="Y997" s="5">
        <v>651</v>
      </c>
      <c r="Z997" s="5">
        <v>33</v>
      </c>
      <c r="AA997" s="5">
        <v>0</v>
      </c>
      <c r="AB997" s="5">
        <v>0</v>
      </c>
      <c r="AC997" s="5">
        <v>0</v>
      </c>
      <c r="AD997" s="5">
        <v>711</v>
      </c>
      <c r="AE997" s="5">
        <v>651</v>
      </c>
      <c r="AF997" s="5">
        <v>33</v>
      </c>
      <c r="AG997" s="6">
        <v>5.0691244239631335</v>
      </c>
      <c r="AH997" s="6">
        <v>91.561181434599149</v>
      </c>
      <c r="AI997" s="6"/>
      <c r="AJ997" s="6"/>
    </row>
    <row r="998" spans="1:36" hidden="1" x14ac:dyDescent="0.2">
      <c r="A998" s="1" t="str">
        <f t="shared" si="15"/>
        <v>Bracknell ForestBlack Caribbean</v>
      </c>
      <c r="B998" s="3" t="s">
        <v>115</v>
      </c>
      <c r="C998" s="3" t="s">
        <v>116</v>
      </c>
      <c r="D998" s="3" t="s">
        <v>716</v>
      </c>
      <c r="E998" s="5">
        <v>402</v>
      </c>
      <c r="F998" s="5">
        <v>0</v>
      </c>
      <c r="G998" s="5">
        <v>0</v>
      </c>
      <c r="H998" s="5">
        <v>0</v>
      </c>
      <c r="I998" s="5">
        <v>0</v>
      </c>
      <c r="J998" s="5">
        <v>0</v>
      </c>
      <c r="K998" s="5">
        <v>6</v>
      </c>
      <c r="L998" s="5">
        <v>0</v>
      </c>
      <c r="M998" s="5">
        <v>0</v>
      </c>
      <c r="N998" s="5">
        <v>0</v>
      </c>
      <c r="O998" s="6">
        <v>0</v>
      </c>
      <c r="P998" s="6">
        <v>0</v>
      </c>
      <c r="Q998" s="6">
        <v>0</v>
      </c>
      <c r="R998" s="6">
        <v>0</v>
      </c>
      <c r="S998" s="6">
        <v>0</v>
      </c>
      <c r="T998" s="6">
        <v>1.4925373134328359</v>
      </c>
      <c r="U998" s="6">
        <v>0</v>
      </c>
      <c r="V998" s="6">
        <v>0</v>
      </c>
      <c r="W998" s="6">
        <v>0</v>
      </c>
      <c r="X998" s="5">
        <v>198</v>
      </c>
      <c r="Y998" s="5">
        <v>168</v>
      </c>
      <c r="Z998" s="5">
        <v>6</v>
      </c>
      <c r="AA998" s="5">
        <v>0</v>
      </c>
      <c r="AB998" s="5">
        <v>0</v>
      </c>
      <c r="AC998" s="5">
        <v>0</v>
      </c>
      <c r="AD998" s="5">
        <v>198</v>
      </c>
      <c r="AE998" s="5">
        <v>168</v>
      </c>
      <c r="AF998" s="5">
        <v>6</v>
      </c>
      <c r="AG998" s="6">
        <v>3.5714285714285716</v>
      </c>
      <c r="AH998" s="6">
        <v>84.848484848484844</v>
      </c>
      <c r="AI998" s="6"/>
      <c r="AJ998" s="6"/>
    </row>
    <row r="999" spans="1:36" hidden="1" x14ac:dyDescent="0.2">
      <c r="A999" s="1" t="str">
        <f t="shared" si="15"/>
        <v>Bracknell ForestBlack Other</v>
      </c>
      <c r="B999" s="3" t="s">
        <v>115</v>
      </c>
      <c r="C999" s="3" t="s">
        <v>116</v>
      </c>
      <c r="D999" s="3" t="s">
        <v>717</v>
      </c>
      <c r="E999" s="5">
        <v>201</v>
      </c>
      <c r="F999" s="5">
        <v>0</v>
      </c>
      <c r="G999" s="5">
        <v>0</v>
      </c>
      <c r="H999" s="5">
        <v>0</v>
      </c>
      <c r="I999" s="5">
        <v>0</v>
      </c>
      <c r="J999" s="5">
        <v>0</v>
      </c>
      <c r="K999" s="5">
        <v>1</v>
      </c>
      <c r="L999" s="5">
        <v>0</v>
      </c>
      <c r="M999" s="5">
        <v>0</v>
      </c>
      <c r="N999" s="5">
        <v>0</v>
      </c>
      <c r="O999" s="6">
        <v>0</v>
      </c>
      <c r="P999" s="6">
        <v>0</v>
      </c>
      <c r="Q999" s="6">
        <v>0</v>
      </c>
      <c r="R999" s="6">
        <v>0</v>
      </c>
      <c r="S999" s="6">
        <v>0</v>
      </c>
      <c r="T999" s="6">
        <v>0.49751243781094528</v>
      </c>
      <c r="U999" s="6">
        <v>0</v>
      </c>
      <c r="V999" s="6">
        <v>0</v>
      </c>
      <c r="W999" s="6">
        <v>0</v>
      </c>
      <c r="X999" s="5">
        <v>76</v>
      </c>
      <c r="Y999" s="5">
        <v>65</v>
      </c>
      <c r="Z999" s="5">
        <v>4</v>
      </c>
      <c r="AA999" s="5">
        <v>0</v>
      </c>
      <c r="AB999" s="5">
        <v>0</v>
      </c>
      <c r="AC999" s="5">
        <v>0</v>
      </c>
      <c r="AD999" s="5">
        <v>76</v>
      </c>
      <c r="AE999" s="5">
        <v>65</v>
      </c>
      <c r="AF999" s="5">
        <v>4</v>
      </c>
      <c r="AG999" s="6">
        <v>6.1538461538461542</v>
      </c>
      <c r="AH999" s="6">
        <v>85.526315789473685</v>
      </c>
      <c r="AI999" s="6"/>
      <c r="AJ999" s="6"/>
    </row>
    <row r="1000" spans="1:36" hidden="1" x14ac:dyDescent="0.2">
      <c r="A1000" s="1" t="str">
        <f t="shared" si="15"/>
        <v>Bracknell ForestArab</v>
      </c>
      <c r="B1000" s="3" t="s">
        <v>115</v>
      </c>
      <c r="C1000" s="3" t="s">
        <v>116</v>
      </c>
      <c r="D1000" s="3" t="s">
        <v>699</v>
      </c>
      <c r="E1000" s="5">
        <v>201</v>
      </c>
      <c r="F1000" s="5">
        <v>0</v>
      </c>
      <c r="G1000" s="5">
        <v>0</v>
      </c>
      <c r="H1000" s="5">
        <v>0</v>
      </c>
      <c r="I1000" s="5">
        <v>0</v>
      </c>
      <c r="J1000" s="5">
        <v>0</v>
      </c>
      <c r="K1000" s="5">
        <v>6</v>
      </c>
      <c r="L1000" s="5">
        <v>0</v>
      </c>
      <c r="M1000" s="5">
        <v>0</v>
      </c>
      <c r="N1000" s="5">
        <v>0</v>
      </c>
      <c r="O1000" s="6">
        <v>0</v>
      </c>
      <c r="P1000" s="6">
        <v>0</v>
      </c>
      <c r="Q1000" s="6">
        <v>0</v>
      </c>
      <c r="R1000" s="6">
        <v>0</v>
      </c>
      <c r="S1000" s="6">
        <v>0</v>
      </c>
      <c r="T1000" s="6">
        <v>2.9850746268656718</v>
      </c>
      <c r="U1000" s="6">
        <v>0</v>
      </c>
      <c r="V1000" s="6">
        <v>0</v>
      </c>
      <c r="W1000" s="6">
        <v>0</v>
      </c>
      <c r="X1000" s="5">
        <v>76</v>
      </c>
      <c r="Y1000" s="5">
        <v>57</v>
      </c>
      <c r="Z1000" s="5">
        <v>4</v>
      </c>
      <c r="AA1000" s="5">
        <v>0</v>
      </c>
      <c r="AB1000" s="5">
        <v>0</v>
      </c>
      <c r="AC1000" s="5">
        <v>0</v>
      </c>
      <c r="AD1000" s="5">
        <v>76</v>
      </c>
      <c r="AE1000" s="5">
        <v>57</v>
      </c>
      <c r="AF1000" s="5">
        <v>4</v>
      </c>
      <c r="AG1000" s="6">
        <v>7.0175438596491224</v>
      </c>
      <c r="AH1000" s="6">
        <v>75</v>
      </c>
      <c r="AI1000" s="6"/>
      <c r="AJ1000" s="6"/>
    </row>
    <row r="1001" spans="1:36" hidden="1" x14ac:dyDescent="0.2">
      <c r="A1001" s="1" t="str">
        <f t="shared" si="15"/>
        <v>Bracknell ForestOther</v>
      </c>
      <c r="B1001" s="3" t="s">
        <v>115</v>
      </c>
      <c r="C1001" s="3" t="s">
        <v>116</v>
      </c>
      <c r="D1001" s="3" t="s">
        <v>718</v>
      </c>
      <c r="E1001" s="5">
        <v>294</v>
      </c>
      <c r="F1001" s="5">
        <v>0</v>
      </c>
      <c r="G1001" s="5">
        <v>0</v>
      </c>
      <c r="H1001" s="5">
        <v>0</v>
      </c>
      <c r="I1001" s="5">
        <v>0</v>
      </c>
      <c r="J1001" s="5">
        <v>0</v>
      </c>
      <c r="K1001" s="5">
        <v>6</v>
      </c>
      <c r="L1001" s="5">
        <v>0</v>
      </c>
      <c r="M1001" s="5">
        <v>0</v>
      </c>
      <c r="N1001" s="5">
        <v>0</v>
      </c>
      <c r="O1001" s="6">
        <v>0</v>
      </c>
      <c r="P1001" s="6">
        <v>0</v>
      </c>
      <c r="Q1001" s="6">
        <v>0</v>
      </c>
      <c r="R1001" s="6">
        <v>0</v>
      </c>
      <c r="S1001" s="6">
        <v>0</v>
      </c>
      <c r="T1001" s="6">
        <v>2.0408163265306123</v>
      </c>
      <c r="U1001" s="6">
        <v>0</v>
      </c>
      <c r="V1001" s="6">
        <v>0</v>
      </c>
      <c r="W1001" s="6">
        <v>0</v>
      </c>
      <c r="X1001" s="5">
        <v>161</v>
      </c>
      <c r="Y1001" s="5">
        <v>132</v>
      </c>
      <c r="Z1001" s="5">
        <v>5</v>
      </c>
      <c r="AA1001" s="5">
        <v>0</v>
      </c>
      <c r="AB1001" s="5">
        <v>0</v>
      </c>
      <c r="AC1001" s="5">
        <v>0</v>
      </c>
      <c r="AD1001" s="5">
        <v>161</v>
      </c>
      <c r="AE1001" s="5">
        <v>132</v>
      </c>
      <c r="AF1001" s="5">
        <v>5</v>
      </c>
      <c r="AG1001" s="6">
        <v>3.7878787878787881</v>
      </c>
      <c r="AH1001" s="6">
        <v>81.987577639751549</v>
      </c>
      <c r="AI1001" s="6"/>
      <c r="AJ1001" s="6"/>
    </row>
    <row r="1002" spans="1:36" x14ac:dyDescent="0.2">
      <c r="A1002" s="1" t="str">
        <f t="shared" si="15"/>
        <v>BradfordAll people</v>
      </c>
      <c r="B1002" s="3" t="s">
        <v>621</v>
      </c>
      <c r="C1002" s="3" t="s">
        <v>622</v>
      </c>
      <c r="D1002" s="3" t="s">
        <v>700</v>
      </c>
      <c r="E1002" s="5">
        <v>522452</v>
      </c>
      <c r="F1002" s="5">
        <v>168022</v>
      </c>
      <c r="G1002" s="5">
        <v>146241</v>
      </c>
      <c r="H1002" s="5">
        <v>77135</v>
      </c>
      <c r="I1002" s="5">
        <v>140453</v>
      </c>
      <c r="J1002" s="5">
        <v>167924</v>
      </c>
      <c r="K1002" s="5">
        <v>0</v>
      </c>
      <c r="L1002" s="5">
        <v>118636</v>
      </c>
      <c r="M1002" s="5">
        <v>210195</v>
      </c>
      <c r="N1002" s="5">
        <v>62762</v>
      </c>
      <c r="O1002" s="6">
        <v>32.160275010910091</v>
      </c>
      <c r="P1002" s="6">
        <v>27.991279581664919</v>
      </c>
      <c r="Q1002" s="6">
        <v>14.764035739168383</v>
      </c>
      <c r="R1002" s="6">
        <v>26.883426611439901</v>
      </c>
      <c r="S1002" s="6">
        <v>32.141517306853068</v>
      </c>
      <c r="T1002" s="6">
        <v>0</v>
      </c>
      <c r="U1002" s="6">
        <v>22.707540597030924</v>
      </c>
      <c r="V1002" s="6">
        <v>40.232404125163654</v>
      </c>
      <c r="W1002" s="6">
        <v>12.012969612519427</v>
      </c>
      <c r="X1002" s="5">
        <v>175282</v>
      </c>
      <c r="Y1002" s="5">
        <v>142284</v>
      </c>
      <c r="Z1002" s="5">
        <v>11843</v>
      </c>
      <c r="AA1002" s="5">
        <v>56577</v>
      </c>
      <c r="AB1002" s="5">
        <v>39395</v>
      </c>
      <c r="AC1002" s="5">
        <v>5585</v>
      </c>
      <c r="AD1002" s="5">
        <v>118705</v>
      </c>
      <c r="AE1002" s="5">
        <v>102889</v>
      </c>
      <c r="AF1002" s="5">
        <v>6258</v>
      </c>
      <c r="AG1002" s="6">
        <v>6.0822828485066429</v>
      </c>
      <c r="AH1002" s="6">
        <v>86.676214144307323</v>
      </c>
      <c r="AI1002" s="3">
        <v>14.176926005838304</v>
      </c>
      <c r="AJ1002" s="3">
        <v>69.630768686922252</v>
      </c>
    </row>
    <row r="1003" spans="1:36" hidden="1" x14ac:dyDescent="0.2">
      <c r="A1003" s="1" t="str">
        <f t="shared" si="15"/>
        <v>BradfordWhite British</v>
      </c>
      <c r="B1003" s="3" t="s">
        <v>621</v>
      </c>
      <c r="C1003" s="3" t="s">
        <v>622</v>
      </c>
      <c r="D1003" s="3" t="s">
        <v>701</v>
      </c>
      <c r="E1003" s="5">
        <v>333628</v>
      </c>
      <c r="F1003" s="5">
        <v>66009</v>
      </c>
      <c r="G1003" s="5">
        <v>44422</v>
      </c>
      <c r="H1003" s="5">
        <v>40568</v>
      </c>
      <c r="I1003" s="5">
        <v>62965</v>
      </c>
      <c r="J1003" s="5">
        <v>70095</v>
      </c>
      <c r="K1003" s="5">
        <v>0</v>
      </c>
      <c r="L1003" s="5">
        <v>70397</v>
      </c>
      <c r="M1003" s="5">
        <v>81281</v>
      </c>
      <c r="N1003" s="5">
        <v>29431</v>
      </c>
      <c r="O1003" s="6">
        <v>19.785209874470969</v>
      </c>
      <c r="P1003" s="6">
        <v>13.31482969055355</v>
      </c>
      <c r="Q1003" s="6">
        <v>12.159650868632129</v>
      </c>
      <c r="R1003" s="6">
        <v>18.872816430275638</v>
      </c>
      <c r="S1003" s="6">
        <v>21.009927224333691</v>
      </c>
      <c r="T1003" s="6">
        <v>0</v>
      </c>
      <c r="U1003" s="6">
        <v>21.10044720467107</v>
      </c>
      <c r="V1003" s="6">
        <v>24.362763317227571</v>
      </c>
      <c r="W1003" s="6">
        <v>8.8215017924155052</v>
      </c>
      <c r="X1003" s="5">
        <v>107496</v>
      </c>
      <c r="Y1003" s="5">
        <v>94514</v>
      </c>
      <c r="Z1003" s="5">
        <v>6122</v>
      </c>
      <c r="AA1003" s="5">
        <v>17649</v>
      </c>
      <c r="AB1003" s="5">
        <v>13651</v>
      </c>
      <c r="AC1003" s="5">
        <v>1930</v>
      </c>
      <c r="AD1003" s="5">
        <v>89847</v>
      </c>
      <c r="AE1003" s="5">
        <v>80863</v>
      </c>
      <c r="AF1003" s="5">
        <v>4192</v>
      </c>
      <c r="AG1003" s="6">
        <v>5.1840767718239489</v>
      </c>
      <c r="AH1003" s="6">
        <v>90.000779102251599</v>
      </c>
      <c r="AI1003" s="3">
        <v>14.138158376675701</v>
      </c>
      <c r="AJ1003" s="3">
        <v>77.347158479233954</v>
      </c>
    </row>
    <row r="1004" spans="1:36" hidden="1" x14ac:dyDescent="0.2">
      <c r="A1004" s="1" t="str">
        <f t="shared" si="15"/>
        <v>BradfordMinorities - all other than White British</v>
      </c>
      <c r="B1004" s="3" t="s">
        <v>621</v>
      </c>
      <c r="C1004" s="3" t="s">
        <v>622</v>
      </c>
      <c r="D1004" s="3" t="s">
        <v>702</v>
      </c>
      <c r="E1004" s="5">
        <v>188824</v>
      </c>
      <c r="F1004" s="5">
        <v>102013</v>
      </c>
      <c r="G1004" s="5">
        <v>101819</v>
      </c>
      <c r="H1004" s="5">
        <v>36567</v>
      </c>
      <c r="I1004" s="5">
        <v>77488</v>
      </c>
      <c r="J1004" s="5">
        <v>97829</v>
      </c>
      <c r="K1004" s="5">
        <v>0</v>
      </c>
      <c r="L1004" s="5">
        <v>48239</v>
      </c>
      <c r="M1004" s="5">
        <v>128914</v>
      </c>
      <c r="N1004" s="5">
        <v>33331</v>
      </c>
      <c r="O1004" s="6">
        <v>54.025441681142226</v>
      </c>
      <c r="P1004" s="6">
        <v>53.9227005041732</v>
      </c>
      <c r="Q1004" s="6">
        <v>19.365652671270603</v>
      </c>
      <c r="R1004" s="6">
        <v>41.037156293691481</v>
      </c>
      <c r="S1004" s="6">
        <v>51.809621658263779</v>
      </c>
      <c r="T1004" s="6">
        <v>0</v>
      </c>
      <c r="U1004" s="6">
        <v>25.547070287675297</v>
      </c>
      <c r="V1004" s="6">
        <v>68.272041689615733</v>
      </c>
      <c r="W1004" s="6">
        <v>17.651887471931534</v>
      </c>
      <c r="X1004" s="5">
        <v>67786</v>
      </c>
      <c r="Y1004" s="5">
        <v>47770</v>
      </c>
      <c r="Z1004" s="5">
        <v>5721</v>
      </c>
      <c r="AA1004" s="5">
        <v>38928</v>
      </c>
      <c r="AB1004" s="5">
        <v>25744</v>
      </c>
      <c r="AC1004" s="5">
        <v>3655</v>
      </c>
      <c r="AD1004" s="5">
        <v>28858</v>
      </c>
      <c r="AE1004" s="5">
        <v>22026</v>
      </c>
      <c r="AF1004" s="5">
        <v>2066</v>
      </c>
      <c r="AG1004" s="6">
        <v>9.379823844547353</v>
      </c>
      <c r="AH1004" s="6">
        <v>76.325455679534272</v>
      </c>
      <c r="AI1004" s="3">
        <v>14.197482908638905</v>
      </c>
      <c r="AJ1004" s="3">
        <v>66.132346896835188</v>
      </c>
    </row>
    <row r="1005" spans="1:36" hidden="1" x14ac:dyDescent="0.2">
      <c r="A1005" s="1" t="str">
        <f t="shared" si="15"/>
        <v>BradfordWhite Irish</v>
      </c>
      <c r="B1005" s="3" t="s">
        <v>621</v>
      </c>
      <c r="C1005" s="3" t="s">
        <v>622</v>
      </c>
      <c r="D1005" s="3" t="s">
        <v>703</v>
      </c>
      <c r="E1005" s="5">
        <v>2541</v>
      </c>
      <c r="F1005" s="5">
        <v>667</v>
      </c>
      <c r="G1005" s="5">
        <v>486</v>
      </c>
      <c r="H1005" s="5">
        <v>386</v>
      </c>
      <c r="I1005" s="5">
        <v>649</v>
      </c>
      <c r="J1005" s="5">
        <v>701</v>
      </c>
      <c r="K1005" s="5">
        <v>0</v>
      </c>
      <c r="L1005" s="5">
        <v>620</v>
      </c>
      <c r="M1005" s="5">
        <v>815</v>
      </c>
      <c r="N1005" s="5">
        <v>305</v>
      </c>
      <c r="O1005" s="6">
        <v>26.249508067689884</v>
      </c>
      <c r="P1005" s="6">
        <v>19.126328217237308</v>
      </c>
      <c r="Q1005" s="6">
        <v>15.190869736324283</v>
      </c>
      <c r="R1005" s="6">
        <v>25.541125541125542</v>
      </c>
      <c r="S1005" s="6">
        <v>27.587563951200316</v>
      </c>
      <c r="T1005" s="6">
        <v>0</v>
      </c>
      <c r="U1005" s="6">
        <v>24.399842581660764</v>
      </c>
      <c r="V1005" s="6">
        <v>32.073986619441165</v>
      </c>
      <c r="W1005" s="6">
        <v>12.00314836678473</v>
      </c>
      <c r="X1005" s="5">
        <v>633</v>
      </c>
      <c r="Y1005" s="5">
        <v>545</v>
      </c>
      <c r="Z1005" s="5">
        <v>38</v>
      </c>
      <c r="AA1005" s="5">
        <v>144</v>
      </c>
      <c r="AB1005" s="5">
        <v>109</v>
      </c>
      <c r="AC1005" s="5">
        <v>12</v>
      </c>
      <c r="AD1005" s="5">
        <v>489</v>
      </c>
      <c r="AE1005" s="5">
        <v>436</v>
      </c>
      <c r="AF1005" s="5">
        <v>26</v>
      </c>
      <c r="AG1005" s="6">
        <v>5.9633027522935782</v>
      </c>
      <c r="AH1005" s="6">
        <v>89.161554192229033</v>
      </c>
      <c r="AI1005" s="3">
        <v>11.009174311926605</v>
      </c>
      <c r="AJ1005" s="3">
        <v>75.694444444444443</v>
      </c>
    </row>
    <row r="1006" spans="1:36" hidden="1" x14ac:dyDescent="0.2">
      <c r="A1006" s="1" t="str">
        <f t="shared" si="15"/>
        <v>BradfordWhite Gyspy or Irish Traveller</v>
      </c>
      <c r="B1006" s="3" t="s">
        <v>621</v>
      </c>
      <c r="C1006" s="3" t="s">
        <v>622</v>
      </c>
      <c r="D1006" s="3" t="s">
        <v>704</v>
      </c>
      <c r="E1006" s="5">
        <v>433</v>
      </c>
      <c r="F1006" s="5">
        <v>248</v>
      </c>
      <c r="G1006" s="5">
        <v>188</v>
      </c>
      <c r="H1006" s="5">
        <v>101</v>
      </c>
      <c r="I1006" s="5">
        <v>179</v>
      </c>
      <c r="J1006" s="5">
        <v>234</v>
      </c>
      <c r="K1006" s="5">
        <v>0</v>
      </c>
      <c r="L1006" s="5">
        <v>176</v>
      </c>
      <c r="M1006" s="5">
        <v>275</v>
      </c>
      <c r="N1006" s="5">
        <v>97</v>
      </c>
      <c r="O1006" s="6">
        <v>57.274826789838336</v>
      </c>
      <c r="P1006" s="6">
        <v>43.418013856812934</v>
      </c>
      <c r="Q1006" s="6">
        <v>23.325635103926096</v>
      </c>
      <c r="R1006" s="6">
        <v>41.339491916859124</v>
      </c>
      <c r="S1006" s="6">
        <v>54.041570438799077</v>
      </c>
      <c r="T1006" s="6">
        <v>0</v>
      </c>
      <c r="U1006" s="6">
        <v>40.646651270207855</v>
      </c>
      <c r="V1006" s="6">
        <v>63.510392609699771</v>
      </c>
      <c r="W1006" s="6">
        <v>22.401847575057737</v>
      </c>
      <c r="X1006" s="5">
        <v>177</v>
      </c>
      <c r="Y1006" s="5">
        <v>108</v>
      </c>
      <c r="Z1006" s="5">
        <v>22</v>
      </c>
      <c r="AA1006" s="5">
        <v>115</v>
      </c>
      <c r="AB1006" s="5">
        <v>66</v>
      </c>
      <c r="AC1006" s="5">
        <v>17</v>
      </c>
      <c r="AD1006" s="5">
        <v>62</v>
      </c>
      <c r="AE1006" s="5">
        <v>42</v>
      </c>
      <c r="AF1006" s="5">
        <v>5</v>
      </c>
      <c r="AG1006" s="6">
        <v>11.904761904761905</v>
      </c>
      <c r="AH1006" s="6">
        <v>67.741935483870961</v>
      </c>
      <c r="AI1006" s="3">
        <v>25.757575757575758</v>
      </c>
      <c r="AJ1006" s="3">
        <v>57.391304347826086</v>
      </c>
    </row>
    <row r="1007" spans="1:36" hidden="1" x14ac:dyDescent="0.2">
      <c r="A1007" s="1" t="str">
        <f t="shared" si="15"/>
        <v>BradfordWhite Other</v>
      </c>
      <c r="B1007" s="3" t="s">
        <v>621</v>
      </c>
      <c r="C1007" s="3" t="s">
        <v>622</v>
      </c>
      <c r="D1007" s="3" t="s">
        <v>705</v>
      </c>
      <c r="E1007" s="5">
        <v>15715</v>
      </c>
      <c r="F1007" s="5">
        <v>7453</v>
      </c>
      <c r="G1007" s="5">
        <v>6482</v>
      </c>
      <c r="H1007" s="5">
        <v>3515</v>
      </c>
      <c r="I1007" s="5">
        <v>6412</v>
      </c>
      <c r="J1007" s="5">
        <v>6648</v>
      </c>
      <c r="K1007" s="5">
        <v>0</v>
      </c>
      <c r="L1007" s="5">
        <v>5191</v>
      </c>
      <c r="M1007" s="5">
        <v>8865</v>
      </c>
      <c r="N1007" s="5">
        <v>3056</v>
      </c>
      <c r="O1007" s="6">
        <v>47.426026089723194</v>
      </c>
      <c r="P1007" s="6">
        <v>41.247216035634743</v>
      </c>
      <c r="Q1007" s="6">
        <v>22.367165128857778</v>
      </c>
      <c r="R1007" s="6">
        <v>40.801781737193764</v>
      </c>
      <c r="S1007" s="6">
        <v>42.303531657651924</v>
      </c>
      <c r="T1007" s="6">
        <v>0</v>
      </c>
      <c r="U1007" s="6">
        <v>33.032134902958958</v>
      </c>
      <c r="V1007" s="6">
        <v>56.411072223989819</v>
      </c>
      <c r="W1007" s="6">
        <v>19.446388800509069</v>
      </c>
      <c r="X1007" s="5">
        <v>6746</v>
      </c>
      <c r="Y1007" s="5">
        <v>5940</v>
      </c>
      <c r="Z1007" s="5">
        <v>389</v>
      </c>
      <c r="AA1007" s="5">
        <v>3307</v>
      </c>
      <c r="AB1007" s="5">
        <v>2871</v>
      </c>
      <c r="AC1007" s="5">
        <v>216</v>
      </c>
      <c r="AD1007" s="5">
        <v>3439</v>
      </c>
      <c r="AE1007" s="5">
        <v>3069</v>
      </c>
      <c r="AF1007" s="5">
        <v>173</v>
      </c>
      <c r="AG1007" s="6">
        <v>5.6370153144346693</v>
      </c>
      <c r="AH1007" s="6">
        <v>89.241058447223025</v>
      </c>
      <c r="AI1007" s="3">
        <v>7.523510971786834</v>
      </c>
      <c r="AJ1007" s="3">
        <v>86.815845176897497</v>
      </c>
    </row>
    <row r="1008" spans="1:36" hidden="1" x14ac:dyDescent="0.2">
      <c r="A1008" s="1" t="str">
        <f t="shared" si="15"/>
        <v>BradfordMixed White and Black Caribbean</v>
      </c>
      <c r="B1008" s="3" t="s">
        <v>621</v>
      </c>
      <c r="C1008" s="3" t="s">
        <v>622</v>
      </c>
      <c r="D1008" s="3" t="s">
        <v>706</v>
      </c>
      <c r="E1008" s="5">
        <v>4663</v>
      </c>
      <c r="F1008" s="5">
        <v>1777</v>
      </c>
      <c r="G1008" s="5">
        <v>1380</v>
      </c>
      <c r="H1008" s="5">
        <v>1124</v>
      </c>
      <c r="I1008" s="5">
        <v>1614</v>
      </c>
      <c r="J1008" s="5">
        <v>1801</v>
      </c>
      <c r="K1008" s="5">
        <v>0</v>
      </c>
      <c r="L1008" s="5">
        <v>1745</v>
      </c>
      <c r="M1008" s="5">
        <v>1970</v>
      </c>
      <c r="N1008" s="5">
        <v>954</v>
      </c>
      <c r="O1008" s="6">
        <v>38.108513832296808</v>
      </c>
      <c r="P1008" s="6">
        <v>29.594681535492171</v>
      </c>
      <c r="Q1008" s="6">
        <v>24.104653656444349</v>
      </c>
      <c r="R1008" s="6">
        <v>34.612910143684324</v>
      </c>
      <c r="S1008" s="6">
        <v>38.623203945957535</v>
      </c>
      <c r="T1008" s="6">
        <v>0</v>
      </c>
      <c r="U1008" s="6">
        <v>37.422260347415829</v>
      </c>
      <c r="V1008" s="6">
        <v>42.247480162985205</v>
      </c>
      <c r="W1008" s="6">
        <v>20.458932018014153</v>
      </c>
      <c r="X1008" s="5">
        <v>1306</v>
      </c>
      <c r="Y1008" s="5">
        <v>1072</v>
      </c>
      <c r="Z1008" s="5">
        <v>176</v>
      </c>
      <c r="AA1008" s="5">
        <v>444</v>
      </c>
      <c r="AB1008" s="5">
        <v>331</v>
      </c>
      <c r="AC1008" s="5">
        <v>74</v>
      </c>
      <c r="AD1008" s="5">
        <v>862</v>
      </c>
      <c r="AE1008" s="5">
        <v>741</v>
      </c>
      <c r="AF1008" s="5">
        <v>102</v>
      </c>
      <c r="AG1008" s="6">
        <v>13.765182186234817</v>
      </c>
      <c r="AH1008" s="6">
        <v>85.962877030162417</v>
      </c>
      <c r="AI1008" s="3">
        <v>22.356495468277945</v>
      </c>
      <c r="AJ1008" s="3">
        <v>74.549549549549553</v>
      </c>
    </row>
    <row r="1009" spans="1:36" hidden="1" x14ac:dyDescent="0.2">
      <c r="A1009" s="1" t="str">
        <f t="shared" si="15"/>
        <v>BradfordMixed White and Black African</v>
      </c>
      <c r="B1009" s="3" t="s">
        <v>621</v>
      </c>
      <c r="C1009" s="3" t="s">
        <v>622</v>
      </c>
      <c r="D1009" s="3" t="s">
        <v>707</v>
      </c>
      <c r="E1009" s="5">
        <v>875</v>
      </c>
      <c r="F1009" s="5">
        <v>392</v>
      </c>
      <c r="G1009" s="5">
        <v>324</v>
      </c>
      <c r="H1009" s="5">
        <v>214</v>
      </c>
      <c r="I1009" s="5">
        <v>342</v>
      </c>
      <c r="J1009" s="5">
        <v>378</v>
      </c>
      <c r="K1009" s="5">
        <v>0</v>
      </c>
      <c r="L1009" s="5">
        <v>293</v>
      </c>
      <c r="M1009" s="5">
        <v>424</v>
      </c>
      <c r="N1009" s="5">
        <v>183</v>
      </c>
      <c r="O1009" s="6">
        <v>44.8</v>
      </c>
      <c r="P1009" s="6">
        <v>37.028571428571432</v>
      </c>
      <c r="Q1009" s="6">
        <v>24.457142857142856</v>
      </c>
      <c r="R1009" s="6">
        <v>39.085714285714289</v>
      </c>
      <c r="S1009" s="6">
        <v>43.2</v>
      </c>
      <c r="T1009" s="6">
        <v>0</v>
      </c>
      <c r="U1009" s="6">
        <v>33.485714285714288</v>
      </c>
      <c r="V1009" s="6">
        <v>48.457142857142856</v>
      </c>
      <c r="W1009" s="6">
        <v>20.914285714285715</v>
      </c>
      <c r="X1009" s="5">
        <v>228</v>
      </c>
      <c r="Y1009" s="5">
        <v>190</v>
      </c>
      <c r="Z1009" s="5">
        <v>19</v>
      </c>
      <c r="AA1009" s="5">
        <v>79</v>
      </c>
      <c r="AB1009" s="5">
        <v>59</v>
      </c>
      <c r="AC1009" s="5">
        <v>13</v>
      </c>
      <c r="AD1009" s="5">
        <v>149</v>
      </c>
      <c r="AE1009" s="5">
        <v>131</v>
      </c>
      <c r="AF1009" s="5">
        <v>6</v>
      </c>
      <c r="AG1009" s="6">
        <v>4.5801526717557248</v>
      </c>
      <c r="AH1009" s="6">
        <v>87.919463087248317</v>
      </c>
      <c r="AI1009" s="3">
        <v>22.033898305084747</v>
      </c>
      <c r="AJ1009" s="3">
        <v>74.683544303797461</v>
      </c>
    </row>
    <row r="1010" spans="1:36" hidden="1" x14ac:dyDescent="0.2">
      <c r="A1010" s="1" t="str">
        <f t="shared" si="15"/>
        <v>BradfordMixed White and Asian</v>
      </c>
      <c r="B1010" s="3" t="s">
        <v>621</v>
      </c>
      <c r="C1010" s="3" t="s">
        <v>622</v>
      </c>
      <c r="D1010" s="3" t="s">
        <v>708</v>
      </c>
      <c r="E1010" s="5">
        <v>5677</v>
      </c>
      <c r="F1010" s="5">
        <v>2560</v>
      </c>
      <c r="G1010" s="5">
        <v>2273</v>
      </c>
      <c r="H1010" s="5">
        <v>1250</v>
      </c>
      <c r="I1010" s="5">
        <v>2065</v>
      </c>
      <c r="J1010" s="5">
        <v>2531</v>
      </c>
      <c r="K1010" s="5">
        <v>0</v>
      </c>
      <c r="L1010" s="5">
        <v>1839</v>
      </c>
      <c r="M1010" s="5">
        <v>2965</v>
      </c>
      <c r="N1010" s="5">
        <v>1073</v>
      </c>
      <c r="O1010" s="6">
        <v>45.094239915448298</v>
      </c>
      <c r="P1010" s="6">
        <v>40.038752862427337</v>
      </c>
      <c r="Q1010" s="6">
        <v>22.01867183371499</v>
      </c>
      <c r="R1010" s="6">
        <v>36.374845869297161</v>
      </c>
      <c r="S1010" s="6">
        <v>44.583406728906112</v>
      </c>
      <c r="T1010" s="6">
        <v>0</v>
      </c>
      <c r="U1010" s="6">
        <v>32.393870001761492</v>
      </c>
      <c r="V1010" s="6">
        <v>52.228289589571958</v>
      </c>
      <c r="W1010" s="6">
        <v>18.900827902060946</v>
      </c>
      <c r="X1010" s="5">
        <v>1370</v>
      </c>
      <c r="Y1010" s="5">
        <v>1043</v>
      </c>
      <c r="Z1010" s="5">
        <v>166</v>
      </c>
      <c r="AA1010" s="5">
        <v>570</v>
      </c>
      <c r="AB1010" s="5">
        <v>391</v>
      </c>
      <c r="AC1010" s="5">
        <v>101</v>
      </c>
      <c r="AD1010" s="5">
        <v>800</v>
      </c>
      <c r="AE1010" s="5">
        <v>652</v>
      </c>
      <c r="AF1010" s="5">
        <v>65</v>
      </c>
      <c r="AG1010" s="6">
        <v>9.9693251533742338</v>
      </c>
      <c r="AH1010" s="6">
        <v>81.5</v>
      </c>
      <c r="AI1010" s="3">
        <v>25.831202046035806</v>
      </c>
      <c r="AJ1010" s="3">
        <v>68.596491228070178</v>
      </c>
    </row>
    <row r="1011" spans="1:36" hidden="1" x14ac:dyDescent="0.2">
      <c r="A1011" s="1" t="str">
        <f t="shared" si="15"/>
        <v>BradfordMixed Other</v>
      </c>
      <c r="B1011" s="3" t="s">
        <v>621</v>
      </c>
      <c r="C1011" s="3" t="s">
        <v>622</v>
      </c>
      <c r="D1011" s="3" t="s">
        <v>709</v>
      </c>
      <c r="E1011" s="5">
        <v>1764</v>
      </c>
      <c r="F1011" s="5">
        <v>694</v>
      </c>
      <c r="G1011" s="5">
        <v>587</v>
      </c>
      <c r="H1011" s="5">
        <v>385</v>
      </c>
      <c r="I1011" s="5">
        <v>613</v>
      </c>
      <c r="J1011" s="5">
        <v>656</v>
      </c>
      <c r="K1011" s="5">
        <v>0</v>
      </c>
      <c r="L1011" s="5">
        <v>460</v>
      </c>
      <c r="M1011" s="5">
        <v>834</v>
      </c>
      <c r="N1011" s="5">
        <v>317</v>
      </c>
      <c r="O1011" s="6">
        <v>39.342403628117914</v>
      </c>
      <c r="P1011" s="6">
        <v>33.276643990929706</v>
      </c>
      <c r="Q1011" s="6">
        <v>21.825396825396826</v>
      </c>
      <c r="R1011" s="6">
        <v>34.750566893424036</v>
      </c>
      <c r="S1011" s="6">
        <v>37.188208616780045</v>
      </c>
      <c r="T1011" s="6">
        <v>0</v>
      </c>
      <c r="U1011" s="6">
        <v>26.077097505668934</v>
      </c>
      <c r="V1011" s="6">
        <v>47.278911564625851</v>
      </c>
      <c r="W1011" s="6">
        <v>17.970521541950113</v>
      </c>
      <c r="X1011" s="5">
        <v>536</v>
      </c>
      <c r="Y1011" s="5">
        <v>431</v>
      </c>
      <c r="Z1011" s="5">
        <v>67</v>
      </c>
      <c r="AA1011" s="5">
        <v>204</v>
      </c>
      <c r="AB1011" s="5">
        <v>152</v>
      </c>
      <c r="AC1011" s="5">
        <v>35</v>
      </c>
      <c r="AD1011" s="5">
        <v>332</v>
      </c>
      <c r="AE1011" s="5">
        <v>279</v>
      </c>
      <c r="AF1011" s="5">
        <v>32</v>
      </c>
      <c r="AG1011" s="6">
        <v>11.469534050179211</v>
      </c>
      <c r="AH1011" s="6">
        <v>84.036144578313255</v>
      </c>
      <c r="AI1011" s="3">
        <v>23.026315789473685</v>
      </c>
      <c r="AJ1011" s="3">
        <v>74.509803921568633</v>
      </c>
    </row>
    <row r="1012" spans="1:36" hidden="1" x14ac:dyDescent="0.2">
      <c r="A1012" s="1" t="str">
        <f t="shared" si="15"/>
        <v>BradfordIndian</v>
      </c>
      <c r="B1012" s="3" t="s">
        <v>621</v>
      </c>
      <c r="C1012" s="3" t="s">
        <v>622</v>
      </c>
      <c r="D1012" s="3" t="s">
        <v>710</v>
      </c>
      <c r="E1012" s="5">
        <v>13555</v>
      </c>
      <c r="F1012" s="5">
        <v>4760</v>
      </c>
      <c r="G1012" s="5">
        <v>4371</v>
      </c>
      <c r="H1012" s="5">
        <v>1751</v>
      </c>
      <c r="I1012" s="5">
        <v>3209</v>
      </c>
      <c r="J1012" s="5">
        <v>4599</v>
      </c>
      <c r="K1012" s="5">
        <v>0</v>
      </c>
      <c r="L1012" s="5">
        <v>3392</v>
      </c>
      <c r="M1012" s="5">
        <v>7220</v>
      </c>
      <c r="N1012" s="5">
        <v>1463</v>
      </c>
      <c r="O1012" s="6">
        <v>35.116193286610105</v>
      </c>
      <c r="P1012" s="6">
        <v>32.246403541128736</v>
      </c>
      <c r="Q1012" s="6">
        <v>12.917742530431575</v>
      </c>
      <c r="R1012" s="6">
        <v>23.673921062338621</v>
      </c>
      <c r="S1012" s="6">
        <v>33.928439690151237</v>
      </c>
      <c r="T1012" s="6">
        <v>0</v>
      </c>
      <c r="U1012" s="6">
        <v>25.023976392475102</v>
      </c>
      <c r="V1012" s="6">
        <v>53.264478052379197</v>
      </c>
      <c r="W1012" s="6">
        <v>10.793065289561047</v>
      </c>
      <c r="X1012" s="5">
        <v>5264</v>
      </c>
      <c r="Y1012" s="5">
        <v>4437</v>
      </c>
      <c r="Z1012" s="5">
        <v>268</v>
      </c>
      <c r="AA1012" s="5">
        <v>2072</v>
      </c>
      <c r="AB1012" s="5">
        <v>1636</v>
      </c>
      <c r="AC1012" s="5">
        <v>136</v>
      </c>
      <c r="AD1012" s="5">
        <v>3192</v>
      </c>
      <c r="AE1012" s="5">
        <v>2801</v>
      </c>
      <c r="AF1012" s="5">
        <v>132</v>
      </c>
      <c r="AG1012" s="6">
        <v>4.7126026419136027</v>
      </c>
      <c r="AH1012" s="6">
        <v>87.750626566416045</v>
      </c>
      <c r="AI1012" s="3">
        <v>8.3129584352078236</v>
      </c>
      <c r="AJ1012" s="3">
        <v>78.957528957528964</v>
      </c>
    </row>
    <row r="1013" spans="1:36" hidden="1" x14ac:dyDescent="0.2">
      <c r="A1013" s="1" t="str">
        <f t="shared" si="15"/>
        <v>BradfordPakistani</v>
      </c>
      <c r="B1013" s="3" t="s">
        <v>621</v>
      </c>
      <c r="C1013" s="3" t="s">
        <v>622</v>
      </c>
      <c r="D1013" s="3" t="s">
        <v>711</v>
      </c>
      <c r="E1013" s="5">
        <v>106614</v>
      </c>
      <c r="F1013" s="5">
        <v>62281</v>
      </c>
      <c r="G1013" s="5">
        <v>65633</v>
      </c>
      <c r="H1013" s="5">
        <v>17663</v>
      </c>
      <c r="I1013" s="5">
        <v>45158</v>
      </c>
      <c r="J1013" s="5">
        <v>60976</v>
      </c>
      <c r="K1013" s="5">
        <v>0</v>
      </c>
      <c r="L1013" s="5">
        <v>22697</v>
      </c>
      <c r="M1013" s="5">
        <v>80821</v>
      </c>
      <c r="N1013" s="5">
        <v>16460</v>
      </c>
      <c r="O1013" s="6">
        <v>58.417281032509798</v>
      </c>
      <c r="P1013" s="6">
        <v>61.56133340837038</v>
      </c>
      <c r="Q1013" s="6">
        <v>16.567242576021911</v>
      </c>
      <c r="R1013" s="6">
        <v>42.356538540904573</v>
      </c>
      <c r="S1013" s="6">
        <v>57.193239161836154</v>
      </c>
      <c r="T1013" s="6">
        <v>0</v>
      </c>
      <c r="U1013" s="6">
        <v>21.288948918528522</v>
      </c>
      <c r="V1013" s="6">
        <v>75.80711726414917</v>
      </c>
      <c r="W1013" s="6">
        <v>15.438872943515861</v>
      </c>
      <c r="X1013" s="5">
        <v>37483</v>
      </c>
      <c r="Y1013" s="5">
        <v>23563</v>
      </c>
      <c r="Z1013" s="5">
        <v>2941</v>
      </c>
      <c r="AA1013" s="5">
        <v>23773</v>
      </c>
      <c r="AB1013" s="5">
        <v>14417</v>
      </c>
      <c r="AC1013" s="5">
        <v>1951</v>
      </c>
      <c r="AD1013" s="5">
        <v>13710</v>
      </c>
      <c r="AE1013" s="5">
        <v>9146</v>
      </c>
      <c r="AF1013" s="5">
        <v>990</v>
      </c>
      <c r="AG1013" s="6">
        <v>10.824404111086814</v>
      </c>
      <c r="AH1013" s="6">
        <v>66.710430342815457</v>
      </c>
      <c r="AI1013" s="3">
        <v>13.532635083581882</v>
      </c>
      <c r="AJ1013" s="3">
        <v>60.644428553400914</v>
      </c>
    </row>
    <row r="1014" spans="1:36" hidden="1" x14ac:dyDescent="0.2">
      <c r="A1014" s="1" t="str">
        <f t="shared" si="15"/>
        <v>BradfordBangladeshi</v>
      </c>
      <c r="B1014" s="3" t="s">
        <v>621</v>
      </c>
      <c r="C1014" s="3" t="s">
        <v>622</v>
      </c>
      <c r="D1014" s="3" t="s">
        <v>712</v>
      </c>
      <c r="E1014" s="5">
        <v>9863</v>
      </c>
      <c r="F1014" s="5">
        <v>7120</v>
      </c>
      <c r="G1014" s="5">
        <v>7052</v>
      </c>
      <c r="H1014" s="5">
        <v>2886</v>
      </c>
      <c r="I1014" s="5">
        <v>5336</v>
      </c>
      <c r="J1014" s="5">
        <v>6498</v>
      </c>
      <c r="K1014" s="5">
        <v>0</v>
      </c>
      <c r="L1014" s="5">
        <v>2087</v>
      </c>
      <c r="M1014" s="5">
        <v>7711</v>
      </c>
      <c r="N1014" s="5">
        <v>2814</v>
      </c>
      <c r="O1014" s="6">
        <v>72.188989151373818</v>
      </c>
      <c r="P1014" s="6">
        <v>71.499543749366325</v>
      </c>
      <c r="Q1014" s="6">
        <v>29.260873973436073</v>
      </c>
      <c r="R1014" s="6">
        <v>54.101186251647569</v>
      </c>
      <c r="S1014" s="6">
        <v>65.882591503599315</v>
      </c>
      <c r="T1014" s="6">
        <v>0</v>
      </c>
      <c r="U1014" s="6">
        <v>21.159890499847915</v>
      </c>
      <c r="V1014" s="6">
        <v>78.181080807056674</v>
      </c>
      <c r="W1014" s="6">
        <v>28.530872959545778</v>
      </c>
      <c r="X1014" s="5">
        <v>3299</v>
      </c>
      <c r="Y1014" s="5">
        <v>1947</v>
      </c>
      <c r="Z1014" s="5">
        <v>255</v>
      </c>
      <c r="AA1014" s="5">
        <v>2524</v>
      </c>
      <c r="AB1014" s="5">
        <v>1437</v>
      </c>
      <c r="AC1014" s="5">
        <v>207</v>
      </c>
      <c r="AD1014" s="5">
        <v>775</v>
      </c>
      <c r="AE1014" s="5">
        <v>510</v>
      </c>
      <c r="AF1014" s="5">
        <v>48</v>
      </c>
      <c r="AG1014" s="6">
        <v>9.4117647058823533</v>
      </c>
      <c r="AH1014" s="6">
        <v>65.806451612903231</v>
      </c>
      <c r="AI1014" s="3">
        <v>14.405010438413361</v>
      </c>
      <c r="AJ1014" s="3">
        <v>56.933438985736927</v>
      </c>
    </row>
    <row r="1015" spans="1:36" hidden="1" x14ac:dyDescent="0.2">
      <c r="A1015" s="1" t="str">
        <f t="shared" si="15"/>
        <v>BradfordChinese</v>
      </c>
      <c r="B1015" s="3" t="s">
        <v>621</v>
      </c>
      <c r="C1015" s="3" t="s">
        <v>622</v>
      </c>
      <c r="D1015" s="3" t="s">
        <v>713</v>
      </c>
      <c r="E1015" s="5">
        <v>2086</v>
      </c>
      <c r="F1015" s="5">
        <v>692</v>
      </c>
      <c r="G1015" s="5">
        <v>604</v>
      </c>
      <c r="H1015" s="5">
        <v>332</v>
      </c>
      <c r="I1015" s="5">
        <v>616</v>
      </c>
      <c r="J1015" s="5">
        <v>622</v>
      </c>
      <c r="K1015" s="5">
        <v>0</v>
      </c>
      <c r="L1015" s="5">
        <v>896</v>
      </c>
      <c r="M1015" s="5">
        <v>1206</v>
      </c>
      <c r="N1015" s="5">
        <v>289</v>
      </c>
      <c r="O1015" s="6">
        <v>33.173537871524452</v>
      </c>
      <c r="P1015" s="6">
        <v>28.954937679769895</v>
      </c>
      <c r="Q1015" s="6">
        <v>15.915627996164909</v>
      </c>
      <c r="R1015" s="6">
        <v>29.530201342281877</v>
      </c>
      <c r="S1015" s="6">
        <v>29.817833173537871</v>
      </c>
      <c r="T1015" s="6">
        <v>0</v>
      </c>
      <c r="U1015" s="6">
        <v>42.95302013422819</v>
      </c>
      <c r="V1015" s="6">
        <v>57.813998082454461</v>
      </c>
      <c r="W1015" s="6">
        <v>13.854266538830297</v>
      </c>
      <c r="X1015" s="5">
        <v>794</v>
      </c>
      <c r="Y1015" s="5">
        <v>623</v>
      </c>
      <c r="Z1015" s="5">
        <v>69</v>
      </c>
      <c r="AA1015" s="5">
        <v>310</v>
      </c>
      <c r="AB1015" s="5">
        <v>237</v>
      </c>
      <c r="AC1015" s="5">
        <v>45</v>
      </c>
      <c r="AD1015" s="5">
        <v>484</v>
      </c>
      <c r="AE1015" s="5">
        <v>386</v>
      </c>
      <c r="AF1015" s="5">
        <v>24</v>
      </c>
      <c r="AG1015" s="6">
        <v>6.2176165803108807</v>
      </c>
      <c r="AH1015" s="6">
        <v>79.752066115702476</v>
      </c>
      <c r="AI1015" s="3">
        <v>18.9873417721519</v>
      </c>
      <c r="AJ1015" s="3">
        <v>76.451612903225808</v>
      </c>
    </row>
    <row r="1016" spans="1:36" hidden="1" x14ac:dyDescent="0.2">
      <c r="A1016" s="1" t="str">
        <f t="shared" si="15"/>
        <v>BradfordAsian Other</v>
      </c>
      <c r="B1016" s="3" t="s">
        <v>621</v>
      </c>
      <c r="C1016" s="3" t="s">
        <v>622</v>
      </c>
      <c r="D1016" s="3" t="s">
        <v>714</v>
      </c>
      <c r="E1016" s="5">
        <v>8031</v>
      </c>
      <c r="F1016" s="5">
        <v>4250</v>
      </c>
      <c r="G1016" s="5">
        <v>4179</v>
      </c>
      <c r="H1016" s="5">
        <v>2007</v>
      </c>
      <c r="I1016" s="5">
        <v>3315</v>
      </c>
      <c r="J1016" s="5">
        <v>4042</v>
      </c>
      <c r="K1016" s="5">
        <v>0</v>
      </c>
      <c r="L1016" s="5">
        <v>2567</v>
      </c>
      <c r="M1016" s="5">
        <v>5200</v>
      </c>
      <c r="N1016" s="5">
        <v>1765</v>
      </c>
      <c r="O1016" s="6">
        <v>52.919935250902753</v>
      </c>
      <c r="P1016" s="6">
        <v>52.035861038475907</v>
      </c>
      <c r="Q1016" s="6">
        <v>24.990661187896901</v>
      </c>
      <c r="R1016" s="6">
        <v>41.277549495704143</v>
      </c>
      <c r="S1016" s="6">
        <v>50.329971360976216</v>
      </c>
      <c r="T1016" s="6">
        <v>0</v>
      </c>
      <c r="U1016" s="6">
        <v>31.963640891545261</v>
      </c>
      <c r="V1016" s="6">
        <v>64.749097248163366</v>
      </c>
      <c r="W1016" s="6">
        <v>21.977337815963143</v>
      </c>
      <c r="X1016" s="5">
        <v>3392</v>
      </c>
      <c r="Y1016" s="5">
        <v>2651</v>
      </c>
      <c r="Z1016" s="5">
        <v>366</v>
      </c>
      <c r="AA1016" s="5">
        <v>1760</v>
      </c>
      <c r="AB1016" s="5">
        <v>1264</v>
      </c>
      <c r="AC1016" s="5">
        <v>236</v>
      </c>
      <c r="AD1016" s="5">
        <v>1632</v>
      </c>
      <c r="AE1016" s="5">
        <v>1387</v>
      </c>
      <c r="AF1016" s="5">
        <v>130</v>
      </c>
      <c r="AG1016" s="6">
        <v>9.3727469358327333</v>
      </c>
      <c r="AH1016" s="6">
        <v>84.987745098039213</v>
      </c>
      <c r="AI1016" s="3">
        <v>18.670886075949365</v>
      </c>
      <c r="AJ1016" s="3">
        <v>71.818181818181813</v>
      </c>
    </row>
    <row r="1017" spans="1:36" hidden="1" x14ac:dyDescent="0.2">
      <c r="A1017" s="1" t="str">
        <f t="shared" si="15"/>
        <v>BradfordBlack African</v>
      </c>
      <c r="B1017" s="3" t="s">
        <v>621</v>
      </c>
      <c r="C1017" s="3" t="s">
        <v>622</v>
      </c>
      <c r="D1017" s="3" t="s">
        <v>715</v>
      </c>
      <c r="E1017" s="5">
        <v>4993</v>
      </c>
      <c r="F1017" s="5">
        <v>2851</v>
      </c>
      <c r="G1017" s="5">
        <v>2517</v>
      </c>
      <c r="H1017" s="5">
        <v>1693</v>
      </c>
      <c r="I1017" s="5">
        <v>2592</v>
      </c>
      <c r="J1017" s="5">
        <v>2561</v>
      </c>
      <c r="K1017" s="5">
        <v>0</v>
      </c>
      <c r="L1017" s="5">
        <v>2283</v>
      </c>
      <c r="M1017" s="5">
        <v>3219</v>
      </c>
      <c r="N1017" s="5">
        <v>1550</v>
      </c>
      <c r="O1017" s="6">
        <v>57.099939915882238</v>
      </c>
      <c r="P1017" s="6">
        <v>50.410574804726615</v>
      </c>
      <c r="Q1017" s="6">
        <v>33.907470458642102</v>
      </c>
      <c r="R1017" s="6">
        <v>51.912677748848388</v>
      </c>
      <c r="S1017" s="6">
        <v>51.291808531944724</v>
      </c>
      <c r="T1017" s="6">
        <v>0</v>
      </c>
      <c r="U1017" s="6">
        <v>45.724013619066696</v>
      </c>
      <c r="V1017" s="6">
        <v>64.470258361706385</v>
      </c>
      <c r="W1017" s="6">
        <v>31.043460845183258</v>
      </c>
      <c r="X1017" s="5">
        <v>1860</v>
      </c>
      <c r="Y1017" s="5">
        <v>1572</v>
      </c>
      <c r="Z1017" s="5">
        <v>283</v>
      </c>
      <c r="AA1017" s="5">
        <v>1121</v>
      </c>
      <c r="AB1017" s="5">
        <v>930</v>
      </c>
      <c r="AC1017" s="5">
        <v>196</v>
      </c>
      <c r="AD1017" s="5">
        <v>739</v>
      </c>
      <c r="AE1017" s="5">
        <v>642</v>
      </c>
      <c r="AF1017" s="5">
        <v>87</v>
      </c>
      <c r="AG1017" s="6">
        <v>13.551401869158878</v>
      </c>
      <c r="AH1017" s="6">
        <v>86.87415426251691</v>
      </c>
      <c r="AI1017" s="3">
        <v>21.0752688172043</v>
      </c>
      <c r="AJ1017" s="3">
        <v>82.961641391614634</v>
      </c>
    </row>
    <row r="1018" spans="1:36" hidden="1" x14ac:dyDescent="0.2">
      <c r="A1018" s="1" t="str">
        <f t="shared" si="15"/>
        <v>BradfordBlack Caribbean</v>
      </c>
      <c r="B1018" s="3" t="s">
        <v>621</v>
      </c>
      <c r="C1018" s="3" t="s">
        <v>622</v>
      </c>
      <c r="D1018" s="3" t="s">
        <v>716</v>
      </c>
      <c r="E1018" s="5">
        <v>3581</v>
      </c>
      <c r="F1018" s="5">
        <v>1833</v>
      </c>
      <c r="G1018" s="5">
        <v>1507</v>
      </c>
      <c r="H1018" s="5">
        <v>961</v>
      </c>
      <c r="I1018" s="5">
        <v>1508</v>
      </c>
      <c r="J1018" s="5">
        <v>1708</v>
      </c>
      <c r="K1018" s="5">
        <v>0</v>
      </c>
      <c r="L1018" s="5">
        <v>1298</v>
      </c>
      <c r="M1018" s="5">
        <v>1958</v>
      </c>
      <c r="N1018" s="5">
        <v>872</v>
      </c>
      <c r="O1018" s="6">
        <v>51.186819324211115</v>
      </c>
      <c r="P1018" s="6">
        <v>42.083216978497624</v>
      </c>
      <c r="Q1018" s="6">
        <v>26.836079307456018</v>
      </c>
      <c r="R1018" s="6">
        <v>42.111142139067297</v>
      </c>
      <c r="S1018" s="6">
        <v>47.696174253001956</v>
      </c>
      <c r="T1018" s="6">
        <v>0</v>
      </c>
      <c r="U1018" s="6">
        <v>36.24685841943591</v>
      </c>
      <c r="V1018" s="6">
        <v>54.677464395420273</v>
      </c>
      <c r="W1018" s="6">
        <v>24.350740016755097</v>
      </c>
      <c r="X1018" s="5">
        <v>1382</v>
      </c>
      <c r="Y1018" s="5">
        <v>1185</v>
      </c>
      <c r="Z1018" s="5">
        <v>157</v>
      </c>
      <c r="AA1018" s="5">
        <v>639</v>
      </c>
      <c r="AB1018" s="5">
        <v>510</v>
      </c>
      <c r="AC1018" s="5">
        <v>102</v>
      </c>
      <c r="AD1018" s="5">
        <v>743</v>
      </c>
      <c r="AE1018" s="5">
        <v>675</v>
      </c>
      <c r="AF1018" s="5">
        <v>55</v>
      </c>
      <c r="AG1018" s="6">
        <v>8.1481481481481488</v>
      </c>
      <c r="AH1018" s="6">
        <v>90.847913862718713</v>
      </c>
      <c r="AI1018" s="3">
        <v>20</v>
      </c>
      <c r="AJ1018" s="3">
        <v>79.812206572769952</v>
      </c>
    </row>
    <row r="1019" spans="1:36" hidden="1" x14ac:dyDescent="0.2">
      <c r="A1019" s="1" t="str">
        <f t="shared" si="15"/>
        <v>BradfordBlack Other</v>
      </c>
      <c r="B1019" s="3" t="s">
        <v>621</v>
      </c>
      <c r="C1019" s="3" t="s">
        <v>622</v>
      </c>
      <c r="D1019" s="3" t="s">
        <v>717</v>
      </c>
      <c r="E1019" s="5">
        <v>693</v>
      </c>
      <c r="F1019" s="5">
        <v>361</v>
      </c>
      <c r="G1019" s="5">
        <v>310</v>
      </c>
      <c r="H1019" s="5">
        <v>234</v>
      </c>
      <c r="I1019" s="5">
        <v>317</v>
      </c>
      <c r="J1019" s="5">
        <v>350</v>
      </c>
      <c r="K1019" s="5">
        <v>0</v>
      </c>
      <c r="L1019" s="5">
        <v>281</v>
      </c>
      <c r="M1019" s="5">
        <v>383</v>
      </c>
      <c r="N1019" s="5">
        <v>202</v>
      </c>
      <c r="O1019" s="6">
        <v>52.092352092352094</v>
      </c>
      <c r="P1019" s="6">
        <v>44.733044733044736</v>
      </c>
      <c r="Q1019" s="6">
        <v>33.766233766233768</v>
      </c>
      <c r="R1019" s="6">
        <v>45.743145743145746</v>
      </c>
      <c r="S1019" s="6">
        <v>50.505050505050505</v>
      </c>
      <c r="T1019" s="6">
        <v>0</v>
      </c>
      <c r="U1019" s="6">
        <v>40.548340548340548</v>
      </c>
      <c r="V1019" s="6">
        <v>55.266955266955264</v>
      </c>
      <c r="W1019" s="6">
        <v>29.148629148629148</v>
      </c>
      <c r="X1019" s="5">
        <v>281</v>
      </c>
      <c r="Y1019" s="5">
        <v>240</v>
      </c>
      <c r="Z1019" s="5">
        <v>37</v>
      </c>
      <c r="AA1019" s="5">
        <v>135</v>
      </c>
      <c r="AB1019" s="5">
        <v>104</v>
      </c>
      <c r="AC1019" s="5">
        <v>14</v>
      </c>
      <c r="AD1019" s="5">
        <v>146</v>
      </c>
      <c r="AE1019" s="5">
        <v>136</v>
      </c>
      <c r="AF1019" s="5">
        <v>23</v>
      </c>
      <c r="AG1019" s="6">
        <v>16.911764705882351</v>
      </c>
      <c r="AH1019" s="6">
        <v>93.150684931506845</v>
      </c>
      <c r="AI1019" s="3">
        <v>13.461538461538462</v>
      </c>
      <c r="AJ1019" s="3">
        <v>77.037037037037038</v>
      </c>
    </row>
    <row r="1020" spans="1:36" hidden="1" x14ac:dyDescent="0.2">
      <c r="A1020" s="1" t="str">
        <f t="shared" si="15"/>
        <v>BradfordArab</v>
      </c>
      <c r="B1020" s="3" t="s">
        <v>621</v>
      </c>
      <c r="C1020" s="3" t="s">
        <v>622</v>
      </c>
      <c r="D1020" s="3" t="s">
        <v>699</v>
      </c>
      <c r="E1020" s="5">
        <v>3714</v>
      </c>
      <c r="F1020" s="5">
        <v>1898</v>
      </c>
      <c r="G1020" s="5">
        <v>1814</v>
      </c>
      <c r="H1020" s="5">
        <v>926</v>
      </c>
      <c r="I1020" s="5">
        <v>1788</v>
      </c>
      <c r="J1020" s="5">
        <v>1542</v>
      </c>
      <c r="K1020" s="5">
        <v>0</v>
      </c>
      <c r="L1020" s="5">
        <v>1249</v>
      </c>
      <c r="M1020" s="5">
        <v>2460</v>
      </c>
      <c r="N1020" s="5">
        <v>878</v>
      </c>
      <c r="O1020" s="6">
        <v>51.103931071620892</v>
      </c>
      <c r="P1020" s="6">
        <v>48.842218632202474</v>
      </c>
      <c r="Q1020" s="6">
        <v>24.932687129779215</v>
      </c>
      <c r="R1020" s="6">
        <v>48.142164781906303</v>
      </c>
      <c r="S1020" s="6">
        <v>41.518578352180938</v>
      </c>
      <c r="T1020" s="6">
        <v>0</v>
      </c>
      <c r="U1020" s="6">
        <v>33.629509962304795</v>
      </c>
      <c r="V1020" s="6">
        <v>66.235864297253642</v>
      </c>
      <c r="W1020" s="6">
        <v>23.640280021540118</v>
      </c>
      <c r="X1020" s="5">
        <v>943</v>
      </c>
      <c r="Y1020" s="5">
        <v>518</v>
      </c>
      <c r="Z1020" s="5">
        <v>128</v>
      </c>
      <c r="AA1020" s="5">
        <v>542</v>
      </c>
      <c r="AB1020" s="5">
        <v>283</v>
      </c>
      <c r="AC1020" s="5">
        <v>96</v>
      </c>
      <c r="AD1020" s="5">
        <v>401</v>
      </c>
      <c r="AE1020" s="5">
        <v>235</v>
      </c>
      <c r="AF1020" s="5">
        <v>32</v>
      </c>
      <c r="AG1020" s="6">
        <v>13.617021276595745</v>
      </c>
      <c r="AH1020" s="6">
        <v>58.603491271820452</v>
      </c>
      <c r="AI1020" s="3">
        <v>33.922261484098939</v>
      </c>
      <c r="AJ1020" s="3">
        <v>52.214022140221402</v>
      </c>
    </row>
    <row r="1021" spans="1:36" hidden="1" x14ac:dyDescent="0.2">
      <c r="A1021" s="1" t="str">
        <f t="shared" si="15"/>
        <v>BradfordOther</v>
      </c>
      <c r="B1021" s="3" t="s">
        <v>621</v>
      </c>
      <c r="C1021" s="3" t="s">
        <v>622</v>
      </c>
      <c r="D1021" s="3" t="s">
        <v>718</v>
      </c>
      <c r="E1021" s="5">
        <v>4026</v>
      </c>
      <c r="F1021" s="5">
        <v>2176</v>
      </c>
      <c r="G1021" s="5">
        <v>2112</v>
      </c>
      <c r="H1021" s="5">
        <v>1139</v>
      </c>
      <c r="I1021" s="5">
        <v>1775</v>
      </c>
      <c r="J1021" s="5">
        <v>1982</v>
      </c>
      <c r="K1021" s="5">
        <v>0</v>
      </c>
      <c r="L1021" s="5">
        <v>1165</v>
      </c>
      <c r="M1021" s="5">
        <v>2588</v>
      </c>
      <c r="N1021" s="5">
        <v>1053</v>
      </c>
      <c r="O1021" s="6">
        <v>54.048683556880277</v>
      </c>
      <c r="P1021" s="6">
        <v>52.459016393442624</v>
      </c>
      <c r="Q1021" s="6">
        <v>28.29110779930452</v>
      </c>
      <c r="R1021" s="6">
        <v>44.08842523596622</v>
      </c>
      <c r="S1021" s="6">
        <v>49.230004967709888</v>
      </c>
      <c r="T1021" s="6">
        <v>0</v>
      </c>
      <c r="U1021" s="6">
        <v>28.936910084451068</v>
      </c>
      <c r="V1021" s="6">
        <v>64.282165921510185</v>
      </c>
      <c r="W1021" s="6">
        <v>26.154992548435171</v>
      </c>
      <c r="X1021" s="5">
        <v>2092</v>
      </c>
      <c r="Y1021" s="5">
        <v>1705</v>
      </c>
      <c r="Z1021" s="5">
        <v>340</v>
      </c>
      <c r="AA1021" s="5">
        <v>1189</v>
      </c>
      <c r="AB1021" s="5">
        <v>947</v>
      </c>
      <c r="AC1021" s="5">
        <v>204</v>
      </c>
      <c r="AD1021" s="5">
        <v>903</v>
      </c>
      <c r="AE1021" s="5">
        <v>758</v>
      </c>
      <c r="AF1021" s="5">
        <v>136</v>
      </c>
      <c r="AG1021" s="6">
        <v>17.941952506596305</v>
      </c>
      <c r="AH1021" s="6">
        <v>83.942414174972313</v>
      </c>
      <c r="AI1021" s="3">
        <v>21.541710665258712</v>
      </c>
      <c r="AJ1021" s="3">
        <v>79.646761984861229</v>
      </c>
    </row>
    <row r="1022" spans="1:36" x14ac:dyDescent="0.2">
      <c r="A1022" s="1" t="str">
        <f t="shared" si="15"/>
        <v>BraintreeAll people</v>
      </c>
      <c r="B1022" s="3" t="s">
        <v>243</v>
      </c>
      <c r="C1022" s="3" t="s">
        <v>244</v>
      </c>
      <c r="D1022" s="3" t="s">
        <v>700</v>
      </c>
      <c r="E1022" s="5">
        <v>147084</v>
      </c>
      <c r="F1022" s="5">
        <v>0</v>
      </c>
      <c r="G1022" s="5">
        <v>0</v>
      </c>
      <c r="H1022" s="5">
        <v>0</v>
      </c>
      <c r="I1022" s="5">
        <v>0</v>
      </c>
      <c r="J1022" s="5">
        <v>6792</v>
      </c>
      <c r="K1022" s="5">
        <v>21130</v>
      </c>
      <c r="L1022" s="5">
        <v>0</v>
      </c>
      <c r="M1022" s="5">
        <v>0</v>
      </c>
      <c r="N1022" s="5">
        <v>0</v>
      </c>
      <c r="O1022" s="6">
        <v>0</v>
      </c>
      <c r="P1022" s="6">
        <v>0</v>
      </c>
      <c r="Q1022" s="6">
        <v>0</v>
      </c>
      <c r="R1022" s="6">
        <v>0</v>
      </c>
      <c r="S1022" s="6">
        <v>4.6177694378722363</v>
      </c>
      <c r="T1022" s="6">
        <v>14.365940550977673</v>
      </c>
      <c r="U1022" s="6">
        <v>0</v>
      </c>
      <c r="V1022" s="6">
        <v>0</v>
      </c>
      <c r="W1022" s="6">
        <v>0</v>
      </c>
      <c r="X1022" s="5">
        <v>49624</v>
      </c>
      <c r="Y1022" s="5">
        <v>43814</v>
      </c>
      <c r="Z1022" s="5">
        <v>2057</v>
      </c>
      <c r="AA1022" s="5">
        <v>0</v>
      </c>
      <c r="AB1022" s="5">
        <v>0</v>
      </c>
      <c r="AC1022" s="5">
        <v>0</v>
      </c>
      <c r="AD1022" s="5">
        <v>49624</v>
      </c>
      <c r="AE1022" s="5">
        <v>43814</v>
      </c>
      <c r="AF1022" s="5">
        <v>2057</v>
      </c>
      <c r="AG1022" s="6">
        <v>4.6948463961290914</v>
      </c>
      <c r="AH1022" s="6">
        <v>88.291955505400608</v>
      </c>
      <c r="AI1022" s="6"/>
      <c r="AJ1022" s="6"/>
    </row>
    <row r="1023" spans="1:36" hidden="1" x14ac:dyDescent="0.2">
      <c r="A1023" s="1" t="str">
        <f t="shared" si="15"/>
        <v>BraintreeWhite British</v>
      </c>
      <c r="B1023" s="3" t="s">
        <v>243</v>
      </c>
      <c r="C1023" s="3" t="s">
        <v>244</v>
      </c>
      <c r="D1023" s="3" t="s">
        <v>701</v>
      </c>
      <c r="E1023" s="5">
        <v>137010</v>
      </c>
      <c r="F1023" s="5">
        <v>0</v>
      </c>
      <c r="G1023" s="5">
        <v>0</v>
      </c>
      <c r="H1023" s="5">
        <v>0</v>
      </c>
      <c r="I1023" s="5">
        <v>0</v>
      </c>
      <c r="J1023" s="5">
        <v>6277</v>
      </c>
      <c r="K1023" s="5">
        <v>20127</v>
      </c>
      <c r="L1023" s="5">
        <v>0</v>
      </c>
      <c r="M1023" s="5">
        <v>0</v>
      </c>
      <c r="N1023" s="5">
        <v>0</v>
      </c>
      <c r="O1023" s="6">
        <v>0</v>
      </c>
      <c r="P1023" s="6">
        <v>0</v>
      </c>
      <c r="Q1023" s="6">
        <v>0</v>
      </c>
      <c r="R1023" s="6">
        <v>0</v>
      </c>
      <c r="S1023" s="6">
        <v>4.581417414787242</v>
      </c>
      <c r="T1023" s="6">
        <v>14.690168600832056</v>
      </c>
      <c r="U1023" s="6">
        <v>0</v>
      </c>
      <c r="V1023" s="6">
        <v>0</v>
      </c>
      <c r="W1023" s="6">
        <v>0</v>
      </c>
      <c r="X1023" s="5">
        <v>45194</v>
      </c>
      <c r="Y1023" s="5">
        <v>39955</v>
      </c>
      <c r="Z1023" s="5">
        <v>1885</v>
      </c>
      <c r="AA1023" s="5">
        <v>0</v>
      </c>
      <c r="AB1023" s="5">
        <v>0</v>
      </c>
      <c r="AC1023" s="5">
        <v>0</v>
      </c>
      <c r="AD1023" s="5">
        <v>45194</v>
      </c>
      <c r="AE1023" s="5">
        <v>39955</v>
      </c>
      <c r="AF1023" s="5">
        <v>1885</v>
      </c>
      <c r="AG1023" s="6">
        <v>4.7178075334751597</v>
      </c>
      <c r="AH1023" s="6">
        <v>88.407753241580735</v>
      </c>
      <c r="AI1023" s="6"/>
      <c r="AJ1023" s="6"/>
    </row>
    <row r="1024" spans="1:36" hidden="1" x14ac:dyDescent="0.2">
      <c r="A1024" s="1" t="str">
        <f t="shared" si="15"/>
        <v>BraintreeMinorities - all other than White British</v>
      </c>
      <c r="B1024" s="3" t="s">
        <v>243</v>
      </c>
      <c r="C1024" s="3" t="s">
        <v>244</v>
      </c>
      <c r="D1024" s="3" t="s">
        <v>702</v>
      </c>
      <c r="E1024" s="5">
        <v>10074</v>
      </c>
      <c r="F1024" s="5">
        <v>0</v>
      </c>
      <c r="G1024" s="5">
        <v>0</v>
      </c>
      <c r="H1024" s="5">
        <v>0</v>
      </c>
      <c r="I1024" s="5">
        <v>0</v>
      </c>
      <c r="J1024" s="5">
        <v>515</v>
      </c>
      <c r="K1024" s="5">
        <v>1003</v>
      </c>
      <c r="L1024" s="5">
        <v>0</v>
      </c>
      <c r="M1024" s="5">
        <v>0</v>
      </c>
      <c r="N1024" s="5">
        <v>0</v>
      </c>
      <c r="O1024" s="6">
        <v>0</v>
      </c>
      <c r="P1024" s="6">
        <v>0</v>
      </c>
      <c r="Q1024" s="6">
        <v>0</v>
      </c>
      <c r="R1024" s="6">
        <v>0</v>
      </c>
      <c r="S1024" s="6">
        <v>5.1121699424260472</v>
      </c>
      <c r="T1024" s="6">
        <v>9.9563232082588851</v>
      </c>
      <c r="U1024" s="6">
        <v>0</v>
      </c>
      <c r="V1024" s="6">
        <v>0</v>
      </c>
      <c r="W1024" s="6">
        <v>0</v>
      </c>
      <c r="X1024" s="5">
        <v>4430</v>
      </c>
      <c r="Y1024" s="5">
        <v>3859</v>
      </c>
      <c r="Z1024" s="5">
        <v>172</v>
      </c>
      <c r="AA1024" s="5">
        <v>0</v>
      </c>
      <c r="AB1024" s="5">
        <v>0</v>
      </c>
      <c r="AC1024" s="5">
        <v>0</v>
      </c>
      <c r="AD1024" s="5">
        <v>4430</v>
      </c>
      <c r="AE1024" s="5">
        <v>3859</v>
      </c>
      <c r="AF1024" s="5">
        <v>172</v>
      </c>
      <c r="AG1024" s="6">
        <v>4.4571132417724799</v>
      </c>
      <c r="AH1024" s="6">
        <v>87.110609480812641</v>
      </c>
      <c r="AI1024" s="6"/>
      <c r="AJ1024" s="6"/>
    </row>
    <row r="1025" spans="1:36" hidden="1" x14ac:dyDescent="0.2">
      <c r="A1025" s="1" t="str">
        <f t="shared" si="15"/>
        <v>BraintreeWhite Irish</v>
      </c>
      <c r="B1025" s="3" t="s">
        <v>243</v>
      </c>
      <c r="C1025" s="3" t="s">
        <v>244</v>
      </c>
      <c r="D1025" s="3" t="s">
        <v>703</v>
      </c>
      <c r="E1025" s="5">
        <v>1051</v>
      </c>
      <c r="F1025" s="5">
        <v>0</v>
      </c>
      <c r="G1025" s="5">
        <v>0</v>
      </c>
      <c r="H1025" s="5">
        <v>0</v>
      </c>
      <c r="I1025" s="5">
        <v>0</v>
      </c>
      <c r="J1025" s="5">
        <v>52</v>
      </c>
      <c r="K1025" s="5">
        <v>139</v>
      </c>
      <c r="L1025" s="5">
        <v>0</v>
      </c>
      <c r="M1025" s="5">
        <v>0</v>
      </c>
      <c r="N1025" s="5">
        <v>0</v>
      </c>
      <c r="O1025" s="6">
        <v>0</v>
      </c>
      <c r="P1025" s="6">
        <v>0</v>
      </c>
      <c r="Q1025" s="6">
        <v>0</v>
      </c>
      <c r="R1025" s="6">
        <v>0</v>
      </c>
      <c r="S1025" s="6">
        <v>4.9476688867745002</v>
      </c>
      <c r="T1025" s="6">
        <v>13.225499524262608</v>
      </c>
      <c r="U1025" s="6">
        <v>0</v>
      </c>
      <c r="V1025" s="6">
        <v>0</v>
      </c>
      <c r="W1025" s="6">
        <v>0</v>
      </c>
      <c r="X1025" s="5">
        <v>334</v>
      </c>
      <c r="Y1025" s="5">
        <v>286</v>
      </c>
      <c r="Z1025" s="5">
        <v>11</v>
      </c>
      <c r="AA1025" s="5">
        <v>0</v>
      </c>
      <c r="AB1025" s="5">
        <v>0</v>
      </c>
      <c r="AC1025" s="5">
        <v>0</v>
      </c>
      <c r="AD1025" s="5">
        <v>334</v>
      </c>
      <c r="AE1025" s="5">
        <v>286</v>
      </c>
      <c r="AF1025" s="5">
        <v>11</v>
      </c>
      <c r="AG1025" s="6">
        <v>3.8461538461538463</v>
      </c>
      <c r="AH1025" s="6">
        <v>85.628742514970057</v>
      </c>
      <c r="AI1025" s="6"/>
      <c r="AJ1025" s="6"/>
    </row>
    <row r="1026" spans="1:36" hidden="1" x14ac:dyDescent="0.2">
      <c r="A1026" s="1" t="str">
        <f t="shared" ref="A1026:A1089" si="16">C1026&amp;D1026</f>
        <v>BraintreeWhite Gyspy or Irish Traveller</v>
      </c>
      <c r="B1026" s="3" t="s">
        <v>243</v>
      </c>
      <c r="C1026" s="3" t="s">
        <v>244</v>
      </c>
      <c r="D1026" s="3" t="s">
        <v>704</v>
      </c>
      <c r="E1026" s="5">
        <v>132</v>
      </c>
      <c r="F1026" s="5">
        <v>0</v>
      </c>
      <c r="G1026" s="5">
        <v>0</v>
      </c>
      <c r="H1026" s="5">
        <v>0</v>
      </c>
      <c r="I1026" s="5">
        <v>0</v>
      </c>
      <c r="J1026" s="5">
        <v>9</v>
      </c>
      <c r="K1026" s="5">
        <v>21</v>
      </c>
      <c r="L1026" s="5">
        <v>0</v>
      </c>
      <c r="M1026" s="5">
        <v>0</v>
      </c>
      <c r="N1026" s="5">
        <v>0</v>
      </c>
      <c r="O1026" s="6">
        <v>0</v>
      </c>
      <c r="P1026" s="6">
        <v>0</v>
      </c>
      <c r="Q1026" s="6">
        <v>0</v>
      </c>
      <c r="R1026" s="6">
        <v>0</v>
      </c>
      <c r="S1026" s="6">
        <v>6.8181818181818183</v>
      </c>
      <c r="T1026" s="6">
        <v>15.909090909090908</v>
      </c>
      <c r="U1026" s="6">
        <v>0</v>
      </c>
      <c r="V1026" s="6">
        <v>0</v>
      </c>
      <c r="W1026" s="6">
        <v>0</v>
      </c>
      <c r="X1026" s="5">
        <v>45</v>
      </c>
      <c r="Y1026" s="5">
        <v>30</v>
      </c>
      <c r="Z1026" s="5">
        <v>3</v>
      </c>
      <c r="AA1026" s="5">
        <v>0</v>
      </c>
      <c r="AB1026" s="5">
        <v>0</v>
      </c>
      <c r="AC1026" s="5">
        <v>0</v>
      </c>
      <c r="AD1026" s="5">
        <v>45</v>
      </c>
      <c r="AE1026" s="5">
        <v>30</v>
      </c>
      <c r="AF1026" s="5">
        <v>3</v>
      </c>
      <c r="AG1026" s="6">
        <v>10</v>
      </c>
      <c r="AH1026" s="6">
        <v>66.666666666666671</v>
      </c>
      <c r="AI1026" s="6"/>
      <c r="AJ1026" s="6"/>
    </row>
    <row r="1027" spans="1:36" hidden="1" x14ac:dyDescent="0.2">
      <c r="A1027" s="1" t="str">
        <f t="shared" si="16"/>
        <v>BraintreeWhite Other</v>
      </c>
      <c r="B1027" s="3" t="s">
        <v>243</v>
      </c>
      <c r="C1027" s="3" t="s">
        <v>244</v>
      </c>
      <c r="D1027" s="3" t="s">
        <v>705</v>
      </c>
      <c r="E1027" s="5">
        <v>3894</v>
      </c>
      <c r="F1027" s="5">
        <v>0</v>
      </c>
      <c r="G1027" s="5">
        <v>0</v>
      </c>
      <c r="H1027" s="5">
        <v>0</v>
      </c>
      <c r="I1027" s="5">
        <v>0</v>
      </c>
      <c r="J1027" s="5">
        <v>260</v>
      </c>
      <c r="K1027" s="5">
        <v>351</v>
      </c>
      <c r="L1027" s="5">
        <v>0</v>
      </c>
      <c r="M1027" s="5">
        <v>0</v>
      </c>
      <c r="N1027" s="5">
        <v>0</v>
      </c>
      <c r="O1027" s="6">
        <v>0</v>
      </c>
      <c r="P1027" s="6">
        <v>0</v>
      </c>
      <c r="Q1027" s="6">
        <v>0</v>
      </c>
      <c r="R1027" s="6">
        <v>0</v>
      </c>
      <c r="S1027" s="6">
        <v>6.6769388803287111</v>
      </c>
      <c r="T1027" s="6">
        <v>9.0138674884437595</v>
      </c>
      <c r="U1027" s="6">
        <v>0</v>
      </c>
      <c r="V1027" s="6">
        <v>0</v>
      </c>
      <c r="W1027" s="6">
        <v>0</v>
      </c>
      <c r="X1027" s="5">
        <v>2083</v>
      </c>
      <c r="Y1027" s="5">
        <v>1862</v>
      </c>
      <c r="Z1027" s="5">
        <v>69</v>
      </c>
      <c r="AA1027" s="5">
        <v>0</v>
      </c>
      <c r="AB1027" s="5">
        <v>0</v>
      </c>
      <c r="AC1027" s="5">
        <v>0</v>
      </c>
      <c r="AD1027" s="5">
        <v>2083</v>
      </c>
      <c r="AE1027" s="5">
        <v>1862</v>
      </c>
      <c r="AF1027" s="5">
        <v>69</v>
      </c>
      <c r="AG1027" s="6">
        <v>3.7056928034371643</v>
      </c>
      <c r="AH1027" s="6">
        <v>89.390302448391736</v>
      </c>
      <c r="AI1027" s="6"/>
      <c r="AJ1027" s="6"/>
    </row>
    <row r="1028" spans="1:36" hidden="1" x14ac:dyDescent="0.2">
      <c r="A1028" s="1" t="str">
        <f t="shared" si="16"/>
        <v>BraintreeMixed White and Black Caribbean</v>
      </c>
      <c r="B1028" s="3" t="s">
        <v>243</v>
      </c>
      <c r="C1028" s="3" t="s">
        <v>244</v>
      </c>
      <c r="D1028" s="3" t="s">
        <v>706</v>
      </c>
      <c r="E1028" s="5">
        <v>554</v>
      </c>
      <c r="F1028" s="5">
        <v>0</v>
      </c>
      <c r="G1028" s="5">
        <v>0</v>
      </c>
      <c r="H1028" s="5">
        <v>0</v>
      </c>
      <c r="I1028" s="5">
        <v>0</v>
      </c>
      <c r="J1028" s="5">
        <v>34</v>
      </c>
      <c r="K1028" s="5">
        <v>60</v>
      </c>
      <c r="L1028" s="5">
        <v>0</v>
      </c>
      <c r="M1028" s="5">
        <v>0</v>
      </c>
      <c r="N1028" s="5">
        <v>0</v>
      </c>
      <c r="O1028" s="6">
        <v>0</v>
      </c>
      <c r="P1028" s="6">
        <v>0</v>
      </c>
      <c r="Q1028" s="6">
        <v>0</v>
      </c>
      <c r="R1028" s="6">
        <v>0</v>
      </c>
      <c r="S1028" s="6">
        <v>6.1371841155234659</v>
      </c>
      <c r="T1028" s="6">
        <v>10.830324909747292</v>
      </c>
      <c r="U1028" s="6">
        <v>0</v>
      </c>
      <c r="V1028" s="6">
        <v>0</v>
      </c>
      <c r="W1028" s="6">
        <v>0</v>
      </c>
      <c r="X1028" s="5">
        <v>170</v>
      </c>
      <c r="Y1028" s="5">
        <v>146</v>
      </c>
      <c r="Z1028" s="5">
        <v>7</v>
      </c>
      <c r="AA1028" s="5">
        <v>0</v>
      </c>
      <c r="AB1028" s="5">
        <v>0</v>
      </c>
      <c r="AC1028" s="5">
        <v>0</v>
      </c>
      <c r="AD1028" s="5">
        <v>170</v>
      </c>
      <c r="AE1028" s="5">
        <v>146</v>
      </c>
      <c r="AF1028" s="5">
        <v>7</v>
      </c>
      <c r="AG1028" s="6">
        <v>4.7945205479452051</v>
      </c>
      <c r="AH1028" s="6">
        <v>85.882352941176464</v>
      </c>
      <c r="AI1028" s="6"/>
      <c r="AJ1028" s="6"/>
    </row>
    <row r="1029" spans="1:36" hidden="1" x14ac:dyDescent="0.2">
      <c r="A1029" s="1" t="str">
        <f t="shared" si="16"/>
        <v>BraintreeMixed White and Black African</v>
      </c>
      <c r="B1029" s="3" t="s">
        <v>243</v>
      </c>
      <c r="C1029" s="3" t="s">
        <v>244</v>
      </c>
      <c r="D1029" s="3" t="s">
        <v>707</v>
      </c>
      <c r="E1029" s="5">
        <v>221</v>
      </c>
      <c r="F1029" s="5">
        <v>0</v>
      </c>
      <c r="G1029" s="5">
        <v>0</v>
      </c>
      <c r="H1029" s="5">
        <v>0</v>
      </c>
      <c r="I1029" s="5">
        <v>0</v>
      </c>
      <c r="J1029" s="5">
        <v>14</v>
      </c>
      <c r="K1029" s="5">
        <v>17</v>
      </c>
      <c r="L1029" s="5">
        <v>0</v>
      </c>
      <c r="M1029" s="5">
        <v>0</v>
      </c>
      <c r="N1029" s="5">
        <v>0</v>
      </c>
      <c r="O1029" s="6">
        <v>0</v>
      </c>
      <c r="P1029" s="6">
        <v>0</v>
      </c>
      <c r="Q1029" s="6">
        <v>0</v>
      </c>
      <c r="R1029" s="6">
        <v>0</v>
      </c>
      <c r="S1029" s="6">
        <v>6.3348416289592757</v>
      </c>
      <c r="T1029" s="6">
        <v>7.6923076923076925</v>
      </c>
      <c r="U1029" s="6">
        <v>0</v>
      </c>
      <c r="V1029" s="6">
        <v>0</v>
      </c>
      <c r="W1029" s="6">
        <v>0</v>
      </c>
      <c r="X1029" s="5">
        <v>54</v>
      </c>
      <c r="Y1029" s="5">
        <v>49</v>
      </c>
      <c r="Z1029" s="5">
        <v>1</v>
      </c>
      <c r="AA1029" s="5">
        <v>0</v>
      </c>
      <c r="AB1029" s="5">
        <v>0</v>
      </c>
      <c r="AC1029" s="5">
        <v>0</v>
      </c>
      <c r="AD1029" s="5">
        <v>54</v>
      </c>
      <c r="AE1029" s="5">
        <v>49</v>
      </c>
      <c r="AF1029" s="5">
        <v>1</v>
      </c>
      <c r="AG1029" s="6">
        <v>2.0408163265306123</v>
      </c>
      <c r="AH1029" s="6">
        <v>90.740740740740748</v>
      </c>
      <c r="AI1029" s="6"/>
      <c r="AJ1029" s="6"/>
    </row>
    <row r="1030" spans="1:36" hidden="1" x14ac:dyDescent="0.2">
      <c r="A1030" s="1" t="str">
        <f t="shared" si="16"/>
        <v>BraintreeMixed White and Asian</v>
      </c>
      <c r="B1030" s="3" t="s">
        <v>243</v>
      </c>
      <c r="C1030" s="3" t="s">
        <v>244</v>
      </c>
      <c r="D1030" s="3" t="s">
        <v>708</v>
      </c>
      <c r="E1030" s="5">
        <v>596</v>
      </c>
      <c r="F1030" s="5">
        <v>0</v>
      </c>
      <c r="G1030" s="5">
        <v>0</v>
      </c>
      <c r="H1030" s="5">
        <v>0</v>
      </c>
      <c r="I1030" s="5">
        <v>0</v>
      </c>
      <c r="J1030" s="5">
        <v>15</v>
      </c>
      <c r="K1030" s="5">
        <v>93</v>
      </c>
      <c r="L1030" s="5">
        <v>0</v>
      </c>
      <c r="M1030" s="5">
        <v>0</v>
      </c>
      <c r="N1030" s="5">
        <v>0</v>
      </c>
      <c r="O1030" s="6">
        <v>0</v>
      </c>
      <c r="P1030" s="6">
        <v>0</v>
      </c>
      <c r="Q1030" s="6">
        <v>0</v>
      </c>
      <c r="R1030" s="6">
        <v>0</v>
      </c>
      <c r="S1030" s="6">
        <v>2.5167785234899327</v>
      </c>
      <c r="T1030" s="6">
        <v>15.604026845637584</v>
      </c>
      <c r="U1030" s="6">
        <v>0</v>
      </c>
      <c r="V1030" s="6">
        <v>0</v>
      </c>
      <c r="W1030" s="6">
        <v>0</v>
      </c>
      <c r="X1030" s="5">
        <v>175</v>
      </c>
      <c r="Y1030" s="5">
        <v>158</v>
      </c>
      <c r="Z1030" s="5">
        <v>10</v>
      </c>
      <c r="AA1030" s="5">
        <v>0</v>
      </c>
      <c r="AB1030" s="5">
        <v>0</v>
      </c>
      <c r="AC1030" s="5">
        <v>0</v>
      </c>
      <c r="AD1030" s="5">
        <v>175</v>
      </c>
      <c r="AE1030" s="5">
        <v>158</v>
      </c>
      <c r="AF1030" s="5">
        <v>10</v>
      </c>
      <c r="AG1030" s="6">
        <v>6.3291139240506329</v>
      </c>
      <c r="AH1030" s="6">
        <v>90.285714285714292</v>
      </c>
      <c r="AI1030" s="6"/>
      <c r="AJ1030" s="6"/>
    </row>
    <row r="1031" spans="1:36" hidden="1" x14ac:dyDescent="0.2">
      <c r="A1031" s="1" t="str">
        <f t="shared" si="16"/>
        <v>BraintreeMixed Other</v>
      </c>
      <c r="B1031" s="3" t="s">
        <v>243</v>
      </c>
      <c r="C1031" s="3" t="s">
        <v>244</v>
      </c>
      <c r="D1031" s="3" t="s">
        <v>709</v>
      </c>
      <c r="E1031" s="5">
        <v>466</v>
      </c>
      <c r="F1031" s="5">
        <v>0</v>
      </c>
      <c r="G1031" s="5">
        <v>0</v>
      </c>
      <c r="H1031" s="5">
        <v>0</v>
      </c>
      <c r="I1031" s="5">
        <v>0</v>
      </c>
      <c r="J1031" s="5">
        <v>16</v>
      </c>
      <c r="K1031" s="5">
        <v>58</v>
      </c>
      <c r="L1031" s="5">
        <v>0</v>
      </c>
      <c r="M1031" s="5">
        <v>0</v>
      </c>
      <c r="N1031" s="5">
        <v>0</v>
      </c>
      <c r="O1031" s="6">
        <v>0</v>
      </c>
      <c r="P1031" s="6">
        <v>0</v>
      </c>
      <c r="Q1031" s="6">
        <v>0</v>
      </c>
      <c r="R1031" s="6">
        <v>0</v>
      </c>
      <c r="S1031" s="6">
        <v>3.4334763948497855</v>
      </c>
      <c r="T1031" s="6">
        <v>12.446351931330472</v>
      </c>
      <c r="U1031" s="6">
        <v>0</v>
      </c>
      <c r="V1031" s="6">
        <v>0</v>
      </c>
      <c r="W1031" s="6">
        <v>0</v>
      </c>
      <c r="X1031" s="5">
        <v>146</v>
      </c>
      <c r="Y1031" s="5">
        <v>120</v>
      </c>
      <c r="Z1031" s="5">
        <v>6</v>
      </c>
      <c r="AA1031" s="5">
        <v>0</v>
      </c>
      <c r="AB1031" s="5">
        <v>0</v>
      </c>
      <c r="AC1031" s="5">
        <v>0</v>
      </c>
      <c r="AD1031" s="5">
        <v>146</v>
      </c>
      <c r="AE1031" s="5">
        <v>120</v>
      </c>
      <c r="AF1031" s="5">
        <v>6</v>
      </c>
      <c r="AG1031" s="6">
        <v>5</v>
      </c>
      <c r="AH1031" s="6">
        <v>82.191780821917803</v>
      </c>
      <c r="AI1031" s="6"/>
      <c r="AJ1031" s="6"/>
    </row>
    <row r="1032" spans="1:36" hidden="1" x14ac:dyDescent="0.2">
      <c r="A1032" s="1" t="str">
        <f t="shared" si="16"/>
        <v>BraintreeIndian</v>
      </c>
      <c r="B1032" s="3" t="s">
        <v>243</v>
      </c>
      <c r="C1032" s="3" t="s">
        <v>244</v>
      </c>
      <c r="D1032" s="3" t="s">
        <v>710</v>
      </c>
      <c r="E1032" s="5">
        <v>625</v>
      </c>
      <c r="F1032" s="5">
        <v>0</v>
      </c>
      <c r="G1032" s="5">
        <v>0</v>
      </c>
      <c r="H1032" s="5">
        <v>0</v>
      </c>
      <c r="I1032" s="5">
        <v>0</v>
      </c>
      <c r="J1032" s="5">
        <v>15</v>
      </c>
      <c r="K1032" s="5">
        <v>43</v>
      </c>
      <c r="L1032" s="5">
        <v>0</v>
      </c>
      <c r="M1032" s="5">
        <v>0</v>
      </c>
      <c r="N1032" s="5">
        <v>0</v>
      </c>
      <c r="O1032" s="6">
        <v>0</v>
      </c>
      <c r="P1032" s="6">
        <v>0</v>
      </c>
      <c r="Q1032" s="6">
        <v>0</v>
      </c>
      <c r="R1032" s="6">
        <v>0</v>
      </c>
      <c r="S1032" s="6">
        <v>2.4</v>
      </c>
      <c r="T1032" s="6">
        <v>6.88</v>
      </c>
      <c r="U1032" s="6">
        <v>0</v>
      </c>
      <c r="V1032" s="6">
        <v>0</v>
      </c>
      <c r="W1032" s="6">
        <v>0</v>
      </c>
      <c r="X1032" s="5">
        <v>274</v>
      </c>
      <c r="Y1032" s="5">
        <v>236</v>
      </c>
      <c r="Z1032" s="5">
        <v>12</v>
      </c>
      <c r="AA1032" s="5">
        <v>0</v>
      </c>
      <c r="AB1032" s="5">
        <v>0</v>
      </c>
      <c r="AC1032" s="5">
        <v>0</v>
      </c>
      <c r="AD1032" s="5">
        <v>274</v>
      </c>
      <c r="AE1032" s="5">
        <v>236</v>
      </c>
      <c r="AF1032" s="5">
        <v>12</v>
      </c>
      <c r="AG1032" s="6">
        <v>5.0847457627118642</v>
      </c>
      <c r="AH1032" s="6">
        <v>86.131386861313871</v>
      </c>
      <c r="AI1032" s="6"/>
      <c r="AJ1032" s="6"/>
    </row>
    <row r="1033" spans="1:36" hidden="1" x14ac:dyDescent="0.2">
      <c r="A1033" s="1" t="str">
        <f t="shared" si="16"/>
        <v>BraintreePakistani</v>
      </c>
      <c r="B1033" s="3" t="s">
        <v>243</v>
      </c>
      <c r="C1033" s="3" t="s">
        <v>244</v>
      </c>
      <c r="D1033" s="3" t="s">
        <v>711</v>
      </c>
      <c r="E1033" s="5">
        <v>122</v>
      </c>
      <c r="F1033" s="5">
        <v>0</v>
      </c>
      <c r="G1033" s="5">
        <v>0</v>
      </c>
      <c r="H1033" s="5">
        <v>0</v>
      </c>
      <c r="I1033" s="5">
        <v>0</v>
      </c>
      <c r="J1033" s="5">
        <v>1</v>
      </c>
      <c r="K1033" s="5">
        <v>13</v>
      </c>
      <c r="L1033" s="5">
        <v>0</v>
      </c>
      <c r="M1033" s="5">
        <v>0</v>
      </c>
      <c r="N1033" s="5">
        <v>0</v>
      </c>
      <c r="O1033" s="6">
        <v>0</v>
      </c>
      <c r="P1033" s="6">
        <v>0</v>
      </c>
      <c r="Q1033" s="6">
        <v>0</v>
      </c>
      <c r="R1033" s="6">
        <v>0</v>
      </c>
      <c r="S1033" s="6">
        <v>0.81967213114754101</v>
      </c>
      <c r="T1033" s="6">
        <v>10.655737704918034</v>
      </c>
      <c r="U1033" s="6">
        <v>0</v>
      </c>
      <c r="V1033" s="6">
        <v>0</v>
      </c>
      <c r="W1033" s="6">
        <v>0</v>
      </c>
      <c r="X1033" s="5">
        <v>49</v>
      </c>
      <c r="Y1033" s="5">
        <v>39</v>
      </c>
      <c r="Z1033" s="5">
        <v>4</v>
      </c>
      <c r="AA1033" s="5">
        <v>0</v>
      </c>
      <c r="AB1033" s="5">
        <v>0</v>
      </c>
      <c r="AC1033" s="5">
        <v>0</v>
      </c>
      <c r="AD1033" s="5">
        <v>49</v>
      </c>
      <c r="AE1033" s="5">
        <v>39</v>
      </c>
      <c r="AF1033" s="5">
        <v>4</v>
      </c>
      <c r="AG1033" s="6">
        <v>10.256410256410257</v>
      </c>
      <c r="AH1033" s="6">
        <v>79.591836734693871</v>
      </c>
      <c r="AI1033" s="6"/>
      <c r="AJ1033" s="6"/>
    </row>
    <row r="1034" spans="1:36" hidden="1" x14ac:dyDescent="0.2">
      <c r="A1034" s="1" t="str">
        <f t="shared" si="16"/>
        <v>BraintreeBangladeshi</v>
      </c>
      <c r="B1034" s="3" t="s">
        <v>243</v>
      </c>
      <c r="C1034" s="3" t="s">
        <v>244</v>
      </c>
      <c r="D1034" s="3" t="s">
        <v>712</v>
      </c>
      <c r="E1034" s="5">
        <v>190</v>
      </c>
      <c r="F1034" s="5">
        <v>0</v>
      </c>
      <c r="G1034" s="5">
        <v>0</v>
      </c>
      <c r="H1034" s="5">
        <v>0</v>
      </c>
      <c r="I1034" s="5">
        <v>0</v>
      </c>
      <c r="J1034" s="5">
        <v>6</v>
      </c>
      <c r="K1034" s="5">
        <v>6</v>
      </c>
      <c r="L1034" s="5">
        <v>0</v>
      </c>
      <c r="M1034" s="5">
        <v>0</v>
      </c>
      <c r="N1034" s="5">
        <v>0</v>
      </c>
      <c r="O1034" s="6">
        <v>0</v>
      </c>
      <c r="P1034" s="6">
        <v>0</v>
      </c>
      <c r="Q1034" s="6">
        <v>0</v>
      </c>
      <c r="R1034" s="6">
        <v>0</v>
      </c>
      <c r="S1034" s="6">
        <v>3.1578947368421053</v>
      </c>
      <c r="T1034" s="6">
        <v>3.1578947368421053</v>
      </c>
      <c r="U1034" s="6">
        <v>0</v>
      </c>
      <c r="V1034" s="6">
        <v>0</v>
      </c>
      <c r="W1034" s="6">
        <v>0</v>
      </c>
      <c r="X1034" s="5">
        <v>82</v>
      </c>
      <c r="Y1034" s="5">
        <v>60</v>
      </c>
      <c r="Z1034" s="5">
        <v>3</v>
      </c>
      <c r="AA1034" s="5">
        <v>0</v>
      </c>
      <c r="AB1034" s="5">
        <v>0</v>
      </c>
      <c r="AC1034" s="5">
        <v>0</v>
      </c>
      <c r="AD1034" s="5">
        <v>82</v>
      </c>
      <c r="AE1034" s="5">
        <v>60</v>
      </c>
      <c r="AF1034" s="5">
        <v>3</v>
      </c>
      <c r="AG1034" s="6">
        <v>5</v>
      </c>
      <c r="AH1034" s="6">
        <v>73.170731707317074</v>
      </c>
      <c r="AI1034" s="6"/>
      <c r="AJ1034" s="6"/>
    </row>
    <row r="1035" spans="1:36" hidden="1" x14ac:dyDescent="0.2">
      <c r="A1035" s="1" t="str">
        <f t="shared" si="16"/>
        <v>BraintreeChinese</v>
      </c>
      <c r="B1035" s="3" t="s">
        <v>243</v>
      </c>
      <c r="C1035" s="3" t="s">
        <v>244</v>
      </c>
      <c r="D1035" s="3" t="s">
        <v>713</v>
      </c>
      <c r="E1035" s="5">
        <v>335</v>
      </c>
      <c r="F1035" s="5">
        <v>0</v>
      </c>
      <c r="G1035" s="5">
        <v>0</v>
      </c>
      <c r="H1035" s="5">
        <v>0</v>
      </c>
      <c r="I1035" s="5">
        <v>0</v>
      </c>
      <c r="J1035" s="5">
        <v>4</v>
      </c>
      <c r="K1035" s="5">
        <v>36</v>
      </c>
      <c r="L1035" s="5">
        <v>0</v>
      </c>
      <c r="M1035" s="5">
        <v>0</v>
      </c>
      <c r="N1035" s="5">
        <v>0</v>
      </c>
      <c r="O1035" s="6">
        <v>0</v>
      </c>
      <c r="P1035" s="6">
        <v>0</v>
      </c>
      <c r="Q1035" s="6">
        <v>0</v>
      </c>
      <c r="R1035" s="6">
        <v>0</v>
      </c>
      <c r="S1035" s="6">
        <v>1.1940298507462686</v>
      </c>
      <c r="T1035" s="6">
        <v>10.746268656716419</v>
      </c>
      <c r="U1035" s="6">
        <v>0</v>
      </c>
      <c r="V1035" s="6">
        <v>0</v>
      </c>
      <c r="W1035" s="6">
        <v>0</v>
      </c>
      <c r="X1035" s="5">
        <v>147</v>
      </c>
      <c r="Y1035" s="5">
        <v>122</v>
      </c>
      <c r="Z1035" s="5">
        <v>9</v>
      </c>
      <c r="AA1035" s="5">
        <v>0</v>
      </c>
      <c r="AB1035" s="5">
        <v>0</v>
      </c>
      <c r="AC1035" s="5">
        <v>0</v>
      </c>
      <c r="AD1035" s="5">
        <v>147</v>
      </c>
      <c r="AE1035" s="5">
        <v>122</v>
      </c>
      <c r="AF1035" s="5">
        <v>9</v>
      </c>
      <c r="AG1035" s="6">
        <v>7.3770491803278686</v>
      </c>
      <c r="AH1035" s="6">
        <v>82.993197278911566</v>
      </c>
      <c r="AI1035" s="6"/>
      <c r="AJ1035" s="6"/>
    </row>
    <row r="1036" spans="1:36" hidden="1" x14ac:dyDescent="0.2">
      <c r="A1036" s="1" t="str">
        <f t="shared" si="16"/>
        <v>BraintreeAsian Other</v>
      </c>
      <c r="B1036" s="3" t="s">
        <v>243</v>
      </c>
      <c r="C1036" s="3" t="s">
        <v>244</v>
      </c>
      <c r="D1036" s="3" t="s">
        <v>714</v>
      </c>
      <c r="E1036" s="5">
        <v>726</v>
      </c>
      <c r="F1036" s="5">
        <v>0</v>
      </c>
      <c r="G1036" s="5">
        <v>0</v>
      </c>
      <c r="H1036" s="5">
        <v>0</v>
      </c>
      <c r="I1036" s="5">
        <v>0</v>
      </c>
      <c r="J1036" s="5">
        <v>26</v>
      </c>
      <c r="K1036" s="5">
        <v>65</v>
      </c>
      <c r="L1036" s="5">
        <v>0</v>
      </c>
      <c r="M1036" s="5">
        <v>0</v>
      </c>
      <c r="N1036" s="5">
        <v>0</v>
      </c>
      <c r="O1036" s="6">
        <v>0</v>
      </c>
      <c r="P1036" s="6">
        <v>0</v>
      </c>
      <c r="Q1036" s="6">
        <v>0</v>
      </c>
      <c r="R1036" s="6">
        <v>0</v>
      </c>
      <c r="S1036" s="6">
        <v>3.5812672176308542</v>
      </c>
      <c r="T1036" s="6">
        <v>8.9531680440771346</v>
      </c>
      <c r="U1036" s="6">
        <v>0</v>
      </c>
      <c r="V1036" s="6">
        <v>0</v>
      </c>
      <c r="W1036" s="6">
        <v>0</v>
      </c>
      <c r="X1036" s="5">
        <v>326</v>
      </c>
      <c r="Y1036" s="5">
        <v>269</v>
      </c>
      <c r="Z1036" s="5">
        <v>9</v>
      </c>
      <c r="AA1036" s="5">
        <v>0</v>
      </c>
      <c r="AB1036" s="5">
        <v>0</v>
      </c>
      <c r="AC1036" s="5">
        <v>0</v>
      </c>
      <c r="AD1036" s="5">
        <v>326</v>
      </c>
      <c r="AE1036" s="5">
        <v>269</v>
      </c>
      <c r="AF1036" s="5">
        <v>9</v>
      </c>
      <c r="AG1036" s="6">
        <v>3.3457249070631971</v>
      </c>
      <c r="AH1036" s="6">
        <v>82.515337423312886</v>
      </c>
      <c r="AI1036" s="6"/>
      <c r="AJ1036" s="6"/>
    </row>
    <row r="1037" spans="1:36" hidden="1" x14ac:dyDescent="0.2">
      <c r="A1037" s="1" t="str">
        <f t="shared" si="16"/>
        <v>BraintreeBlack African</v>
      </c>
      <c r="B1037" s="3" t="s">
        <v>243</v>
      </c>
      <c r="C1037" s="3" t="s">
        <v>244</v>
      </c>
      <c r="D1037" s="3" t="s">
        <v>715</v>
      </c>
      <c r="E1037" s="5">
        <v>540</v>
      </c>
      <c r="F1037" s="5">
        <v>0</v>
      </c>
      <c r="G1037" s="5">
        <v>0</v>
      </c>
      <c r="H1037" s="5">
        <v>0</v>
      </c>
      <c r="I1037" s="5">
        <v>0</v>
      </c>
      <c r="J1037" s="5">
        <v>22</v>
      </c>
      <c r="K1037" s="5">
        <v>44</v>
      </c>
      <c r="L1037" s="5">
        <v>0</v>
      </c>
      <c r="M1037" s="5">
        <v>0</v>
      </c>
      <c r="N1037" s="5">
        <v>0</v>
      </c>
      <c r="O1037" s="6">
        <v>0</v>
      </c>
      <c r="P1037" s="6">
        <v>0</v>
      </c>
      <c r="Q1037" s="6">
        <v>0</v>
      </c>
      <c r="R1037" s="6">
        <v>0</v>
      </c>
      <c r="S1037" s="6">
        <v>4.0740740740740744</v>
      </c>
      <c r="T1037" s="6">
        <v>8.1481481481481488</v>
      </c>
      <c r="U1037" s="6">
        <v>0</v>
      </c>
      <c r="V1037" s="6">
        <v>0</v>
      </c>
      <c r="W1037" s="6">
        <v>0</v>
      </c>
      <c r="X1037" s="5">
        <v>248</v>
      </c>
      <c r="Y1037" s="5">
        <v>222</v>
      </c>
      <c r="Z1037" s="5">
        <v>17</v>
      </c>
      <c r="AA1037" s="5">
        <v>0</v>
      </c>
      <c r="AB1037" s="5">
        <v>0</v>
      </c>
      <c r="AC1037" s="5">
        <v>0</v>
      </c>
      <c r="AD1037" s="5">
        <v>248</v>
      </c>
      <c r="AE1037" s="5">
        <v>222</v>
      </c>
      <c r="AF1037" s="5">
        <v>17</v>
      </c>
      <c r="AG1037" s="6">
        <v>7.6576576576576576</v>
      </c>
      <c r="AH1037" s="6">
        <v>89.516129032258064</v>
      </c>
      <c r="AI1037" s="6"/>
      <c r="AJ1037" s="6"/>
    </row>
    <row r="1038" spans="1:36" hidden="1" x14ac:dyDescent="0.2">
      <c r="A1038" s="1" t="str">
        <f t="shared" si="16"/>
        <v>BraintreeBlack Caribbean</v>
      </c>
      <c r="B1038" s="3" t="s">
        <v>243</v>
      </c>
      <c r="C1038" s="3" t="s">
        <v>244</v>
      </c>
      <c r="D1038" s="3" t="s">
        <v>716</v>
      </c>
      <c r="E1038" s="5">
        <v>286</v>
      </c>
      <c r="F1038" s="5">
        <v>0</v>
      </c>
      <c r="G1038" s="5">
        <v>0</v>
      </c>
      <c r="H1038" s="5">
        <v>0</v>
      </c>
      <c r="I1038" s="5">
        <v>0</v>
      </c>
      <c r="J1038" s="5">
        <v>21</v>
      </c>
      <c r="K1038" s="5">
        <v>20</v>
      </c>
      <c r="L1038" s="5">
        <v>0</v>
      </c>
      <c r="M1038" s="5">
        <v>0</v>
      </c>
      <c r="N1038" s="5">
        <v>0</v>
      </c>
      <c r="O1038" s="6">
        <v>0</v>
      </c>
      <c r="P1038" s="6">
        <v>0</v>
      </c>
      <c r="Q1038" s="6">
        <v>0</v>
      </c>
      <c r="R1038" s="6">
        <v>0</v>
      </c>
      <c r="S1038" s="6">
        <v>7.3426573426573425</v>
      </c>
      <c r="T1038" s="6">
        <v>6.9930069930069934</v>
      </c>
      <c r="U1038" s="6">
        <v>0</v>
      </c>
      <c r="V1038" s="6">
        <v>0</v>
      </c>
      <c r="W1038" s="6">
        <v>0</v>
      </c>
      <c r="X1038" s="5">
        <v>132</v>
      </c>
      <c r="Y1038" s="5">
        <v>119</v>
      </c>
      <c r="Z1038" s="5">
        <v>8</v>
      </c>
      <c r="AA1038" s="5">
        <v>0</v>
      </c>
      <c r="AB1038" s="5">
        <v>0</v>
      </c>
      <c r="AC1038" s="5">
        <v>0</v>
      </c>
      <c r="AD1038" s="5">
        <v>132</v>
      </c>
      <c r="AE1038" s="5">
        <v>119</v>
      </c>
      <c r="AF1038" s="5">
        <v>8</v>
      </c>
      <c r="AG1038" s="6">
        <v>6.7226890756302522</v>
      </c>
      <c r="AH1038" s="6">
        <v>90.151515151515156</v>
      </c>
      <c r="AI1038" s="6"/>
      <c r="AJ1038" s="6"/>
    </row>
    <row r="1039" spans="1:36" hidden="1" x14ac:dyDescent="0.2">
      <c r="A1039" s="1" t="str">
        <f t="shared" si="16"/>
        <v>BraintreeBlack Other</v>
      </c>
      <c r="B1039" s="3" t="s">
        <v>243</v>
      </c>
      <c r="C1039" s="3" t="s">
        <v>244</v>
      </c>
      <c r="D1039" s="3" t="s">
        <v>717</v>
      </c>
      <c r="E1039" s="5">
        <v>87</v>
      </c>
      <c r="F1039" s="5">
        <v>0</v>
      </c>
      <c r="G1039" s="5">
        <v>0</v>
      </c>
      <c r="H1039" s="5">
        <v>0</v>
      </c>
      <c r="I1039" s="5">
        <v>0</v>
      </c>
      <c r="J1039" s="5">
        <v>7</v>
      </c>
      <c r="K1039" s="5">
        <v>11</v>
      </c>
      <c r="L1039" s="5">
        <v>0</v>
      </c>
      <c r="M1039" s="5">
        <v>0</v>
      </c>
      <c r="N1039" s="5">
        <v>0</v>
      </c>
      <c r="O1039" s="6">
        <v>0</v>
      </c>
      <c r="P1039" s="6">
        <v>0</v>
      </c>
      <c r="Q1039" s="6">
        <v>0</v>
      </c>
      <c r="R1039" s="6">
        <v>0</v>
      </c>
      <c r="S1039" s="6">
        <v>8.0459770114942533</v>
      </c>
      <c r="T1039" s="6">
        <v>12.64367816091954</v>
      </c>
      <c r="U1039" s="6">
        <v>0</v>
      </c>
      <c r="V1039" s="6">
        <v>0</v>
      </c>
      <c r="W1039" s="6">
        <v>0</v>
      </c>
      <c r="X1039" s="5">
        <v>39</v>
      </c>
      <c r="Y1039" s="5">
        <v>36</v>
      </c>
      <c r="Z1039" s="5">
        <v>0</v>
      </c>
      <c r="AA1039" s="5">
        <v>0</v>
      </c>
      <c r="AB1039" s="5">
        <v>0</v>
      </c>
      <c r="AC1039" s="5">
        <v>0</v>
      </c>
      <c r="AD1039" s="5">
        <v>39</v>
      </c>
      <c r="AE1039" s="5">
        <v>36</v>
      </c>
      <c r="AF1039" s="5">
        <v>0</v>
      </c>
      <c r="AG1039" s="6">
        <v>0</v>
      </c>
      <c r="AH1039" s="6">
        <v>92.307692307692307</v>
      </c>
      <c r="AI1039" s="6"/>
      <c r="AJ1039" s="6"/>
    </row>
    <row r="1040" spans="1:36" hidden="1" x14ac:dyDescent="0.2">
      <c r="A1040" s="1" t="str">
        <f t="shared" si="16"/>
        <v>BraintreeArab</v>
      </c>
      <c r="B1040" s="3" t="s">
        <v>243</v>
      </c>
      <c r="C1040" s="3" t="s">
        <v>244</v>
      </c>
      <c r="D1040" s="3" t="s">
        <v>699</v>
      </c>
      <c r="E1040" s="5">
        <v>65</v>
      </c>
      <c r="F1040" s="5">
        <v>0</v>
      </c>
      <c r="G1040" s="5">
        <v>0</v>
      </c>
      <c r="H1040" s="5">
        <v>0</v>
      </c>
      <c r="I1040" s="5">
        <v>0</v>
      </c>
      <c r="J1040" s="5">
        <v>6</v>
      </c>
      <c r="K1040" s="5">
        <v>5</v>
      </c>
      <c r="L1040" s="5">
        <v>0</v>
      </c>
      <c r="M1040" s="5">
        <v>0</v>
      </c>
      <c r="N1040" s="5">
        <v>0</v>
      </c>
      <c r="O1040" s="6">
        <v>0</v>
      </c>
      <c r="P1040" s="6">
        <v>0</v>
      </c>
      <c r="Q1040" s="6">
        <v>0</v>
      </c>
      <c r="R1040" s="6">
        <v>0</v>
      </c>
      <c r="S1040" s="6">
        <v>9.2307692307692299</v>
      </c>
      <c r="T1040" s="6">
        <v>7.6923076923076925</v>
      </c>
      <c r="U1040" s="6">
        <v>0</v>
      </c>
      <c r="V1040" s="6">
        <v>0</v>
      </c>
      <c r="W1040" s="6">
        <v>0</v>
      </c>
      <c r="X1040" s="5">
        <v>37</v>
      </c>
      <c r="Y1040" s="5">
        <v>30</v>
      </c>
      <c r="Z1040" s="5">
        <v>1</v>
      </c>
      <c r="AA1040" s="5">
        <v>0</v>
      </c>
      <c r="AB1040" s="5">
        <v>0</v>
      </c>
      <c r="AC1040" s="5">
        <v>0</v>
      </c>
      <c r="AD1040" s="5">
        <v>37</v>
      </c>
      <c r="AE1040" s="5">
        <v>30</v>
      </c>
      <c r="AF1040" s="5">
        <v>1</v>
      </c>
      <c r="AG1040" s="6">
        <v>3.3333333333333335</v>
      </c>
      <c r="AH1040" s="6">
        <v>81.081081081081081</v>
      </c>
      <c r="AI1040" s="6"/>
      <c r="AJ1040" s="6"/>
    </row>
    <row r="1041" spans="1:36" hidden="1" x14ac:dyDescent="0.2">
      <c r="A1041" s="1" t="str">
        <f t="shared" si="16"/>
        <v>BraintreeOther</v>
      </c>
      <c r="B1041" s="3" t="s">
        <v>243</v>
      </c>
      <c r="C1041" s="3" t="s">
        <v>244</v>
      </c>
      <c r="D1041" s="3" t="s">
        <v>718</v>
      </c>
      <c r="E1041" s="5">
        <v>184</v>
      </c>
      <c r="F1041" s="5">
        <v>0</v>
      </c>
      <c r="G1041" s="5">
        <v>0</v>
      </c>
      <c r="H1041" s="5">
        <v>0</v>
      </c>
      <c r="I1041" s="5">
        <v>0</v>
      </c>
      <c r="J1041" s="5">
        <v>7</v>
      </c>
      <c r="K1041" s="5">
        <v>21</v>
      </c>
      <c r="L1041" s="5">
        <v>0</v>
      </c>
      <c r="M1041" s="5">
        <v>0</v>
      </c>
      <c r="N1041" s="5">
        <v>0</v>
      </c>
      <c r="O1041" s="6">
        <v>0</v>
      </c>
      <c r="P1041" s="6">
        <v>0</v>
      </c>
      <c r="Q1041" s="6">
        <v>0</v>
      </c>
      <c r="R1041" s="6">
        <v>0</v>
      </c>
      <c r="S1041" s="6">
        <v>3.8043478260869565</v>
      </c>
      <c r="T1041" s="6">
        <v>11.413043478260869</v>
      </c>
      <c r="U1041" s="6">
        <v>0</v>
      </c>
      <c r="V1041" s="6">
        <v>0</v>
      </c>
      <c r="W1041" s="6">
        <v>0</v>
      </c>
      <c r="X1041" s="5">
        <v>89</v>
      </c>
      <c r="Y1041" s="5">
        <v>75</v>
      </c>
      <c r="Z1041" s="5">
        <v>2</v>
      </c>
      <c r="AA1041" s="5">
        <v>0</v>
      </c>
      <c r="AB1041" s="5">
        <v>0</v>
      </c>
      <c r="AC1041" s="5">
        <v>0</v>
      </c>
      <c r="AD1041" s="5">
        <v>89</v>
      </c>
      <c r="AE1041" s="5">
        <v>75</v>
      </c>
      <c r="AF1041" s="5">
        <v>2</v>
      </c>
      <c r="AG1041" s="6">
        <v>2.6666666666666665</v>
      </c>
      <c r="AH1041" s="6">
        <v>84.269662921348313</v>
      </c>
      <c r="AI1041" s="6"/>
      <c r="AJ1041" s="6"/>
    </row>
    <row r="1042" spans="1:36" x14ac:dyDescent="0.2">
      <c r="A1042" s="1" t="str">
        <f t="shared" si="16"/>
        <v>BrecklandAll people</v>
      </c>
      <c r="B1042" s="3" t="s">
        <v>395</v>
      </c>
      <c r="C1042" s="3" t="s">
        <v>396</v>
      </c>
      <c r="D1042" s="3" t="s">
        <v>700</v>
      </c>
      <c r="E1042" s="5">
        <v>130491</v>
      </c>
      <c r="F1042" s="5">
        <v>2200</v>
      </c>
      <c r="G1042" s="5">
        <v>2200</v>
      </c>
      <c r="H1042" s="5">
        <v>2200</v>
      </c>
      <c r="I1042" s="5">
        <v>0</v>
      </c>
      <c r="J1042" s="5">
        <v>10152</v>
      </c>
      <c r="K1042" s="5">
        <v>20404</v>
      </c>
      <c r="L1042" s="5">
        <v>0</v>
      </c>
      <c r="M1042" s="5">
        <v>0</v>
      </c>
      <c r="N1042" s="5">
        <v>0</v>
      </c>
      <c r="O1042" s="6">
        <v>1.6859400265152387</v>
      </c>
      <c r="P1042" s="6">
        <v>1.6859400265152387</v>
      </c>
      <c r="Q1042" s="6">
        <v>1.6859400265152387</v>
      </c>
      <c r="R1042" s="6">
        <v>0</v>
      </c>
      <c r="S1042" s="6">
        <v>7.7798468859921375</v>
      </c>
      <c r="T1042" s="6">
        <v>15.63632740955315</v>
      </c>
      <c r="U1042" s="6">
        <v>0</v>
      </c>
      <c r="V1042" s="6">
        <v>0</v>
      </c>
      <c r="W1042" s="6">
        <v>0</v>
      </c>
      <c r="X1042" s="5">
        <v>39673</v>
      </c>
      <c r="Y1042" s="5">
        <v>34415</v>
      </c>
      <c r="Z1042" s="5">
        <v>1592</v>
      </c>
      <c r="AA1042" s="5">
        <v>0</v>
      </c>
      <c r="AB1042" s="5">
        <v>0</v>
      </c>
      <c r="AC1042" s="5">
        <v>0</v>
      </c>
      <c r="AD1042" s="5">
        <v>39673</v>
      </c>
      <c r="AE1042" s="5">
        <v>34415</v>
      </c>
      <c r="AF1042" s="5">
        <v>1592</v>
      </c>
      <c r="AG1042" s="6">
        <v>4.6258898736016274</v>
      </c>
      <c r="AH1042" s="6">
        <v>86.746653895596495</v>
      </c>
      <c r="AI1042" s="3"/>
      <c r="AJ1042" s="3"/>
    </row>
    <row r="1043" spans="1:36" hidden="1" x14ac:dyDescent="0.2">
      <c r="A1043" s="1" t="str">
        <f t="shared" si="16"/>
        <v>BrecklandWhite British</v>
      </c>
      <c r="B1043" s="3" t="s">
        <v>395</v>
      </c>
      <c r="C1043" s="3" t="s">
        <v>396</v>
      </c>
      <c r="D1043" s="3" t="s">
        <v>701</v>
      </c>
      <c r="E1043" s="5">
        <v>119033</v>
      </c>
      <c r="F1043" s="5">
        <v>1681</v>
      </c>
      <c r="G1043" s="5">
        <v>1681</v>
      </c>
      <c r="H1043" s="5">
        <v>1681</v>
      </c>
      <c r="I1043" s="5">
        <v>0</v>
      </c>
      <c r="J1043" s="5">
        <v>8400</v>
      </c>
      <c r="K1043" s="5">
        <v>19447</v>
      </c>
      <c r="L1043" s="5">
        <v>0</v>
      </c>
      <c r="M1043" s="5">
        <v>0</v>
      </c>
      <c r="N1043" s="5">
        <v>0</v>
      </c>
      <c r="O1043" s="6">
        <v>1.4122134198079523</v>
      </c>
      <c r="P1043" s="6">
        <v>1.4122134198079523</v>
      </c>
      <c r="Q1043" s="6">
        <v>1.4122134198079523</v>
      </c>
      <c r="R1043" s="6">
        <v>0</v>
      </c>
      <c r="S1043" s="6">
        <v>7.0568665832164186</v>
      </c>
      <c r="T1043" s="6">
        <v>16.337486243310678</v>
      </c>
      <c r="U1043" s="6">
        <v>0</v>
      </c>
      <c r="V1043" s="6">
        <v>0</v>
      </c>
      <c r="W1043" s="6">
        <v>0</v>
      </c>
      <c r="X1043" s="5">
        <v>34408</v>
      </c>
      <c r="Y1043" s="5">
        <v>29916</v>
      </c>
      <c r="Z1043" s="5">
        <v>1325</v>
      </c>
      <c r="AA1043" s="5">
        <v>0</v>
      </c>
      <c r="AB1043" s="5">
        <v>0</v>
      </c>
      <c r="AC1043" s="5">
        <v>0</v>
      </c>
      <c r="AD1043" s="5">
        <v>34408</v>
      </c>
      <c r="AE1043" s="5">
        <v>29916</v>
      </c>
      <c r="AF1043" s="5">
        <v>1325</v>
      </c>
      <c r="AG1043" s="6">
        <v>4.4290680572269023</v>
      </c>
      <c r="AH1043" s="6">
        <v>86.944896535689381</v>
      </c>
      <c r="AI1043" s="3"/>
      <c r="AJ1043" s="3"/>
    </row>
    <row r="1044" spans="1:36" hidden="1" x14ac:dyDescent="0.2">
      <c r="A1044" s="1" t="str">
        <f t="shared" si="16"/>
        <v>BrecklandMinorities - all other than White British</v>
      </c>
      <c r="B1044" s="3" t="s">
        <v>395</v>
      </c>
      <c r="C1044" s="3" t="s">
        <v>396</v>
      </c>
      <c r="D1044" s="3" t="s">
        <v>702</v>
      </c>
      <c r="E1044" s="5">
        <v>11458</v>
      </c>
      <c r="F1044" s="5">
        <v>519</v>
      </c>
      <c r="G1044" s="5">
        <v>519</v>
      </c>
      <c r="H1044" s="5">
        <v>519</v>
      </c>
      <c r="I1044" s="5">
        <v>0</v>
      </c>
      <c r="J1044" s="5">
        <v>1752</v>
      </c>
      <c r="K1044" s="5">
        <v>957</v>
      </c>
      <c r="L1044" s="5">
        <v>0</v>
      </c>
      <c r="M1044" s="5">
        <v>0</v>
      </c>
      <c r="N1044" s="5">
        <v>0</v>
      </c>
      <c r="O1044" s="6">
        <v>4.5295863152382614</v>
      </c>
      <c r="P1044" s="6">
        <v>4.5295863152382614</v>
      </c>
      <c r="Q1044" s="6">
        <v>4.5295863152382614</v>
      </c>
      <c r="R1044" s="6">
        <v>0</v>
      </c>
      <c r="S1044" s="6">
        <v>15.290626636411242</v>
      </c>
      <c r="T1044" s="6">
        <v>8.3522429743410722</v>
      </c>
      <c r="U1044" s="6">
        <v>0</v>
      </c>
      <c r="V1044" s="6">
        <v>0</v>
      </c>
      <c r="W1044" s="6">
        <v>0</v>
      </c>
      <c r="X1044" s="5">
        <v>5265</v>
      </c>
      <c r="Y1044" s="5">
        <v>4499</v>
      </c>
      <c r="Z1044" s="5">
        <v>267</v>
      </c>
      <c r="AA1044" s="5">
        <v>0</v>
      </c>
      <c r="AB1044" s="5">
        <v>0</v>
      </c>
      <c r="AC1044" s="5">
        <v>0</v>
      </c>
      <c r="AD1044" s="5">
        <v>5265</v>
      </c>
      <c r="AE1044" s="5">
        <v>4499</v>
      </c>
      <c r="AF1044" s="5">
        <v>267</v>
      </c>
      <c r="AG1044" s="6">
        <v>5.9346521449210936</v>
      </c>
      <c r="AH1044" s="6">
        <v>85.45109211775879</v>
      </c>
      <c r="AI1044" s="3"/>
      <c r="AJ1044" s="3"/>
    </row>
    <row r="1045" spans="1:36" hidden="1" x14ac:dyDescent="0.2">
      <c r="A1045" s="1" t="str">
        <f t="shared" si="16"/>
        <v>BrecklandWhite Irish</v>
      </c>
      <c r="B1045" s="3" t="s">
        <v>395</v>
      </c>
      <c r="C1045" s="3" t="s">
        <v>396</v>
      </c>
      <c r="D1045" s="3" t="s">
        <v>703</v>
      </c>
      <c r="E1045" s="5">
        <v>593</v>
      </c>
      <c r="F1045" s="5">
        <v>15</v>
      </c>
      <c r="G1045" s="5">
        <v>15</v>
      </c>
      <c r="H1045" s="5">
        <v>15</v>
      </c>
      <c r="I1045" s="5">
        <v>0</v>
      </c>
      <c r="J1045" s="5">
        <v>68</v>
      </c>
      <c r="K1045" s="5">
        <v>88</v>
      </c>
      <c r="L1045" s="5">
        <v>0</v>
      </c>
      <c r="M1045" s="5">
        <v>0</v>
      </c>
      <c r="N1045" s="5">
        <v>0</v>
      </c>
      <c r="O1045" s="6">
        <v>2.5295109612141653</v>
      </c>
      <c r="P1045" s="6">
        <v>2.5295109612141653</v>
      </c>
      <c r="Q1045" s="6">
        <v>2.5295109612141653</v>
      </c>
      <c r="R1045" s="6">
        <v>0</v>
      </c>
      <c r="S1045" s="6">
        <v>11.467116357504215</v>
      </c>
      <c r="T1045" s="6">
        <v>14.839797639123104</v>
      </c>
      <c r="U1045" s="6">
        <v>0</v>
      </c>
      <c r="V1045" s="6">
        <v>0</v>
      </c>
      <c r="W1045" s="6">
        <v>0</v>
      </c>
      <c r="X1045" s="5">
        <v>153</v>
      </c>
      <c r="Y1045" s="5">
        <v>131</v>
      </c>
      <c r="Z1045" s="5">
        <v>11</v>
      </c>
      <c r="AA1045" s="5">
        <v>0</v>
      </c>
      <c r="AB1045" s="5">
        <v>0</v>
      </c>
      <c r="AC1045" s="5">
        <v>0</v>
      </c>
      <c r="AD1045" s="5">
        <v>153</v>
      </c>
      <c r="AE1045" s="5">
        <v>131</v>
      </c>
      <c r="AF1045" s="5">
        <v>11</v>
      </c>
      <c r="AG1045" s="6">
        <v>8.3969465648854964</v>
      </c>
      <c r="AH1045" s="6">
        <v>85.620915032679733</v>
      </c>
      <c r="AI1045" s="3"/>
      <c r="AJ1045" s="3"/>
    </row>
    <row r="1046" spans="1:36" hidden="1" x14ac:dyDescent="0.2">
      <c r="A1046" s="1" t="str">
        <f t="shared" si="16"/>
        <v>BrecklandWhite Gyspy or Irish Traveller</v>
      </c>
      <c r="B1046" s="3" t="s">
        <v>395</v>
      </c>
      <c r="C1046" s="3" t="s">
        <v>396</v>
      </c>
      <c r="D1046" s="3" t="s">
        <v>704</v>
      </c>
      <c r="E1046" s="5">
        <v>204</v>
      </c>
      <c r="F1046" s="5">
        <v>8</v>
      </c>
      <c r="G1046" s="5">
        <v>8</v>
      </c>
      <c r="H1046" s="5">
        <v>8</v>
      </c>
      <c r="I1046" s="5">
        <v>0</v>
      </c>
      <c r="J1046" s="5">
        <v>47</v>
      </c>
      <c r="K1046" s="5">
        <v>16</v>
      </c>
      <c r="L1046" s="5">
        <v>0</v>
      </c>
      <c r="M1046" s="5">
        <v>0</v>
      </c>
      <c r="N1046" s="5">
        <v>0</v>
      </c>
      <c r="O1046" s="6">
        <v>3.9215686274509802</v>
      </c>
      <c r="P1046" s="6">
        <v>3.9215686274509802</v>
      </c>
      <c r="Q1046" s="6">
        <v>3.9215686274509802</v>
      </c>
      <c r="R1046" s="6">
        <v>0</v>
      </c>
      <c r="S1046" s="6">
        <v>23.03921568627451</v>
      </c>
      <c r="T1046" s="6">
        <v>7.8431372549019605</v>
      </c>
      <c r="U1046" s="6">
        <v>0</v>
      </c>
      <c r="V1046" s="6">
        <v>0</v>
      </c>
      <c r="W1046" s="6">
        <v>0</v>
      </c>
      <c r="X1046" s="5">
        <v>75</v>
      </c>
      <c r="Y1046" s="5">
        <v>31</v>
      </c>
      <c r="Z1046" s="5">
        <v>2</v>
      </c>
      <c r="AA1046" s="5">
        <v>0</v>
      </c>
      <c r="AB1046" s="5">
        <v>0</v>
      </c>
      <c r="AC1046" s="5">
        <v>0</v>
      </c>
      <c r="AD1046" s="5">
        <v>75</v>
      </c>
      <c r="AE1046" s="5">
        <v>31</v>
      </c>
      <c r="AF1046" s="5">
        <v>2</v>
      </c>
      <c r="AG1046" s="6">
        <v>6.4516129032258061</v>
      </c>
      <c r="AH1046" s="6">
        <v>41.333333333333336</v>
      </c>
      <c r="AI1046" s="3"/>
      <c r="AJ1046" s="3"/>
    </row>
    <row r="1047" spans="1:36" hidden="1" x14ac:dyDescent="0.2">
      <c r="A1047" s="1" t="str">
        <f t="shared" si="16"/>
        <v>BrecklandWhite Other</v>
      </c>
      <c r="B1047" s="3" t="s">
        <v>395</v>
      </c>
      <c r="C1047" s="3" t="s">
        <v>396</v>
      </c>
      <c r="D1047" s="3" t="s">
        <v>705</v>
      </c>
      <c r="E1047" s="5">
        <v>7286</v>
      </c>
      <c r="F1047" s="5">
        <v>352</v>
      </c>
      <c r="G1047" s="5">
        <v>352</v>
      </c>
      <c r="H1047" s="5">
        <v>352</v>
      </c>
      <c r="I1047" s="5">
        <v>0</v>
      </c>
      <c r="J1047" s="5">
        <v>1220</v>
      </c>
      <c r="K1047" s="5">
        <v>510</v>
      </c>
      <c r="L1047" s="5">
        <v>0</v>
      </c>
      <c r="M1047" s="5">
        <v>0</v>
      </c>
      <c r="N1047" s="5">
        <v>0</v>
      </c>
      <c r="O1047" s="6">
        <v>4.8311830908591817</v>
      </c>
      <c r="P1047" s="6">
        <v>4.8311830908591817</v>
      </c>
      <c r="Q1047" s="6">
        <v>4.8311830908591817</v>
      </c>
      <c r="R1047" s="6">
        <v>0</v>
      </c>
      <c r="S1047" s="6">
        <v>16.744441394455119</v>
      </c>
      <c r="T1047" s="6">
        <v>6.9997255009607464</v>
      </c>
      <c r="U1047" s="6">
        <v>0</v>
      </c>
      <c r="V1047" s="6">
        <v>0</v>
      </c>
      <c r="W1047" s="6">
        <v>0</v>
      </c>
      <c r="X1047" s="5">
        <v>3686</v>
      </c>
      <c r="Y1047" s="5">
        <v>3285</v>
      </c>
      <c r="Z1047" s="5">
        <v>164</v>
      </c>
      <c r="AA1047" s="5">
        <v>0</v>
      </c>
      <c r="AB1047" s="5">
        <v>0</v>
      </c>
      <c r="AC1047" s="5">
        <v>0</v>
      </c>
      <c r="AD1047" s="5">
        <v>3686</v>
      </c>
      <c r="AE1047" s="5">
        <v>3285</v>
      </c>
      <c r="AF1047" s="5">
        <v>164</v>
      </c>
      <c r="AG1047" s="6">
        <v>4.9923896499238962</v>
      </c>
      <c r="AH1047" s="6">
        <v>89.120998372219205</v>
      </c>
      <c r="AI1047" s="3"/>
      <c r="AJ1047" s="3"/>
    </row>
    <row r="1048" spans="1:36" hidden="1" x14ac:dyDescent="0.2">
      <c r="A1048" s="1" t="str">
        <f t="shared" si="16"/>
        <v>BrecklandMixed White and Black Caribbean</v>
      </c>
      <c r="B1048" s="3" t="s">
        <v>395</v>
      </c>
      <c r="C1048" s="3" t="s">
        <v>396</v>
      </c>
      <c r="D1048" s="3" t="s">
        <v>706</v>
      </c>
      <c r="E1048" s="5">
        <v>379</v>
      </c>
      <c r="F1048" s="5">
        <v>23</v>
      </c>
      <c r="G1048" s="5">
        <v>23</v>
      </c>
      <c r="H1048" s="5">
        <v>23</v>
      </c>
      <c r="I1048" s="5">
        <v>0</v>
      </c>
      <c r="J1048" s="5">
        <v>43</v>
      </c>
      <c r="K1048" s="5">
        <v>44</v>
      </c>
      <c r="L1048" s="5">
        <v>0</v>
      </c>
      <c r="M1048" s="5">
        <v>0</v>
      </c>
      <c r="N1048" s="5">
        <v>0</v>
      </c>
      <c r="O1048" s="6">
        <v>6.0686015831134563</v>
      </c>
      <c r="P1048" s="6">
        <v>6.0686015831134563</v>
      </c>
      <c r="Q1048" s="6">
        <v>6.0686015831134563</v>
      </c>
      <c r="R1048" s="6">
        <v>0</v>
      </c>
      <c r="S1048" s="6">
        <v>11.345646437994723</v>
      </c>
      <c r="T1048" s="6">
        <v>11.609498680738787</v>
      </c>
      <c r="U1048" s="6">
        <v>0</v>
      </c>
      <c r="V1048" s="6">
        <v>0</v>
      </c>
      <c r="W1048" s="6">
        <v>0</v>
      </c>
      <c r="X1048" s="5">
        <v>112</v>
      </c>
      <c r="Y1048" s="5">
        <v>80</v>
      </c>
      <c r="Z1048" s="5">
        <v>6</v>
      </c>
      <c r="AA1048" s="5">
        <v>0</v>
      </c>
      <c r="AB1048" s="5">
        <v>0</v>
      </c>
      <c r="AC1048" s="5">
        <v>0</v>
      </c>
      <c r="AD1048" s="5">
        <v>112</v>
      </c>
      <c r="AE1048" s="5">
        <v>80</v>
      </c>
      <c r="AF1048" s="5">
        <v>6</v>
      </c>
      <c r="AG1048" s="6">
        <v>7.5</v>
      </c>
      <c r="AH1048" s="6">
        <v>71.428571428571431</v>
      </c>
      <c r="AI1048" s="3"/>
      <c r="AJ1048" s="3"/>
    </row>
    <row r="1049" spans="1:36" hidden="1" x14ac:dyDescent="0.2">
      <c r="A1049" s="1" t="str">
        <f t="shared" si="16"/>
        <v>BrecklandMixed White and Black African</v>
      </c>
      <c r="B1049" s="3" t="s">
        <v>395</v>
      </c>
      <c r="C1049" s="3" t="s">
        <v>396</v>
      </c>
      <c r="D1049" s="3" t="s">
        <v>707</v>
      </c>
      <c r="E1049" s="5">
        <v>313</v>
      </c>
      <c r="F1049" s="5">
        <v>33</v>
      </c>
      <c r="G1049" s="5">
        <v>33</v>
      </c>
      <c r="H1049" s="5">
        <v>33</v>
      </c>
      <c r="I1049" s="5">
        <v>0</v>
      </c>
      <c r="J1049" s="5">
        <v>68</v>
      </c>
      <c r="K1049" s="5">
        <v>21</v>
      </c>
      <c r="L1049" s="5">
        <v>0</v>
      </c>
      <c r="M1049" s="5">
        <v>0</v>
      </c>
      <c r="N1049" s="5">
        <v>0</v>
      </c>
      <c r="O1049" s="6">
        <v>10.543130990415335</v>
      </c>
      <c r="P1049" s="6">
        <v>10.543130990415335</v>
      </c>
      <c r="Q1049" s="6">
        <v>10.543130990415335</v>
      </c>
      <c r="R1049" s="6">
        <v>0</v>
      </c>
      <c r="S1049" s="6">
        <v>21.725239616613418</v>
      </c>
      <c r="T1049" s="6">
        <v>6.7092651757188495</v>
      </c>
      <c r="U1049" s="6">
        <v>0</v>
      </c>
      <c r="V1049" s="6">
        <v>0</v>
      </c>
      <c r="W1049" s="6">
        <v>0</v>
      </c>
      <c r="X1049" s="5">
        <v>78</v>
      </c>
      <c r="Y1049" s="5">
        <v>66</v>
      </c>
      <c r="Z1049" s="5">
        <v>15</v>
      </c>
      <c r="AA1049" s="5">
        <v>0</v>
      </c>
      <c r="AB1049" s="5">
        <v>0</v>
      </c>
      <c r="AC1049" s="5">
        <v>0</v>
      </c>
      <c r="AD1049" s="5">
        <v>78</v>
      </c>
      <c r="AE1049" s="5">
        <v>66</v>
      </c>
      <c r="AF1049" s="5">
        <v>15</v>
      </c>
      <c r="AG1049" s="6">
        <v>22.727272727272727</v>
      </c>
      <c r="AH1049" s="6">
        <v>84.615384615384613</v>
      </c>
      <c r="AI1049" s="3"/>
      <c r="AJ1049" s="3"/>
    </row>
    <row r="1050" spans="1:36" hidden="1" x14ac:dyDescent="0.2">
      <c r="A1050" s="1" t="str">
        <f t="shared" si="16"/>
        <v>BrecklandMixed White and Asian</v>
      </c>
      <c r="B1050" s="3" t="s">
        <v>395</v>
      </c>
      <c r="C1050" s="3" t="s">
        <v>396</v>
      </c>
      <c r="D1050" s="3" t="s">
        <v>708</v>
      </c>
      <c r="E1050" s="5">
        <v>388</v>
      </c>
      <c r="F1050" s="5">
        <v>14</v>
      </c>
      <c r="G1050" s="5">
        <v>14</v>
      </c>
      <c r="H1050" s="5">
        <v>14</v>
      </c>
      <c r="I1050" s="5">
        <v>0</v>
      </c>
      <c r="J1050" s="5">
        <v>35</v>
      </c>
      <c r="K1050" s="5">
        <v>41</v>
      </c>
      <c r="L1050" s="5">
        <v>0</v>
      </c>
      <c r="M1050" s="5">
        <v>0</v>
      </c>
      <c r="N1050" s="5">
        <v>0</v>
      </c>
      <c r="O1050" s="6">
        <v>3.6082474226804124</v>
      </c>
      <c r="P1050" s="6">
        <v>3.6082474226804124</v>
      </c>
      <c r="Q1050" s="6">
        <v>3.6082474226804124</v>
      </c>
      <c r="R1050" s="6">
        <v>0</v>
      </c>
      <c r="S1050" s="6">
        <v>9.0206185567010309</v>
      </c>
      <c r="T1050" s="6">
        <v>10.56701030927835</v>
      </c>
      <c r="U1050" s="6">
        <v>0</v>
      </c>
      <c r="V1050" s="6">
        <v>0</v>
      </c>
      <c r="W1050" s="6">
        <v>0</v>
      </c>
      <c r="X1050" s="5">
        <v>93</v>
      </c>
      <c r="Y1050" s="5">
        <v>75</v>
      </c>
      <c r="Z1050" s="5">
        <v>4</v>
      </c>
      <c r="AA1050" s="5">
        <v>0</v>
      </c>
      <c r="AB1050" s="5">
        <v>0</v>
      </c>
      <c r="AC1050" s="5">
        <v>0</v>
      </c>
      <c r="AD1050" s="5">
        <v>93</v>
      </c>
      <c r="AE1050" s="5">
        <v>75</v>
      </c>
      <c r="AF1050" s="5">
        <v>4</v>
      </c>
      <c r="AG1050" s="6">
        <v>5.333333333333333</v>
      </c>
      <c r="AH1050" s="6">
        <v>80.645161290322577</v>
      </c>
      <c r="AI1050" s="3"/>
      <c r="AJ1050" s="3"/>
    </row>
    <row r="1051" spans="1:36" hidden="1" x14ac:dyDescent="0.2">
      <c r="A1051" s="1" t="str">
        <f t="shared" si="16"/>
        <v>BrecklandMixed Other</v>
      </c>
      <c r="B1051" s="3" t="s">
        <v>395</v>
      </c>
      <c r="C1051" s="3" t="s">
        <v>396</v>
      </c>
      <c r="D1051" s="3" t="s">
        <v>709</v>
      </c>
      <c r="E1051" s="5">
        <v>482</v>
      </c>
      <c r="F1051" s="5">
        <v>18</v>
      </c>
      <c r="G1051" s="5">
        <v>18</v>
      </c>
      <c r="H1051" s="5">
        <v>18</v>
      </c>
      <c r="I1051" s="5">
        <v>0</v>
      </c>
      <c r="J1051" s="5">
        <v>56</v>
      </c>
      <c r="K1051" s="5">
        <v>54</v>
      </c>
      <c r="L1051" s="5">
        <v>0</v>
      </c>
      <c r="M1051" s="5">
        <v>0</v>
      </c>
      <c r="N1051" s="5">
        <v>0</v>
      </c>
      <c r="O1051" s="6">
        <v>3.7344398340248963</v>
      </c>
      <c r="P1051" s="6">
        <v>3.7344398340248963</v>
      </c>
      <c r="Q1051" s="6">
        <v>3.7344398340248963</v>
      </c>
      <c r="R1051" s="6">
        <v>0</v>
      </c>
      <c r="S1051" s="6">
        <v>11.618257261410788</v>
      </c>
      <c r="T1051" s="6">
        <v>11.203319502074688</v>
      </c>
      <c r="U1051" s="6">
        <v>0</v>
      </c>
      <c r="V1051" s="6">
        <v>0</v>
      </c>
      <c r="W1051" s="6">
        <v>0</v>
      </c>
      <c r="X1051" s="5">
        <v>144</v>
      </c>
      <c r="Y1051" s="5">
        <v>110</v>
      </c>
      <c r="Z1051" s="5">
        <v>12</v>
      </c>
      <c r="AA1051" s="5">
        <v>0</v>
      </c>
      <c r="AB1051" s="5">
        <v>0</v>
      </c>
      <c r="AC1051" s="5">
        <v>0</v>
      </c>
      <c r="AD1051" s="5">
        <v>144</v>
      </c>
      <c r="AE1051" s="5">
        <v>110</v>
      </c>
      <c r="AF1051" s="5">
        <v>12</v>
      </c>
      <c r="AG1051" s="6">
        <v>10.909090909090908</v>
      </c>
      <c r="AH1051" s="6">
        <v>76.388888888888886</v>
      </c>
      <c r="AI1051" s="3"/>
      <c r="AJ1051" s="3"/>
    </row>
    <row r="1052" spans="1:36" hidden="1" x14ac:dyDescent="0.2">
      <c r="A1052" s="1" t="str">
        <f t="shared" si="16"/>
        <v>BrecklandIndian</v>
      </c>
      <c r="B1052" s="3" t="s">
        <v>395</v>
      </c>
      <c r="C1052" s="3" t="s">
        <v>396</v>
      </c>
      <c r="D1052" s="3" t="s">
        <v>710</v>
      </c>
      <c r="E1052" s="5">
        <v>295</v>
      </c>
      <c r="F1052" s="5">
        <v>3</v>
      </c>
      <c r="G1052" s="5">
        <v>3</v>
      </c>
      <c r="H1052" s="5">
        <v>3</v>
      </c>
      <c r="I1052" s="5">
        <v>0</v>
      </c>
      <c r="J1052" s="5">
        <v>34</v>
      </c>
      <c r="K1052" s="5">
        <v>35</v>
      </c>
      <c r="L1052" s="5">
        <v>0</v>
      </c>
      <c r="M1052" s="5">
        <v>0</v>
      </c>
      <c r="N1052" s="5">
        <v>0</v>
      </c>
      <c r="O1052" s="6">
        <v>1.0169491525423728</v>
      </c>
      <c r="P1052" s="6">
        <v>1.0169491525423728</v>
      </c>
      <c r="Q1052" s="6">
        <v>1.0169491525423728</v>
      </c>
      <c r="R1052" s="6">
        <v>0</v>
      </c>
      <c r="S1052" s="6">
        <v>11.525423728813559</v>
      </c>
      <c r="T1052" s="6">
        <v>11.864406779661017</v>
      </c>
      <c r="U1052" s="6">
        <v>0</v>
      </c>
      <c r="V1052" s="6">
        <v>0</v>
      </c>
      <c r="W1052" s="6">
        <v>0</v>
      </c>
      <c r="X1052" s="5">
        <v>153</v>
      </c>
      <c r="Y1052" s="5">
        <v>140</v>
      </c>
      <c r="Z1052" s="5">
        <v>11</v>
      </c>
      <c r="AA1052" s="5">
        <v>0</v>
      </c>
      <c r="AB1052" s="5">
        <v>0</v>
      </c>
      <c r="AC1052" s="5">
        <v>0</v>
      </c>
      <c r="AD1052" s="5">
        <v>153</v>
      </c>
      <c r="AE1052" s="5">
        <v>140</v>
      </c>
      <c r="AF1052" s="5">
        <v>11</v>
      </c>
      <c r="AG1052" s="6">
        <v>7.8571428571428568</v>
      </c>
      <c r="AH1052" s="6">
        <v>91.503267973856211</v>
      </c>
      <c r="AI1052" s="3"/>
      <c r="AJ1052" s="3"/>
    </row>
    <row r="1053" spans="1:36" hidden="1" x14ac:dyDescent="0.2">
      <c r="A1053" s="1" t="str">
        <f t="shared" si="16"/>
        <v>BrecklandPakistani</v>
      </c>
      <c r="B1053" s="3" t="s">
        <v>395</v>
      </c>
      <c r="C1053" s="3" t="s">
        <v>396</v>
      </c>
      <c r="D1053" s="3" t="s">
        <v>711</v>
      </c>
      <c r="E1053" s="5">
        <v>81</v>
      </c>
      <c r="F1053" s="5">
        <v>9</v>
      </c>
      <c r="G1053" s="5">
        <v>9</v>
      </c>
      <c r="H1053" s="5">
        <v>9</v>
      </c>
      <c r="I1053" s="5">
        <v>0</v>
      </c>
      <c r="J1053" s="5">
        <v>13</v>
      </c>
      <c r="K1053" s="5">
        <v>1</v>
      </c>
      <c r="L1053" s="5">
        <v>0</v>
      </c>
      <c r="M1053" s="5">
        <v>0</v>
      </c>
      <c r="N1053" s="5">
        <v>0</v>
      </c>
      <c r="O1053" s="6">
        <v>11.111111111111111</v>
      </c>
      <c r="P1053" s="6">
        <v>11.111111111111111</v>
      </c>
      <c r="Q1053" s="6">
        <v>11.111111111111111</v>
      </c>
      <c r="R1053" s="6">
        <v>0</v>
      </c>
      <c r="S1053" s="6">
        <v>16.049382716049383</v>
      </c>
      <c r="T1053" s="6">
        <v>1.2345679012345678</v>
      </c>
      <c r="U1053" s="6">
        <v>0</v>
      </c>
      <c r="V1053" s="6">
        <v>0</v>
      </c>
      <c r="W1053" s="6">
        <v>0</v>
      </c>
      <c r="X1053" s="5">
        <v>32</v>
      </c>
      <c r="Y1053" s="5">
        <v>18</v>
      </c>
      <c r="Z1053" s="5">
        <v>0</v>
      </c>
      <c r="AA1053" s="5">
        <v>0</v>
      </c>
      <c r="AB1053" s="5">
        <v>0</v>
      </c>
      <c r="AC1053" s="5">
        <v>0</v>
      </c>
      <c r="AD1053" s="5">
        <v>32</v>
      </c>
      <c r="AE1053" s="5">
        <v>18</v>
      </c>
      <c r="AF1053" s="5">
        <v>0</v>
      </c>
      <c r="AG1053" s="6">
        <v>0</v>
      </c>
      <c r="AH1053" s="6">
        <v>56.25</v>
      </c>
      <c r="AI1053" s="3"/>
      <c r="AJ1053" s="3"/>
    </row>
    <row r="1054" spans="1:36" hidden="1" x14ac:dyDescent="0.2">
      <c r="A1054" s="1" t="str">
        <f t="shared" si="16"/>
        <v>BrecklandBangladeshi</v>
      </c>
      <c r="B1054" s="3" t="s">
        <v>395</v>
      </c>
      <c r="C1054" s="3" t="s">
        <v>396</v>
      </c>
      <c r="D1054" s="3" t="s">
        <v>712</v>
      </c>
      <c r="E1054" s="5">
        <v>101</v>
      </c>
      <c r="F1054" s="5">
        <v>12</v>
      </c>
      <c r="G1054" s="5">
        <v>12</v>
      </c>
      <c r="H1054" s="5">
        <v>12</v>
      </c>
      <c r="I1054" s="5">
        <v>0</v>
      </c>
      <c r="J1054" s="5">
        <v>16</v>
      </c>
      <c r="K1054" s="5">
        <v>7</v>
      </c>
      <c r="L1054" s="5">
        <v>0</v>
      </c>
      <c r="M1054" s="5">
        <v>0</v>
      </c>
      <c r="N1054" s="5">
        <v>0</v>
      </c>
      <c r="O1054" s="6">
        <v>11.881188118811881</v>
      </c>
      <c r="P1054" s="6">
        <v>11.881188118811881</v>
      </c>
      <c r="Q1054" s="6">
        <v>11.881188118811881</v>
      </c>
      <c r="R1054" s="6">
        <v>0</v>
      </c>
      <c r="S1054" s="6">
        <v>15.841584158415841</v>
      </c>
      <c r="T1054" s="6">
        <v>6.9306930693069306</v>
      </c>
      <c r="U1054" s="6">
        <v>0</v>
      </c>
      <c r="V1054" s="6">
        <v>0</v>
      </c>
      <c r="W1054" s="6">
        <v>0</v>
      </c>
      <c r="X1054" s="5">
        <v>38</v>
      </c>
      <c r="Y1054" s="5">
        <v>20</v>
      </c>
      <c r="Z1054" s="5">
        <v>0</v>
      </c>
      <c r="AA1054" s="5">
        <v>0</v>
      </c>
      <c r="AB1054" s="5">
        <v>0</v>
      </c>
      <c r="AC1054" s="5">
        <v>0</v>
      </c>
      <c r="AD1054" s="5">
        <v>38</v>
      </c>
      <c r="AE1054" s="5">
        <v>20</v>
      </c>
      <c r="AF1054" s="5">
        <v>0</v>
      </c>
      <c r="AG1054" s="6">
        <v>0</v>
      </c>
      <c r="AH1054" s="6">
        <v>52.631578947368418</v>
      </c>
      <c r="AI1054" s="3"/>
      <c r="AJ1054" s="3"/>
    </row>
    <row r="1055" spans="1:36" hidden="1" x14ac:dyDescent="0.2">
      <c r="A1055" s="1" t="str">
        <f t="shared" si="16"/>
        <v>BrecklandChinese</v>
      </c>
      <c r="B1055" s="3" t="s">
        <v>395</v>
      </c>
      <c r="C1055" s="3" t="s">
        <v>396</v>
      </c>
      <c r="D1055" s="3" t="s">
        <v>713</v>
      </c>
      <c r="E1055" s="5">
        <v>202</v>
      </c>
      <c r="F1055" s="5">
        <v>3</v>
      </c>
      <c r="G1055" s="5">
        <v>3</v>
      </c>
      <c r="H1055" s="5">
        <v>3</v>
      </c>
      <c r="I1055" s="5">
        <v>0</v>
      </c>
      <c r="J1055" s="5">
        <v>19</v>
      </c>
      <c r="K1055" s="5">
        <v>13</v>
      </c>
      <c r="L1055" s="5">
        <v>0</v>
      </c>
      <c r="M1055" s="5">
        <v>0</v>
      </c>
      <c r="N1055" s="5">
        <v>0</v>
      </c>
      <c r="O1055" s="6">
        <v>1.4851485148514851</v>
      </c>
      <c r="P1055" s="6">
        <v>1.4851485148514851</v>
      </c>
      <c r="Q1055" s="6">
        <v>1.4851485148514851</v>
      </c>
      <c r="R1055" s="6">
        <v>0</v>
      </c>
      <c r="S1055" s="6">
        <v>9.4059405940594054</v>
      </c>
      <c r="T1055" s="6">
        <v>6.435643564356436</v>
      </c>
      <c r="U1055" s="6">
        <v>0</v>
      </c>
      <c r="V1055" s="6">
        <v>0</v>
      </c>
      <c r="W1055" s="6">
        <v>0</v>
      </c>
      <c r="X1055" s="5">
        <v>88</v>
      </c>
      <c r="Y1055" s="5">
        <v>74</v>
      </c>
      <c r="Z1055" s="5">
        <v>5</v>
      </c>
      <c r="AA1055" s="5">
        <v>0</v>
      </c>
      <c r="AB1055" s="5">
        <v>0</v>
      </c>
      <c r="AC1055" s="5">
        <v>0</v>
      </c>
      <c r="AD1055" s="5">
        <v>88</v>
      </c>
      <c r="AE1055" s="5">
        <v>74</v>
      </c>
      <c r="AF1055" s="5">
        <v>5</v>
      </c>
      <c r="AG1055" s="6">
        <v>6.756756756756757</v>
      </c>
      <c r="AH1055" s="6">
        <v>84.090909090909093</v>
      </c>
      <c r="AI1055" s="3"/>
      <c r="AJ1055" s="3"/>
    </row>
    <row r="1056" spans="1:36" hidden="1" x14ac:dyDescent="0.2">
      <c r="A1056" s="1" t="str">
        <f t="shared" si="16"/>
        <v>BrecklandAsian Other</v>
      </c>
      <c r="B1056" s="3" t="s">
        <v>395</v>
      </c>
      <c r="C1056" s="3" t="s">
        <v>396</v>
      </c>
      <c r="D1056" s="3" t="s">
        <v>714</v>
      </c>
      <c r="E1056" s="5">
        <v>361</v>
      </c>
      <c r="F1056" s="5">
        <v>9</v>
      </c>
      <c r="G1056" s="5">
        <v>9</v>
      </c>
      <c r="H1056" s="5">
        <v>9</v>
      </c>
      <c r="I1056" s="5">
        <v>0</v>
      </c>
      <c r="J1056" s="5">
        <v>39</v>
      </c>
      <c r="K1056" s="5">
        <v>36</v>
      </c>
      <c r="L1056" s="5">
        <v>0</v>
      </c>
      <c r="M1056" s="5">
        <v>0</v>
      </c>
      <c r="N1056" s="5">
        <v>0</v>
      </c>
      <c r="O1056" s="6">
        <v>2.4930747922437675</v>
      </c>
      <c r="P1056" s="6">
        <v>2.4930747922437675</v>
      </c>
      <c r="Q1056" s="6">
        <v>2.4930747922437675</v>
      </c>
      <c r="R1056" s="6">
        <v>0</v>
      </c>
      <c r="S1056" s="6">
        <v>10.803324099722992</v>
      </c>
      <c r="T1056" s="6">
        <v>9.97229916897507</v>
      </c>
      <c r="U1056" s="6">
        <v>0</v>
      </c>
      <c r="V1056" s="6">
        <v>0</v>
      </c>
      <c r="W1056" s="6">
        <v>0</v>
      </c>
      <c r="X1056" s="5">
        <v>211</v>
      </c>
      <c r="Y1056" s="5">
        <v>168</v>
      </c>
      <c r="Z1056" s="5">
        <v>13</v>
      </c>
      <c r="AA1056" s="5">
        <v>0</v>
      </c>
      <c r="AB1056" s="5">
        <v>0</v>
      </c>
      <c r="AC1056" s="5">
        <v>0</v>
      </c>
      <c r="AD1056" s="5">
        <v>211</v>
      </c>
      <c r="AE1056" s="5">
        <v>168</v>
      </c>
      <c r="AF1056" s="5">
        <v>13</v>
      </c>
      <c r="AG1056" s="6">
        <v>7.7380952380952381</v>
      </c>
      <c r="AH1056" s="6">
        <v>79.620853080568722</v>
      </c>
      <c r="AI1056" s="3"/>
      <c r="AJ1056" s="3"/>
    </row>
    <row r="1057" spans="1:36" hidden="1" x14ac:dyDescent="0.2">
      <c r="A1057" s="1" t="str">
        <f t="shared" si="16"/>
        <v>BrecklandBlack African</v>
      </c>
      <c r="B1057" s="3" t="s">
        <v>395</v>
      </c>
      <c r="C1057" s="3" t="s">
        <v>396</v>
      </c>
      <c r="D1057" s="3" t="s">
        <v>715</v>
      </c>
      <c r="E1057" s="5">
        <v>211</v>
      </c>
      <c r="F1057" s="5">
        <v>0</v>
      </c>
      <c r="G1057" s="5">
        <v>0</v>
      </c>
      <c r="H1057" s="5">
        <v>0</v>
      </c>
      <c r="I1057" s="5">
        <v>0</v>
      </c>
      <c r="J1057" s="5">
        <v>20</v>
      </c>
      <c r="K1057" s="5">
        <v>20</v>
      </c>
      <c r="L1057" s="5">
        <v>0</v>
      </c>
      <c r="M1057" s="5">
        <v>0</v>
      </c>
      <c r="N1057" s="5">
        <v>0</v>
      </c>
      <c r="O1057" s="6">
        <v>0</v>
      </c>
      <c r="P1057" s="6">
        <v>0</v>
      </c>
      <c r="Q1057" s="6">
        <v>0</v>
      </c>
      <c r="R1057" s="6">
        <v>0</v>
      </c>
      <c r="S1057" s="6">
        <v>9.4786729857819907</v>
      </c>
      <c r="T1057" s="6">
        <v>9.4786729857819907</v>
      </c>
      <c r="U1057" s="6">
        <v>0</v>
      </c>
      <c r="V1057" s="6">
        <v>0</v>
      </c>
      <c r="W1057" s="6">
        <v>0</v>
      </c>
      <c r="X1057" s="5">
        <v>116</v>
      </c>
      <c r="Y1057" s="5">
        <v>94</v>
      </c>
      <c r="Z1057" s="5">
        <v>12</v>
      </c>
      <c r="AA1057" s="5">
        <v>0</v>
      </c>
      <c r="AB1057" s="5">
        <v>0</v>
      </c>
      <c r="AC1057" s="5">
        <v>0</v>
      </c>
      <c r="AD1057" s="5">
        <v>116</v>
      </c>
      <c r="AE1057" s="5">
        <v>94</v>
      </c>
      <c r="AF1057" s="5">
        <v>12</v>
      </c>
      <c r="AG1057" s="6">
        <v>12.76595744680851</v>
      </c>
      <c r="AH1057" s="6">
        <v>81.034482758620683</v>
      </c>
      <c r="AI1057" s="3"/>
      <c r="AJ1057" s="3"/>
    </row>
    <row r="1058" spans="1:36" hidden="1" x14ac:dyDescent="0.2">
      <c r="A1058" s="1" t="str">
        <f t="shared" si="16"/>
        <v>BrecklandBlack Caribbean</v>
      </c>
      <c r="B1058" s="3" t="s">
        <v>395</v>
      </c>
      <c r="C1058" s="3" t="s">
        <v>396</v>
      </c>
      <c r="D1058" s="3" t="s">
        <v>716</v>
      </c>
      <c r="E1058" s="5">
        <v>225</v>
      </c>
      <c r="F1058" s="5">
        <v>9</v>
      </c>
      <c r="G1058" s="5">
        <v>9</v>
      </c>
      <c r="H1058" s="5">
        <v>9</v>
      </c>
      <c r="I1058" s="5">
        <v>0</v>
      </c>
      <c r="J1058" s="5">
        <v>31</v>
      </c>
      <c r="K1058" s="5">
        <v>28</v>
      </c>
      <c r="L1058" s="5">
        <v>0</v>
      </c>
      <c r="M1058" s="5">
        <v>0</v>
      </c>
      <c r="N1058" s="5">
        <v>0</v>
      </c>
      <c r="O1058" s="6">
        <v>4</v>
      </c>
      <c r="P1058" s="6">
        <v>4</v>
      </c>
      <c r="Q1058" s="6">
        <v>4</v>
      </c>
      <c r="R1058" s="6">
        <v>0</v>
      </c>
      <c r="S1058" s="6">
        <v>13.777777777777779</v>
      </c>
      <c r="T1058" s="6">
        <v>12.444444444444445</v>
      </c>
      <c r="U1058" s="6">
        <v>0</v>
      </c>
      <c r="V1058" s="6">
        <v>0</v>
      </c>
      <c r="W1058" s="6">
        <v>0</v>
      </c>
      <c r="X1058" s="5">
        <v>115</v>
      </c>
      <c r="Y1058" s="5">
        <v>69</v>
      </c>
      <c r="Z1058" s="5">
        <v>7</v>
      </c>
      <c r="AA1058" s="5">
        <v>0</v>
      </c>
      <c r="AB1058" s="5">
        <v>0</v>
      </c>
      <c r="AC1058" s="5">
        <v>0</v>
      </c>
      <c r="AD1058" s="5">
        <v>115</v>
      </c>
      <c r="AE1058" s="5">
        <v>69</v>
      </c>
      <c r="AF1058" s="5">
        <v>7</v>
      </c>
      <c r="AG1058" s="6">
        <v>10.144927536231885</v>
      </c>
      <c r="AH1058" s="6">
        <v>60</v>
      </c>
      <c r="AI1058" s="3"/>
      <c r="AJ1058" s="3"/>
    </row>
    <row r="1059" spans="1:36" hidden="1" x14ac:dyDescent="0.2">
      <c r="A1059" s="1" t="str">
        <f t="shared" si="16"/>
        <v>BrecklandBlack Other</v>
      </c>
      <c r="B1059" s="3" t="s">
        <v>395</v>
      </c>
      <c r="C1059" s="3" t="s">
        <v>396</v>
      </c>
      <c r="D1059" s="3" t="s">
        <v>717</v>
      </c>
      <c r="E1059" s="5">
        <v>160</v>
      </c>
      <c r="F1059" s="5">
        <v>7</v>
      </c>
      <c r="G1059" s="5">
        <v>7</v>
      </c>
      <c r="H1059" s="5">
        <v>7</v>
      </c>
      <c r="I1059" s="5">
        <v>0</v>
      </c>
      <c r="J1059" s="5">
        <v>24</v>
      </c>
      <c r="K1059" s="5">
        <v>17</v>
      </c>
      <c r="L1059" s="5">
        <v>0</v>
      </c>
      <c r="M1059" s="5">
        <v>0</v>
      </c>
      <c r="N1059" s="5">
        <v>0</v>
      </c>
      <c r="O1059" s="6">
        <v>4.375</v>
      </c>
      <c r="P1059" s="6">
        <v>4.375</v>
      </c>
      <c r="Q1059" s="6">
        <v>4.375</v>
      </c>
      <c r="R1059" s="6">
        <v>0</v>
      </c>
      <c r="S1059" s="6">
        <v>15</v>
      </c>
      <c r="T1059" s="6">
        <v>10.625</v>
      </c>
      <c r="U1059" s="6">
        <v>0</v>
      </c>
      <c r="V1059" s="6">
        <v>0</v>
      </c>
      <c r="W1059" s="6">
        <v>0</v>
      </c>
      <c r="X1059" s="5">
        <v>81</v>
      </c>
      <c r="Y1059" s="5">
        <v>67</v>
      </c>
      <c r="Z1059" s="5">
        <v>3</v>
      </c>
      <c r="AA1059" s="5">
        <v>0</v>
      </c>
      <c r="AB1059" s="5">
        <v>0</v>
      </c>
      <c r="AC1059" s="5">
        <v>0</v>
      </c>
      <c r="AD1059" s="5">
        <v>81</v>
      </c>
      <c r="AE1059" s="5">
        <v>67</v>
      </c>
      <c r="AF1059" s="5">
        <v>3</v>
      </c>
      <c r="AG1059" s="6">
        <v>4.4776119402985071</v>
      </c>
      <c r="AH1059" s="6">
        <v>82.716049382716051</v>
      </c>
      <c r="AI1059" s="3"/>
      <c r="AJ1059" s="3"/>
    </row>
    <row r="1060" spans="1:36" hidden="1" x14ac:dyDescent="0.2">
      <c r="A1060" s="1" t="str">
        <f t="shared" si="16"/>
        <v>BrecklandArab</v>
      </c>
      <c r="B1060" s="3" t="s">
        <v>395</v>
      </c>
      <c r="C1060" s="3" t="s">
        <v>396</v>
      </c>
      <c r="D1060" s="3" t="s">
        <v>699</v>
      </c>
      <c r="E1060" s="5">
        <v>9</v>
      </c>
      <c r="F1060" s="5">
        <v>0</v>
      </c>
      <c r="G1060" s="5">
        <v>0</v>
      </c>
      <c r="H1060" s="5">
        <v>0</v>
      </c>
      <c r="I1060" s="5">
        <v>0</v>
      </c>
      <c r="J1060" s="5">
        <v>1</v>
      </c>
      <c r="K1060" s="5">
        <v>1</v>
      </c>
      <c r="L1060" s="5">
        <v>0</v>
      </c>
      <c r="M1060" s="5">
        <v>0</v>
      </c>
      <c r="N1060" s="5">
        <v>0</v>
      </c>
      <c r="O1060" s="6">
        <v>0</v>
      </c>
      <c r="P1060" s="6">
        <v>0</v>
      </c>
      <c r="Q1060" s="6">
        <v>0</v>
      </c>
      <c r="R1060" s="6">
        <v>0</v>
      </c>
      <c r="S1060" s="6">
        <v>11.111111111111111</v>
      </c>
      <c r="T1060" s="6">
        <v>11.111111111111111</v>
      </c>
      <c r="U1060" s="6">
        <v>0</v>
      </c>
      <c r="V1060" s="6">
        <v>0</v>
      </c>
      <c r="W1060" s="6">
        <v>0</v>
      </c>
      <c r="X1060" s="5">
        <v>5</v>
      </c>
      <c r="Y1060" s="5">
        <v>4</v>
      </c>
      <c r="Z1060" s="5">
        <v>1</v>
      </c>
      <c r="AA1060" s="5">
        <v>0</v>
      </c>
      <c r="AB1060" s="5">
        <v>0</v>
      </c>
      <c r="AC1060" s="5">
        <v>0</v>
      </c>
      <c r="AD1060" s="5">
        <v>5</v>
      </c>
      <c r="AE1060" s="5">
        <v>4</v>
      </c>
      <c r="AF1060" s="5">
        <v>1</v>
      </c>
      <c r="AG1060" s="6">
        <v>25</v>
      </c>
      <c r="AH1060" s="6">
        <v>80</v>
      </c>
      <c r="AI1060" s="3"/>
      <c r="AJ1060" s="3"/>
    </row>
    <row r="1061" spans="1:36" hidden="1" x14ac:dyDescent="0.2">
      <c r="A1061" s="1" t="str">
        <f t="shared" si="16"/>
        <v>BrecklandOther</v>
      </c>
      <c r="B1061" s="3" t="s">
        <v>395</v>
      </c>
      <c r="C1061" s="3" t="s">
        <v>396</v>
      </c>
      <c r="D1061" s="3" t="s">
        <v>718</v>
      </c>
      <c r="E1061" s="5">
        <v>168</v>
      </c>
      <c r="F1061" s="5">
        <v>4</v>
      </c>
      <c r="G1061" s="5">
        <v>4</v>
      </c>
      <c r="H1061" s="5">
        <v>4</v>
      </c>
      <c r="I1061" s="5">
        <v>0</v>
      </c>
      <c r="J1061" s="5">
        <v>18</v>
      </c>
      <c r="K1061" s="5">
        <v>25</v>
      </c>
      <c r="L1061" s="5">
        <v>0</v>
      </c>
      <c r="M1061" s="5">
        <v>0</v>
      </c>
      <c r="N1061" s="5">
        <v>0</v>
      </c>
      <c r="O1061" s="6">
        <v>2.3809523809523809</v>
      </c>
      <c r="P1061" s="6">
        <v>2.3809523809523809</v>
      </c>
      <c r="Q1061" s="6">
        <v>2.3809523809523809</v>
      </c>
      <c r="R1061" s="6">
        <v>0</v>
      </c>
      <c r="S1061" s="6">
        <v>10.714285714285714</v>
      </c>
      <c r="T1061" s="6">
        <v>14.880952380952381</v>
      </c>
      <c r="U1061" s="6">
        <v>0</v>
      </c>
      <c r="V1061" s="6">
        <v>0</v>
      </c>
      <c r="W1061" s="6">
        <v>0</v>
      </c>
      <c r="X1061" s="5">
        <v>85</v>
      </c>
      <c r="Y1061" s="5">
        <v>67</v>
      </c>
      <c r="Z1061" s="5">
        <v>1</v>
      </c>
      <c r="AA1061" s="5">
        <v>0</v>
      </c>
      <c r="AB1061" s="5">
        <v>0</v>
      </c>
      <c r="AC1061" s="5">
        <v>0</v>
      </c>
      <c r="AD1061" s="5">
        <v>85</v>
      </c>
      <c r="AE1061" s="5">
        <v>67</v>
      </c>
      <c r="AF1061" s="5">
        <v>1</v>
      </c>
      <c r="AG1061" s="6">
        <v>1.4925373134328359</v>
      </c>
      <c r="AH1061" s="6">
        <v>78.82352941176471</v>
      </c>
      <c r="AI1061" s="3"/>
      <c r="AJ1061" s="3"/>
    </row>
    <row r="1062" spans="1:36" x14ac:dyDescent="0.2">
      <c r="A1062" s="1" t="str">
        <f t="shared" si="16"/>
        <v>BrentAll people</v>
      </c>
      <c r="B1062" s="3" t="s">
        <v>639</v>
      </c>
      <c r="C1062" s="3" t="s">
        <v>640</v>
      </c>
      <c r="D1062" s="3" t="s">
        <v>700</v>
      </c>
      <c r="E1062" s="5">
        <v>311215</v>
      </c>
      <c r="F1062" s="5">
        <v>45671</v>
      </c>
      <c r="G1062" s="5">
        <v>67574</v>
      </c>
      <c r="H1062" s="5">
        <v>36182</v>
      </c>
      <c r="I1062" s="5">
        <v>6537</v>
      </c>
      <c r="J1062" s="5">
        <v>0</v>
      </c>
      <c r="K1062" s="5">
        <v>242513</v>
      </c>
      <c r="L1062" s="5">
        <v>45792</v>
      </c>
      <c r="M1062" s="5">
        <v>61781</v>
      </c>
      <c r="N1062" s="5">
        <v>9837</v>
      </c>
      <c r="O1062" s="6">
        <v>14.675063862603023</v>
      </c>
      <c r="P1062" s="6">
        <v>21.712963706762206</v>
      </c>
      <c r="Q1062" s="6">
        <v>11.62604630239545</v>
      </c>
      <c r="R1062" s="6">
        <v>2.1004771620905163</v>
      </c>
      <c r="S1062" s="6">
        <v>0</v>
      </c>
      <c r="T1062" s="6">
        <v>77.924585897209326</v>
      </c>
      <c r="U1062" s="6">
        <v>14.713943736645085</v>
      </c>
      <c r="V1062" s="6">
        <v>19.851549571839403</v>
      </c>
      <c r="W1062" s="6">
        <v>3.1608373632376332</v>
      </c>
      <c r="X1062" s="5">
        <v>123438</v>
      </c>
      <c r="Y1062" s="5">
        <v>104227</v>
      </c>
      <c r="Z1062" s="5">
        <v>8487</v>
      </c>
      <c r="AA1062" s="5">
        <v>22829</v>
      </c>
      <c r="AB1062" s="5">
        <v>18288</v>
      </c>
      <c r="AC1062" s="5">
        <v>2341</v>
      </c>
      <c r="AD1062" s="5">
        <v>100609</v>
      </c>
      <c r="AE1062" s="5">
        <v>85939</v>
      </c>
      <c r="AF1062" s="5">
        <v>6146</v>
      </c>
      <c r="AG1062" s="6">
        <v>7.1515842632564963</v>
      </c>
      <c r="AH1062" s="6">
        <v>85.418799510978147</v>
      </c>
      <c r="AI1062" s="3">
        <v>12.800743657042869</v>
      </c>
      <c r="AJ1062" s="3">
        <v>80.108633755311232</v>
      </c>
    </row>
    <row r="1063" spans="1:36" hidden="1" x14ac:dyDescent="0.2">
      <c r="A1063" s="1" t="str">
        <f t="shared" si="16"/>
        <v>BrentWhite British</v>
      </c>
      <c r="B1063" s="3" t="s">
        <v>639</v>
      </c>
      <c r="C1063" s="3" t="s">
        <v>640</v>
      </c>
      <c r="D1063" s="3" t="s">
        <v>701</v>
      </c>
      <c r="E1063" s="5">
        <v>55887</v>
      </c>
      <c r="F1063" s="5">
        <v>6709</v>
      </c>
      <c r="G1063" s="5">
        <v>9408</v>
      </c>
      <c r="H1063" s="5">
        <v>5025</v>
      </c>
      <c r="I1063" s="5">
        <v>1025</v>
      </c>
      <c r="J1063" s="5">
        <v>0</v>
      </c>
      <c r="K1063" s="5">
        <v>42023</v>
      </c>
      <c r="L1063" s="5">
        <v>9114</v>
      </c>
      <c r="M1063" s="5">
        <v>12514</v>
      </c>
      <c r="N1063" s="5">
        <v>1461</v>
      </c>
      <c r="O1063" s="6">
        <v>12.004580671712564</v>
      </c>
      <c r="P1063" s="6">
        <v>16.833968543668473</v>
      </c>
      <c r="Q1063" s="6">
        <v>8.9913575607923129</v>
      </c>
      <c r="R1063" s="6">
        <v>1.8340580099128598</v>
      </c>
      <c r="S1063" s="6">
        <v>0</v>
      </c>
      <c r="T1063" s="6">
        <v>75.192799756651809</v>
      </c>
      <c r="U1063" s="6">
        <v>16.307907026678834</v>
      </c>
      <c r="V1063" s="6">
        <v>22.391611644926368</v>
      </c>
      <c r="W1063" s="6">
        <v>2.6142036609587205</v>
      </c>
      <c r="X1063" s="5">
        <v>21150</v>
      </c>
      <c r="Y1063" s="5">
        <v>18946</v>
      </c>
      <c r="Z1063" s="5">
        <v>997</v>
      </c>
      <c r="AA1063" s="5">
        <v>3451</v>
      </c>
      <c r="AB1063" s="5">
        <v>2948</v>
      </c>
      <c r="AC1063" s="5">
        <v>256</v>
      </c>
      <c r="AD1063" s="5">
        <v>17699</v>
      </c>
      <c r="AE1063" s="5">
        <v>15998</v>
      </c>
      <c r="AF1063" s="5">
        <v>741</v>
      </c>
      <c r="AG1063" s="6">
        <v>4.6318289786223277</v>
      </c>
      <c r="AH1063" s="6">
        <v>90.389287530368946</v>
      </c>
      <c r="AI1063" s="3">
        <v>8.6838534599728625</v>
      </c>
      <c r="AJ1063" s="3">
        <v>85.424514633439586</v>
      </c>
    </row>
    <row r="1064" spans="1:36" hidden="1" x14ac:dyDescent="0.2">
      <c r="A1064" s="1" t="str">
        <f t="shared" si="16"/>
        <v>BrentMinorities - all other than White British</v>
      </c>
      <c r="B1064" s="3" t="s">
        <v>639</v>
      </c>
      <c r="C1064" s="3" t="s">
        <v>640</v>
      </c>
      <c r="D1064" s="3" t="s">
        <v>702</v>
      </c>
      <c r="E1064" s="5">
        <v>255328</v>
      </c>
      <c r="F1064" s="5">
        <v>38962</v>
      </c>
      <c r="G1064" s="5">
        <v>58166</v>
      </c>
      <c r="H1064" s="5">
        <v>31157</v>
      </c>
      <c r="I1064" s="5">
        <v>5512</v>
      </c>
      <c r="J1064" s="5">
        <v>0</v>
      </c>
      <c r="K1064" s="5">
        <v>200490</v>
      </c>
      <c r="L1064" s="5">
        <v>36678</v>
      </c>
      <c r="M1064" s="5">
        <v>49267</v>
      </c>
      <c r="N1064" s="5">
        <v>8376</v>
      </c>
      <c r="O1064" s="6">
        <v>15.259587667627523</v>
      </c>
      <c r="P1064" s="6">
        <v>22.780893595688681</v>
      </c>
      <c r="Q1064" s="6">
        <v>12.202735305176088</v>
      </c>
      <c r="R1064" s="6">
        <v>2.1587918285499437</v>
      </c>
      <c r="S1064" s="6">
        <v>0</v>
      </c>
      <c r="T1064" s="6">
        <v>78.522527885699958</v>
      </c>
      <c r="U1064" s="6">
        <v>14.365052011530267</v>
      </c>
      <c r="V1064" s="6">
        <v>19.295572753477881</v>
      </c>
      <c r="W1064" s="6">
        <v>3.2804862764757488</v>
      </c>
      <c r="X1064" s="5">
        <v>102288</v>
      </c>
      <c r="Y1064" s="5">
        <v>85281</v>
      </c>
      <c r="Z1064" s="5">
        <v>7490</v>
      </c>
      <c r="AA1064" s="5">
        <v>19378</v>
      </c>
      <c r="AB1064" s="5">
        <v>15340</v>
      </c>
      <c r="AC1064" s="5">
        <v>2085</v>
      </c>
      <c r="AD1064" s="5">
        <v>82910</v>
      </c>
      <c r="AE1064" s="5">
        <v>69941</v>
      </c>
      <c r="AF1064" s="5">
        <v>5405</v>
      </c>
      <c r="AG1064" s="6">
        <v>7.7279421226462306</v>
      </c>
      <c r="AH1064" s="6">
        <v>84.357737305512003</v>
      </c>
      <c r="AI1064" s="3">
        <v>13.591916558018253</v>
      </c>
      <c r="AJ1064" s="3">
        <v>79.161936216327788</v>
      </c>
    </row>
    <row r="1065" spans="1:36" hidden="1" x14ac:dyDescent="0.2">
      <c r="A1065" s="1" t="str">
        <f t="shared" si="16"/>
        <v>BrentWhite Irish</v>
      </c>
      <c r="B1065" s="3" t="s">
        <v>639</v>
      </c>
      <c r="C1065" s="3" t="s">
        <v>640</v>
      </c>
      <c r="D1065" s="3" t="s">
        <v>703</v>
      </c>
      <c r="E1065" s="5">
        <v>12320</v>
      </c>
      <c r="F1065" s="5">
        <v>1626</v>
      </c>
      <c r="G1065" s="5">
        <v>2537</v>
      </c>
      <c r="H1065" s="5">
        <v>1151</v>
      </c>
      <c r="I1065" s="5">
        <v>229</v>
      </c>
      <c r="J1065" s="5">
        <v>0</v>
      </c>
      <c r="K1065" s="5">
        <v>9005</v>
      </c>
      <c r="L1065" s="5">
        <v>1861</v>
      </c>
      <c r="M1065" s="5">
        <v>2818</v>
      </c>
      <c r="N1065" s="5">
        <v>371</v>
      </c>
      <c r="O1065" s="6">
        <v>13.198051948051948</v>
      </c>
      <c r="P1065" s="6">
        <v>20.592532467532468</v>
      </c>
      <c r="Q1065" s="6">
        <v>9.3425324675324681</v>
      </c>
      <c r="R1065" s="6">
        <v>1.8587662337662338</v>
      </c>
      <c r="S1065" s="6">
        <v>0</v>
      </c>
      <c r="T1065" s="6">
        <v>73.092532467532465</v>
      </c>
      <c r="U1065" s="6">
        <v>15.105519480519481</v>
      </c>
      <c r="V1065" s="6">
        <v>22.873376623376622</v>
      </c>
      <c r="W1065" s="6">
        <v>3.0113636363636362</v>
      </c>
      <c r="X1065" s="5">
        <v>3594</v>
      </c>
      <c r="Y1065" s="5">
        <v>3113</v>
      </c>
      <c r="Z1065" s="5">
        <v>195</v>
      </c>
      <c r="AA1065" s="5">
        <v>574</v>
      </c>
      <c r="AB1065" s="5">
        <v>466</v>
      </c>
      <c r="AC1065" s="5">
        <v>51</v>
      </c>
      <c r="AD1065" s="5">
        <v>3020</v>
      </c>
      <c r="AE1065" s="5">
        <v>2647</v>
      </c>
      <c r="AF1065" s="5">
        <v>144</v>
      </c>
      <c r="AG1065" s="6">
        <v>5.4401208915753685</v>
      </c>
      <c r="AH1065" s="6">
        <v>87.649006622516552</v>
      </c>
      <c r="AI1065" s="3">
        <v>10.944206008583691</v>
      </c>
      <c r="AJ1065" s="3">
        <v>81.184668989547035</v>
      </c>
    </row>
    <row r="1066" spans="1:36" hidden="1" x14ac:dyDescent="0.2">
      <c r="A1066" s="1" t="str">
        <f t="shared" si="16"/>
        <v>BrentWhite Gyspy or Irish Traveller</v>
      </c>
      <c r="B1066" s="3" t="s">
        <v>639</v>
      </c>
      <c r="C1066" s="3" t="s">
        <v>640</v>
      </c>
      <c r="D1066" s="3" t="s">
        <v>704</v>
      </c>
      <c r="E1066" s="5">
        <v>320</v>
      </c>
      <c r="F1066" s="5">
        <v>84</v>
      </c>
      <c r="G1066" s="5">
        <v>123</v>
      </c>
      <c r="H1066" s="5">
        <v>69</v>
      </c>
      <c r="I1066" s="5">
        <v>7</v>
      </c>
      <c r="J1066" s="5">
        <v>0</v>
      </c>
      <c r="K1066" s="5">
        <v>258</v>
      </c>
      <c r="L1066" s="5">
        <v>64</v>
      </c>
      <c r="M1066" s="5">
        <v>118</v>
      </c>
      <c r="N1066" s="5">
        <v>27</v>
      </c>
      <c r="O1066" s="6">
        <v>26.25</v>
      </c>
      <c r="P1066" s="6">
        <v>38.4375</v>
      </c>
      <c r="Q1066" s="6">
        <v>21.5625</v>
      </c>
      <c r="R1066" s="6">
        <v>2.1875</v>
      </c>
      <c r="S1066" s="6">
        <v>0</v>
      </c>
      <c r="T1066" s="6">
        <v>80.625</v>
      </c>
      <c r="U1066" s="6">
        <v>20</v>
      </c>
      <c r="V1066" s="6">
        <v>36.875</v>
      </c>
      <c r="W1066" s="6">
        <v>8.4375</v>
      </c>
      <c r="X1066" s="5">
        <v>94</v>
      </c>
      <c r="Y1066" s="5">
        <v>56</v>
      </c>
      <c r="Z1066" s="5">
        <v>3</v>
      </c>
      <c r="AA1066" s="5">
        <v>45</v>
      </c>
      <c r="AB1066" s="5">
        <v>21</v>
      </c>
      <c r="AC1066" s="5">
        <v>1</v>
      </c>
      <c r="AD1066" s="5">
        <v>49</v>
      </c>
      <c r="AE1066" s="5">
        <v>35</v>
      </c>
      <c r="AF1066" s="5">
        <v>2</v>
      </c>
      <c r="AG1066" s="6">
        <v>5.7142857142857144</v>
      </c>
      <c r="AH1066" s="6">
        <v>71.428571428571431</v>
      </c>
      <c r="AI1066" s="3">
        <v>4.7619047619047619</v>
      </c>
      <c r="AJ1066" s="3">
        <v>46.666666666666664</v>
      </c>
    </row>
    <row r="1067" spans="1:36" hidden="1" x14ac:dyDescent="0.2">
      <c r="A1067" s="1" t="str">
        <f t="shared" si="16"/>
        <v>BrentWhite Other</v>
      </c>
      <c r="B1067" s="3" t="s">
        <v>639</v>
      </c>
      <c r="C1067" s="3" t="s">
        <v>640</v>
      </c>
      <c r="D1067" s="3" t="s">
        <v>705</v>
      </c>
      <c r="E1067" s="5">
        <v>44353</v>
      </c>
      <c r="F1067" s="5">
        <v>5439</v>
      </c>
      <c r="G1067" s="5">
        <v>8817</v>
      </c>
      <c r="H1067" s="5">
        <v>4288</v>
      </c>
      <c r="I1067" s="5">
        <v>821</v>
      </c>
      <c r="J1067" s="5">
        <v>0</v>
      </c>
      <c r="K1067" s="5">
        <v>34218</v>
      </c>
      <c r="L1067" s="5">
        <v>7228</v>
      </c>
      <c r="M1067" s="5">
        <v>11277</v>
      </c>
      <c r="N1067" s="5">
        <v>1235</v>
      </c>
      <c r="O1067" s="6">
        <v>12.262981083579465</v>
      </c>
      <c r="P1067" s="6">
        <v>19.879151353910672</v>
      </c>
      <c r="Q1067" s="6">
        <v>9.6678916871463034</v>
      </c>
      <c r="R1067" s="6">
        <v>1.8510585529727415</v>
      </c>
      <c r="S1067" s="6">
        <v>0</v>
      </c>
      <c r="T1067" s="6">
        <v>77.149234550086803</v>
      </c>
      <c r="U1067" s="6">
        <v>16.296530110702772</v>
      </c>
      <c r="V1067" s="6">
        <v>25.425563096070164</v>
      </c>
      <c r="W1067" s="6">
        <v>2.7844790656776319</v>
      </c>
      <c r="X1067" s="5">
        <v>25141</v>
      </c>
      <c r="Y1067" s="5">
        <v>22517</v>
      </c>
      <c r="Z1067" s="5">
        <v>1212</v>
      </c>
      <c r="AA1067" s="5">
        <v>4642</v>
      </c>
      <c r="AB1067" s="5">
        <v>4043</v>
      </c>
      <c r="AC1067" s="5">
        <v>293</v>
      </c>
      <c r="AD1067" s="5">
        <v>20499</v>
      </c>
      <c r="AE1067" s="5">
        <v>18474</v>
      </c>
      <c r="AF1067" s="5">
        <v>919</v>
      </c>
      <c r="AG1067" s="6">
        <v>4.9745588394500375</v>
      </c>
      <c r="AH1067" s="6">
        <v>90.121469339967803</v>
      </c>
      <c r="AI1067" s="3">
        <v>7.2470937422705912</v>
      </c>
      <c r="AJ1067" s="3">
        <v>87.096079276174066</v>
      </c>
    </row>
    <row r="1068" spans="1:36" hidden="1" x14ac:dyDescent="0.2">
      <c r="A1068" s="1" t="str">
        <f t="shared" si="16"/>
        <v>BrentMixed White and Black Caribbean</v>
      </c>
      <c r="B1068" s="3" t="s">
        <v>639</v>
      </c>
      <c r="C1068" s="3" t="s">
        <v>640</v>
      </c>
      <c r="D1068" s="3" t="s">
        <v>706</v>
      </c>
      <c r="E1068" s="5">
        <v>4291</v>
      </c>
      <c r="F1068" s="5">
        <v>985</v>
      </c>
      <c r="G1068" s="5">
        <v>1432</v>
      </c>
      <c r="H1068" s="5">
        <v>799</v>
      </c>
      <c r="I1068" s="5">
        <v>124</v>
      </c>
      <c r="J1068" s="5">
        <v>0</v>
      </c>
      <c r="K1068" s="5">
        <v>3410</v>
      </c>
      <c r="L1068" s="5">
        <v>841</v>
      </c>
      <c r="M1068" s="5">
        <v>1163</v>
      </c>
      <c r="N1068" s="5">
        <v>202</v>
      </c>
      <c r="O1068" s="6">
        <v>22.955022139361454</v>
      </c>
      <c r="P1068" s="6">
        <v>33.372174318340711</v>
      </c>
      <c r="Q1068" s="6">
        <v>18.620368212537869</v>
      </c>
      <c r="R1068" s="6">
        <v>2.8897692845490561</v>
      </c>
      <c r="S1068" s="6">
        <v>0</v>
      </c>
      <c r="T1068" s="6">
        <v>79.46865532509905</v>
      </c>
      <c r="U1068" s="6">
        <v>19.599161034723842</v>
      </c>
      <c r="V1068" s="6">
        <v>27.103239338149617</v>
      </c>
      <c r="W1068" s="6">
        <v>4.7075273828944306</v>
      </c>
      <c r="X1068" s="5">
        <v>1279</v>
      </c>
      <c r="Y1068" s="5">
        <v>1065</v>
      </c>
      <c r="Z1068" s="5">
        <v>140</v>
      </c>
      <c r="AA1068" s="5">
        <v>403</v>
      </c>
      <c r="AB1068" s="5">
        <v>343</v>
      </c>
      <c r="AC1068" s="5">
        <v>56</v>
      </c>
      <c r="AD1068" s="5">
        <v>876</v>
      </c>
      <c r="AE1068" s="5">
        <v>722</v>
      </c>
      <c r="AF1068" s="5">
        <v>84</v>
      </c>
      <c r="AG1068" s="6">
        <v>11.634349030470915</v>
      </c>
      <c r="AH1068" s="6">
        <v>82.420091324200911</v>
      </c>
      <c r="AI1068" s="3">
        <v>16.326530612244898</v>
      </c>
      <c r="AJ1068" s="3">
        <v>85.111662531017373</v>
      </c>
    </row>
    <row r="1069" spans="1:36" hidden="1" x14ac:dyDescent="0.2">
      <c r="A1069" s="1" t="str">
        <f t="shared" si="16"/>
        <v>BrentMixed White and Black African</v>
      </c>
      <c r="B1069" s="3" t="s">
        <v>639</v>
      </c>
      <c r="C1069" s="3" t="s">
        <v>640</v>
      </c>
      <c r="D1069" s="3" t="s">
        <v>707</v>
      </c>
      <c r="E1069" s="5">
        <v>2820</v>
      </c>
      <c r="F1069" s="5">
        <v>761</v>
      </c>
      <c r="G1069" s="5">
        <v>1029</v>
      </c>
      <c r="H1069" s="5">
        <v>633</v>
      </c>
      <c r="I1069" s="5">
        <v>96</v>
      </c>
      <c r="J1069" s="5">
        <v>0</v>
      </c>
      <c r="K1069" s="5">
        <v>2300</v>
      </c>
      <c r="L1069" s="5">
        <v>582</v>
      </c>
      <c r="M1069" s="5">
        <v>915</v>
      </c>
      <c r="N1069" s="5">
        <v>166</v>
      </c>
      <c r="O1069" s="6">
        <v>26.98581560283688</v>
      </c>
      <c r="P1069" s="6">
        <v>36.48936170212766</v>
      </c>
      <c r="Q1069" s="6">
        <v>22.446808510638299</v>
      </c>
      <c r="R1069" s="6">
        <v>3.4042553191489362</v>
      </c>
      <c r="S1069" s="6">
        <v>0</v>
      </c>
      <c r="T1069" s="6">
        <v>81.560283687943269</v>
      </c>
      <c r="U1069" s="6">
        <v>20.638297872340427</v>
      </c>
      <c r="V1069" s="6">
        <v>32.446808510638299</v>
      </c>
      <c r="W1069" s="6">
        <v>5.8865248226950353</v>
      </c>
      <c r="X1069" s="5">
        <v>939</v>
      </c>
      <c r="Y1069" s="5">
        <v>752</v>
      </c>
      <c r="Z1069" s="5">
        <v>89</v>
      </c>
      <c r="AA1069" s="5">
        <v>319</v>
      </c>
      <c r="AB1069" s="5">
        <v>249</v>
      </c>
      <c r="AC1069" s="5">
        <v>39</v>
      </c>
      <c r="AD1069" s="5">
        <v>620</v>
      </c>
      <c r="AE1069" s="5">
        <v>503</v>
      </c>
      <c r="AF1069" s="5">
        <v>50</v>
      </c>
      <c r="AG1069" s="6">
        <v>9.9403578528827037</v>
      </c>
      <c r="AH1069" s="6">
        <v>81.129032258064512</v>
      </c>
      <c r="AI1069" s="3">
        <v>15.662650602409638</v>
      </c>
      <c r="AJ1069" s="3">
        <v>78.056426332288396</v>
      </c>
    </row>
    <row r="1070" spans="1:36" hidden="1" x14ac:dyDescent="0.2">
      <c r="A1070" s="1" t="str">
        <f t="shared" si="16"/>
        <v>BrentMixed White and Asian</v>
      </c>
      <c r="B1070" s="3" t="s">
        <v>639</v>
      </c>
      <c r="C1070" s="3" t="s">
        <v>640</v>
      </c>
      <c r="D1070" s="3" t="s">
        <v>708</v>
      </c>
      <c r="E1070" s="5">
        <v>3642</v>
      </c>
      <c r="F1070" s="5">
        <v>455</v>
      </c>
      <c r="G1070" s="5">
        <v>709</v>
      </c>
      <c r="H1070" s="5">
        <v>348</v>
      </c>
      <c r="I1070" s="5">
        <v>66</v>
      </c>
      <c r="J1070" s="5">
        <v>0</v>
      </c>
      <c r="K1070" s="5">
        <v>2856</v>
      </c>
      <c r="L1070" s="5">
        <v>595</v>
      </c>
      <c r="M1070" s="5">
        <v>741</v>
      </c>
      <c r="N1070" s="5">
        <v>115</v>
      </c>
      <c r="O1070" s="6">
        <v>12.493135639758375</v>
      </c>
      <c r="P1070" s="6">
        <v>19.467325645249861</v>
      </c>
      <c r="Q1070" s="6">
        <v>9.5551894563426689</v>
      </c>
      <c r="R1070" s="6">
        <v>1.812191103789127</v>
      </c>
      <c r="S1070" s="6">
        <v>0</v>
      </c>
      <c r="T1070" s="6">
        <v>78.418451400329488</v>
      </c>
      <c r="U1070" s="6">
        <v>16.337177375068645</v>
      </c>
      <c r="V1070" s="6">
        <v>20.345963756177923</v>
      </c>
      <c r="W1070" s="6">
        <v>3.1576057111477209</v>
      </c>
      <c r="X1070" s="5">
        <v>1219</v>
      </c>
      <c r="Y1070" s="5">
        <v>1019</v>
      </c>
      <c r="Z1070" s="5">
        <v>81</v>
      </c>
      <c r="AA1070" s="5">
        <v>205</v>
      </c>
      <c r="AB1070" s="5">
        <v>171</v>
      </c>
      <c r="AC1070" s="5">
        <v>15</v>
      </c>
      <c r="AD1070" s="5">
        <v>1014</v>
      </c>
      <c r="AE1070" s="5">
        <v>848</v>
      </c>
      <c r="AF1070" s="5">
        <v>66</v>
      </c>
      <c r="AG1070" s="6">
        <v>7.783018867924528</v>
      </c>
      <c r="AH1070" s="6">
        <v>83.629191321499007</v>
      </c>
      <c r="AI1070" s="3">
        <v>8.7719298245614041</v>
      </c>
      <c r="AJ1070" s="3">
        <v>83.41463414634147</v>
      </c>
    </row>
    <row r="1071" spans="1:36" hidden="1" x14ac:dyDescent="0.2">
      <c r="A1071" s="1" t="str">
        <f t="shared" si="16"/>
        <v>BrentMixed Other</v>
      </c>
      <c r="B1071" s="3" t="s">
        <v>639</v>
      </c>
      <c r="C1071" s="3" t="s">
        <v>640</v>
      </c>
      <c r="D1071" s="3" t="s">
        <v>709</v>
      </c>
      <c r="E1071" s="5">
        <v>5022</v>
      </c>
      <c r="F1071" s="5">
        <v>830</v>
      </c>
      <c r="G1071" s="5">
        <v>1272</v>
      </c>
      <c r="H1071" s="5">
        <v>691</v>
      </c>
      <c r="I1071" s="5">
        <v>94</v>
      </c>
      <c r="J1071" s="5">
        <v>0</v>
      </c>
      <c r="K1071" s="5">
        <v>4008</v>
      </c>
      <c r="L1071" s="5">
        <v>867</v>
      </c>
      <c r="M1071" s="5">
        <v>1330</v>
      </c>
      <c r="N1071" s="5">
        <v>177</v>
      </c>
      <c r="O1071" s="6">
        <v>16.527279968140185</v>
      </c>
      <c r="P1071" s="6">
        <v>25.328554360812426</v>
      </c>
      <c r="Q1071" s="6">
        <v>13.759458383114296</v>
      </c>
      <c r="R1071" s="6">
        <v>1.8717642373556351</v>
      </c>
      <c r="S1071" s="6">
        <v>0</v>
      </c>
      <c r="T1071" s="6">
        <v>79.808841099163686</v>
      </c>
      <c r="U1071" s="6">
        <v>17.264038231780166</v>
      </c>
      <c r="V1071" s="6">
        <v>26.483472720031859</v>
      </c>
      <c r="W1071" s="6">
        <v>3.5244922341696534</v>
      </c>
      <c r="X1071" s="5">
        <v>1680</v>
      </c>
      <c r="Y1071" s="5">
        <v>1439</v>
      </c>
      <c r="Z1071" s="5">
        <v>126</v>
      </c>
      <c r="AA1071" s="5">
        <v>409</v>
      </c>
      <c r="AB1071" s="5">
        <v>335</v>
      </c>
      <c r="AC1071" s="5">
        <v>38</v>
      </c>
      <c r="AD1071" s="5">
        <v>1271</v>
      </c>
      <c r="AE1071" s="5">
        <v>1104</v>
      </c>
      <c r="AF1071" s="5">
        <v>88</v>
      </c>
      <c r="AG1071" s="6">
        <v>7.9710144927536231</v>
      </c>
      <c r="AH1071" s="6">
        <v>86.860739575137686</v>
      </c>
      <c r="AI1071" s="3">
        <v>11.343283582089553</v>
      </c>
      <c r="AJ1071" s="3">
        <v>81.907090464547679</v>
      </c>
    </row>
    <row r="1072" spans="1:36" hidden="1" x14ac:dyDescent="0.2">
      <c r="A1072" s="1" t="str">
        <f t="shared" si="16"/>
        <v>BrentIndian</v>
      </c>
      <c r="B1072" s="3" t="s">
        <v>639</v>
      </c>
      <c r="C1072" s="3" t="s">
        <v>640</v>
      </c>
      <c r="D1072" s="3" t="s">
        <v>710</v>
      </c>
      <c r="E1072" s="5">
        <v>58017</v>
      </c>
      <c r="F1072" s="5">
        <v>2547</v>
      </c>
      <c r="G1072" s="5">
        <v>4985</v>
      </c>
      <c r="H1072" s="5">
        <v>2123</v>
      </c>
      <c r="I1072" s="5">
        <v>639</v>
      </c>
      <c r="J1072" s="5">
        <v>0</v>
      </c>
      <c r="K1072" s="5">
        <v>44648</v>
      </c>
      <c r="L1072" s="5">
        <v>4959</v>
      </c>
      <c r="M1072" s="5">
        <v>3025</v>
      </c>
      <c r="N1072" s="5">
        <v>437</v>
      </c>
      <c r="O1072" s="6">
        <v>4.3900925590775115</v>
      </c>
      <c r="P1072" s="6">
        <v>8.5923091507661553</v>
      </c>
      <c r="Q1072" s="6">
        <v>3.6592722822620956</v>
      </c>
      <c r="R1072" s="6">
        <v>1.1014013134081391</v>
      </c>
      <c r="S1072" s="6">
        <v>0</v>
      </c>
      <c r="T1072" s="6">
        <v>76.956754054845987</v>
      </c>
      <c r="U1072" s="6">
        <v>8.5474946998293611</v>
      </c>
      <c r="V1072" s="6">
        <v>5.213989003223193</v>
      </c>
      <c r="W1072" s="6">
        <v>0.75322750228381341</v>
      </c>
      <c r="X1072" s="5">
        <v>23266</v>
      </c>
      <c r="Y1072" s="5">
        <v>20718</v>
      </c>
      <c r="Z1072" s="5">
        <v>1133</v>
      </c>
      <c r="AA1072" s="5">
        <v>1209</v>
      </c>
      <c r="AB1072" s="5">
        <v>978</v>
      </c>
      <c r="AC1072" s="5">
        <v>77</v>
      </c>
      <c r="AD1072" s="5">
        <v>22057</v>
      </c>
      <c r="AE1072" s="5">
        <v>19740</v>
      </c>
      <c r="AF1072" s="5">
        <v>1056</v>
      </c>
      <c r="AG1072" s="6">
        <v>5.3495440729483281</v>
      </c>
      <c r="AH1072" s="6">
        <v>89.495398286258336</v>
      </c>
      <c r="AI1072" s="3">
        <v>7.8732106339468304</v>
      </c>
      <c r="AJ1072" s="3">
        <v>80.893300248138956</v>
      </c>
    </row>
    <row r="1073" spans="1:36" hidden="1" x14ac:dyDescent="0.2">
      <c r="A1073" s="1" t="str">
        <f t="shared" si="16"/>
        <v>BrentPakistani</v>
      </c>
      <c r="B1073" s="3" t="s">
        <v>639</v>
      </c>
      <c r="C1073" s="3" t="s">
        <v>640</v>
      </c>
      <c r="D1073" s="3" t="s">
        <v>711</v>
      </c>
      <c r="E1073" s="5">
        <v>14381</v>
      </c>
      <c r="F1073" s="5">
        <v>1282</v>
      </c>
      <c r="G1073" s="5">
        <v>2356</v>
      </c>
      <c r="H1073" s="5">
        <v>1037</v>
      </c>
      <c r="I1073" s="5">
        <v>165</v>
      </c>
      <c r="J1073" s="5">
        <v>0</v>
      </c>
      <c r="K1073" s="5">
        <v>10792</v>
      </c>
      <c r="L1073" s="5">
        <v>1583</v>
      </c>
      <c r="M1073" s="5">
        <v>2047</v>
      </c>
      <c r="N1073" s="5">
        <v>321</v>
      </c>
      <c r="O1073" s="6">
        <v>8.9145400180794105</v>
      </c>
      <c r="P1073" s="6">
        <v>16.382727209512552</v>
      </c>
      <c r="Q1073" s="6">
        <v>7.2109032751547177</v>
      </c>
      <c r="R1073" s="6">
        <v>1.1473471942145888</v>
      </c>
      <c r="S1073" s="6">
        <v>0</v>
      </c>
      <c r="T1073" s="6">
        <v>75.043460120992975</v>
      </c>
      <c r="U1073" s="6">
        <v>11.007579445101175</v>
      </c>
      <c r="V1073" s="6">
        <v>14.234058827619776</v>
      </c>
      <c r="W1073" s="6">
        <v>2.2321118141992908</v>
      </c>
      <c r="X1073" s="5">
        <v>5137</v>
      </c>
      <c r="Y1073" s="5">
        <v>3714</v>
      </c>
      <c r="Z1073" s="5">
        <v>337</v>
      </c>
      <c r="AA1073" s="5">
        <v>639</v>
      </c>
      <c r="AB1073" s="5">
        <v>421</v>
      </c>
      <c r="AC1073" s="5">
        <v>49</v>
      </c>
      <c r="AD1073" s="5">
        <v>4498</v>
      </c>
      <c r="AE1073" s="5">
        <v>3293</v>
      </c>
      <c r="AF1073" s="5">
        <v>288</v>
      </c>
      <c r="AG1073" s="6">
        <v>8.7458244761615553</v>
      </c>
      <c r="AH1073" s="6">
        <v>73.210315695864836</v>
      </c>
      <c r="AI1073" s="3">
        <v>11.63895486935867</v>
      </c>
      <c r="AJ1073" s="3">
        <v>65.884194053208134</v>
      </c>
    </row>
    <row r="1074" spans="1:36" hidden="1" x14ac:dyDescent="0.2">
      <c r="A1074" s="1" t="str">
        <f t="shared" si="16"/>
        <v>BrentBangladeshi</v>
      </c>
      <c r="B1074" s="3" t="s">
        <v>639</v>
      </c>
      <c r="C1074" s="3" t="s">
        <v>640</v>
      </c>
      <c r="D1074" s="3" t="s">
        <v>712</v>
      </c>
      <c r="E1074" s="5">
        <v>1749</v>
      </c>
      <c r="F1074" s="5">
        <v>240</v>
      </c>
      <c r="G1074" s="5">
        <v>369</v>
      </c>
      <c r="H1074" s="5">
        <v>184</v>
      </c>
      <c r="I1074" s="5">
        <v>26</v>
      </c>
      <c r="J1074" s="5">
        <v>0</v>
      </c>
      <c r="K1074" s="5">
        <v>1367</v>
      </c>
      <c r="L1074" s="5">
        <v>185</v>
      </c>
      <c r="M1074" s="5">
        <v>170</v>
      </c>
      <c r="N1074" s="5">
        <v>34</v>
      </c>
      <c r="O1074" s="6">
        <v>13.722126929674099</v>
      </c>
      <c r="P1074" s="6">
        <v>21.097770154373929</v>
      </c>
      <c r="Q1074" s="6">
        <v>10.520297312750143</v>
      </c>
      <c r="R1074" s="6">
        <v>1.486563750714694</v>
      </c>
      <c r="S1074" s="6">
        <v>0</v>
      </c>
      <c r="T1074" s="6">
        <v>78.158947970268727</v>
      </c>
      <c r="U1074" s="6">
        <v>10.577472841623784</v>
      </c>
      <c r="V1074" s="6">
        <v>9.7198399085191536</v>
      </c>
      <c r="W1074" s="6">
        <v>1.9439679817038307</v>
      </c>
      <c r="X1074" s="5">
        <v>676</v>
      </c>
      <c r="Y1074" s="5">
        <v>513</v>
      </c>
      <c r="Z1074" s="5">
        <v>59</v>
      </c>
      <c r="AA1074" s="5">
        <v>107</v>
      </c>
      <c r="AB1074" s="5">
        <v>70</v>
      </c>
      <c r="AC1074" s="5">
        <v>10</v>
      </c>
      <c r="AD1074" s="5">
        <v>569</v>
      </c>
      <c r="AE1074" s="5">
        <v>443</v>
      </c>
      <c r="AF1074" s="5">
        <v>49</v>
      </c>
      <c r="AG1074" s="6">
        <v>11.060948081264108</v>
      </c>
      <c r="AH1074" s="6">
        <v>77.85588752196837</v>
      </c>
      <c r="AI1074" s="3">
        <v>14.285714285714286</v>
      </c>
      <c r="AJ1074" s="3">
        <v>65.420560747663558</v>
      </c>
    </row>
    <row r="1075" spans="1:36" hidden="1" x14ac:dyDescent="0.2">
      <c r="A1075" s="1" t="str">
        <f t="shared" si="16"/>
        <v>BrentChinese</v>
      </c>
      <c r="B1075" s="3" t="s">
        <v>639</v>
      </c>
      <c r="C1075" s="3" t="s">
        <v>640</v>
      </c>
      <c r="D1075" s="3" t="s">
        <v>713</v>
      </c>
      <c r="E1075" s="5">
        <v>3250</v>
      </c>
      <c r="F1075" s="5">
        <v>323</v>
      </c>
      <c r="G1075" s="5">
        <v>457</v>
      </c>
      <c r="H1075" s="5">
        <v>264</v>
      </c>
      <c r="I1075" s="5">
        <v>68</v>
      </c>
      <c r="J1075" s="5">
        <v>0</v>
      </c>
      <c r="K1075" s="5">
        <v>2516</v>
      </c>
      <c r="L1075" s="5">
        <v>435</v>
      </c>
      <c r="M1075" s="5">
        <v>584</v>
      </c>
      <c r="N1075" s="5">
        <v>50</v>
      </c>
      <c r="O1075" s="6">
        <v>9.9384615384615387</v>
      </c>
      <c r="P1075" s="6">
        <v>14.061538461538461</v>
      </c>
      <c r="Q1075" s="6">
        <v>8.1230769230769226</v>
      </c>
      <c r="R1075" s="6">
        <v>2.0923076923076924</v>
      </c>
      <c r="S1075" s="6">
        <v>0</v>
      </c>
      <c r="T1075" s="6">
        <v>77.41538461538461</v>
      </c>
      <c r="U1075" s="6">
        <v>13.384615384615385</v>
      </c>
      <c r="V1075" s="6">
        <v>17.969230769230769</v>
      </c>
      <c r="W1075" s="6">
        <v>1.5384615384615385</v>
      </c>
      <c r="X1075" s="5">
        <v>1358</v>
      </c>
      <c r="Y1075" s="5">
        <v>1192</v>
      </c>
      <c r="Z1075" s="5">
        <v>53</v>
      </c>
      <c r="AA1075" s="5">
        <v>154</v>
      </c>
      <c r="AB1075" s="5">
        <v>141</v>
      </c>
      <c r="AC1075" s="5">
        <v>8</v>
      </c>
      <c r="AD1075" s="5">
        <v>1204</v>
      </c>
      <c r="AE1075" s="5">
        <v>1051</v>
      </c>
      <c r="AF1075" s="5">
        <v>45</v>
      </c>
      <c r="AG1075" s="6">
        <v>4.2816365366317797</v>
      </c>
      <c r="AH1075" s="6">
        <v>87.292358803986716</v>
      </c>
      <c r="AI1075" s="3">
        <v>5.6737588652482271</v>
      </c>
      <c r="AJ1075" s="3">
        <v>91.558441558441558</v>
      </c>
    </row>
    <row r="1076" spans="1:36" hidden="1" x14ac:dyDescent="0.2">
      <c r="A1076" s="1" t="str">
        <f t="shared" si="16"/>
        <v>BrentAsian Other</v>
      </c>
      <c r="B1076" s="3" t="s">
        <v>639</v>
      </c>
      <c r="C1076" s="3" t="s">
        <v>640</v>
      </c>
      <c r="D1076" s="3" t="s">
        <v>714</v>
      </c>
      <c r="E1076" s="5">
        <v>28589</v>
      </c>
      <c r="F1076" s="5">
        <v>3094</v>
      </c>
      <c r="G1076" s="5">
        <v>4984</v>
      </c>
      <c r="H1076" s="5">
        <v>2482</v>
      </c>
      <c r="I1076" s="5">
        <v>516</v>
      </c>
      <c r="J1076" s="5">
        <v>0</v>
      </c>
      <c r="K1076" s="5">
        <v>22722</v>
      </c>
      <c r="L1076" s="5">
        <v>3477</v>
      </c>
      <c r="M1076" s="5">
        <v>4485</v>
      </c>
      <c r="N1076" s="5">
        <v>756</v>
      </c>
      <c r="O1076" s="6">
        <v>10.822344258281158</v>
      </c>
      <c r="P1076" s="6">
        <v>17.433278533701774</v>
      </c>
      <c r="Q1076" s="6">
        <v>8.6816607786211488</v>
      </c>
      <c r="R1076" s="6">
        <v>1.8048899926545174</v>
      </c>
      <c r="S1076" s="6">
        <v>0</v>
      </c>
      <c r="T1076" s="6">
        <v>79.478120955612297</v>
      </c>
      <c r="U1076" s="6">
        <v>12.16202035748015</v>
      </c>
      <c r="V1076" s="6">
        <v>15.687851971037812</v>
      </c>
      <c r="W1076" s="6">
        <v>2.6443737101682467</v>
      </c>
      <c r="X1076" s="5">
        <v>11153</v>
      </c>
      <c r="Y1076" s="5">
        <v>8641</v>
      </c>
      <c r="Z1076" s="5">
        <v>598</v>
      </c>
      <c r="AA1076" s="5">
        <v>1548</v>
      </c>
      <c r="AB1076" s="5">
        <v>1136</v>
      </c>
      <c r="AC1076" s="5">
        <v>94</v>
      </c>
      <c r="AD1076" s="5">
        <v>9605</v>
      </c>
      <c r="AE1076" s="5">
        <v>7505</v>
      </c>
      <c r="AF1076" s="5">
        <v>504</v>
      </c>
      <c r="AG1076" s="6">
        <v>6.7155229846768822</v>
      </c>
      <c r="AH1076" s="6">
        <v>78.136387298282145</v>
      </c>
      <c r="AI1076" s="3">
        <v>8.274647887323944</v>
      </c>
      <c r="AJ1076" s="3">
        <v>73.385012919896639</v>
      </c>
    </row>
    <row r="1077" spans="1:36" hidden="1" x14ac:dyDescent="0.2">
      <c r="A1077" s="1" t="str">
        <f t="shared" si="16"/>
        <v>BrentBlack African</v>
      </c>
      <c r="B1077" s="3" t="s">
        <v>639</v>
      </c>
      <c r="C1077" s="3" t="s">
        <v>640</v>
      </c>
      <c r="D1077" s="3" t="s">
        <v>715</v>
      </c>
      <c r="E1077" s="5">
        <v>24391</v>
      </c>
      <c r="F1077" s="5">
        <v>8364</v>
      </c>
      <c r="G1077" s="5">
        <v>11149</v>
      </c>
      <c r="H1077" s="5">
        <v>6739</v>
      </c>
      <c r="I1077" s="5">
        <v>958</v>
      </c>
      <c r="J1077" s="5">
        <v>0</v>
      </c>
      <c r="K1077" s="5">
        <v>20447</v>
      </c>
      <c r="L1077" s="5">
        <v>4929</v>
      </c>
      <c r="M1077" s="5">
        <v>7569</v>
      </c>
      <c r="N1077" s="5">
        <v>1762</v>
      </c>
      <c r="O1077" s="6">
        <v>34.291336968553978</v>
      </c>
      <c r="P1077" s="6">
        <v>45.709483006026815</v>
      </c>
      <c r="Q1077" s="6">
        <v>27.629043499651512</v>
      </c>
      <c r="R1077" s="6">
        <v>3.9276782419744989</v>
      </c>
      <c r="S1077" s="6">
        <v>0</v>
      </c>
      <c r="T1077" s="6">
        <v>83.830101266860723</v>
      </c>
      <c r="U1077" s="6">
        <v>20.20827354352015</v>
      </c>
      <c r="V1077" s="6">
        <v>31.031938009921692</v>
      </c>
      <c r="W1077" s="6">
        <v>7.2239760567422406</v>
      </c>
      <c r="X1077" s="5">
        <v>8453</v>
      </c>
      <c r="Y1077" s="5">
        <v>6404</v>
      </c>
      <c r="Z1077" s="5">
        <v>1267</v>
      </c>
      <c r="AA1077" s="5">
        <v>3433</v>
      </c>
      <c r="AB1077" s="5">
        <v>2533</v>
      </c>
      <c r="AC1077" s="5">
        <v>568</v>
      </c>
      <c r="AD1077" s="5">
        <v>5020</v>
      </c>
      <c r="AE1077" s="5">
        <v>3871</v>
      </c>
      <c r="AF1077" s="5">
        <v>699</v>
      </c>
      <c r="AG1077" s="6">
        <v>18.057349522087318</v>
      </c>
      <c r="AH1077" s="6">
        <v>77.111553784860561</v>
      </c>
      <c r="AI1077" s="3">
        <v>22.424003158310303</v>
      </c>
      <c r="AJ1077" s="3">
        <v>73.783862510923385</v>
      </c>
    </row>
    <row r="1078" spans="1:36" hidden="1" x14ac:dyDescent="0.2">
      <c r="A1078" s="1" t="str">
        <f t="shared" si="16"/>
        <v>BrentBlack Caribbean</v>
      </c>
      <c r="B1078" s="3" t="s">
        <v>639</v>
      </c>
      <c r="C1078" s="3" t="s">
        <v>640</v>
      </c>
      <c r="D1078" s="3" t="s">
        <v>716</v>
      </c>
      <c r="E1078" s="5">
        <v>23723</v>
      </c>
      <c r="F1078" s="5">
        <v>6563</v>
      </c>
      <c r="G1078" s="5">
        <v>9028</v>
      </c>
      <c r="H1078" s="5">
        <v>5199</v>
      </c>
      <c r="I1078" s="5">
        <v>764</v>
      </c>
      <c r="J1078" s="5">
        <v>0</v>
      </c>
      <c r="K1078" s="5">
        <v>19246</v>
      </c>
      <c r="L1078" s="5">
        <v>4268</v>
      </c>
      <c r="M1078" s="5">
        <v>5995</v>
      </c>
      <c r="N1078" s="5">
        <v>1402</v>
      </c>
      <c r="O1078" s="6">
        <v>27.665135100956878</v>
      </c>
      <c r="P1078" s="6">
        <v>38.055895122876535</v>
      </c>
      <c r="Q1078" s="6">
        <v>21.915440711545756</v>
      </c>
      <c r="R1078" s="6">
        <v>3.220503309024997</v>
      </c>
      <c r="S1078" s="6">
        <v>0</v>
      </c>
      <c r="T1078" s="6">
        <v>81.128019221852213</v>
      </c>
      <c r="U1078" s="6">
        <v>17.990979218479957</v>
      </c>
      <c r="V1078" s="6">
        <v>25.270834211524679</v>
      </c>
      <c r="W1078" s="6">
        <v>5.9098764911689079</v>
      </c>
      <c r="X1078" s="5">
        <v>7948</v>
      </c>
      <c r="Y1078" s="5">
        <v>6843</v>
      </c>
      <c r="Z1078" s="5">
        <v>1001</v>
      </c>
      <c r="AA1078" s="5">
        <v>2837</v>
      </c>
      <c r="AB1078" s="5">
        <v>2445</v>
      </c>
      <c r="AC1078" s="5">
        <v>398</v>
      </c>
      <c r="AD1078" s="5">
        <v>5111</v>
      </c>
      <c r="AE1078" s="5">
        <v>4398</v>
      </c>
      <c r="AF1078" s="5">
        <v>603</v>
      </c>
      <c r="AG1078" s="6">
        <v>13.710777626193725</v>
      </c>
      <c r="AH1078" s="6">
        <v>86.049696732537669</v>
      </c>
      <c r="AI1078" s="3">
        <v>16.278118609406953</v>
      </c>
      <c r="AJ1078" s="3">
        <v>86.182587240042295</v>
      </c>
    </row>
    <row r="1079" spans="1:36" hidden="1" x14ac:dyDescent="0.2">
      <c r="A1079" s="1" t="str">
        <f t="shared" si="16"/>
        <v>BrentBlack Other</v>
      </c>
      <c r="B1079" s="3" t="s">
        <v>639</v>
      </c>
      <c r="C1079" s="3" t="s">
        <v>640</v>
      </c>
      <c r="D1079" s="3" t="s">
        <v>717</v>
      </c>
      <c r="E1079" s="5">
        <v>10518</v>
      </c>
      <c r="F1079" s="5">
        <v>3356</v>
      </c>
      <c r="G1079" s="5">
        <v>4531</v>
      </c>
      <c r="H1079" s="5">
        <v>2676</v>
      </c>
      <c r="I1079" s="5">
        <v>474</v>
      </c>
      <c r="J1079" s="5">
        <v>0</v>
      </c>
      <c r="K1079" s="5">
        <v>8755</v>
      </c>
      <c r="L1079" s="5">
        <v>2050</v>
      </c>
      <c r="M1079" s="5">
        <v>3068</v>
      </c>
      <c r="N1079" s="5">
        <v>697</v>
      </c>
      <c r="O1079" s="6">
        <v>31.907206693287698</v>
      </c>
      <c r="P1079" s="6">
        <v>43.078532040311849</v>
      </c>
      <c r="Q1079" s="6">
        <v>25.442099258414146</v>
      </c>
      <c r="R1079" s="6">
        <v>4.5065601825442103</v>
      </c>
      <c r="S1079" s="6">
        <v>0</v>
      </c>
      <c r="T1079" s="6">
        <v>83.238258223996951</v>
      </c>
      <c r="U1079" s="6">
        <v>19.490397413957027</v>
      </c>
      <c r="V1079" s="6">
        <v>29.169043544400076</v>
      </c>
      <c r="W1079" s="6">
        <v>6.6267351207453888</v>
      </c>
      <c r="X1079" s="5">
        <v>3538</v>
      </c>
      <c r="Y1079" s="5">
        <v>2680</v>
      </c>
      <c r="Z1079" s="5">
        <v>581</v>
      </c>
      <c r="AA1079" s="5">
        <v>1378</v>
      </c>
      <c r="AB1079" s="5">
        <v>1003</v>
      </c>
      <c r="AC1079" s="5">
        <v>233</v>
      </c>
      <c r="AD1079" s="5">
        <v>2160</v>
      </c>
      <c r="AE1079" s="5">
        <v>1677</v>
      </c>
      <c r="AF1079" s="5">
        <v>348</v>
      </c>
      <c r="AG1079" s="6">
        <v>20.751341681574239</v>
      </c>
      <c r="AH1079" s="6">
        <v>77.638888888888886</v>
      </c>
      <c r="AI1079" s="3">
        <v>23.230309072781655</v>
      </c>
      <c r="AJ1079" s="3">
        <v>72.786647314949207</v>
      </c>
    </row>
    <row r="1080" spans="1:36" hidden="1" x14ac:dyDescent="0.2">
      <c r="A1080" s="1" t="str">
        <f t="shared" si="16"/>
        <v>BrentArab</v>
      </c>
      <c r="B1080" s="3" t="s">
        <v>639</v>
      </c>
      <c r="C1080" s="3" t="s">
        <v>640</v>
      </c>
      <c r="D1080" s="3" t="s">
        <v>699</v>
      </c>
      <c r="E1080" s="5">
        <v>11430</v>
      </c>
      <c r="F1080" s="5">
        <v>1890</v>
      </c>
      <c r="G1080" s="5">
        <v>2777</v>
      </c>
      <c r="H1080" s="5">
        <v>1551</v>
      </c>
      <c r="I1080" s="5">
        <v>312</v>
      </c>
      <c r="J1080" s="5">
        <v>0</v>
      </c>
      <c r="K1080" s="5">
        <v>8822</v>
      </c>
      <c r="L1080" s="5">
        <v>1668</v>
      </c>
      <c r="M1080" s="5">
        <v>2398</v>
      </c>
      <c r="N1080" s="5">
        <v>354</v>
      </c>
      <c r="O1080" s="6">
        <v>16.535433070866141</v>
      </c>
      <c r="P1080" s="6">
        <v>24.295713035870516</v>
      </c>
      <c r="Q1080" s="6">
        <v>13.569553805774278</v>
      </c>
      <c r="R1080" s="6">
        <v>2.7296587926509188</v>
      </c>
      <c r="S1080" s="6">
        <v>0</v>
      </c>
      <c r="T1080" s="6">
        <v>77.182852143482066</v>
      </c>
      <c r="U1080" s="6">
        <v>14.593175853018373</v>
      </c>
      <c r="V1080" s="6">
        <v>20.979877515310587</v>
      </c>
      <c r="W1080" s="6">
        <v>3.0971128608923886</v>
      </c>
      <c r="X1080" s="5">
        <v>4146</v>
      </c>
      <c r="Y1080" s="5">
        <v>2576</v>
      </c>
      <c r="Z1080" s="5">
        <v>396</v>
      </c>
      <c r="AA1080" s="5">
        <v>840</v>
      </c>
      <c r="AB1080" s="5">
        <v>527</v>
      </c>
      <c r="AC1080" s="5">
        <v>103</v>
      </c>
      <c r="AD1080" s="5">
        <v>3306</v>
      </c>
      <c r="AE1080" s="5">
        <v>2049</v>
      </c>
      <c r="AF1080" s="5">
        <v>293</v>
      </c>
      <c r="AG1080" s="6">
        <v>14.299658369936555</v>
      </c>
      <c r="AH1080" s="6">
        <v>61.978221415607983</v>
      </c>
      <c r="AI1080" s="3">
        <v>19.54459203036053</v>
      </c>
      <c r="AJ1080" s="3">
        <v>62.738095238095241</v>
      </c>
    </row>
    <row r="1081" spans="1:36" hidden="1" x14ac:dyDescent="0.2">
      <c r="A1081" s="1" t="str">
        <f t="shared" si="16"/>
        <v>BrentOther</v>
      </c>
      <c r="B1081" s="3" t="s">
        <v>639</v>
      </c>
      <c r="C1081" s="3" t="s">
        <v>640</v>
      </c>
      <c r="D1081" s="3" t="s">
        <v>718</v>
      </c>
      <c r="E1081" s="5">
        <v>6512</v>
      </c>
      <c r="F1081" s="5">
        <v>1123</v>
      </c>
      <c r="G1081" s="5">
        <v>1611</v>
      </c>
      <c r="H1081" s="5">
        <v>923</v>
      </c>
      <c r="I1081" s="5">
        <v>153</v>
      </c>
      <c r="J1081" s="5">
        <v>0</v>
      </c>
      <c r="K1081" s="5">
        <v>5120</v>
      </c>
      <c r="L1081" s="5">
        <v>1086</v>
      </c>
      <c r="M1081" s="5">
        <v>1564</v>
      </c>
      <c r="N1081" s="5">
        <v>270</v>
      </c>
      <c r="O1081" s="6">
        <v>17.245085995085994</v>
      </c>
      <c r="P1081" s="6">
        <v>24.738943488943487</v>
      </c>
      <c r="Q1081" s="6">
        <v>14.173832923832924</v>
      </c>
      <c r="R1081" s="6">
        <v>2.3495085995085994</v>
      </c>
      <c r="S1081" s="6">
        <v>0</v>
      </c>
      <c r="T1081" s="6">
        <v>78.624078624078621</v>
      </c>
      <c r="U1081" s="6">
        <v>16.676904176904177</v>
      </c>
      <c r="V1081" s="6">
        <v>24.017199017199019</v>
      </c>
      <c r="W1081" s="6">
        <v>4.1461916461916459</v>
      </c>
      <c r="X1081" s="5">
        <v>2667</v>
      </c>
      <c r="Y1081" s="5">
        <v>2039</v>
      </c>
      <c r="Z1081" s="5">
        <v>219</v>
      </c>
      <c r="AA1081" s="5">
        <v>636</v>
      </c>
      <c r="AB1081" s="5">
        <v>458</v>
      </c>
      <c r="AC1081" s="5">
        <v>52</v>
      </c>
      <c r="AD1081" s="5">
        <v>2031</v>
      </c>
      <c r="AE1081" s="5">
        <v>1581</v>
      </c>
      <c r="AF1081" s="5">
        <v>167</v>
      </c>
      <c r="AG1081" s="6">
        <v>10.562934851359898</v>
      </c>
      <c r="AH1081" s="6">
        <v>77.843426883308709</v>
      </c>
      <c r="AI1081" s="3">
        <v>11.353711790393014</v>
      </c>
      <c r="AJ1081" s="3">
        <v>72.012578616352201</v>
      </c>
    </row>
    <row r="1082" spans="1:36" x14ac:dyDescent="0.2">
      <c r="A1082" s="1" t="str">
        <f t="shared" si="16"/>
        <v>BrentwoodAll people</v>
      </c>
      <c r="B1082" s="3" t="s">
        <v>245</v>
      </c>
      <c r="C1082" s="3" t="s">
        <v>246</v>
      </c>
      <c r="D1082" s="3" t="s">
        <v>700</v>
      </c>
      <c r="E1082" s="5">
        <v>73601</v>
      </c>
      <c r="F1082" s="5">
        <v>0</v>
      </c>
      <c r="G1082" s="5">
        <v>0</v>
      </c>
      <c r="H1082" s="5">
        <v>0</v>
      </c>
      <c r="I1082" s="5">
        <v>0</v>
      </c>
      <c r="J1082" s="5">
        <v>1450</v>
      </c>
      <c r="K1082" s="5">
        <v>8019</v>
      </c>
      <c r="L1082" s="5">
        <v>0</v>
      </c>
      <c r="M1082" s="5">
        <v>0</v>
      </c>
      <c r="N1082" s="5">
        <v>0</v>
      </c>
      <c r="O1082" s="6">
        <v>0</v>
      </c>
      <c r="P1082" s="6">
        <v>0</v>
      </c>
      <c r="Q1082" s="6">
        <v>0</v>
      </c>
      <c r="R1082" s="6">
        <v>0</v>
      </c>
      <c r="S1082" s="6">
        <v>1.9700819282346707</v>
      </c>
      <c r="T1082" s="6">
        <v>10.895232401733672</v>
      </c>
      <c r="U1082" s="6">
        <v>0</v>
      </c>
      <c r="V1082" s="6">
        <v>0</v>
      </c>
      <c r="W1082" s="6">
        <v>0</v>
      </c>
      <c r="X1082" s="5">
        <v>24227</v>
      </c>
      <c r="Y1082" s="5">
        <v>21359</v>
      </c>
      <c r="Z1082" s="5">
        <v>860</v>
      </c>
      <c r="AA1082" s="5">
        <v>0</v>
      </c>
      <c r="AB1082" s="5">
        <v>0</v>
      </c>
      <c r="AC1082" s="5">
        <v>0</v>
      </c>
      <c r="AD1082" s="5">
        <v>24227</v>
      </c>
      <c r="AE1082" s="5">
        <v>21359</v>
      </c>
      <c r="AF1082" s="5">
        <v>860</v>
      </c>
      <c r="AG1082" s="6">
        <v>4.0264057306053651</v>
      </c>
      <c r="AH1082" s="6">
        <v>88.161968052173194</v>
      </c>
      <c r="AI1082" s="3"/>
      <c r="AJ1082" s="3"/>
    </row>
    <row r="1083" spans="1:36" hidden="1" x14ac:dyDescent="0.2">
      <c r="A1083" s="1" t="str">
        <f t="shared" si="16"/>
        <v>BrentwoodWhite British</v>
      </c>
      <c r="B1083" s="3" t="s">
        <v>245</v>
      </c>
      <c r="C1083" s="3" t="s">
        <v>246</v>
      </c>
      <c r="D1083" s="3" t="s">
        <v>701</v>
      </c>
      <c r="E1083" s="5">
        <v>65688</v>
      </c>
      <c r="F1083" s="5">
        <v>0</v>
      </c>
      <c r="G1083" s="5">
        <v>0</v>
      </c>
      <c r="H1083" s="5">
        <v>0</v>
      </c>
      <c r="I1083" s="5">
        <v>0</v>
      </c>
      <c r="J1083" s="5">
        <v>1315</v>
      </c>
      <c r="K1083" s="5">
        <v>7317</v>
      </c>
      <c r="L1083" s="5">
        <v>0</v>
      </c>
      <c r="M1083" s="5">
        <v>0</v>
      </c>
      <c r="N1083" s="5">
        <v>0</v>
      </c>
      <c r="O1083" s="6">
        <v>0</v>
      </c>
      <c r="P1083" s="6">
        <v>0</v>
      </c>
      <c r="Q1083" s="6">
        <v>0</v>
      </c>
      <c r="R1083" s="6">
        <v>0</v>
      </c>
      <c r="S1083" s="6">
        <v>2.0018877116063818</v>
      </c>
      <c r="T1083" s="6">
        <v>11.139020825721593</v>
      </c>
      <c r="U1083" s="6">
        <v>0</v>
      </c>
      <c r="V1083" s="6">
        <v>0</v>
      </c>
      <c r="W1083" s="6">
        <v>0</v>
      </c>
      <c r="X1083" s="5">
        <v>20902</v>
      </c>
      <c r="Y1083" s="5">
        <v>18424</v>
      </c>
      <c r="Z1083" s="5">
        <v>704</v>
      </c>
      <c r="AA1083" s="5">
        <v>0</v>
      </c>
      <c r="AB1083" s="5">
        <v>0</v>
      </c>
      <c r="AC1083" s="5">
        <v>0</v>
      </c>
      <c r="AD1083" s="5">
        <v>20902</v>
      </c>
      <c r="AE1083" s="5">
        <v>18424</v>
      </c>
      <c r="AF1083" s="5">
        <v>704</v>
      </c>
      <c r="AG1083" s="6">
        <v>3.8211029092488058</v>
      </c>
      <c r="AH1083" s="6">
        <v>88.144675150703279</v>
      </c>
      <c r="AI1083" s="3"/>
      <c r="AJ1083" s="3"/>
    </row>
    <row r="1084" spans="1:36" hidden="1" x14ac:dyDescent="0.2">
      <c r="A1084" s="1" t="str">
        <f t="shared" si="16"/>
        <v>BrentwoodMinorities - all other than White British</v>
      </c>
      <c r="B1084" s="3" t="s">
        <v>245</v>
      </c>
      <c r="C1084" s="3" t="s">
        <v>246</v>
      </c>
      <c r="D1084" s="3" t="s">
        <v>702</v>
      </c>
      <c r="E1084" s="5">
        <v>7913</v>
      </c>
      <c r="F1084" s="5">
        <v>0</v>
      </c>
      <c r="G1084" s="5">
        <v>0</v>
      </c>
      <c r="H1084" s="5">
        <v>0</v>
      </c>
      <c r="I1084" s="5">
        <v>0</v>
      </c>
      <c r="J1084" s="5">
        <v>135</v>
      </c>
      <c r="K1084" s="5">
        <v>702</v>
      </c>
      <c r="L1084" s="5">
        <v>0</v>
      </c>
      <c r="M1084" s="5">
        <v>0</v>
      </c>
      <c r="N1084" s="5">
        <v>0</v>
      </c>
      <c r="O1084" s="6">
        <v>0</v>
      </c>
      <c r="P1084" s="6">
        <v>0</v>
      </c>
      <c r="Q1084" s="6">
        <v>0</v>
      </c>
      <c r="R1084" s="6">
        <v>0</v>
      </c>
      <c r="S1084" s="6">
        <v>1.7060533299633514</v>
      </c>
      <c r="T1084" s="6">
        <v>8.8714773158094271</v>
      </c>
      <c r="U1084" s="6">
        <v>0</v>
      </c>
      <c r="V1084" s="6">
        <v>0</v>
      </c>
      <c r="W1084" s="6">
        <v>0</v>
      </c>
      <c r="X1084" s="5">
        <v>3325</v>
      </c>
      <c r="Y1084" s="5">
        <v>2935</v>
      </c>
      <c r="Z1084" s="5">
        <v>156</v>
      </c>
      <c r="AA1084" s="5">
        <v>0</v>
      </c>
      <c r="AB1084" s="5">
        <v>0</v>
      </c>
      <c r="AC1084" s="5">
        <v>0</v>
      </c>
      <c r="AD1084" s="5">
        <v>3325</v>
      </c>
      <c r="AE1084" s="5">
        <v>2935</v>
      </c>
      <c r="AF1084" s="5">
        <v>156</v>
      </c>
      <c r="AG1084" s="6">
        <v>5.3151618398637135</v>
      </c>
      <c r="AH1084" s="6">
        <v>88.270676691729321</v>
      </c>
      <c r="AI1084" s="3"/>
      <c r="AJ1084" s="3"/>
    </row>
    <row r="1085" spans="1:36" hidden="1" x14ac:dyDescent="0.2">
      <c r="A1085" s="1" t="str">
        <f t="shared" si="16"/>
        <v>BrentwoodWhite Irish</v>
      </c>
      <c r="B1085" s="3" t="s">
        <v>245</v>
      </c>
      <c r="C1085" s="3" t="s">
        <v>246</v>
      </c>
      <c r="D1085" s="3" t="s">
        <v>703</v>
      </c>
      <c r="E1085" s="5">
        <v>921</v>
      </c>
      <c r="F1085" s="5">
        <v>0</v>
      </c>
      <c r="G1085" s="5">
        <v>0</v>
      </c>
      <c r="H1085" s="5">
        <v>0</v>
      </c>
      <c r="I1085" s="5">
        <v>0</v>
      </c>
      <c r="J1085" s="5">
        <v>18</v>
      </c>
      <c r="K1085" s="5">
        <v>98</v>
      </c>
      <c r="L1085" s="5">
        <v>0</v>
      </c>
      <c r="M1085" s="5">
        <v>0</v>
      </c>
      <c r="N1085" s="5">
        <v>0</v>
      </c>
      <c r="O1085" s="6">
        <v>0</v>
      </c>
      <c r="P1085" s="6">
        <v>0</v>
      </c>
      <c r="Q1085" s="6">
        <v>0</v>
      </c>
      <c r="R1085" s="6">
        <v>0</v>
      </c>
      <c r="S1085" s="6">
        <v>1.9543973941368078</v>
      </c>
      <c r="T1085" s="6">
        <v>10.640608034744842</v>
      </c>
      <c r="U1085" s="6">
        <v>0</v>
      </c>
      <c r="V1085" s="6">
        <v>0</v>
      </c>
      <c r="W1085" s="6">
        <v>0</v>
      </c>
      <c r="X1085" s="5">
        <v>347</v>
      </c>
      <c r="Y1085" s="5">
        <v>317</v>
      </c>
      <c r="Z1085" s="5">
        <v>19</v>
      </c>
      <c r="AA1085" s="5">
        <v>0</v>
      </c>
      <c r="AB1085" s="5">
        <v>0</v>
      </c>
      <c r="AC1085" s="5">
        <v>0</v>
      </c>
      <c r="AD1085" s="5">
        <v>347</v>
      </c>
      <c r="AE1085" s="5">
        <v>317</v>
      </c>
      <c r="AF1085" s="5">
        <v>19</v>
      </c>
      <c r="AG1085" s="6">
        <v>5.9936908517350158</v>
      </c>
      <c r="AH1085" s="6">
        <v>91.354466858789621</v>
      </c>
      <c r="AI1085" s="3"/>
      <c r="AJ1085" s="3"/>
    </row>
    <row r="1086" spans="1:36" hidden="1" x14ac:dyDescent="0.2">
      <c r="A1086" s="1" t="str">
        <f t="shared" si="16"/>
        <v>BrentwoodWhite Gyspy or Irish Traveller</v>
      </c>
      <c r="B1086" s="3" t="s">
        <v>245</v>
      </c>
      <c r="C1086" s="3" t="s">
        <v>246</v>
      </c>
      <c r="D1086" s="3" t="s">
        <v>704</v>
      </c>
      <c r="E1086" s="5">
        <v>121</v>
      </c>
      <c r="F1086" s="5">
        <v>0</v>
      </c>
      <c r="G1086" s="5">
        <v>0</v>
      </c>
      <c r="H1086" s="5">
        <v>0</v>
      </c>
      <c r="I1086" s="5">
        <v>0</v>
      </c>
      <c r="J1086" s="5">
        <v>0</v>
      </c>
      <c r="K1086" s="5">
        <v>39</v>
      </c>
      <c r="L1086" s="5">
        <v>0</v>
      </c>
      <c r="M1086" s="5">
        <v>0</v>
      </c>
      <c r="N1086" s="5">
        <v>0</v>
      </c>
      <c r="O1086" s="6">
        <v>0</v>
      </c>
      <c r="P1086" s="6">
        <v>0</v>
      </c>
      <c r="Q1086" s="6">
        <v>0</v>
      </c>
      <c r="R1086" s="6">
        <v>0</v>
      </c>
      <c r="S1086" s="6">
        <v>0</v>
      </c>
      <c r="T1086" s="6">
        <v>32.231404958677686</v>
      </c>
      <c r="U1086" s="6">
        <v>0</v>
      </c>
      <c r="V1086" s="6">
        <v>0</v>
      </c>
      <c r="W1086" s="6">
        <v>0</v>
      </c>
      <c r="X1086" s="5">
        <v>43</v>
      </c>
      <c r="Y1086" s="5">
        <v>25</v>
      </c>
      <c r="Z1086" s="5">
        <v>6</v>
      </c>
      <c r="AA1086" s="5">
        <v>0</v>
      </c>
      <c r="AB1086" s="5">
        <v>0</v>
      </c>
      <c r="AC1086" s="5">
        <v>0</v>
      </c>
      <c r="AD1086" s="5">
        <v>43</v>
      </c>
      <c r="AE1086" s="5">
        <v>25</v>
      </c>
      <c r="AF1086" s="5">
        <v>6</v>
      </c>
      <c r="AG1086" s="6">
        <v>24</v>
      </c>
      <c r="AH1086" s="6">
        <v>58.139534883720927</v>
      </c>
      <c r="AI1086" s="3"/>
      <c r="AJ1086" s="3"/>
    </row>
    <row r="1087" spans="1:36" hidden="1" x14ac:dyDescent="0.2">
      <c r="A1087" s="1" t="str">
        <f t="shared" si="16"/>
        <v>BrentwoodWhite Other</v>
      </c>
      <c r="B1087" s="3" t="s">
        <v>245</v>
      </c>
      <c r="C1087" s="3" t="s">
        <v>246</v>
      </c>
      <c r="D1087" s="3" t="s">
        <v>705</v>
      </c>
      <c r="E1087" s="5">
        <v>2138</v>
      </c>
      <c r="F1087" s="5">
        <v>0</v>
      </c>
      <c r="G1087" s="5">
        <v>0</v>
      </c>
      <c r="H1087" s="5">
        <v>0</v>
      </c>
      <c r="I1087" s="5">
        <v>0</v>
      </c>
      <c r="J1087" s="5">
        <v>36</v>
      </c>
      <c r="K1087" s="5">
        <v>154</v>
      </c>
      <c r="L1087" s="5">
        <v>0</v>
      </c>
      <c r="M1087" s="5">
        <v>0</v>
      </c>
      <c r="N1087" s="5">
        <v>0</v>
      </c>
      <c r="O1087" s="6">
        <v>0</v>
      </c>
      <c r="P1087" s="6">
        <v>0</v>
      </c>
      <c r="Q1087" s="6">
        <v>0</v>
      </c>
      <c r="R1087" s="6">
        <v>0</v>
      </c>
      <c r="S1087" s="6">
        <v>1.6838166510757717</v>
      </c>
      <c r="T1087" s="6">
        <v>7.2029934518241348</v>
      </c>
      <c r="U1087" s="6">
        <v>0</v>
      </c>
      <c r="V1087" s="6">
        <v>0</v>
      </c>
      <c r="W1087" s="6">
        <v>0</v>
      </c>
      <c r="X1087" s="5">
        <v>1065</v>
      </c>
      <c r="Y1087" s="5">
        <v>951</v>
      </c>
      <c r="Z1087" s="5">
        <v>41</v>
      </c>
      <c r="AA1087" s="5">
        <v>0</v>
      </c>
      <c r="AB1087" s="5">
        <v>0</v>
      </c>
      <c r="AC1087" s="5">
        <v>0</v>
      </c>
      <c r="AD1087" s="5">
        <v>1065</v>
      </c>
      <c r="AE1087" s="5">
        <v>951</v>
      </c>
      <c r="AF1087" s="5">
        <v>41</v>
      </c>
      <c r="AG1087" s="6">
        <v>4.3112513144058884</v>
      </c>
      <c r="AH1087" s="6">
        <v>89.295774647887328</v>
      </c>
      <c r="AI1087" s="3"/>
      <c r="AJ1087" s="3"/>
    </row>
    <row r="1088" spans="1:36" hidden="1" x14ac:dyDescent="0.2">
      <c r="A1088" s="1" t="str">
        <f t="shared" si="16"/>
        <v>BrentwoodMixed White and Black Caribbean</v>
      </c>
      <c r="B1088" s="3" t="s">
        <v>245</v>
      </c>
      <c r="C1088" s="3" t="s">
        <v>246</v>
      </c>
      <c r="D1088" s="3" t="s">
        <v>706</v>
      </c>
      <c r="E1088" s="5">
        <v>343</v>
      </c>
      <c r="F1088" s="5">
        <v>0</v>
      </c>
      <c r="G1088" s="5">
        <v>0</v>
      </c>
      <c r="H1088" s="5">
        <v>0</v>
      </c>
      <c r="I1088" s="5">
        <v>0</v>
      </c>
      <c r="J1088" s="5">
        <v>7</v>
      </c>
      <c r="K1088" s="5">
        <v>31</v>
      </c>
      <c r="L1088" s="5">
        <v>0</v>
      </c>
      <c r="M1088" s="5">
        <v>0</v>
      </c>
      <c r="N1088" s="5">
        <v>0</v>
      </c>
      <c r="O1088" s="6">
        <v>0</v>
      </c>
      <c r="P1088" s="6">
        <v>0</v>
      </c>
      <c r="Q1088" s="6">
        <v>0</v>
      </c>
      <c r="R1088" s="6">
        <v>0</v>
      </c>
      <c r="S1088" s="6">
        <v>2.0408163265306123</v>
      </c>
      <c r="T1088" s="6">
        <v>9.037900874635568</v>
      </c>
      <c r="U1088" s="6">
        <v>0</v>
      </c>
      <c r="V1088" s="6">
        <v>0</v>
      </c>
      <c r="W1088" s="6">
        <v>0</v>
      </c>
      <c r="X1088" s="5">
        <v>77</v>
      </c>
      <c r="Y1088" s="5">
        <v>69</v>
      </c>
      <c r="Z1088" s="5">
        <v>7</v>
      </c>
      <c r="AA1088" s="5">
        <v>0</v>
      </c>
      <c r="AB1088" s="5">
        <v>0</v>
      </c>
      <c r="AC1088" s="5">
        <v>0</v>
      </c>
      <c r="AD1088" s="5">
        <v>77</v>
      </c>
      <c r="AE1088" s="5">
        <v>69</v>
      </c>
      <c r="AF1088" s="5">
        <v>7</v>
      </c>
      <c r="AG1088" s="6">
        <v>10.144927536231885</v>
      </c>
      <c r="AH1088" s="6">
        <v>89.610389610389603</v>
      </c>
      <c r="AI1088" s="3"/>
      <c r="AJ1088" s="3"/>
    </row>
    <row r="1089" spans="1:36" hidden="1" x14ac:dyDescent="0.2">
      <c r="A1089" s="1" t="str">
        <f t="shared" si="16"/>
        <v>BrentwoodMixed White and Black African</v>
      </c>
      <c r="B1089" s="3" t="s">
        <v>245</v>
      </c>
      <c r="C1089" s="3" t="s">
        <v>246</v>
      </c>
      <c r="D1089" s="3" t="s">
        <v>707</v>
      </c>
      <c r="E1089" s="5">
        <v>138</v>
      </c>
      <c r="F1089" s="5">
        <v>0</v>
      </c>
      <c r="G1089" s="5">
        <v>0</v>
      </c>
      <c r="H1089" s="5">
        <v>0</v>
      </c>
      <c r="I1089" s="5">
        <v>0</v>
      </c>
      <c r="J1089" s="5">
        <v>4</v>
      </c>
      <c r="K1089" s="5">
        <v>12</v>
      </c>
      <c r="L1089" s="5">
        <v>0</v>
      </c>
      <c r="M1089" s="5">
        <v>0</v>
      </c>
      <c r="N1089" s="5">
        <v>0</v>
      </c>
      <c r="O1089" s="6">
        <v>0</v>
      </c>
      <c r="P1089" s="6">
        <v>0</v>
      </c>
      <c r="Q1089" s="6">
        <v>0</v>
      </c>
      <c r="R1089" s="6">
        <v>0</v>
      </c>
      <c r="S1089" s="6">
        <v>2.8985507246376812</v>
      </c>
      <c r="T1089" s="6">
        <v>8.695652173913043</v>
      </c>
      <c r="U1089" s="6">
        <v>0</v>
      </c>
      <c r="V1089" s="6">
        <v>0</v>
      </c>
      <c r="W1089" s="6">
        <v>0</v>
      </c>
      <c r="X1089" s="5">
        <v>34</v>
      </c>
      <c r="Y1089" s="5">
        <v>29</v>
      </c>
      <c r="Z1089" s="5">
        <v>2</v>
      </c>
      <c r="AA1089" s="5">
        <v>0</v>
      </c>
      <c r="AB1089" s="5">
        <v>0</v>
      </c>
      <c r="AC1089" s="5">
        <v>0</v>
      </c>
      <c r="AD1089" s="5">
        <v>34</v>
      </c>
      <c r="AE1089" s="5">
        <v>29</v>
      </c>
      <c r="AF1089" s="5">
        <v>2</v>
      </c>
      <c r="AG1089" s="6">
        <v>6.8965517241379306</v>
      </c>
      <c r="AH1089" s="6">
        <v>85.294117647058826</v>
      </c>
      <c r="AI1089" s="3"/>
      <c r="AJ1089" s="3"/>
    </row>
    <row r="1090" spans="1:36" hidden="1" x14ac:dyDescent="0.2">
      <c r="A1090" s="1" t="str">
        <f t="shared" ref="A1090:A1153" si="17">C1090&amp;D1090</f>
        <v>BrentwoodMixed White and Asian</v>
      </c>
      <c r="B1090" s="3" t="s">
        <v>245</v>
      </c>
      <c r="C1090" s="3" t="s">
        <v>246</v>
      </c>
      <c r="D1090" s="3" t="s">
        <v>708</v>
      </c>
      <c r="E1090" s="5">
        <v>444</v>
      </c>
      <c r="F1090" s="5">
        <v>0</v>
      </c>
      <c r="G1090" s="5">
        <v>0</v>
      </c>
      <c r="H1090" s="5">
        <v>0</v>
      </c>
      <c r="I1090" s="5">
        <v>0</v>
      </c>
      <c r="J1090" s="5">
        <v>4</v>
      </c>
      <c r="K1090" s="5">
        <v>41</v>
      </c>
      <c r="L1090" s="5">
        <v>0</v>
      </c>
      <c r="M1090" s="5">
        <v>0</v>
      </c>
      <c r="N1090" s="5">
        <v>0</v>
      </c>
      <c r="O1090" s="6">
        <v>0</v>
      </c>
      <c r="P1090" s="6">
        <v>0</v>
      </c>
      <c r="Q1090" s="6">
        <v>0</v>
      </c>
      <c r="R1090" s="6">
        <v>0</v>
      </c>
      <c r="S1090" s="6">
        <v>0.90090090090090091</v>
      </c>
      <c r="T1090" s="6">
        <v>9.2342342342342345</v>
      </c>
      <c r="U1090" s="6">
        <v>0</v>
      </c>
      <c r="V1090" s="6">
        <v>0</v>
      </c>
      <c r="W1090" s="6">
        <v>0</v>
      </c>
      <c r="X1090" s="5">
        <v>106</v>
      </c>
      <c r="Y1090" s="5">
        <v>88</v>
      </c>
      <c r="Z1090" s="5">
        <v>3</v>
      </c>
      <c r="AA1090" s="5">
        <v>0</v>
      </c>
      <c r="AB1090" s="5">
        <v>0</v>
      </c>
      <c r="AC1090" s="5">
        <v>0</v>
      </c>
      <c r="AD1090" s="5">
        <v>106</v>
      </c>
      <c r="AE1090" s="5">
        <v>88</v>
      </c>
      <c r="AF1090" s="5">
        <v>3</v>
      </c>
      <c r="AG1090" s="6">
        <v>3.4090909090909092</v>
      </c>
      <c r="AH1090" s="6">
        <v>83.018867924528308</v>
      </c>
      <c r="AI1090" s="3"/>
      <c r="AJ1090" s="3"/>
    </row>
    <row r="1091" spans="1:36" hidden="1" x14ac:dyDescent="0.2">
      <c r="A1091" s="1" t="str">
        <f t="shared" si="17"/>
        <v>BrentwoodMixed Other</v>
      </c>
      <c r="B1091" s="3" t="s">
        <v>245</v>
      </c>
      <c r="C1091" s="3" t="s">
        <v>246</v>
      </c>
      <c r="D1091" s="3" t="s">
        <v>709</v>
      </c>
      <c r="E1091" s="5">
        <v>271</v>
      </c>
      <c r="F1091" s="5">
        <v>0</v>
      </c>
      <c r="G1091" s="5">
        <v>0</v>
      </c>
      <c r="H1091" s="5">
        <v>0</v>
      </c>
      <c r="I1091" s="5">
        <v>0</v>
      </c>
      <c r="J1091" s="5">
        <v>8</v>
      </c>
      <c r="K1091" s="5">
        <v>15</v>
      </c>
      <c r="L1091" s="5">
        <v>0</v>
      </c>
      <c r="M1091" s="5">
        <v>0</v>
      </c>
      <c r="N1091" s="5">
        <v>0</v>
      </c>
      <c r="O1091" s="6">
        <v>0</v>
      </c>
      <c r="P1091" s="6">
        <v>0</v>
      </c>
      <c r="Q1091" s="6">
        <v>0</v>
      </c>
      <c r="R1091" s="6">
        <v>0</v>
      </c>
      <c r="S1091" s="6">
        <v>2.9520295202952029</v>
      </c>
      <c r="T1091" s="6">
        <v>5.5350553505535052</v>
      </c>
      <c r="U1091" s="6">
        <v>0</v>
      </c>
      <c r="V1091" s="6">
        <v>0</v>
      </c>
      <c r="W1091" s="6">
        <v>0</v>
      </c>
      <c r="X1091" s="5">
        <v>75</v>
      </c>
      <c r="Y1091" s="5">
        <v>70</v>
      </c>
      <c r="Z1091" s="5">
        <v>4</v>
      </c>
      <c r="AA1091" s="5">
        <v>0</v>
      </c>
      <c r="AB1091" s="5">
        <v>0</v>
      </c>
      <c r="AC1091" s="5">
        <v>0</v>
      </c>
      <c r="AD1091" s="5">
        <v>75</v>
      </c>
      <c r="AE1091" s="5">
        <v>70</v>
      </c>
      <c r="AF1091" s="5">
        <v>4</v>
      </c>
      <c r="AG1091" s="6">
        <v>5.7142857142857144</v>
      </c>
      <c r="AH1091" s="6">
        <v>93.333333333333329</v>
      </c>
      <c r="AI1091" s="3"/>
      <c r="AJ1091" s="3"/>
    </row>
    <row r="1092" spans="1:36" hidden="1" x14ac:dyDescent="0.2">
      <c r="A1092" s="1" t="str">
        <f t="shared" si="17"/>
        <v>BrentwoodIndian</v>
      </c>
      <c r="B1092" s="3" t="s">
        <v>245</v>
      </c>
      <c r="C1092" s="3" t="s">
        <v>246</v>
      </c>
      <c r="D1092" s="3" t="s">
        <v>710</v>
      </c>
      <c r="E1092" s="5">
        <v>939</v>
      </c>
      <c r="F1092" s="5">
        <v>0</v>
      </c>
      <c r="G1092" s="5">
        <v>0</v>
      </c>
      <c r="H1092" s="5">
        <v>0</v>
      </c>
      <c r="I1092" s="5">
        <v>0</v>
      </c>
      <c r="J1092" s="5">
        <v>5</v>
      </c>
      <c r="K1092" s="5">
        <v>98</v>
      </c>
      <c r="L1092" s="5">
        <v>0</v>
      </c>
      <c r="M1092" s="5">
        <v>0</v>
      </c>
      <c r="N1092" s="5">
        <v>0</v>
      </c>
      <c r="O1092" s="6">
        <v>0</v>
      </c>
      <c r="P1092" s="6">
        <v>0</v>
      </c>
      <c r="Q1092" s="6">
        <v>0</v>
      </c>
      <c r="R1092" s="6">
        <v>0</v>
      </c>
      <c r="S1092" s="6">
        <v>0.53248136315228967</v>
      </c>
      <c r="T1092" s="6">
        <v>10.436634717784878</v>
      </c>
      <c r="U1092" s="6">
        <v>0</v>
      </c>
      <c r="V1092" s="6">
        <v>0</v>
      </c>
      <c r="W1092" s="6">
        <v>0</v>
      </c>
      <c r="X1092" s="5">
        <v>437</v>
      </c>
      <c r="Y1092" s="5">
        <v>396</v>
      </c>
      <c r="Z1092" s="5">
        <v>16</v>
      </c>
      <c r="AA1092" s="5">
        <v>0</v>
      </c>
      <c r="AB1092" s="5">
        <v>0</v>
      </c>
      <c r="AC1092" s="5">
        <v>0</v>
      </c>
      <c r="AD1092" s="5">
        <v>437</v>
      </c>
      <c r="AE1092" s="5">
        <v>396</v>
      </c>
      <c r="AF1092" s="5">
        <v>16</v>
      </c>
      <c r="AG1092" s="6">
        <v>4.0404040404040407</v>
      </c>
      <c r="AH1092" s="6">
        <v>90.617848970251714</v>
      </c>
      <c r="AI1092" s="3"/>
      <c r="AJ1092" s="3"/>
    </row>
    <row r="1093" spans="1:36" hidden="1" x14ac:dyDescent="0.2">
      <c r="A1093" s="1" t="str">
        <f t="shared" si="17"/>
        <v>BrentwoodPakistani</v>
      </c>
      <c r="B1093" s="3" t="s">
        <v>245</v>
      </c>
      <c r="C1093" s="3" t="s">
        <v>246</v>
      </c>
      <c r="D1093" s="3" t="s">
        <v>711</v>
      </c>
      <c r="E1093" s="5">
        <v>113</v>
      </c>
      <c r="F1093" s="5">
        <v>0</v>
      </c>
      <c r="G1093" s="5">
        <v>0</v>
      </c>
      <c r="H1093" s="5">
        <v>0</v>
      </c>
      <c r="I1093" s="5">
        <v>0</v>
      </c>
      <c r="J1093" s="5">
        <v>0</v>
      </c>
      <c r="K1093" s="5">
        <v>6</v>
      </c>
      <c r="L1093" s="5">
        <v>0</v>
      </c>
      <c r="M1093" s="5">
        <v>0</v>
      </c>
      <c r="N1093" s="5">
        <v>0</v>
      </c>
      <c r="O1093" s="6">
        <v>0</v>
      </c>
      <c r="P1093" s="6">
        <v>0</v>
      </c>
      <c r="Q1093" s="6">
        <v>0</v>
      </c>
      <c r="R1093" s="6">
        <v>0</v>
      </c>
      <c r="S1093" s="6">
        <v>0</v>
      </c>
      <c r="T1093" s="6">
        <v>5.3097345132743365</v>
      </c>
      <c r="U1093" s="6">
        <v>0</v>
      </c>
      <c r="V1093" s="6">
        <v>0</v>
      </c>
      <c r="W1093" s="6">
        <v>0</v>
      </c>
      <c r="X1093" s="5">
        <v>59</v>
      </c>
      <c r="Y1093" s="5">
        <v>45</v>
      </c>
      <c r="Z1093" s="5">
        <v>2</v>
      </c>
      <c r="AA1093" s="5">
        <v>0</v>
      </c>
      <c r="AB1093" s="5">
        <v>0</v>
      </c>
      <c r="AC1093" s="5">
        <v>0</v>
      </c>
      <c r="AD1093" s="5">
        <v>59</v>
      </c>
      <c r="AE1093" s="5">
        <v>45</v>
      </c>
      <c r="AF1093" s="5">
        <v>2</v>
      </c>
      <c r="AG1093" s="6">
        <v>4.4444444444444446</v>
      </c>
      <c r="AH1093" s="6">
        <v>76.271186440677965</v>
      </c>
      <c r="AI1093" s="3"/>
      <c r="AJ1093" s="3"/>
    </row>
    <row r="1094" spans="1:36" hidden="1" x14ac:dyDescent="0.2">
      <c r="A1094" s="1" t="str">
        <f t="shared" si="17"/>
        <v>BrentwoodBangladeshi</v>
      </c>
      <c r="B1094" s="3" t="s">
        <v>245</v>
      </c>
      <c r="C1094" s="3" t="s">
        <v>246</v>
      </c>
      <c r="D1094" s="3" t="s">
        <v>712</v>
      </c>
      <c r="E1094" s="5">
        <v>172</v>
      </c>
      <c r="F1094" s="5">
        <v>0</v>
      </c>
      <c r="G1094" s="5">
        <v>0</v>
      </c>
      <c r="H1094" s="5">
        <v>0</v>
      </c>
      <c r="I1094" s="5">
        <v>0</v>
      </c>
      <c r="J1094" s="5">
        <v>6</v>
      </c>
      <c r="K1094" s="5">
        <v>2</v>
      </c>
      <c r="L1094" s="5">
        <v>0</v>
      </c>
      <c r="M1094" s="5">
        <v>0</v>
      </c>
      <c r="N1094" s="5">
        <v>0</v>
      </c>
      <c r="O1094" s="6">
        <v>0</v>
      </c>
      <c r="P1094" s="6">
        <v>0</v>
      </c>
      <c r="Q1094" s="6">
        <v>0</v>
      </c>
      <c r="R1094" s="6">
        <v>0</v>
      </c>
      <c r="S1094" s="6">
        <v>3.4883720930232558</v>
      </c>
      <c r="T1094" s="6">
        <v>1.1627906976744187</v>
      </c>
      <c r="U1094" s="6">
        <v>0</v>
      </c>
      <c r="V1094" s="6">
        <v>0</v>
      </c>
      <c r="W1094" s="6">
        <v>0</v>
      </c>
      <c r="X1094" s="5">
        <v>72</v>
      </c>
      <c r="Y1094" s="5">
        <v>54</v>
      </c>
      <c r="Z1094" s="5">
        <v>7</v>
      </c>
      <c r="AA1094" s="5">
        <v>0</v>
      </c>
      <c r="AB1094" s="5">
        <v>0</v>
      </c>
      <c r="AC1094" s="5">
        <v>0</v>
      </c>
      <c r="AD1094" s="5">
        <v>72</v>
      </c>
      <c r="AE1094" s="5">
        <v>54</v>
      </c>
      <c r="AF1094" s="5">
        <v>7</v>
      </c>
      <c r="AG1094" s="6">
        <v>12.962962962962964</v>
      </c>
      <c r="AH1094" s="6">
        <v>75</v>
      </c>
      <c r="AI1094" s="3"/>
      <c r="AJ1094" s="3"/>
    </row>
    <row r="1095" spans="1:36" hidden="1" x14ac:dyDescent="0.2">
      <c r="A1095" s="1" t="str">
        <f t="shared" si="17"/>
        <v>BrentwoodChinese</v>
      </c>
      <c r="B1095" s="3" t="s">
        <v>245</v>
      </c>
      <c r="C1095" s="3" t="s">
        <v>246</v>
      </c>
      <c r="D1095" s="3" t="s">
        <v>713</v>
      </c>
      <c r="E1095" s="5">
        <v>377</v>
      </c>
      <c r="F1095" s="5">
        <v>0</v>
      </c>
      <c r="G1095" s="5">
        <v>0</v>
      </c>
      <c r="H1095" s="5">
        <v>0</v>
      </c>
      <c r="I1095" s="5">
        <v>0</v>
      </c>
      <c r="J1095" s="5">
        <v>3</v>
      </c>
      <c r="K1095" s="5">
        <v>38</v>
      </c>
      <c r="L1095" s="5">
        <v>0</v>
      </c>
      <c r="M1095" s="5">
        <v>0</v>
      </c>
      <c r="N1095" s="5">
        <v>0</v>
      </c>
      <c r="O1095" s="6">
        <v>0</v>
      </c>
      <c r="P1095" s="6">
        <v>0</v>
      </c>
      <c r="Q1095" s="6">
        <v>0</v>
      </c>
      <c r="R1095" s="6">
        <v>0</v>
      </c>
      <c r="S1095" s="6">
        <v>0.79575596816976124</v>
      </c>
      <c r="T1095" s="6">
        <v>10.079575596816976</v>
      </c>
      <c r="U1095" s="6">
        <v>0</v>
      </c>
      <c r="V1095" s="6">
        <v>0</v>
      </c>
      <c r="W1095" s="6">
        <v>0</v>
      </c>
      <c r="X1095" s="5">
        <v>151</v>
      </c>
      <c r="Y1095" s="5">
        <v>130</v>
      </c>
      <c r="Z1095" s="5">
        <v>5</v>
      </c>
      <c r="AA1095" s="5">
        <v>0</v>
      </c>
      <c r="AB1095" s="5">
        <v>0</v>
      </c>
      <c r="AC1095" s="5">
        <v>0</v>
      </c>
      <c r="AD1095" s="5">
        <v>151</v>
      </c>
      <c r="AE1095" s="5">
        <v>130</v>
      </c>
      <c r="AF1095" s="5">
        <v>5</v>
      </c>
      <c r="AG1095" s="6">
        <v>3.8461538461538463</v>
      </c>
      <c r="AH1095" s="6">
        <v>86.092715231788077</v>
      </c>
      <c r="AI1095" s="3"/>
      <c r="AJ1095" s="3"/>
    </row>
    <row r="1096" spans="1:36" hidden="1" x14ac:dyDescent="0.2">
      <c r="A1096" s="1" t="str">
        <f t="shared" si="17"/>
        <v>BrentwoodAsian Other</v>
      </c>
      <c r="B1096" s="3" t="s">
        <v>245</v>
      </c>
      <c r="C1096" s="3" t="s">
        <v>246</v>
      </c>
      <c r="D1096" s="3" t="s">
        <v>714</v>
      </c>
      <c r="E1096" s="5">
        <v>749</v>
      </c>
      <c r="F1096" s="5">
        <v>0</v>
      </c>
      <c r="G1096" s="5">
        <v>0</v>
      </c>
      <c r="H1096" s="5">
        <v>0</v>
      </c>
      <c r="I1096" s="5">
        <v>0</v>
      </c>
      <c r="J1096" s="5">
        <v>21</v>
      </c>
      <c r="K1096" s="5">
        <v>69</v>
      </c>
      <c r="L1096" s="5">
        <v>0</v>
      </c>
      <c r="M1096" s="5">
        <v>0</v>
      </c>
      <c r="N1096" s="5">
        <v>0</v>
      </c>
      <c r="O1096" s="6">
        <v>0</v>
      </c>
      <c r="P1096" s="6">
        <v>0</v>
      </c>
      <c r="Q1096" s="6">
        <v>0</v>
      </c>
      <c r="R1096" s="6">
        <v>0</v>
      </c>
      <c r="S1096" s="6">
        <v>2.8037383177570092</v>
      </c>
      <c r="T1096" s="6">
        <v>9.2122830440587453</v>
      </c>
      <c r="U1096" s="6">
        <v>0</v>
      </c>
      <c r="V1096" s="6">
        <v>0</v>
      </c>
      <c r="W1096" s="6">
        <v>0</v>
      </c>
      <c r="X1096" s="5">
        <v>323</v>
      </c>
      <c r="Y1096" s="5">
        <v>271</v>
      </c>
      <c r="Z1096" s="5">
        <v>9</v>
      </c>
      <c r="AA1096" s="5">
        <v>0</v>
      </c>
      <c r="AB1096" s="5">
        <v>0</v>
      </c>
      <c r="AC1096" s="5">
        <v>0</v>
      </c>
      <c r="AD1096" s="5">
        <v>323</v>
      </c>
      <c r="AE1096" s="5">
        <v>271</v>
      </c>
      <c r="AF1096" s="5">
        <v>9</v>
      </c>
      <c r="AG1096" s="6">
        <v>3.3210332103321032</v>
      </c>
      <c r="AH1096" s="6">
        <v>83.900928792569658</v>
      </c>
      <c r="AI1096" s="3"/>
      <c r="AJ1096" s="3"/>
    </row>
    <row r="1097" spans="1:36" hidden="1" x14ac:dyDescent="0.2">
      <c r="A1097" s="1" t="str">
        <f t="shared" si="17"/>
        <v>BrentwoodBlack African</v>
      </c>
      <c r="B1097" s="3" t="s">
        <v>245</v>
      </c>
      <c r="C1097" s="3" t="s">
        <v>246</v>
      </c>
      <c r="D1097" s="3" t="s">
        <v>715</v>
      </c>
      <c r="E1097" s="5">
        <v>542</v>
      </c>
      <c r="F1097" s="5">
        <v>0</v>
      </c>
      <c r="G1097" s="5">
        <v>0</v>
      </c>
      <c r="H1097" s="5">
        <v>0</v>
      </c>
      <c r="I1097" s="5">
        <v>0</v>
      </c>
      <c r="J1097" s="5">
        <v>4</v>
      </c>
      <c r="K1097" s="5">
        <v>56</v>
      </c>
      <c r="L1097" s="5">
        <v>0</v>
      </c>
      <c r="M1097" s="5">
        <v>0</v>
      </c>
      <c r="N1097" s="5">
        <v>0</v>
      </c>
      <c r="O1097" s="6">
        <v>0</v>
      </c>
      <c r="P1097" s="6">
        <v>0</v>
      </c>
      <c r="Q1097" s="6">
        <v>0</v>
      </c>
      <c r="R1097" s="6">
        <v>0</v>
      </c>
      <c r="S1097" s="6">
        <v>0.73800738007380073</v>
      </c>
      <c r="T1097" s="6">
        <v>10.332103321033211</v>
      </c>
      <c r="U1097" s="6">
        <v>0</v>
      </c>
      <c r="V1097" s="6">
        <v>0</v>
      </c>
      <c r="W1097" s="6">
        <v>0</v>
      </c>
      <c r="X1097" s="5">
        <v>232</v>
      </c>
      <c r="Y1097" s="5">
        <v>219</v>
      </c>
      <c r="Z1097" s="5">
        <v>20</v>
      </c>
      <c r="AA1097" s="5">
        <v>0</v>
      </c>
      <c r="AB1097" s="5">
        <v>0</v>
      </c>
      <c r="AC1097" s="5">
        <v>0</v>
      </c>
      <c r="AD1097" s="5">
        <v>232</v>
      </c>
      <c r="AE1097" s="5">
        <v>219</v>
      </c>
      <c r="AF1097" s="5">
        <v>20</v>
      </c>
      <c r="AG1097" s="6">
        <v>9.1324200913242013</v>
      </c>
      <c r="AH1097" s="6">
        <v>94.396551724137936</v>
      </c>
      <c r="AI1097" s="3"/>
      <c r="AJ1097" s="3"/>
    </row>
    <row r="1098" spans="1:36" hidden="1" x14ac:dyDescent="0.2">
      <c r="A1098" s="1" t="str">
        <f t="shared" si="17"/>
        <v>BrentwoodBlack Caribbean</v>
      </c>
      <c r="B1098" s="3" t="s">
        <v>245</v>
      </c>
      <c r="C1098" s="3" t="s">
        <v>246</v>
      </c>
      <c r="D1098" s="3" t="s">
        <v>716</v>
      </c>
      <c r="E1098" s="5">
        <v>230</v>
      </c>
      <c r="F1098" s="5">
        <v>0</v>
      </c>
      <c r="G1098" s="5">
        <v>0</v>
      </c>
      <c r="H1098" s="5">
        <v>0</v>
      </c>
      <c r="I1098" s="5">
        <v>0</v>
      </c>
      <c r="J1098" s="5">
        <v>11</v>
      </c>
      <c r="K1098" s="5">
        <v>16</v>
      </c>
      <c r="L1098" s="5">
        <v>0</v>
      </c>
      <c r="M1098" s="5">
        <v>0</v>
      </c>
      <c r="N1098" s="5">
        <v>0</v>
      </c>
      <c r="O1098" s="6">
        <v>0</v>
      </c>
      <c r="P1098" s="6">
        <v>0</v>
      </c>
      <c r="Q1098" s="6">
        <v>0</v>
      </c>
      <c r="R1098" s="6">
        <v>0</v>
      </c>
      <c r="S1098" s="6">
        <v>4.7826086956521738</v>
      </c>
      <c r="T1098" s="6">
        <v>6.9565217391304346</v>
      </c>
      <c r="U1098" s="6">
        <v>0</v>
      </c>
      <c r="V1098" s="6">
        <v>0</v>
      </c>
      <c r="W1098" s="6">
        <v>0</v>
      </c>
      <c r="X1098" s="5">
        <v>127</v>
      </c>
      <c r="Y1098" s="5">
        <v>114</v>
      </c>
      <c r="Z1098" s="5">
        <v>7</v>
      </c>
      <c r="AA1098" s="5">
        <v>0</v>
      </c>
      <c r="AB1098" s="5">
        <v>0</v>
      </c>
      <c r="AC1098" s="5">
        <v>0</v>
      </c>
      <c r="AD1098" s="5">
        <v>127</v>
      </c>
      <c r="AE1098" s="5">
        <v>114</v>
      </c>
      <c r="AF1098" s="5">
        <v>7</v>
      </c>
      <c r="AG1098" s="6">
        <v>6.1403508771929829</v>
      </c>
      <c r="AH1098" s="6">
        <v>89.763779527559052</v>
      </c>
      <c r="AI1098" s="3"/>
      <c r="AJ1098" s="3"/>
    </row>
    <row r="1099" spans="1:36" hidden="1" x14ac:dyDescent="0.2">
      <c r="A1099" s="1" t="str">
        <f t="shared" si="17"/>
        <v>BrentwoodBlack Other</v>
      </c>
      <c r="B1099" s="3" t="s">
        <v>245</v>
      </c>
      <c r="C1099" s="3" t="s">
        <v>246</v>
      </c>
      <c r="D1099" s="3" t="s">
        <v>717</v>
      </c>
      <c r="E1099" s="5">
        <v>124</v>
      </c>
      <c r="F1099" s="5">
        <v>0</v>
      </c>
      <c r="G1099" s="5">
        <v>0</v>
      </c>
      <c r="H1099" s="5">
        <v>0</v>
      </c>
      <c r="I1099" s="5">
        <v>0</v>
      </c>
      <c r="J1099" s="5">
        <v>6</v>
      </c>
      <c r="K1099" s="5">
        <v>13</v>
      </c>
      <c r="L1099" s="5">
        <v>0</v>
      </c>
      <c r="M1099" s="5">
        <v>0</v>
      </c>
      <c r="N1099" s="5">
        <v>0</v>
      </c>
      <c r="O1099" s="6">
        <v>0</v>
      </c>
      <c r="P1099" s="6">
        <v>0</v>
      </c>
      <c r="Q1099" s="6">
        <v>0</v>
      </c>
      <c r="R1099" s="6">
        <v>0</v>
      </c>
      <c r="S1099" s="6">
        <v>4.838709677419355</v>
      </c>
      <c r="T1099" s="6">
        <v>10.483870967741936</v>
      </c>
      <c r="U1099" s="6">
        <v>0</v>
      </c>
      <c r="V1099" s="6">
        <v>0</v>
      </c>
      <c r="W1099" s="6">
        <v>0</v>
      </c>
      <c r="X1099" s="5">
        <v>58</v>
      </c>
      <c r="Y1099" s="5">
        <v>50</v>
      </c>
      <c r="Z1099" s="5">
        <v>4</v>
      </c>
      <c r="AA1099" s="5">
        <v>0</v>
      </c>
      <c r="AB1099" s="5">
        <v>0</v>
      </c>
      <c r="AC1099" s="5">
        <v>0</v>
      </c>
      <c r="AD1099" s="5">
        <v>58</v>
      </c>
      <c r="AE1099" s="5">
        <v>50</v>
      </c>
      <c r="AF1099" s="5">
        <v>4</v>
      </c>
      <c r="AG1099" s="6">
        <v>8</v>
      </c>
      <c r="AH1099" s="6">
        <v>86.206896551724142</v>
      </c>
      <c r="AI1099" s="3"/>
      <c r="AJ1099" s="3"/>
    </row>
    <row r="1100" spans="1:36" hidden="1" x14ac:dyDescent="0.2">
      <c r="A1100" s="1" t="str">
        <f t="shared" si="17"/>
        <v>BrentwoodArab</v>
      </c>
      <c r="B1100" s="3" t="s">
        <v>245</v>
      </c>
      <c r="C1100" s="3" t="s">
        <v>246</v>
      </c>
      <c r="D1100" s="3" t="s">
        <v>699</v>
      </c>
      <c r="E1100" s="5">
        <v>105</v>
      </c>
      <c r="F1100" s="5">
        <v>0</v>
      </c>
      <c r="G1100" s="5">
        <v>0</v>
      </c>
      <c r="H1100" s="5">
        <v>0</v>
      </c>
      <c r="I1100" s="5">
        <v>0</v>
      </c>
      <c r="J1100" s="5">
        <v>0</v>
      </c>
      <c r="K1100" s="5">
        <v>6</v>
      </c>
      <c r="L1100" s="5">
        <v>0</v>
      </c>
      <c r="M1100" s="5">
        <v>0</v>
      </c>
      <c r="N1100" s="5">
        <v>0</v>
      </c>
      <c r="O1100" s="6">
        <v>0</v>
      </c>
      <c r="P1100" s="6">
        <v>0</v>
      </c>
      <c r="Q1100" s="6">
        <v>0</v>
      </c>
      <c r="R1100" s="6">
        <v>0</v>
      </c>
      <c r="S1100" s="6">
        <v>0</v>
      </c>
      <c r="T1100" s="6">
        <v>5.7142857142857144</v>
      </c>
      <c r="U1100" s="6">
        <v>0</v>
      </c>
      <c r="V1100" s="6">
        <v>0</v>
      </c>
      <c r="W1100" s="6">
        <v>0</v>
      </c>
      <c r="X1100" s="5">
        <v>33</v>
      </c>
      <c r="Y1100" s="5">
        <v>31</v>
      </c>
      <c r="Z1100" s="5">
        <v>0</v>
      </c>
      <c r="AA1100" s="5">
        <v>0</v>
      </c>
      <c r="AB1100" s="5">
        <v>0</v>
      </c>
      <c r="AC1100" s="5">
        <v>0</v>
      </c>
      <c r="AD1100" s="5">
        <v>33</v>
      </c>
      <c r="AE1100" s="5">
        <v>31</v>
      </c>
      <c r="AF1100" s="5">
        <v>0</v>
      </c>
      <c r="AG1100" s="6">
        <v>0</v>
      </c>
      <c r="AH1100" s="6">
        <v>93.939393939393938</v>
      </c>
      <c r="AI1100" s="3"/>
      <c r="AJ1100" s="3"/>
    </row>
    <row r="1101" spans="1:36" hidden="1" x14ac:dyDescent="0.2">
      <c r="A1101" s="1" t="str">
        <f t="shared" si="17"/>
        <v>BrentwoodOther</v>
      </c>
      <c r="B1101" s="3" t="s">
        <v>245</v>
      </c>
      <c r="C1101" s="3" t="s">
        <v>246</v>
      </c>
      <c r="D1101" s="3" t="s">
        <v>718</v>
      </c>
      <c r="E1101" s="5">
        <v>186</v>
      </c>
      <c r="F1101" s="5">
        <v>0</v>
      </c>
      <c r="G1101" s="5">
        <v>0</v>
      </c>
      <c r="H1101" s="5">
        <v>0</v>
      </c>
      <c r="I1101" s="5">
        <v>0</v>
      </c>
      <c r="J1101" s="5">
        <v>2</v>
      </c>
      <c r="K1101" s="5">
        <v>8</v>
      </c>
      <c r="L1101" s="5">
        <v>0</v>
      </c>
      <c r="M1101" s="5">
        <v>0</v>
      </c>
      <c r="N1101" s="5">
        <v>0</v>
      </c>
      <c r="O1101" s="6">
        <v>0</v>
      </c>
      <c r="P1101" s="6">
        <v>0</v>
      </c>
      <c r="Q1101" s="6">
        <v>0</v>
      </c>
      <c r="R1101" s="6">
        <v>0</v>
      </c>
      <c r="S1101" s="6">
        <v>1.075268817204301</v>
      </c>
      <c r="T1101" s="6">
        <v>4.301075268817204</v>
      </c>
      <c r="U1101" s="6">
        <v>0</v>
      </c>
      <c r="V1101" s="6">
        <v>0</v>
      </c>
      <c r="W1101" s="6">
        <v>0</v>
      </c>
      <c r="X1101" s="5">
        <v>86</v>
      </c>
      <c r="Y1101" s="5">
        <v>76</v>
      </c>
      <c r="Z1101" s="5">
        <v>4</v>
      </c>
      <c r="AA1101" s="5">
        <v>0</v>
      </c>
      <c r="AB1101" s="5">
        <v>0</v>
      </c>
      <c r="AC1101" s="5">
        <v>0</v>
      </c>
      <c r="AD1101" s="5">
        <v>86</v>
      </c>
      <c r="AE1101" s="5">
        <v>76</v>
      </c>
      <c r="AF1101" s="5">
        <v>4</v>
      </c>
      <c r="AG1101" s="6">
        <v>5.2631578947368425</v>
      </c>
      <c r="AH1101" s="6">
        <v>88.372093023255815</v>
      </c>
      <c r="AI1101" s="3"/>
      <c r="AJ1101" s="3"/>
    </row>
    <row r="1102" spans="1:36" x14ac:dyDescent="0.2">
      <c r="A1102" s="1" t="str">
        <f t="shared" si="17"/>
        <v>Brighton and HoveAll people</v>
      </c>
      <c r="B1102" s="3" t="s">
        <v>129</v>
      </c>
      <c r="C1102" s="3" t="s">
        <v>130</v>
      </c>
      <c r="D1102" s="3" t="s">
        <v>700</v>
      </c>
      <c r="E1102" s="5">
        <v>273369</v>
      </c>
      <c r="F1102" s="5">
        <v>30103</v>
      </c>
      <c r="G1102" s="5">
        <v>23176</v>
      </c>
      <c r="H1102" s="5">
        <v>26955</v>
      </c>
      <c r="I1102" s="5">
        <v>57482</v>
      </c>
      <c r="J1102" s="5">
        <v>20829</v>
      </c>
      <c r="K1102" s="5">
        <v>14639</v>
      </c>
      <c r="L1102" s="5">
        <v>13820</v>
      </c>
      <c r="M1102" s="5">
        <v>78848</v>
      </c>
      <c r="N1102" s="5">
        <v>4574</v>
      </c>
      <c r="O1102" s="6">
        <v>11.011855770039762</v>
      </c>
      <c r="P1102" s="6">
        <v>8.4779181253177942</v>
      </c>
      <c r="Q1102" s="6">
        <v>9.8602987171186207</v>
      </c>
      <c r="R1102" s="6">
        <v>21.02725619949592</v>
      </c>
      <c r="S1102" s="6">
        <v>7.6193716185814777</v>
      </c>
      <c r="T1102" s="6">
        <v>5.3550329408235751</v>
      </c>
      <c r="U1102" s="6">
        <v>5.0554378879829098</v>
      </c>
      <c r="V1102" s="6">
        <v>28.843065599976587</v>
      </c>
      <c r="W1102" s="6">
        <v>1.6731963024337069</v>
      </c>
      <c r="X1102" s="5">
        <v>103948</v>
      </c>
      <c r="Y1102" s="5">
        <v>91890</v>
      </c>
      <c r="Z1102" s="5">
        <v>4505</v>
      </c>
      <c r="AA1102" s="5">
        <v>9180</v>
      </c>
      <c r="AB1102" s="5">
        <v>7121</v>
      </c>
      <c r="AC1102" s="5">
        <v>655</v>
      </c>
      <c r="AD1102" s="5">
        <v>94768</v>
      </c>
      <c r="AE1102" s="5">
        <v>84769</v>
      </c>
      <c r="AF1102" s="5">
        <v>3850</v>
      </c>
      <c r="AG1102" s="6">
        <v>4.5417546508747302</v>
      </c>
      <c r="AH1102" s="6">
        <v>89.448970116495019</v>
      </c>
      <c r="AI1102" s="3">
        <v>9.198146327762954</v>
      </c>
      <c r="AJ1102" s="3">
        <v>77.570806100217865</v>
      </c>
    </row>
    <row r="1103" spans="1:36" hidden="1" x14ac:dyDescent="0.2">
      <c r="A1103" s="1" t="str">
        <f t="shared" si="17"/>
        <v>Brighton and HoveWhite British</v>
      </c>
      <c r="B1103" s="3" t="s">
        <v>129</v>
      </c>
      <c r="C1103" s="3" t="s">
        <v>130</v>
      </c>
      <c r="D1103" s="3" t="s">
        <v>701</v>
      </c>
      <c r="E1103" s="5">
        <v>220018</v>
      </c>
      <c r="F1103" s="5">
        <v>23539</v>
      </c>
      <c r="G1103" s="5">
        <v>18430</v>
      </c>
      <c r="H1103" s="5">
        <v>21213</v>
      </c>
      <c r="I1103" s="5">
        <v>44605</v>
      </c>
      <c r="J1103" s="5">
        <v>16859</v>
      </c>
      <c r="K1103" s="5">
        <v>11561</v>
      </c>
      <c r="L1103" s="5">
        <v>10060</v>
      </c>
      <c r="M1103" s="5">
        <v>58106</v>
      </c>
      <c r="N1103" s="5">
        <v>3693</v>
      </c>
      <c r="O1103" s="6">
        <v>10.69867010880928</v>
      </c>
      <c r="P1103" s="6">
        <v>8.3765873701242626</v>
      </c>
      <c r="Q1103" s="6">
        <v>9.6414838785917514</v>
      </c>
      <c r="R1103" s="6">
        <v>20.27334127207774</v>
      </c>
      <c r="S1103" s="6">
        <v>7.6625548818733016</v>
      </c>
      <c r="T1103" s="6">
        <v>5.254570080629767</v>
      </c>
      <c r="U1103" s="6">
        <v>4.572353171104182</v>
      </c>
      <c r="V1103" s="6">
        <v>26.409657391667956</v>
      </c>
      <c r="W1103" s="6">
        <v>1.6784990318973902</v>
      </c>
      <c r="X1103" s="5">
        <v>81331</v>
      </c>
      <c r="Y1103" s="5">
        <v>71966</v>
      </c>
      <c r="Z1103" s="5">
        <v>3317</v>
      </c>
      <c r="AA1103" s="5">
        <v>7029</v>
      </c>
      <c r="AB1103" s="5">
        <v>5308</v>
      </c>
      <c r="AC1103" s="5">
        <v>502</v>
      </c>
      <c r="AD1103" s="5">
        <v>74302</v>
      </c>
      <c r="AE1103" s="5">
        <v>66658</v>
      </c>
      <c r="AF1103" s="5">
        <v>2815</v>
      </c>
      <c r="AG1103" s="6">
        <v>4.2230489963695277</v>
      </c>
      <c r="AH1103" s="6">
        <v>89.712255390164458</v>
      </c>
      <c r="AI1103" s="3">
        <v>9.4574227581009804</v>
      </c>
      <c r="AJ1103" s="3">
        <v>75.515720586143118</v>
      </c>
    </row>
    <row r="1104" spans="1:36" hidden="1" x14ac:dyDescent="0.2">
      <c r="A1104" s="1" t="str">
        <f t="shared" si="17"/>
        <v>Brighton and HoveMinorities - all other than White British</v>
      </c>
      <c r="B1104" s="3" t="s">
        <v>129</v>
      </c>
      <c r="C1104" s="3" t="s">
        <v>130</v>
      </c>
      <c r="D1104" s="3" t="s">
        <v>702</v>
      </c>
      <c r="E1104" s="5">
        <v>53351</v>
      </c>
      <c r="F1104" s="5">
        <v>6564</v>
      </c>
      <c r="G1104" s="5">
        <v>4746</v>
      </c>
      <c r="H1104" s="5">
        <v>5742</v>
      </c>
      <c r="I1104" s="5">
        <v>12877</v>
      </c>
      <c r="J1104" s="5">
        <v>3970</v>
      </c>
      <c r="K1104" s="5">
        <v>3078</v>
      </c>
      <c r="L1104" s="5">
        <v>3760</v>
      </c>
      <c r="M1104" s="5">
        <v>20742</v>
      </c>
      <c r="N1104" s="5">
        <v>881</v>
      </c>
      <c r="O1104" s="6">
        <v>12.303424490637477</v>
      </c>
      <c r="P1104" s="6">
        <v>8.8958032651684125</v>
      </c>
      <c r="Q1104" s="6">
        <v>10.762684860639913</v>
      </c>
      <c r="R1104" s="6">
        <v>24.136379824183241</v>
      </c>
      <c r="S1104" s="6">
        <v>7.4412850743191319</v>
      </c>
      <c r="T1104" s="6">
        <v>5.769338906487226</v>
      </c>
      <c r="U1104" s="6">
        <v>7.0476654608161047</v>
      </c>
      <c r="V1104" s="6">
        <v>38.878371539427562</v>
      </c>
      <c r="W1104" s="6">
        <v>1.6513279976007946</v>
      </c>
      <c r="X1104" s="5">
        <v>22617</v>
      </c>
      <c r="Y1104" s="5">
        <v>19924</v>
      </c>
      <c r="Z1104" s="5">
        <v>1188</v>
      </c>
      <c r="AA1104" s="5">
        <v>2151</v>
      </c>
      <c r="AB1104" s="5">
        <v>1813</v>
      </c>
      <c r="AC1104" s="5">
        <v>153</v>
      </c>
      <c r="AD1104" s="5">
        <v>20466</v>
      </c>
      <c r="AE1104" s="5">
        <v>18111</v>
      </c>
      <c r="AF1104" s="5">
        <v>1035</v>
      </c>
      <c r="AG1104" s="6">
        <v>5.7147589862514492</v>
      </c>
      <c r="AH1104" s="6">
        <v>88.493110524772788</v>
      </c>
      <c r="AI1104" s="3">
        <v>8.4390512961941528</v>
      </c>
      <c r="AJ1104" s="3">
        <v>84.286378428637846</v>
      </c>
    </row>
    <row r="1105" spans="1:36" hidden="1" x14ac:dyDescent="0.2">
      <c r="A1105" s="1" t="str">
        <f t="shared" si="17"/>
        <v>Brighton and HoveWhite Irish</v>
      </c>
      <c r="B1105" s="3" t="s">
        <v>129</v>
      </c>
      <c r="C1105" s="3" t="s">
        <v>130</v>
      </c>
      <c r="D1105" s="3" t="s">
        <v>703</v>
      </c>
      <c r="E1105" s="5">
        <v>3772</v>
      </c>
      <c r="F1105" s="5">
        <v>360</v>
      </c>
      <c r="G1105" s="5">
        <v>240</v>
      </c>
      <c r="H1105" s="5">
        <v>345</v>
      </c>
      <c r="I1105" s="5">
        <v>799</v>
      </c>
      <c r="J1105" s="5">
        <v>182</v>
      </c>
      <c r="K1105" s="5">
        <v>166</v>
      </c>
      <c r="L1105" s="5">
        <v>218</v>
      </c>
      <c r="M1105" s="5">
        <v>1354</v>
      </c>
      <c r="N1105" s="5">
        <v>32</v>
      </c>
      <c r="O1105" s="6">
        <v>9.5440084835630969</v>
      </c>
      <c r="P1105" s="6">
        <v>6.3626723223753974</v>
      </c>
      <c r="Q1105" s="6">
        <v>9.1463414634146343</v>
      </c>
      <c r="R1105" s="6">
        <v>21.182396606574763</v>
      </c>
      <c r="S1105" s="6">
        <v>4.8250265111346762</v>
      </c>
      <c r="T1105" s="6">
        <v>4.4008483563096501</v>
      </c>
      <c r="U1105" s="6">
        <v>5.7794273594909864</v>
      </c>
      <c r="V1105" s="6">
        <v>35.896076352067865</v>
      </c>
      <c r="W1105" s="6">
        <v>0.84835630965005304</v>
      </c>
      <c r="X1105" s="5">
        <v>1603</v>
      </c>
      <c r="Y1105" s="5">
        <v>1460</v>
      </c>
      <c r="Z1105" s="5">
        <v>57</v>
      </c>
      <c r="AA1105" s="5">
        <v>126</v>
      </c>
      <c r="AB1105" s="5">
        <v>110</v>
      </c>
      <c r="AC1105" s="5">
        <v>8</v>
      </c>
      <c r="AD1105" s="5">
        <v>1477</v>
      </c>
      <c r="AE1105" s="5">
        <v>1350</v>
      </c>
      <c r="AF1105" s="5">
        <v>49</v>
      </c>
      <c r="AG1105" s="6">
        <v>3.6296296296296298</v>
      </c>
      <c r="AH1105" s="6">
        <v>91.40148950575491</v>
      </c>
      <c r="AI1105" s="3">
        <v>7.2727272727272725</v>
      </c>
      <c r="AJ1105" s="3">
        <v>87.301587301587304</v>
      </c>
    </row>
    <row r="1106" spans="1:36" hidden="1" x14ac:dyDescent="0.2">
      <c r="A1106" s="1" t="str">
        <f t="shared" si="17"/>
        <v>Brighton and HoveWhite Gyspy or Irish Traveller</v>
      </c>
      <c r="B1106" s="3" t="s">
        <v>129</v>
      </c>
      <c r="C1106" s="3" t="s">
        <v>130</v>
      </c>
      <c r="D1106" s="3" t="s">
        <v>704</v>
      </c>
      <c r="E1106" s="5">
        <v>198</v>
      </c>
      <c r="F1106" s="5">
        <v>35</v>
      </c>
      <c r="G1106" s="5">
        <v>27</v>
      </c>
      <c r="H1106" s="5">
        <v>30</v>
      </c>
      <c r="I1106" s="5">
        <v>71</v>
      </c>
      <c r="J1106" s="5">
        <v>26</v>
      </c>
      <c r="K1106" s="5">
        <v>12</v>
      </c>
      <c r="L1106" s="5">
        <v>20</v>
      </c>
      <c r="M1106" s="5">
        <v>90</v>
      </c>
      <c r="N1106" s="5">
        <v>4</v>
      </c>
      <c r="O1106" s="6">
        <v>17.676767676767678</v>
      </c>
      <c r="P1106" s="6">
        <v>13.636363636363637</v>
      </c>
      <c r="Q1106" s="6">
        <v>15.151515151515152</v>
      </c>
      <c r="R1106" s="6">
        <v>35.858585858585862</v>
      </c>
      <c r="S1106" s="6">
        <v>13.131313131313131</v>
      </c>
      <c r="T1106" s="6">
        <v>6.0606060606060606</v>
      </c>
      <c r="U1106" s="6">
        <v>10.1010101010101</v>
      </c>
      <c r="V1106" s="6">
        <v>45.454545454545453</v>
      </c>
      <c r="W1106" s="6">
        <v>2.0202020202020203</v>
      </c>
      <c r="X1106" s="5">
        <v>85</v>
      </c>
      <c r="Y1106" s="5">
        <v>56</v>
      </c>
      <c r="Z1106" s="5">
        <v>7</v>
      </c>
      <c r="AA1106" s="5">
        <v>17</v>
      </c>
      <c r="AB1106" s="5">
        <v>11</v>
      </c>
      <c r="AC1106" s="5">
        <v>1</v>
      </c>
      <c r="AD1106" s="5">
        <v>68</v>
      </c>
      <c r="AE1106" s="5">
        <v>45</v>
      </c>
      <c r="AF1106" s="5">
        <v>6</v>
      </c>
      <c r="AG1106" s="6">
        <v>13.333333333333334</v>
      </c>
      <c r="AH1106" s="6">
        <v>66.17647058823529</v>
      </c>
      <c r="AI1106" s="3">
        <v>9.0909090909090917</v>
      </c>
      <c r="AJ1106" s="3">
        <v>64.705882352941174</v>
      </c>
    </row>
    <row r="1107" spans="1:36" hidden="1" x14ac:dyDescent="0.2">
      <c r="A1107" s="1" t="str">
        <f t="shared" si="17"/>
        <v>Brighton and HoveWhite Other</v>
      </c>
      <c r="B1107" s="3" t="s">
        <v>129</v>
      </c>
      <c r="C1107" s="3" t="s">
        <v>130</v>
      </c>
      <c r="D1107" s="3" t="s">
        <v>705</v>
      </c>
      <c r="E1107" s="5">
        <v>19524</v>
      </c>
      <c r="F1107" s="5">
        <v>1864</v>
      </c>
      <c r="G1107" s="5">
        <v>1128</v>
      </c>
      <c r="H1107" s="5">
        <v>1621</v>
      </c>
      <c r="I1107" s="5">
        <v>4575</v>
      </c>
      <c r="J1107" s="5">
        <v>860</v>
      </c>
      <c r="K1107" s="5">
        <v>750</v>
      </c>
      <c r="L1107" s="5">
        <v>1575</v>
      </c>
      <c r="M1107" s="5">
        <v>9398</v>
      </c>
      <c r="N1107" s="5">
        <v>217</v>
      </c>
      <c r="O1107" s="6">
        <v>9.5472239295226391</v>
      </c>
      <c r="P1107" s="6">
        <v>5.7775046097111247</v>
      </c>
      <c r="Q1107" s="6">
        <v>8.3026019258348693</v>
      </c>
      <c r="R1107" s="6">
        <v>23.432698217578366</v>
      </c>
      <c r="S1107" s="6">
        <v>4.4048350747797587</v>
      </c>
      <c r="T1107" s="6">
        <v>3.8414259373079287</v>
      </c>
      <c r="U1107" s="6">
        <v>8.0669944683466497</v>
      </c>
      <c r="V1107" s="6">
        <v>48.135627945093219</v>
      </c>
      <c r="W1107" s="6">
        <v>1.1114525711944274</v>
      </c>
      <c r="X1107" s="5">
        <v>10723</v>
      </c>
      <c r="Y1107" s="5">
        <v>9927</v>
      </c>
      <c r="Z1107" s="5">
        <v>488</v>
      </c>
      <c r="AA1107" s="5">
        <v>936</v>
      </c>
      <c r="AB1107" s="5">
        <v>856</v>
      </c>
      <c r="AC1107" s="5">
        <v>57</v>
      </c>
      <c r="AD1107" s="5">
        <v>9787</v>
      </c>
      <c r="AE1107" s="5">
        <v>9071</v>
      </c>
      <c r="AF1107" s="5">
        <v>431</v>
      </c>
      <c r="AG1107" s="6">
        <v>4.7514055782162936</v>
      </c>
      <c r="AH1107" s="6">
        <v>92.684172882395018</v>
      </c>
      <c r="AI1107" s="3">
        <v>6.6588785046728969</v>
      </c>
      <c r="AJ1107" s="3">
        <v>91.452991452991455</v>
      </c>
    </row>
    <row r="1108" spans="1:36" hidden="1" x14ac:dyDescent="0.2">
      <c r="A1108" s="1" t="str">
        <f t="shared" si="17"/>
        <v>Brighton and HoveMixed White and Black Caribbean</v>
      </c>
      <c r="B1108" s="3" t="s">
        <v>129</v>
      </c>
      <c r="C1108" s="3" t="s">
        <v>130</v>
      </c>
      <c r="D1108" s="3" t="s">
        <v>706</v>
      </c>
      <c r="E1108" s="5">
        <v>2182</v>
      </c>
      <c r="F1108" s="5">
        <v>357</v>
      </c>
      <c r="G1108" s="5">
        <v>277</v>
      </c>
      <c r="H1108" s="5">
        <v>306</v>
      </c>
      <c r="I1108" s="5">
        <v>604</v>
      </c>
      <c r="J1108" s="5">
        <v>251</v>
      </c>
      <c r="K1108" s="5">
        <v>149</v>
      </c>
      <c r="L1108" s="5">
        <v>169</v>
      </c>
      <c r="M1108" s="5">
        <v>694</v>
      </c>
      <c r="N1108" s="5">
        <v>50</v>
      </c>
      <c r="O1108" s="6">
        <v>16.361136571952336</v>
      </c>
      <c r="P1108" s="6">
        <v>12.694775435380384</v>
      </c>
      <c r="Q1108" s="6">
        <v>14.023831347387718</v>
      </c>
      <c r="R1108" s="6">
        <v>27.681026581118239</v>
      </c>
      <c r="S1108" s="6">
        <v>11.503208065994501</v>
      </c>
      <c r="T1108" s="6">
        <v>6.8285976168652613</v>
      </c>
      <c r="U1108" s="6">
        <v>7.7451879010082489</v>
      </c>
      <c r="V1108" s="6">
        <v>31.805682859761685</v>
      </c>
      <c r="W1108" s="6">
        <v>2.2914757103574703</v>
      </c>
      <c r="X1108" s="5">
        <v>531</v>
      </c>
      <c r="Y1108" s="5">
        <v>438</v>
      </c>
      <c r="Z1108" s="5">
        <v>44</v>
      </c>
      <c r="AA1108" s="5">
        <v>66</v>
      </c>
      <c r="AB1108" s="5">
        <v>52</v>
      </c>
      <c r="AC1108" s="5">
        <v>7</v>
      </c>
      <c r="AD1108" s="5">
        <v>465</v>
      </c>
      <c r="AE1108" s="5">
        <v>386</v>
      </c>
      <c r="AF1108" s="5">
        <v>37</v>
      </c>
      <c r="AG1108" s="6">
        <v>9.5854922279792749</v>
      </c>
      <c r="AH1108" s="6">
        <v>83.010752688172047</v>
      </c>
      <c r="AI1108" s="3">
        <v>13.461538461538462</v>
      </c>
      <c r="AJ1108" s="3">
        <v>78.787878787878782</v>
      </c>
    </row>
    <row r="1109" spans="1:36" hidden="1" x14ac:dyDescent="0.2">
      <c r="A1109" s="1" t="str">
        <f t="shared" si="17"/>
        <v>Brighton and HoveMixed White and Black African</v>
      </c>
      <c r="B1109" s="3" t="s">
        <v>129</v>
      </c>
      <c r="C1109" s="3" t="s">
        <v>130</v>
      </c>
      <c r="D1109" s="3" t="s">
        <v>707</v>
      </c>
      <c r="E1109" s="5">
        <v>2019</v>
      </c>
      <c r="F1109" s="5">
        <v>341</v>
      </c>
      <c r="G1109" s="5">
        <v>285</v>
      </c>
      <c r="H1109" s="5">
        <v>297</v>
      </c>
      <c r="I1109" s="5">
        <v>532</v>
      </c>
      <c r="J1109" s="5">
        <v>196</v>
      </c>
      <c r="K1109" s="5">
        <v>142</v>
      </c>
      <c r="L1109" s="5">
        <v>101</v>
      </c>
      <c r="M1109" s="5">
        <v>639</v>
      </c>
      <c r="N1109" s="5">
        <v>56</v>
      </c>
      <c r="O1109" s="6">
        <v>16.889549281822685</v>
      </c>
      <c r="P1109" s="6">
        <v>14.115898959881129</v>
      </c>
      <c r="Q1109" s="6">
        <v>14.710252600297176</v>
      </c>
      <c r="R1109" s="6">
        <v>26.349678058444773</v>
      </c>
      <c r="S1109" s="6">
        <v>9.7077761267954426</v>
      </c>
      <c r="T1109" s="6">
        <v>7.0331847449232292</v>
      </c>
      <c r="U1109" s="6">
        <v>5.0024764735017335</v>
      </c>
      <c r="V1109" s="6">
        <v>31.649331352154533</v>
      </c>
      <c r="W1109" s="6">
        <v>2.7736503219415551</v>
      </c>
      <c r="X1109" s="5">
        <v>458</v>
      </c>
      <c r="Y1109" s="5">
        <v>372</v>
      </c>
      <c r="Z1109" s="5">
        <v>37</v>
      </c>
      <c r="AA1109" s="5">
        <v>48</v>
      </c>
      <c r="AB1109" s="5">
        <v>33</v>
      </c>
      <c r="AC1109" s="5">
        <v>6</v>
      </c>
      <c r="AD1109" s="5">
        <v>410</v>
      </c>
      <c r="AE1109" s="5">
        <v>339</v>
      </c>
      <c r="AF1109" s="5">
        <v>31</v>
      </c>
      <c r="AG1109" s="6">
        <v>9.1445427728613566</v>
      </c>
      <c r="AH1109" s="6">
        <v>82.682926829268297</v>
      </c>
      <c r="AI1109" s="3">
        <v>18.181818181818183</v>
      </c>
      <c r="AJ1109" s="3">
        <v>68.75</v>
      </c>
    </row>
    <row r="1110" spans="1:36" hidden="1" x14ac:dyDescent="0.2">
      <c r="A1110" s="1" t="str">
        <f t="shared" si="17"/>
        <v>Brighton and HoveMixed White and Asian</v>
      </c>
      <c r="B1110" s="3" t="s">
        <v>129</v>
      </c>
      <c r="C1110" s="3" t="s">
        <v>130</v>
      </c>
      <c r="D1110" s="3" t="s">
        <v>708</v>
      </c>
      <c r="E1110" s="5">
        <v>3351</v>
      </c>
      <c r="F1110" s="5">
        <v>324</v>
      </c>
      <c r="G1110" s="5">
        <v>238</v>
      </c>
      <c r="H1110" s="5">
        <v>272</v>
      </c>
      <c r="I1110" s="5">
        <v>618</v>
      </c>
      <c r="J1110" s="5">
        <v>205</v>
      </c>
      <c r="K1110" s="5">
        <v>154</v>
      </c>
      <c r="L1110" s="5">
        <v>156</v>
      </c>
      <c r="M1110" s="5">
        <v>1080</v>
      </c>
      <c r="N1110" s="5">
        <v>42</v>
      </c>
      <c r="O1110" s="6">
        <v>9.668755595344674</v>
      </c>
      <c r="P1110" s="6">
        <v>7.1023575052223213</v>
      </c>
      <c r="Q1110" s="6">
        <v>8.116980005968367</v>
      </c>
      <c r="R1110" s="6">
        <v>18.442256042972247</v>
      </c>
      <c r="S1110" s="6">
        <v>6.117576842733512</v>
      </c>
      <c r="T1110" s="6">
        <v>4.5956430916144431</v>
      </c>
      <c r="U1110" s="6">
        <v>4.6553267681289165</v>
      </c>
      <c r="V1110" s="6">
        <v>32.229185317815578</v>
      </c>
      <c r="W1110" s="6">
        <v>1.2533572068039391</v>
      </c>
      <c r="X1110" s="5">
        <v>941</v>
      </c>
      <c r="Y1110" s="5">
        <v>829</v>
      </c>
      <c r="Z1110" s="5">
        <v>52</v>
      </c>
      <c r="AA1110" s="5">
        <v>71</v>
      </c>
      <c r="AB1110" s="5">
        <v>57</v>
      </c>
      <c r="AC1110" s="5">
        <v>3</v>
      </c>
      <c r="AD1110" s="5">
        <v>870</v>
      </c>
      <c r="AE1110" s="5">
        <v>772</v>
      </c>
      <c r="AF1110" s="5">
        <v>49</v>
      </c>
      <c r="AG1110" s="6">
        <v>6.3471502590673579</v>
      </c>
      <c r="AH1110" s="6">
        <v>88.735632183908052</v>
      </c>
      <c r="AI1110" s="3">
        <v>5.2631578947368425</v>
      </c>
      <c r="AJ1110" s="3">
        <v>80.281690140845072</v>
      </c>
    </row>
    <row r="1111" spans="1:36" hidden="1" x14ac:dyDescent="0.2">
      <c r="A1111" s="1" t="str">
        <f t="shared" si="17"/>
        <v>Brighton and HoveMixed Other</v>
      </c>
      <c r="B1111" s="3" t="s">
        <v>129</v>
      </c>
      <c r="C1111" s="3" t="s">
        <v>130</v>
      </c>
      <c r="D1111" s="3" t="s">
        <v>709</v>
      </c>
      <c r="E1111" s="5">
        <v>2856</v>
      </c>
      <c r="F1111" s="5">
        <v>312</v>
      </c>
      <c r="G1111" s="5">
        <v>216</v>
      </c>
      <c r="H1111" s="5">
        <v>271</v>
      </c>
      <c r="I1111" s="5">
        <v>650</v>
      </c>
      <c r="J1111" s="5">
        <v>203</v>
      </c>
      <c r="K1111" s="5">
        <v>153</v>
      </c>
      <c r="L1111" s="5">
        <v>206</v>
      </c>
      <c r="M1111" s="5">
        <v>1072</v>
      </c>
      <c r="N1111" s="5">
        <v>55</v>
      </c>
      <c r="O1111" s="6">
        <v>10.92436974789916</v>
      </c>
      <c r="P1111" s="6">
        <v>7.5630252100840334</v>
      </c>
      <c r="Q1111" s="6">
        <v>9.488795518207283</v>
      </c>
      <c r="R1111" s="6">
        <v>22.759103641456583</v>
      </c>
      <c r="S1111" s="6">
        <v>7.1078431372549016</v>
      </c>
      <c r="T1111" s="6">
        <v>5.3571428571428568</v>
      </c>
      <c r="U1111" s="6">
        <v>7.2128851540616248</v>
      </c>
      <c r="V1111" s="6">
        <v>37.535014005602243</v>
      </c>
      <c r="W1111" s="6">
        <v>1.9257703081232493</v>
      </c>
      <c r="X1111" s="5">
        <v>971</v>
      </c>
      <c r="Y1111" s="5">
        <v>840</v>
      </c>
      <c r="Z1111" s="5">
        <v>45</v>
      </c>
      <c r="AA1111" s="5">
        <v>73</v>
      </c>
      <c r="AB1111" s="5">
        <v>54</v>
      </c>
      <c r="AC1111" s="5">
        <v>7</v>
      </c>
      <c r="AD1111" s="5">
        <v>898</v>
      </c>
      <c r="AE1111" s="5">
        <v>786</v>
      </c>
      <c r="AF1111" s="5">
        <v>38</v>
      </c>
      <c r="AG1111" s="6">
        <v>4.8346055979643765</v>
      </c>
      <c r="AH1111" s="6">
        <v>87.527839643652555</v>
      </c>
      <c r="AI1111" s="3">
        <v>12.962962962962964</v>
      </c>
      <c r="AJ1111" s="3">
        <v>73.972602739726028</v>
      </c>
    </row>
    <row r="1112" spans="1:36" hidden="1" x14ac:dyDescent="0.2">
      <c r="A1112" s="1" t="str">
        <f t="shared" si="17"/>
        <v>Brighton and HoveIndian</v>
      </c>
      <c r="B1112" s="3" t="s">
        <v>129</v>
      </c>
      <c r="C1112" s="3" t="s">
        <v>130</v>
      </c>
      <c r="D1112" s="3" t="s">
        <v>710</v>
      </c>
      <c r="E1112" s="5">
        <v>2996</v>
      </c>
      <c r="F1112" s="5">
        <v>310</v>
      </c>
      <c r="G1112" s="5">
        <v>223</v>
      </c>
      <c r="H1112" s="5">
        <v>291</v>
      </c>
      <c r="I1112" s="5">
        <v>656</v>
      </c>
      <c r="J1112" s="5">
        <v>246</v>
      </c>
      <c r="K1112" s="5">
        <v>223</v>
      </c>
      <c r="L1112" s="5">
        <v>178</v>
      </c>
      <c r="M1112" s="5">
        <v>917</v>
      </c>
      <c r="N1112" s="5">
        <v>46</v>
      </c>
      <c r="O1112" s="6">
        <v>10.347129506008011</v>
      </c>
      <c r="P1112" s="6">
        <v>7.4432576769025367</v>
      </c>
      <c r="Q1112" s="6">
        <v>9.7129506008010686</v>
      </c>
      <c r="R1112" s="6">
        <v>21.895861148197596</v>
      </c>
      <c r="S1112" s="6">
        <v>8.2109479305740987</v>
      </c>
      <c r="T1112" s="6">
        <v>7.4432576769025367</v>
      </c>
      <c r="U1112" s="6">
        <v>5.9412550066755676</v>
      </c>
      <c r="V1112" s="6">
        <v>30.607476635514018</v>
      </c>
      <c r="W1112" s="6">
        <v>1.5353805073431241</v>
      </c>
      <c r="X1112" s="5">
        <v>1283</v>
      </c>
      <c r="Y1112" s="5">
        <v>1172</v>
      </c>
      <c r="Z1112" s="5">
        <v>50</v>
      </c>
      <c r="AA1112" s="5">
        <v>137</v>
      </c>
      <c r="AB1112" s="5">
        <v>119</v>
      </c>
      <c r="AC1112" s="5">
        <v>4</v>
      </c>
      <c r="AD1112" s="5">
        <v>1146</v>
      </c>
      <c r="AE1112" s="5">
        <v>1053</v>
      </c>
      <c r="AF1112" s="5">
        <v>46</v>
      </c>
      <c r="AG1112" s="6">
        <v>4.3684710351377021</v>
      </c>
      <c r="AH1112" s="6">
        <v>91.8848167539267</v>
      </c>
      <c r="AI1112" s="3">
        <v>3.3613445378151261</v>
      </c>
      <c r="AJ1112" s="3">
        <v>86.861313868613138</v>
      </c>
    </row>
    <row r="1113" spans="1:36" hidden="1" x14ac:dyDescent="0.2">
      <c r="A1113" s="1" t="str">
        <f t="shared" si="17"/>
        <v>Brighton and HovePakistani</v>
      </c>
      <c r="B1113" s="3" t="s">
        <v>129</v>
      </c>
      <c r="C1113" s="3" t="s">
        <v>130</v>
      </c>
      <c r="D1113" s="3" t="s">
        <v>711</v>
      </c>
      <c r="E1113" s="5">
        <v>649</v>
      </c>
      <c r="F1113" s="5">
        <v>88</v>
      </c>
      <c r="G1113" s="5">
        <v>77</v>
      </c>
      <c r="H1113" s="5">
        <v>75</v>
      </c>
      <c r="I1113" s="5">
        <v>145</v>
      </c>
      <c r="J1113" s="5">
        <v>79</v>
      </c>
      <c r="K1113" s="5">
        <v>55</v>
      </c>
      <c r="L1113" s="5">
        <v>31</v>
      </c>
      <c r="M1113" s="5">
        <v>155</v>
      </c>
      <c r="N1113" s="5">
        <v>12</v>
      </c>
      <c r="O1113" s="6">
        <v>13.559322033898304</v>
      </c>
      <c r="P1113" s="6">
        <v>11.864406779661017</v>
      </c>
      <c r="Q1113" s="6">
        <v>11.556240369799692</v>
      </c>
      <c r="R1113" s="6">
        <v>22.342064714946069</v>
      </c>
      <c r="S1113" s="6">
        <v>12.172573189522343</v>
      </c>
      <c r="T1113" s="6">
        <v>8.4745762711864412</v>
      </c>
      <c r="U1113" s="6">
        <v>4.7765793528505389</v>
      </c>
      <c r="V1113" s="6">
        <v>23.882896764252695</v>
      </c>
      <c r="W1113" s="6">
        <v>1.8489984591679507</v>
      </c>
      <c r="X1113" s="5">
        <v>235</v>
      </c>
      <c r="Y1113" s="5">
        <v>176</v>
      </c>
      <c r="Z1113" s="5">
        <v>15</v>
      </c>
      <c r="AA1113" s="5">
        <v>20</v>
      </c>
      <c r="AB1113" s="5">
        <v>15</v>
      </c>
      <c r="AC1113" s="5">
        <v>6</v>
      </c>
      <c r="AD1113" s="5">
        <v>215</v>
      </c>
      <c r="AE1113" s="5">
        <v>161</v>
      </c>
      <c r="AF1113" s="5">
        <v>9</v>
      </c>
      <c r="AG1113" s="6">
        <v>5.5900621118012426</v>
      </c>
      <c r="AH1113" s="6">
        <v>74.883720930232556</v>
      </c>
      <c r="AI1113" s="3">
        <v>40</v>
      </c>
      <c r="AJ1113" s="3">
        <v>75</v>
      </c>
    </row>
    <row r="1114" spans="1:36" hidden="1" x14ac:dyDescent="0.2">
      <c r="A1114" s="1" t="str">
        <f t="shared" si="17"/>
        <v>Brighton and HoveBangladeshi</v>
      </c>
      <c r="B1114" s="3" t="s">
        <v>129</v>
      </c>
      <c r="C1114" s="3" t="s">
        <v>130</v>
      </c>
      <c r="D1114" s="3" t="s">
        <v>712</v>
      </c>
      <c r="E1114" s="5">
        <v>1367</v>
      </c>
      <c r="F1114" s="5">
        <v>418</v>
      </c>
      <c r="G1114" s="5">
        <v>359</v>
      </c>
      <c r="H1114" s="5">
        <v>331</v>
      </c>
      <c r="I1114" s="5">
        <v>530</v>
      </c>
      <c r="J1114" s="5">
        <v>253</v>
      </c>
      <c r="K1114" s="5">
        <v>120</v>
      </c>
      <c r="L1114" s="5">
        <v>114</v>
      </c>
      <c r="M1114" s="5">
        <v>325</v>
      </c>
      <c r="N1114" s="5">
        <v>61</v>
      </c>
      <c r="O1114" s="6">
        <v>30.57790782735918</v>
      </c>
      <c r="P1114" s="6">
        <v>26.261887344550111</v>
      </c>
      <c r="Q1114" s="6">
        <v>24.213606437454281</v>
      </c>
      <c r="R1114" s="6">
        <v>38.771031455742502</v>
      </c>
      <c r="S1114" s="6">
        <v>18.507681053401608</v>
      </c>
      <c r="T1114" s="6">
        <v>8.7783467446964156</v>
      </c>
      <c r="U1114" s="6">
        <v>8.3394294074615942</v>
      </c>
      <c r="V1114" s="6">
        <v>23.774689100219458</v>
      </c>
      <c r="W1114" s="6">
        <v>4.4623262618873447</v>
      </c>
      <c r="X1114" s="5">
        <v>500</v>
      </c>
      <c r="Y1114" s="5">
        <v>348</v>
      </c>
      <c r="Z1114" s="5">
        <v>29</v>
      </c>
      <c r="AA1114" s="5">
        <v>83</v>
      </c>
      <c r="AB1114" s="5">
        <v>55</v>
      </c>
      <c r="AC1114" s="5">
        <v>7</v>
      </c>
      <c r="AD1114" s="5">
        <v>417</v>
      </c>
      <c r="AE1114" s="5">
        <v>293</v>
      </c>
      <c r="AF1114" s="5">
        <v>22</v>
      </c>
      <c r="AG1114" s="6">
        <v>7.5085324232081909</v>
      </c>
      <c r="AH1114" s="6">
        <v>70.26378896882494</v>
      </c>
      <c r="AI1114" s="3">
        <v>12.727272727272727</v>
      </c>
      <c r="AJ1114" s="3">
        <v>66.265060240963862</v>
      </c>
    </row>
    <row r="1115" spans="1:36" hidden="1" x14ac:dyDescent="0.2">
      <c r="A1115" s="1" t="str">
        <f t="shared" si="17"/>
        <v>Brighton and HoveChinese</v>
      </c>
      <c r="B1115" s="3" t="s">
        <v>129</v>
      </c>
      <c r="C1115" s="3" t="s">
        <v>130</v>
      </c>
      <c r="D1115" s="3" t="s">
        <v>713</v>
      </c>
      <c r="E1115" s="5">
        <v>2999</v>
      </c>
      <c r="F1115" s="5">
        <v>363</v>
      </c>
      <c r="G1115" s="5">
        <v>286</v>
      </c>
      <c r="H1115" s="5">
        <v>311</v>
      </c>
      <c r="I1115" s="5">
        <v>618</v>
      </c>
      <c r="J1115" s="5">
        <v>215</v>
      </c>
      <c r="K1115" s="5">
        <v>342</v>
      </c>
      <c r="L1115" s="5">
        <v>222</v>
      </c>
      <c r="M1115" s="5">
        <v>1070</v>
      </c>
      <c r="N1115" s="5">
        <v>27</v>
      </c>
      <c r="O1115" s="6">
        <v>12.104034678226075</v>
      </c>
      <c r="P1115" s="6">
        <v>9.536512170723574</v>
      </c>
      <c r="Q1115" s="6">
        <v>10.370123374458153</v>
      </c>
      <c r="R1115" s="6">
        <v>20.606868956318774</v>
      </c>
      <c r="S1115" s="6">
        <v>7.169056352117372</v>
      </c>
      <c r="T1115" s="6">
        <v>11.40380126708903</v>
      </c>
      <c r="U1115" s="6">
        <v>7.4024674891630546</v>
      </c>
      <c r="V1115" s="6">
        <v>35.678559519839943</v>
      </c>
      <c r="W1115" s="6">
        <v>0.90030010003334449</v>
      </c>
      <c r="X1115" s="5">
        <v>786</v>
      </c>
      <c r="Y1115" s="5">
        <v>673</v>
      </c>
      <c r="Z1115" s="5">
        <v>36</v>
      </c>
      <c r="AA1115" s="5">
        <v>53</v>
      </c>
      <c r="AB1115" s="5">
        <v>49</v>
      </c>
      <c r="AC1115" s="5">
        <v>4</v>
      </c>
      <c r="AD1115" s="5">
        <v>733</v>
      </c>
      <c r="AE1115" s="5">
        <v>624</v>
      </c>
      <c r="AF1115" s="5">
        <v>32</v>
      </c>
      <c r="AG1115" s="6">
        <v>5.1282051282051286</v>
      </c>
      <c r="AH1115" s="6">
        <v>85.129604365620736</v>
      </c>
      <c r="AI1115" s="3">
        <v>8.1632653061224492</v>
      </c>
      <c r="AJ1115" s="3">
        <v>92.452830188679243</v>
      </c>
    </row>
    <row r="1116" spans="1:36" hidden="1" x14ac:dyDescent="0.2">
      <c r="A1116" s="1" t="str">
        <f t="shared" si="17"/>
        <v>Brighton and HoveAsian Other</v>
      </c>
      <c r="B1116" s="3" t="s">
        <v>129</v>
      </c>
      <c r="C1116" s="3" t="s">
        <v>130</v>
      </c>
      <c r="D1116" s="3" t="s">
        <v>714</v>
      </c>
      <c r="E1116" s="5">
        <v>3267</v>
      </c>
      <c r="F1116" s="5">
        <v>458</v>
      </c>
      <c r="G1116" s="5">
        <v>335</v>
      </c>
      <c r="H1116" s="5">
        <v>419</v>
      </c>
      <c r="I1116" s="5">
        <v>834</v>
      </c>
      <c r="J1116" s="5">
        <v>302</v>
      </c>
      <c r="K1116" s="5">
        <v>175</v>
      </c>
      <c r="L1116" s="5">
        <v>222</v>
      </c>
      <c r="M1116" s="5">
        <v>1155</v>
      </c>
      <c r="N1116" s="5">
        <v>54</v>
      </c>
      <c r="O1116" s="6">
        <v>14.018977655341292</v>
      </c>
      <c r="P1116" s="6">
        <v>10.254055708601163</v>
      </c>
      <c r="Q1116" s="6">
        <v>12.825221916131007</v>
      </c>
      <c r="R1116" s="6">
        <v>25.528007346189163</v>
      </c>
      <c r="S1116" s="6">
        <v>9.2439546985001524</v>
      </c>
      <c r="T1116" s="6">
        <v>5.3565962656871751</v>
      </c>
      <c r="U1116" s="6">
        <v>6.7952249770431585</v>
      </c>
      <c r="V1116" s="6">
        <v>35.353535353535356</v>
      </c>
      <c r="W1116" s="6">
        <v>1.6528925619834711</v>
      </c>
      <c r="X1116" s="5">
        <v>1366</v>
      </c>
      <c r="Y1116" s="5">
        <v>1124</v>
      </c>
      <c r="Z1116" s="5">
        <v>62</v>
      </c>
      <c r="AA1116" s="5">
        <v>151</v>
      </c>
      <c r="AB1116" s="5">
        <v>134</v>
      </c>
      <c r="AC1116" s="5">
        <v>6</v>
      </c>
      <c r="AD1116" s="5">
        <v>1215</v>
      </c>
      <c r="AE1116" s="5">
        <v>990</v>
      </c>
      <c r="AF1116" s="5">
        <v>56</v>
      </c>
      <c r="AG1116" s="6">
        <v>5.6565656565656566</v>
      </c>
      <c r="AH1116" s="6">
        <v>81.481481481481481</v>
      </c>
      <c r="AI1116" s="3">
        <v>4.4776119402985071</v>
      </c>
      <c r="AJ1116" s="3">
        <v>88.741721854304629</v>
      </c>
    </row>
    <row r="1117" spans="1:36" hidden="1" x14ac:dyDescent="0.2">
      <c r="A1117" s="1" t="str">
        <f t="shared" si="17"/>
        <v>Brighton and HoveBlack African</v>
      </c>
      <c r="B1117" s="3" t="s">
        <v>129</v>
      </c>
      <c r="C1117" s="3" t="s">
        <v>130</v>
      </c>
      <c r="D1117" s="3" t="s">
        <v>715</v>
      </c>
      <c r="E1117" s="5">
        <v>2893</v>
      </c>
      <c r="F1117" s="5">
        <v>517</v>
      </c>
      <c r="G1117" s="5">
        <v>413</v>
      </c>
      <c r="H1117" s="5">
        <v>462</v>
      </c>
      <c r="I1117" s="5">
        <v>838</v>
      </c>
      <c r="J1117" s="5">
        <v>448</v>
      </c>
      <c r="K1117" s="5">
        <v>290</v>
      </c>
      <c r="L1117" s="5">
        <v>202</v>
      </c>
      <c r="M1117" s="5">
        <v>862</v>
      </c>
      <c r="N1117" s="5">
        <v>100</v>
      </c>
      <c r="O1117" s="6">
        <v>17.870722433460077</v>
      </c>
      <c r="P1117" s="6">
        <v>14.275838230210853</v>
      </c>
      <c r="Q1117" s="6">
        <v>15.96958174904943</v>
      </c>
      <c r="R1117" s="6">
        <v>28.96647079156585</v>
      </c>
      <c r="S1117" s="6">
        <v>15.485655029381265</v>
      </c>
      <c r="T1117" s="6">
        <v>10.024196335983408</v>
      </c>
      <c r="U1117" s="6">
        <v>6.9823712409263736</v>
      </c>
      <c r="V1117" s="6">
        <v>29.796059453854131</v>
      </c>
      <c r="W1117" s="6">
        <v>3.4566194262011751</v>
      </c>
      <c r="X1117" s="5">
        <v>1046</v>
      </c>
      <c r="Y1117" s="5">
        <v>862</v>
      </c>
      <c r="Z1117" s="5">
        <v>121</v>
      </c>
      <c r="AA1117" s="5">
        <v>138</v>
      </c>
      <c r="AB1117" s="5">
        <v>106</v>
      </c>
      <c r="AC1117" s="5">
        <v>13</v>
      </c>
      <c r="AD1117" s="5">
        <v>908</v>
      </c>
      <c r="AE1117" s="5">
        <v>756</v>
      </c>
      <c r="AF1117" s="5">
        <v>108</v>
      </c>
      <c r="AG1117" s="6">
        <v>14.285714285714286</v>
      </c>
      <c r="AH1117" s="6">
        <v>83.259911894273131</v>
      </c>
      <c r="AI1117" s="3">
        <v>12.264150943396226</v>
      </c>
      <c r="AJ1117" s="3">
        <v>76.811594202898547</v>
      </c>
    </row>
    <row r="1118" spans="1:36" hidden="1" x14ac:dyDescent="0.2">
      <c r="A1118" s="1" t="str">
        <f t="shared" si="17"/>
        <v>Brighton and HoveBlack Caribbean</v>
      </c>
      <c r="B1118" s="3" t="s">
        <v>129</v>
      </c>
      <c r="C1118" s="3" t="s">
        <v>130</v>
      </c>
      <c r="D1118" s="3" t="s">
        <v>716</v>
      </c>
      <c r="E1118" s="5">
        <v>879</v>
      </c>
      <c r="F1118" s="5">
        <v>108</v>
      </c>
      <c r="G1118" s="5">
        <v>88</v>
      </c>
      <c r="H1118" s="5">
        <v>101</v>
      </c>
      <c r="I1118" s="5">
        <v>213</v>
      </c>
      <c r="J1118" s="5">
        <v>82</v>
      </c>
      <c r="K1118" s="5">
        <v>67</v>
      </c>
      <c r="L1118" s="5">
        <v>60</v>
      </c>
      <c r="M1118" s="5">
        <v>314</v>
      </c>
      <c r="N1118" s="5">
        <v>18</v>
      </c>
      <c r="O1118" s="6">
        <v>12.286689419795222</v>
      </c>
      <c r="P1118" s="6">
        <v>10.011376564277588</v>
      </c>
      <c r="Q1118" s="6">
        <v>11.490329920364051</v>
      </c>
      <c r="R1118" s="6">
        <v>24.232081911262799</v>
      </c>
      <c r="S1118" s="6">
        <v>9.3287827076222989</v>
      </c>
      <c r="T1118" s="6">
        <v>7.6222980659840731</v>
      </c>
      <c r="U1118" s="6">
        <v>6.8259385665529013</v>
      </c>
      <c r="V1118" s="6">
        <v>35.72241183162685</v>
      </c>
      <c r="W1118" s="6">
        <v>2.0477815699658701</v>
      </c>
      <c r="X1118" s="5">
        <v>401</v>
      </c>
      <c r="Y1118" s="5">
        <v>358</v>
      </c>
      <c r="Z1118" s="5">
        <v>31</v>
      </c>
      <c r="AA1118" s="5">
        <v>38</v>
      </c>
      <c r="AB1118" s="5">
        <v>29</v>
      </c>
      <c r="AC1118" s="5">
        <v>1</v>
      </c>
      <c r="AD1118" s="5">
        <v>363</v>
      </c>
      <c r="AE1118" s="5">
        <v>329</v>
      </c>
      <c r="AF1118" s="5">
        <v>30</v>
      </c>
      <c r="AG1118" s="6">
        <v>9.1185410334346511</v>
      </c>
      <c r="AH1118" s="6">
        <v>90.633608815426996</v>
      </c>
      <c r="AI1118" s="3">
        <v>3.4482758620689653</v>
      </c>
      <c r="AJ1118" s="3">
        <v>76.315789473684205</v>
      </c>
    </row>
    <row r="1119" spans="1:36" hidden="1" x14ac:dyDescent="0.2">
      <c r="A1119" s="1" t="str">
        <f t="shared" si="17"/>
        <v>Brighton and HoveBlack Other</v>
      </c>
      <c r="B1119" s="3" t="s">
        <v>129</v>
      </c>
      <c r="C1119" s="3" t="s">
        <v>130</v>
      </c>
      <c r="D1119" s="3" t="s">
        <v>717</v>
      </c>
      <c r="E1119" s="5">
        <v>416</v>
      </c>
      <c r="F1119" s="5">
        <v>68</v>
      </c>
      <c r="G1119" s="5">
        <v>57</v>
      </c>
      <c r="H1119" s="5">
        <v>58</v>
      </c>
      <c r="I1119" s="5">
        <v>112</v>
      </c>
      <c r="J1119" s="5">
        <v>44</v>
      </c>
      <c r="K1119" s="5">
        <v>35</v>
      </c>
      <c r="L1119" s="5">
        <v>25</v>
      </c>
      <c r="M1119" s="5">
        <v>139</v>
      </c>
      <c r="N1119" s="5">
        <v>19</v>
      </c>
      <c r="O1119" s="6">
        <v>16.346153846153847</v>
      </c>
      <c r="P1119" s="6">
        <v>13.701923076923077</v>
      </c>
      <c r="Q1119" s="6">
        <v>13.942307692307692</v>
      </c>
      <c r="R1119" s="6">
        <v>26.923076923076923</v>
      </c>
      <c r="S1119" s="6">
        <v>10.576923076923077</v>
      </c>
      <c r="T1119" s="6">
        <v>8.4134615384615383</v>
      </c>
      <c r="U1119" s="6">
        <v>6.009615384615385</v>
      </c>
      <c r="V1119" s="6">
        <v>33.41346153846154</v>
      </c>
      <c r="W1119" s="6">
        <v>4.5673076923076925</v>
      </c>
      <c r="X1119" s="5">
        <v>202</v>
      </c>
      <c r="Y1119" s="5">
        <v>167</v>
      </c>
      <c r="Z1119" s="5">
        <v>16</v>
      </c>
      <c r="AA1119" s="5">
        <v>31</v>
      </c>
      <c r="AB1119" s="5">
        <v>18</v>
      </c>
      <c r="AC1119" s="5">
        <v>3</v>
      </c>
      <c r="AD1119" s="5">
        <v>171</v>
      </c>
      <c r="AE1119" s="5">
        <v>149</v>
      </c>
      <c r="AF1119" s="5">
        <v>13</v>
      </c>
      <c r="AG1119" s="6">
        <v>8.724832214765101</v>
      </c>
      <c r="AH1119" s="6">
        <v>87.134502923976612</v>
      </c>
      <c r="AI1119" s="3">
        <v>16.666666666666668</v>
      </c>
      <c r="AJ1119" s="3">
        <v>58.064516129032256</v>
      </c>
    </row>
    <row r="1120" spans="1:36" hidden="1" x14ac:dyDescent="0.2">
      <c r="A1120" s="1" t="str">
        <f t="shared" si="17"/>
        <v>Brighton and HoveArab</v>
      </c>
      <c r="B1120" s="3" t="s">
        <v>129</v>
      </c>
      <c r="C1120" s="3" t="s">
        <v>130</v>
      </c>
      <c r="D1120" s="3" t="s">
        <v>699</v>
      </c>
      <c r="E1120" s="5">
        <v>2184</v>
      </c>
      <c r="F1120" s="5">
        <v>387</v>
      </c>
      <c r="G1120" s="5">
        <v>303</v>
      </c>
      <c r="H1120" s="5">
        <v>336</v>
      </c>
      <c r="I1120" s="5">
        <v>636</v>
      </c>
      <c r="J1120" s="5">
        <v>255</v>
      </c>
      <c r="K1120" s="5">
        <v>155</v>
      </c>
      <c r="L1120" s="5">
        <v>146</v>
      </c>
      <c r="M1120" s="5">
        <v>773</v>
      </c>
      <c r="N1120" s="5">
        <v>60</v>
      </c>
      <c r="O1120" s="6">
        <v>17.719780219780219</v>
      </c>
      <c r="P1120" s="6">
        <v>13.873626373626374</v>
      </c>
      <c r="Q1120" s="6">
        <v>15.384615384615385</v>
      </c>
      <c r="R1120" s="6">
        <v>29.12087912087912</v>
      </c>
      <c r="S1120" s="6">
        <v>11.675824175824175</v>
      </c>
      <c r="T1120" s="6">
        <v>7.0970695970695967</v>
      </c>
      <c r="U1120" s="6">
        <v>6.6849816849816852</v>
      </c>
      <c r="V1120" s="6">
        <v>35.393772893772891</v>
      </c>
      <c r="W1120" s="6">
        <v>2.7472527472527473</v>
      </c>
      <c r="X1120" s="5">
        <v>757</v>
      </c>
      <c r="Y1120" s="5">
        <v>535</v>
      </c>
      <c r="Z1120" s="5">
        <v>56</v>
      </c>
      <c r="AA1120" s="5">
        <v>97</v>
      </c>
      <c r="AB1120" s="5">
        <v>67</v>
      </c>
      <c r="AC1120" s="5">
        <v>13</v>
      </c>
      <c r="AD1120" s="5">
        <v>660</v>
      </c>
      <c r="AE1120" s="5">
        <v>468</v>
      </c>
      <c r="AF1120" s="5">
        <v>43</v>
      </c>
      <c r="AG1120" s="6">
        <v>9.1880341880341874</v>
      </c>
      <c r="AH1120" s="6">
        <v>70.909090909090907</v>
      </c>
      <c r="AI1120" s="3">
        <v>19.402985074626866</v>
      </c>
      <c r="AJ1120" s="3">
        <v>69.072164948453604</v>
      </c>
    </row>
    <row r="1121" spans="1:36" hidden="1" x14ac:dyDescent="0.2">
      <c r="A1121" s="1" t="str">
        <f t="shared" si="17"/>
        <v>Brighton and HoveOther</v>
      </c>
      <c r="B1121" s="3" t="s">
        <v>129</v>
      </c>
      <c r="C1121" s="3" t="s">
        <v>130</v>
      </c>
      <c r="D1121" s="3" t="s">
        <v>718</v>
      </c>
      <c r="E1121" s="5">
        <v>1799</v>
      </c>
      <c r="F1121" s="5">
        <v>254</v>
      </c>
      <c r="G1121" s="5">
        <v>194</v>
      </c>
      <c r="H1121" s="5">
        <v>216</v>
      </c>
      <c r="I1121" s="5">
        <v>446</v>
      </c>
      <c r="J1121" s="5">
        <v>123</v>
      </c>
      <c r="K1121" s="5">
        <v>90</v>
      </c>
      <c r="L1121" s="5">
        <v>115</v>
      </c>
      <c r="M1121" s="5">
        <v>705</v>
      </c>
      <c r="N1121" s="5">
        <v>28</v>
      </c>
      <c r="O1121" s="6">
        <v>14.118954974986103</v>
      </c>
      <c r="P1121" s="6">
        <v>10.783768760422458</v>
      </c>
      <c r="Q1121" s="6">
        <v>12.006670372429127</v>
      </c>
      <c r="R1121" s="6">
        <v>24.791550861589773</v>
      </c>
      <c r="S1121" s="6">
        <v>6.837131739855475</v>
      </c>
      <c r="T1121" s="6">
        <v>5.0027793218454697</v>
      </c>
      <c r="U1121" s="6">
        <v>6.3924402445803228</v>
      </c>
      <c r="V1121" s="6">
        <v>39.188438021122849</v>
      </c>
      <c r="W1121" s="6">
        <v>1.556420233463035</v>
      </c>
      <c r="X1121" s="5">
        <v>729</v>
      </c>
      <c r="Y1121" s="5">
        <v>587</v>
      </c>
      <c r="Z1121" s="5">
        <v>42</v>
      </c>
      <c r="AA1121" s="5">
        <v>66</v>
      </c>
      <c r="AB1121" s="5">
        <v>48</v>
      </c>
      <c r="AC1121" s="5">
        <v>7</v>
      </c>
      <c r="AD1121" s="5">
        <v>663</v>
      </c>
      <c r="AE1121" s="5">
        <v>539</v>
      </c>
      <c r="AF1121" s="5">
        <v>35</v>
      </c>
      <c r="AG1121" s="6">
        <v>6.4935064935064934</v>
      </c>
      <c r="AH1121" s="6">
        <v>81.297134238310704</v>
      </c>
      <c r="AI1121" s="3">
        <v>14.583333333333334</v>
      </c>
      <c r="AJ1121" s="3">
        <v>72.727272727272734</v>
      </c>
    </row>
    <row r="1122" spans="1:36" x14ac:dyDescent="0.2">
      <c r="A1122" s="1" t="str">
        <f t="shared" si="17"/>
        <v>BristolAll people</v>
      </c>
      <c r="B1122" s="3" t="s">
        <v>90</v>
      </c>
      <c r="C1122" s="3" t="s">
        <v>802</v>
      </c>
      <c r="D1122" s="3" t="s">
        <v>700</v>
      </c>
      <c r="E1122" s="5">
        <v>428234</v>
      </c>
      <c r="F1122" s="5">
        <v>63149</v>
      </c>
      <c r="G1122" s="5">
        <v>52255</v>
      </c>
      <c r="H1122" s="5">
        <v>54362</v>
      </c>
      <c r="I1122" s="5">
        <v>36154</v>
      </c>
      <c r="J1122" s="5">
        <v>82173</v>
      </c>
      <c r="K1122" s="5">
        <v>0</v>
      </c>
      <c r="L1122" s="5">
        <v>183078</v>
      </c>
      <c r="M1122" s="5">
        <v>34474</v>
      </c>
      <c r="N1122" s="5">
        <v>15131</v>
      </c>
      <c r="O1122" s="6">
        <v>14.746376980809558</v>
      </c>
      <c r="P1122" s="6">
        <v>12.202440721661521</v>
      </c>
      <c r="Q1122" s="6">
        <v>12.694461439306547</v>
      </c>
      <c r="R1122" s="6">
        <v>8.442580458347539</v>
      </c>
      <c r="S1122" s="6">
        <v>19.188807988156007</v>
      </c>
      <c r="T1122" s="6">
        <v>0</v>
      </c>
      <c r="U1122" s="6">
        <v>42.751859964411977</v>
      </c>
      <c r="V1122" s="6">
        <v>8.0502715804910405</v>
      </c>
      <c r="W1122" s="6">
        <v>3.5333485897896946</v>
      </c>
      <c r="X1122" s="5">
        <v>156514</v>
      </c>
      <c r="Y1122" s="5">
        <v>136392</v>
      </c>
      <c r="Z1122" s="5">
        <v>7886</v>
      </c>
      <c r="AA1122" s="5">
        <v>23161</v>
      </c>
      <c r="AB1122" s="5">
        <v>17779</v>
      </c>
      <c r="AC1122" s="5">
        <v>1972</v>
      </c>
      <c r="AD1122" s="5">
        <v>133353</v>
      </c>
      <c r="AE1122" s="5">
        <v>118613</v>
      </c>
      <c r="AF1122" s="5">
        <v>5914</v>
      </c>
      <c r="AG1122" s="6">
        <v>4.9859627528179882</v>
      </c>
      <c r="AH1122" s="6">
        <v>88.946630372020124</v>
      </c>
      <c r="AI1122" s="3">
        <v>11.091737443050791</v>
      </c>
      <c r="AJ1122" s="3">
        <v>76.762661370407145</v>
      </c>
    </row>
    <row r="1123" spans="1:36" hidden="1" x14ac:dyDescent="0.2">
      <c r="A1123" s="1" t="str">
        <f t="shared" si="17"/>
        <v>BristolWhite British</v>
      </c>
      <c r="B1123" s="3" t="s">
        <v>90</v>
      </c>
      <c r="C1123" s="3" t="s">
        <v>802</v>
      </c>
      <c r="D1123" s="3" t="s">
        <v>701</v>
      </c>
      <c r="E1123" s="5">
        <v>333432</v>
      </c>
      <c r="F1123" s="5">
        <v>40346</v>
      </c>
      <c r="G1123" s="5">
        <v>31383</v>
      </c>
      <c r="H1123" s="5">
        <v>34795</v>
      </c>
      <c r="I1123" s="5">
        <v>26063</v>
      </c>
      <c r="J1123" s="5">
        <v>66832</v>
      </c>
      <c r="K1123" s="5">
        <v>0</v>
      </c>
      <c r="L1123" s="5">
        <v>131303</v>
      </c>
      <c r="M1123" s="5">
        <v>16487</v>
      </c>
      <c r="N1123" s="5">
        <v>11557</v>
      </c>
      <c r="O1123" s="6">
        <v>12.10021833537273</v>
      </c>
      <c r="P1123" s="6">
        <v>9.412114014251781</v>
      </c>
      <c r="Q1123" s="6">
        <v>10.435411118308981</v>
      </c>
      <c r="R1123" s="6">
        <v>7.8165862904580248</v>
      </c>
      <c r="S1123" s="6">
        <v>20.043667074545933</v>
      </c>
      <c r="T1123" s="6">
        <v>0</v>
      </c>
      <c r="U1123" s="6">
        <v>39.379243743851816</v>
      </c>
      <c r="V1123" s="6">
        <v>4.9446363876292621</v>
      </c>
      <c r="W1123" s="6">
        <v>3.4660740420835432</v>
      </c>
      <c r="X1123" s="5">
        <v>118752</v>
      </c>
      <c r="Y1123" s="5">
        <v>104812</v>
      </c>
      <c r="Z1123" s="5">
        <v>5004</v>
      </c>
      <c r="AA1123" s="5">
        <v>14919</v>
      </c>
      <c r="AB1123" s="5">
        <v>11557</v>
      </c>
      <c r="AC1123" s="5">
        <v>1084</v>
      </c>
      <c r="AD1123" s="5">
        <v>103833</v>
      </c>
      <c r="AE1123" s="5">
        <v>93255</v>
      </c>
      <c r="AF1123" s="5">
        <v>3920</v>
      </c>
      <c r="AG1123" s="6">
        <v>4.2035279609672402</v>
      </c>
      <c r="AH1123" s="6">
        <v>89.812487359509987</v>
      </c>
      <c r="AI1123" s="3">
        <v>9.3795967811715837</v>
      </c>
      <c r="AJ1123" s="3">
        <v>77.464977545411884</v>
      </c>
    </row>
    <row r="1124" spans="1:36" hidden="1" x14ac:dyDescent="0.2">
      <c r="A1124" s="1" t="str">
        <f t="shared" si="17"/>
        <v>BristolMinorities - all other than White British</v>
      </c>
      <c r="B1124" s="3" t="s">
        <v>90</v>
      </c>
      <c r="C1124" s="3" t="s">
        <v>802</v>
      </c>
      <c r="D1124" s="3" t="s">
        <v>702</v>
      </c>
      <c r="E1124" s="5">
        <v>94802</v>
      </c>
      <c r="F1124" s="5">
        <v>22803</v>
      </c>
      <c r="G1124" s="5">
        <v>20872</v>
      </c>
      <c r="H1124" s="5">
        <v>19567</v>
      </c>
      <c r="I1124" s="5">
        <v>10091</v>
      </c>
      <c r="J1124" s="5">
        <v>15341</v>
      </c>
      <c r="K1124" s="5">
        <v>0</v>
      </c>
      <c r="L1124" s="5">
        <v>51775</v>
      </c>
      <c r="M1124" s="5">
        <v>17987</v>
      </c>
      <c r="N1124" s="5">
        <v>3574</v>
      </c>
      <c r="O1124" s="6">
        <v>24.053290014978586</v>
      </c>
      <c r="P1124" s="6">
        <v>22.016413155840596</v>
      </c>
      <c r="Q1124" s="6">
        <v>20.639859918567119</v>
      </c>
      <c r="R1124" s="6">
        <v>10.644290204848</v>
      </c>
      <c r="S1124" s="6">
        <v>16.182148055948186</v>
      </c>
      <c r="T1124" s="6">
        <v>0</v>
      </c>
      <c r="U1124" s="6">
        <v>54.613826712516612</v>
      </c>
      <c r="V1124" s="6">
        <v>18.973228412902682</v>
      </c>
      <c r="W1124" s="6">
        <v>3.7699626590156328</v>
      </c>
      <c r="X1124" s="5">
        <v>37762</v>
      </c>
      <c r="Y1124" s="5">
        <v>31580</v>
      </c>
      <c r="Z1124" s="5">
        <v>2882</v>
      </c>
      <c r="AA1124" s="5">
        <v>8242</v>
      </c>
      <c r="AB1124" s="5">
        <v>6222</v>
      </c>
      <c r="AC1124" s="5">
        <v>888</v>
      </c>
      <c r="AD1124" s="5">
        <v>29520</v>
      </c>
      <c r="AE1124" s="5">
        <v>25358</v>
      </c>
      <c r="AF1124" s="5">
        <v>1994</v>
      </c>
      <c r="AG1124" s="6">
        <v>7.8633961668901335</v>
      </c>
      <c r="AH1124" s="6">
        <v>85.901084010840108</v>
      </c>
      <c r="AI1124" s="3">
        <v>14.271938283510126</v>
      </c>
      <c r="AJ1124" s="3">
        <v>75.491385586022815</v>
      </c>
    </row>
    <row r="1125" spans="1:36" hidden="1" x14ac:dyDescent="0.2">
      <c r="A1125" s="1" t="str">
        <f t="shared" si="17"/>
        <v>BristolWhite Irish</v>
      </c>
      <c r="B1125" s="3" t="s">
        <v>90</v>
      </c>
      <c r="C1125" s="3" t="s">
        <v>802</v>
      </c>
      <c r="D1125" s="3" t="s">
        <v>703</v>
      </c>
      <c r="E1125" s="5">
        <v>3851</v>
      </c>
      <c r="F1125" s="5">
        <v>436</v>
      </c>
      <c r="G1125" s="5">
        <v>330</v>
      </c>
      <c r="H1125" s="5">
        <v>419</v>
      </c>
      <c r="I1125" s="5">
        <v>267</v>
      </c>
      <c r="J1125" s="5">
        <v>493</v>
      </c>
      <c r="K1125" s="5">
        <v>0</v>
      </c>
      <c r="L1125" s="5">
        <v>1507</v>
      </c>
      <c r="M1125" s="5">
        <v>356</v>
      </c>
      <c r="N1125" s="5">
        <v>90</v>
      </c>
      <c r="O1125" s="6">
        <v>11.321734614385873</v>
      </c>
      <c r="P1125" s="6">
        <v>8.5692028044663715</v>
      </c>
      <c r="Q1125" s="6">
        <v>10.880290833549727</v>
      </c>
      <c r="R1125" s="6">
        <v>6.9332640872500653</v>
      </c>
      <c r="S1125" s="6">
        <v>12.801869644248248</v>
      </c>
      <c r="T1125" s="6">
        <v>0</v>
      </c>
      <c r="U1125" s="6">
        <v>39.132692807063101</v>
      </c>
      <c r="V1125" s="6">
        <v>9.2443521163334204</v>
      </c>
      <c r="W1125" s="6">
        <v>2.3370553103090108</v>
      </c>
      <c r="X1125" s="5">
        <v>1459</v>
      </c>
      <c r="Y1125" s="5">
        <v>1320</v>
      </c>
      <c r="Z1125" s="5">
        <v>62</v>
      </c>
      <c r="AA1125" s="5">
        <v>142</v>
      </c>
      <c r="AB1125" s="5">
        <v>113</v>
      </c>
      <c r="AC1125" s="5">
        <v>10</v>
      </c>
      <c r="AD1125" s="5">
        <v>1317</v>
      </c>
      <c r="AE1125" s="5">
        <v>1207</v>
      </c>
      <c r="AF1125" s="5">
        <v>52</v>
      </c>
      <c r="AG1125" s="6">
        <v>4.3082021541010773</v>
      </c>
      <c r="AH1125" s="6">
        <v>91.647684130599842</v>
      </c>
      <c r="AI1125" s="3">
        <v>8.8495575221238933</v>
      </c>
      <c r="AJ1125" s="3">
        <v>79.577464788732399</v>
      </c>
    </row>
    <row r="1126" spans="1:36" hidden="1" x14ac:dyDescent="0.2">
      <c r="A1126" s="1" t="str">
        <f t="shared" si="17"/>
        <v>BristolWhite Gyspy or Irish Traveller</v>
      </c>
      <c r="B1126" s="3" t="s">
        <v>90</v>
      </c>
      <c r="C1126" s="3" t="s">
        <v>802</v>
      </c>
      <c r="D1126" s="3" t="s">
        <v>704</v>
      </c>
      <c r="E1126" s="5">
        <v>359</v>
      </c>
      <c r="F1126" s="5">
        <v>58</v>
      </c>
      <c r="G1126" s="5">
        <v>65</v>
      </c>
      <c r="H1126" s="5">
        <v>53</v>
      </c>
      <c r="I1126" s="5">
        <v>19</v>
      </c>
      <c r="J1126" s="5">
        <v>40</v>
      </c>
      <c r="K1126" s="5">
        <v>0</v>
      </c>
      <c r="L1126" s="5">
        <v>178</v>
      </c>
      <c r="M1126" s="5">
        <v>71</v>
      </c>
      <c r="N1126" s="5">
        <v>6</v>
      </c>
      <c r="O1126" s="6">
        <v>16.15598885793872</v>
      </c>
      <c r="P1126" s="6">
        <v>18.105849582172702</v>
      </c>
      <c r="Q1126" s="6">
        <v>14.763231197771587</v>
      </c>
      <c r="R1126" s="6">
        <v>5.2924791086350975</v>
      </c>
      <c r="S1126" s="6">
        <v>11.142061281337048</v>
      </c>
      <c r="T1126" s="6">
        <v>0</v>
      </c>
      <c r="U1126" s="6">
        <v>49.582172701949858</v>
      </c>
      <c r="V1126" s="6">
        <v>19.777158774373259</v>
      </c>
      <c r="W1126" s="6">
        <v>1.6713091922005572</v>
      </c>
      <c r="X1126" s="5">
        <v>116</v>
      </c>
      <c r="Y1126" s="5">
        <v>77</v>
      </c>
      <c r="Z1126" s="5">
        <v>10</v>
      </c>
      <c r="AA1126" s="5">
        <v>31</v>
      </c>
      <c r="AB1126" s="5">
        <v>23</v>
      </c>
      <c r="AC1126" s="5">
        <v>4</v>
      </c>
      <c r="AD1126" s="5">
        <v>85</v>
      </c>
      <c r="AE1126" s="5">
        <v>54</v>
      </c>
      <c r="AF1126" s="5">
        <v>6</v>
      </c>
      <c r="AG1126" s="6">
        <v>11.111111111111111</v>
      </c>
      <c r="AH1126" s="6">
        <v>63.529411764705884</v>
      </c>
      <c r="AI1126" s="3">
        <v>17.391304347826086</v>
      </c>
      <c r="AJ1126" s="3">
        <v>74.193548387096769</v>
      </c>
    </row>
    <row r="1127" spans="1:36" hidden="1" x14ac:dyDescent="0.2">
      <c r="A1127" s="1" t="str">
        <f t="shared" si="17"/>
        <v>BristolWhite Other</v>
      </c>
      <c r="B1127" s="3" t="s">
        <v>90</v>
      </c>
      <c r="C1127" s="3" t="s">
        <v>802</v>
      </c>
      <c r="D1127" s="3" t="s">
        <v>705</v>
      </c>
      <c r="E1127" s="5">
        <v>21950</v>
      </c>
      <c r="F1127" s="5">
        <v>3340</v>
      </c>
      <c r="G1127" s="5">
        <v>2562</v>
      </c>
      <c r="H1127" s="5">
        <v>2931</v>
      </c>
      <c r="I1127" s="5">
        <v>1875</v>
      </c>
      <c r="J1127" s="5">
        <v>3231</v>
      </c>
      <c r="K1127" s="5">
        <v>0</v>
      </c>
      <c r="L1127" s="5">
        <v>10270</v>
      </c>
      <c r="M1127" s="5">
        <v>2506</v>
      </c>
      <c r="N1127" s="5">
        <v>474</v>
      </c>
      <c r="O1127" s="6">
        <v>15.216400911161731</v>
      </c>
      <c r="P1127" s="6">
        <v>11.671981776765376</v>
      </c>
      <c r="Q1127" s="6">
        <v>13.353075170842825</v>
      </c>
      <c r="R1127" s="6">
        <v>8.5421412300683368</v>
      </c>
      <c r="S1127" s="6">
        <v>14.719817767653758</v>
      </c>
      <c r="T1127" s="6">
        <v>0</v>
      </c>
      <c r="U1127" s="6">
        <v>46.788154897494309</v>
      </c>
      <c r="V1127" s="6">
        <v>11.416856492027335</v>
      </c>
      <c r="W1127" s="6">
        <v>2.1594533029612757</v>
      </c>
      <c r="X1127" s="5">
        <v>12277</v>
      </c>
      <c r="Y1127" s="5">
        <v>11313</v>
      </c>
      <c r="Z1127" s="5">
        <v>511</v>
      </c>
      <c r="AA1127" s="5">
        <v>1719</v>
      </c>
      <c r="AB1127" s="5">
        <v>1553</v>
      </c>
      <c r="AC1127" s="5">
        <v>75</v>
      </c>
      <c r="AD1127" s="5">
        <v>10558</v>
      </c>
      <c r="AE1127" s="5">
        <v>9760</v>
      </c>
      <c r="AF1127" s="5">
        <v>436</v>
      </c>
      <c r="AG1127" s="6">
        <v>4.4672131147540988</v>
      </c>
      <c r="AH1127" s="6">
        <v>92.441750331502178</v>
      </c>
      <c r="AI1127" s="3">
        <v>4.8293625241468128</v>
      </c>
      <c r="AJ1127" s="3">
        <v>90.343222803955783</v>
      </c>
    </row>
    <row r="1128" spans="1:36" hidden="1" x14ac:dyDescent="0.2">
      <c r="A1128" s="1" t="str">
        <f t="shared" si="17"/>
        <v>BristolMixed White and Black Caribbean</v>
      </c>
      <c r="B1128" s="3" t="s">
        <v>90</v>
      </c>
      <c r="C1128" s="3" t="s">
        <v>802</v>
      </c>
      <c r="D1128" s="3" t="s">
        <v>706</v>
      </c>
      <c r="E1128" s="5">
        <v>7389</v>
      </c>
      <c r="F1128" s="5">
        <v>1719</v>
      </c>
      <c r="G1128" s="5">
        <v>1567</v>
      </c>
      <c r="H1128" s="5">
        <v>1483</v>
      </c>
      <c r="I1128" s="5">
        <v>833</v>
      </c>
      <c r="J1128" s="5">
        <v>1671</v>
      </c>
      <c r="K1128" s="5">
        <v>0</v>
      </c>
      <c r="L1128" s="5">
        <v>4048</v>
      </c>
      <c r="M1128" s="5">
        <v>1044</v>
      </c>
      <c r="N1128" s="5">
        <v>378</v>
      </c>
      <c r="O1128" s="6">
        <v>23.264311814859926</v>
      </c>
      <c r="P1128" s="6">
        <v>21.207199891730951</v>
      </c>
      <c r="Q1128" s="6">
        <v>20.070374881580729</v>
      </c>
      <c r="R1128" s="6">
        <v>11.273514683989715</v>
      </c>
      <c r="S1128" s="6">
        <v>22.614697523345512</v>
      </c>
      <c r="T1128" s="6">
        <v>0</v>
      </c>
      <c r="U1128" s="6">
        <v>54.784138584382191</v>
      </c>
      <c r="V1128" s="6">
        <v>14.129110840438489</v>
      </c>
      <c r="W1128" s="6">
        <v>5.1157125456760051</v>
      </c>
      <c r="X1128" s="5">
        <v>1769</v>
      </c>
      <c r="Y1128" s="5">
        <v>1328</v>
      </c>
      <c r="Z1128" s="5">
        <v>177</v>
      </c>
      <c r="AA1128" s="5">
        <v>424</v>
      </c>
      <c r="AB1128" s="5">
        <v>307</v>
      </c>
      <c r="AC1128" s="5">
        <v>56</v>
      </c>
      <c r="AD1128" s="5">
        <v>1345</v>
      </c>
      <c r="AE1128" s="5">
        <v>1021</v>
      </c>
      <c r="AF1128" s="5">
        <v>121</v>
      </c>
      <c r="AG1128" s="6">
        <v>11.851126346718903</v>
      </c>
      <c r="AH1128" s="6">
        <v>75.910780669144984</v>
      </c>
      <c r="AI1128" s="3">
        <v>18.241042345276874</v>
      </c>
      <c r="AJ1128" s="3">
        <v>72.405660377358487</v>
      </c>
    </row>
    <row r="1129" spans="1:36" hidden="1" x14ac:dyDescent="0.2">
      <c r="A1129" s="1" t="str">
        <f t="shared" si="17"/>
        <v>BristolMixed White and Black African</v>
      </c>
      <c r="B1129" s="3" t="s">
        <v>90</v>
      </c>
      <c r="C1129" s="3" t="s">
        <v>802</v>
      </c>
      <c r="D1129" s="3" t="s">
        <v>707</v>
      </c>
      <c r="E1129" s="5">
        <v>1533</v>
      </c>
      <c r="F1129" s="5">
        <v>353</v>
      </c>
      <c r="G1129" s="5">
        <v>313</v>
      </c>
      <c r="H1129" s="5">
        <v>316</v>
      </c>
      <c r="I1129" s="5">
        <v>179</v>
      </c>
      <c r="J1129" s="5">
        <v>261</v>
      </c>
      <c r="K1129" s="5">
        <v>0</v>
      </c>
      <c r="L1129" s="5">
        <v>795</v>
      </c>
      <c r="M1129" s="5">
        <v>244</v>
      </c>
      <c r="N1129" s="5">
        <v>56</v>
      </c>
      <c r="O1129" s="6">
        <v>23.026744944553165</v>
      </c>
      <c r="P1129" s="6">
        <v>20.417482061317678</v>
      </c>
      <c r="Q1129" s="6">
        <v>20.613176777560341</v>
      </c>
      <c r="R1129" s="6">
        <v>11.676451402478799</v>
      </c>
      <c r="S1129" s="6">
        <v>17.025440313111545</v>
      </c>
      <c r="T1129" s="6">
        <v>0</v>
      </c>
      <c r="U1129" s="6">
        <v>51.859099804305281</v>
      </c>
      <c r="V1129" s="6">
        <v>15.916503587736464</v>
      </c>
      <c r="W1129" s="6">
        <v>3.6529680365296802</v>
      </c>
      <c r="X1129" s="5">
        <v>451</v>
      </c>
      <c r="Y1129" s="5">
        <v>375</v>
      </c>
      <c r="Z1129" s="5">
        <v>29</v>
      </c>
      <c r="AA1129" s="5">
        <v>90</v>
      </c>
      <c r="AB1129" s="5">
        <v>67</v>
      </c>
      <c r="AC1129" s="5">
        <v>5</v>
      </c>
      <c r="AD1129" s="5">
        <v>361</v>
      </c>
      <c r="AE1129" s="5">
        <v>308</v>
      </c>
      <c r="AF1129" s="5">
        <v>24</v>
      </c>
      <c r="AG1129" s="6">
        <v>7.7922077922077921</v>
      </c>
      <c r="AH1129" s="6">
        <v>85.31855955678671</v>
      </c>
      <c r="AI1129" s="3">
        <v>7.4626865671641793</v>
      </c>
      <c r="AJ1129" s="3">
        <v>74.444444444444443</v>
      </c>
    </row>
    <row r="1130" spans="1:36" hidden="1" x14ac:dyDescent="0.2">
      <c r="A1130" s="1" t="str">
        <f t="shared" si="17"/>
        <v>BristolMixed White and Asian</v>
      </c>
      <c r="B1130" s="3" t="s">
        <v>90</v>
      </c>
      <c r="C1130" s="3" t="s">
        <v>802</v>
      </c>
      <c r="D1130" s="3" t="s">
        <v>708</v>
      </c>
      <c r="E1130" s="5">
        <v>3402</v>
      </c>
      <c r="F1130" s="5">
        <v>350</v>
      </c>
      <c r="G1130" s="5">
        <v>316</v>
      </c>
      <c r="H1130" s="5">
        <v>289</v>
      </c>
      <c r="I1130" s="5">
        <v>202</v>
      </c>
      <c r="J1130" s="5">
        <v>379</v>
      </c>
      <c r="K1130" s="5">
        <v>0</v>
      </c>
      <c r="L1130" s="5">
        <v>1322</v>
      </c>
      <c r="M1130" s="5">
        <v>416</v>
      </c>
      <c r="N1130" s="5">
        <v>58</v>
      </c>
      <c r="O1130" s="6">
        <v>10.2880658436214</v>
      </c>
      <c r="P1130" s="6">
        <v>9.2886537330981778</v>
      </c>
      <c r="Q1130" s="6">
        <v>8.4950029394473834</v>
      </c>
      <c r="R1130" s="6">
        <v>5.9376837154614934</v>
      </c>
      <c r="S1130" s="6">
        <v>11.140505584950029</v>
      </c>
      <c r="T1130" s="6">
        <v>0</v>
      </c>
      <c r="U1130" s="6">
        <v>38.859494415049973</v>
      </c>
      <c r="V1130" s="6">
        <v>12.228101116990006</v>
      </c>
      <c r="W1130" s="6">
        <v>1.7048794826572604</v>
      </c>
      <c r="X1130" s="5">
        <v>988</v>
      </c>
      <c r="Y1130" s="5">
        <v>880</v>
      </c>
      <c r="Z1130" s="5">
        <v>47</v>
      </c>
      <c r="AA1130" s="5">
        <v>141</v>
      </c>
      <c r="AB1130" s="5">
        <v>105</v>
      </c>
      <c r="AC1130" s="5">
        <v>13</v>
      </c>
      <c r="AD1130" s="5">
        <v>847</v>
      </c>
      <c r="AE1130" s="5">
        <v>775</v>
      </c>
      <c r="AF1130" s="5">
        <v>34</v>
      </c>
      <c r="AG1130" s="6">
        <v>4.387096774193548</v>
      </c>
      <c r="AH1130" s="6">
        <v>91.49940968122786</v>
      </c>
      <c r="AI1130" s="3">
        <v>12.380952380952381</v>
      </c>
      <c r="AJ1130" s="3">
        <v>74.468085106382972</v>
      </c>
    </row>
    <row r="1131" spans="1:36" hidden="1" x14ac:dyDescent="0.2">
      <c r="A1131" s="1" t="str">
        <f t="shared" si="17"/>
        <v>BristolMixed Other</v>
      </c>
      <c r="B1131" s="3" t="s">
        <v>90</v>
      </c>
      <c r="C1131" s="3" t="s">
        <v>802</v>
      </c>
      <c r="D1131" s="3" t="s">
        <v>709</v>
      </c>
      <c r="E1131" s="5">
        <v>3114</v>
      </c>
      <c r="F1131" s="5">
        <v>577</v>
      </c>
      <c r="G1131" s="5">
        <v>497</v>
      </c>
      <c r="H1131" s="5">
        <v>508</v>
      </c>
      <c r="I1131" s="5">
        <v>326</v>
      </c>
      <c r="J1131" s="5">
        <v>505</v>
      </c>
      <c r="K1131" s="5">
        <v>0</v>
      </c>
      <c r="L1131" s="5">
        <v>1454</v>
      </c>
      <c r="M1131" s="5">
        <v>411</v>
      </c>
      <c r="N1131" s="5">
        <v>116</v>
      </c>
      <c r="O1131" s="6">
        <v>18.529222864482978</v>
      </c>
      <c r="P1131" s="6">
        <v>15.960179833012203</v>
      </c>
      <c r="Q1131" s="6">
        <v>16.313423249839435</v>
      </c>
      <c r="R1131" s="6">
        <v>10.468850353243417</v>
      </c>
      <c r="S1131" s="6">
        <v>16.217084136159279</v>
      </c>
      <c r="T1131" s="6">
        <v>0</v>
      </c>
      <c r="U1131" s="6">
        <v>46.692357096981375</v>
      </c>
      <c r="V1131" s="6">
        <v>13.198458574181117</v>
      </c>
      <c r="W1131" s="6">
        <v>3.7251123956326269</v>
      </c>
      <c r="X1131" s="5">
        <v>984</v>
      </c>
      <c r="Y1131" s="5">
        <v>830</v>
      </c>
      <c r="Z1131" s="5">
        <v>84</v>
      </c>
      <c r="AA1131" s="5">
        <v>160</v>
      </c>
      <c r="AB1131" s="5">
        <v>121</v>
      </c>
      <c r="AC1131" s="5">
        <v>16</v>
      </c>
      <c r="AD1131" s="5">
        <v>824</v>
      </c>
      <c r="AE1131" s="5">
        <v>709</v>
      </c>
      <c r="AF1131" s="5">
        <v>68</v>
      </c>
      <c r="AG1131" s="6">
        <v>9.590973201692524</v>
      </c>
      <c r="AH1131" s="6">
        <v>86.043689320388353</v>
      </c>
      <c r="AI1131" s="3">
        <v>13.223140495867769</v>
      </c>
      <c r="AJ1131" s="3">
        <v>75.625</v>
      </c>
    </row>
    <row r="1132" spans="1:36" hidden="1" x14ac:dyDescent="0.2">
      <c r="A1132" s="1" t="str">
        <f t="shared" si="17"/>
        <v>BristolIndian</v>
      </c>
      <c r="B1132" s="3" t="s">
        <v>90</v>
      </c>
      <c r="C1132" s="3" t="s">
        <v>802</v>
      </c>
      <c r="D1132" s="3" t="s">
        <v>710</v>
      </c>
      <c r="E1132" s="5">
        <v>6547</v>
      </c>
      <c r="F1132" s="5">
        <v>1029</v>
      </c>
      <c r="G1132" s="5">
        <v>815</v>
      </c>
      <c r="H1132" s="5">
        <v>880</v>
      </c>
      <c r="I1132" s="5">
        <v>607</v>
      </c>
      <c r="J1132" s="5">
        <v>1119</v>
      </c>
      <c r="K1132" s="5">
        <v>0</v>
      </c>
      <c r="L1132" s="5">
        <v>3276</v>
      </c>
      <c r="M1132" s="5">
        <v>957</v>
      </c>
      <c r="N1132" s="5">
        <v>134</v>
      </c>
      <c r="O1132" s="6">
        <v>15.717122346112724</v>
      </c>
      <c r="P1132" s="6">
        <v>12.448449671605315</v>
      </c>
      <c r="Q1132" s="6">
        <v>13.4412708110585</v>
      </c>
      <c r="R1132" s="6">
        <v>9.2714220253551236</v>
      </c>
      <c r="S1132" s="6">
        <v>17.091797769970977</v>
      </c>
      <c r="T1132" s="6">
        <v>0</v>
      </c>
      <c r="U1132" s="6">
        <v>50.038185428440507</v>
      </c>
      <c r="V1132" s="6">
        <v>14.617382007026119</v>
      </c>
      <c r="W1132" s="6">
        <v>2.0467389644111806</v>
      </c>
      <c r="X1132" s="5">
        <v>3007</v>
      </c>
      <c r="Y1132" s="5">
        <v>2688</v>
      </c>
      <c r="Z1132" s="5">
        <v>115</v>
      </c>
      <c r="AA1132" s="5">
        <v>458</v>
      </c>
      <c r="AB1132" s="5">
        <v>378</v>
      </c>
      <c r="AC1132" s="5">
        <v>19</v>
      </c>
      <c r="AD1132" s="5">
        <v>2549</v>
      </c>
      <c r="AE1132" s="5">
        <v>2310</v>
      </c>
      <c r="AF1132" s="5">
        <v>96</v>
      </c>
      <c r="AG1132" s="6">
        <v>4.1558441558441555</v>
      </c>
      <c r="AH1132" s="6">
        <v>90.623774029030997</v>
      </c>
      <c r="AI1132" s="3">
        <v>5.0264550264550261</v>
      </c>
      <c r="AJ1132" s="3">
        <v>82.532751091703062</v>
      </c>
    </row>
    <row r="1133" spans="1:36" hidden="1" x14ac:dyDescent="0.2">
      <c r="A1133" s="1" t="str">
        <f t="shared" si="17"/>
        <v>BristolPakistani</v>
      </c>
      <c r="B1133" s="3" t="s">
        <v>90</v>
      </c>
      <c r="C1133" s="3" t="s">
        <v>802</v>
      </c>
      <c r="D1133" s="3" t="s">
        <v>711</v>
      </c>
      <c r="E1133" s="5">
        <v>6863</v>
      </c>
      <c r="F1133" s="5">
        <v>1462</v>
      </c>
      <c r="G1133" s="5">
        <v>1663</v>
      </c>
      <c r="H1133" s="5">
        <v>1101</v>
      </c>
      <c r="I1133" s="5">
        <v>436</v>
      </c>
      <c r="J1133" s="5">
        <v>783</v>
      </c>
      <c r="K1133" s="5">
        <v>0</v>
      </c>
      <c r="L1133" s="5">
        <v>4186</v>
      </c>
      <c r="M1133" s="5">
        <v>1819</v>
      </c>
      <c r="N1133" s="5">
        <v>268</v>
      </c>
      <c r="O1133" s="6">
        <v>21.302637330613436</v>
      </c>
      <c r="P1133" s="6">
        <v>24.231385691388606</v>
      </c>
      <c r="Q1133" s="6">
        <v>16.04254699111176</v>
      </c>
      <c r="R1133" s="6">
        <v>6.3529068920297247</v>
      </c>
      <c r="S1133" s="6">
        <v>11.409004808392831</v>
      </c>
      <c r="T1133" s="6">
        <v>0</v>
      </c>
      <c r="U1133" s="6">
        <v>60.99373451843217</v>
      </c>
      <c r="V1133" s="6">
        <v>26.504444120646948</v>
      </c>
      <c r="W1133" s="6">
        <v>3.9049978143668951</v>
      </c>
      <c r="X1133" s="5">
        <v>2503</v>
      </c>
      <c r="Y1133" s="5">
        <v>1734</v>
      </c>
      <c r="Z1133" s="5">
        <v>135</v>
      </c>
      <c r="AA1133" s="5">
        <v>797</v>
      </c>
      <c r="AB1133" s="5">
        <v>521</v>
      </c>
      <c r="AC1133" s="5">
        <v>54</v>
      </c>
      <c r="AD1133" s="5">
        <v>1706</v>
      </c>
      <c r="AE1133" s="5">
        <v>1213</v>
      </c>
      <c r="AF1133" s="5">
        <v>81</v>
      </c>
      <c r="AG1133" s="6">
        <v>6.677658697444353</v>
      </c>
      <c r="AH1133" s="6">
        <v>71.101992966002342</v>
      </c>
      <c r="AI1133" s="3">
        <v>10.36468330134357</v>
      </c>
      <c r="AJ1133" s="3">
        <v>65.370138017565878</v>
      </c>
    </row>
    <row r="1134" spans="1:36" hidden="1" x14ac:dyDescent="0.2">
      <c r="A1134" s="1" t="str">
        <f t="shared" si="17"/>
        <v>BristolBangladeshi</v>
      </c>
      <c r="B1134" s="3" t="s">
        <v>90</v>
      </c>
      <c r="C1134" s="3" t="s">
        <v>802</v>
      </c>
      <c r="D1134" s="3" t="s">
        <v>712</v>
      </c>
      <c r="E1134" s="5">
        <v>2104</v>
      </c>
      <c r="F1134" s="5">
        <v>497</v>
      </c>
      <c r="G1134" s="5">
        <v>530</v>
      </c>
      <c r="H1134" s="5">
        <v>384</v>
      </c>
      <c r="I1134" s="5">
        <v>235</v>
      </c>
      <c r="J1134" s="5">
        <v>379</v>
      </c>
      <c r="K1134" s="5">
        <v>0</v>
      </c>
      <c r="L1134" s="5">
        <v>1309</v>
      </c>
      <c r="M1134" s="5">
        <v>471</v>
      </c>
      <c r="N1134" s="5">
        <v>104</v>
      </c>
      <c r="O1134" s="6">
        <v>23.621673003802282</v>
      </c>
      <c r="P1134" s="6">
        <v>25.190114068441066</v>
      </c>
      <c r="Q1134" s="6">
        <v>18.250950570342205</v>
      </c>
      <c r="R1134" s="6">
        <v>11.169201520912548</v>
      </c>
      <c r="S1134" s="6">
        <v>18.013307984790874</v>
      </c>
      <c r="T1134" s="6">
        <v>0</v>
      </c>
      <c r="U1134" s="6">
        <v>62.2148288973384</v>
      </c>
      <c r="V1134" s="6">
        <v>22.385931558935361</v>
      </c>
      <c r="W1134" s="6">
        <v>4.9429657794676807</v>
      </c>
      <c r="X1134" s="5">
        <v>807</v>
      </c>
      <c r="Y1134" s="5">
        <v>565</v>
      </c>
      <c r="Z1134" s="5">
        <v>43</v>
      </c>
      <c r="AA1134" s="5">
        <v>246</v>
      </c>
      <c r="AB1134" s="5">
        <v>163</v>
      </c>
      <c r="AC1134" s="5">
        <v>19</v>
      </c>
      <c r="AD1134" s="5">
        <v>561</v>
      </c>
      <c r="AE1134" s="5">
        <v>402</v>
      </c>
      <c r="AF1134" s="5">
        <v>24</v>
      </c>
      <c r="AG1134" s="6">
        <v>5.9701492537313436</v>
      </c>
      <c r="AH1134" s="6">
        <v>71.657754010695186</v>
      </c>
      <c r="AI1134" s="3">
        <v>11.656441717791411</v>
      </c>
      <c r="AJ1134" s="3">
        <v>66.260162601626021</v>
      </c>
    </row>
    <row r="1135" spans="1:36" hidden="1" x14ac:dyDescent="0.2">
      <c r="A1135" s="1" t="str">
        <f t="shared" si="17"/>
        <v>BristolChinese</v>
      </c>
      <c r="B1135" s="3" t="s">
        <v>90</v>
      </c>
      <c r="C1135" s="3" t="s">
        <v>802</v>
      </c>
      <c r="D1135" s="3" t="s">
        <v>713</v>
      </c>
      <c r="E1135" s="5">
        <v>3886</v>
      </c>
      <c r="F1135" s="5">
        <v>566</v>
      </c>
      <c r="G1135" s="5">
        <v>282</v>
      </c>
      <c r="H1135" s="5">
        <v>519</v>
      </c>
      <c r="I1135" s="5">
        <v>439</v>
      </c>
      <c r="J1135" s="5">
        <v>282</v>
      </c>
      <c r="K1135" s="5">
        <v>0</v>
      </c>
      <c r="L1135" s="5">
        <v>1805</v>
      </c>
      <c r="M1135" s="5">
        <v>639</v>
      </c>
      <c r="N1135" s="5">
        <v>30</v>
      </c>
      <c r="O1135" s="6">
        <v>14.565105506948019</v>
      </c>
      <c r="P1135" s="6">
        <v>7.2568193515182706</v>
      </c>
      <c r="Q1135" s="6">
        <v>13.355635615028307</v>
      </c>
      <c r="R1135" s="6">
        <v>11.296963458569223</v>
      </c>
      <c r="S1135" s="6">
        <v>7.2568193515182706</v>
      </c>
      <c r="T1135" s="6">
        <v>0</v>
      </c>
      <c r="U1135" s="6">
        <v>46.448790530108077</v>
      </c>
      <c r="V1135" s="6">
        <v>16.443643849716931</v>
      </c>
      <c r="W1135" s="6">
        <v>0.77200205867215643</v>
      </c>
      <c r="X1135" s="5">
        <v>1079</v>
      </c>
      <c r="Y1135" s="5">
        <v>975</v>
      </c>
      <c r="Z1135" s="5">
        <v>61</v>
      </c>
      <c r="AA1135" s="5">
        <v>124</v>
      </c>
      <c r="AB1135" s="5">
        <v>105</v>
      </c>
      <c r="AC1135" s="5">
        <v>10</v>
      </c>
      <c r="AD1135" s="5">
        <v>955</v>
      </c>
      <c r="AE1135" s="5">
        <v>870</v>
      </c>
      <c r="AF1135" s="5">
        <v>51</v>
      </c>
      <c r="AG1135" s="6">
        <v>5.8620689655172411</v>
      </c>
      <c r="AH1135" s="6">
        <v>91.099476439790578</v>
      </c>
      <c r="AI1135" s="3">
        <v>9.5238095238095237</v>
      </c>
      <c r="AJ1135" s="3">
        <v>84.677419354838705</v>
      </c>
    </row>
    <row r="1136" spans="1:36" hidden="1" x14ac:dyDescent="0.2">
      <c r="A1136" s="1" t="str">
        <f t="shared" si="17"/>
        <v>BristolAsian Other</v>
      </c>
      <c r="B1136" s="3" t="s">
        <v>90</v>
      </c>
      <c r="C1136" s="3" t="s">
        <v>802</v>
      </c>
      <c r="D1136" s="3" t="s">
        <v>714</v>
      </c>
      <c r="E1136" s="5">
        <v>4255</v>
      </c>
      <c r="F1136" s="5">
        <v>787</v>
      </c>
      <c r="G1136" s="5">
        <v>670</v>
      </c>
      <c r="H1136" s="5">
        <v>605</v>
      </c>
      <c r="I1136" s="5">
        <v>402</v>
      </c>
      <c r="J1136" s="5">
        <v>1017</v>
      </c>
      <c r="K1136" s="5">
        <v>0</v>
      </c>
      <c r="L1136" s="5">
        <v>2181</v>
      </c>
      <c r="M1136" s="5">
        <v>550</v>
      </c>
      <c r="N1136" s="5">
        <v>141</v>
      </c>
      <c r="O1136" s="6">
        <v>18.495887191539367</v>
      </c>
      <c r="P1136" s="6">
        <v>15.746180963572268</v>
      </c>
      <c r="Q1136" s="6">
        <v>14.218566392479437</v>
      </c>
      <c r="R1136" s="6">
        <v>9.4477085781433612</v>
      </c>
      <c r="S1136" s="6">
        <v>23.901292596944771</v>
      </c>
      <c r="T1136" s="6">
        <v>0</v>
      </c>
      <c r="U1136" s="6">
        <v>51.25734430082256</v>
      </c>
      <c r="V1136" s="6">
        <v>12.925969447708578</v>
      </c>
      <c r="W1136" s="6">
        <v>3.3137485311398356</v>
      </c>
      <c r="X1136" s="5">
        <v>1760</v>
      </c>
      <c r="Y1136" s="5">
        <v>1472</v>
      </c>
      <c r="Z1136" s="5">
        <v>86</v>
      </c>
      <c r="AA1136" s="5">
        <v>347</v>
      </c>
      <c r="AB1136" s="5">
        <v>296</v>
      </c>
      <c r="AC1136" s="5">
        <v>16</v>
      </c>
      <c r="AD1136" s="5">
        <v>1413</v>
      </c>
      <c r="AE1136" s="5">
        <v>1176</v>
      </c>
      <c r="AF1136" s="5">
        <v>70</v>
      </c>
      <c r="AG1136" s="6">
        <v>5.9523809523809526</v>
      </c>
      <c r="AH1136" s="6">
        <v>83.227176220806797</v>
      </c>
      <c r="AI1136" s="3">
        <v>5.4054054054054053</v>
      </c>
      <c r="AJ1136" s="3">
        <v>85.30259365994236</v>
      </c>
    </row>
    <row r="1137" spans="1:36" hidden="1" x14ac:dyDescent="0.2">
      <c r="A1137" s="1" t="str">
        <f t="shared" si="17"/>
        <v>BristolBlack African</v>
      </c>
      <c r="B1137" s="3" t="s">
        <v>90</v>
      </c>
      <c r="C1137" s="3" t="s">
        <v>802</v>
      </c>
      <c r="D1137" s="3" t="s">
        <v>715</v>
      </c>
      <c r="E1137" s="5">
        <v>12085</v>
      </c>
      <c r="F1137" s="5">
        <v>5667</v>
      </c>
      <c r="G1137" s="5">
        <v>5339</v>
      </c>
      <c r="H1137" s="5">
        <v>4925</v>
      </c>
      <c r="I1137" s="5">
        <v>2192</v>
      </c>
      <c r="J1137" s="5">
        <v>2440</v>
      </c>
      <c r="K1137" s="5">
        <v>0</v>
      </c>
      <c r="L1137" s="5">
        <v>8254</v>
      </c>
      <c r="M1137" s="5">
        <v>3674</v>
      </c>
      <c r="N1137" s="5">
        <v>791</v>
      </c>
      <c r="O1137" s="6">
        <v>46.892842366570129</v>
      </c>
      <c r="P1137" s="6">
        <v>44.17873396772859</v>
      </c>
      <c r="Q1137" s="6">
        <v>40.752999586263961</v>
      </c>
      <c r="R1137" s="6">
        <v>18.13818783616053</v>
      </c>
      <c r="S1137" s="6">
        <v>20.190318576748034</v>
      </c>
      <c r="T1137" s="6">
        <v>0</v>
      </c>
      <c r="U1137" s="6">
        <v>68.299544890359954</v>
      </c>
      <c r="V1137" s="6">
        <v>30.401323955316506</v>
      </c>
      <c r="W1137" s="6">
        <v>6.5453040959867606</v>
      </c>
      <c r="X1137" s="5">
        <v>4127</v>
      </c>
      <c r="Y1137" s="5">
        <v>3097</v>
      </c>
      <c r="Z1137" s="5">
        <v>592</v>
      </c>
      <c r="AA1137" s="5">
        <v>1635</v>
      </c>
      <c r="AB1137" s="5">
        <v>1122</v>
      </c>
      <c r="AC1137" s="5">
        <v>257</v>
      </c>
      <c r="AD1137" s="5">
        <v>2492</v>
      </c>
      <c r="AE1137" s="5">
        <v>1975</v>
      </c>
      <c r="AF1137" s="5">
        <v>335</v>
      </c>
      <c r="AG1137" s="6">
        <v>16.962025316455698</v>
      </c>
      <c r="AH1137" s="6">
        <v>79.253611556982349</v>
      </c>
      <c r="AI1137" s="3">
        <v>22.905525846702318</v>
      </c>
      <c r="AJ1137" s="3">
        <v>68.623853211009177</v>
      </c>
    </row>
    <row r="1138" spans="1:36" hidden="1" x14ac:dyDescent="0.2">
      <c r="A1138" s="1" t="str">
        <f t="shared" si="17"/>
        <v>BristolBlack Caribbean</v>
      </c>
      <c r="B1138" s="3" t="s">
        <v>90</v>
      </c>
      <c r="C1138" s="3" t="s">
        <v>802</v>
      </c>
      <c r="D1138" s="3" t="s">
        <v>716</v>
      </c>
      <c r="E1138" s="5">
        <v>6727</v>
      </c>
      <c r="F1138" s="5">
        <v>2088</v>
      </c>
      <c r="G1138" s="5">
        <v>2132</v>
      </c>
      <c r="H1138" s="5">
        <v>1783</v>
      </c>
      <c r="I1138" s="5">
        <v>730</v>
      </c>
      <c r="J1138" s="5">
        <v>967</v>
      </c>
      <c r="K1138" s="5">
        <v>0</v>
      </c>
      <c r="L1138" s="5">
        <v>4373</v>
      </c>
      <c r="M1138" s="5">
        <v>1902</v>
      </c>
      <c r="N1138" s="5">
        <v>358</v>
      </c>
      <c r="O1138" s="6">
        <v>31.039096179574848</v>
      </c>
      <c r="P1138" s="6">
        <v>31.693176750408799</v>
      </c>
      <c r="Q1138" s="6">
        <v>26.505128586294038</v>
      </c>
      <c r="R1138" s="6">
        <v>10.851791288836035</v>
      </c>
      <c r="S1138" s="6">
        <v>14.374907090828007</v>
      </c>
      <c r="T1138" s="6">
        <v>0</v>
      </c>
      <c r="U1138" s="6">
        <v>65.006689460383527</v>
      </c>
      <c r="V1138" s="6">
        <v>28.274119221049503</v>
      </c>
      <c r="W1138" s="6">
        <v>5.3218373717853424</v>
      </c>
      <c r="X1138" s="5">
        <v>2499</v>
      </c>
      <c r="Y1138" s="5">
        <v>2062</v>
      </c>
      <c r="Z1138" s="5">
        <v>307</v>
      </c>
      <c r="AA1138" s="5">
        <v>697</v>
      </c>
      <c r="AB1138" s="5">
        <v>549</v>
      </c>
      <c r="AC1138" s="5">
        <v>98</v>
      </c>
      <c r="AD1138" s="5">
        <v>1802</v>
      </c>
      <c r="AE1138" s="5">
        <v>1513</v>
      </c>
      <c r="AF1138" s="5">
        <v>209</v>
      </c>
      <c r="AG1138" s="6">
        <v>13.813615333773958</v>
      </c>
      <c r="AH1138" s="6">
        <v>83.962264150943398</v>
      </c>
      <c r="AI1138" s="3">
        <v>17.850637522768672</v>
      </c>
      <c r="AJ1138" s="3">
        <v>78.766140602582496</v>
      </c>
    </row>
    <row r="1139" spans="1:36" hidden="1" x14ac:dyDescent="0.2">
      <c r="A1139" s="1" t="str">
        <f t="shared" si="17"/>
        <v>BristolBlack Other</v>
      </c>
      <c r="B1139" s="3" t="s">
        <v>90</v>
      </c>
      <c r="C1139" s="3" t="s">
        <v>802</v>
      </c>
      <c r="D1139" s="3" t="s">
        <v>717</v>
      </c>
      <c r="E1139" s="5">
        <v>6922</v>
      </c>
      <c r="F1139" s="5">
        <v>2952</v>
      </c>
      <c r="G1139" s="5">
        <v>2904</v>
      </c>
      <c r="H1139" s="5">
        <v>2540</v>
      </c>
      <c r="I1139" s="5">
        <v>944</v>
      </c>
      <c r="J1139" s="5">
        <v>1288</v>
      </c>
      <c r="K1139" s="5">
        <v>0</v>
      </c>
      <c r="L1139" s="5">
        <v>4704</v>
      </c>
      <c r="M1139" s="5">
        <v>2138</v>
      </c>
      <c r="N1139" s="5">
        <v>425</v>
      </c>
      <c r="O1139" s="6">
        <v>42.64663392083213</v>
      </c>
      <c r="P1139" s="6">
        <v>41.953192718867378</v>
      </c>
      <c r="Q1139" s="6">
        <v>36.694596937301355</v>
      </c>
      <c r="R1139" s="6">
        <v>13.637676971973418</v>
      </c>
      <c r="S1139" s="6">
        <v>18.607338919387459</v>
      </c>
      <c r="T1139" s="6">
        <v>0</v>
      </c>
      <c r="U1139" s="6">
        <v>67.957237792545513</v>
      </c>
      <c r="V1139" s="6">
        <v>30.887026870846576</v>
      </c>
      <c r="W1139" s="6">
        <v>6.1398439757295575</v>
      </c>
      <c r="X1139" s="5">
        <v>2376</v>
      </c>
      <c r="Y1139" s="5">
        <v>1690</v>
      </c>
      <c r="Z1139" s="5">
        <v>442</v>
      </c>
      <c r="AA1139" s="5">
        <v>863</v>
      </c>
      <c r="AB1139" s="5">
        <v>561</v>
      </c>
      <c r="AC1139" s="5">
        <v>175</v>
      </c>
      <c r="AD1139" s="5">
        <v>1513</v>
      </c>
      <c r="AE1139" s="5">
        <v>1129</v>
      </c>
      <c r="AF1139" s="5">
        <v>267</v>
      </c>
      <c r="AG1139" s="6">
        <v>23.649247121346324</v>
      </c>
      <c r="AH1139" s="6">
        <v>74.619960343688035</v>
      </c>
      <c r="AI1139" s="3">
        <v>31.194295900178254</v>
      </c>
      <c r="AJ1139" s="3">
        <v>65.005793742757817</v>
      </c>
    </row>
    <row r="1140" spans="1:36" hidden="1" x14ac:dyDescent="0.2">
      <c r="A1140" s="1" t="str">
        <f t="shared" si="17"/>
        <v>BristolArab</v>
      </c>
      <c r="B1140" s="3" t="s">
        <v>90</v>
      </c>
      <c r="C1140" s="3" t="s">
        <v>802</v>
      </c>
      <c r="D1140" s="3" t="s">
        <v>699</v>
      </c>
      <c r="E1140" s="5">
        <v>1272</v>
      </c>
      <c r="F1140" s="5">
        <v>251</v>
      </c>
      <c r="G1140" s="5">
        <v>206</v>
      </c>
      <c r="H1140" s="5">
        <v>211</v>
      </c>
      <c r="I1140" s="5">
        <v>126</v>
      </c>
      <c r="J1140" s="5">
        <v>141</v>
      </c>
      <c r="K1140" s="5">
        <v>0</v>
      </c>
      <c r="L1140" s="5">
        <v>636</v>
      </c>
      <c r="M1140" s="5">
        <v>197</v>
      </c>
      <c r="N1140" s="5">
        <v>35</v>
      </c>
      <c r="O1140" s="6">
        <v>19.732704402515722</v>
      </c>
      <c r="P1140" s="6">
        <v>16.19496855345912</v>
      </c>
      <c r="Q1140" s="6">
        <v>16.588050314465409</v>
      </c>
      <c r="R1140" s="6">
        <v>9.9056603773584904</v>
      </c>
      <c r="S1140" s="6">
        <v>11.084905660377359</v>
      </c>
      <c r="T1140" s="6">
        <v>0</v>
      </c>
      <c r="U1140" s="6">
        <v>50</v>
      </c>
      <c r="V1140" s="6">
        <v>15.487421383647799</v>
      </c>
      <c r="W1140" s="6">
        <v>2.7515723270440251</v>
      </c>
      <c r="X1140" s="5">
        <v>457</v>
      </c>
      <c r="Y1140" s="5">
        <v>337</v>
      </c>
      <c r="Z1140" s="5">
        <v>33</v>
      </c>
      <c r="AA1140" s="5">
        <v>97</v>
      </c>
      <c r="AB1140" s="5">
        <v>59</v>
      </c>
      <c r="AC1140" s="5">
        <v>9</v>
      </c>
      <c r="AD1140" s="5">
        <v>360</v>
      </c>
      <c r="AE1140" s="5">
        <v>278</v>
      </c>
      <c r="AF1140" s="5">
        <v>24</v>
      </c>
      <c r="AG1140" s="6">
        <v>8.6330935251798557</v>
      </c>
      <c r="AH1140" s="6">
        <v>77.222222222222229</v>
      </c>
      <c r="AI1140" s="3">
        <v>15.254237288135593</v>
      </c>
      <c r="AJ1140" s="3">
        <v>60.824742268041234</v>
      </c>
    </row>
    <row r="1141" spans="1:36" hidden="1" x14ac:dyDescent="0.2">
      <c r="A1141" s="1" t="str">
        <f t="shared" si="17"/>
        <v>BristolOther</v>
      </c>
      <c r="B1141" s="3" t="s">
        <v>90</v>
      </c>
      <c r="C1141" s="3" t="s">
        <v>802</v>
      </c>
      <c r="D1141" s="3" t="s">
        <v>718</v>
      </c>
      <c r="E1141" s="5">
        <v>2543</v>
      </c>
      <c r="F1141" s="5">
        <v>671</v>
      </c>
      <c r="G1141" s="5">
        <v>681</v>
      </c>
      <c r="H1141" s="5">
        <v>620</v>
      </c>
      <c r="I1141" s="5">
        <v>279</v>
      </c>
      <c r="J1141" s="5">
        <v>345</v>
      </c>
      <c r="K1141" s="5">
        <v>0</v>
      </c>
      <c r="L1141" s="5">
        <v>1477</v>
      </c>
      <c r="M1141" s="5">
        <v>592</v>
      </c>
      <c r="N1141" s="5">
        <v>110</v>
      </c>
      <c r="O1141" s="6">
        <v>26.386158081006684</v>
      </c>
      <c r="P1141" s="6">
        <v>26.779394416044042</v>
      </c>
      <c r="Q1141" s="6">
        <v>24.380652772316161</v>
      </c>
      <c r="R1141" s="6">
        <v>10.971293747542273</v>
      </c>
      <c r="S1141" s="6">
        <v>13.566653558788833</v>
      </c>
      <c r="T1141" s="6">
        <v>0</v>
      </c>
      <c r="U1141" s="6">
        <v>58.081006685017698</v>
      </c>
      <c r="V1141" s="6">
        <v>23.27959103421156</v>
      </c>
      <c r="W1141" s="6">
        <v>4.325599685410932</v>
      </c>
      <c r="X1141" s="5">
        <v>1103</v>
      </c>
      <c r="Y1141" s="5">
        <v>837</v>
      </c>
      <c r="Z1141" s="5">
        <v>148</v>
      </c>
      <c r="AA1141" s="5">
        <v>271</v>
      </c>
      <c r="AB1141" s="5">
        <v>179</v>
      </c>
      <c r="AC1141" s="5">
        <v>52</v>
      </c>
      <c r="AD1141" s="5">
        <v>832</v>
      </c>
      <c r="AE1141" s="5">
        <v>658</v>
      </c>
      <c r="AF1141" s="5">
        <v>96</v>
      </c>
      <c r="AG1141" s="6">
        <v>14.589665653495441</v>
      </c>
      <c r="AH1141" s="6">
        <v>79.086538461538467</v>
      </c>
      <c r="AI1141" s="3">
        <v>29.050279329608937</v>
      </c>
      <c r="AJ1141" s="3">
        <v>66.051660516605168</v>
      </c>
    </row>
    <row r="1142" spans="1:36" x14ac:dyDescent="0.2">
      <c r="A1142" s="1" t="str">
        <f t="shared" si="17"/>
        <v>BroadlandAll people</v>
      </c>
      <c r="B1142" s="3" t="s">
        <v>397</v>
      </c>
      <c r="C1142" s="3" t="s">
        <v>398</v>
      </c>
      <c r="D1142" s="3" t="s">
        <v>700</v>
      </c>
      <c r="E1142" s="5">
        <v>124646</v>
      </c>
      <c r="F1142" s="5">
        <v>0</v>
      </c>
      <c r="G1142" s="5">
        <v>0</v>
      </c>
      <c r="H1142" s="5">
        <v>0</v>
      </c>
      <c r="I1142" s="5">
        <v>0</v>
      </c>
      <c r="J1142" s="5">
        <v>0</v>
      </c>
      <c r="K1142" s="5">
        <v>14434</v>
      </c>
      <c r="L1142" s="5">
        <v>0</v>
      </c>
      <c r="M1142" s="5">
        <v>0</v>
      </c>
      <c r="N1142" s="5">
        <v>0</v>
      </c>
      <c r="O1142" s="6">
        <v>0</v>
      </c>
      <c r="P1142" s="6">
        <v>0</v>
      </c>
      <c r="Q1142" s="6">
        <v>0</v>
      </c>
      <c r="R1142" s="6">
        <v>0</v>
      </c>
      <c r="S1142" s="6">
        <v>0</v>
      </c>
      <c r="T1142" s="6">
        <v>11.579994544550166</v>
      </c>
      <c r="U1142" s="6">
        <v>0</v>
      </c>
      <c r="V1142" s="6">
        <v>0</v>
      </c>
      <c r="W1142" s="6">
        <v>0</v>
      </c>
      <c r="X1142" s="5">
        <v>37783</v>
      </c>
      <c r="Y1142" s="5">
        <v>34068</v>
      </c>
      <c r="Z1142" s="5">
        <v>1065</v>
      </c>
      <c r="AA1142" s="5">
        <v>0</v>
      </c>
      <c r="AB1142" s="5">
        <v>0</v>
      </c>
      <c r="AC1142" s="5">
        <v>0</v>
      </c>
      <c r="AD1142" s="5">
        <v>37783</v>
      </c>
      <c r="AE1142" s="5">
        <v>34068</v>
      </c>
      <c r="AF1142" s="5">
        <v>1065</v>
      </c>
      <c r="AG1142" s="6">
        <v>3.1261007396970766</v>
      </c>
      <c r="AH1142" s="6">
        <v>90.167535664187596</v>
      </c>
      <c r="AI1142" s="3"/>
      <c r="AJ1142" s="3"/>
    </row>
    <row r="1143" spans="1:36" hidden="1" x14ac:dyDescent="0.2">
      <c r="A1143" s="1" t="str">
        <f t="shared" si="17"/>
        <v>BroadlandWhite British</v>
      </c>
      <c r="B1143" s="3" t="s">
        <v>397</v>
      </c>
      <c r="C1143" s="3" t="s">
        <v>398</v>
      </c>
      <c r="D1143" s="3" t="s">
        <v>701</v>
      </c>
      <c r="E1143" s="5">
        <v>119582</v>
      </c>
      <c r="F1143" s="5">
        <v>0</v>
      </c>
      <c r="G1143" s="5">
        <v>0</v>
      </c>
      <c r="H1143" s="5">
        <v>0</v>
      </c>
      <c r="I1143" s="5">
        <v>0</v>
      </c>
      <c r="J1143" s="5">
        <v>0</v>
      </c>
      <c r="K1143" s="5">
        <v>14013</v>
      </c>
      <c r="L1143" s="5">
        <v>0</v>
      </c>
      <c r="M1143" s="5">
        <v>0</v>
      </c>
      <c r="N1143" s="5">
        <v>0</v>
      </c>
      <c r="O1143" s="6">
        <v>0</v>
      </c>
      <c r="P1143" s="6">
        <v>0</v>
      </c>
      <c r="Q1143" s="6">
        <v>0</v>
      </c>
      <c r="R1143" s="6">
        <v>0</v>
      </c>
      <c r="S1143" s="6">
        <v>0</v>
      </c>
      <c r="T1143" s="6">
        <v>11.718318810523323</v>
      </c>
      <c r="U1143" s="6">
        <v>0</v>
      </c>
      <c r="V1143" s="6">
        <v>0</v>
      </c>
      <c r="W1143" s="6">
        <v>0</v>
      </c>
      <c r="X1143" s="5">
        <v>35690</v>
      </c>
      <c r="Y1143" s="5">
        <v>32244</v>
      </c>
      <c r="Z1143" s="5">
        <v>989</v>
      </c>
      <c r="AA1143" s="5">
        <v>0</v>
      </c>
      <c r="AB1143" s="5">
        <v>0</v>
      </c>
      <c r="AC1143" s="5">
        <v>0</v>
      </c>
      <c r="AD1143" s="5">
        <v>35690</v>
      </c>
      <c r="AE1143" s="5">
        <v>32244</v>
      </c>
      <c r="AF1143" s="5">
        <v>989</v>
      </c>
      <c r="AG1143" s="6">
        <v>3.0672373154695447</v>
      </c>
      <c r="AH1143" s="6">
        <v>90.34463435135892</v>
      </c>
      <c r="AI1143" s="3"/>
      <c r="AJ1143" s="3"/>
    </row>
    <row r="1144" spans="1:36" hidden="1" x14ac:dyDescent="0.2">
      <c r="A1144" s="1" t="str">
        <f t="shared" si="17"/>
        <v>BroadlandMinorities - all other than White British</v>
      </c>
      <c r="B1144" s="3" t="s">
        <v>397</v>
      </c>
      <c r="C1144" s="3" t="s">
        <v>398</v>
      </c>
      <c r="D1144" s="3" t="s">
        <v>702</v>
      </c>
      <c r="E1144" s="5">
        <v>5064</v>
      </c>
      <c r="F1144" s="5">
        <v>0</v>
      </c>
      <c r="G1144" s="5">
        <v>0</v>
      </c>
      <c r="H1144" s="5">
        <v>0</v>
      </c>
      <c r="I1144" s="5">
        <v>0</v>
      </c>
      <c r="J1144" s="5">
        <v>0</v>
      </c>
      <c r="K1144" s="5">
        <v>421</v>
      </c>
      <c r="L1144" s="5">
        <v>0</v>
      </c>
      <c r="M1144" s="5">
        <v>0</v>
      </c>
      <c r="N1144" s="5">
        <v>0</v>
      </c>
      <c r="O1144" s="6">
        <v>0</v>
      </c>
      <c r="P1144" s="6">
        <v>0</v>
      </c>
      <c r="Q1144" s="6">
        <v>0</v>
      </c>
      <c r="R1144" s="6">
        <v>0</v>
      </c>
      <c r="S1144" s="6">
        <v>0</v>
      </c>
      <c r="T1144" s="6">
        <v>8.3135860979462883</v>
      </c>
      <c r="U1144" s="6">
        <v>0</v>
      </c>
      <c r="V1144" s="6">
        <v>0</v>
      </c>
      <c r="W1144" s="6">
        <v>0</v>
      </c>
      <c r="X1144" s="5">
        <v>2093</v>
      </c>
      <c r="Y1144" s="5">
        <v>1824</v>
      </c>
      <c r="Z1144" s="5">
        <v>76</v>
      </c>
      <c r="AA1144" s="5">
        <v>0</v>
      </c>
      <c r="AB1144" s="5">
        <v>0</v>
      </c>
      <c r="AC1144" s="5">
        <v>0</v>
      </c>
      <c r="AD1144" s="5">
        <v>2093</v>
      </c>
      <c r="AE1144" s="5">
        <v>1824</v>
      </c>
      <c r="AF1144" s="5">
        <v>76</v>
      </c>
      <c r="AG1144" s="6">
        <v>4.166666666666667</v>
      </c>
      <c r="AH1144" s="6">
        <v>87.147634973721935</v>
      </c>
      <c r="AI1144" s="3"/>
      <c r="AJ1144" s="3"/>
    </row>
    <row r="1145" spans="1:36" hidden="1" x14ac:dyDescent="0.2">
      <c r="A1145" s="1" t="str">
        <f t="shared" si="17"/>
        <v>BroadlandWhite Irish</v>
      </c>
      <c r="B1145" s="3" t="s">
        <v>397</v>
      </c>
      <c r="C1145" s="3" t="s">
        <v>398</v>
      </c>
      <c r="D1145" s="3" t="s">
        <v>703</v>
      </c>
      <c r="E1145" s="5">
        <v>406</v>
      </c>
      <c r="F1145" s="5">
        <v>0</v>
      </c>
      <c r="G1145" s="5">
        <v>0</v>
      </c>
      <c r="H1145" s="5">
        <v>0</v>
      </c>
      <c r="I1145" s="5">
        <v>0</v>
      </c>
      <c r="J1145" s="5">
        <v>0</v>
      </c>
      <c r="K1145" s="5">
        <v>38</v>
      </c>
      <c r="L1145" s="5">
        <v>0</v>
      </c>
      <c r="M1145" s="5">
        <v>0</v>
      </c>
      <c r="N1145" s="5">
        <v>0</v>
      </c>
      <c r="O1145" s="6">
        <v>0</v>
      </c>
      <c r="P1145" s="6">
        <v>0</v>
      </c>
      <c r="Q1145" s="6">
        <v>0</v>
      </c>
      <c r="R1145" s="6">
        <v>0</v>
      </c>
      <c r="S1145" s="6">
        <v>0</v>
      </c>
      <c r="T1145" s="6">
        <v>9.3596059113300498</v>
      </c>
      <c r="U1145" s="6">
        <v>0</v>
      </c>
      <c r="V1145" s="6">
        <v>0</v>
      </c>
      <c r="W1145" s="6">
        <v>0</v>
      </c>
      <c r="X1145" s="5">
        <v>118</v>
      </c>
      <c r="Y1145" s="5">
        <v>103</v>
      </c>
      <c r="Z1145" s="5">
        <v>3</v>
      </c>
      <c r="AA1145" s="5">
        <v>0</v>
      </c>
      <c r="AB1145" s="5">
        <v>0</v>
      </c>
      <c r="AC1145" s="5">
        <v>0</v>
      </c>
      <c r="AD1145" s="5">
        <v>118</v>
      </c>
      <c r="AE1145" s="5">
        <v>103</v>
      </c>
      <c r="AF1145" s="5">
        <v>3</v>
      </c>
      <c r="AG1145" s="6">
        <v>2.912621359223301</v>
      </c>
      <c r="AH1145" s="6">
        <v>87.288135593220332</v>
      </c>
      <c r="AI1145" s="3"/>
      <c r="AJ1145" s="3"/>
    </row>
    <row r="1146" spans="1:36" hidden="1" x14ac:dyDescent="0.2">
      <c r="A1146" s="1" t="str">
        <f t="shared" si="17"/>
        <v>BroadlandWhite Gyspy or Irish Traveller</v>
      </c>
      <c r="B1146" s="3" t="s">
        <v>397</v>
      </c>
      <c r="C1146" s="3" t="s">
        <v>398</v>
      </c>
      <c r="D1146" s="3" t="s">
        <v>704</v>
      </c>
      <c r="E1146" s="5">
        <v>44</v>
      </c>
      <c r="F1146" s="5">
        <v>0</v>
      </c>
      <c r="G1146" s="5">
        <v>0</v>
      </c>
      <c r="H1146" s="5">
        <v>0</v>
      </c>
      <c r="I1146" s="5">
        <v>0</v>
      </c>
      <c r="J1146" s="5">
        <v>0</v>
      </c>
      <c r="K1146" s="5">
        <v>8</v>
      </c>
      <c r="L1146" s="5">
        <v>0</v>
      </c>
      <c r="M1146" s="5">
        <v>0</v>
      </c>
      <c r="N1146" s="5">
        <v>0</v>
      </c>
      <c r="O1146" s="6">
        <v>0</v>
      </c>
      <c r="P1146" s="6">
        <v>0</v>
      </c>
      <c r="Q1146" s="6">
        <v>0</v>
      </c>
      <c r="R1146" s="6">
        <v>0</v>
      </c>
      <c r="S1146" s="6">
        <v>0</v>
      </c>
      <c r="T1146" s="6">
        <v>18.181818181818183</v>
      </c>
      <c r="U1146" s="6">
        <v>0</v>
      </c>
      <c r="V1146" s="6">
        <v>0</v>
      </c>
      <c r="W1146" s="6">
        <v>0</v>
      </c>
      <c r="X1146" s="5">
        <v>20</v>
      </c>
      <c r="Y1146" s="5">
        <v>12</v>
      </c>
      <c r="Z1146" s="5">
        <v>3</v>
      </c>
      <c r="AA1146" s="5">
        <v>0</v>
      </c>
      <c r="AB1146" s="5">
        <v>0</v>
      </c>
      <c r="AC1146" s="5">
        <v>0</v>
      </c>
      <c r="AD1146" s="5">
        <v>20</v>
      </c>
      <c r="AE1146" s="5">
        <v>12</v>
      </c>
      <c r="AF1146" s="5">
        <v>3</v>
      </c>
      <c r="AG1146" s="6">
        <v>25</v>
      </c>
      <c r="AH1146" s="6">
        <v>60</v>
      </c>
      <c r="AI1146" s="3"/>
      <c r="AJ1146" s="3"/>
    </row>
    <row r="1147" spans="1:36" hidden="1" x14ac:dyDescent="0.2">
      <c r="A1147" s="1" t="str">
        <f t="shared" si="17"/>
        <v>BroadlandWhite Other</v>
      </c>
      <c r="B1147" s="3" t="s">
        <v>397</v>
      </c>
      <c r="C1147" s="3" t="s">
        <v>398</v>
      </c>
      <c r="D1147" s="3" t="s">
        <v>705</v>
      </c>
      <c r="E1147" s="5">
        <v>1763</v>
      </c>
      <c r="F1147" s="5">
        <v>0</v>
      </c>
      <c r="G1147" s="5">
        <v>0</v>
      </c>
      <c r="H1147" s="5">
        <v>0</v>
      </c>
      <c r="I1147" s="5">
        <v>0</v>
      </c>
      <c r="J1147" s="5">
        <v>0</v>
      </c>
      <c r="K1147" s="5">
        <v>157</v>
      </c>
      <c r="L1147" s="5">
        <v>0</v>
      </c>
      <c r="M1147" s="5">
        <v>0</v>
      </c>
      <c r="N1147" s="5">
        <v>0</v>
      </c>
      <c r="O1147" s="6">
        <v>0</v>
      </c>
      <c r="P1147" s="6">
        <v>0</v>
      </c>
      <c r="Q1147" s="6">
        <v>0</v>
      </c>
      <c r="R1147" s="6">
        <v>0</v>
      </c>
      <c r="S1147" s="6">
        <v>0</v>
      </c>
      <c r="T1147" s="6">
        <v>8.9052750992626208</v>
      </c>
      <c r="U1147" s="6">
        <v>0</v>
      </c>
      <c r="V1147" s="6">
        <v>0</v>
      </c>
      <c r="W1147" s="6">
        <v>0</v>
      </c>
      <c r="X1147" s="5">
        <v>844</v>
      </c>
      <c r="Y1147" s="5">
        <v>765</v>
      </c>
      <c r="Z1147" s="5">
        <v>33</v>
      </c>
      <c r="AA1147" s="5">
        <v>0</v>
      </c>
      <c r="AB1147" s="5">
        <v>0</v>
      </c>
      <c r="AC1147" s="5">
        <v>0</v>
      </c>
      <c r="AD1147" s="5">
        <v>844</v>
      </c>
      <c r="AE1147" s="5">
        <v>765</v>
      </c>
      <c r="AF1147" s="5">
        <v>33</v>
      </c>
      <c r="AG1147" s="6">
        <v>4.3137254901960782</v>
      </c>
      <c r="AH1147" s="6">
        <v>90.639810426540279</v>
      </c>
      <c r="AI1147" s="3"/>
      <c r="AJ1147" s="3"/>
    </row>
    <row r="1148" spans="1:36" hidden="1" x14ac:dyDescent="0.2">
      <c r="A1148" s="1" t="str">
        <f t="shared" si="17"/>
        <v>BroadlandMixed White and Black Caribbean</v>
      </c>
      <c r="B1148" s="3" t="s">
        <v>397</v>
      </c>
      <c r="C1148" s="3" t="s">
        <v>398</v>
      </c>
      <c r="D1148" s="3" t="s">
        <v>706</v>
      </c>
      <c r="E1148" s="5">
        <v>267</v>
      </c>
      <c r="F1148" s="5">
        <v>0</v>
      </c>
      <c r="G1148" s="5">
        <v>0</v>
      </c>
      <c r="H1148" s="5">
        <v>0</v>
      </c>
      <c r="I1148" s="5">
        <v>0</v>
      </c>
      <c r="J1148" s="5">
        <v>0</v>
      </c>
      <c r="K1148" s="5">
        <v>31</v>
      </c>
      <c r="L1148" s="5">
        <v>0</v>
      </c>
      <c r="M1148" s="5">
        <v>0</v>
      </c>
      <c r="N1148" s="5">
        <v>0</v>
      </c>
      <c r="O1148" s="6">
        <v>0</v>
      </c>
      <c r="P1148" s="6">
        <v>0</v>
      </c>
      <c r="Q1148" s="6">
        <v>0</v>
      </c>
      <c r="R1148" s="6">
        <v>0</v>
      </c>
      <c r="S1148" s="6">
        <v>0</v>
      </c>
      <c r="T1148" s="6">
        <v>11.610486891385769</v>
      </c>
      <c r="U1148" s="6">
        <v>0</v>
      </c>
      <c r="V1148" s="6">
        <v>0</v>
      </c>
      <c r="W1148" s="6">
        <v>0</v>
      </c>
      <c r="X1148" s="5">
        <v>74</v>
      </c>
      <c r="Y1148" s="5">
        <v>56</v>
      </c>
      <c r="Z1148" s="5">
        <v>0</v>
      </c>
      <c r="AA1148" s="5">
        <v>0</v>
      </c>
      <c r="AB1148" s="5">
        <v>0</v>
      </c>
      <c r="AC1148" s="5">
        <v>0</v>
      </c>
      <c r="AD1148" s="5">
        <v>74</v>
      </c>
      <c r="AE1148" s="5">
        <v>56</v>
      </c>
      <c r="AF1148" s="5">
        <v>0</v>
      </c>
      <c r="AG1148" s="6">
        <v>0</v>
      </c>
      <c r="AH1148" s="6">
        <v>75.675675675675677</v>
      </c>
      <c r="AI1148" s="3"/>
      <c r="AJ1148" s="3"/>
    </row>
    <row r="1149" spans="1:36" hidden="1" x14ac:dyDescent="0.2">
      <c r="A1149" s="1" t="str">
        <f t="shared" si="17"/>
        <v>BroadlandMixed White and Black African</v>
      </c>
      <c r="B1149" s="3" t="s">
        <v>397</v>
      </c>
      <c r="C1149" s="3" t="s">
        <v>398</v>
      </c>
      <c r="D1149" s="3" t="s">
        <v>707</v>
      </c>
      <c r="E1149" s="5">
        <v>165</v>
      </c>
      <c r="F1149" s="5">
        <v>0</v>
      </c>
      <c r="G1149" s="5">
        <v>0</v>
      </c>
      <c r="H1149" s="5">
        <v>0</v>
      </c>
      <c r="I1149" s="5">
        <v>0</v>
      </c>
      <c r="J1149" s="5">
        <v>0</v>
      </c>
      <c r="K1149" s="5">
        <v>20</v>
      </c>
      <c r="L1149" s="5">
        <v>0</v>
      </c>
      <c r="M1149" s="5">
        <v>0</v>
      </c>
      <c r="N1149" s="5">
        <v>0</v>
      </c>
      <c r="O1149" s="6">
        <v>0</v>
      </c>
      <c r="P1149" s="6">
        <v>0</v>
      </c>
      <c r="Q1149" s="6">
        <v>0</v>
      </c>
      <c r="R1149" s="6">
        <v>0</v>
      </c>
      <c r="S1149" s="6">
        <v>0</v>
      </c>
      <c r="T1149" s="6">
        <v>12.121212121212121</v>
      </c>
      <c r="U1149" s="6">
        <v>0</v>
      </c>
      <c r="V1149" s="6">
        <v>0</v>
      </c>
      <c r="W1149" s="6">
        <v>0</v>
      </c>
      <c r="X1149" s="5">
        <v>31</v>
      </c>
      <c r="Y1149" s="5">
        <v>26</v>
      </c>
      <c r="Z1149" s="5">
        <v>4</v>
      </c>
      <c r="AA1149" s="5">
        <v>0</v>
      </c>
      <c r="AB1149" s="5">
        <v>0</v>
      </c>
      <c r="AC1149" s="5">
        <v>0</v>
      </c>
      <c r="AD1149" s="5">
        <v>31</v>
      </c>
      <c r="AE1149" s="5">
        <v>26</v>
      </c>
      <c r="AF1149" s="5">
        <v>4</v>
      </c>
      <c r="AG1149" s="6">
        <v>15.384615384615385</v>
      </c>
      <c r="AH1149" s="6">
        <v>83.870967741935488</v>
      </c>
      <c r="AI1149" s="3"/>
      <c r="AJ1149" s="3"/>
    </row>
    <row r="1150" spans="1:36" hidden="1" x14ac:dyDescent="0.2">
      <c r="A1150" s="1" t="str">
        <f t="shared" si="17"/>
        <v>BroadlandMixed White and Asian</v>
      </c>
      <c r="B1150" s="3" t="s">
        <v>397</v>
      </c>
      <c r="C1150" s="3" t="s">
        <v>398</v>
      </c>
      <c r="D1150" s="3" t="s">
        <v>708</v>
      </c>
      <c r="E1150" s="5">
        <v>389</v>
      </c>
      <c r="F1150" s="5">
        <v>0</v>
      </c>
      <c r="G1150" s="5">
        <v>0</v>
      </c>
      <c r="H1150" s="5">
        <v>0</v>
      </c>
      <c r="I1150" s="5">
        <v>0</v>
      </c>
      <c r="J1150" s="5">
        <v>0</v>
      </c>
      <c r="K1150" s="5">
        <v>35</v>
      </c>
      <c r="L1150" s="5">
        <v>0</v>
      </c>
      <c r="M1150" s="5">
        <v>0</v>
      </c>
      <c r="N1150" s="5">
        <v>0</v>
      </c>
      <c r="O1150" s="6">
        <v>0</v>
      </c>
      <c r="P1150" s="6">
        <v>0</v>
      </c>
      <c r="Q1150" s="6">
        <v>0</v>
      </c>
      <c r="R1150" s="6">
        <v>0</v>
      </c>
      <c r="S1150" s="6">
        <v>0</v>
      </c>
      <c r="T1150" s="6">
        <v>8.9974293059125969</v>
      </c>
      <c r="U1150" s="6">
        <v>0</v>
      </c>
      <c r="V1150" s="6">
        <v>0</v>
      </c>
      <c r="W1150" s="6">
        <v>0</v>
      </c>
      <c r="X1150" s="5">
        <v>91</v>
      </c>
      <c r="Y1150" s="5">
        <v>79</v>
      </c>
      <c r="Z1150" s="5">
        <v>2</v>
      </c>
      <c r="AA1150" s="5">
        <v>0</v>
      </c>
      <c r="AB1150" s="5">
        <v>0</v>
      </c>
      <c r="AC1150" s="5">
        <v>0</v>
      </c>
      <c r="AD1150" s="5">
        <v>91</v>
      </c>
      <c r="AE1150" s="5">
        <v>79</v>
      </c>
      <c r="AF1150" s="5">
        <v>2</v>
      </c>
      <c r="AG1150" s="6">
        <v>2.5316455696202533</v>
      </c>
      <c r="AH1150" s="6">
        <v>86.813186813186817</v>
      </c>
      <c r="AI1150" s="3"/>
      <c r="AJ1150" s="3"/>
    </row>
    <row r="1151" spans="1:36" hidden="1" x14ac:dyDescent="0.2">
      <c r="A1151" s="1" t="str">
        <f t="shared" si="17"/>
        <v>BroadlandMixed Other</v>
      </c>
      <c r="B1151" s="3" t="s">
        <v>397</v>
      </c>
      <c r="C1151" s="3" t="s">
        <v>398</v>
      </c>
      <c r="D1151" s="3" t="s">
        <v>709</v>
      </c>
      <c r="E1151" s="5">
        <v>243</v>
      </c>
      <c r="F1151" s="5">
        <v>0</v>
      </c>
      <c r="G1151" s="5">
        <v>0</v>
      </c>
      <c r="H1151" s="5">
        <v>0</v>
      </c>
      <c r="I1151" s="5">
        <v>0</v>
      </c>
      <c r="J1151" s="5">
        <v>0</v>
      </c>
      <c r="K1151" s="5">
        <v>25</v>
      </c>
      <c r="L1151" s="5">
        <v>0</v>
      </c>
      <c r="M1151" s="5">
        <v>0</v>
      </c>
      <c r="N1151" s="5">
        <v>0</v>
      </c>
      <c r="O1151" s="6">
        <v>0</v>
      </c>
      <c r="P1151" s="6">
        <v>0</v>
      </c>
      <c r="Q1151" s="6">
        <v>0</v>
      </c>
      <c r="R1151" s="6">
        <v>0</v>
      </c>
      <c r="S1151" s="6">
        <v>0</v>
      </c>
      <c r="T1151" s="6">
        <v>10.2880658436214</v>
      </c>
      <c r="U1151" s="6">
        <v>0</v>
      </c>
      <c r="V1151" s="6">
        <v>0</v>
      </c>
      <c r="W1151" s="6">
        <v>0</v>
      </c>
      <c r="X1151" s="5">
        <v>89</v>
      </c>
      <c r="Y1151" s="5">
        <v>82</v>
      </c>
      <c r="Z1151" s="5">
        <v>3</v>
      </c>
      <c r="AA1151" s="5">
        <v>0</v>
      </c>
      <c r="AB1151" s="5">
        <v>0</v>
      </c>
      <c r="AC1151" s="5">
        <v>0</v>
      </c>
      <c r="AD1151" s="5">
        <v>89</v>
      </c>
      <c r="AE1151" s="5">
        <v>82</v>
      </c>
      <c r="AF1151" s="5">
        <v>3</v>
      </c>
      <c r="AG1151" s="6">
        <v>3.6585365853658538</v>
      </c>
      <c r="AH1151" s="6">
        <v>92.134831460674164</v>
      </c>
      <c r="AI1151" s="3"/>
      <c r="AJ1151" s="3"/>
    </row>
    <row r="1152" spans="1:36" hidden="1" x14ac:dyDescent="0.2">
      <c r="A1152" s="1" t="str">
        <f t="shared" si="17"/>
        <v>BroadlandIndian</v>
      </c>
      <c r="B1152" s="3" t="s">
        <v>397</v>
      </c>
      <c r="C1152" s="3" t="s">
        <v>398</v>
      </c>
      <c r="D1152" s="3" t="s">
        <v>710</v>
      </c>
      <c r="E1152" s="5">
        <v>405</v>
      </c>
      <c r="F1152" s="5">
        <v>0</v>
      </c>
      <c r="G1152" s="5">
        <v>0</v>
      </c>
      <c r="H1152" s="5">
        <v>0</v>
      </c>
      <c r="I1152" s="5">
        <v>0</v>
      </c>
      <c r="J1152" s="5">
        <v>0</v>
      </c>
      <c r="K1152" s="5">
        <v>7</v>
      </c>
      <c r="L1152" s="5">
        <v>0</v>
      </c>
      <c r="M1152" s="5">
        <v>0</v>
      </c>
      <c r="N1152" s="5">
        <v>0</v>
      </c>
      <c r="O1152" s="6">
        <v>0</v>
      </c>
      <c r="P1152" s="6">
        <v>0</v>
      </c>
      <c r="Q1152" s="6">
        <v>0</v>
      </c>
      <c r="R1152" s="6">
        <v>0</v>
      </c>
      <c r="S1152" s="6">
        <v>0</v>
      </c>
      <c r="T1152" s="6">
        <v>1.728395061728395</v>
      </c>
      <c r="U1152" s="6">
        <v>0</v>
      </c>
      <c r="V1152" s="6">
        <v>0</v>
      </c>
      <c r="W1152" s="6">
        <v>0</v>
      </c>
      <c r="X1152" s="5">
        <v>176</v>
      </c>
      <c r="Y1152" s="5">
        <v>161</v>
      </c>
      <c r="Z1152" s="5">
        <v>2</v>
      </c>
      <c r="AA1152" s="5">
        <v>0</v>
      </c>
      <c r="AB1152" s="5">
        <v>0</v>
      </c>
      <c r="AC1152" s="5">
        <v>0</v>
      </c>
      <c r="AD1152" s="5">
        <v>176</v>
      </c>
      <c r="AE1152" s="5">
        <v>161</v>
      </c>
      <c r="AF1152" s="5">
        <v>2</v>
      </c>
      <c r="AG1152" s="6">
        <v>1.2422360248447204</v>
      </c>
      <c r="AH1152" s="6">
        <v>91.477272727272734</v>
      </c>
      <c r="AI1152" s="3"/>
      <c r="AJ1152" s="3"/>
    </row>
    <row r="1153" spans="1:36" hidden="1" x14ac:dyDescent="0.2">
      <c r="A1153" s="1" t="str">
        <f t="shared" si="17"/>
        <v>BroadlandPakistani</v>
      </c>
      <c r="B1153" s="3" t="s">
        <v>397</v>
      </c>
      <c r="C1153" s="3" t="s">
        <v>398</v>
      </c>
      <c r="D1153" s="3" t="s">
        <v>711</v>
      </c>
      <c r="E1153" s="5">
        <v>45</v>
      </c>
      <c r="F1153" s="5">
        <v>0</v>
      </c>
      <c r="G1153" s="5">
        <v>0</v>
      </c>
      <c r="H1153" s="5">
        <v>0</v>
      </c>
      <c r="I1153" s="5">
        <v>0</v>
      </c>
      <c r="J1153" s="5">
        <v>0</v>
      </c>
      <c r="K1153" s="5">
        <v>2</v>
      </c>
      <c r="L1153" s="5">
        <v>0</v>
      </c>
      <c r="M1153" s="5">
        <v>0</v>
      </c>
      <c r="N1153" s="5">
        <v>0</v>
      </c>
      <c r="O1153" s="6">
        <v>0</v>
      </c>
      <c r="P1153" s="6">
        <v>0</v>
      </c>
      <c r="Q1153" s="6">
        <v>0</v>
      </c>
      <c r="R1153" s="6">
        <v>0</v>
      </c>
      <c r="S1153" s="6">
        <v>0</v>
      </c>
      <c r="T1153" s="6">
        <v>4.4444444444444446</v>
      </c>
      <c r="U1153" s="6">
        <v>0</v>
      </c>
      <c r="V1153" s="6">
        <v>0</v>
      </c>
      <c r="W1153" s="6">
        <v>0</v>
      </c>
      <c r="X1153" s="5">
        <v>16</v>
      </c>
      <c r="Y1153" s="5">
        <v>14</v>
      </c>
      <c r="Z1153" s="5">
        <v>0</v>
      </c>
      <c r="AA1153" s="5">
        <v>0</v>
      </c>
      <c r="AB1153" s="5">
        <v>0</v>
      </c>
      <c r="AC1153" s="5">
        <v>0</v>
      </c>
      <c r="AD1153" s="5">
        <v>16</v>
      </c>
      <c r="AE1153" s="5">
        <v>14</v>
      </c>
      <c r="AF1153" s="5">
        <v>0</v>
      </c>
      <c r="AG1153" s="6">
        <v>0</v>
      </c>
      <c r="AH1153" s="6">
        <v>87.5</v>
      </c>
      <c r="AI1153" s="3"/>
      <c r="AJ1153" s="3"/>
    </row>
    <row r="1154" spans="1:36" hidden="1" x14ac:dyDescent="0.2">
      <c r="A1154" s="1" t="str">
        <f t="shared" ref="A1154:A1217" si="18">C1154&amp;D1154</f>
        <v>BroadlandBangladeshi</v>
      </c>
      <c r="B1154" s="3" t="s">
        <v>397</v>
      </c>
      <c r="C1154" s="3" t="s">
        <v>398</v>
      </c>
      <c r="D1154" s="3" t="s">
        <v>712</v>
      </c>
      <c r="E1154" s="5">
        <v>96</v>
      </c>
      <c r="F1154" s="5">
        <v>0</v>
      </c>
      <c r="G1154" s="5">
        <v>0</v>
      </c>
      <c r="H1154" s="5">
        <v>0</v>
      </c>
      <c r="I1154" s="5">
        <v>0</v>
      </c>
      <c r="J1154" s="5">
        <v>0</v>
      </c>
      <c r="K1154" s="5">
        <v>1</v>
      </c>
      <c r="L1154" s="5">
        <v>0</v>
      </c>
      <c r="M1154" s="5">
        <v>0</v>
      </c>
      <c r="N1154" s="5">
        <v>0</v>
      </c>
      <c r="O1154" s="6">
        <v>0</v>
      </c>
      <c r="P1154" s="6">
        <v>0</v>
      </c>
      <c r="Q1154" s="6">
        <v>0</v>
      </c>
      <c r="R1154" s="6">
        <v>0</v>
      </c>
      <c r="S1154" s="6">
        <v>0</v>
      </c>
      <c r="T1154" s="6">
        <v>1.0416666666666667</v>
      </c>
      <c r="U1154" s="6">
        <v>0</v>
      </c>
      <c r="V1154" s="6">
        <v>0</v>
      </c>
      <c r="W1154" s="6">
        <v>0</v>
      </c>
      <c r="X1154" s="5">
        <v>35</v>
      </c>
      <c r="Y1154" s="5">
        <v>22</v>
      </c>
      <c r="Z1154" s="5">
        <v>1</v>
      </c>
      <c r="AA1154" s="5">
        <v>0</v>
      </c>
      <c r="AB1154" s="5">
        <v>0</v>
      </c>
      <c r="AC1154" s="5">
        <v>0</v>
      </c>
      <c r="AD1154" s="5">
        <v>35</v>
      </c>
      <c r="AE1154" s="5">
        <v>22</v>
      </c>
      <c r="AF1154" s="5">
        <v>1</v>
      </c>
      <c r="AG1154" s="6">
        <v>4.5454545454545459</v>
      </c>
      <c r="AH1154" s="6">
        <v>62.857142857142854</v>
      </c>
      <c r="AI1154" s="3"/>
      <c r="AJ1154" s="3"/>
    </row>
    <row r="1155" spans="1:36" hidden="1" x14ac:dyDescent="0.2">
      <c r="A1155" s="1" t="str">
        <f t="shared" si="18"/>
        <v>BroadlandChinese</v>
      </c>
      <c r="B1155" s="3" t="s">
        <v>397</v>
      </c>
      <c r="C1155" s="3" t="s">
        <v>398</v>
      </c>
      <c r="D1155" s="3" t="s">
        <v>713</v>
      </c>
      <c r="E1155" s="5">
        <v>286</v>
      </c>
      <c r="F1155" s="5">
        <v>0</v>
      </c>
      <c r="G1155" s="5">
        <v>0</v>
      </c>
      <c r="H1155" s="5">
        <v>0</v>
      </c>
      <c r="I1155" s="5">
        <v>0</v>
      </c>
      <c r="J1155" s="5">
        <v>0</v>
      </c>
      <c r="K1155" s="5">
        <v>11</v>
      </c>
      <c r="L1155" s="5">
        <v>0</v>
      </c>
      <c r="M1155" s="5">
        <v>0</v>
      </c>
      <c r="N1155" s="5">
        <v>0</v>
      </c>
      <c r="O1155" s="6">
        <v>0</v>
      </c>
      <c r="P1155" s="6">
        <v>0</v>
      </c>
      <c r="Q1155" s="6">
        <v>0</v>
      </c>
      <c r="R1155" s="6">
        <v>0</v>
      </c>
      <c r="S1155" s="6">
        <v>0</v>
      </c>
      <c r="T1155" s="6">
        <v>3.8461538461538463</v>
      </c>
      <c r="U1155" s="6">
        <v>0</v>
      </c>
      <c r="V1155" s="6">
        <v>0</v>
      </c>
      <c r="W1155" s="6">
        <v>0</v>
      </c>
      <c r="X1155" s="5">
        <v>123</v>
      </c>
      <c r="Y1155" s="5">
        <v>104</v>
      </c>
      <c r="Z1155" s="5">
        <v>4</v>
      </c>
      <c r="AA1155" s="5">
        <v>0</v>
      </c>
      <c r="AB1155" s="5">
        <v>0</v>
      </c>
      <c r="AC1155" s="5">
        <v>0</v>
      </c>
      <c r="AD1155" s="5">
        <v>123</v>
      </c>
      <c r="AE1155" s="5">
        <v>104</v>
      </c>
      <c r="AF1155" s="5">
        <v>4</v>
      </c>
      <c r="AG1155" s="6">
        <v>3.8461538461538463</v>
      </c>
      <c r="AH1155" s="6">
        <v>84.552845528455279</v>
      </c>
      <c r="AI1155" s="3"/>
      <c r="AJ1155" s="3"/>
    </row>
    <row r="1156" spans="1:36" hidden="1" x14ac:dyDescent="0.2">
      <c r="A1156" s="1" t="str">
        <f t="shared" si="18"/>
        <v>BroadlandAsian Other</v>
      </c>
      <c r="B1156" s="3" t="s">
        <v>397</v>
      </c>
      <c r="C1156" s="3" t="s">
        <v>398</v>
      </c>
      <c r="D1156" s="3" t="s">
        <v>714</v>
      </c>
      <c r="E1156" s="5">
        <v>433</v>
      </c>
      <c r="F1156" s="5">
        <v>0</v>
      </c>
      <c r="G1156" s="5">
        <v>0</v>
      </c>
      <c r="H1156" s="5">
        <v>0</v>
      </c>
      <c r="I1156" s="5">
        <v>0</v>
      </c>
      <c r="J1156" s="5">
        <v>0</v>
      </c>
      <c r="K1156" s="5">
        <v>38</v>
      </c>
      <c r="L1156" s="5">
        <v>0</v>
      </c>
      <c r="M1156" s="5">
        <v>0</v>
      </c>
      <c r="N1156" s="5">
        <v>0</v>
      </c>
      <c r="O1156" s="6">
        <v>0</v>
      </c>
      <c r="P1156" s="6">
        <v>0</v>
      </c>
      <c r="Q1156" s="6">
        <v>0</v>
      </c>
      <c r="R1156" s="6">
        <v>0</v>
      </c>
      <c r="S1156" s="6">
        <v>0</v>
      </c>
      <c r="T1156" s="6">
        <v>8.7759815242494223</v>
      </c>
      <c r="U1156" s="6">
        <v>0</v>
      </c>
      <c r="V1156" s="6">
        <v>0</v>
      </c>
      <c r="W1156" s="6">
        <v>0</v>
      </c>
      <c r="X1156" s="5">
        <v>230</v>
      </c>
      <c r="Y1156" s="5">
        <v>194</v>
      </c>
      <c r="Z1156" s="5">
        <v>8</v>
      </c>
      <c r="AA1156" s="5">
        <v>0</v>
      </c>
      <c r="AB1156" s="5">
        <v>0</v>
      </c>
      <c r="AC1156" s="5">
        <v>0</v>
      </c>
      <c r="AD1156" s="5">
        <v>230</v>
      </c>
      <c r="AE1156" s="5">
        <v>194</v>
      </c>
      <c r="AF1156" s="5">
        <v>8</v>
      </c>
      <c r="AG1156" s="6">
        <v>4.1237113402061851</v>
      </c>
      <c r="AH1156" s="6">
        <v>84.347826086956516</v>
      </c>
      <c r="AI1156" s="3"/>
      <c r="AJ1156" s="3"/>
    </row>
    <row r="1157" spans="1:36" hidden="1" x14ac:dyDescent="0.2">
      <c r="A1157" s="1" t="str">
        <f t="shared" si="18"/>
        <v>BroadlandBlack African</v>
      </c>
      <c r="B1157" s="3" t="s">
        <v>397</v>
      </c>
      <c r="C1157" s="3" t="s">
        <v>398</v>
      </c>
      <c r="D1157" s="3" t="s">
        <v>715</v>
      </c>
      <c r="E1157" s="5">
        <v>228</v>
      </c>
      <c r="F1157" s="5">
        <v>0</v>
      </c>
      <c r="G1157" s="5">
        <v>0</v>
      </c>
      <c r="H1157" s="5">
        <v>0</v>
      </c>
      <c r="I1157" s="5">
        <v>0</v>
      </c>
      <c r="J1157" s="5">
        <v>0</v>
      </c>
      <c r="K1157" s="5">
        <v>22</v>
      </c>
      <c r="L1157" s="5">
        <v>0</v>
      </c>
      <c r="M1157" s="5">
        <v>0</v>
      </c>
      <c r="N1157" s="5">
        <v>0</v>
      </c>
      <c r="O1157" s="6">
        <v>0</v>
      </c>
      <c r="P1157" s="6">
        <v>0</v>
      </c>
      <c r="Q1157" s="6">
        <v>0</v>
      </c>
      <c r="R1157" s="6">
        <v>0</v>
      </c>
      <c r="S1157" s="6">
        <v>0</v>
      </c>
      <c r="T1157" s="6">
        <v>9.6491228070175445</v>
      </c>
      <c r="U1157" s="6">
        <v>0</v>
      </c>
      <c r="V1157" s="6">
        <v>0</v>
      </c>
      <c r="W1157" s="6">
        <v>0</v>
      </c>
      <c r="X1157" s="5">
        <v>112</v>
      </c>
      <c r="Y1157" s="5">
        <v>98</v>
      </c>
      <c r="Z1157" s="5">
        <v>6</v>
      </c>
      <c r="AA1157" s="5">
        <v>0</v>
      </c>
      <c r="AB1157" s="5">
        <v>0</v>
      </c>
      <c r="AC1157" s="5">
        <v>0</v>
      </c>
      <c r="AD1157" s="5">
        <v>112</v>
      </c>
      <c r="AE1157" s="5">
        <v>98</v>
      </c>
      <c r="AF1157" s="5">
        <v>6</v>
      </c>
      <c r="AG1157" s="6">
        <v>6.1224489795918364</v>
      </c>
      <c r="AH1157" s="6">
        <v>87.5</v>
      </c>
      <c r="AI1157" s="3"/>
      <c r="AJ1157" s="3"/>
    </row>
    <row r="1158" spans="1:36" hidden="1" x14ac:dyDescent="0.2">
      <c r="A1158" s="1" t="str">
        <f t="shared" si="18"/>
        <v>BroadlandBlack Caribbean</v>
      </c>
      <c r="B1158" s="3" t="s">
        <v>397</v>
      </c>
      <c r="C1158" s="3" t="s">
        <v>398</v>
      </c>
      <c r="D1158" s="3" t="s">
        <v>716</v>
      </c>
      <c r="E1158" s="5">
        <v>63</v>
      </c>
      <c r="F1158" s="5">
        <v>0</v>
      </c>
      <c r="G1158" s="5">
        <v>0</v>
      </c>
      <c r="H1158" s="5">
        <v>0</v>
      </c>
      <c r="I1158" s="5">
        <v>0</v>
      </c>
      <c r="J1158" s="5">
        <v>0</v>
      </c>
      <c r="K1158" s="5">
        <v>7</v>
      </c>
      <c r="L1158" s="5">
        <v>0</v>
      </c>
      <c r="M1158" s="5">
        <v>0</v>
      </c>
      <c r="N1158" s="5">
        <v>0</v>
      </c>
      <c r="O1158" s="6">
        <v>0</v>
      </c>
      <c r="P1158" s="6">
        <v>0</v>
      </c>
      <c r="Q1158" s="6">
        <v>0</v>
      </c>
      <c r="R1158" s="6">
        <v>0</v>
      </c>
      <c r="S1158" s="6">
        <v>0</v>
      </c>
      <c r="T1158" s="6">
        <v>11.111111111111111</v>
      </c>
      <c r="U1158" s="6">
        <v>0</v>
      </c>
      <c r="V1158" s="6">
        <v>0</v>
      </c>
      <c r="W1158" s="6">
        <v>0</v>
      </c>
      <c r="X1158" s="5">
        <v>33</v>
      </c>
      <c r="Y1158" s="5">
        <v>24</v>
      </c>
      <c r="Z1158" s="5">
        <v>1</v>
      </c>
      <c r="AA1158" s="5">
        <v>0</v>
      </c>
      <c r="AB1158" s="5">
        <v>0</v>
      </c>
      <c r="AC1158" s="5">
        <v>0</v>
      </c>
      <c r="AD1158" s="5">
        <v>33</v>
      </c>
      <c r="AE1158" s="5">
        <v>24</v>
      </c>
      <c r="AF1158" s="5">
        <v>1</v>
      </c>
      <c r="AG1158" s="6">
        <v>4.166666666666667</v>
      </c>
      <c r="AH1158" s="6">
        <v>72.727272727272734</v>
      </c>
      <c r="AI1158" s="3"/>
      <c r="AJ1158" s="3"/>
    </row>
    <row r="1159" spans="1:36" hidden="1" x14ac:dyDescent="0.2">
      <c r="A1159" s="1" t="str">
        <f t="shared" si="18"/>
        <v>BroadlandBlack Other</v>
      </c>
      <c r="B1159" s="3" t="s">
        <v>397</v>
      </c>
      <c r="C1159" s="3" t="s">
        <v>398</v>
      </c>
      <c r="D1159" s="3" t="s">
        <v>717</v>
      </c>
      <c r="E1159" s="5">
        <v>40</v>
      </c>
      <c r="F1159" s="5">
        <v>0</v>
      </c>
      <c r="G1159" s="5">
        <v>0</v>
      </c>
      <c r="H1159" s="5">
        <v>0</v>
      </c>
      <c r="I1159" s="5">
        <v>0</v>
      </c>
      <c r="J1159" s="5">
        <v>0</v>
      </c>
      <c r="K1159" s="5">
        <v>0</v>
      </c>
      <c r="L1159" s="5">
        <v>0</v>
      </c>
      <c r="M1159" s="5">
        <v>0</v>
      </c>
      <c r="N1159" s="5">
        <v>0</v>
      </c>
      <c r="O1159" s="6">
        <v>0</v>
      </c>
      <c r="P1159" s="6">
        <v>0</v>
      </c>
      <c r="Q1159" s="6">
        <v>0</v>
      </c>
      <c r="R1159" s="6">
        <v>0</v>
      </c>
      <c r="S1159" s="6">
        <v>0</v>
      </c>
      <c r="T1159" s="6">
        <v>0</v>
      </c>
      <c r="U1159" s="6">
        <v>0</v>
      </c>
      <c r="V1159" s="6">
        <v>0</v>
      </c>
      <c r="W1159" s="6">
        <v>0</v>
      </c>
      <c r="X1159" s="5">
        <v>15</v>
      </c>
      <c r="Y1159" s="5">
        <v>13</v>
      </c>
      <c r="Z1159" s="5">
        <v>1</v>
      </c>
      <c r="AA1159" s="5">
        <v>0</v>
      </c>
      <c r="AB1159" s="5">
        <v>0</v>
      </c>
      <c r="AC1159" s="5">
        <v>0</v>
      </c>
      <c r="AD1159" s="5">
        <v>15</v>
      </c>
      <c r="AE1159" s="5">
        <v>13</v>
      </c>
      <c r="AF1159" s="5">
        <v>1</v>
      </c>
      <c r="AG1159" s="6">
        <v>7.6923076923076925</v>
      </c>
      <c r="AH1159" s="6">
        <v>86.666666666666671</v>
      </c>
      <c r="AI1159" s="3"/>
      <c r="AJ1159" s="3"/>
    </row>
    <row r="1160" spans="1:36" hidden="1" x14ac:dyDescent="0.2">
      <c r="A1160" s="1" t="str">
        <f t="shared" si="18"/>
        <v>BroadlandArab</v>
      </c>
      <c r="B1160" s="3" t="s">
        <v>397</v>
      </c>
      <c r="C1160" s="3" t="s">
        <v>398</v>
      </c>
      <c r="D1160" s="3" t="s">
        <v>699</v>
      </c>
      <c r="E1160" s="5">
        <v>80</v>
      </c>
      <c r="F1160" s="5">
        <v>0</v>
      </c>
      <c r="G1160" s="5">
        <v>0</v>
      </c>
      <c r="H1160" s="5">
        <v>0</v>
      </c>
      <c r="I1160" s="5">
        <v>0</v>
      </c>
      <c r="J1160" s="5">
        <v>0</v>
      </c>
      <c r="K1160" s="5">
        <v>4</v>
      </c>
      <c r="L1160" s="5">
        <v>0</v>
      </c>
      <c r="M1160" s="5">
        <v>0</v>
      </c>
      <c r="N1160" s="5">
        <v>0</v>
      </c>
      <c r="O1160" s="6">
        <v>0</v>
      </c>
      <c r="P1160" s="6">
        <v>0</v>
      </c>
      <c r="Q1160" s="6">
        <v>0</v>
      </c>
      <c r="R1160" s="6">
        <v>0</v>
      </c>
      <c r="S1160" s="6">
        <v>0</v>
      </c>
      <c r="T1160" s="6">
        <v>5</v>
      </c>
      <c r="U1160" s="6">
        <v>0</v>
      </c>
      <c r="V1160" s="6">
        <v>0</v>
      </c>
      <c r="W1160" s="6">
        <v>0</v>
      </c>
      <c r="X1160" s="5">
        <v>30</v>
      </c>
      <c r="Y1160" s="5">
        <v>22</v>
      </c>
      <c r="Z1160" s="5">
        <v>1</v>
      </c>
      <c r="AA1160" s="5">
        <v>0</v>
      </c>
      <c r="AB1160" s="5">
        <v>0</v>
      </c>
      <c r="AC1160" s="5">
        <v>0</v>
      </c>
      <c r="AD1160" s="5">
        <v>30</v>
      </c>
      <c r="AE1160" s="5">
        <v>22</v>
      </c>
      <c r="AF1160" s="5">
        <v>1</v>
      </c>
      <c r="AG1160" s="6">
        <v>4.5454545454545459</v>
      </c>
      <c r="AH1160" s="6">
        <v>73.333333333333329</v>
      </c>
      <c r="AI1160" s="3"/>
      <c r="AJ1160" s="3"/>
    </row>
    <row r="1161" spans="1:36" hidden="1" x14ac:dyDescent="0.2">
      <c r="A1161" s="1" t="str">
        <f t="shared" si="18"/>
        <v>BroadlandOther</v>
      </c>
      <c r="B1161" s="3" t="s">
        <v>397</v>
      </c>
      <c r="C1161" s="3" t="s">
        <v>398</v>
      </c>
      <c r="D1161" s="3" t="s">
        <v>718</v>
      </c>
      <c r="E1161" s="5">
        <v>111</v>
      </c>
      <c r="F1161" s="5">
        <v>0</v>
      </c>
      <c r="G1161" s="5">
        <v>0</v>
      </c>
      <c r="H1161" s="5">
        <v>0</v>
      </c>
      <c r="I1161" s="5">
        <v>0</v>
      </c>
      <c r="J1161" s="5">
        <v>0</v>
      </c>
      <c r="K1161" s="5">
        <v>15</v>
      </c>
      <c r="L1161" s="5">
        <v>0</v>
      </c>
      <c r="M1161" s="5">
        <v>0</v>
      </c>
      <c r="N1161" s="5">
        <v>0</v>
      </c>
      <c r="O1161" s="6">
        <v>0</v>
      </c>
      <c r="P1161" s="6">
        <v>0</v>
      </c>
      <c r="Q1161" s="6">
        <v>0</v>
      </c>
      <c r="R1161" s="6">
        <v>0</v>
      </c>
      <c r="S1161" s="6">
        <v>0</v>
      </c>
      <c r="T1161" s="6">
        <v>13.513513513513514</v>
      </c>
      <c r="U1161" s="6">
        <v>0</v>
      </c>
      <c r="V1161" s="6">
        <v>0</v>
      </c>
      <c r="W1161" s="6">
        <v>0</v>
      </c>
      <c r="X1161" s="5">
        <v>56</v>
      </c>
      <c r="Y1161" s="5">
        <v>49</v>
      </c>
      <c r="Z1161" s="5">
        <v>4</v>
      </c>
      <c r="AA1161" s="5">
        <v>0</v>
      </c>
      <c r="AB1161" s="5">
        <v>0</v>
      </c>
      <c r="AC1161" s="5">
        <v>0</v>
      </c>
      <c r="AD1161" s="5">
        <v>56</v>
      </c>
      <c r="AE1161" s="5">
        <v>49</v>
      </c>
      <c r="AF1161" s="5">
        <v>4</v>
      </c>
      <c r="AG1161" s="6">
        <v>8.1632653061224492</v>
      </c>
      <c r="AH1161" s="6">
        <v>87.5</v>
      </c>
      <c r="AI1161" s="3"/>
      <c r="AJ1161" s="3"/>
    </row>
    <row r="1162" spans="1:36" x14ac:dyDescent="0.2">
      <c r="A1162" s="1" t="str">
        <f t="shared" si="18"/>
        <v>BromleyAll people</v>
      </c>
      <c r="B1162" s="3" t="s">
        <v>641</v>
      </c>
      <c r="C1162" s="3" t="s">
        <v>642</v>
      </c>
      <c r="D1162" s="3" t="s">
        <v>700</v>
      </c>
      <c r="E1162" s="5">
        <v>309392</v>
      </c>
      <c r="F1162" s="5">
        <v>8019</v>
      </c>
      <c r="G1162" s="5">
        <v>16054</v>
      </c>
      <c r="H1162" s="5">
        <v>6219</v>
      </c>
      <c r="I1162" s="5">
        <v>3224</v>
      </c>
      <c r="J1162" s="5">
        <v>3432</v>
      </c>
      <c r="K1162" s="5">
        <v>7042</v>
      </c>
      <c r="L1162" s="5">
        <v>37998</v>
      </c>
      <c r="M1162" s="5">
        <v>12990</v>
      </c>
      <c r="N1162" s="5">
        <v>0</v>
      </c>
      <c r="O1162" s="6">
        <v>2.5918575787350675</v>
      </c>
      <c r="P1162" s="6">
        <v>5.1888865904742207</v>
      </c>
      <c r="Q1162" s="6">
        <v>2.0100713657754565</v>
      </c>
      <c r="R1162" s="6">
        <v>1.0420437503232145</v>
      </c>
      <c r="S1162" s="6">
        <v>1.1092723793763253</v>
      </c>
      <c r="T1162" s="6">
        <v>2.2760769509231009</v>
      </c>
      <c r="U1162" s="6">
        <v>12.28150695557739</v>
      </c>
      <c r="V1162" s="6">
        <v>4.1985571701918598</v>
      </c>
      <c r="W1162" s="6">
        <v>0</v>
      </c>
      <c r="X1162" s="5">
        <v>107888</v>
      </c>
      <c r="Y1162" s="5">
        <v>94805</v>
      </c>
      <c r="Z1162" s="5">
        <v>4693</v>
      </c>
      <c r="AA1162" s="5">
        <v>0</v>
      </c>
      <c r="AB1162" s="5">
        <v>0</v>
      </c>
      <c r="AC1162" s="5">
        <v>0</v>
      </c>
      <c r="AD1162" s="5">
        <v>107888</v>
      </c>
      <c r="AE1162" s="5">
        <v>94805</v>
      </c>
      <c r="AF1162" s="5">
        <v>4693</v>
      </c>
      <c r="AG1162" s="6">
        <v>4.9501608564949109</v>
      </c>
      <c r="AH1162" s="6">
        <v>87.873535518315293</v>
      </c>
      <c r="AI1162" s="6"/>
      <c r="AJ1162" s="6"/>
    </row>
    <row r="1163" spans="1:36" hidden="1" x14ac:dyDescent="0.2">
      <c r="A1163" s="1" t="str">
        <f t="shared" si="18"/>
        <v>BromleyWhite British</v>
      </c>
      <c r="B1163" s="3" t="s">
        <v>641</v>
      </c>
      <c r="C1163" s="3" t="s">
        <v>642</v>
      </c>
      <c r="D1163" s="3" t="s">
        <v>701</v>
      </c>
      <c r="E1163" s="5">
        <v>239478</v>
      </c>
      <c r="F1163" s="5">
        <v>5145</v>
      </c>
      <c r="G1163" s="5">
        <v>10465</v>
      </c>
      <c r="H1163" s="5">
        <v>3837</v>
      </c>
      <c r="I1163" s="5">
        <v>2404</v>
      </c>
      <c r="J1163" s="5">
        <v>2433</v>
      </c>
      <c r="K1163" s="5">
        <v>5856</v>
      </c>
      <c r="L1163" s="5">
        <v>26473</v>
      </c>
      <c r="M1163" s="5">
        <v>6474</v>
      </c>
      <c r="N1163" s="5">
        <v>0</v>
      </c>
      <c r="O1163" s="6">
        <v>2.1484228196327013</v>
      </c>
      <c r="P1163" s="6">
        <v>4.369921245375358</v>
      </c>
      <c r="Q1163" s="6">
        <v>1.6022348608222885</v>
      </c>
      <c r="R1163" s="6">
        <v>1.0038500405047646</v>
      </c>
      <c r="S1163" s="6">
        <v>1.0159597123744144</v>
      </c>
      <c r="T1163" s="6">
        <v>2.4453185678851503</v>
      </c>
      <c r="U1163" s="6">
        <v>11.05446011742206</v>
      </c>
      <c r="V1163" s="6">
        <v>2.7033798511763085</v>
      </c>
      <c r="W1163" s="6">
        <v>0</v>
      </c>
      <c r="X1163" s="5">
        <v>78029</v>
      </c>
      <c r="Y1163" s="5">
        <v>68840</v>
      </c>
      <c r="Z1163" s="5">
        <v>2924</v>
      </c>
      <c r="AA1163" s="5">
        <v>0</v>
      </c>
      <c r="AB1163" s="5">
        <v>0</v>
      </c>
      <c r="AC1163" s="5">
        <v>0</v>
      </c>
      <c r="AD1163" s="5">
        <v>78029</v>
      </c>
      <c r="AE1163" s="5">
        <v>68840</v>
      </c>
      <c r="AF1163" s="5">
        <v>2924</v>
      </c>
      <c r="AG1163" s="6">
        <v>4.2475305055200465</v>
      </c>
      <c r="AH1163" s="6">
        <v>88.22360917094926</v>
      </c>
      <c r="AI1163" s="6"/>
      <c r="AJ1163" s="6"/>
    </row>
    <row r="1164" spans="1:36" hidden="1" x14ac:dyDescent="0.2">
      <c r="A1164" s="1" t="str">
        <f t="shared" si="18"/>
        <v>BromleyMinorities - all other than White British</v>
      </c>
      <c r="B1164" s="3" t="s">
        <v>641</v>
      </c>
      <c r="C1164" s="3" t="s">
        <v>642</v>
      </c>
      <c r="D1164" s="3" t="s">
        <v>702</v>
      </c>
      <c r="E1164" s="5">
        <v>69914</v>
      </c>
      <c r="F1164" s="5">
        <v>2874</v>
      </c>
      <c r="G1164" s="5">
        <v>5589</v>
      </c>
      <c r="H1164" s="5">
        <v>2382</v>
      </c>
      <c r="I1164" s="5">
        <v>820</v>
      </c>
      <c r="J1164" s="5">
        <v>999</v>
      </c>
      <c r="K1164" s="5">
        <v>1186</v>
      </c>
      <c r="L1164" s="5">
        <v>11525</v>
      </c>
      <c r="M1164" s="5">
        <v>6516</v>
      </c>
      <c r="N1164" s="5">
        <v>0</v>
      </c>
      <c r="O1164" s="6">
        <v>4.1107646537174238</v>
      </c>
      <c r="P1164" s="6">
        <v>7.994107045799125</v>
      </c>
      <c r="Q1164" s="6">
        <v>3.4070429384672596</v>
      </c>
      <c r="R1164" s="6">
        <v>1.1728695254169408</v>
      </c>
      <c r="S1164" s="6">
        <v>1.4288983608433219</v>
      </c>
      <c r="T1164" s="6">
        <v>1.6963698257859656</v>
      </c>
      <c r="U1164" s="6">
        <v>16.48453814686615</v>
      </c>
      <c r="V1164" s="6">
        <v>9.320021740996081</v>
      </c>
      <c r="W1164" s="6">
        <v>0</v>
      </c>
      <c r="X1164" s="5">
        <v>29859</v>
      </c>
      <c r="Y1164" s="5">
        <v>25965</v>
      </c>
      <c r="Z1164" s="5">
        <v>1769</v>
      </c>
      <c r="AA1164" s="5">
        <v>0</v>
      </c>
      <c r="AB1164" s="5">
        <v>0</v>
      </c>
      <c r="AC1164" s="5">
        <v>0</v>
      </c>
      <c r="AD1164" s="5">
        <v>29859</v>
      </c>
      <c r="AE1164" s="5">
        <v>25965</v>
      </c>
      <c r="AF1164" s="5">
        <v>1769</v>
      </c>
      <c r="AG1164" s="6">
        <v>6.8130175235894477</v>
      </c>
      <c r="AH1164" s="6">
        <v>86.958705917813731</v>
      </c>
      <c r="AI1164" s="6"/>
      <c r="AJ1164" s="6"/>
    </row>
    <row r="1165" spans="1:36" hidden="1" x14ac:dyDescent="0.2">
      <c r="A1165" s="1" t="str">
        <f t="shared" si="18"/>
        <v>BromleyWhite Irish</v>
      </c>
      <c r="B1165" s="3" t="s">
        <v>641</v>
      </c>
      <c r="C1165" s="3" t="s">
        <v>642</v>
      </c>
      <c r="D1165" s="3" t="s">
        <v>703</v>
      </c>
      <c r="E1165" s="5">
        <v>4463</v>
      </c>
      <c r="F1165" s="5">
        <v>94</v>
      </c>
      <c r="G1165" s="5">
        <v>160</v>
      </c>
      <c r="H1165" s="5">
        <v>83</v>
      </c>
      <c r="I1165" s="5">
        <v>38</v>
      </c>
      <c r="J1165" s="5">
        <v>20</v>
      </c>
      <c r="K1165" s="5">
        <v>71</v>
      </c>
      <c r="L1165" s="5">
        <v>456</v>
      </c>
      <c r="M1165" s="5">
        <v>242</v>
      </c>
      <c r="N1165" s="5">
        <v>0</v>
      </c>
      <c r="O1165" s="6">
        <v>2.1062065874971991</v>
      </c>
      <c r="P1165" s="6">
        <v>3.585032489356935</v>
      </c>
      <c r="Q1165" s="6">
        <v>1.8597356038539099</v>
      </c>
      <c r="R1165" s="6">
        <v>0.85144521622227198</v>
      </c>
      <c r="S1165" s="6">
        <v>0.44812906116961687</v>
      </c>
      <c r="T1165" s="6">
        <v>1.5908581671521398</v>
      </c>
      <c r="U1165" s="6">
        <v>10.217342594667263</v>
      </c>
      <c r="V1165" s="6">
        <v>5.4223616401523635</v>
      </c>
      <c r="W1165" s="6">
        <v>0</v>
      </c>
      <c r="X1165" s="5">
        <v>1592</v>
      </c>
      <c r="Y1165" s="5">
        <v>1435</v>
      </c>
      <c r="Z1165" s="5">
        <v>51</v>
      </c>
      <c r="AA1165" s="5">
        <v>0</v>
      </c>
      <c r="AB1165" s="5">
        <v>0</v>
      </c>
      <c r="AC1165" s="5">
        <v>0</v>
      </c>
      <c r="AD1165" s="5">
        <v>1592</v>
      </c>
      <c r="AE1165" s="5">
        <v>1435</v>
      </c>
      <c r="AF1165" s="5">
        <v>51</v>
      </c>
      <c r="AG1165" s="6">
        <v>3.5540069686411151</v>
      </c>
      <c r="AH1165" s="6">
        <v>90.138190954773876</v>
      </c>
      <c r="AI1165" s="6"/>
      <c r="AJ1165" s="6"/>
    </row>
    <row r="1166" spans="1:36" hidden="1" x14ac:dyDescent="0.2">
      <c r="A1166" s="1" t="str">
        <f t="shared" si="18"/>
        <v>BromleyWhite Gyspy or Irish Traveller</v>
      </c>
      <c r="B1166" s="3" t="s">
        <v>641</v>
      </c>
      <c r="C1166" s="3" t="s">
        <v>642</v>
      </c>
      <c r="D1166" s="3" t="s">
        <v>704</v>
      </c>
      <c r="E1166" s="5">
        <v>580</v>
      </c>
      <c r="F1166" s="5">
        <v>46</v>
      </c>
      <c r="G1166" s="5">
        <v>179</v>
      </c>
      <c r="H1166" s="5">
        <v>30</v>
      </c>
      <c r="I1166" s="5">
        <v>27</v>
      </c>
      <c r="J1166" s="5">
        <v>86</v>
      </c>
      <c r="K1166" s="5">
        <v>8</v>
      </c>
      <c r="L1166" s="5">
        <v>354</v>
      </c>
      <c r="M1166" s="5">
        <v>17</v>
      </c>
      <c r="N1166" s="5">
        <v>0</v>
      </c>
      <c r="O1166" s="6">
        <v>7.931034482758621</v>
      </c>
      <c r="P1166" s="6">
        <v>30.862068965517242</v>
      </c>
      <c r="Q1166" s="6">
        <v>5.1724137931034484</v>
      </c>
      <c r="R1166" s="6">
        <v>4.6551724137931032</v>
      </c>
      <c r="S1166" s="6">
        <v>14.827586206896552</v>
      </c>
      <c r="T1166" s="6">
        <v>1.3793103448275863</v>
      </c>
      <c r="U1166" s="6">
        <v>61.03448275862069</v>
      </c>
      <c r="V1166" s="6">
        <v>2.9310344827586206</v>
      </c>
      <c r="W1166" s="6">
        <v>0</v>
      </c>
      <c r="X1166" s="5">
        <v>173</v>
      </c>
      <c r="Y1166" s="5">
        <v>81</v>
      </c>
      <c r="Z1166" s="5">
        <v>24</v>
      </c>
      <c r="AA1166" s="5">
        <v>0</v>
      </c>
      <c r="AB1166" s="5">
        <v>0</v>
      </c>
      <c r="AC1166" s="5">
        <v>0</v>
      </c>
      <c r="AD1166" s="5">
        <v>173</v>
      </c>
      <c r="AE1166" s="5">
        <v>81</v>
      </c>
      <c r="AF1166" s="5">
        <v>24</v>
      </c>
      <c r="AG1166" s="6">
        <v>29.62962962962963</v>
      </c>
      <c r="AH1166" s="6">
        <v>46.820809248554916</v>
      </c>
      <c r="AI1166" s="6"/>
      <c r="AJ1166" s="6"/>
    </row>
    <row r="1167" spans="1:36" hidden="1" x14ac:dyDescent="0.2">
      <c r="A1167" s="1" t="str">
        <f t="shared" si="18"/>
        <v>BromleyWhite Other</v>
      </c>
      <c r="B1167" s="3" t="s">
        <v>641</v>
      </c>
      <c r="C1167" s="3" t="s">
        <v>642</v>
      </c>
      <c r="D1167" s="3" t="s">
        <v>705</v>
      </c>
      <c r="E1167" s="5">
        <v>16349</v>
      </c>
      <c r="F1167" s="5">
        <v>496</v>
      </c>
      <c r="G1167" s="5">
        <v>878</v>
      </c>
      <c r="H1167" s="5">
        <v>399</v>
      </c>
      <c r="I1167" s="5">
        <v>134</v>
      </c>
      <c r="J1167" s="5">
        <v>198</v>
      </c>
      <c r="K1167" s="5">
        <v>285</v>
      </c>
      <c r="L1167" s="5">
        <v>2343</v>
      </c>
      <c r="M1167" s="5">
        <v>1359</v>
      </c>
      <c r="N1167" s="5">
        <v>0</v>
      </c>
      <c r="O1167" s="6">
        <v>3.0338246987583339</v>
      </c>
      <c r="P1167" s="6">
        <v>5.3703590433665669</v>
      </c>
      <c r="Q1167" s="6">
        <v>2.440516239525353</v>
      </c>
      <c r="R1167" s="6">
        <v>0.81962199522906598</v>
      </c>
      <c r="S1167" s="6">
        <v>1.2110832466817543</v>
      </c>
      <c r="T1167" s="6">
        <v>1.7432258853752522</v>
      </c>
      <c r="U1167" s="6">
        <v>14.331151752400759</v>
      </c>
      <c r="V1167" s="6">
        <v>8.3124350113156762</v>
      </c>
      <c r="W1167" s="6">
        <v>0</v>
      </c>
      <c r="X1167" s="5">
        <v>8931</v>
      </c>
      <c r="Y1167" s="5">
        <v>7899</v>
      </c>
      <c r="Z1167" s="5">
        <v>357</v>
      </c>
      <c r="AA1167" s="5">
        <v>0</v>
      </c>
      <c r="AB1167" s="5">
        <v>0</v>
      </c>
      <c r="AC1167" s="5">
        <v>0</v>
      </c>
      <c r="AD1167" s="5">
        <v>8931</v>
      </c>
      <c r="AE1167" s="5">
        <v>7899</v>
      </c>
      <c r="AF1167" s="5">
        <v>357</v>
      </c>
      <c r="AG1167" s="6">
        <v>4.5195594379035322</v>
      </c>
      <c r="AH1167" s="6">
        <v>88.444743029895875</v>
      </c>
      <c r="AI1167" s="6"/>
      <c r="AJ1167" s="6"/>
    </row>
    <row r="1168" spans="1:36" hidden="1" x14ac:dyDescent="0.2">
      <c r="A1168" s="1" t="str">
        <f t="shared" si="18"/>
        <v>BromleyMixed White and Black Caribbean</v>
      </c>
      <c r="B1168" s="3" t="s">
        <v>641</v>
      </c>
      <c r="C1168" s="3" t="s">
        <v>642</v>
      </c>
      <c r="D1168" s="3" t="s">
        <v>706</v>
      </c>
      <c r="E1168" s="5">
        <v>3897</v>
      </c>
      <c r="F1168" s="5">
        <v>203</v>
      </c>
      <c r="G1168" s="5">
        <v>385</v>
      </c>
      <c r="H1168" s="5">
        <v>170</v>
      </c>
      <c r="I1168" s="5">
        <v>68</v>
      </c>
      <c r="J1168" s="5">
        <v>58</v>
      </c>
      <c r="K1168" s="5">
        <v>64</v>
      </c>
      <c r="L1168" s="5">
        <v>692</v>
      </c>
      <c r="M1168" s="5">
        <v>437</v>
      </c>
      <c r="N1168" s="5">
        <v>0</v>
      </c>
      <c r="O1168" s="6">
        <v>5.2091352322299205</v>
      </c>
      <c r="P1168" s="6">
        <v>9.8793944059532972</v>
      </c>
      <c r="Q1168" s="6">
        <v>4.3623299974339238</v>
      </c>
      <c r="R1168" s="6">
        <v>1.7449319989735694</v>
      </c>
      <c r="S1168" s="6">
        <v>1.4883243520656915</v>
      </c>
      <c r="T1168" s="6">
        <v>1.6422889402104184</v>
      </c>
      <c r="U1168" s="6">
        <v>17.757249166025147</v>
      </c>
      <c r="V1168" s="6">
        <v>11.213754169874262</v>
      </c>
      <c r="W1168" s="6">
        <v>0</v>
      </c>
      <c r="X1168" s="5">
        <v>992</v>
      </c>
      <c r="Y1168" s="5">
        <v>811</v>
      </c>
      <c r="Z1168" s="5">
        <v>87</v>
      </c>
      <c r="AA1168" s="5">
        <v>0</v>
      </c>
      <c r="AB1168" s="5">
        <v>0</v>
      </c>
      <c r="AC1168" s="5">
        <v>0</v>
      </c>
      <c r="AD1168" s="5">
        <v>992</v>
      </c>
      <c r="AE1168" s="5">
        <v>811</v>
      </c>
      <c r="AF1168" s="5">
        <v>87</v>
      </c>
      <c r="AG1168" s="6">
        <v>10.727496917385944</v>
      </c>
      <c r="AH1168" s="6">
        <v>81.754032258064512</v>
      </c>
      <c r="AI1168" s="6"/>
      <c r="AJ1168" s="6"/>
    </row>
    <row r="1169" spans="1:36" hidden="1" x14ac:dyDescent="0.2">
      <c r="A1169" s="1" t="str">
        <f t="shared" si="18"/>
        <v>BromleyMixed White and Black African</v>
      </c>
      <c r="B1169" s="3" t="s">
        <v>641</v>
      </c>
      <c r="C1169" s="3" t="s">
        <v>642</v>
      </c>
      <c r="D1169" s="3" t="s">
        <v>707</v>
      </c>
      <c r="E1169" s="5">
        <v>1335</v>
      </c>
      <c r="F1169" s="5">
        <v>64</v>
      </c>
      <c r="G1169" s="5">
        <v>127</v>
      </c>
      <c r="H1169" s="5">
        <v>47</v>
      </c>
      <c r="I1169" s="5">
        <v>8</v>
      </c>
      <c r="J1169" s="5">
        <v>33</v>
      </c>
      <c r="K1169" s="5">
        <v>13</v>
      </c>
      <c r="L1169" s="5">
        <v>298</v>
      </c>
      <c r="M1169" s="5">
        <v>159</v>
      </c>
      <c r="N1169" s="5">
        <v>0</v>
      </c>
      <c r="O1169" s="6">
        <v>4.7940074906367043</v>
      </c>
      <c r="P1169" s="6">
        <v>9.513108614232209</v>
      </c>
      <c r="Q1169" s="6">
        <v>3.5205992509363297</v>
      </c>
      <c r="R1169" s="6">
        <v>0.59925093632958804</v>
      </c>
      <c r="S1169" s="6">
        <v>2.4719101123595504</v>
      </c>
      <c r="T1169" s="6">
        <v>0.97378277153558057</v>
      </c>
      <c r="U1169" s="6">
        <v>22.322097378277153</v>
      </c>
      <c r="V1169" s="6">
        <v>11.910112359550562</v>
      </c>
      <c r="W1169" s="6">
        <v>0</v>
      </c>
      <c r="X1169" s="5">
        <v>398</v>
      </c>
      <c r="Y1169" s="5">
        <v>350</v>
      </c>
      <c r="Z1169" s="5">
        <v>25</v>
      </c>
      <c r="AA1169" s="5">
        <v>0</v>
      </c>
      <c r="AB1169" s="5">
        <v>0</v>
      </c>
      <c r="AC1169" s="5">
        <v>0</v>
      </c>
      <c r="AD1169" s="5">
        <v>398</v>
      </c>
      <c r="AE1169" s="5">
        <v>350</v>
      </c>
      <c r="AF1169" s="5">
        <v>25</v>
      </c>
      <c r="AG1169" s="6">
        <v>7.1428571428571432</v>
      </c>
      <c r="AH1169" s="6">
        <v>87.939698492462313</v>
      </c>
      <c r="AI1169" s="6"/>
      <c r="AJ1169" s="6"/>
    </row>
    <row r="1170" spans="1:36" hidden="1" x14ac:dyDescent="0.2">
      <c r="A1170" s="1" t="str">
        <f t="shared" si="18"/>
        <v>BromleyMixed White and Asian</v>
      </c>
      <c r="B1170" s="3" t="s">
        <v>641</v>
      </c>
      <c r="C1170" s="3" t="s">
        <v>642</v>
      </c>
      <c r="D1170" s="3" t="s">
        <v>708</v>
      </c>
      <c r="E1170" s="5">
        <v>3016</v>
      </c>
      <c r="F1170" s="5">
        <v>55</v>
      </c>
      <c r="G1170" s="5">
        <v>121</v>
      </c>
      <c r="H1170" s="5">
        <v>42</v>
      </c>
      <c r="I1170" s="5">
        <v>20</v>
      </c>
      <c r="J1170" s="5">
        <v>16</v>
      </c>
      <c r="K1170" s="5">
        <v>43</v>
      </c>
      <c r="L1170" s="5">
        <v>280</v>
      </c>
      <c r="M1170" s="5">
        <v>155</v>
      </c>
      <c r="N1170" s="5">
        <v>0</v>
      </c>
      <c r="O1170" s="6">
        <v>1.823607427055703</v>
      </c>
      <c r="P1170" s="6">
        <v>4.0119363395225465</v>
      </c>
      <c r="Q1170" s="6">
        <v>1.3925729442970822</v>
      </c>
      <c r="R1170" s="6">
        <v>0.66312997347480107</v>
      </c>
      <c r="S1170" s="6">
        <v>0.5305039787798409</v>
      </c>
      <c r="T1170" s="6">
        <v>1.4257294429708223</v>
      </c>
      <c r="U1170" s="6">
        <v>9.2838196286472154</v>
      </c>
      <c r="V1170" s="6">
        <v>5.1392572944297079</v>
      </c>
      <c r="W1170" s="6">
        <v>0</v>
      </c>
      <c r="X1170" s="5">
        <v>850</v>
      </c>
      <c r="Y1170" s="5">
        <v>752</v>
      </c>
      <c r="Z1170" s="5">
        <v>49</v>
      </c>
      <c r="AA1170" s="5">
        <v>0</v>
      </c>
      <c r="AB1170" s="5">
        <v>0</v>
      </c>
      <c r="AC1170" s="5">
        <v>0</v>
      </c>
      <c r="AD1170" s="5">
        <v>850</v>
      </c>
      <c r="AE1170" s="5">
        <v>752</v>
      </c>
      <c r="AF1170" s="5">
        <v>49</v>
      </c>
      <c r="AG1170" s="6">
        <v>6.5159574468085104</v>
      </c>
      <c r="AH1170" s="6">
        <v>88.470588235294116</v>
      </c>
      <c r="AI1170" s="6"/>
      <c r="AJ1170" s="6"/>
    </row>
    <row r="1171" spans="1:36" hidden="1" x14ac:dyDescent="0.2">
      <c r="A1171" s="1" t="str">
        <f t="shared" si="18"/>
        <v>BromleyMixed Other</v>
      </c>
      <c r="B1171" s="3" t="s">
        <v>641</v>
      </c>
      <c r="C1171" s="3" t="s">
        <v>642</v>
      </c>
      <c r="D1171" s="3" t="s">
        <v>709</v>
      </c>
      <c r="E1171" s="5">
        <v>2649</v>
      </c>
      <c r="F1171" s="5">
        <v>79</v>
      </c>
      <c r="G1171" s="5">
        <v>163</v>
      </c>
      <c r="H1171" s="5">
        <v>70</v>
      </c>
      <c r="I1171" s="5">
        <v>23</v>
      </c>
      <c r="J1171" s="5">
        <v>34</v>
      </c>
      <c r="K1171" s="5">
        <v>47</v>
      </c>
      <c r="L1171" s="5">
        <v>376</v>
      </c>
      <c r="M1171" s="5">
        <v>227</v>
      </c>
      <c r="N1171" s="5">
        <v>0</v>
      </c>
      <c r="O1171" s="6">
        <v>2.982257455643639</v>
      </c>
      <c r="P1171" s="6">
        <v>6.1532653831634576</v>
      </c>
      <c r="Q1171" s="6">
        <v>2.6425066062665157</v>
      </c>
      <c r="R1171" s="6">
        <v>0.86825217063042659</v>
      </c>
      <c r="S1171" s="6">
        <v>1.2835032087580218</v>
      </c>
      <c r="T1171" s="6">
        <v>1.7742544356360892</v>
      </c>
      <c r="U1171" s="6">
        <v>14.194035485088714</v>
      </c>
      <c r="V1171" s="6">
        <v>8.5692714231785576</v>
      </c>
      <c r="W1171" s="6">
        <v>0</v>
      </c>
      <c r="X1171" s="5">
        <v>800</v>
      </c>
      <c r="Y1171" s="5">
        <v>676</v>
      </c>
      <c r="Z1171" s="5">
        <v>48</v>
      </c>
      <c r="AA1171" s="5">
        <v>0</v>
      </c>
      <c r="AB1171" s="5">
        <v>0</v>
      </c>
      <c r="AC1171" s="5">
        <v>0</v>
      </c>
      <c r="AD1171" s="5">
        <v>800</v>
      </c>
      <c r="AE1171" s="5">
        <v>676</v>
      </c>
      <c r="AF1171" s="5">
        <v>48</v>
      </c>
      <c r="AG1171" s="6">
        <v>7.1005917159763312</v>
      </c>
      <c r="AH1171" s="6">
        <v>84.5</v>
      </c>
      <c r="AI1171" s="6"/>
      <c r="AJ1171" s="6"/>
    </row>
    <row r="1172" spans="1:36" hidden="1" x14ac:dyDescent="0.2">
      <c r="A1172" s="1" t="str">
        <f t="shared" si="18"/>
        <v>BromleyIndian</v>
      </c>
      <c r="B1172" s="3" t="s">
        <v>641</v>
      </c>
      <c r="C1172" s="3" t="s">
        <v>642</v>
      </c>
      <c r="D1172" s="3" t="s">
        <v>710</v>
      </c>
      <c r="E1172" s="5">
        <v>6215</v>
      </c>
      <c r="F1172" s="5">
        <v>109</v>
      </c>
      <c r="G1172" s="5">
        <v>188</v>
      </c>
      <c r="H1172" s="5">
        <v>90</v>
      </c>
      <c r="I1172" s="5">
        <v>35</v>
      </c>
      <c r="J1172" s="5">
        <v>32</v>
      </c>
      <c r="K1172" s="5">
        <v>116</v>
      </c>
      <c r="L1172" s="5">
        <v>552</v>
      </c>
      <c r="M1172" s="5">
        <v>246</v>
      </c>
      <c r="N1172" s="5">
        <v>0</v>
      </c>
      <c r="O1172" s="6">
        <v>1.753821399839099</v>
      </c>
      <c r="P1172" s="6">
        <v>3.0249396621078035</v>
      </c>
      <c r="Q1172" s="6">
        <v>1.4481094127111827</v>
      </c>
      <c r="R1172" s="6">
        <v>0.56315366049879323</v>
      </c>
      <c r="S1172" s="6">
        <v>0.51488334674175384</v>
      </c>
      <c r="T1172" s="6">
        <v>1.8664521319388576</v>
      </c>
      <c r="U1172" s="6">
        <v>8.881737731295253</v>
      </c>
      <c r="V1172" s="6">
        <v>3.9581657280772324</v>
      </c>
      <c r="W1172" s="6">
        <v>0</v>
      </c>
      <c r="X1172" s="5">
        <v>2788</v>
      </c>
      <c r="Y1172" s="5">
        <v>2512</v>
      </c>
      <c r="Z1172" s="5">
        <v>109</v>
      </c>
      <c r="AA1172" s="5">
        <v>0</v>
      </c>
      <c r="AB1172" s="5">
        <v>0</v>
      </c>
      <c r="AC1172" s="5">
        <v>0</v>
      </c>
      <c r="AD1172" s="5">
        <v>2788</v>
      </c>
      <c r="AE1172" s="5">
        <v>2512</v>
      </c>
      <c r="AF1172" s="5">
        <v>109</v>
      </c>
      <c r="AG1172" s="6">
        <v>4.3391719745222934</v>
      </c>
      <c r="AH1172" s="6">
        <v>90.10043041606886</v>
      </c>
      <c r="AI1172" s="6"/>
      <c r="AJ1172" s="6"/>
    </row>
    <row r="1173" spans="1:36" hidden="1" x14ac:dyDescent="0.2">
      <c r="A1173" s="1" t="str">
        <f t="shared" si="18"/>
        <v>BromleyPakistani</v>
      </c>
      <c r="B1173" s="3" t="s">
        <v>641</v>
      </c>
      <c r="C1173" s="3" t="s">
        <v>642</v>
      </c>
      <c r="D1173" s="3" t="s">
        <v>711</v>
      </c>
      <c r="E1173" s="5">
        <v>1014</v>
      </c>
      <c r="F1173" s="5">
        <v>16</v>
      </c>
      <c r="G1173" s="5">
        <v>43</v>
      </c>
      <c r="H1173" s="5">
        <v>16</v>
      </c>
      <c r="I1173" s="5">
        <v>4</v>
      </c>
      <c r="J1173" s="5">
        <v>2</v>
      </c>
      <c r="K1173" s="5">
        <v>58</v>
      </c>
      <c r="L1173" s="5">
        <v>81</v>
      </c>
      <c r="M1173" s="5">
        <v>68</v>
      </c>
      <c r="N1173" s="5">
        <v>0</v>
      </c>
      <c r="O1173" s="6">
        <v>1.5779092702169626</v>
      </c>
      <c r="P1173" s="6">
        <v>4.2406311637080867</v>
      </c>
      <c r="Q1173" s="6">
        <v>1.5779092702169626</v>
      </c>
      <c r="R1173" s="6">
        <v>0.39447731755424065</v>
      </c>
      <c r="S1173" s="6">
        <v>0.19723865877712032</v>
      </c>
      <c r="T1173" s="6">
        <v>5.7199211045364891</v>
      </c>
      <c r="U1173" s="6">
        <v>7.9881656804733732</v>
      </c>
      <c r="V1173" s="6">
        <v>6.7061143984220903</v>
      </c>
      <c r="W1173" s="6">
        <v>0</v>
      </c>
      <c r="X1173" s="5">
        <v>435</v>
      </c>
      <c r="Y1173" s="5">
        <v>351</v>
      </c>
      <c r="Z1173" s="5">
        <v>20</v>
      </c>
      <c r="AA1173" s="5">
        <v>0</v>
      </c>
      <c r="AB1173" s="5">
        <v>0</v>
      </c>
      <c r="AC1173" s="5">
        <v>0</v>
      </c>
      <c r="AD1173" s="5">
        <v>435</v>
      </c>
      <c r="AE1173" s="5">
        <v>351</v>
      </c>
      <c r="AF1173" s="5">
        <v>20</v>
      </c>
      <c r="AG1173" s="6">
        <v>5.6980056980056979</v>
      </c>
      <c r="AH1173" s="6">
        <v>80.689655172413794</v>
      </c>
      <c r="AI1173" s="6"/>
      <c r="AJ1173" s="6"/>
    </row>
    <row r="1174" spans="1:36" hidden="1" x14ac:dyDescent="0.2">
      <c r="A1174" s="1" t="str">
        <f t="shared" si="18"/>
        <v>BromleyBangladeshi</v>
      </c>
      <c r="B1174" s="3" t="s">
        <v>641</v>
      </c>
      <c r="C1174" s="3" t="s">
        <v>642</v>
      </c>
      <c r="D1174" s="3" t="s">
        <v>712</v>
      </c>
      <c r="E1174" s="5">
        <v>1265</v>
      </c>
      <c r="F1174" s="5">
        <v>91</v>
      </c>
      <c r="G1174" s="5">
        <v>182</v>
      </c>
      <c r="H1174" s="5">
        <v>67</v>
      </c>
      <c r="I1174" s="5">
        <v>13</v>
      </c>
      <c r="J1174" s="5">
        <v>25</v>
      </c>
      <c r="K1174" s="5">
        <v>80</v>
      </c>
      <c r="L1174" s="5">
        <v>227</v>
      </c>
      <c r="M1174" s="5">
        <v>76</v>
      </c>
      <c r="N1174" s="5">
        <v>0</v>
      </c>
      <c r="O1174" s="6">
        <v>7.1936758893280635</v>
      </c>
      <c r="P1174" s="6">
        <v>14.387351778656127</v>
      </c>
      <c r="Q1174" s="6">
        <v>5.2964426877470352</v>
      </c>
      <c r="R1174" s="6">
        <v>1.0276679841897234</v>
      </c>
      <c r="S1174" s="6">
        <v>1.9762845849802371</v>
      </c>
      <c r="T1174" s="6">
        <v>6.3241106719367588</v>
      </c>
      <c r="U1174" s="6">
        <v>17.944664031620555</v>
      </c>
      <c r="V1174" s="6">
        <v>6.0079051383399209</v>
      </c>
      <c r="W1174" s="6">
        <v>0</v>
      </c>
      <c r="X1174" s="5">
        <v>473</v>
      </c>
      <c r="Y1174" s="5">
        <v>346</v>
      </c>
      <c r="Z1174" s="5">
        <v>37</v>
      </c>
      <c r="AA1174" s="5">
        <v>0</v>
      </c>
      <c r="AB1174" s="5">
        <v>0</v>
      </c>
      <c r="AC1174" s="5">
        <v>0</v>
      </c>
      <c r="AD1174" s="5">
        <v>473</v>
      </c>
      <c r="AE1174" s="5">
        <v>346</v>
      </c>
      <c r="AF1174" s="5">
        <v>37</v>
      </c>
      <c r="AG1174" s="6">
        <v>10.693641618497109</v>
      </c>
      <c r="AH1174" s="6">
        <v>73.150105708245249</v>
      </c>
      <c r="AI1174" s="6"/>
      <c r="AJ1174" s="6"/>
    </row>
    <row r="1175" spans="1:36" hidden="1" x14ac:dyDescent="0.2">
      <c r="A1175" s="1" t="str">
        <f t="shared" si="18"/>
        <v>BromleyChinese</v>
      </c>
      <c r="B1175" s="3" t="s">
        <v>641</v>
      </c>
      <c r="C1175" s="3" t="s">
        <v>642</v>
      </c>
      <c r="D1175" s="3" t="s">
        <v>713</v>
      </c>
      <c r="E1175" s="5">
        <v>2768</v>
      </c>
      <c r="F1175" s="5">
        <v>68</v>
      </c>
      <c r="G1175" s="5">
        <v>112</v>
      </c>
      <c r="H1175" s="5">
        <v>43</v>
      </c>
      <c r="I1175" s="5">
        <v>29</v>
      </c>
      <c r="J1175" s="5">
        <v>37</v>
      </c>
      <c r="K1175" s="5">
        <v>100</v>
      </c>
      <c r="L1175" s="5">
        <v>350</v>
      </c>
      <c r="M1175" s="5">
        <v>105</v>
      </c>
      <c r="N1175" s="5">
        <v>0</v>
      </c>
      <c r="O1175" s="6">
        <v>2.4566473988439306</v>
      </c>
      <c r="P1175" s="6">
        <v>4.0462427745664744</v>
      </c>
      <c r="Q1175" s="6">
        <v>1.5534682080924855</v>
      </c>
      <c r="R1175" s="6">
        <v>1.0476878612716762</v>
      </c>
      <c r="S1175" s="6">
        <v>1.3367052023121386</v>
      </c>
      <c r="T1175" s="6">
        <v>3.6127167630057802</v>
      </c>
      <c r="U1175" s="6">
        <v>12.644508670520231</v>
      </c>
      <c r="V1175" s="6">
        <v>3.7933526011560694</v>
      </c>
      <c r="W1175" s="6">
        <v>0</v>
      </c>
      <c r="X1175" s="5">
        <v>1251</v>
      </c>
      <c r="Y1175" s="5">
        <v>1073</v>
      </c>
      <c r="Z1175" s="5">
        <v>38</v>
      </c>
      <c r="AA1175" s="5">
        <v>0</v>
      </c>
      <c r="AB1175" s="5">
        <v>0</v>
      </c>
      <c r="AC1175" s="5">
        <v>0</v>
      </c>
      <c r="AD1175" s="5">
        <v>1251</v>
      </c>
      <c r="AE1175" s="5">
        <v>1073</v>
      </c>
      <c r="AF1175" s="5">
        <v>38</v>
      </c>
      <c r="AG1175" s="6">
        <v>3.5414725069897486</v>
      </c>
      <c r="AH1175" s="6">
        <v>85.771382893685058</v>
      </c>
      <c r="AI1175" s="6"/>
      <c r="AJ1175" s="6"/>
    </row>
    <row r="1176" spans="1:36" hidden="1" x14ac:dyDescent="0.2">
      <c r="A1176" s="1" t="str">
        <f t="shared" si="18"/>
        <v>BromleyAsian Other</v>
      </c>
      <c r="B1176" s="3" t="s">
        <v>641</v>
      </c>
      <c r="C1176" s="3" t="s">
        <v>642</v>
      </c>
      <c r="D1176" s="3" t="s">
        <v>714</v>
      </c>
      <c r="E1176" s="5">
        <v>4805</v>
      </c>
      <c r="F1176" s="5">
        <v>107</v>
      </c>
      <c r="G1176" s="5">
        <v>218</v>
      </c>
      <c r="H1176" s="5">
        <v>91</v>
      </c>
      <c r="I1176" s="5">
        <v>46</v>
      </c>
      <c r="J1176" s="5">
        <v>34</v>
      </c>
      <c r="K1176" s="5">
        <v>106</v>
      </c>
      <c r="L1176" s="5">
        <v>514</v>
      </c>
      <c r="M1176" s="5">
        <v>250</v>
      </c>
      <c r="N1176" s="5">
        <v>0</v>
      </c>
      <c r="O1176" s="6">
        <v>2.2268470343392299</v>
      </c>
      <c r="P1176" s="6">
        <v>4.5369406867845994</v>
      </c>
      <c r="Q1176" s="6">
        <v>1.8938605619146722</v>
      </c>
      <c r="R1176" s="6">
        <v>0.95733610822060355</v>
      </c>
      <c r="S1176" s="6">
        <v>0.70759625390218517</v>
      </c>
      <c r="T1176" s="6">
        <v>2.206035379812695</v>
      </c>
      <c r="U1176" s="6">
        <v>10.697190426638917</v>
      </c>
      <c r="V1176" s="6">
        <v>5.2029136316337148</v>
      </c>
      <c r="W1176" s="6">
        <v>0</v>
      </c>
      <c r="X1176" s="5">
        <v>2128</v>
      </c>
      <c r="Y1176" s="5">
        <v>1808</v>
      </c>
      <c r="Z1176" s="5">
        <v>96</v>
      </c>
      <c r="AA1176" s="5">
        <v>0</v>
      </c>
      <c r="AB1176" s="5">
        <v>0</v>
      </c>
      <c r="AC1176" s="5">
        <v>0</v>
      </c>
      <c r="AD1176" s="5">
        <v>2128</v>
      </c>
      <c r="AE1176" s="5">
        <v>1808</v>
      </c>
      <c r="AF1176" s="5">
        <v>96</v>
      </c>
      <c r="AG1176" s="6">
        <v>5.3097345132743365</v>
      </c>
      <c r="AH1176" s="6">
        <v>84.962406015037601</v>
      </c>
      <c r="AI1176" s="6"/>
      <c r="AJ1176" s="6"/>
    </row>
    <row r="1177" spans="1:36" hidden="1" x14ac:dyDescent="0.2">
      <c r="A1177" s="1" t="str">
        <f t="shared" si="18"/>
        <v>BromleyBlack African</v>
      </c>
      <c r="B1177" s="3" t="s">
        <v>641</v>
      </c>
      <c r="C1177" s="3" t="s">
        <v>642</v>
      </c>
      <c r="D1177" s="3" t="s">
        <v>715</v>
      </c>
      <c r="E1177" s="5">
        <v>9819</v>
      </c>
      <c r="F1177" s="5">
        <v>709</v>
      </c>
      <c r="G1177" s="5">
        <v>1553</v>
      </c>
      <c r="H1177" s="5">
        <v>568</v>
      </c>
      <c r="I1177" s="5">
        <v>192</v>
      </c>
      <c r="J1177" s="5">
        <v>257</v>
      </c>
      <c r="K1177" s="5">
        <v>83</v>
      </c>
      <c r="L1177" s="5">
        <v>2717</v>
      </c>
      <c r="M1177" s="5">
        <v>1387</v>
      </c>
      <c r="N1177" s="5">
        <v>0</v>
      </c>
      <c r="O1177" s="6">
        <v>7.2206945717486501</v>
      </c>
      <c r="P1177" s="6">
        <v>15.816274569711783</v>
      </c>
      <c r="Q1177" s="6">
        <v>5.7847031265913023</v>
      </c>
      <c r="R1177" s="6">
        <v>1.955392606171708</v>
      </c>
      <c r="S1177" s="6">
        <v>2.617374478052755</v>
      </c>
      <c r="T1177" s="6">
        <v>0.84529992870964454</v>
      </c>
      <c r="U1177" s="6">
        <v>27.670842244627764</v>
      </c>
      <c r="V1177" s="6">
        <v>14.125674712292493</v>
      </c>
      <c r="W1177" s="6">
        <v>0</v>
      </c>
      <c r="X1177" s="5">
        <v>4133</v>
      </c>
      <c r="Y1177" s="5">
        <v>3622</v>
      </c>
      <c r="Z1177" s="5">
        <v>363</v>
      </c>
      <c r="AA1177" s="5">
        <v>0</v>
      </c>
      <c r="AB1177" s="5">
        <v>0</v>
      </c>
      <c r="AC1177" s="5">
        <v>0</v>
      </c>
      <c r="AD1177" s="5">
        <v>4133</v>
      </c>
      <c r="AE1177" s="5">
        <v>3622</v>
      </c>
      <c r="AF1177" s="5">
        <v>363</v>
      </c>
      <c r="AG1177" s="6">
        <v>10.022087244616234</v>
      </c>
      <c r="AH1177" s="6">
        <v>87.636099685458504</v>
      </c>
      <c r="AI1177" s="6"/>
      <c r="AJ1177" s="6"/>
    </row>
    <row r="1178" spans="1:36" hidden="1" x14ac:dyDescent="0.2">
      <c r="A1178" s="1" t="str">
        <f t="shared" si="18"/>
        <v>BromleyBlack Caribbean</v>
      </c>
      <c r="B1178" s="3" t="s">
        <v>641</v>
      </c>
      <c r="C1178" s="3" t="s">
        <v>642</v>
      </c>
      <c r="D1178" s="3" t="s">
        <v>716</v>
      </c>
      <c r="E1178" s="5">
        <v>6609</v>
      </c>
      <c r="F1178" s="5">
        <v>443</v>
      </c>
      <c r="G1178" s="5">
        <v>751</v>
      </c>
      <c r="H1178" s="5">
        <v>390</v>
      </c>
      <c r="I1178" s="5">
        <v>72</v>
      </c>
      <c r="J1178" s="5">
        <v>99</v>
      </c>
      <c r="K1178" s="5">
        <v>38</v>
      </c>
      <c r="L1178" s="5">
        <v>1365</v>
      </c>
      <c r="M1178" s="5">
        <v>1216</v>
      </c>
      <c r="N1178" s="5">
        <v>0</v>
      </c>
      <c r="O1178" s="6">
        <v>6.7029807837796946</v>
      </c>
      <c r="P1178" s="6">
        <v>11.363292479951582</v>
      </c>
      <c r="Q1178" s="6">
        <v>5.9010440308669994</v>
      </c>
      <c r="R1178" s="6">
        <v>1.0894235133908308</v>
      </c>
      <c r="S1178" s="6">
        <v>1.4979573309123921</v>
      </c>
      <c r="T1178" s="6">
        <v>0.57497352095627174</v>
      </c>
      <c r="U1178" s="6">
        <v>20.653654108034498</v>
      </c>
      <c r="V1178" s="6">
        <v>18.399152670600696</v>
      </c>
      <c r="W1178" s="6">
        <v>0</v>
      </c>
      <c r="X1178" s="5">
        <v>2843</v>
      </c>
      <c r="Y1178" s="5">
        <v>2536</v>
      </c>
      <c r="Z1178" s="5">
        <v>278</v>
      </c>
      <c r="AA1178" s="5">
        <v>0</v>
      </c>
      <c r="AB1178" s="5">
        <v>0</v>
      </c>
      <c r="AC1178" s="5">
        <v>0</v>
      </c>
      <c r="AD1178" s="5">
        <v>2843</v>
      </c>
      <c r="AE1178" s="5">
        <v>2536</v>
      </c>
      <c r="AF1178" s="5">
        <v>278</v>
      </c>
      <c r="AG1178" s="6">
        <v>10.962145110410095</v>
      </c>
      <c r="AH1178" s="6">
        <v>89.201547660921563</v>
      </c>
      <c r="AI1178" s="6"/>
      <c r="AJ1178" s="6"/>
    </row>
    <row r="1179" spans="1:36" hidden="1" x14ac:dyDescent="0.2">
      <c r="A1179" s="1" t="str">
        <f t="shared" si="18"/>
        <v>BromleyBlack Other</v>
      </c>
      <c r="B1179" s="3" t="s">
        <v>641</v>
      </c>
      <c r="C1179" s="3" t="s">
        <v>642</v>
      </c>
      <c r="D1179" s="3" t="s">
        <v>717</v>
      </c>
      <c r="E1179" s="5">
        <v>2258</v>
      </c>
      <c r="F1179" s="5">
        <v>213</v>
      </c>
      <c r="G1179" s="5">
        <v>362</v>
      </c>
      <c r="H1179" s="5">
        <v>200</v>
      </c>
      <c r="I1179" s="5">
        <v>79</v>
      </c>
      <c r="J1179" s="5">
        <v>45</v>
      </c>
      <c r="K1179" s="5">
        <v>13</v>
      </c>
      <c r="L1179" s="5">
        <v>550</v>
      </c>
      <c r="M1179" s="5">
        <v>375</v>
      </c>
      <c r="N1179" s="5">
        <v>0</v>
      </c>
      <c r="O1179" s="6">
        <v>9.4331266607617366</v>
      </c>
      <c r="P1179" s="6">
        <v>16.031886625332152</v>
      </c>
      <c r="Q1179" s="6">
        <v>8.8573959255978743</v>
      </c>
      <c r="R1179" s="6">
        <v>3.4986713906111602</v>
      </c>
      <c r="S1179" s="6">
        <v>1.9929140832595218</v>
      </c>
      <c r="T1179" s="6">
        <v>0.57573073516386186</v>
      </c>
      <c r="U1179" s="6">
        <v>24.357838795394155</v>
      </c>
      <c r="V1179" s="6">
        <v>16.607617360496015</v>
      </c>
      <c r="W1179" s="6">
        <v>0</v>
      </c>
      <c r="X1179" s="5">
        <v>814</v>
      </c>
      <c r="Y1179" s="5">
        <v>677</v>
      </c>
      <c r="Z1179" s="5">
        <v>107</v>
      </c>
      <c r="AA1179" s="5">
        <v>0</v>
      </c>
      <c r="AB1179" s="5">
        <v>0</v>
      </c>
      <c r="AC1179" s="5">
        <v>0</v>
      </c>
      <c r="AD1179" s="5">
        <v>814</v>
      </c>
      <c r="AE1179" s="5">
        <v>677</v>
      </c>
      <c r="AF1179" s="5">
        <v>107</v>
      </c>
      <c r="AG1179" s="6">
        <v>15.805022156573116</v>
      </c>
      <c r="AH1179" s="6">
        <v>83.169533169533167</v>
      </c>
      <c r="AI1179" s="6"/>
      <c r="AJ1179" s="6"/>
    </row>
    <row r="1180" spans="1:36" hidden="1" x14ac:dyDescent="0.2">
      <c r="A1180" s="1" t="str">
        <f t="shared" si="18"/>
        <v>BromleyArab</v>
      </c>
      <c r="B1180" s="3" t="s">
        <v>641</v>
      </c>
      <c r="C1180" s="3" t="s">
        <v>642</v>
      </c>
      <c r="D1180" s="3" t="s">
        <v>699</v>
      </c>
      <c r="E1180" s="5">
        <v>870</v>
      </c>
      <c r="F1180" s="5">
        <v>23</v>
      </c>
      <c r="G1180" s="5">
        <v>49</v>
      </c>
      <c r="H1180" s="5">
        <v>22</v>
      </c>
      <c r="I1180" s="5">
        <v>7</v>
      </c>
      <c r="J1180" s="5">
        <v>7</v>
      </c>
      <c r="K1180" s="5">
        <v>12</v>
      </c>
      <c r="L1180" s="5">
        <v>91</v>
      </c>
      <c r="M1180" s="5">
        <v>70</v>
      </c>
      <c r="N1180" s="5">
        <v>0</v>
      </c>
      <c r="O1180" s="6">
        <v>2.6436781609195403</v>
      </c>
      <c r="P1180" s="6">
        <v>5.6321839080459766</v>
      </c>
      <c r="Q1180" s="6">
        <v>2.5287356321839081</v>
      </c>
      <c r="R1180" s="6">
        <v>0.8045977011494253</v>
      </c>
      <c r="S1180" s="6">
        <v>0.8045977011494253</v>
      </c>
      <c r="T1180" s="6">
        <v>1.3793103448275863</v>
      </c>
      <c r="U1180" s="6">
        <v>10.459770114942529</v>
      </c>
      <c r="V1180" s="6">
        <v>8.0459770114942533</v>
      </c>
      <c r="W1180" s="6">
        <v>0</v>
      </c>
      <c r="X1180" s="5">
        <v>355</v>
      </c>
      <c r="Y1180" s="5">
        <v>276</v>
      </c>
      <c r="Z1180" s="5">
        <v>22</v>
      </c>
      <c r="AA1180" s="5">
        <v>0</v>
      </c>
      <c r="AB1180" s="5">
        <v>0</v>
      </c>
      <c r="AC1180" s="5">
        <v>0</v>
      </c>
      <c r="AD1180" s="5">
        <v>355</v>
      </c>
      <c r="AE1180" s="5">
        <v>276</v>
      </c>
      <c r="AF1180" s="5">
        <v>22</v>
      </c>
      <c r="AG1180" s="6">
        <v>7.9710144927536231</v>
      </c>
      <c r="AH1180" s="6">
        <v>77.74647887323944</v>
      </c>
      <c r="AI1180" s="6"/>
      <c r="AJ1180" s="6"/>
    </row>
    <row r="1181" spans="1:36" hidden="1" x14ac:dyDescent="0.2">
      <c r="A1181" s="1" t="str">
        <f t="shared" si="18"/>
        <v>BromleyOther</v>
      </c>
      <c r="B1181" s="3" t="s">
        <v>641</v>
      </c>
      <c r="C1181" s="3" t="s">
        <v>642</v>
      </c>
      <c r="D1181" s="3" t="s">
        <v>718</v>
      </c>
      <c r="E1181" s="5">
        <v>2002</v>
      </c>
      <c r="F1181" s="5">
        <v>58</v>
      </c>
      <c r="G1181" s="5">
        <v>118</v>
      </c>
      <c r="H1181" s="5">
        <v>54</v>
      </c>
      <c r="I1181" s="5">
        <v>25</v>
      </c>
      <c r="J1181" s="5">
        <v>16</v>
      </c>
      <c r="K1181" s="5">
        <v>49</v>
      </c>
      <c r="L1181" s="5">
        <v>279</v>
      </c>
      <c r="M1181" s="5">
        <v>127</v>
      </c>
      <c r="N1181" s="5">
        <v>0</v>
      </c>
      <c r="O1181" s="6">
        <v>2.8971028971028971</v>
      </c>
      <c r="P1181" s="6">
        <v>5.8941058941058939</v>
      </c>
      <c r="Q1181" s="6">
        <v>2.6973026973026974</v>
      </c>
      <c r="R1181" s="6">
        <v>1.2487512487512487</v>
      </c>
      <c r="S1181" s="6">
        <v>0.79920079920079923</v>
      </c>
      <c r="T1181" s="6">
        <v>2.4475524475524475</v>
      </c>
      <c r="U1181" s="6">
        <v>13.936063936063936</v>
      </c>
      <c r="V1181" s="6">
        <v>6.3436563436563436</v>
      </c>
      <c r="W1181" s="6">
        <v>0</v>
      </c>
      <c r="X1181" s="5">
        <v>903</v>
      </c>
      <c r="Y1181" s="5">
        <v>760</v>
      </c>
      <c r="Z1181" s="5">
        <v>58</v>
      </c>
      <c r="AA1181" s="5">
        <v>0</v>
      </c>
      <c r="AB1181" s="5">
        <v>0</v>
      </c>
      <c r="AC1181" s="5">
        <v>0</v>
      </c>
      <c r="AD1181" s="5">
        <v>903</v>
      </c>
      <c r="AE1181" s="5">
        <v>760</v>
      </c>
      <c r="AF1181" s="5">
        <v>58</v>
      </c>
      <c r="AG1181" s="6">
        <v>7.6315789473684212</v>
      </c>
      <c r="AH1181" s="6">
        <v>84.163898117386495</v>
      </c>
      <c r="AI1181" s="6"/>
      <c r="AJ1181" s="6"/>
    </row>
    <row r="1182" spans="1:36" x14ac:dyDescent="0.2">
      <c r="A1182" s="1" t="str">
        <f t="shared" si="18"/>
        <v>BromsgroveAll people</v>
      </c>
      <c r="B1182" s="3" t="s">
        <v>547</v>
      </c>
      <c r="C1182" s="3" t="s">
        <v>548</v>
      </c>
      <c r="D1182" s="3" t="s">
        <v>700</v>
      </c>
      <c r="E1182" s="5">
        <v>93637</v>
      </c>
      <c r="F1182" s="5">
        <v>0</v>
      </c>
      <c r="G1182" s="5">
        <v>0</v>
      </c>
      <c r="H1182" s="5">
        <v>0</v>
      </c>
      <c r="I1182" s="5">
        <v>0</v>
      </c>
      <c r="J1182" s="5">
        <v>1447</v>
      </c>
      <c r="K1182" s="5">
        <v>1524</v>
      </c>
      <c r="L1182" s="5">
        <v>3438</v>
      </c>
      <c r="M1182" s="5">
        <v>0</v>
      </c>
      <c r="N1182" s="5">
        <v>0</v>
      </c>
      <c r="O1182" s="6">
        <v>0</v>
      </c>
      <c r="P1182" s="6">
        <v>0</v>
      </c>
      <c r="Q1182" s="6">
        <v>0</v>
      </c>
      <c r="R1182" s="6">
        <v>0</v>
      </c>
      <c r="S1182" s="6">
        <v>1.5453293035872571</v>
      </c>
      <c r="T1182" s="6">
        <v>1.6275617544346785</v>
      </c>
      <c r="U1182" s="6">
        <v>3.6716255326420111</v>
      </c>
      <c r="V1182" s="6">
        <v>0</v>
      </c>
      <c r="W1182" s="6">
        <v>0</v>
      </c>
      <c r="X1182" s="5">
        <v>28985</v>
      </c>
      <c r="Y1182" s="5">
        <v>25944</v>
      </c>
      <c r="Z1182" s="5">
        <v>956</v>
      </c>
      <c r="AA1182" s="5">
        <v>0</v>
      </c>
      <c r="AB1182" s="5">
        <v>0</v>
      </c>
      <c r="AC1182" s="5">
        <v>0</v>
      </c>
      <c r="AD1182" s="5">
        <v>28985</v>
      </c>
      <c r="AE1182" s="5">
        <v>25944</v>
      </c>
      <c r="AF1182" s="5">
        <v>956</v>
      </c>
      <c r="AG1182" s="6">
        <v>3.6848596978106691</v>
      </c>
      <c r="AH1182" s="6">
        <v>89.508366396411944</v>
      </c>
      <c r="AI1182" s="6"/>
      <c r="AJ1182" s="6"/>
    </row>
    <row r="1183" spans="1:36" hidden="1" x14ac:dyDescent="0.2">
      <c r="A1183" s="1" t="str">
        <f t="shared" si="18"/>
        <v>BromsgroveWhite British</v>
      </c>
      <c r="B1183" s="3" t="s">
        <v>547</v>
      </c>
      <c r="C1183" s="3" t="s">
        <v>548</v>
      </c>
      <c r="D1183" s="3" t="s">
        <v>701</v>
      </c>
      <c r="E1183" s="5">
        <v>87640</v>
      </c>
      <c r="F1183" s="5">
        <v>0</v>
      </c>
      <c r="G1183" s="5">
        <v>0</v>
      </c>
      <c r="H1183" s="5">
        <v>0</v>
      </c>
      <c r="I1183" s="5">
        <v>0</v>
      </c>
      <c r="J1183" s="5">
        <v>1397</v>
      </c>
      <c r="K1183" s="5">
        <v>1401</v>
      </c>
      <c r="L1183" s="5">
        <v>2901</v>
      </c>
      <c r="M1183" s="5">
        <v>0</v>
      </c>
      <c r="N1183" s="5">
        <v>0</v>
      </c>
      <c r="O1183" s="6">
        <v>0</v>
      </c>
      <c r="P1183" s="6">
        <v>0</v>
      </c>
      <c r="Q1183" s="6">
        <v>0</v>
      </c>
      <c r="R1183" s="6">
        <v>0</v>
      </c>
      <c r="S1183" s="6">
        <v>1.5940209949794615</v>
      </c>
      <c r="T1183" s="6">
        <v>1.5985851209493382</v>
      </c>
      <c r="U1183" s="6">
        <v>3.3101323596531262</v>
      </c>
      <c r="V1183" s="6">
        <v>0</v>
      </c>
      <c r="W1183" s="6">
        <v>0</v>
      </c>
      <c r="X1183" s="5">
        <v>26750</v>
      </c>
      <c r="Y1183" s="5">
        <v>24089</v>
      </c>
      <c r="Z1183" s="5">
        <v>861</v>
      </c>
      <c r="AA1183" s="5">
        <v>0</v>
      </c>
      <c r="AB1183" s="5">
        <v>0</v>
      </c>
      <c r="AC1183" s="5">
        <v>0</v>
      </c>
      <c r="AD1183" s="5">
        <v>26750</v>
      </c>
      <c r="AE1183" s="5">
        <v>24089</v>
      </c>
      <c r="AF1183" s="5">
        <v>861</v>
      </c>
      <c r="AG1183" s="6">
        <v>3.574245506247665</v>
      </c>
      <c r="AH1183" s="6">
        <v>90.052336448598126</v>
      </c>
      <c r="AI1183" s="6"/>
      <c r="AJ1183" s="6"/>
    </row>
    <row r="1184" spans="1:36" hidden="1" x14ac:dyDescent="0.2">
      <c r="A1184" s="1" t="str">
        <f t="shared" si="18"/>
        <v>BromsgroveMinorities - all other than White British</v>
      </c>
      <c r="B1184" s="3" t="s">
        <v>547</v>
      </c>
      <c r="C1184" s="3" t="s">
        <v>548</v>
      </c>
      <c r="D1184" s="3" t="s">
        <v>702</v>
      </c>
      <c r="E1184" s="5">
        <v>5997</v>
      </c>
      <c r="F1184" s="5">
        <v>0</v>
      </c>
      <c r="G1184" s="5">
        <v>0</v>
      </c>
      <c r="H1184" s="5">
        <v>0</v>
      </c>
      <c r="I1184" s="5">
        <v>0</v>
      </c>
      <c r="J1184" s="5">
        <v>50</v>
      </c>
      <c r="K1184" s="5">
        <v>123</v>
      </c>
      <c r="L1184" s="5">
        <v>537</v>
      </c>
      <c r="M1184" s="5">
        <v>0</v>
      </c>
      <c r="N1184" s="5">
        <v>0</v>
      </c>
      <c r="O1184" s="6">
        <v>0</v>
      </c>
      <c r="P1184" s="6">
        <v>0</v>
      </c>
      <c r="Q1184" s="6">
        <v>0</v>
      </c>
      <c r="R1184" s="6">
        <v>0</v>
      </c>
      <c r="S1184" s="6">
        <v>0.8337502084375521</v>
      </c>
      <c r="T1184" s="6">
        <v>2.0510255127563783</v>
      </c>
      <c r="U1184" s="6">
        <v>8.9544772386193099</v>
      </c>
      <c r="V1184" s="6">
        <v>0</v>
      </c>
      <c r="W1184" s="6">
        <v>0</v>
      </c>
      <c r="X1184" s="5">
        <v>2235</v>
      </c>
      <c r="Y1184" s="5">
        <v>1855</v>
      </c>
      <c r="Z1184" s="5">
        <v>95</v>
      </c>
      <c r="AA1184" s="5">
        <v>0</v>
      </c>
      <c r="AB1184" s="5">
        <v>0</v>
      </c>
      <c r="AC1184" s="5">
        <v>0</v>
      </c>
      <c r="AD1184" s="5">
        <v>2235</v>
      </c>
      <c r="AE1184" s="5">
        <v>1855</v>
      </c>
      <c r="AF1184" s="5">
        <v>95</v>
      </c>
      <c r="AG1184" s="6">
        <v>5.1212938005390836</v>
      </c>
      <c r="AH1184" s="6">
        <v>82.997762863534675</v>
      </c>
      <c r="AI1184" s="6"/>
      <c r="AJ1184" s="6"/>
    </row>
    <row r="1185" spans="1:36" hidden="1" x14ac:dyDescent="0.2">
      <c r="A1185" s="1" t="str">
        <f t="shared" si="18"/>
        <v>BromsgroveWhite Irish</v>
      </c>
      <c r="B1185" s="3" t="s">
        <v>547</v>
      </c>
      <c r="C1185" s="3" t="s">
        <v>548</v>
      </c>
      <c r="D1185" s="3" t="s">
        <v>703</v>
      </c>
      <c r="E1185" s="5">
        <v>904</v>
      </c>
      <c r="F1185" s="5">
        <v>0</v>
      </c>
      <c r="G1185" s="5">
        <v>0</v>
      </c>
      <c r="H1185" s="5">
        <v>0</v>
      </c>
      <c r="I1185" s="5">
        <v>0</v>
      </c>
      <c r="J1185" s="5">
        <v>7</v>
      </c>
      <c r="K1185" s="5">
        <v>38</v>
      </c>
      <c r="L1185" s="5">
        <v>63</v>
      </c>
      <c r="M1185" s="5">
        <v>0</v>
      </c>
      <c r="N1185" s="5">
        <v>0</v>
      </c>
      <c r="O1185" s="6">
        <v>0</v>
      </c>
      <c r="P1185" s="6">
        <v>0</v>
      </c>
      <c r="Q1185" s="6">
        <v>0</v>
      </c>
      <c r="R1185" s="6">
        <v>0</v>
      </c>
      <c r="S1185" s="6">
        <v>0.77433628318584069</v>
      </c>
      <c r="T1185" s="6">
        <v>4.2035398230088497</v>
      </c>
      <c r="U1185" s="6">
        <v>6.9690265486725664</v>
      </c>
      <c r="V1185" s="6">
        <v>0</v>
      </c>
      <c r="W1185" s="6">
        <v>0</v>
      </c>
      <c r="X1185" s="5">
        <v>268</v>
      </c>
      <c r="Y1185" s="5">
        <v>238</v>
      </c>
      <c r="Z1185" s="5">
        <v>10</v>
      </c>
      <c r="AA1185" s="5">
        <v>0</v>
      </c>
      <c r="AB1185" s="5">
        <v>0</v>
      </c>
      <c r="AC1185" s="5">
        <v>0</v>
      </c>
      <c r="AD1185" s="5">
        <v>268</v>
      </c>
      <c r="AE1185" s="5">
        <v>238</v>
      </c>
      <c r="AF1185" s="5">
        <v>10</v>
      </c>
      <c r="AG1185" s="6">
        <v>4.2016806722689077</v>
      </c>
      <c r="AH1185" s="6">
        <v>88.805970149253724</v>
      </c>
      <c r="AI1185" s="6"/>
      <c r="AJ1185" s="6"/>
    </row>
    <row r="1186" spans="1:36" hidden="1" x14ac:dyDescent="0.2">
      <c r="A1186" s="1" t="str">
        <f t="shared" si="18"/>
        <v>BromsgroveWhite Gyspy or Irish Traveller</v>
      </c>
      <c r="B1186" s="3" t="s">
        <v>547</v>
      </c>
      <c r="C1186" s="3" t="s">
        <v>548</v>
      </c>
      <c r="D1186" s="3" t="s">
        <v>704</v>
      </c>
      <c r="E1186" s="5">
        <v>75</v>
      </c>
      <c r="F1186" s="5">
        <v>0</v>
      </c>
      <c r="G1186" s="5">
        <v>0</v>
      </c>
      <c r="H1186" s="5">
        <v>0</v>
      </c>
      <c r="I1186" s="5">
        <v>0</v>
      </c>
      <c r="J1186" s="5">
        <v>0</v>
      </c>
      <c r="K1186" s="5">
        <v>1</v>
      </c>
      <c r="L1186" s="5">
        <v>3</v>
      </c>
      <c r="M1186" s="5">
        <v>0</v>
      </c>
      <c r="N1186" s="5">
        <v>0</v>
      </c>
      <c r="O1186" s="6">
        <v>0</v>
      </c>
      <c r="P1186" s="6">
        <v>0</v>
      </c>
      <c r="Q1186" s="6">
        <v>0</v>
      </c>
      <c r="R1186" s="6">
        <v>0</v>
      </c>
      <c r="S1186" s="6">
        <v>0</v>
      </c>
      <c r="T1186" s="6">
        <v>1.3333333333333333</v>
      </c>
      <c r="U1186" s="6">
        <v>4</v>
      </c>
      <c r="V1186" s="6">
        <v>0</v>
      </c>
      <c r="W1186" s="6">
        <v>0</v>
      </c>
      <c r="X1186" s="5">
        <v>29</v>
      </c>
      <c r="Y1186" s="5">
        <v>11</v>
      </c>
      <c r="Z1186" s="5">
        <v>3</v>
      </c>
      <c r="AA1186" s="5">
        <v>0</v>
      </c>
      <c r="AB1186" s="5">
        <v>0</v>
      </c>
      <c r="AC1186" s="5">
        <v>0</v>
      </c>
      <c r="AD1186" s="5">
        <v>29</v>
      </c>
      <c r="AE1186" s="5">
        <v>11</v>
      </c>
      <c r="AF1186" s="5">
        <v>3</v>
      </c>
      <c r="AG1186" s="6">
        <v>27.272727272727273</v>
      </c>
      <c r="AH1186" s="6">
        <v>37.931034482758619</v>
      </c>
      <c r="AI1186" s="6"/>
      <c r="AJ1186" s="6"/>
    </row>
    <row r="1187" spans="1:36" hidden="1" x14ac:dyDescent="0.2">
      <c r="A1187" s="1" t="str">
        <f t="shared" si="18"/>
        <v>BromsgroveWhite Other</v>
      </c>
      <c r="B1187" s="3" t="s">
        <v>547</v>
      </c>
      <c r="C1187" s="3" t="s">
        <v>548</v>
      </c>
      <c r="D1187" s="3" t="s">
        <v>705</v>
      </c>
      <c r="E1187" s="5">
        <v>1077</v>
      </c>
      <c r="F1187" s="5">
        <v>0</v>
      </c>
      <c r="G1187" s="5">
        <v>0</v>
      </c>
      <c r="H1187" s="5">
        <v>0</v>
      </c>
      <c r="I1187" s="5">
        <v>0</v>
      </c>
      <c r="J1187" s="5">
        <v>11</v>
      </c>
      <c r="K1187" s="5">
        <v>17</v>
      </c>
      <c r="L1187" s="5">
        <v>157</v>
      </c>
      <c r="M1187" s="5">
        <v>0</v>
      </c>
      <c r="N1187" s="5">
        <v>0</v>
      </c>
      <c r="O1187" s="6">
        <v>0</v>
      </c>
      <c r="P1187" s="6">
        <v>0</v>
      </c>
      <c r="Q1187" s="6">
        <v>0</v>
      </c>
      <c r="R1187" s="6">
        <v>0</v>
      </c>
      <c r="S1187" s="6">
        <v>1.021355617455896</v>
      </c>
      <c r="T1187" s="6">
        <v>1.5784586815227484</v>
      </c>
      <c r="U1187" s="6">
        <v>14.577530176415971</v>
      </c>
      <c r="V1187" s="6">
        <v>0</v>
      </c>
      <c r="W1187" s="6">
        <v>0</v>
      </c>
      <c r="X1187" s="5">
        <v>473</v>
      </c>
      <c r="Y1187" s="5">
        <v>409</v>
      </c>
      <c r="Z1187" s="5">
        <v>11</v>
      </c>
      <c r="AA1187" s="5">
        <v>0</v>
      </c>
      <c r="AB1187" s="5">
        <v>0</v>
      </c>
      <c r="AC1187" s="5">
        <v>0</v>
      </c>
      <c r="AD1187" s="5">
        <v>473</v>
      </c>
      <c r="AE1187" s="5">
        <v>409</v>
      </c>
      <c r="AF1187" s="5">
        <v>11</v>
      </c>
      <c r="AG1187" s="6">
        <v>2.6894865525672373</v>
      </c>
      <c r="AH1187" s="6">
        <v>86.469344608879496</v>
      </c>
      <c r="AI1187" s="6"/>
      <c r="AJ1187" s="6"/>
    </row>
    <row r="1188" spans="1:36" hidden="1" x14ac:dyDescent="0.2">
      <c r="A1188" s="1" t="str">
        <f t="shared" si="18"/>
        <v>BromsgroveMixed White and Black Caribbean</v>
      </c>
      <c r="B1188" s="3" t="s">
        <v>547</v>
      </c>
      <c r="C1188" s="3" t="s">
        <v>548</v>
      </c>
      <c r="D1188" s="3" t="s">
        <v>706</v>
      </c>
      <c r="E1188" s="5">
        <v>631</v>
      </c>
      <c r="F1188" s="5">
        <v>0</v>
      </c>
      <c r="G1188" s="5">
        <v>0</v>
      </c>
      <c r="H1188" s="5">
        <v>0</v>
      </c>
      <c r="I1188" s="5">
        <v>0</v>
      </c>
      <c r="J1188" s="5">
        <v>11</v>
      </c>
      <c r="K1188" s="5">
        <v>6</v>
      </c>
      <c r="L1188" s="5">
        <v>22</v>
      </c>
      <c r="M1188" s="5">
        <v>0</v>
      </c>
      <c r="N1188" s="5">
        <v>0</v>
      </c>
      <c r="O1188" s="6">
        <v>0</v>
      </c>
      <c r="P1188" s="6">
        <v>0</v>
      </c>
      <c r="Q1188" s="6">
        <v>0</v>
      </c>
      <c r="R1188" s="6">
        <v>0</v>
      </c>
      <c r="S1188" s="6">
        <v>1.7432646592709984</v>
      </c>
      <c r="T1188" s="6">
        <v>0.95087163232963545</v>
      </c>
      <c r="U1188" s="6">
        <v>3.4865293185419968</v>
      </c>
      <c r="V1188" s="6">
        <v>0</v>
      </c>
      <c r="W1188" s="6">
        <v>0</v>
      </c>
      <c r="X1188" s="5">
        <v>169</v>
      </c>
      <c r="Y1188" s="5">
        <v>128</v>
      </c>
      <c r="Z1188" s="5">
        <v>7</v>
      </c>
      <c r="AA1188" s="5">
        <v>0</v>
      </c>
      <c r="AB1188" s="5">
        <v>0</v>
      </c>
      <c r="AC1188" s="5">
        <v>0</v>
      </c>
      <c r="AD1188" s="5">
        <v>169</v>
      </c>
      <c r="AE1188" s="5">
        <v>128</v>
      </c>
      <c r="AF1188" s="5">
        <v>7</v>
      </c>
      <c r="AG1188" s="6">
        <v>5.46875</v>
      </c>
      <c r="AH1188" s="6">
        <v>75.739644970414204</v>
      </c>
      <c r="AI1188" s="6"/>
      <c r="AJ1188" s="6"/>
    </row>
    <row r="1189" spans="1:36" hidden="1" x14ac:dyDescent="0.2">
      <c r="A1189" s="1" t="str">
        <f t="shared" si="18"/>
        <v>BromsgroveMixed White and Black African</v>
      </c>
      <c r="B1189" s="3" t="s">
        <v>547</v>
      </c>
      <c r="C1189" s="3" t="s">
        <v>548</v>
      </c>
      <c r="D1189" s="3" t="s">
        <v>707</v>
      </c>
      <c r="E1189" s="5">
        <v>82</v>
      </c>
      <c r="F1189" s="5">
        <v>0</v>
      </c>
      <c r="G1189" s="5">
        <v>0</v>
      </c>
      <c r="H1189" s="5">
        <v>0</v>
      </c>
      <c r="I1189" s="5">
        <v>0</v>
      </c>
      <c r="J1189" s="5">
        <v>1</v>
      </c>
      <c r="K1189" s="5">
        <v>2</v>
      </c>
      <c r="L1189" s="5">
        <v>6</v>
      </c>
      <c r="M1189" s="5">
        <v>0</v>
      </c>
      <c r="N1189" s="5">
        <v>0</v>
      </c>
      <c r="O1189" s="6">
        <v>0</v>
      </c>
      <c r="P1189" s="6">
        <v>0</v>
      </c>
      <c r="Q1189" s="6">
        <v>0</v>
      </c>
      <c r="R1189" s="6">
        <v>0</v>
      </c>
      <c r="S1189" s="6">
        <v>1.2195121951219512</v>
      </c>
      <c r="T1189" s="6">
        <v>2.4390243902439024</v>
      </c>
      <c r="U1189" s="6">
        <v>7.3170731707317076</v>
      </c>
      <c r="V1189" s="6">
        <v>0</v>
      </c>
      <c r="W1189" s="6">
        <v>0</v>
      </c>
      <c r="X1189" s="5">
        <v>20</v>
      </c>
      <c r="Y1189" s="5">
        <v>18</v>
      </c>
      <c r="Z1189" s="5">
        <v>3</v>
      </c>
      <c r="AA1189" s="5">
        <v>0</v>
      </c>
      <c r="AB1189" s="5">
        <v>0</v>
      </c>
      <c r="AC1189" s="5">
        <v>0</v>
      </c>
      <c r="AD1189" s="5">
        <v>20</v>
      </c>
      <c r="AE1189" s="5">
        <v>18</v>
      </c>
      <c r="AF1189" s="5">
        <v>3</v>
      </c>
      <c r="AG1189" s="6">
        <v>16.666666666666668</v>
      </c>
      <c r="AH1189" s="6">
        <v>90</v>
      </c>
      <c r="AI1189" s="6"/>
      <c r="AJ1189" s="6"/>
    </row>
    <row r="1190" spans="1:36" hidden="1" x14ac:dyDescent="0.2">
      <c r="A1190" s="1" t="str">
        <f t="shared" si="18"/>
        <v>BromsgroveMixed White and Asian</v>
      </c>
      <c r="B1190" s="3" t="s">
        <v>547</v>
      </c>
      <c r="C1190" s="3" t="s">
        <v>548</v>
      </c>
      <c r="D1190" s="3" t="s">
        <v>708</v>
      </c>
      <c r="E1190" s="5">
        <v>446</v>
      </c>
      <c r="F1190" s="5">
        <v>0</v>
      </c>
      <c r="G1190" s="5">
        <v>0</v>
      </c>
      <c r="H1190" s="5">
        <v>0</v>
      </c>
      <c r="I1190" s="5">
        <v>0</v>
      </c>
      <c r="J1190" s="5">
        <v>1</v>
      </c>
      <c r="K1190" s="5">
        <v>10</v>
      </c>
      <c r="L1190" s="5">
        <v>20</v>
      </c>
      <c r="M1190" s="5">
        <v>0</v>
      </c>
      <c r="N1190" s="5">
        <v>0</v>
      </c>
      <c r="O1190" s="6">
        <v>0</v>
      </c>
      <c r="P1190" s="6">
        <v>0</v>
      </c>
      <c r="Q1190" s="6">
        <v>0</v>
      </c>
      <c r="R1190" s="6">
        <v>0</v>
      </c>
      <c r="S1190" s="6">
        <v>0.22421524663677131</v>
      </c>
      <c r="T1190" s="6">
        <v>2.2421524663677128</v>
      </c>
      <c r="U1190" s="6">
        <v>4.4843049327354256</v>
      </c>
      <c r="V1190" s="6">
        <v>0</v>
      </c>
      <c r="W1190" s="6">
        <v>0</v>
      </c>
      <c r="X1190" s="5">
        <v>99</v>
      </c>
      <c r="Y1190" s="5">
        <v>86</v>
      </c>
      <c r="Z1190" s="5">
        <v>4</v>
      </c>
      <c r="AA1190" s="5">
        <v>0</v>
      </c>
      <c r="AB1190" s="5">
        <v>0</v>
      </c>
      <c r="AC1190" s="5">
        <v>0</v>
      </c>
      <c r="AD1190" s="5">
        <v>99</v>
      </c>
      <c r="AE1190" s="5">
        <v>86</v>
      </c>
      <c r="AF1190" s="5">
        <v>4</v>
      </c>
      <c r="AG1190" s="6">
        <v>4.6511627906976747</v>
      </c>
      <c r="AH1190" s="6">
        <v>86.868686868686865</v>
      </c>
      <c r="AI1190" s="6"/>
      <c r="AJ1190" s="6"/>
    </row>
    <row r="1191" spans="1:36" hidden="1" x14ac:dyDescent="0.2">
      <c r="A1191" s="1" t="str">
        <f t="shared" si="18"/>
        <v>BromsgroveMixed Other</v>
      </c>
      <c r="B1191" s="3" t="s">
        <v>547</v>
      </c>
      <c r="C1191" s="3" t="s">
        <v>548</v>
      </c>
      <c r="D1191" s="3" t="s">
        <v>709</v>
      </c>
      <c r="E1191" s="5">
        <v>237</v>
      </c>
      <c r="F1191" s="5">
        <v>0</v>
      </c>
      <c r="G1191" s="5">
        <v>0</v>
      </c>
      <c r="H1191" s="5">
        <v>0</v>
      </c>
      <c r="I1191" s="5">
        <v>0</v>
      </c>
      <c r="J1191" s="5">
        <v>3</v>
      </c>
      <c r="K1191" s="5">
        <v>1</v>
      </c>
      <c r="L1191" s="5">
        <v>18</v>
      </c>
      <c r="M1191" s="5">
        <v>0</v>
      </c>
      <c r="N1191" s="5">
        <v>0</v>
      </c>
      <c r="O1191" s="6">
        <v>0</v>
      </c>
      <c r="P1191" s="6">
        <v>0</v>
      </c>
      <c r="Q1191" s="6">
        <v>0</v>
      </c>
      <c r="R1191" s="6">
        <v>0</v>
      </c>
      <c r="S1191" s="6">
        <v>1.2658227848101267</v>
      </c>
      <c r="T1191" s="6">
        <v>0.4219409282700422</v>
      </c>
      <c r="U1191" s="6">
        <v>7.5949367088607591</v>
      </c>
      <c r="V1191" s="6">
        <v>0</v>
      </c>
      <c r="W1191" s="6">
        <v>0</v>
      </c>
      <c r="X1191" s="5">
        <v>62</v>
      </c>
      <c r="Y1191" s="5">
        <v>56</v>
      </c>
      <c r="Z1191" s="5">
        <v>7</v>
      </c>
      <c r="AA1191" s="5">
        <v>0</v>
      </c>
      <c r="AB1191" s="5">
        <v>0</v>
      </c>
      <c r="AC1191" s="5">
        <v>0</v>
      </c>
      <c r="AD1191" s="5">
        <v>62</v>
      </c>
      <c r="AE1191" s="5">
        <v>56</v>
      </c>
      <c r="AF1191" s="5">
        <v>7</v>
      </c>
      <c r="AG1191" s="6">
        <v>12.5</v>
      </c>
      <c r="AH1191" s="6">
        <v>90.322580645161295</v>
      </c>
      <c r="AI1191" s="6"/>
      <c r="AJ1191" s="6"/>
    </row>
    <row r="1192" spans="1:36" hidden="1" x14ac:dyDescent="0.2">
      <c r="A1192" s="1" t="str">
        <f t="shared" si="18"/>
        <v>BromsgroveIndian</v>
      </c>
      <c r="B1192" s="3" t="s">
        <v>547</v>
      </c>
      <c r="C1192" s="3" t="s">
        <v>548</v>
      </c>
      <c r="D1192" s="3" t="s">
        <v>710</v>
      </c>
      <c r="E1192" s="5">
        <v>1078</v>
      </c>
      <c r="F1192" s="5">
        <v>0</v>
      </c>
      <c r="G1192" s="5">
        <v>0</v>
      </c>
      <c r="H1192" s="5">
        <v>0</v>
      </c>
      <c r="I1192" s="5">
        <v>0</v>
      </c>
      <c r="J1192" s="5">
        <v>8</v>
      </c>
      <c r="K1192" s="5">
        <v>31</v>
      </c>
      <c r="L1192" s="5">
        <v>39</v>
      </c>
      <c r="M1192" s="5">
        <v>0</v>
      </c>
      <c r="N1192" s="5">
        <v>0</v>
      </c>
      <c r="O1192" s="6">
        <v>0</v>
      </c>
      <c r="P1192" s="6">
        <v>0</v>
      </c>
      <c r="Q1192" s="6">
        <v>0</v>
      </c>
      <c r="R1192" s="6">
        <v>0</v>
      </c>
      <c r="S1192" s="6">
        <v>0.74211502782931349</v>
      </c>
      <c r="T1192" s="6">
        <v>2.8756957328385901</v>
      </c>
      <c r="U1192" s="6">
        <v>3.6178107606679037</v>
      </c>
      <c r="V1192" s="6">
        <v>0</v>
      </c>
      <c r="W1192" s="6">
        <v>0</v>
      </c>
      <c r="X1192" s="5">
        <v>485</v>
      </c>
      <c r="Y1192" s="5">
        <v>428</v>
      </c>
      <c r="Z1192" s="5">
        <v>24</v>
      </c>
      <c r="AA1192" s="5">
        <v>0</v>
      </c>
      <c r="AB1192" s="5">
        <v>0</v>
      </c>
      <c r="AC1192" s="5">
        <v>0</v>
      </c>
      <c r="AD1192" s="5">
        <v>485</v>
      </c>
      <c r="AE1192" s="5">
        <v>428</v>
      </c>
      <c r="AF1192" s="5">
        <v>24</v>
      </c>
      <c r="AG1192" s="6">
        <v>5.6074766355140184</v>
      </c>
      <c r="AH1192" s="6">
        <v>88.24742268041237</v>
      </c>
      <c r="AI1192" s="6"/>
      <c r="AJ1192" s="6"/>
    </row>
    <row r="1193" spans="1:36" hidden="1" x14ac:dyDescent="0.2">
      <c r="A1193" s="1" t="str">
        <f t="shared" si="18"/>
        <v>BromsgrovePakistani</v>
      </c>
      <c r="B1193" s="3" t="s">
        <v>547</v>
      </c>
      <c r="C1193" s="3" t="s">
        <v>548</v>
      </c>
      <c r="D1193" s="3" t="s">
        <v>711</v>
      </c>
      <c r="E1193" s="5">
        <v>221</v>
      </c>
      <c r="F1193" s="5">
        <v>0</v>
      </c>
      <c r="G1193" s="5">
        <v>0</v>
      </c>
      <c r="H1193" s="5">
        <v>0</v>
      </c>
      <c r="I1193" s="5">
        <v>0</v>
      </c>
      <c r="J1193" s="5">
        <v>1</v>
      </c>
      <c r="K1193" s="5">
        <v>2</v>
      </c>
      <c r="L1193" s="5">
        <v>3</v>
      </c>
      <c r="M1193" s="5">
        <v>0</v>
      </c>
      <c r="N1193" s="5">
        <v>0</v>
      </c>
      <c r="O1193" s="6">
        <v>0</v>
      </c>
      <c r="P1193" s="6">
        <v>0</v>
      </c>
      <c r="Q1193" s="6">
        <v>0</v>
      </c>
      <c r="R1193" s="6">
        <v>0</v>
      </c>
      <c r="S1193" s="6">
        <v>0.45248868778280543</v>
      </c>
      <c r="T1193" s="6">
        <v>0.90497737556561086</v>
      </c>
      <c r="U1193" s="6">
        <v>1.3574660633484164</v>
      </c>
      <c r="V1193" s="6">
        <v>0</v>
      </c>
      <c r="W1193" s="6">
        <v>0</v>
      </c>
      <c r="X1193" s="5">
        <v>118</v>
      </c>
      <c r="Y1193" s="5">
        <v>70</v>
      </c>
      <c r="Z1193" s="5">
        <v>6</v>
      </c>
      <c r="AA1193" s="5">
        <v>0</v>
      </c>
      <c r="AB1193" s="5">
        <v>0</v>
      </c>
      <c r="AC1193" s="5">
        <v>0</v>
      </c>
      <c r="AD1193" s="5">
        <v>118</v>
      </c>
      <c r="AE1193" s="5">
        <v>70</v>
      </c>
      <c r="AF1193" s="5">
        <v>6</v>
      </c>
      <c r="AG1193" s="6">
        <v>8.5714285714285712</v>
      </c>
      <c r="AH1193" s="6">
        <v>59.322033898305087</v>
      </c>
      <c r="AI1193" s="6"/>
      <c r="AJ1193" s="6"/>
    </row>
    <row r="1194" spans="1:36" hidden="1" x14ac:dyDescent="0.2">
      <c r="A1194" s="1" t="str">
        <f t="shared" si="18"/>
        <v>BromsgroveBangladeshi</v>
      </c>
      <c r="B1194" s="3" t="s">
        <v>547</v>
      </c>
      <c r="C1194" s="3" t="s">
        <v>548</v>
      </c>
      <c r="D1194" s="3" t="s">
        <v>712</v>
      </c>
      <c r="E1194" s="5">
        <v>39</v>
      </c>
      <c r="F1194" s="5">
        <v>0</v>
      </c>
      <c r="G1194" s="5">
        <v>0</v>
      </c>
      <c r="H1194" s="5">
        <v>0</v>
      </c>
      <c r="I1194" s="5">
        <v>0</v>
      </c>
      <c r="J1194" s="5">
        <v>0</v>
      </c>
      <c r="K1194" s="5">
        <v>0</v>
      </c>
      <c r="L1194" s="5">
        <v>4</v>
      </c>
      <c r="M1194" s="5">
        <v>0</v>
      </c>
      <c r="N1194" s="5">
        <v>0</v>
      </c>
      <c r="O1194" s="6">
        <v>0</v>
      </c>
      <c r="P1194" s="6">
        <v>0</v>
      </c>
      <c r="Q1194" s="6">
        <v>0</v>
      </c>
      <c r="R1194" s="6">
        <v>0</v>
      </c>
      <c r="S1194" s="6">
        <v>0</v>
      </c>
      <c r="T1194" s="6">
        <v>0</v>
      </c>
      <c r="U1194" s="6">
        <v>10.256410256410257</v>
      </c>
      <c r="V1194" s="6">
        <v>0</v>
      </c>
      <c r="W1194" s="6">
        <v>0</v>
      </c>
      <c r="X1194" s="5">
        <v>16</v>
      </c>
      <c r="Y1194" s="5">
        <v>12</v>
      </c>
      <c r="Z1194" s="5">
        <v>0</v>
      </c>
      <c r="AA1194" s="5">
        <v>0</v>
      </c>
      <c r="AB1194" s="5">
        <v>0</v>
      </c>
      <c r="AC1194" s="5">
        <v>0</v>
      </c>
      <c r="AD1194" s="5">
        <v>16</v>
      </c>
      <c r="AE1194" s="5">
        <v>12</v>
      </c>
      <c r="AF1194" s="5">
        <v>0</v>
      </c>
      <c r="AG1194" s="6">
        <v>0</v>
      </c>
      <c r="AH1194" s="6">
        <v>75</v>
      </c>
      <c r="AI1194" s="6"/>
      <c r="AJ1194" s="6"/>
    </row>
    <row r="1195" spans="1:36" hidden="1" x14ac:dyDescent="0.2">
      <c r="A1195" s="1" t="str">
        <f t="shared" si="18"/>
        <v>BromsgroveChinese</v>
      </c>
      <c r="B1195" s="3" t="s">
        <v>547</v>
      </c>
      <c r="C1195" s="3" t="s">
        <v>548</v>
      </c>
      <c r="D1195" s="3" t="s">
        <v>713</v>
      </c>
      <c r="E1195" s="5">
        <v>309</v>
      </c>
      <c r="F1195" s="5">
        <v>0</v>
      </c>
      <c r="G1195" s="5">
        <v>0</v>
      </c>
      <c r="H1195" s="5">
        <v>0</v>
      </c>
      <c r="I1195" s="5">
        <v>0</v>
      </c>
      <c r="J1195" s="5">
        <v>0</v>
      </c>
      <c r="K1195" s="5">
        <v>0</v>
      </c>
      <c r="L1195" s="5">
        <v>110</v>
      </c>
      <c r="M1195" s="5">
        <v>0</v>
      </c>
      <c r="N1195" s="5">
        <v>0</v>
      </c>
      <c r="O1195" s="6">
        <v>0</v>
      </c>
      <c r="P1195" s="6">
        <v>0</v>
      </c>
      <c r="Q1195" s="6">
        <v>0</v>
      </c>
      <c r="R1195" s="6">
        <v>0</v>
      </c>
      <c r="S1195" s="6">
        <v>0</v>
      </c>
      <c r="T1195" s="6">
        <v>0</v>
      </c>
      <c r="U1195" s="6">
        <v>35.59870550161812</v>
      </c>
      <c r="V1195" s="6">
        <v>0</v>
      </c>
      <c r="W1195" s="6">
        <v>0</v>
      </c>
      <c r="X1195" s="5">
        <v>95</v>
      </c>
      <c r="Y1195" s="5">
        <v>82</v>
      </c>
      <c r="Z1195" s="5">
        <v>5</v>
      </c>
      <c r="AA1195" s="5">
        <v>0</v>
      </c>
      <c r="AB1195" s="5">
        <v>0</v>
      </c>
      <c r="AC1195" s="5">
        <v>0</v>
      </c>
      <c r="AD1195" s="5">
        <v>95</v>
      </c>
      <c r="AE1195" s="5">
        <v>82</v>
      </c>
      <c r="AF1195" s="5">
        <v>5</v>
      </c>
      <c r="AG1195" s="6">
        <v>6.0975609756097562</v>
      </c>
      <c r="AH1195" s="6">
        <v>86.315789473684205</v>
      </c>
      <c r="AI1195" s="6"/>
      <c r="AJ1195" s="6"/>
    </row>
    <row r="1196" spans="1:36" hidden="1" x14ac:dyDescent="0.2">
      <c r="A1196" s="1" t="str">
        <f t="shared" si="18"/>
        <v>BromsgroveAsian Other</v>
      </c>
      <c r="B1196" s="3" t="s">
        <v>547</v>
      </c>
      <c r="C1196" s="3" t="s">
        <v>548</v>
      </c>
      <c r="D1196" s="3" t="s">
        <v>714</v>
      </c>
      <c r="E1196" s="5">
        <v>278</v>
      </c>
      <c r="F1196" s="5">
        <v>0</v>
      </c>
      <c r="G1196" s="5">
        <v>0</v>
      </c>
      <c r="H1196" s="5">
        <v>0</v>
      </c>
      <c r="I1196" s="5">
        <v>0</v>
      </c>
      <c r="J1196" s="5">
        <v>0</v>
      </c>
      <c r="K1196" s="5">
        <v>5</v>
      </c>
      <c r="L1196" s="5">
        <v>42</v>
      </c>
      <c r="M1196" s="5">
        <v>0</v>
      </c>
      <c r="N1196" s="5">
        <v>0</v>
      </c>
      <c r="O1196" s="6">
        <v>0</v>
      </c>
      <c r="P1196" s="6">
        <v>0</v>
      </c>
      <c r="Q1196" s="6">
        <v>0</v>
      </c>
      <c r="R1196" s="6">
        <v>0</v>
      </c>
      <c r="S1196" s="6">
        <v>0</v>
      </c>
      <c r="T1196" s="6">
        <v>1.7985611510791366</v>
      </c>
      <c r="U1196" s="6">
        <v>15.107913669064748</v>
      </c>
      <c r="V1196" s="6">
        <v>0</v>
      </c>
      <c r="W1196" s="6">
        <v>0</v>
      </c>
      <c r="X1196" s="5">
        <v>122</v>
      </c>
      <c r="Y1196" s="5">
        <v>98</v>
      </c>
      <c r="Z1196" s="5">
        <v>7</v>
      </c>
      <c r="AA1196" s="5">
        <v>0</v>
      </c>
      <c r="AB1196" s="5">
        <v>0</v>
      </c>
      <c r="AC1196" s="5">
        <v>0</v>
      </c>
      <c r="AD1196" s="5">
        <v>122</v>
      </c>
      <c r="AE1196" s="5">
        <v>98</v>
      </c>
      <c r="AF1196" s="5">
        <v>7</v>
      </c>
      <c r="AG1196" s="6">
        <v>7.1428571428571432</v>
      </c>
      <c r="AH1196" s="6">
        <v>80.327868852459019</v>
      </c>
      <c r="AI1196" s="6"/>
      <c r="AJ1196" s="6"/>
    </row>
    <row r="1197" spans="1:36" hidden="1" x14ac:dyDescent="0.2">
      <c r="A1197" s="1" t="str">
        <f t="shared" si="18"/>
        <v>BromsgroveBlack African</v>
      </c>
      <c r="B1197" s="3" t="s">
        <v>547</v>
      </c>
      <c r="C1197" s="3" t="s">
        <v>548</v>
      </c>
      <c r="D1197" s="3" t="s">
        <v>715</v>
      </c>
      <c r="E1197" s="5">
        <v>110</v>
      </c>
      <c r="F1197" s="5">
        <v>0</v>
      </c>
      <c r="G1197" s="5">
        <v>0</v>
      </c>
      <c r="H1197" s="5">
        <v>0</v>
      </c>
      <c r="I1197" s="5">
        <v>0</v>
      </c>
      <c r="J1197" s="5">
        <v>1</v>
      </c>
      <c r="K1197" s="5">
        <v>0</v>
      </c>
      <c r="L1197" s="5">
        <v>10</v>
      </c>
      <c r="M1197" s="5">
        <v>0</v>
      </c>
      <c r="N1197" s="5">
        <v>0</v>
      </c>
      <c r="O1197" s="6">
        <v>0</v>
      </c>
      <c r="P1197" s="6">
        <v>0</v>
      </c>
      <c r="Q1197" s="6">
        <v>0</v>
      </c>
      <c r="R1197" s="6">
        <v>0</v>
      </c>
      <c r="S1197" s="6">
        <v>0.90909090909090906</v>
      </c>
      <c r="T1197" s="6">
        <v>0</v>
      </c>
      <c r="U1197" s="6">
        <v>9.0909090909090917</v>
      </c>
      <c r="V1197" s="6">
        <v>0</v>
      </c>
      <c r="W1197" s="6">
        <v>0</v>
      </c>
      <c r="X1197" s="5">
        <v>54</v>
      </c>
      <c r="Y1197" s="5">
        <v>42</v>
      </c>
      <c r="Z1197" s="5">
        <v>1</v>
      </c>
      <c r="AA1197" s="5">
        <v>0</v>
      </c>
      <c r="AB1197" s="5">
        <v>0</v>
      </c>
      <c r="AC1197" s="5">
        <v>0</v>
      </c>
      <c r="AD1197" s="5">
        <v>54</v>
      </c>
      <c r="AE1197" s="5">
        <v>42</v>
      </c>
      <c r="AF1197" s="5">
        <v>1</v>
      </c>
      <c r="AG1197" s="6">
        <v>2.3809523809523809</v>
      </c>
      <c r="AH1197" s="6">
        <v>77.777777777777771</v>
      </c>
      <c r="AI1197" s="6"/>
      <c r="AJ1197" s="6"/>
    </row>
    <row r="1198" spans="1:36" hidden="1" x14ac:dyDescent="0.2">
      <c r="A1198" s="1" t="str">
        <f t="shared" si="18"/>
        <v>BromsgroveBlack Caribbean</v>
      </c>
      <c r="B1198" s="3" t="s">
        <v>547</v>
      </c>
      <c r="C1198" s="3" t="s">
        <v>548</v>
      </c>
      <c r="D1198" s="3" t="s">
        <v>716</v>
      </c>
      <c r="E1198" s="5">
        <v>267</v>
      </c>
      <c r="F1198" s="5">
        <v>0</v>
      </c>
      <c r="G1198" s="5">
        <v>0</v>
      </c>
      <c r="H1198" s="5">
        <v>0</v>
      </c>
      <c r="I1198" s="5">
        <v>0</v>
      </c>
      <c r="J1198" s="5">
        <v>3</v>
      </c>
      <c r="K1198" s="5">
        <v>4</v>
      </c>
      <c r="L1198" s="5">
        <v>21</v>
      </c>
      <c r="M1198" s="5">
        <v>0</v>
      </c>
      <c r="N1198" s="5">
        <v>0</v>
      </c>
      <c r="O1198" s="6">
        <v>0</v>
      </c>
      <c r="P1198" s="6">
        <v>0</v>
      </c>
      <c r="Q1198" s="6">
        <v>0</v>
      </c>
      <c r="R1198" s="6">
        <v>0</v>
      </c>
      <c r="S1198" s="6">
        <v>1.1235955056179776</v>
      </c>
      <c r="T1198" s="6">
        <v>1.4981273408239701</v>
      </c>
      <c r="U1198" s="6">
        <v>7.8651685393258424</v>
      </c>
      <c r="V1198" s="6">
        <v>0</v>
      </c>
      <c r="W1198" s="6">
        <v>0</v>
      </c>
      <c r="X1198" s="5">
        <v>130</v>
      </c>
      <c r="Y1198" s="5">
        <v>103</v>
      </c>
      <c r="Z1198" s="5">
        <v>6</v>
      </c>
      <c r="AA1198" s="5">
        <v>0</v>
      </c>
      <c r="AB1198" s="5">
        <v>0</v>
      </c>
      <c r="AC1198" s="5">
        <v>0</v>
      </c>
      <c r="AD1198" s="5">
        <v>130</v>
      </c>
      <c r="AE1198" s="5">
        <v>103</v>
      </c>
      <c r="AF1198" s="5">
        <v>6</v>
      </c>
      <c r="AG1198" s="6">
        <v>5.825242718446602</v>
      </c>
      <c r="AH1198" s="6">
        <v>79.230769230769226</v>
      </c>
      <c r="AI1198" s="6"/>
      <c r="AJ1198" s="6"/>
    </row>
    <row r="1199" spans="1:36" hidden="1" x14ac:dyDescent="0.2">
      <c r="A1199" s="1" t="str">
        <f t="shared" si="18"/>
        <v>BromsgroveBlack Other</v>
      </c>
      <c r="B1199" s="3" t="s">
        <v>547</v>
      </c>
      <c r="C1199" s="3" t="s">
        <v>548</v>
      </c>
      <c r="D1199" s="3" t="s">
        <v>717</v>
      </c>
      <c r="E1199" s="5">
        <v>67</v>
      </c>
      <c r="F1199" s="5">
        <v>0</v>
      </c>
      <c r="G1199" s="5">
        <v>0</v>
      </c>
      <c r="H1199" s="5">
        <v>0</v>
      </c>
      <c r="I1199" s="5">
        <v>0</v>
      </c>
      <c r="J1199" s="5">
        <v>2</v>
      </c>
      <c r="K1199" s="5">
        <v>2</v>
      </c>
      <c r="L1199" s="5">
        <v>6</v>
      </c>
      <c r="M1199" s="5">
        <v>0</v>
      </c>
      <c r="N1199" s="5">
        <v>0</v>
      </c>
      <c r="O1199" s="6">
        <v>0</v>
      </c>
      <c r="P1199" s="6">
        <v>0</v>
      </c>
      <c r="Q1199" s="6">
        <v>0</v>
      </c>
      <c r="R1199" s="6">
        <v>0</v>
      </c>
      <c r="S1199" s="6">
        <v>2.9850746268656718</v>
      </c>
      <c r="T1199" s="6">
        <v>2.9850746268656718</v>
      </c>
      <c r="U1199" s="6">
        <v>8.9552238805970141</v>
      </c>
      <c r="V1199" s="6">
        <v>0</v>
      </c>
      <c r="W1199" s="6">
        <v>0</v>
      </c>
      <c r="X1199" s="5">
        <v>33</v>
      </c>
      <c r="Y1199" s="5">
        <v>24</v>
      </c>
      <c r="Z1199" s="5">
        <v>0</v>
      </c>
      <c r="AA1199" s="5">
        <v>0</v>
      </c>
      <c r="AB1199" s="5">
        <v>0</v>
      </c>
      <c r="AC1199" s="5">
        <v>0</v>
      </c>
      <c r="AD1199" s="5">
        <v>33</v>
      </c>
      <c r="AE1199" s="5">
        <v>24</v>
      </c>
      <c r="AF1199" s="5">
        <v>0</v>
      </c>
      <c r="AG1199" s="6">
        <v>0</v>
      </c>
      <c r="AH1199" s="6">
        <v>72.727272727272734</v>
      </c>
      <c r="AI1199" s="6"/>
      <c r="AJ1199" s="6"/>
    </row>
    <row r="1200" spans="1:36" hidden="1" x14ac:dyDescent="0.2">
      <c r="A1200" s="1" t="str">
        <f t="shared" si="18"/>
        <v>BromsgroveArab</v>
      </c>
      <c r="B1200" s="3" t="s">
        <v>547</v>
      </c>
      <c r="C1200" s="3" t="s">
        <v>548</v>
      </c>
      <c r="D1200" s="3" t="s">
        <v>699</v>
      </c>
      <c r="E1200" s="5">
        <v>53</v>
      </c>
      <c r="F1200" s="5">
        <v>0</v>
      </c>
      <c r="G1200" s="5">
        <v>0</v>
      </c>
      <c r="H1200" s="5">
        <v>0</v>
      </c>
      <c r="I1200" s="5">
        <v>0</v>
      </c>
      <c r="J1200" s="5">
        <v>0</v>
      </c>
      <c r="K1200" s="5">
        <v>1</v>
      </c>
      <c r="L1200" s="5">
        <v>0</v>
      </c>
      <c r="M1200" s="5">
        <v>0</v>
      </c>
      <c r="N1200" s="5">
        <v>0</v>
      </c>
      <c r="O1200" s="6">
        <v>0</v>
      </c>
      <c r="P1200" s="6">
        <v>0</v>
      </c>
      <c r="Q1200" s="6">
        <v>0</v>
      </c>
      <c r="R1200" s="6">
        <v>0</v>
      </c>
      <c r="S1200" s="6">
        <v>0</v>
      </c>
      <c r="T1200" s="6">
        <v>1.8867924528301887</v>
      </c>
      <c r="U1200" s="6">
        <v>0</v>
      </c>
      <c r="V1200" s="6">
        <v>0</v>
      </c>
      <c r="W1200" s="6">
        <v>0</v>
      </c>
      <c r="X1200" s="5">
        <v>18</v>
      </c>
      <c r="Y1200" s="5">
        <v>15</v>
      </c>
      <c r="Z1200" s="5">
        <v>1</v>
      </c>
      <c r="AA1200" s="5">
        <v>0</v>
      </c>
      <c r="AB1200" s="5">
        <v>0</v>
      </c>
      <c r="AC1200" s="5">
        <v>0</v>
      </c>
      <c r="AD1200" s="5">
        <v>18</v>
      </c>
      <c r="AE1200" s="5">
        <v>15</v>
      </c>
      <c r="AF1200" s="5">
        <v>1</v>
      </c>
      <c r="AG1200" s="6">
        <v>6.666666666666667</v>
      </c>
      <c r="AH1200" s="6">
        <v>83.333333333333329</v>
      </c>
      <c r="AI1200" s="6"/>
      <c r="AJ1200" s="6"/>
    </row>
    <row r="1201" spans="1:36" hidden="1" x14ac:dyDescent="0.2">
      <c r="A1201" s="1" t="str">
        <f t="shared" si="18"/>
        <v>BromsgroveOther</v>
      </c>
      <c r="B1201" s="3" t="s">
        <v>547</v>
      </c>
      <c r="C1201" s="3" t="s">
        <v>548</v>
      </c>
      <c r="D1201" s="3" t="s">
        <v>718</v>
      </c>
      <c r="E1201" s="5">
        <v>123</v>
      </c>
      <c r="F1201" s="5">
        <v>0</v>
      </c>
      <c r="G1201" s="5">
        <v>0</v>
      </c>
      <c r="H1201" s="5">
        <v>0</v>
      </c>
      <c r="I1201" s="5">
        <v>0</v>
      </c>
      <c r="J1201" s="5">
        <v>1</v>
      </c>
      <c r="K1201" s="5">
        <v>3</v>
      </c>
      <c r="L1201" s="5">
        <v>13</v>
      </c>
      <c r="M1201" s="5">
        <v>0</v>
      </c>
      <c r="N1201" s="5">
        <v>0</v>
      </c>
      <c r="O1201" s="6">
        <v>0</v>
      </c>
      <c r="P1201" s="6">
        <v>0</v>
      </c>
      <c r="Q1201" s="6">
        <v>0</v>
      </c>
      <c r="R1201" s="6">
        <v>0</v>
      </c>
      <c r="S1201" s="6">
        <v>0.81300813008130079</v>
      </c>
      <c r="T1201" s="6">
        <v>2.4390243902439024</v>
      </c>
      <c r="U1201" s="6">
        <v>10.56910569105691</v>
      </c>
      <c r="V1201" s="6">
        <v>0</v>
      </c>
      <c r="W1201" s="6">
        <v>0</v>
      </c>
      <c r="X1201" s="5">
        <v>44</v>
      </c>
      <c r="Y1201" s="5">
        <v>35</v>
      </c>
      <c r="Z1201" s="5">
        <v>0</v>
      </c>
      <c r="AA1201" s="5">
        <v>0</v>
      </c>
      <c r="AB1201" s="5">
        <v>0</v>
      </c>
      <c r="AC1201" s="5">
        <v>0</v>
      </c>
      <c r="AD1201" s="5">
        <v>44</v>
      </c>
      <c r="AE1201" s="5">
        <v>35</v>
      </c>
      <c r="AF1201" s="5">
        <v>0</v>
      </c>
      <c r="AG1201" s="6">
        <v>0</v>
      </c>
      <c r="AH1201" s="6">
        <v>79.545454545454547</v>
      </c>
      <c r="AI1201" s="6"/>
      <c r="AJ1201" s="6"/>
    </row>
    <row r="1202" spans="1:36" x14ac:dyDescent="0.2">
      <c r="A1202" s="1" t="str">
        <f t="shared" si="18"/>
        <v>BroxbourneAll people</v>
      </c>
      <c r="B1202" s="3" t="s">
        <v>299</v>
      </c>
      <c r="C1202" s="3" t="s">
        <v>300</v>
      </c>
      <c r="D1202" s="3" t="s">
        <v>700</v>
      </c>
      <c r="E1202" s="5">
        <v>93609</v>
      </c>
      <c r="F1202" s="5">
        <v>0</v>
      </c>
      <c r="G1202" s="5">
        <v>0</v>
      </c>
      <c r="H1202" s="5">
        <v>0</v>
      </c>
      <c r="I1202" s="5">
        <v>0</v>
      </c>
      <c r="J1202" s="5">
        <v>0</v>
      </c>
      <c r="K1202" s="5">
        <v>0</v>
      </c>
      <c r="L1202" s="5">
        <v>6572</v>
      </c>
      <c r="M1202" s="5">
        <v>0</v>
      </c>
      <c r="N1202" s="5">
        <v>0</v>
      </c>
      <c r="O1202" s="6">
        <v>0</v>
      </c>
      <c r="P1202" s="6">
        <v>0</v>
      </c>
      <c r="Q1202" s="6">
        <v>0</v>
      </c>
      <c r="R1202" s="6">
        <v>0</v>
      </c>
      <c r="S1202" s="6">
        <v>0</v>
      </c>
      <c r="T1202" s="6">
        <v>0</v>
      </c>
      <c r="U1202" s="6">
        <v>7.0206924547853307</v>
      </c>
      <c r="V1202" s="6">
        <v>0</v>
      </c>
      <c r="W1202" s="6">
        <v>0</v>
      </c>
      <c r="X1202" s="5">
        <v>32170</v>
      </c>
      <c r="Y1202" s="5">
        <v>28234</v>
      </c>
      <c r="Z1202" s="5">
        <v>1514</v>
      </c>
      <c r="AA1202" s="5">
        <v>0</v>
      </c>
      <c r="AB1202" s="5">
        <v>0</v>
      </c>
      <c r="AC1202" s="5">
        <v>0</v>
      </c>
      <c r="AD1202" s="5">
        <v>32170</v>
      </c>
      <c r="AE1202" s="5">
        <v>28234</v>
      </c>
      <c r="AF1202" s="5">
        <v>1514</v>
      </c>
      <c r="AG1202" s="6">
        <v>5.3623291067507264</v>
      </c>
      <c r="AH1202" s="6">
        <v>87.764998445756916</v>
      </c>
      <c r="AI1202" s="6"/>
      <c r="AJ1202" s="6"/>
    </row>
    <row r="1203" spans="1:36" hidden="1" x14ac:dyDescent="0.2">
      <c r="A1203" s="1" t="str">
        <f t="shared" si="18"/>
        <v>BroxbourneWhite British</v>
      </c>
      <c r="B1203" s="3" t="s">
        <v>299</v>
      </c>
      <c r="C1203" s="3" t="s">
        <v>300</v>
      </c>
      <c r="D1203" s="3" t="s">
        <v>701</v>
      </c>
      <c r="E1203" s="5">
        <v>75656</v>
      </c>
      <c r="F1203" s="5">
        <v>0</v>
      </c>
      <c r="G1203" s="5">
        <v>0</v>
      </c>
      <c r="H1203" s="5">
        <v>0</v>
      </c>
      <c r="I1203" s="5">
        <v>0</v>
      </c>
      <c r="J1203" s="5">
        <v>0</v>
      </c>
      <c r="K1203" s="5">
        <v>0</v>
      </c>
      <c r="L1203" s="5">
        <v>4241</v>
      </c>
      <c r="M1203" s="5">
        <v>0</v>
      </c>
      <c r="N1203" s="5">
        <v>0</v>
      </c>
      <c r="O1203" s="6">
        <v>0</v>
      </c>
      <c r="P1203" s="6">
        <v>0</v>
      </c>
      <c r="Q1203" s="6">
        <v>0</v>
      </c>
      <c r="R1203" s="6">
        <v>0</v>
      </c>
      <c r="S1203" s="6">
        <v>0</v>
      </c>
      <c r="T1203" s="6">
        <v>0</v>
      </c>
      <c r="U1203" s="6">
        <v>5.6056360367981393</v>
      </c>
      <c r="V1203" s="6">
        <v>0</v>
      </c>
      <c r="W1203" s="6">
        <v>0</v>
      </c>
      <c r="X1203" s="5">
        <v>24639</v>
      </c>
      <c r="Y1203" s="5">
        <v>21708</v>
      </c>
      <c r="Z1203" s="5">
        <v>1107</v>
      </c>
      <c r="AA1203" s="5">
        <v>0</v>
      </c>
      <c r="AB1203" s="5">
        <v>0</v>
      </c>
      <c r="AC1203" s="5">
        <v>0</v>
      </c>
      <c r="AD1203" s="5">
        <v>24639</v>
      </c>
      <c r="AE1203" s="5">
        <v>21708</v>
      </c>
      <c r="AF1203" s="5">
        <v>1107</v>
      </c>
      <c r="AG1203" s="6">
        <v>5.099502487562189</v>
      </c>
      <c r="AH1203" s="6">
        <v>88.104225009131866</v>
      </c>
      <c r="AI1203" s="6"/>
      <c r="AJ1203" s="6"/>
    </row>
    <row r="1204" spans="1:36" hidden="1" x14ac:dyDescent="0.2">
      <c r="A1204" s="1" t="str">
        <f t="shared" si="18"/>
        <v>BroxbourneMinorities - all other than White British</v>
      </c>
      <c r="B1204" s="3" t="s">
        <v>299</v>
      </c>
      <c r="C1204" s="3" t="s">
        <v>300</v>
      </c>
      <c r="D1204" s="3" t="s">
        <v>702</v>
      </c>
      <c r="E1204" s="5">
        <v>17953</v>
      </c>
      <c r="F1204" s="5">
        <v>0</v>
      </c>
      <c r="G1204" s="5">
        <v>0</v>
      </c>
      <c r="H1204" s="5">
        <v>0</v>
      </c>
      <c r="I1204" s="5">
        <v>0</v>
      </c>
      <c r="J1204" s="5">
        <v>0</v>
      </c>
      <c r="K1204" s="5">
        <v>0</v>
      </c>
      <c r="L1204" s="5">
        <v>2331</v>
      </c>
      <c r="M1204" s="5">
        <v>0</v>
      </c>
      <c r="N1204" s="5">
        <v>0</v>
      </c>
      <c r="O1204" s="6">
        <v>0</v>
      </c>
      <c r="P1204" s="6">
        <v>0</v>
      </c>
      <c r="Q1204" s="6">
        <v>0</v>
      </c>
      <c r="R1204" s="6">
        <v>0</v>
      </c>
      <c r="S1204" s="6">
        <v>0</v>
      </c>
      <c r="T1204" s="6">
        <v>0</v>
      </c>
      <c r="U1204" s="6">
        <v>12.983902411853173</v>
      </c>
      <c r="V1204" s="6">
        <v>0</v>
      </c>
      <c r="W1204" s="6">
        <v>0</v>
      </c>
      <c r="X1204" s="5">
        <v>7531</v>
      </c>
      <c r="Y1204" s="5">
        <v>6526</v>
      </c>
      <c r="Z1204" s="5">
        <v>407</v>
      </c>
      <c r="AA1204" s="5">
        <v>0</v>
      </c>
      <c r="AB1204" s="5">
        <v>0</v>
      </c>
      <c r="AC1204" s="5">
        <v>0</v>
      </c>
      <c r="AD1204" s="5">
        <v>7531</v>
      </c>
      <c r="AE1204" s="5">
        <v>6526</v>
      </c>
      <c r="AF1204" s="5">
        <v>407</v>
      </c>
      <c r="AG1204" s="6">
        <v>6.2365920931657985</v>
      </c>
      <c r="AH1204" s="6">
        <v>86.655158677466474</v>
      </c>
      <c r="AI1204" s="6"/>
      <c r="AJ1204" s="6"/>
    </row>
    <row r="1205" spans="1:36" hidden="1" x14ac:dyDescent="0.2">
      <c r="A1205" s="1" t="str">
        <f t="shared" si="18"/>
        <v>BroxbourneWhite Irish</v>
      </c>
      <c r="B1205" s="3" t="s">
        <v>299</v>
      </c>
      <c r="C1205" s="3" t="s">
        <v>300</v>
      </c>
      <c r="D1205" s="3" t="s">
        <v>703</v>
      </c>
      <c r="E1205" s="5">
        <v>1308</v>
      </c>
      <c r="F1205" s="5">
        <v>0</v>
      </c>
      <c r="G1205" s="5">
        <v>0</v>
      </c>
      <c r="H1205" s="5">
        <v>0</v>
      </c>
      <c r="I1205" s="5">
        <v>0</v>
      </c>
      <c r="J1205" s="5">
        <v>0</v>
      </c>
      <c r="K1205" s="5">
        <v>0</v>
      </c>
      <c r="L1205" s="5">
        <v>119</v>
      </c>
      <c r="M1205" s="5">
        <v>0</v>
      </c>
      <c r="N1205" s="5">
        <v>0</v>
      </c>
      <c r="O1205" s="6">
        <v>0</v>
      </c>
      <c r="P1205" s="6">
        <v>0</v>
      </c>
      <c r="Q1205" s="6">
        <v>0</v>
      </c>
      <c r="R1205" s="6">
        <v>0</v>
      </c>
      <c r="S1205" s="6">
        <v>0</v>
      </c>
      <c r="T1205" s="6">
        <v>0</v>
      </c>
      <c r="U1205" s="6">
        <v>9.097859327217126</v>
      </c>
      <c r="V1205" s="6">
        <v>0</v>
      </c>
      <c r="W1205" s="6">
        <v>0</v>
      </c>
      <c r="X1205" s="5">
        <v>445</v>
      </c>
      <c r="Y1205" s="5">
        <v>391</v>
      </c>
      <c r="Z1205" s="5">
        <v>17</v>
      </c>
      <c r="AA1205" s="5">
        <v>0</v>
      </c>
      <c r="AB1205" s="5">
        <v>0</v>
      </c>
      <c r="AC1205" s="5">
        <v>0</v>
      </c>
      <c r="AD1205" s="5">
        <v>445</v>
      </c>
      <c r="AE1205" s="5">
        <v>391</v>
      </c>
      <c r="AF1205" s="5">
        <v>17</v>
      </c>
      <c r="AG1205" s="6">
        <v>4.3478260869565215</v>
      </c>
      <c r="AH1205" s="6">
        <v>87.865168539325836</v>
      </c>
      <c r="AI1205" s="6"/>
      <c r="AJ1205" s="6"/>
    </row>
    <row r="1206" spans="1:36" hidden="1" x14ac:dyDescent="0.2">
      <c r="A1206" s="1" t="str">
        <f t="shared" si="18"/>
        <v>BroxbourneWhite Gyspy or Irish Traveller</v>
      </c>
      <c r="B1206" s="3" t="s">
        <v>299</v>
      </c>
      <c r="C1206" s="3" t="s">
        <v>300</v>
      </c>
      <c r="D1206" s="3" t="s">
        <v>704</v>
      </c>
      <c r="E1206" s="5">
        <v>147</v>
      </c>
      <c r="F1206" s="5">
        <v>0</v>
      </c>
      <c r="G1206" s="5">
        <v>0</v>
      </c>
      <c r="H1206" s="5">
        <v>0</v>
      </c>
      <c r="I1206" s="5">
        <v>0</v>
      </c>
      <c r="J1206" s="5">
        <v>0</v>
      </c>
      <c r="K1206" s="5">
        <v>0</v>
      </c>
      <c r="L1206" s="5">
        <v>9</v>
      </c>
      <c r="M1206" s="5">
        <v>0</v>
      </c>
      <c r="N1206" s="5">
        <v>0</v>
      </c>
      <c r="O1206" s="6">
        <v>0</v>
      </c>
      <c r="P1206" s="6">
        <v>0</v>
      </c>
      <c r="Q1206" s="6">
        <v>0</v>
      </c>
      <c r="R1206" s="6">
        <v>0</v>
      </c>
      <c r="S1206" s="6">
        <v>0</v>
      </c>
      <c r="T1206" s="6">
        <v>0</v>
      </c>
      <c r="U1206" s="6">
        <v>6.1224489795918364</v>
      </c>
      <c r="V1206" s="6">
        <v>0</v>
      </c>
      <c r="W1206" s="6">
        <v>0</v>
      </c>
      <c r="X1206" s="5">
        <v>47</v>
      </c>
      <c r="Y1206" s="5">
        <v>21</v>
      </c>
      <c r="Z1206" s="5">
        <v>2</v>
      </c>
      <c r="AA1206" s="5">
        <v>0</v>
      </c>
      <c r="AB1206" s="5">
        <v>0</v>
      </c>
      <c r="AC1206" s="5">
        <v>0</v>
      </c>
      <c r="AD1206" s="5">
        <v>47</v>
      </c>
      <c r="AE1206" s="5">
        <v>21</v>
      </c>
      <c r="AF1206" s="5">
        <v>2</v>
      </c>
      <c r="AG1206" s="6">
        <v>9.5238095238095237</v>
      </c>
      <c r="AH1206" s="6">
        <v>44.680851063829785</v>
      </c>
      <c r="AI1206" s="6"/>
      <c r="AJ1206" s="6"/>
    </row>
    <row r="1207" spans="1:36" hidden="1" x14ac:dyDescent="0.2">
      <c r="A1207" s="1" t="str">
        <f t="shared" si="18"/>
        <v>BroxbourneWhite Other</v>
      </c>
      <c r="B1207" s="3" t="s">
        <v>299</v>
      </c>
      <c r="C1207" s="3" t="s">
        <v>300</v>
      </c>
      <c r="D1207" s="3" t="s">
        <v>705</v>
      </c>
      <c r="E1207" s="5">
        <v>7419</v>
      </c>
      <c r="F1207" s="5">
        <v>0</v>
      </c>
      <c r="G1207" s="5">
        <v>0</v>
      </c>
      <c r="H1207" s="5">
        <v>0</v>
      </c>
      <c r="I1207" s="5">
        <v>0</v>
      </c>
      <c r="J1207" s="5">
        <v>0</v>
      </c>
      <c r="K1207" s="5">
        <v>0</v>
      </c>
      <c r="L1207" s="5">
        <v>1015</v>
      </c>
      <c r="M1207" s="5">
        <v>0</v>
      </c>
      <c r="N1207" s="5">
        <v>0</v>
      </c>
      <c r="O1207" s="6">
        <v>0</v>
      </c>
      <c r="P1207" s="6">
        <v>0</v>
      </c>
      <c r="Q1207" s="6">
        <v>0</v>
      </c>
      <c r="R1207" s="6">
        <v>0</v>
      </c>
      <c r="S1207" s="6">
        <v>0</v>
      </c>
      <c r="T1207" s="6">
        <v>0</v>
      </c>
      <c r="U1207" s="6">
        <v>13.68108909556544</v>
      </c>
      <c r="V1207" s="6">
        <v>0</v>
      </c>
      <c r="W1207" s="6">
        <v>0</v>
      </c>
      <c r="X1207" s="5">
        <v>3307</v>
      </c>
      <c r="Y1207" s="5">
        <v>2846</v>
      </c>
      <c r="Z1207" s="5">
        <v>136</v>
      </c>
      <c r="AA1207" s="5">
        <v>0</v>
      </c>
      <c r="AB1207" s="5">
        <v>0</v>
      </c>
      <c r="AC1207" s="5">
        <v>0</v>
      </c>
      <c r="AD1207" s="5">
        <v>3307</v>
      </c>
      <c r="AE1207" s="5">
        <v>2846</v>
      </c>
      <c r="AF1207" s="5">
        <v>136</v>
      </c>
      <c r="AG1207" s="6">
        <v>4.7786366830639491</v>
      </c>
      <c r="AH1207" s="6">
        <v>86.059872996673718</v>
      </c>
      <c r="AI1207" s="6"/>
      <c r="AJ1207" s="6"/>
    </row>
    <row r="1208" spans="1:36" hidden="1" x14ac:dyDescent="0.2">
      <c r="A1208" s="1" t="str">
        <f t="shared" si="18"/>
        <v>BroxbourneMixed White and Black Caribbean</v>
      </c>
      <c r="B1208" s="3" t="s">
        <v>299</v>
      </c>
      <c r="C1208" s="3" t="s">
        <v>300</v>
      </c>
      <c r="D1208" s="3" t="s">
        <v>706</v>
      </c>
      <c r="E1208" s="5">
        <v>787</v>
      </c>
      <c r="F1208" s="5">
        <v>0</v>
      </c>
      <c r="G1208" s="5">
        <v>0</v>
      </c>
      <c r="H1208" s="5">
        <v>0</v>
      </c>
      <c r="I1208" s="5">
        <v>0</v>
      </c>
      <c r="J1208" s="5">
        <v>0</v>
      </c>
      <c r="K1208" s="5">
        <v>0</v>
      </c>
      <c r="L1208" s="5">
        <v>76</v>
      </c>
      <c r="M1208" s="5">
        <v>0</v>
      </c>
      <c r="N1208" s="5">
        <v>0</v>
      </c>
      <c r="O1208" s="6">
        <v>0</v>
      </c>
      <c r="P1208" s="6">
        <v>0</v>
      </c>
      <c r="Q1208" s="6">
        <v>0</v>
      </c>
      <c r="R1208" s="6">
        <v>0</v>
      </c>
      <c r="S1208" s="6">
        <v>0</v>
      </c>
      <c r="T1208" s="6">
        <v>0</v>
      </c>
      <c r="U1208" s="6">
        <v>9.6569250317662014</v>
      </c>
      <c r="V1208" s="6">
        <v>0</v>
      </c>
      <c r="W1208" s="6">
        <v>0</v>
      </c>
      <c r="X1208" s="5">
        <v>166</v>
      </c>
      <c r="Y1208" s="5">
        <v>135</v>
      </c>
      <c r="Z1208" s="5">
        <v>15</v>
      </c>
      <c r="AA1208" s="5">
        <v>0</v>
      </c>
      <c r="AB1208" s="5">
        <v>0</v>
      </c>
      <c r="AC1208" s="5">
        <v>0</v>
      </c>
      <c r="AD1208" s="5">
        <v>166</v>
      </c>
      <c r="AE1208" s="5">
        <v>135</v>
      </c>
      <c r="AF1208" s="5">
        <v>15</v>
      </c>
      <c r="AG1208" s="6">
        <v>11.111111111111111</v>
      </c>
      <c r="AH1208" s="6">
        <v>81.325301204819283</v>
      </c>
      <c r="AI1208" s="6"/>
      <c r="AJ1208" s="6"/>
    </row>
    <row r="1209" spans="1:36" hidden="1" x14ac:dyDescent="0.2">
      <c r="A1209" s="1" t="str">
        <f t="shared" si="18"/>
        <v>BroxbourneMixed White and Black African</v>
      </c>
      <c r="B1209" s="3" t="s">
        <v>299</v>
      </c>
      <c r="C1209" s="3" t="s">
        <v>300</v>
      </c>
      <c r="D1209" s="3" t="s">
        <v>707</v>
      </c>
      <c r="E1209" s="5">
        <v>246</v>
      </c>
      <c r="F1209" s="5">
        <v>0</v>
      </c>
      <c r="G1209" s="5">
        <v>0</v>
      </c>
      <c r="H1209" s="5">
        <v>0</v>
      </c>
      <c r="I1209" s="5">
        <v>0</v>
      </c>
      <c r="J1209" s="5">
        <v>0</v>
      </c>
      <c r="K1209" s="5">
        <v>0</v>
      </c>
      <c r="L1209" s="5">
        <v>46</v>
      </c>
      <c r="M1209" s="5">
        <v>0</v>
      </c>
      <c r="N1209" s="5">
        <v>0</v>
      </c>
      <c r="O1209" s="6">
        <v>0</v>
      </c>
      <c r="P1209" s="6">
        <v>0</v>
      </c>
      <c r="Q1209" s="6">
        <v>0</v>
      </c>
      <c r="R1209" s="6">
        <v>0</v>
      </c>
      <c r="S1209" s="6">
        <v>0</v>
      </c>
      <c r="T1209" s="6">
        <v>0</v>
      </c>
      <c r="U1209" s="6">
        <v>18.699186991869919</v>
      </c>
      <c r="V1209" s="6">
        <v>0</v>
      </c>
      <c r="W1209" s="6">
        <v>0</v>
      </c>
      <c r="X1209" s="5">
        <v>49</v>
      </c>
      <c r="Y1209" s="5">
        <v>40</v>
      </c>
      <c r="Z1209" s="5">
        <v>4</v>
      </c>
      <c r="AA1209" s="5">
        <v>0</v>
      </c>
      <c r="AB1209" s="5">
        <v>0</v>
      </c>
      <c r="AC1209" s="5">
        <v>0</v>
      </c>
      <c r="AD1209" s="5">
        <v>49</v>
      </c>
      <c r="AE1209" s="5">
        <v>40</v>
      </c>
      <c r="AF1209" s="5">
        <v>4</v>
      </c>
      <c r="AG1209" s="6">
        <v>10</v>
      </c>
      <c r="AH1209" s="6">
        <v>81.632653061224488</v>
      </c>
      <c r="AI1209" s="6"/>
      <c r="AJ1209" s="6"/>
    </row>
    <row r="1210" spans="1:36" hidden="1" x14ac:dyDescent="0.2">
      <c r="A1210" s="1" t="str">
        <f t="shared" si="18"/>
        <v>BroxbourneMixed White and Asian</v>
      </c>
      <c r="B1210" s="3" t="s">
        <v>299</v>
      </c>
      <c r="C1210" s="3" t="s">
        <v>300</v>
      </c>
      <c r="D1210" s="3" t="s">
        <v>708</v>
      </c>
      <c r="E1210" s="5">
        <v>500</v>
      </c>
      <c r="F1210" s="5">
        <v>0</v>
      </c>
      <c r="G1210" s="5">
        <v>0</v>
      </c>
      <c r="H1210" s="5">
        <v>0</v>
      </c>
      <c r="I1210" s="5">
        <v>0</v>
      </c>
      <c r="J1210" s="5">
        <v>0</v>
      </c>
      <c r="K1210" s="5">
        <v>0</v>
      </c>
      <c r="L1210" s="5">
        <v>26</v>
      </c>
      <c r="M1210" s="5">
        <v>0</v>
      </c>
      <c r="N1210" s="5">
        <v>0</v>
      </c>
      <c r="O1210" s="6">
        <v>0</v>
      </c>
      <c r="P1210" s="6">
        <v>0</v>
      </c>
      <c r="Q1210" s="6">
        <v>0</v>
      </c>
      <c r="R1210" s="6">
        <v>0</v>
      </c>
      <c r="S1210" s="6">
        <v>0</v>
      </c>
      <c r="T1210" s="6">
        <v>0</v>
      </c>
      <c r="U1210" s="6">
        <v>5.2</v>
      </c>
      <c r="V1210" s="6">
        <v>0</v>
      </c>
      <c r="W1210" s="6">
        <v>0</v>
      </c>
      <c r="X1210" s="5">
        <v>150</v>
      </c>
      <c r="Y1210" s="5">
        <v>129</v>
      </c>
      <c r="Z1210" s="5">
        <v>5</v>
      </c>
      <c r="AA1210" s="5">
        <v>0</v>
      </c>
      <c r="AB1210" s="5">
        <v>0</v>
      </c>
      <c r="AC1210" s="5">
        <v>0</v>
      </c>
      <c r="AD1210" s="5">
        <v>150</v>
      </c>
      <c r="AE1210" s="5">
        <v>129</v>
      </c>
      <c r="AF1210" s="5">
        <v>5</v>
      </c>
      <c r="AG1210" s="6">
        <v>3.8759689922480618</v>
      </c>
      <c r="AH1210" s="6">
        <v>86</v>
      </c>
      <c r="AI1210" s="6"/>
      <c r="AJ1210" s="6"/>
    </row>
    <row r="1211" spans="1:36" hidden="1" x14ac:dyDescent="0.2">
      <c r="A1211" s="1" t="str">
        <f t="shared" si="18"/>
        <v>BroxbourneMixed Other</v>
      </c>
      <c r="B1211" s="3" t="s">
        <v>299</v>
      </c>
      <c r="C1211" s="3" t="s">
        <v>300</v>
      </c>
      <c r="D1211" s="3" t="s">
        <v>709</v>
      </c>
      <c r="E1211" s="5">
        <v>608</v>
      </c>
      <c r="F1211" s="5">
        <v>0</v>
      </c>
      <c r="G1211" s="5">
        <v>0</v>
      </c>
      <c r="H1211" s="5">
        <v>0</v>
      </c>
      <c r="I1211" s="5">
        <v>0</v>
      </c>
      <c r="J1211" s="5">
        <v>0</v>
      </c>
      <c r="K1211" s="5">
        <v>0</v>
      </c>
      <c r="L1211" s="5">
        <v>71</v>
      </c>
      <c r="M1211" s="5">
        <v>0</v>
      </c>
      <c r="N1211" s="5">
        <v>0</v>
      </c>
      <c r="O1211" s="6">
        <v>0</v>
      </c>
      <c r="P1211" s="6">
        <v>0</v>
      </c>
      <c r="Q1211" s="6">
        <v>0</v>
      </c>
      <c r="R1211" s="6">
        <v>0</v>
      </c>
      <c r="S1211" s="6">
        <v>0</v>
      </c>
      <c r="T1211" s="6">
        <v>0</v>
      </c>
      <c r="U1211" s="6">
        <v>11.677631578947368</v>
      </c>
      <c r="V1211" s="6">
        <v>0</v>
      </c>
      <c r="W1211" s="6">
        <v>0</v>
      </c>
      <c r="X1211" s="5">
        <v>162</v>
      </c>
      <c r="Y1211" s="5">
        <v>141</v>
      </c>
      <c r="Z1211" s="5">
        <v>13</v>
      </c>
      <c r="AA1211" s="5">
        <v>0</v>
      </c>
      <c r="AB1211" s="5">
        <v>0</v>
      </c>
      <c r="AC1211" s="5">
        <v>0</v>
      </c>
      <c r="AD1211" s="5">
        <v>162</v>
      </c>
      <c r="AE1211" s="5">
        <v>141</v>
      </c>
      <c r="AF1211" s="5">
        <v>13</v>
      </c>
      <c r="AG1211" s="6">
        <v>9.2198581560283692</v>
      </c>
      <c r="AH1211" s="6">
        <v>87.037037037037038</v>
      </c>
      <c r="AI1211" s="6"/>
      <c r="AJ1211" s="6"/>
    </row>
    <row r="1212" spans="1:36" hidden="1" x14ac:dyDescent="0.2">
      <c r="A1212" s="1" t="str">
        <f t="shared" si="18"/>
        <v>BroxbourneIndian</v>
      </c>
      <c r="B1212" s="3" t="s">
        <v>299</v>
      </c>
      <c r="C1212" s="3" t="s">
        <v>300</v>
      </c>
      <c r="D1212" s="3" t="s">
        <v>710</v>
      </c>
      <c r="E1212" s="5">
        <v>799</v>
      </c>
      <c r="F1212" s="5">
        <v>0</v>
      </c>
      <c r="G1212" s="5">
        <v>0</v>
      </c>
      <c r="H1212" s="5">
        <v>0</v>
      </c>
      <c r="I1212" s="5">
        <v>0</v>
      </c>
      <c r="J1212" s="5">
        <v>0</v>
      </c>
      <c r="K1212" s="5">
        <v>0</v>
      </c>
      <c r="L1212" s="5">
        <v>53</v>
      </c>
      <c r="M1212" s="5">
        <v>0</v>
      </c>
      <c r="N1212" s="5">
        <v>0</v>
      </c>
      <c r="O1212" s="6">
        <v>0</v>
      </c>
      <c r="P1212" s="6">
        <v>0</v>
      </c>
      <c r="Q1212" s="6">
        <v>0</v>
      </c>
      <c r="R1212" s="6">
        <v>0</v>
      </c>
      <c r="S1212" s="6">
        <v>0</v>
      </c>
      <c r="T1212" s="6">
        <v>0</v>
      </c>
      <c r="U1212" s="6">
        <v>6.6332916145181473</v>
      </c>
      <c r="V1212" s="6">
        <v>0</v>
      </c>
      <c r="W1212" s="6">
        <v>0</v>
      </c>
      <c r="X1212" s="5">
        <v>357</v>
      </c>
      <c r="Y1212" s="5">
        <v>312</v>
      </c>
      <c r="Z1212" s="5">
        <v>13</v>
      </c>
      <c r="AA1212" s="5">
        <v>0</v>
      </c>
      <c r="AB1212" s="5">
        <v>0</v>
      </c>
      <c r="AC1212" s="5">
        <v>0</v>
      </c>
      <c r="AD1212" s="5">
        <v>357</v>
      </c>
      <c r="AE1212" s="5">
        <v>312</v>
      </c>
      <c r="AF1212" s="5">
        <v>13</v>
      </c>
      <c r="AG1212" s="6">
        <v>4.166666666666667</v>
      </c>
      <c r="AH1212" s="6">
        <v>87.394957983193279</v>
      </c>
      <c r="AI1212" s="6"/>
      <c r="AJ1212" s="6"/>
    </row>
    <row r="1213" spans="1:36" hidden="1" x14ac:dyDescent="0.2">
      <c r="A1213" s="1" t="str">
        <f t="shared" si="18"/>
        <v>BroxbournePakistani</v>
      </c>
      <c r="B1213" s="3" t="s">
        <v>299</v>
      </c>
      <c r="C1213" s="3" t="s">
        <v>300</v>
      </c>
      <c r="D1213" s="3" t="s">
        <v>711</v>
      </c>
      <c r="E1213" s="5">
        <v>145</v>
      </c>
      <c r="F1213" s="5">
        <v>0</v>
      </c>
      <c r="G1213" s="5">
        <v>0</v>
      </c>
      <c r="H1213" s="5">
        <v>0</v>
      </c>
      <c r="I1213" s="5">
        <v>0</v>
      </c>
      <c r="J1213" s="5">
        <v>0</v>
      </c>
      <c r="K1213" s="5">
        <v>0</v>
      </c>
      <c r="L1213" s="5">
        <v>5</v>
      </c>
      <c r="M1213" s="5">
        <v>0</v>
      </c>
      <c r="N1213" s="5">
        <v>0</v>
      </c>
      <c r="O1213" s="6">
        <v>0</v>
      </c>
      <c r="P1213" s="6">
        <v>0</v>
      </c>
      <c r="Q1213" s="6">
        <v>0</v>
      </c>
      <c r="R1213" s="6">
        <v>0</v>
      </c>
      <c r="S1213" s="6">
        <v>0</v>
      </c>
      <c r="T1213" s="6">
        <v>0</v>
      </c>
      <c r="U1213" s="6">
        <v>3.4482758620689653</v>
      </c>
      <c r="V1213" s="6">
        <v>0</v>
      </c>
      <c r="W1213" s="6">
        <v>0</v>
      </c>
      <c r="X1213" s="5">
        <v>80</v>
      </c>
      <c r="Y1213" s="5">
        <v>63</v>
      </c>
      <c r="Z1213" s="5">
        <v>6</v>
      </c>
      <c r="AA1213" s="5">
        <v>0</v>
      </c>
      <c r="AB1213" s="5">
        <v>0</v>
      </c>
      <c r="AC1213" s="5">
        <v>0</v>
      </c>
      <c r="AD1213" s="5">
        <v>80</v>
      </c>
      <c r="AE1213" s="5">
        <v>63</v>
      </c>
      <c r="AF1213" s="5">
        <v>6</v>
      </c>
      <c r="AG1213" s="6">
        <v>9.5238095238095237</v>
      </c>
      <c r="AH1213" s="6">
        <v>78.75</v>
      </c>
      <c r="AI1213" s="6"/>
      <c r="AJ1213" s="6"/>
    </row>
    <row r="1214" spans="1:36" hidden="1" x14ac:dyDescent="0.2">
      <c r="A1214" s="1" t="str">
        <f t="shared" si="18"/>
        <v>BroxbourneBangladeshi</v>
      </c>
      <c r="B1214" s="3" t="s">
        <v>299</v>
      </c>
      <c r="C1214" s="3" t="s">
        <v>300</v>
      </c>
      <c r="D1214" s="3" t="s">
        <v>712</v>
      </c>
      <c r="E1214" s="5">
        <v>158</v>
      </c>
      <c r="F1214" s="5">
        <v>0</v>
      </c>
      <c r="G1214" s="5">
        <v>0</v>
      </c>
      <c r="H1214" s="5">
        <v>0</v>
      </c>
      <c r="I1214" s="5">
        <v>0</v>
      </c>
      <c r="J1214" s="5">
        <v>0</v>
      </c>
      <c r="K1214" s="5">
        <v>0</v>
      </c>
      <c r="L1214" s="5">
        <v>19</v>
      </c>
      <c r="M1214" s="5">
        <v>0</v>
      </c>
      <c r="N1214" s="5">
        <v>0</v>
      </c>
      <c r="O1214" s="6">
        <v>0</v>
      </c>
      <c r="P1214" s="6">
        <v>0</v>
      </c>
      <c r="Q1214" s="6">
        <v>0</v>
      </c>
      <c r="R1214" s="6">
        <v>0</v>
      </c>
      <c r="S1214" s="6">
        <v>0</v>
      </c>
      <c r="T1214" s="6">
        <v>0</v>
      </c>
      <c r="U1214" s="6">
        <v>12.025316455696203</v>
      </c>
      <c r="V1214" s="6">
        <v>0</v>
      </c>
      <c r="W1214" s="6">
        <v>0</v>
      </c>
      <c r="X1214" s="5">
        <v>73</v>
      </c>
      <c r="Y1214" s="5">
        <v>55</v>
      </c>
      <c r="Z1214" s="5">
        <v>3</v>
      </c>
      <c r="AA1214" s="5">
        <v>0</v>
      </c>
      <c r="AB1214" s="5">
        <v>0</v>
      </c>
      <c r="AC1214" s="5">
        <v>0</v>
      </c>
      <c r="AD1214" s="5">
        <v>73</v>
      </c>
      <c r="AE1214" s="5">
        <v>55</v>
      </c>
      <c r="AF1214" s="5">
        <v>3</v>
      </c>
      <c r="AG1214" s="6">
        <v>5.4545454545454541</v>
      </c>
      <c r="AH1214" s="6">
        <v>75.342465753424662</v>
      </c>
      <c r="AI1214" s="6"/>
      <c r="AJ1214" s="6"/>
    </row>
    <row r="1215" spans="1:36" hidden="1" x14ac:dyDescent="0.2">
      <c r="A1215" s="1" t="str">
        <f t="shared" si="18"/>
        <v>BroxbourneChinese</v>
      </c>
      <c r="B1215" s="3" t="s">
        <v>299</v>
      </c>
      <c r="C1215" s="3" t="s">
        <v>300</v>
      </c>
      <c r="D1215" s="3" t="s">
        <v>713</v>
      </c>
      <c r="E1215" s="5">
        <v>326</v>
      </c>
      <c r="F1215" s="5">
        <v>0</v>
      </c>
      <c r="G1215" s="5">
        <v>0</v>
      </c>
      <c r="H1215" s="5">
        <v>0</v>
      </c>
      <c r="I1215" s="5">
        <v>0</v>
      </c>
      <c r="J1215" s="5">
        <v>0</v>
      </c>
      <c r="K1215" s="5">
        <v>0</v>
      </c>
      <c r="L1215" s="5">
        <v>25</v>
      </c>
      <c r="M1215" s="5">
        <v>0</v>
      </c>
      <c r="N1215" s="5">
        <v>0</v>
      </c>
      <c r="O1215" s="6">
        <v>0</v>
      </c>
      <c r="P1215" s="6">
        <v>0</v>
      </c>
      <c r="Q1215" s="6">
        <v>0</v>
      </c>
      <c r="R1215" s="6">
        <v>0</v>
      </c>
      <c r="S1215" s="6">
        <v>0</v>
      </c>
      <c r="T1215" s="6">
        <v>0</v>
      </c>
      <c r="U1215" s="6">
        <v>7.6687116564417179</v>
      </c>
      <c r="V1215" s="6">
        <v>0</v>
      </c>
      <c r="W1215" s="6">
        <v>0</v>
      </c>
      <c r="X1215" s="5">
        <v>155</v>
      </c>
      <c r="Y1215" s="5">
        <v>134</v>
      </c>
      <c r="Z1215" s="5">
        <v>7</v>
      </c>
      <c r="AA1215" s="5">
        <v>0</v>
      </c>
      <c r="AB1215" s="5">
        <v>0</v>
      </c>
      <c r="AC1215" s="5">
        <v>0</v>
      </c>
      <c r="AD1215" s="5">
        <v>155</v>
      </c>
      <c r="AE1215" s="5">
        <v>134</v>
      </c>
      <c r="AF1215" s="5">
        <v>7</v>
      </c>
      <c r="AG1215" s="6">
        <v>5.2238805970149258</v>
      </c>
      <c r="AH1215" s="6">
        <v>86.451612903225808</v>
      </c>
      <c r="AI1215" s="6"/>
      <c r="AJ1215" s="6"/>
    </row>
    <row r="1216" spans="1:36" hidden="1" x14ac:dyDescent="0.2">
      <c r="A1216" s="1" t="str">
        <f t="shared" si="18"/>
        <v>BroxbourneAsian Other</v>
      </c>
      <c r="B1216" s="3" t="s">
        <v>299</v>
      </c>
      <c r="C1216" s="3" t="s">
        <v>300</v>
      </c>
      <c r="D1216" s="3" t="s">
        <v>714</v>
      </c>
      <c r="E1216" s="5">
        <v>762</v>
      </c>
      <c r="F1216" s="5">
        <v>0</v>
      </c>
      <c r="G1216" s="5">
        <v>0</v>
      </c>
      <c r="H1216" s="5">
        <v>0</v>
      </c>
      <c r="I1216" s="5">
        <v>0</v>
      </c>
      <c r="J1216" s="5">
        <v>0</v>
      </c>
      <c r="K1216" s="5">
        <v>0</v>
      </c>
      <c r="L1216" s="5">
        <v>91</v>
      </c>
      <c r="M1216" s="5">
        <v>0</v>
      </c>
      <c r="N1216" s="5">
        <v>0</v>
      </c>
      <c r="O1216" s="6">
        <v>0</v>
      </c>
      <c r="P1216" s="6">
        <v>0</v>
      </c>
      <c r="Q1216" s="6">
        <v>0</v>
      </c>
      <c r="R1216" s="6">
        <v>0</v>
      </c>
      <c r="S1216" s="6">
        <v>0</v>
      </c>
      <c r="T1216" s="6">
        <v>0</v>
      </c>
      <c r="U1216" s="6">
        <v>11.94225721784777</v>
      </c>
      <c r="V1216" s="6">
        <v>0</v>
      </c>
      <c r="W1216" s="6">
        <v>0</v>
      </c>
      <c r="X1216" s="5">
        <v>384</v>
      </c>
      <c r="Y1216" s="5">
        <v>325</v>
      </c>
      <c r="Z1216" s="5">
        <v>18</v>
      </c>
      <c r="AA1216" s="5">
        <v>0</v>
      </c>
      <c r="AB1216" s="5">
        <v>0</v>
      </c>
      <c r="AC1216" s="5">
        <v>0</v>
      </c>
      <c r="AD1216" s="5">
        <v>384</v>
      </c>
      <c r="AE1216" s="5">
        <v>325</v>
      </c>
      <c r="AF1216" s="5">
        <v>18</v>
      </c>
      <c r="AG1216" s="6">
        <v>5.5384615384615383</v>
      </c>
      <c r="AH1216" s="6">
        <v>84.635416666666671</v>
      </c>
      <c r="AI1216" s="6"/>
      <c r="AJ1216" s="6"/>
    </row>
    <row r="1217" spans="1:36" hidden="1" x14ac:dyDescent="0.2">
      <c r="A1217" s="1" t="str">
        <f t="shared" si="18"/>
        <v>BroxbourneBlack African</v>
      </c>
      <c r="B1217" s="3" t="s">
        <v>299</v>
      </c>
      <c r="C1217" s="3" t="s">
        <v>300</v>
      </c>
      <c r="D1217" s="3" t="s">
        <v>715</v>
      </c>
      <c r="E1217" s="5">
        <v>2246</v>
      </c>
      <c r="F1217" s="5">
        <v>0</v>
      </c>
      <c r="G1217" s="5">
        <v>0</v>
      </c>
      <c r="H1217" s="5">
        <v>0</v>
      </c>
      <c r="I1217" s="5">
        <v>0</v>
      </c>
      <c r="J1217" s="5">
        <v>0</v>
      </c>
      <c r="K1217" s="5">
        <v>0</v>
      </c>
      <c r="L1217" s="5">
        <v>364</v>
      </c>
      <c r="M1217" s="5">
        <v>0</v>
      </c>
      <c r="N1217" s="5">
        <v>0</v>
      </c>
      <c r="O1217" s="6">
        <v>0</v>
      </c>
      <c r="P1217" s="6">
        <v>0</v>
      </c>
      <c r="Q1217" s="6">
        <v>0</v>
      </c>
      <c r="R1217" s="6">
        <v>0</v>
      </c>
      <c r="S1217" s="6">
        <v>0</v>
      </c>
      <c r="T1217" s="6">
        <v>0</v>
      </c>
      <c r="U1217" s="6">
        <v>16.206589492430989</v>
      </c>
      <c r="V1217" s="6">
        <v>0</v>
      </c>
      <c r="W1217" s="6">
        <v>0</v>
      </c>
      <c r="X1217" s="5">
        <v>957</v>
      </c>
      <c r="Y1217" s="5">
        <v>869</v>
      </c>
      <c r="Z1217" s="5">
        <v>85</v>
      </c>
      <c r="AA1217" s="5">
        <v>0</v>
      </c>
      <c r="AB1217" s="5">
        <v>0</v>
      </c>
      <c r="AC1217" s="5">
        <v>0</v>
      </c>
      <c r="AD1217" s="5">
        <v>957</v>
      </c>
      <c r="AE1217" s="5">
        <v>869</v>
      </c>
      <c r="AF1217" s="5">
        <v>85</v>
      </c>
      <c r="AG1217" s="6">
        <v>9.7813578826237055</v>
      </c>
      <c r="AH1217" s="6">
        <v>90.804597701149419</v>
      </c>
      <c r="AI1217" s="6"/>
      <c r="AJ1217" s="6"/>
    </row>
    <row r="1218" spans="1:36" hidden="1" x14ac:dyDescent="0.2">
      <c r="A1218" s="1" t="str">
        <f t="shared" ref="A1218:A1281" si="19">C1218&amp;D1218</f>
        <v>BroxbourneBlack Caribbean</v>
      </c>
      <c r="B1218" s="3" t="s">
        <v>299</v>
      </c>
      <c r="C1218" s="3" t="s">
        <v>300</v>
      </c>
      <c r="D1218" s="3" t="s">
        <v>716</v>
      </c>
      <c r="E1218" s="5">
        <v>1307</v>
      </c>
      <c r="F1218" s="5">
        <v>0</v>
      </c>
      <c r="G1218" s="5">
        <v>0</v>
      </c>
      <c r="H1218" s="5">
        <v>0</v>
      </c>
      <c r="I1218" s="5">
        <v>0</v>
      </c>
      <c r="J1218" s="5">
        <v>0</v>
      </c>
      <c r="K1218" s="5">
        <v>0</v>
      </c>
      <c r="L1218" s="5">
        <v>227</v>
      </c>
      <c r="M1218" s="5">
        <v>0</v>
      </c>
      <c r="N1218" s="5">
        <v>0</v>
      </c>
      <c r="O1218" s="6">
        <v>0</v>
      </c>
      <c r="P1218" s="6">
        <v>0</v>
      </c>
      <c r="Q1218" s="6">
        <v>0</v>
      </c>
      <c r="R1218" s="6">
        <v>0</v>
      </c>
      <c r="S1218" s="6">
        <v>0</v>
      </c>
      <c r="T1218" s="6">
        <v>0</v>
      </c>
      <c r="U1218" s="6">
        <v>17.368018362662585</v>
      </c>
      <c r="V1218" s="6">
        <v>0</v>
      </c>
      <c r="W1218" s="6">
        <v>0</v>
      </c>
      <c r="X1218" s="5">
        <v>642</v>
      </c>
      <c r="Y1218" s="5">
        <v>587</v>
      </c>
      <c r="Z1218" s="5">
        <v>46</v>
      </c>
      <c r="AA1218" s="5">
        <v>0</v>
      </c>
      <c r="AB1218" s="5">
        <v>0</v>
      </c>
      <c r="AC1218" s="5">
        <v>0</v>
      </c>
      <c r="AD1218" s="5">
        <v>642</v>
      </c>
      <c r="AE1218" s="5">
        <v>587</v>
      </c>
      <c r="AF1218" s="5">
        <v>46</v>
      </c>
      <c r="AG1218" s="6">
        <v>7.8364565587734241</v>
      </c>
      <c r="AH1218" s="6">
        <v>91.433021806853588</v>
      </c>
      <c r="AI1218" s="6"/>
      <c r="AJ1218" s="6"/>
    </row>
    <row r="1219" spans="1:36" hidden="1" x14ac:dyDescent="0.2">
      <c r="A1219" s="1" t="str">
        <f t="shared" si="19"/>
        <v>BroxbourneBlack Other</v>
      </c>
      <c r="B1219" s="3" t="s">
        <v>299</v>
      </c>
      <c r="C1219" s="3" t="s">
        <v>300</v>
      </c>
      <c r="D1219" s="3" t="s">
        <v>717</v>
      </c>
      <c r="E1219" s="5">
        <v>404</v>
      </c>
      <c r="F1219" s="5">
        <v>0</v>
      </c>
      <c r="G1219" s="5">
        <v>0</v>
      </c>
      <c r="H1219" s="5">
        <v>0</v>
      </c>
      <c r="I1219" s="5">
        <v>0</v>
      </c>
      <c r="J1219" s="5">
        <v>0</v>
      </c>
      <c r="K1219" s="5">
        <v>0</v>
      </c>
      <c r="L1219" s="5">
        <v>70</v>
      </c>
      <c r="M1219" s="5">
        <v>0</v>
      </c>
      <c r="N1219" s="5">
        <v>0</v>
      </c>
      <c r="O1219" s="6">
        <v>0</v>
      </c>
      <c r="P1219" s="6">
        <v>0</v>
      </c>
      <c r="Q1219" s="6">
        <v>0</v>
      </c>
      <c r="R1219" s="6">
        <v>0</v>
      </c>
      <c r="S1219" s="6">
        <v>0</v>
      </c>
      <c r="T1219" s="6">
        <v>0</v>
      </c>
      <c r="U1219" s="6">
        <v>17.326732673267326</v>
      </c>
      <c r="V1219" s="6">
        <v>0</v>
      </c>
      <c r="W1219" s="6">
        <v>0</v>
      </c>
      <c r="X1219" s="5">
        <v>180</v>
      </c>
      <c r="Y1219" s="5">
        <v>157</v>
      </c>
      <c r="Z1219" s="5">
        <v>13</v>
      </c>
      <c r="AA1219" s="5">
        <v>0</v>
      </c>
      <c r="AB1219" s="5">
        <v>0</v>
      </c>
      <c r="AC1219" s="5">
        <v>0</v>
      </c>
      <c r="AD1219" s="5">
        <v>180</v>
      </c>
      <c r="AE1219" s="5">
        <v>157</v>
      </c>
      <c r="AF1219" s="5">
        <v>13</v>
      </c>
      <c r="AG1219" s="6">
        <v>8.2802547770700645</v>
      </c>
      <c r="AH1219" s="6">
        <v>87.222222222222229</v>
      </c>
      <c r="AI1219" s="6"/>
      <c r="AJ1219" s="6"/>
    </row>
    <row r="1220" spans="1:36" hidden="1" x14ac:dyDescent="0.2">
      <c r="A1220" s="1" t="str">
        <f t="shared" si="19"/>
        <v>BroxbourneArab</v>
      </c>
      <c r="B1220" s="3" t="s">
        <v>299</v>
      </c>
      <c r="C1220" s="3" t="s">
        <v>300</v>
      </c>
      <c r="D1220" s="3" t="s">
        <v>699</v>
      </c>
      <c r="E1220" s="5">
        <v>135</v>
      </c>
      <c r="F1220" s="5">
        <v>0</v>
      </c>
      <c r="G1220" s="5">
        <v>0</v>
      </c>
      <c r="H1220" s="5">
        <v>0</v>
      </c>
      <c r="I1220" s="5">
        <v>0</v>
      </c>
      <c r="J1220" s="5">
        <v>0</v>
      </c>
      <c r="K1220" s="5">
        <v>0</v>
      </c>
      <c r="L1220" s="5">
        <v>16</v>
      </c>
      <c r="M1220" s="5">
        <v>0</v>
      </c>
      <c r="N1220" s="5">
        <v>0</v>
      </c>
      <c r="O1220" s="6">
        <v>0</v>
      </c>
      <c r="P1220" s="6">
        <v>0</v>
      </c>
      <c r="Q1220" s="6">
        <v>0</v>
      </c>
      <c r="R1220" s="6">
        <v>0</v>
      </c>
      <c r="S1220" s="6">
        <v>0</v>
      </c>
      <c r="T1220" s="6">
        <v>0</v>
      </c>
      <c r="U1220" s="6">
        <v>11.851851851851851</v>
      </c>
      <c r="V1220" s="6">
        <v>0</v>
      </c>
      <c r="W1220" s="6">
        <v>0</v>
      </c>
      <c r="X1220" s="5">
        <v>63</v>
      </c>
      <c r="Y1220" s="5">
        <v>55</v>
      </c>
      <c r="Z1220" s="5">
        <v>4</v>
      </c>
      <c r="AA1220" s="5">
        <v>0</v>
      </c>
      <c r="AB1220" s="5">
        <v>0</v>
      </c>
      <c r="AC1220" s="5">
        <v>0</v>
      </c>
      <c r="AD1220" s="5">
        <v>63</v>
      </c>
      <c r="AE1220" s="5">
        <v>55</v>
      </c>
      <c r="AF1220" s="5">
        <v>4</v>
      </c>
      <c r="AG1220" s="6">
        <v>7.2727272727272725</v>
      </c>
      <c r="AH1220" s="6">
        <v>87.301587301587304</v>
      </c>
      <c r="AI1220" s="6"/>
      <c r="AJ1220" s="6"/>
    </row>
    <row r="1221" spans="1:36" hidden="1" x14ac:dyDescent="0.2">
      <c r="A1221" s="1" t="str">
        <f t="shared" si="19"/>
        <v>BroxbourneOther</v>
      </c>
      <c r="B1221" s="3" t="s">
        <v>299</v>
      </c>
      <c r="C1221" s="3" t="s">
        <v>300</v>
      </c>
      <c r="D1221" s="3" t="s">
        <v>718</v>
      </c>
      <c r="E1221" s="5">
        <v>656</v>
      </c>
      <c r="F1221" s="5">
        <v>0</v>
      </c>
      <c r="G1221" s="5">
        <v>0</v>
      </c>
      <c r="H1221" s="5">
        <v>0</v>
      </c>
      <c r="I1221" s="5">
        <v>0</v>
      </c>
      <c r="J1221" s="5">
        <v>0</v>
      </c>
      <c r="K1221" s="5">
        <v>0</v>
      </c>
      <c r="L1221" s="5">
        <v>99</v>
      </c>
      <c r="M1221" s="5">
        <v>0</v>
      </c>
      <c r="N1221" s="5">
        <v>0</v>
      </c>
      <c r="O1221" s="6">
        <v>0</v>
      </c>
      <c r="P1221" s="6">
        <v>0</v>
      </c>
      <c r="Q1221" s="6">
        <v>0</v>
      </c>
      <c r="R1221" s="6">
        <v>0</v>
      </c>
      <c r="S1221" s="6">
        <v>0</v>
      </c>
      <c r="T1221" s="6">
        <v>0</v>
      </c>
      <c r="U1221" s="6">
        <v>15.091463414634147</v>
      </c>
      <c r="V1221" s="6">
        <v>0</v>
      </c>
      <c r="W1221" s="6">
        <v>0</v>
      </c>
      <c r="X1221" s="5">
        <v>314</v>
      </c>
      <c r="Y1221" s="5">
        <v>266</v>
      </c>
      <c r="Z1221" s="5">
        <v>20</v>
      </c>
      <c r="AA1221" s="5">
        <v>0</v>
      </c>
      <c r="AB1221" s="5">
        <v>0</v>
      </c>
      <c r="AC1221" s="5">
        <v>0</v>
      </c>
      <c r="AD1221" s="5">
        <v>314</v>
      </c>
      <c r="AE1221" s="5">
        <v>266</v>
      </c>
      <c r="AF1221" s="5">
        <v>20</v>
      </c>
      <c r="AG1221" s="6">
        <v>7.518796992481203</v>
      </c>
      <c r="AH1221" s="6">
        <v>84.71337579617834</v>
      </c>
      <c r="AI1221" s="6"/>
      <c r="AJ1221" s="6"/>
    </row>
    <row r="1222" spans="1:36" x14ac:dyDescent="0.2">
      <c r="A1222" s="1" t="str">
        <f t="shared" si="19"/>
        <v>BroxtoweAll people</v>
      </c>
      <c r="B1222" s="3" t="s">
        <v>441</v>
      </c>
      <c r="C1222" s="3" t="s">
        <v>442</v>
      </c>
      <c r="D1222" s="3" t="s">
        <v>700</v>
      </c>
      <c r="E1222" s="5">
        <v>109487</v>
      </c>
      <c r="F1222" s="5">
        <v>0</v>
      </c>
      <c r="G1222" s="5">
        <v>0</v>
      </c>
      <c r="H1222" s="5">
        <v>0</v>
      </c>
      <c r="I1222" s="5">
        <v>0</v>
      </c>
      <c r="J1222" s="5">
        <v>2952</v>
      </c>
      <c r="K1222" s="5">
        <v>0</v>
      </c>
      <c r="L1222" s="5">
        <v>2175</v>
      </c>
      <c r="M1222" s="5">
        <v>0</v>
      </c>
      <c r="N1222" s="5">
        <v>0</v>
      </c>
      <c r="O1222" s="6">
        <v>0</v>
      </c>
      <c r="P1222" s="6">
        <v>0</v>
      </c>
      <c r="Q1222" s="6">
        <v>0</v>
      </c>
      <c r="R1222" s="6">
        <v>0</v>
      </c>
      <c r="S1222" s="6">
        <v>2.6962105090102022</v>
      </c>
      <c r="T1222" s="6">
        <v>0</v>
      </c>
      <c r="U1222" s="6">
        <v>1.9865372144638176</v>
      </c>
      <c r="V1222" s="6">
        <v>0</v>
      </c>
      <c r="W1222" s="6">
        <v>0</v>
      </c>
      <c r="X1222" s="5">
        <v>35773</v>
      </c>
      <c r="Y1222" s="5">
        <v>32118</v>
      </c>
      <c r="Z1222" s="5">
        <v>1545</v>
      </c>
      <c r="AA1222" s="5">
        <v>0</v>
      </c>
      <c r="AB1222" s="5">
        <v>0</v>
      </c>
      <c r="AC1222" s="5">
        <v>0</v>
      </c>
      <c r="AD1222" s="5">
        <v>35773</v>
      </c>
      <c r="AE1222" s="5">
        <v>32118</v>
      </c>
      <c r="AF1222" s="5">
        <v>1545</v>
      </c>
      <c r="AG1222" s="6">
        <v>4.810386699047263</v>
      </c>
      <c r="AH1222" s="6">
        <v>89.782797081597849</v>
      </c>
      <c r="AI1222" s="6"/>
      <c r="AJ1222" s="6"/>
    </row>
    <row r="1223" spans="1:36" hidden="1" x14ac:dyDescent="0.2">
      <c r="A1223" s="1" t="str">
        <f t="shared" si="19"/>
        <v>BroxtoweWhite British</v>
      </c>
      <c r="B1223" s="3" t="s">
        <v>441</v>
      </c>
      <c r="C1223" s="3" t="s">
        <v>442</v>
      </c>
      <c r="D1223" s="3" t="s">
        <v>701</v>
      </c>
      <c r="E1223" s="5">
        <v>98001</v>
      </c>
      <c r="F1223" s="5">
        <v>0</v>
      </c>
      <c r="G1223" s="5">
        <v>0</v>
      </c>
      <c r="H1223" s="5">
        <v>0</v>
      </c>
      <c r="I1223" s="5">
        <v>0</v>
      </c>
      <c r="J1223" s="5">
        <v>2791</v>
      </c>
      <c r="K1223" s="5">
        <v>0</v>
      </c>
      <c r="L1223" s="5">
        <v>1564</v>
      </c>
      <c r="M1223" s="5">
        <v>0</v>
      </c>
      <c r="N1223" s="5">
        <v>0</v>
      </c>
      <c r="O1223" s="6">
        <v>0</v>
      </c>
      <c r="P1223" s="6">
        <v>0</v>
      </c>
      <c r="Q1223" s="6">
        <v>0</v>
      </c>
      <c r="R1223" s="6">
        <v>0</v>
      </c>
      <c r="S1223" s="6">
        <v>2.8479301231620084</v>
      </c>
      <c r="T1223" s="6">
        <v>0</v>
      </c>
      <c r="U1223" s="6">
        <v>1.5959020826318098</v>
      </c>
      <c r="V1223" s="6">
        <v>0</v>
      </c>
      <c r="W1223" s="6">
        <v>0</v>
      </c>
      <c r="X1223" s="5">
        <v>31383</v>
      </c>
      <c r="Y1223" s="5">
        <v>28274</v>
      </c>
      <c r="Z1223" s="5">
        <v>1310</v>
      </c>
      <c r="AA1223" s="5">
        <v>0</v>
      </c>
      <c r="AB1223" s="5">
        <v>0</v>
      </c>
      <c r="AC1223" s="5">
        <v>0</v>
      </c>
      <c r="AD1223" s="5">
        <v>31383</v>
      </c>
      <c r="AE1223" s="5">
        <v>28274</v>
      </c>
      <c r="AF1223" s="5">
        <v>1310</v>
      </c>
      <c r="AG1223" s="6">
        <v>4.6332319445426897</v>
      </c>
      <c r="AH1223" s="6">
        <v>90.093362648567691</v>
      </c>
      <c r="AI1223" s="6"/>
      <c r="AJ1223" s="6"/>
    </row>
    <row r="1224" spans="1:36" hidden="1" x14ac:dyDescent="0.2">
      <c r="A1224" s="1" t="str">
        <f t="shared" si="19"/>
        <v>BroxtoweMinorities - all other than White British</v>
      </c>
      <c r="B1224" s="3" t="s">
        <v>441</v>
      </c>
      <c r="C1224" s="3" t="s">
        <v>442</v>
      </c>
      <c r="D1224" s="3" t="s">
        <v>702</v>
      </c>
      <c r="E1224" s="5">
        <v>11486</v>
      </c>
      <c r="F1224" s="5">
        <v>0</v>
      </c>
      <c r="G1224" s="5">
        <v>0</v>
      </c>
      <c r="H1224" s="5">
        <v>0</v>
      </c>
      <c r="I1224" s="5">
        <v>0</v>
      </c>
      <c r="J1224" s="5">
        <v>161</v>
      </c>
      <c r="K1224" s="5">
        <v>0</v>
      </c>
      <c r="L1224" s="5">
        <v>611</v>
      </c>
      <c r="M1224" s="5">
        <v>0</v>
      </c>
      <c r="N1224" s="5">
        <v>0</v>
      </c>
      <c r="O1224" s="6">
        <v>0</v>
      </c>
      <c r="P1224" s="6">
        <v>0</v>
      </c>
      <c r="Q1224" s="6">
        <v>0</v>
      </c>
      <c r="R1224" s="6">
        <v>0</v>
      </c>
      <c r="S1224" s="6">
        <v>1.4017064252133031</v>
      </c>
      <c r="T1224" s="6">
        <v>0</v>
      </c>
      <c r="U1224" s="6">
        <v>5.3195194149399265</v>
      </c>
      <c r="V1224" s="6">
        <v>0</v>
      </c>
      <c r="W1224" s="6">
        <v>0</v>
      </c>
      <c r="X1224" s="5">
        <v>4390</v>
      </c>
      <c r="Y1224" s="5">
        <v>3844</v>
      </c>
      <c r="Z1224" s="5">
        <v>235</v>
      </c>
      <c r="AA1224" s="5">
        <v>0</v>
      </c>
      <c r="AB1224" s="5">
        <v>0</v>
      </c>
      <c r="AC1224" s="5">
        <v>0</v>
      </c>
      <c r="AD1224" s="5">
        <v>4390</v>
      </c>
      <c r="AE1224" s="5">
        <v>3844</v>
      </c>
      <c r="AF1224" s="5">
        <v>235</v>
      </c>
      <c r="AG1224" s="6">
        <v>6.1134235171696147</v>
      </c>
      <c r="AH1224" s="6">
        <v>87.562642369020494</v>
      </c>
      <c r="AI1224" s="6"/>
      <c r="AJ1224" s="6"/>
    </row>
    <row r="1225" spans="1:36" hidden="1" x14ac:dyDescent="0.2">
      <c r="A1225" s="1" t="str">
        <f t="shared" si="19"/>
        <v>BroxtoweWhite Irish</v>
      </c>
      <c r="B1225" s="3" t="s">
        <v>441</v>
      </c>
      <c r="C1225" s="3" t="s">
        <v>442</v>
      </c>
      <c r="D1225" s="3" t="s">
        <v>703</v>
      </c>
      <c r="E1225" s="5">
        <v>615</v>
      </c>
      <c r="F1225" s="5">
        <v>0</v>
      </c>
      <c r="G1225" s="5">
        <v>0</v>
      </c>
      <c r="H1225" s="5">
        <v>0</v>
      </c>
      <c r="I1225" s="5">
        <v>0</v>
      </c>
      <c r="J1225" s="5">
        <v>10</v>
      </c>
      <c r="K1225" s="5">
        <v>0</v>
      </c>
      <c r="L1225" s="5">
        <v>6</v>
      </c>
      <c r="M1225" s="5">
        <v>0</v>
      </c>
      <c r="N1225" s="5">
        <v>0</v>
      </c>
      <c r="O1225" s="6">
        <v>0</v>
      </c>
      <c r="P1225" s="6">
        <v>0</v>
      </c>
      <c r="Q1225" s="6">
        <v>0</v>
      </c>
      <c r="R1225" s="6">
        <v>0</v>
      </c>
      <c r="S1225" s="6">
        <v>1.6260162601626016</v>
      </c>
      <c r="T1225" s="6">
        <v>0</v>
      </c>
      <c r="U1225" s="6">
        <v>0.97560975609756095</v>
      </c>
      <c r="V1225" s="6">
        <v>0</v>
      </c>
      <c r="W1225" s="6">
        <v>0</v>
      </c>
      <c r="X1225" s="5">
        <v>216</v>
      </c>
      <c r="Y1225" s="5">
        <v>201</v>
      </c>
      <c r="Z1225" s="5">
        <v>9</v>
      </c>
      <c r="AA1225" s="5">
        <v>0</v>
      </c>
      <c r="AB1225" s="5">
        <v>0</v>
      </c>
      <c r="AC1225" s="5">
        <v>0</v>
      </c>
      <c r="AD1225" s="5">
        <v>216</v>
      </c>
      <c r="AE1225" s="5">
        <v>201</v>
      </c>
      <c r="AF1225" s="5">
        <v>9</v>
      </c>
      <c r="AG1225" s="6">
        <v>4.4776119402985071</v>
      </c>
      <c r="AH1225" s="6">
        <v>93.055555555555557</v>
      </c>
      <c r="AI1225" s="6"/>
      <c r="AJ1225" s="6"/>
    </row>
    <row r="1226" spans="1:36" hidden="1" x14ac:dyDescent="0.2">
      <c r="A1226" s="1" t="str">
        <f t="shared" si="19"/>
        <v>BroxtoweWhite Gyspy or Irish Traveller</v>
      </c>
      <c r="B1226" s="3" t="s">
        <v>441</v>
      </c>
      <c r="C1226" s="3" t="s">
        <v>442</v>
      </c>
      <c r="D1226" s="3" t="s">
        <v>704</v>
      </c>
      <c r="E1226" s="5">
        <v>9</v>
      </c>
      <c r="F1226" s="5">
        <v>0</v>
      </c>
      <c r="G1226" s="5">
        <v>0</v>
      </c>
      <c r="H1226" s="5">
        <v>0</v>
      </c>
      <c r="I1226" s="5">
        <v>0</v>
      </c>
      <c r="J1226" s="5">
        <v>0</v>
      </c>
      <c r="K1226" s="5">
        <v>0</v>
      </c>
      <c r="L1226" s="5">
        <v>2</v>
      </c>
      <c r="M1226" s="5">
        <v>0</v>
      </c>
      <c r="N1226" s="5">
        <v>0</v>
      </c>
      <c r="O1226" s="6">
        <v>0</v>
      </c>
      <c r="P1226" s="6">
        <v>0</v>
      </c>
      <c r="Q1226" s="6">
        <v>0</v>
      </c>
      <c r="R1226" s="6">
        <v>0</v>
      </c>
      <c r="S1226" s="6">
        <v>0</v>
      </c>
      <c r="T1226" s="6">
        <v>0</v>
      </c>
      <c r="U1226" s="6">
        <v>22.222222222222221</v>
      </c>
      <c r="V1226" s="6">
        <v>0</v>
      </c>
      <c r="W1226" s="6">
        <v>0</v>
      </c>
      <c r="X1226" s="5">
        <v>2</v>
      </c>
      <c r="Y1226" s="5">
        <v>2</v>
      </c>
      <c r="Z1226" s="5">
        <v>1</v>
      </c>
      <c r="AA1226" s="5">
        <v>0</v>
      </c>
      <c r="AB1226" s="5">
        <v>0</v>
      </c>
      <c r="AC1226" s="5">
        <v>0</v>
      </c>
      <c r="AD1226" s="5">
        <v>2</v>
      </c>
      <c r="AE1226" s="5">
        <v>2</v>
      </c>
      <c r="AF1226" s="5">
        <v>1</v>
      </c>
      <c r="AG1226" s="6">
        <v>50</v>
      </c>
      <c r="AH1226" s="6">
        <v>100</v>
      </c>
      <c r="AI1226" s="6"/>
      <c r="AJ1226" s="6"/>
    </row>
    <row r="1227" spans="1:36" hidden="1" x14ac:dyDescent="0.2">
      <c r="A1227" s="1" t="str">
        <f t="shared" si="19"/>
        <v>BroxtoweWhite Other</v>
      </c>
      <c r="B1227" s="3" t="s">
        <v>441</v>
      </c>
      <c r="C1227" s="3" t="s">
        <v>442</v>
      </c>
      <c r="D1227" s="3" t="s">
        <v>705</v>
      </c>
      <c r="E1227" s="5">
        <v>2913</v>
      </c>
      <c r="F1227" s="5">
        <v>0</v>
      </c>
      <c r="G1227" s="5">
        <v>0</v>
      </c>
      <c r="H1227" s="5">
        <v>0</v>
      </c>
      <c r="I1227" s="5">
        <v>0</v>
      </c>
      <c r="J1227" s="5">
        <v>67</v>
      </c>
      <c r="K1227" s="5">
        <v>0</v>
      </c>
      <c r="L1227" s="5">
        <v>56</v>
      </c>
      <c r="M1227" s="5">
        <v>0</v>
      </c>
      <c r="N1227" s="5">
        <v>0</v>
      </c>
      <c r="O1227" s="6">
        <v>0</v>
      </c>
      <c r="P1227" s="6">
        <v>0</v>
      </c>
      <c r="Q1227" s="6">
        <v>0</v>
      </c>
      <c r="R1227" s="6">
        <v>0</v>
      </c>
      <c r="S1227" s="6">
        <v>2.3000343288705802</v>
      </c>
      <c r="T1227" s="6">
        <v>0</v>
      </c>
      <c r="U1227" s="6">
        <v>1.9224167524888431</v>
      </c>
      <c r="V1227" s="6">
        <v>0</v>
      </c>
      <c r="W1227" s="6">
        <v>0</v>
      </c>
      <c r="X1227" s="5">
        <v>1427</v>
      </c>
      <c r="Y1227" s="5">
        <v>1316</v>
      </c>
      <c r="Z1227" s="5">
        <v>61</v>
      </c>
      <c r="AA1227" s="5">
        <v>0</v>
      </c>
      <c r="AB1227" s="5">
        <v>0</v>
      </c>
      <c r="AC1227" s="5">
        <v>0</v>
      </c>
      <c r="AD1227" s="5">
        <v>1427</v>
      </c>
      <c r="AE1227" s="5">
        <v>1316</v>
      </c>
      <c r="AF1227" s="5">
        <v>61</v>
      </c>
      <c r="AG1227" s="6">
        <v>4.6352583586626137</v>
      </c>
      <c r="AH1227" s="6">
        <v>92.221443587946737</v>
      </c>
      <c r="AI1227" s="6"/>
      <c r="AJ1227" s="6"/>
    </row>
    <row r="1228" spans="1:36" hidden="1" x14ac:dyDescent="0.2">
      <c r="A1228" s="1" t="str">
        <f t="shared" si="19"/>
        <v>BroxtoweMixed White and Black Caribbean</v>
      </c>
      <c r="B1228" s="3" t="s">
        <v>441</v>
      </c>
      <c r="C1228" s="3" t="s">
        <v>442</v>
      </c>
      <c r="D1228" s="3" t="s">
        <v>706</v>
      </c>
      <c r="E1228" s="5">
        <v>866</v>
      </c>
      <c r="F1228" s="5">
        <v>0</v>
      </c>
      <c r="G1228" s="5">
        <v>0</v>
      </c>
      <c r="H1228" s="5">
        <v>0</v>
      </c>
      <c r="I1228" s="5">
        <v>0</v>
      </c>
      <c r="J1228" s="5">
        <v>27</v>
      </c>
      <c r="K1228" s="5">
        <v>0</v>
      </c>
      <c r="L1228" s="5">
        <v>28</v>
      </c>
      <c r="M1228" s="5">
        <v>0</v>
      </c>
      <c r="N1228" s="5">
        <v>0</v>
      </c>
      <c r="O1228" s="6">
        <v>0</v>
      </c>
      <c r="P1228" s="6">
        <v>0</v>
      </c>
      <c r="Q1228" s="6">
        <v>0</v>
      </c>
      <c r="R1228" s="6">
        <v>0</v>
      </c>
      <c r="S1228" s="6">
        <v>3.1177829099307157</v>
      </c>
      <c r="T1228" s="6">
        <v>0</v>
      </c>
      <c r="U1228" s="6">
        <v>3.2332563510392611</v>
      </c>
      <c r="V1228" s="6">
        <v>0</v>
      </c>
      <c r="W1228" s="6">
        <v>0</v>
      </c>
      <c r="X1228" s="5">
        <v>175</v>
      </c>
      <c r="Y1228" s="5">
        <v>143</v>
      </c>
      <c r="Z1228" s="5">
        <v>18</v>
      </c>
      <c r="AA1228" s="5">
        <v>0</v>
      </c>
      <c r="AB1228" s="5">
        <v>0</v>
      </c>
      <c r="AC1228" s="5">
        <v>0</v>
      </c>
      <c r="AD1228" s="5">
        <v>175</v>
      </c>
      <c r="AE1228" s="5">
        <v>143</v>
      </c>
      <c r="AF1228" s="5">
        <v>18</v>
      </c>
      <c r="AG1228" s="6">
        <v>12.587412587412587</v>
      </c>
      <c r="AH1228" s="6">
        <v>81.714285714285708</v>
      </c>
      <c r="AI1228" s="6"/>
      <c r="AJ1228" s="6"/>
    </row>
    <row r="1229" spans="1:36" hidden="1" x14ac:dyDescent="0.2">
      <c r="A1229" s="1" t="str">
        <f t="shared" si="19"/>
        <v>BroxtoweMixed White and Black African</v>
      </c>
      <c r="B1229" s="3" t="s">
        <v>441</v>
      </c>
      <c r="C1229" s="3" t="s">
        <v>442</v>
      </c>
      <c r="D1229" s="3" t="s">
        <v>707</v>
      </c>
      <c r="E1229" s="5">
        <v>151</v>
      </c>
      <c r="F1229" s="5">
        <v>0</v>
      </c>
      <c r="G1229" s="5">
        <v>0</v>
      </c>
      <c r="H1229" s="5">
        <v>0</v>
      </c>
      <c r="I1229" s="5">
        <v>0</v>
      </c>
      <c r="J1229" s="5">
        <v>1</v>
      </c>
      <c r="K1229" s="5">
        <v>0</v>
      </c>
      <c r="L1229" s="5">
        <v>6</v>
      </c>
      <c r="M1229" s="5">
        <v>0</v>
      </c>
      <c r="N1229" s="5">
        <v>0</v>
      </c>
      <c r="O1229" s="6">
        <v>0</v>
      </c>
      <c r="P1229" s="6">
        <v>0</v>
      </c>
      <c r="Q1229" s="6">
        <v>0</v>
      </c>
      <c r="R1229" s="6">
        <v>0</v>
      </c>
      <c r="S1229" s="6">
        <v>0.66225165562913912</v>
      </c>
      <c r="T1229" s="6">
        <v>0</v>
      </c>
      <c r="U1229" s="6">
        <v>3.9735099337748343</v>
      </c>
      <c r="V1229" s="6">
        <v>0</v>
      </c>
      <c r="W1229" s="6">
        <v>0</v>
      </c>
      <c r="X1229" s="5">
        <v>37</v>
      </c>
      <c r="Y1229" s="5">
        <v>34</v>
      </c>
      <c r="Z1229" s="5">
        <v>2</v>
      </c>
      <c r="AA1229" s="5">
        <v>0</v>
      </c>
      <c r="AB1229" s="5">
        <v>0</v>
      </c>
      <c r="AC1229" s="5">
        <v>0</v>
      </c>
      <c r="AD1229" s="5">
        <v>37</v>
      </c>
      <c r="AE1229" s="5">
        <v>34</v>
      </c>
      <c r="AF1229" s="5">
        <v>2</v>
      </c>
      <c r="AG1229" s="6">
        <v>5.882352941176471</v>
      </c>
      <c r="AH1229" s="6">
        <v>91.891891891891888</v>
      </c>
      <c r="AI1229" s="6"/>
      <c r="AJ1229" s="6"/>
    </row>
    <row r="1230" spans="1:36" hidden="1" x14ac:dyDescent="0.2">
      <c r="A1230" s="1" t="str">
        <f t="shared" si="19"/>
        <v>BroxtoweMixed White and Asian</v>
      </c>
      <c r="B1230" s="3" t="s">
        <v>441</v>
      </c>
      <c r="C1230" s="3" t="s">
        <v>442</v>
      </c>
      <c r="D1230" s="3" t="s">
        <v>708</v>
      </c>
      <c r="E1230" s="5">
        <v>486</v>
      </c>
      <c r="F1230" s="5">
        <v>0</v>
      </c>
      <c r="G1230" s="5">
        <v>0</v>
      </c>
      <c r="H1230" s="5">
        <v>0</v>
      </c>
      <c r="I1230" s="5">
        <v>0</v>
      </c>
      <c r="J1230" s="5">
        <v>10</v>
      </c>
      <c r="K1230" s="5">
        <v>0</v>
      </c>
      <c r="L1230" s="5">
        <v>19</v>
      </c>
      <c r="M1230" s="5">
        <v>0</v>
      </c>
      <c r="N1230" s="5">
        <v>0</v>
      </c>
      <c r="O1230" s="6">
        <v>0</v>
      </c>
      <c r="P1230" s="6">
        <v>0</v>
      </c>
      <c r="Q1230" s="6">
        <v>0</v>
      </c>
      <c r="R1230" s="6">
        <v>0</v>
      </c>
      <c r="S1230" s="6">
        <v>2.0576131687242798</v>
      </c>
      <c r="T1230" s="6">
        <v>0</v>
      </c>
      <c r="U1230" s="6">
        <v>3.9094650205761319</v>
      </c>
      <c r="V1230" s="6">
        <v>0</v>
      </c>
      <c r="W1230" s="6">
        <v>0</v>
      </c>
      <c r="X1230" s="5">
        <v>94</v>
      </c>
      <c r="Y1230" s="5">
        <v>86</v>
      </c>
      <c r="Z1230" s="5">
        <v>3</v>
      </c>
      <c r="AA1230" s="5">
        <v>0</v>
      </c>
      <c r="AB1230" s="5">
        <v>0</v>
      </c>
      <c r="AC1230" s="5">
        <v>0</v>
      </c>
      <c r="AD1230" s="5">
        <v>94</v>
      </c>
      <c r="AE1230" s="5">
        <v>86</v>
      </c>
      <c r="AF1230" s="5">
        <v>3</v>
      </c>
      <c r="AG1230" s="6">
        <v>3.4883720930232558</v>
      </c>
      <c r="AH1230" s="6">
        <v>91.489361702127653</v>
      </c>
      <c r="AI1230" s="6"/>
      <c r="AJ1230" s="6"/>
    </row>
    <row r="1231" spans="1:36" hidden="1" x14ac:dyDescent="0.2">
      <c r="A1231" s="1" t="str">
        <f t="shared" si="19"/>
        <v>BroxtoweMixed Other</v>
      </c>
      <c r="B1231" s="3" t="s">
        <v>441</v>
      </c>
      <c r="C1231" s="3" t="s">
        <v>442</v>
      </c>
      <c r="D1231" s="3" t="s">
        <v>709</v>
      </c>
      <c r="E1231" s="5">
        <v>324</v>
      </c>
      <c r="F1231" s="5">
        <v>0</v>
      </c>
      <c r="G1231" s="5">
        <v>0</v>
      </c>
      <c r="H1231" s="5">
        <v>0</v>
      </c>
      <c r="I1231" s="5">
        <v>0</v>
      </c>
      <c r="J1231" s="5">
        <v>7</v>
      </c>
      <c r="K1231" s="5">
        <v>0</v>
      </c>
      <c r="L1231" s="5">
        <v>14</v>
      </c>
      <c r="M1231" s="5">
        <v>0</v>
      </c>
      <c r="N1231" s="5">
        <v>0</v>
      </c>
      <c r="O1231" s="6">
        <v>0</v>
      </c>
      <c r="P1231" s="6">
        <v>0</v>
      </c>
      <c r="Q1231" s="6">
        <v>0</v>
      </c>
      <c r="R1231" s="6">
        <v>0</v>
      </c>
      <c r="S1231" s="6">
        <v>2.1604938271604937</v>
      </c>
      <c r="T1231" s="6">
        <v>0</v>
      </c>
      <c r="U1231" s="6">
        <v>4.3209876543209873</v>
      </c>
      <c r="V1231" s="6">
        <v>0</v>
      </c>
      <c r="W1231" s="6">
        <v>0</v>
      </c>
      <c r="X1231" s="5">
        <v>91</v>
      </c>
      <c r="Y1231" s="5">
        <v>82</v>
      </c>
      <c r="Z1231" s="5">
        <v>4</v>
      </c>
      <c r="AA1231" s="5">
        <v>0</v>
      </c>
      <c r="AB1231" s="5">
        <v>0</v>
      </c>
      <c r="AC1231" s="5">
        <v>0</v>
      </c>
      <c r="AD1231" s="5">
        <v>91</v>
      </c>
      <c r="AE1231" s="5">
        <v>82</v>
      </c>
      <c r="AF1231" s="5">
        <v>4</v>
      </c>
      <c r="AG1231" s="6">
        <v>4.8780487804878048</v>
      </c>
      <c r="AH1231" s="6">
        <v>90.109890109890117</v>
      </c>
      <c r="AI1231" s="6"/>
      <c r="AJ1231" s="6"/>
    </row>
    <row r="1232" spans="1:36" hidden="1" x14ac:dyDescent="0.2">
      <c r="A1232" s="1" t="str">
        <f t="shared" si="19"/>
        <v>BroxtoweIndian</v>
      </c>
      <c r="B1232" s="3" t="s">
        <v>441</v>
      </c>
      <c r="C1232" s="3" t="s">
        <v>442</v>
      </c>
      <c r="D1232" s="3" t="s">
        <v>710</v>
      </c>
      <c r="E1232" s="5">
        <v>1754</v>
      </c>
      <c r="F1232" s="5">
        <v>0</v>
      </c>
      <c r="G1232" s="5">
        <v>0</v>
      </c>
      <c r="H1232" s="5">
        <v>0</v>
      </c>
      <c r="I1232" s="5">
        <v>0</v>
      </c>
      <c r="J1232" s="5">
        <v>17</v>
      </c>
      <c r="K1232" s="5">
        <v>0</v>
      </c>
      <c r="L1232" s="5">
        <v>244</v>
      </c>
      <c r="M1232" s="5">
        <v>0</v>
      </c>
      <c r="N1232" s="5">
        <v>0</v>
      </c>
      <c r="O1232" s="6">
        <v>0</v>
      </c>
      <c r="P1232" s="6">
        <v>0</v>
      </c>
      <c r="Q1232" s="6">
        <v>0</v>
      </c>
      <c r="R1232" s="6">
        <v>0</v>
      </c>
      <c r="S1232" s="6">
        <v>0.96921322690992018</v>
      </c>
      <c r="T1232" s="6">
        <v>0</v>
      </c>
      <c r="U1232" s="6">
        <v>13.911060433295326</v>
      </c>
      <c r="V1232" s="6">
        <v>0</v>
      </c>
      <c r="W1232" s="6">
        <v>0</v>
      </c>
      <c r="X1232" s="5">
        <v>704</v>
      </c>
      <c r="Y1232" s="5">
        <v>630</v>
      </c>
      <c r="Z1232" s="5">
        <v>36</v>
      </c>
      <c r="AA1232" s="5">
        <v>0</v>
      </c>
      <c r="AB1232" s="5">
        <v>0</v>
      </c>
      <c r="AC1232" s="5">
        <v>0</v>
      </c>
      <c r="AD1232" s="5">
        <v>704</v>
      </c>
      <c r="AE1232" s="5">
        <v>630</v>
      </c>
      <c r="AF1232" s="5">
        <v>36</v>
      </c>
      <c r="AG1232" s="6">
        <v>5.7142857142857144</v>
      </c>
      <c r="AH1232" s="6">
        <v>89.48863636363636</v>
      </c>
      <c r="AI1232" s="6"/>
      <c r="AJ1232" s="6"/>
    </row>
    <row r="1233" spans="1:36" hidden="1" x14ac:dyDescent="0.2">
      <c r="A1233" s="1" t="str">
        <f t="shared" si="19"/>
        <v>BroxtowePakistani</v>
      </c>
      <c r="B1233" s="3" t="s">
        <v>441</v>
      </c>
      <c r="C1233" s="3" t="s">
        <v>442</v>
      </c>
      <c r="D1233" s="3" t="s">
        <v>711</v>
      </c>
      <c r="E1233" s="5">
        <v>775</v>
      </c>
      <c r="F1233" s="5">
        <v>0</v>
      </c>
      <c r="G1233" s="5">
        <v>0</v>
      </c>
      <c r="H1233" s="5">
        <v>0</v>
      </c>
      <c r="I1233" s="5">
        <v>0</v>
      </c>
      <c r="J1233" s="5">
        <v>4</v>
      </c>
      <c r="K1233" s="5">
        <v>0</v>
      </c>
      <c r="L1233" s="5">
        <v>55</v>
      </c>
      <c r="M1233" s="5">
        <v>0</v>
      </c>
      <c r="N1233" s="5">
        <v>0</v>
      </c>
      <c r="O1233" s="6">
        <v>0</v>
      </c>
      <c r="P1233" s="6">
        <v>0</v>
      </c>
      <c r="Q1233" s="6">
        <v>0</v>
      </c>
      <c r="R1233" s="6">
        <v>0</v>
      </c>
      <c r="S1233" s="6">
        <v>0.5161290322580645</v>
      </c>
      <c r="T1233" s="6">
        <v>0</v>
      </c>
      <c r="U1233" s="6">
        <v>7.096774193548387</v>
      </c>
      <c r="V1233" s="6">
        <v>0</v>
      </c>
      <c r="W1233" s="6">
        <v>0</v>
      </c>
      <c r="X1233" s="5">
        <v>290</v>
      </c>
      <c r="Y1233" s="5">
        <v>216</v>
      </c>
      <c r="Z1233" s="5">
        <v>15</v>
      </c>
      <c r="AA1233" s="5">
        <v>0</v>
      </c>
      <c r="AB1233" s="5">
        <v>0</v>
      </c>
      <c r="AC1233" s="5">
        <v>0</v>
      </c>
      <c r="AD1233" s="5">
        <v>290</v>
      </c>
      <c r="AE1233" s="5">
        <v>216</v>
      </c>
      <c r="AF1233" s="5">
        <v>15</v>
      </c>
      <c r="AG1233" s="6">
        <v>6.9444444444444446</v>
      </c>
      <c r="AH1233" s="6">
        <v>74.482758620689651</v>
      </c>
      <c r="AI1233" s="6"/>
      <c r="AJ1233" s="6"/>
    </row>
    <row r="1234" spans="1:36" hidden="1" x14ac:dyDescent="0.2">
      <c r="A1234" s="1" t="str">
        <f t="shared" si="19"/>
        <v>BroxtoweBangladeshi</v>
      </c>
      <c r="B1234" s="3" t="s">
        <v>441</v>
      </c>
      <c r="C1234" s="3" t="s">
        <v>442</v>
      </c>
      <c r="D1234" s="3" t="s">
        <v>712</v>
      </c>
      <c r="E1234" s="5">
        <v>92</v>
      </c>
      <c r="F1234" s="5">
        <v>0</v>
      </c>
      <c r="G1234" s="5">
        <v>0</v>
      </c>
      <c r="H1234" s="5">
        <v>0</v>
      </c>
      <c r="I1234" s="5">
        <v>0</v>
      </c>
      <c r="J1234" s="5">
        <v>1</v>
      </c>
      <c r="K1234" s="5">
        <v>0</v>
      </c>
      <c r="L1234" s="5">
        <v>6</v>
      </c>
      <c r="M1234" s="5">
        <v>0</v>
      </c>
      <c r="N1234" s="5">
        <v>0</v>
      </c>
      <c r="O1234" s="6">
        <v>0</v>
      </c>
      <c r="P1234" s="6">
        <v>0</v>
      </c>
      <c r="Q1234" s="6">
        <v>0</v>
      </c>
      <c r="R1234" s="6">
        <v>0</v>
      </c>
      <c r="S1234" s="6">
        <v>1.0869565217391304</v>
      </c>
      <c r="T1234" s="6">
        <v>0</v>
      </c>
      <c r="U1234" s="6">
        <v>6.5217391304347823</v>
      </c>
      <c r="V1234" s="6">
        <v>0</v>
      </c>
      <c r="W1234" s="6">
        <v>0</v>
      </c>
      <c r="X1234" s="5">
        <v>29</v>
      </c>
      <c r="Y1234" s="5">
        <v>24</v>
      </c>
      <c r="Z1234" s="5">
        <v>1</v>
      </c>
      <c r="AA1234" s="5">
        <v>0</v>
      </c>
      <c r="AB1234" s="5">
        <v>0</v>
      </c>
      <c r="AC1234" s="5">
        <v>0</v>
      </c>
      <c r="AD1234" s="5">
        <v>29</v>
      </c>
      <c r="AE1234" s="5">
        <v>24</v>
      </c>
      <c r="AF1234" s="5">
        <v>1</v>
      </c>
      <c r="AG1234" s="6">
        <v>4.166666666666667</v>
      </c>
      <c r="AH1234" s="6">
        <v>82.758620689655174</v>
      </c>
      <c r="AI1234" s="6"/>
      <c r="AJ1234" s="6"/>
    </row>
    <row r="1235" spans="1:36" hidden="1" x14ac:dyDescent="0.2">
      <c r="A1235" s="1" t="str">
        <f t="shared" si="19"/>
        <v>BroxtoweChinese</v>
      </c>
      <c r="B1235" s="3" t="s">
        <v>441</v>
      </c>
      <c r="C1235" s="3" t="s">
        <v>442</v>
      </c>
      <c r="D1235" s="3" t="s">
        <v>713</v>
      </c>
      <c r="E1235" s="5">
        <v>1135</v>
      </c>
      <c r="F1235" s="5">
        <v>0</v>
      </c>
      <c r="G1235" s="5">
        <v>0</v>
      </c>
      <c r="H1235" s="5">
        <v>0</v>
      </c>
      <c r="I1235" s="5">
        <v>0</v>
      </c>
      <c r="J1235" s="5">
        <v>4</v>
      </c>
      <c r="K1235" s="5">
        <v>0</v>
      </c>
      <c r="L1235" s="5">
        <v>53</v>
      </c>
      <c r="M1235" s="5">
        <v>0</v>
      </c>
      <c r="N1235" s="5">
        <v>0</v>
      </c>
      <c r="O1235" s="6">
        <v>0</v>
      </c>
      <c r="P1235" s="6">
        <v>0</v>
      </c>
      <c r="Q1235" s="6">
        <v>0</v>
      </c>
      <c r="R1235" s="6">
        <v>0</v>
      </c>
      <c r="S1235" s="6">
        <v>0.3524229074889868</v>
      </c>
      <c r="T1235" s="6">
        <v>0</v>
      </c>
      <c r="U1235" s="6">
        <v>4.6696035242290748</v>
      </c>
      <c r="V1235" s="6">
        <v>0</v>
      </c>
      <c r="W1235" s="6">
        <v>0</v>
      </c>
      <c r="X1235" s="5">
        <v>408</v>
      </c>
      <c r="Y1235" s="5">
        <v>350</v>
      </c>
      <c r="Z1235" s="5">
        <v>22</v>
      </c>
      <c r="AA1235" s="5">
        <v>0</v>
      </c>
      <c r="AB1235" s="5">
        <v>0</v>
      </c>
      <c r="AC1235" s="5">
        <v>0</v>
      </c>
      <c r="AD1235" s="5">
        <v>408</v>
      </c>
      <c r="AE1235" s="5">
        <v>350</v>
      </c>
      <c r="AF1235" s="5">
        <v>22</v>
      </c>
      <c r="AG1235" s="6">
        <v>6.2857142857142856</v>
      </c>
      <c r="AH1235" s="6">
        <v>85.784313725490193</v>
      </c>
      <c r="AI1235" s="6"/>
      <c r="AJ1235" s="6"/>
    </row>
    <row r="1236" spans="1:36" hidden="1" x14ac:dyDescent="0.2">
      <c r="A1236" s="1" t="str">
        <f t="shared" si="19"/>
        <v>BroxtoweAsian Other</v>
      </c>
      <c r="B1236" s="3" t="s">
        <v>441</v>
      </c>
      <c r="C1236" s="3" t="s">
        <v>442</v>
      </c>
      <c r="D1236" s="3" t="s">
        <v>714</v>
      </c>
      <c r="E1236" s="5">
        <v>747</v>
      </c>
      <c r="F1236" s="5">
        <v>0</v>
      </c>
      <c r="G1236" s="5">
        <v>0</v>
      </c>
      <c r="H1236" s="5">
        <v>0</v>
      </c>
      <c r="I1236" s="5">
        <v>0</v>
      </c>
      <c r="J1236" s="5">
        <v>9</v>
      </c>
      <c r="K1236" s="5">
        <v>0</v>
      </c>
      <c r="L1236" s="5">
        <v>54</v>
      </c>
      <c r="M1236" s="5">
        <v>0</v>
      </c>
      <c r="N1236" s="5">
        <v>0</v>
      </c>
      <c r="O1236" s="6">
        <v>0</v>
      </c>
      <c r="P1236" s="6">
        <v>0</v>
      </c>
      <c r="Q1236" s="6">
        <v>0</v>
      </c>
      <c r="R1236" s="6">
        <v>0</v>
      </c>
      <c r="S1236" s="6">
        <v>1.2048192771084338</v>
      </c>
      <c r="T1236" s="6">
        <v>0</v>
      </c>
      <c r="U1236" s="6">
        <v>7.2289156626506026</v>
      </c>
      <c r="V1236" s="6">
        <v>0</v>
      </c>
      <c r="W1236" s="6">
        <v>0</v>
      </c>
      <c r="X1236" s="5">
        <v>320</v>
      </c>
      <c r="Y1236" s="5">
        <v>265</v>
      </c>
      <c r="Z1236" s="5">
        <v>16</v>
      </c>
      <c r="AA1236" s="5">
        <v>0</v>
      </c>
      <c r="AB1236" s="5">
        <v>0</v>
      </c>
      <c r="AC1236" s="5">
        <v>0</v>
      </c>
      <c r="AD1236" s="5">
        <v>320</v>
      </c>
      <c r="AE1236" s="5">
        <v>265</v>
      </c>
      <c r="AF1236" s="5">
        <v>16</v>
      </c>
      <c r="AG1236" s="6">
        <v>6.0377358490566042</v>
      </c>
      <c r="AH1236" s="6">
        <v>82.8125</v>
      </c>
      <c r="AI1236" s="6"/>
      <c r="AJ1236" s="6"/>
    </row>
    <row r="1237" spans="1:36" hidden="1" x14ac:dyDescent="0.2">
      <c r="A1237" s="1" t="str">
        <f t="shared" si="19"/>
        <v>BroxtoweBlack African</v>
      </c>
      <c r="B1237" s="3" t="s">
        <v>441</v>
      </c>
      <c r="C1237" s="3" t="s">
        <v>442</v>
      </c>
      <c r="D1237" s="3" t="s">
        <v>715</v>
      </c>
      <c r="E1237" s="5">
        <v>448</v>
      </c>
      <c r="F1237" s="5">
        <v>0</v>
      </c>
      <c r="G1237" s="5">
        <v>0</v>
      </c>
      <c r="H1237" s="5">
        <v>0</v>
      </c>
      <c r="I1237" s="5">
        <v>0</v>
      </c>
      <c r="J1237" s="5">
        <v>0</v>
      </c>
      <c r="K1237" s="5">
        <v>0</v>
      </c>
      <c r="L1237" s="5">
        <v>23</v>
      </c>
      <c r="M1237" s="5">
        <v>0</v>
      </c>
      <c r="N1237" s="5">
        <v>0</v>
      </c>
      <c r="O1237" s="6">
        <v>0</v>
      </c>
      <c r="P1237" s="6">
        <v>0</v>
      </c>
      <c r="Q1237" s="6">
        <v>0</v>
      </c>
      <c r="R1237" s="6">
        <v>0</v>
      </c>
      <c r="S1237" s="6">
        <v>0</v>
      </c>
      <c r="T1237" s="6">
        <v>0</v>
      </c>
      <c r="U1237" s="6">
        <v>5.1339285714285712</v>
      </c>
      <c r="V1237" s="6">
        <v>0</v>
      </c>
      <c r="W1237" s="6">
        <v>0</v>
      </c>
      <c r="X1237" s="5">
        <v>190</v>
      </c>
      <c r="Y1237" s="5">
        <v>167</v>
      </c>
      <c r="Z1237" s="5">
        <v>16</v>
      </c>
      <c r="AA1237" s="5">
        <v>0</v>
      </c>
      <c r="AB1237" s="5">
        <v>0</v>
      </c>
      <c r="AC1237" s="5">
        <v>0</v>
      </c>
      <c r="AD1237" s="5">
        <v>190</v>
      </c>
      <c r="AE1237" s="5">
        <v>167</v>
      </c>
      <c r="AF1237" s="5">
        <v>16</v>
      </c>
      <c r="AG1237" s="6">
        <v>9.5808383233532926</v>
      </c>
      <c r="AH1237" s="6">
        <v>87.89473684210526</v>
      </c>
      <c r="AI1237" s="6"/>
      <c r="AJ1237" s="6"/>
    </row>
    <row r="1238" spans="1:36" hidden="1" x14ac:dyDescent="0.2">
      <c r="A1238" s="1" t="str">
        <f t="shared" si="19"/>
        <v>BroxtoweBlack Caribbean</v>
      </c>
      <c r="B1238" s="3" t="s">
        <v>441</v>
      </c>
      <c r="C1238" s="3" t="s">
        <v>442</v>
      </c>
      <c r="D1238" s="3" t="s">
        <v>716</v>
      </c>
      <c r="E1238" s="5">
        <v>405</v>
      </c>
      <c r="F1238" s="5">
        <v>0</v>
      </c>
      <c r="G1238" s="5">
        <v>0</v>
      </c>
      <c r="H1238" s="5">
        <v>0</v>
      </c>
      <c r="I1238" s="5">
        <v>0</v>
      </c>
      <c r="J1238" s="5">
        <v>2</v>
      </c>
      <c r="K1238" s="5">
        <v>0</v>
      </c>
      <c r="L1238" s="5">
        <v>17</v>
      </c>
      <c r="M1238" s="5">
        <v>0</v>
      </c>
      <c r="N1238" s="5">
        <v>0</v>
      </c>
      <c r="O1238" s="6">
        <v>0</v>
      </c>
      <c r="P1238" s="6">
        <v>0</v>
      </c>
      <c r="Q1238" s="6">
        <v>0</v>
      </c>
      <c r="R1238" s="6">
        <v>0</v>
      </c>
      <c r="S1238" s="6">
        <v>0.49382716049382713</v>
      </c>
      <c r="T1238" s="6">
        <v>0</v>
      </c>
      <c r="U1238" s="6">
        <v>4.1975308641975309</v>
      </c>
      <c r="V1238" s="6">
        <v>0</v>
      </c>
      <c r="W1238" s="6">
        <v>0</v>
      </c>
      <c r="X1238" s="5">
        <v>197</v>
      </c>
      <c r="Y1238" s="5">
        <v>172</v>
      </c>
      <c r="Z1238" s="5">
        <v>14</v>
      </c>
      <c r="AA1238" s="5">
        <v>0</v>
      </c>
      <c r="AB1238" s="5">
        <v>0</v>
      </c>
      <c r="AC1238" s="5">
        <v>0</v>
      </c>
      <c r="AD1238" s="5">
        <v>197</v>
      </c>
      <c r="AE1238" s="5">
        <v>172</v>
      </c>
      <c r="AF1238" s="5">
        <v>14</v>
      </c>
      <c r="AG1238" s="6">
        <v>8.1395348837209305</v>
      </c>
      <c r="AH1238" s="6">
        <v>87.309644670050758</v>
      </c>
      <c r="AI1238" s="6"/>
      <c r="AJ1238" s="6"/>
    </row>
    <row r="1239" spans="1:36" hidden="1" x14ac:dyDescent="0.2">
      <c r="A1239" s="1" t="str">
        <f t="shared" si="19"/>
        <v>BroxtoweBlack Other</v>
      </c>
      <c r="B1239" s="3" t="s">
        <v>441</v>
      </c>
      <c r="C1239" s="3" t="s">
        <v>442</v>
      </c>
      <c r="D1239" s="3" t="s">
        <v>717</v>
      </c>
      <c r="E1239" s="5">
        <v>80</v>
      </c>
      <c r="F1239" s="5">
        <v>0</v>
      </c>
      <c r="G1239" s="5">
        <v>0</v>
      </c>
      <c r="H1239" s="5">
        <v>0</v>
      </c>
      <c r="I1239" s="5">
        <v>0</v>
      </c>
      <c r="J1239" s="5">
        <v>0</v>
      </c>
      <c r="K1239" s="5">
        <v>0</v>
      </c>
      <c r="L1239" s="5">
        <v>2</v>
      </c>
      <c r="M1239" s="5">
        <v>0</v>
      </c>
      <c r="N1239" s="5">
        <v>0</v>
      </c>
      <c r="O1239" s="6">
        <v>0</v>
      </c>
      <c r="P1239" s="6">
        <v>0</v>
      </c>
      <c r="Q1239" s="6">
        <v>0</v>
      </c>
      <c r="R1239" s="6">
        <v>0</v>
      </c>
      <c r="S1239" s="6">
        <v>0</v>
      </c>
      <c r="T1239" s="6">
        <v>0</v>
      </c>
      <c r="U1239" s="6">
        <v>2.5</v>
      </c>
      <c r="V1239" s="6">
        <v>0</v>
      </c>
      <c r="W1239" s="6">
        <v>0</v>
      </c>
      <c r="X1239" s="5">
        <v>30</v>
      </c>
      <c r="Y1239" s="5">
        <v>22</v>
      </c>
      <c r="Z1239" s="5">
        <v>3</v>
      </c>
      <c r="AA1239" s="5">
        <v>0</v>
      </c>
      <c r="AB1239" s="5">
        <v>0</v>
      </c>
      <c r="AC1239" s="5">
        <v>0</v>
      </c>
      <c r="AD1239" s="5">
        <v>30</v>
      </c>
      <c r="AE1239" s="5">
        <v>22</v>
      </c>
      <c r="AF1239" s="5">
        <v>3</v>
      </c>
      <c r="AG1239" s="6">
        <v>13.636363636363637</v>
      </c>
      <c r="AH1239" s="6">
        <v>73.333333333333329</v>
      </c>
      <c r="AI1239" s="6"/>
      <c r="AJ1239" s="6"/>
    </row>
    <row r="1240" spans="1:36" hidden="1" x14ac:dyDescent="0.2">
      <c r="A1240" s="1" t="str">
        <f t="shared" si="19"/>
        <v>BroxtoweArab</v>
      </c>
      <c r="B1240" s="3" t="s">
        <v>441</v>
      </c>
      <c r="C1240" s="3" t="s">
        <v>442</v>
      </c>
      <c r="D1240" s="3" t="s">
        <v>699</v>
      </c>
      <c r="E1240" s="5">
        <v>436</v>
      </c>
      <c r="F1240" s="5">
        <v>0</v>
      </c>
      <c r="G1240" s="5">
        <v>0</v>
      </c>
      <c r="H1240" s="5">
        <v>0</v>
      </c>
      <c r="I1240" s="5">
        <v>0</v>
      </c>
      <c r="J1240" s="5">
        <v>0</v>
      </c>
      <c r="K1240" s="5">
        <v>0</v>
      </c>
      <c r="L1240" s="5">
        <v>11</v>
      </c>
      <c r="M1240" s="5">
        <v>0</v>
      </c>
      <c r="N1240" s="5">
        <v>0</v>
      </c>
      <c r="O1240" s="6">
        <v>0</v>
      </c>
      <c r="P1240" s="6">
        <v>0</v>
      </c>
      <c r="Q1240" s="6">
        <v>0</v>
      </c>
      <c r="R1240" s="6">
        <v>0</v>
      </c>
      <c r="S1240" s="6">
        <v>0</v>
      </c>
      <c r="T1240" s="6">
        <v>0</v>
      </c>
      <c r="U1240" s="6">
        <v>2.522935779816514</v>
      </c>
      <c r="V1240" s="6">
        <v>0</v>
      </c>
      <c r="W1240" s="6">
        <v>0</v>
      </c>
      <c r="X1240" s="5">
        <v>80</v>
      </c>
      <c r="Y1240" s="5">
        <v>49</v>
      </c>
      <c r="Z1240" s="5">
        <v>7</v>
      </c>
      <c r="AA1240" s="5">
        <v>0</v>
      </c>
      <c r="AB1240" s="5">
        <v>0</v>
      </c>
      <c r="AC1240" s="5">
        <v>0</v>
      </c>
      <c r="AD1240" s="5">
        <v>80</v>
      </c>
      <c r="AE1240" s="5">
        <v>49</v>
      </c>
      <c r="AF1240" s="5">
        <v>7</v>
      </c>
      <c r="AG1240" s="6">
        <v>14.285714285714286</v>
      </c>
      <c r="AH1240" s="6">
        <v>61.25</v>
      </c>
      <c r="AI1240" s="6"/>
      <c r="AJ1240" s="6"/>
    </row>
    <row r="1241" spans="1:36" hidden="1" x14ac:dyDescent="0.2">
      <c r="A1241" s="1" t="str">
        <f t="shared" si="19"/>
        <v>BroxtoweOther</v>
      </c>
      <c r="B1241" s="3" t="s">
        <v>441</v>
      </c>
      <c r="C1241" s="3" t="s">
        <v>442</v>
      </c>
      <c r="D1241" s="3" t="s">
        <v>718</v>
      </c>
      <c r="E1241" s="5">
        <v>250</v>
      </c>
      <c r="F1241" s="5">
        <v>0</v>
      </c>
      <c r="G1241" s="5">
        <v>0</v>
      </c>
      <c r="H1241" s="5">
        <v>0</v>
      </c>
      <c r="I1241" s="5">
        <v>0</v>
      </c>
      <c r="J1241" s="5">
        <v>2</v>
      </c>
      <c r="K1241" s="5">
        <v>0</v>
      </c>
      <c r="L1241" s="5">
        <v>15</v>
      </c>
      <c r="M1241" s="5">
        <v>0</v>
      </c>
      <c r="N1241" s="5">
        <v>0</v>
      </c>
      <c r="O1241" s="6">
        <v>0</v>
      </c>
      <c r="P1241" s="6">
        <v>0</v>
      </c>
      <c r="Q1241" s="6">
        <v>0</v>
      </c>
      <c r="R1241" s="6">
        <v>0</v>
      </c>
      <c r="S1241" s="6">
        <v>0.8</v>
      </c>
      <c r="T1241" s="6">
        <v>0</v>
      </c>
      <c r="U1241" s="6">
        <v>6</v>
      </c>
      <c r="V1241" s="6">
        <v>0</v>
      </c>
      <c r="W1241" s="6">
        <v>0</v>
      </c>
      <c r="X1241" s="5">
        <v>100</v>
      </c>
      <c r="Y1241" s="5">
        <v>85</v>
      </c>
      <c r="Z1241" s="5">
        <v>7</v>
      </c>
      <c r="AA1241" s="5">
        <v>0</v>
      </c>
      <c r="AB1241" s="5">
        <v>0</v>
      </c>
      <c r="AC1241" s="5">
        <v>0</v>
      </c>
      <c r="AD1241" s="5">
        <v>100</v>
      </c>
      <c r="AE1241" s="5">
        <v>85</v>
      </c>
      <c r="AF1241" s="5">
        <v>7</v>
      </c>
      <c r="AG1241" s="6">
        <v>8.235294117647058</v>
      </c>
      <c r="AH1241" s="6">
        <v>85</v>
      </c>
      <c r="AI1241" s="6"/>
      <c r="AJ1241" s="6"/>
    </row>
    <row r="1242" spans="1:36" x14ac:dyDescent="0.2">
      <c r="A1242" s="1" t="str">
        <f t="shared" si="19"/>
        <v>BurnleyAll people</v>
      </c>
      <c r="B1242" s="3" t="s">
        <v>343</v>
      </c>
      <c r="C1242" s="3" t="s">
        <v>344</v>
      </c>
      <c r="D1242" s="3" t="s">
        <v>700</v>
      </c>
      <c r="E1242" s="5">
        <v>87059</v>
      </c>
      <c r="F1242" s="5">
        <v>29305</v>
      </c>
      <c r="G1242" s="5">
        <v>18809</v>
      </c>
      <c r="H1242" s="5">
        <v>31007</v>
      </c>
      <c r="I1242" s="5">
        <v>38133</v>
      </c>
      <c r="J1242" s="5">
        <v>26266</v>
      </c>
      <c r="K1242" s="5">
        <v>1146</v>
      </c>
      <c r="L1242" s="5">
        <v>32465</v>
      </c>
      <c r="M1242" s="5">
        <v>33569</v>
      </c>
      <c r="N1242" s="5">
        <v>21649</v>
      </c>
      <c r="O1242" s="6">
        <v>33.661080416728886</v>
      </c>
      <c r="P1242" s="6">
        <v>21.604888638739247</v>
      </c>
      <c r="Q1242" s="6">
        <v>35.616076453899083</v>
      </c>
      <c r="R1242" s="6">
        <v>43.80133013243892</v>
      </c>
      <c r="S1242" s="6">
        <v>30.170344249302197</v>
      </c>
      <c r="T1242" s="6">
        <v>1.3163486830769937</v>
      </c>
      <c r="U1242" s="6">
        <v>37.290802788913268</v>
      </c>
      <c r="V1242" s="6">
        <v>38.558908326537178</v>
      </c>
      <c r="W1242" s="6">
        <v>24.867044188423943</v>
      </c>
      <c r="X1242" s="5">
        <v>28261</v>
      </c>
      <c r="Y1242" s="5">
        <v>23416</v>
      </c>
      <c r="Z1242" s="5">
        <v>1709</v>
      </c>
      <c r="AA1242" s="5">
        <v>10984</v>
      </c>
      <c r="AB1242" s="5">
        <v>8215</v>
      </c>
      <c r="AC1242" s="5">
        <v>949</v>
      </c>
      <c r="AD1242" s="5">
        <v>17277</v>
      </c>
      <c r="AE1242" s="5">
        <v>15201</v>
      </c>
      <c r="AF1242" s="5">
        <v>760</v>
      </c>
      <c r="AG1242" s="6">
        <v>4.9996710742714292</v>
      </c>
      <c r="AH1242" s="6">
        <v>87.984025004341035</v>
      </c>
      <c r="AI1242" s="3">
        <v>11.55203895313451</v>
      </c>
      <c r="AJ1242" s="3">
        <v>74.79060451565914</v>
      </c>
    </row>
    <row r="1243" spans="1:36" hidden="1" x14ac:dyDescent="0.2">
      <c r="A1243" s="1" t="str">
        <f t="shared" si="19"/>
        <v>BurnleyWhite British</v>
      </c>
      <c r="B1243" s="3" t="s">
        <v>343</v>
      </c>
      <c r="C1243" s="3" t="s">
        <v>344</v>
      </c>
      <c r="D1243" s="3" t="s">
        <v>701</v>
      </c>
      <c r="E1243" s="5">
        <v>74464</v>
      </c>
      <c r="F1243" s="5">
        <v>20494</v>
      </c>
      <c r="G1243" s="5">
        <v>11921</v>
      </c>
      <c r="H1243" s="5">
        <v>22300</v>
      </c>
      <c r="I1243" s="5">
        <v>28897</v>
      </c>
      <c r="J1243" s="5">
        <v>18654</v>
      </c>
      <c r="K1243" s="5">
        <v>1131</v>
      </c>
      <c r="L1243" s="5">
        <v>26098</v>
      </c>
      <c r="M1243" s="5">
        <v>24513</v>
      </c>
      <c r="N1243" s="5">
        <v>13889</v>
      </c>
      <c r="O1243" s="6">
        <v>27.522024065320156</v>
      </c>
      <c r="P1243" s="6">
        <v>16.009078212290504</v>
      </c>
      <c r="Q1243" s="6">
        <v>29.94735711216158</v>
      </c>
      <c r="R1243" s="6">
        <v>38.806671680275031</v>
      </c>
      <c r="S1243" s="6">
        <v>25.051031370863772</v>
      </c>
      <c r="T1243" s="6">
        <v>1.5188547486033519</v>
      </c>
      <c r="U1243" s="6">
        <v>35.047808336914485</v>
      </c>
      <c r="V1243" s="6">
        <v>32.919262999570265</v>
      </c>
      <c r="W1243" s="6">
        <v>18.651966050709067</v>
      </c>
      <c r="X1243" s="5">
        <v>23648</v>
      </c>
      <c r="Y1243" s="5">
        <v>20184</v>
      </c>
      <c r="Z1243" s="5">
        <v>1361</v>
      </c>
      <c r="AA1243" s="5">
        <v>7833</v>
      </c>
      <c r="AB1243" s="5">
        <v>6139</v>
      </c>
      <c r="AC1243" s="5">
        <v>681</v>
      </c>
      <c r="AD1243" s="5">
        <v>15815</v>
      </c>
      <c r="AE1243" s="5">
        <v>14045</v>
      </c>
      <c r="AF1243" s="5">
        <v>680</v>
      </c>
      <c r="AG1243" s="6">
        <v>4.8415806336774656</v>
      </c>
      <c r="AH1243" s="6">
        <v>88.80809358204236</v>
      </c>
      <c r="AI1243" s="3">
        <v>11.093011891187491</v>
      </c>
      <c r="AJ1243" s="3">
        <v>78.373547810545134</v>
      </c>
    </row>
    <row r="1244" spans="1:36" hidden="1" x14ac:dyDescent="0.2">
      <c r="A1244" s="1" t="str">
        <f t="shared" si="19"/>
        <v>BurnleyMinorities - all other than White British</v>
      </c>
      <c r="B1244" s="3" t="s">
        <v>343</v>
      </c>
      <c r="C1244" s="3" t="s">
        <v>344</v>
      </c>
      <c r="D1244" s="3" t="s">
        <v>702</v>
      </c>
      <c r="E1244" s="5">
        <v>12595</v>
      </c>
      <c r="F1244" s="5">
        <v>8811</v>
      </c>
      <c r="G1244" s="5">
        <v>6888</v>
      </c>
      <c r="H1244" s="5">
        <v>8707</v>
      </c>
      <c r="I1244" s="5">
        <v>9236</v>
      </c>
      <c r="J1244" s="5">
        <v>7612</v>
      </c>
      <c r="K1244" s="5">
        <v>15</v>
      </c>
      <c r="L1244" s="5">
        <v>6367</v>
      </c>
      <c r="M1244" s="5">
        <v>9056</v>
      </c>
      <c r="N1244" s="5">
        <v>7760</v>
      </c>
      <c r="O1244" s="6">
        <v>69.956331877729255</v>
      </c>
      <c r="P1244" s="6">
        <v>54.688368400158794</v>
      </c>
      <c r="Q1244" s="6">
        <v>69.130607383882491</v>
      </c>
      <c r="R1244" s="6">
        <v>73.33068678046844</v>
      </c>
      <c r="S1244" s="6">
        <v>60.436681222707421</v>
      </c>
      <c r="T1244" s="6">
        <v>0.11909487892020643</v>
      </c>
      <c r="U1244" s="6">
        <v>50.551806272330289</v>
      </c>
      <c r="V1244" s="6">
        <v>71.901548233425956</v>
      </c>
      <c r="W1244" s="6">
        <v>61.611750694720129</v>
      </c>
      <c r="X1244" s="5">
        <v>4613</v>
      </c>
      <c r="Y1244" s="5">
        <v>3232</v>
      </c>
      <c r="Z1244" s="5">
        <v>348</v>
      </c>
      <c r="AA1244" s="5">
        <v>3151</v>
      </c>
      <c r="AB1244" s="5">
        <v>2076</v>
      </c>
      <c r="AC1244" s="5">
        <v>268</v>
      </c>
      <c r="AD1244" s="5">
        <v>1462</v>
      </c>
      <c r="AE1244" s="5">
        <v>1156</v>
      </c>
      <c r="AF1244" s="5">
        <v>80</v>
      </c>
      <c r="AG1244" s="6">
        <v>6.9204152249134951</v>
      </c>
      <c r="AH1244" s="6">
        <v>79.069767441860463</v>
      </c>
      <c r="AI1244" s="3">
        <v>12.909441233140655</v>
      </c>
      <c r="AJ1244" s="3">
        <v>65.883846397968895</v>
      </c>
    </row>
    <row r="1245" spans="1:36" hidden="1" x14ac:dyDescent="0.2">
      <c r="A1245" s="1" t="str">
        <f t="shared" si="19"/>
        <v>BurnleyWhite Irish</v>
      </c>
      <c r="B1245" s="3" t="s">
        <v>343</v>
      </c>
      <c r="C1245" s="3" t="s">
        <v>344</v>
      </c>
      <c r="D1245" s="3" t="s">
        <v>703</v>
      </c>
      <c r="E1245" s="5">
        <v>527</v>
      </c>
      <c r="F1245" s="5">
        <v>176</v>
      </c>
      <c r="G1245" s="5">
        <v>114</v>
      </c>
      <c r="H1245" s="5">
        <v>199</v>
      </c>
      <c r="I1245" s="5">
        <v>226</v>
      </c>
      <c r="J1245" s="5">
        <v>144</v>
      </c>
      <c r="K1245" s="5">
        <v>4</v>
      </c>
      <c r="L1245" s="5">
        <v>194</v>
      </c>
      <c r="M1245" s="5">
        <v>190</v>
      </c>
      <c r="N1245" s="5">
        <v>135</v>
      </c>
      <c r="O1245" s="6">
        <v>33.396584440227706</v>
      </c>
      <c r="P1245" s="6">
        <v>21.631878557874764</v>
      </c>
      <c r="Q1245" s="6">
        <v>37.760910815939276</v>
      </c>
      <c r="R1245" s="6">
        <v>42.8842504743833</v>
      </c>
      <c r="S1245" s="6">
        <v>27.324478178368121</v>
      </c>
      <c r="T1245" s="6">
        <v>0.75901328273244784</v>
      </c>
      <c r="U1245" s="6">
        <v>36.812144212523719</v>
      </c>
      <c r="V1245" s="6">
        <v>36.053130929791273</v>
      </c>
      <c r="W1245" s="6">
        <v>25.616698292220114</v>
      </c>
      <c r="X1245" s="5">
        <v>106</v>
      </c>
      <c r="Y1245" s="5">
        <v>87</v>
      </c>
      <c r="Z1245" s="5">
        <v>7</v>
      </c>
      <c r="AA1245" s="5">
        <v>47</v>
      </c>
      <c r="AB1245" s="5">
        <v>37</v>
      </c>
      <c r="AC1245" s="5">
        <v>4</v>
      </c>
      <c r="AD1245" s="5">
        <v>59</v>
      </c>
      <c r="AE1245" s="5">
        <v>50</v>
      </c>
      <c r="AF1245" s="5">
        <v>3</v>
      </c>
      <c r="AG1245" s="6">
        <v>6</v>
      </c>
      <c r="AH1245" s="6">
        <v>84.745762711864401</v>
      </c>
      <c r="AI1245" s="3">
        <v>10.810810810810811</v>
      </c>
      <c r="AJ1245" s="3">
        <v>78.723404255319153</v>
      </c>
    </row>
    <row r="1246" spans="1:36" hidden="1" x14ac:dyDescent="0.2">
      <c r="A1246" s="1" t="str">
        <f t="shared" si="19"/>
        <v>BurnleyWhite Gyspy or Irish Traveller</v>
      </c>
      <c r="B1246" s="3" t="s">
        <v>343</v>
      </c>
      <c r="C1246" s="3" t="s">
        <v>344</v>
      </c>
      <c r="D1246" s="3" t="s">
        <v>704</v>
      </c>
      <c r="E1246" s="5">
        <v>10</v>
      </c>
      <c r="F1246" s="5">
        <v>3</v>
      </c>
      <c r="G1246" s="5">
        <v>3</v>
      </c>
      <c r="H1246" s="5">
        <v>3</v>
      </c>
      <c r="I1246" s="5">
        <v>6</v>
      </c>
      <c r="J1246" s="5">
        <v>5</v>
      </c>
      <c r="K1246" s="5">
        <v>0</v>
      </c>
      <c r="L1246" s="5">
        <v>4</v>
      </c>
      <c r="M1246" s="5">
        <v>5</v>
      </c>
      <c r="N1246" s="5">
        <v>3</v>
      </c>
      <c r="O1246" s="6">
        <v>30</v>
      </c>
      <c r="P1246" s="6">
        <v>30</v>
      </c>
      <c r="Q1246" s="6">
        <v>30</v>
      </c>
      <c r="R1246" s="6">
        <v>60</v>
      </c>
      <c r="S1246" s="6">
        <v>50</v>
      </c>
      <c r="T1246" s="6">
        <v>0</v>
      </c>
      <c r="U1246" s="6">
        <v>40</v>
      </c>
      <c r="V1246" s="6">
        <v>50</v>
      </c>
      <c r="W1246" s="6">
        <v>30</v>
      </c>
      <c r="X1246" s="5">
        <v>6</v>
      </c>
      <c r="Y1246" s="5">
        <v>3</v>
      </c>
      <c r="Z1246" s="5">
        <v>0</v>
      </c>
      <c r="AA1246" s="5">
        <v>2</v>
      </c>
      <c r="AB1246" s="5">
        <v>1</v>
      </c>
      <c r="AC1246" s="5">
        <v>0</v>
      </c>
      <c r="AD1246" s="5">
        <v>4</v>
      </c>
      <c r="AE1246" s="5">
        <v>2</v>
      </c>
      <c r="AF1246" s="5">
        <v>0</v>
      </c>
      <c r="AG1246" s="6">
        <v>0</v>
      </c>
      <c r="AH1246" s="6">
        <v>50</v>
      </c>
      <c r="AI1246" s="3">
        <v>0</v>
      </c>
      <c r="AJ1246" s="3">
        <v>50</v>
      </c>
    </row>
    <row r="1247" spans="1:36" hidden="1" x14ac:dyDescent="0.2">
      <c r="A1247" s="1" t="str">
        <f t="shared" si="19"/>
        <v>BurnleyWhite Other</v>
      </c>
      <c r="B1247" s="3" t="s">
        <v>343</v>
      </c>
      <c r="C1247" s="3" t="s">
        <v>344</v>
      </c>
      <c r="D1247" s="3" t="s">
        <v>705</v>
      </c>
      <c r="E1247" s="5">
        <v>1053</v>
      </c>
      <c r="F1247" s="5">
        <v>513</v>
      </c>
      <c r="G1247" s="5">
        <v>355</v>
      </c>
      <c r="H1247" s="5">
        <v>565</v>
      </c>
      <c r="I1247" s="5">
        <v>627</v>
      </c>
      <c r="J1247" s="5">
        <v>386</v>
      </c>
      <c r="K1247" s="5">
        <v>3</v>
      </c>
      <c r="L1247" s="5">
        <v>509</v>
      </c>
      <c r="M1247" s="5">
        <v>484</v>
      </c>
      <c r="N1247" s="5">
        <v>387</v>
      </c>
      <c r="O1247" s="6">
        <v>48.717948717948715</v>
      </c>
      <c r="P1247" s="6">
        <v>33.713200379867047</v>
      </c>
      <c r="Q1247" s="6">
        <v>53.656220322886988</v>
      </c>
      <c r="R1247" s="6">
        <v>59.544159544159541</v>
      </c>
      <c r="S1247" s="6">
        <v>36.657169990503327</v>
      </c>
      <c r="T1247" s="6">
        <v>0.28490028490028491</v>
      </c>
      <c r="U1247" s="6">
        <v>48.338081671415004</v>
      </c>
      <c r="V1247" s="6">
        <v>45.963912630579294</v>
      </c>
      <c r="W1247" s="6">
        <v>36.752136752136749</v>
      </c>
      <c r="X1247" s="5">
        <v>497</v>
      </c>
      <c r="Y1247" s="5">
        <v>434</v>
      </c>
      <c r="Z1247" s="5">
        <v>31</v>
      </c>
      <c r="AA1247" s="5">
        <v>274</v>
      </c>
      <c r="AB1247" s="5">
        <v>230</v>
      </c>
      <c r="AC1247" s="5">
        <v>20</v>
      </c>
      <c r="AD1247" s="5">
        <v>223</v>
      </c>
      <c r="AE1247" s="5">
        <v>204</v>
      </c>
      <c r="AF1247" s="5">
        <v>11</v>
      </c>
      <c r="AG1247" s="6">
        <v>5.3921568627450984</v>
      </c>
      <c r="AH1247" s="6">
        <v>91.479820627802695</v>
      </c>
      <c r="AI1247" s="3">
        <v>8.695652173913043</v>
      </c>
      <c r="AJ1247" s="3">
        <v>83.941605839416056</v>
      </c>
    </row>
    <row r="1248" spans="1:36" hidden="1" x14ac:dyDescent="0.2">
      <c r="A1248" s="1" t="str">
        <f t="shared" si="19"/>
        <v>BurnleyMixed White and Black Caribbean</v>
      </c>
      <c r="B1248" s="3" t="s">
        <v>343</v>
      </c>
      <c r="C1248" s="3" t="s">
        <v>344</v>
      </c>
      <c r="D1248" s="3" t="s">
        <v>706</v>
      </c>
      <c r="E1248" s="5">
        <v>228</v>
      </c>
      <c r="F1248" s="5">
        <v>109</v>
      </c>
      <c r="G1248" s="5">
        <v>82</v>
      </c>
      <c r="H1248" s="5">
        <v>118</v>
      </c>
      <c r="I1248" s="5">
        <v>124</v>
      </c>
      <c r="J1248" s="5">
        <v>88</v>
      </c>
      <c r="K1248" s="5">
        <v>1</v>
      </c>
      <c r="L1248" s="5">
        <v>110</v>
      </c>
      <c r="M1248" s="5">
        <v>115</v>
      </c>
      <c r="N1248" s="5">
        <v>95</v>
      </c>
      <c r="O1248" s="6">
        <v>47.807017543859651</v>
      </c>
      <c r="P1248" s="6">
        <v>35.964912280701753</v>
      </c>
      <c r="Q1248" s="6">
        <v>51.754385964912281</v>
      </c>
      <c r="R1248" s="6">
        <v>54.385964912280699</v>
      </c>
      <c r="S1248" s="6">
        <v>38.596491228070178</v>
      </c>
      <c r="T1248" s="6">
        <v>0.43859649122807015</v>
      </c>
      <c r="U1248" s="6">
        <v>48.245614035087719</v>
      </c>
      <c r="V1248" s="6">
        <v>50.438596491228068</v>
      </c>
      <c r="W1248" s="6">
        <v>41.666666666666664</v>
      </c>
      <c r="X1248" s="5">
        <v>75</v>
      </c>
      <c r="Y1248" s="5">
        <v>48</v>
      </c>
      <c r="Z1248" s="5">
        <v>7</v>
      </c>
      <c r="AA1248" s="5">
        <v>43</v>
      </c>
      <c r="AB1248" s="5">
        <v>27</v>
      </c>
      <c r="AC1248" s="5">
        <v>6</v>
      </c>
      <c r="AD1248" s="5">
        <v>32</v>
      </c>
      <c r="AE1248" s="5">
        <v>21</v>
      </c>
      <c r="AF1248" s="5">
        <v>1</v>
      </c>
      <c r="AG1248" s="6">
        <v>4.7619047619047619</v>
      </c>
      <c r="AH1248" s="6">
        <v>65.625</v>
      </c>
      <c r="AI1248" s="3">
        <v>22.222222222222221</v>
      </c>
      <c r="AJ1248" s="3">
        <v>62.790697674418603</v>
      </c>
    </row>
    <row r="1249" spans="1:36" hidden="1" x14ac:dyDescent="0.2">
      <c r="A1249" s="1" t="str">
        <f t="shared" si="19"/>
        <v>BurnleyMixed White and Black African</v>
      </c>
      <c r="B1249" s="3" t="s">
        <v>343</v>
      </c>
      <c r="C1249" s="3" t="s">
        <v>344</v>
      </c>
      <c r="D1249" s="3" t="s">
        <v>707</v>
      </c>
      <c r="E1249" s="5">
        <v>90</v>
      </c>
      <c r="F1249" s="5">
        <v>42</v>
      </c>
      <c r="G1249" s="5">
        <v>35</v>
      </c>
      <c r="H1249" s="5">
        <v>42</v>
      </c>
      <c r="I1249" s="5">
        <v>47</v>
      </c>
      <c r="J1249" s="5">
        <v>25</v>
      </c>
      <c r="K1249" s="5">
        <v>0</v>
      </c>
      <c r="L1249" s="5">
        <v>44</v>
      </c>
      <c r="M1249" s="5">
        <v>43</v>
      </c>
      <c r="N1249" s="5">
        <v>36</v>
      </c>
      <c r="O1249" s="6">
        <v>46.666666666666664</v>
      </c>
      <c r="P1249" s="6">
        <v>38.888888888888886</v>
      </c>
      <c r="Q1249" s="6">
        <v>46.666666666666664</v>
      </c>
      <c r="R1249" s="6">
        <v>52.222222222222221</v>
      </c>
      <c r="S1249" s="6">
        <v>27.777777777777779</v>
      </c>
      <c r="T1249" s="6">
        <v>0</v>
      </c>
      <c r="U1249" s="6">
        <v>48.888888888888886</v>
      </c>
      <c r="V1249" s="6">
        <v>47.777777777777779</v>
      </c>
      <c r="W1249" s="6">
        <v>40</v>
      </c>
      <c r="X1249" s="5">
        <v>24</v>
      </c>
      <c r="Y1249" s="5">
        <v>21</v>
      </c>
      <c r="Z1249" s="5">
        <v>3</v>
      </c>
      <c r="AA1249" s="5">
        <v>13</v>
      </c>
      <c r="AB1249" s="5">
        <v>11</v>
      </c>
      <c r="AC1249" s="5">
        <v>3</v>
      </c>
      <c r="AD1249" s="5">
        <v>11</v>
      </c>
      <c r="AE1249" s="5">
        <v>10</v>
      </c>
      <c r="AF1249" s="5">
        <v>0</v>
      </c>
      <c r="AG1249" s="6">
        <v>0</v>
      </c>
      <c r="AH1249" s="6">
        <v>90.909090909090907</v>
      </c>
      <c r="AI1249" s="3">
        <v>27.272727272727273</v>
      </c>
      <c r="AJ1249" s="3">
        <v>84.615384615384613</v>
      </c>
    </row>
    <row r="1250" spans="1:36" hidden="1" x14ac:dyDescent="0.2">
      <c r="A1250" s="1" t="str">
        <f t="shared" si="19"/>
        <v>BurnleyMixed White and Asian</v>
      </c>
      <c r="B1250" s="3" t="s">
        <v>343</v>
      </c>
      <c r="C1250" s="3" t="s">
        <v>344</v>
      </c>
      <c r="D1250" s="3" t="s">
        <v>708</v>
      </c>
      <c r="E1250" s="5">
        <v>476</v>
      </c>
      <c r="F1250" s="5">
        <v>237</v>
      </c>
      <c r="G1250" s="5">
        <v>146</v>
      </c>
      <c r="H1250" s="5">
        <v>254</v>
      </c>
      <c r="I1250" s="5">
        <v>279</v>
      </c>
      <c r="J1250" s="5">
        <v>190</v>
      </c>
      <c r="K1250" s="5">
        <v>0</v>
      </c>
      <c r="L1250" s="5">
        <v>212</v>
      </c>
      <c r="M1250" s="5">
        <v>274</v>
      </c>
      <c r="N1250" s="5">
        <v>182</v>
      </c>
      <c r="O1250" s="6">
        <v>49.789915966386552</v>
      </c>
      <c r="P1250" s="6">
        <v>30.672268907563026</v>
      </c>
      <c r="Q1250" s="6">
        <v>53.361344537815128</v>
      </c>
      <c r="R1250" s="6">
        <v>58.613445378151262</v>
      </c>
      <c r="S1250" s="6">
        <v>39.915966386554622</v>
      </c>
      <c r="T1250" s="6">
        <v>0</v>
      </c>
      <c r="U1250" s="6">
        <v>44.537815126050418</v>
      </c>
      <c r="V1250" s="6">
        <v>57.563025210084035</v>
      </c>
      <c r="W1250" s="6">
        <v>38.235294117647058</v>
      </c>
      <c r="X1250" s="5">
        <v>129</v>
      </c>
      <c r="Y1250" s="5">
        <v>101</v>
      </c>
      <c r="Z1250" s="5">
        <v>13</v>
      </c>
      <c r="AA1250" s="5">
        <v>64</v>
      </c>
      <c r="AB1250" s="5">
        <v>51</v>
      </c>
      <c r="AC1250" s="5">
        <v>7</v>
      </c>
      <c r="AD1250" s="5">
        <v>65</v>
      </c>
      <c r="AE1250" s="5">
        <v>50</v>
      </c>
      <c r="AF1250" s="5">
        <v>6</v>
      </c>
      <c r="AG1250" s="6">
        <v>12</v>
      </c>
      <c r="AH1250" s="6">
        <v>76.92307692307692</v>
      </c>
      <c r="AI1250" s="3">
        <v>13.725490196078431</v>
      </c>
      <c r="AJ1250" s="3">
        <v>79.6875</v>
      </c>
    </row>
    <row r="1251" spans="1:36" hidden="1" x14ac:dyDescent="0.2">
      <c r="A1251" s="1" t="str">
        <f t="shared" si="19"/>
        <v>BurnleyMixed Other</v>
      </c>
      <c r="B1251" s="3" t="s">
        <v>343</v>
      </c>
      <c r="C1251" s="3" t="s">
        <v>344</v>
      </c>
      <c r="D1251" s="3" t="s">
        <v>709</v>
      </c>
      <c r="E1251" s="5">
        <v>182</v>
      </c>
      <c r="F1251" s="5">
        <v>94</v>
      </c>
      <c r="G1251" s="5">
        <v>64</v>
      </c>
      <c r="H1251" s="5">
        <v>93</v>
      </c>
      <c r="I1251" s="5">
        <v>105</v>
      </c>
      <c r="J1251" s="5">
        <v>80</v>
      </c>
      <c r="K1251" s="5">
        <v>1</v>
      </c>
      <c r="L1251" s="5">
        <v>86</v>
      </c>
      <c r="M1251" s="5">
        <v>94</v>
      </c>
      <c r="N1251" s="5">
        <v>75</v>
      </c>
      <c r="O1251" s="6">
        <v>51.64835164835165</v>
      </c>
      <c r="P1251" s="6">
        <v>35.164835164835168</v>
      </c>
      <c r="Q1251" s="6">
        <v>51.098901098901102</v>
      </c>
      <c r="R1251" s="6">
        <v>57.692307692307693</v>
      </c>
      <c r="S1251" s="6">
        <v>43.956043956043956</v>
      </c>
      <c r="T1251" s="6">
        <v>0.5494505494505495</v>
      </c>
      <c r="U1251" s="6">
        <v>47.252747252747255</v>
      </c>
      <c r="V1251" s="6">
        <v>51.64835164835165</v>
      </c>
      <c r="W1251" s="6">
        <v>41.208791208791212</v>
      </c>
      <c r="X1251" s="5">
        <v>65</v>
      </c>
      <c r="Y1251" s="5">
        <v>57</v>
      </c>
      <c r="Z1251" s="5">
        <v>6</v>
      </c>
      <c r="AA1251" s="5">
        <v>39</v>
      </c>
      <c r="AB1251" s="5">
        <v>33</v>
      </c>
      <c r="AC1251" s="5">
        <v>6</v>
      </c>
      <c r="AD1251" s="5">
        <v>26</v>
      </c>
      <c r="AE1251" s="5">
        <v>24</v>
      </c>
      <c r="AF1251" s="5">
        <v>0</v>
      </c>
      <c r="AG1251" s="6">
        <v>0</v>
      </c>
      <c r="AH1251" s="6">
        <v>92.307692307692307</v>
      </c>
      <c r="AI1251" s="3">
        <v>18.181818181818183</v>
      </c>
      <c r="AJ1251" s="3">
        <v>84.615384615384613</v>
      </c>
    </row>
    <row r="1252" spans="1:36" hidden="1" x14ac:dyDescent="0.2">
      <c r="A1252" s="1" t="str">
        <f t="shared" si="19"/>
        <v>BurnleyIndian</v>
      </c>
      <c r="B1252" s="3" t="s">
        <v>343</v>
      </c>
      <c r="C1252" s="3" t="s">
        <v>344</v>
      </c>
      <c r="D1252" s="3" t="s">
        <v>710</v>
      </c>
      <c r="E1252" s="5">
        <v>321</v>
      </c>
      <c r="F1252" s="5">
        <v>135</v>
      </c>
      <c r="G1252" s="5">
        <v>96</v>
      </c>
      <c r="H1252" s="5">
        <v>132</v>
      </c>
      <c r="I1252" s="5">
        <v>152</v>
      </c>
      <c r="J1252" s="5">
        <v>109</v>
      </c>
      <c r="K1252" s="5">
        <v>1</v>
      </c>
      <c r="L1252" s="5">
        <v>120</v>
      </c>
      <c r="M1252" s="5">
        <v>139</v>
      </c>
      <c r="N1252" s="5">
        <v>106</v>
      </c>
      <c r="O1252" s="6">
        <v>42.056074766355138</v>
      </c>
      <c r="P1252" s="6">
        <v>29.906542056074766</v>
      </c>
      <c r="Q1252" s="6">
        <v>41.121495327102807</v>
      </c>
      <c r="R1252" s="6">
        <v>47.352024922118382</v>
      </c>
      <c r="S1252" s="6">
        <v>33.956386292834893</v>
      </c>
      <c r="T1252" s="6">
        <v>0.3115264797507788</v>
      </c>
      <c r="U1252" s="6">
        <v>37.383177570093459</v>
      </c>
      <c r="V1252" s="6">
        <v>43.302180685358259</v>
      </c>
      <c r="W1252" s="6">
        <v>33.021806853582554</v>
      </c>
      <c r="X1252" s="5">
        <v>128</v>
      </c>
      <c r="Y1252" s="5">
        <v>108</v>
      </c>
      <c r="Z1252" s="5">
        <v>13</v>
      </c>
      <c r="AA1252" s="5">
        <v>60</v>
      </c>
      <c r="AB1252" s="5">
        <v>47</v>
      </c>
      <c r="AC1252" s="5">
        <v>5</v>
      </c>
      <c r="AD1252" s="5">
        <v>68</v>
      </c>
      <c r="AE1252" s="5">
        <v>61</v>
      </c>
      <c r="AF1252" s="5">
        <v>8</v>
      </c>
      <c r="AG1252" s="6">
        <v>13.114754098360656</v>
      </c>
      <c r="AH1252" s="6">
        <v>89.705882352941174</v>
      </c>
      <c r="AI1252" s="3">
        <v>10.638297872340425</v>
      </c>
      <c r="AJ1252" s="3">
        <v>78.333333333333329</v>
      </c>
    </row>
    <row r="1253" spans="1:36" hidden="1" x14ac:dyDescent="0.2">
      <c r="A1253" s="1" t="str">
        <f t="shared" si="19"/>
        <v>BurnleyPakistani</v>
      </c>
      <c r="B1253" s="3" t="s">
        <v>343</v>
      </c>
      <c r="C1253" s="3" t="s">
        <v>344</v>
      </c>
      <c r="D1253" s="3" t="s">
        <v>711</v>
      </c>
      <c r="E1253" s="5">
        <v>5924</v>
      </c>
      <c r="F1253" s="5">
        <v>4668</v>
      </c>
      <c r="G1253" s="5">
        <v>3668</v>
      </c>
      <c r="H1253" s="5">
        <v>4499</v>
      </c>
      <c r="I1253" s="5">
        <v>4737</v>
      </c>
      <c r="J1253" s="5">
        <v>4046</v>
      </c>
      <c r="K1253" s="5">
        <v>3</v>
      </c>
      <c r="L1253" s="5">
        <v>2668</v>
      </c>
      <c r="M1253" s="5">
        <v>4762</v>
      </c>
      <c r="N1253" s="5">
        <v>4184</v>
      </c>
      <c r="O1253" s="6">
        <v>78.798109385550305</v>
      </c>
      <c r="P1253" s="6">
        <v>61.917623227548951</v>
      </c>
      <c r="Q1253" s="6">
        <v>75.945307224848079</v>
      </c>
      <c r="R1253" s="6">
        <v>79.962862930452403</v>
      </c>
      <c r="S1253" s="6">
        <v>68.298446995273466</v>
      </c>
      <c r="T1253" s="6">
        <v>5.0641458474004052E-2</v>
      </c>
      <c r="U1253" s="6">
        <v>45.037137069547605</v>
      </c>
      <c r="V1253" s="6">
        <v>80.384875084402424</v>
      </c>
      <c r="W1253" s="6">
        <v>70.627954085077647</v>
      </c>
      <c r="X1253" s="5">
        <v>2113</v>
      </c>
      <c r="Y1253" s="5">
        <v>1311</v>
      </c>
      <c r="Z1253" s="5">
        <v>147</v>
      </c>
      <c r="AA1253" s="5">
        <v>1582</v>
      </c>
      <c r="AB1253" s="5">
        <v>951</v>
      </c>
      <c r="AC1253" s="5">
        <v>113</v>
      </c>
      <c r="AD1253" s="5">
        <v>531</v>
      </c>
      <c r="AE1253" s="5">
        <v>360</v>
      </c>
      <c r="AF1253" s="5">
        <v>34</v>
      </c>
      <c r="AG1253" s="6">
        <v>9.4444444444444446</v>
      </c>
      <c r="AH1253" s="6">
        <v>67.79661016949153</v>
      </c>
      <c r="AI1253" s="3">
        <v>11.882229232386962</v>
      </c>
      <c r="AJ1253" s="3">
        <v>60.113780025284449</v>
      </c>
    </row>
    <row r="1254" spans="1:36" hidden="1" x14ac:dyDescent="0.2">
      <c r="A1254" s="1" t="str">
        <f t="shared" si="19"/>
        <v>BurnleyBangladeshi</v>
      </c>
      <c r="B1254" s="3" t="s">
        <v>343</v>
      </c>
      <c r="C1254" s="3" t="s">
        <v>344</v>
      </c>
      <c r="D1254" s="3" t="s">
        <v>712</v>
      </c>
      <c r="E1254" s="5">
        <v>2425</v>
      </c>
      <c r="F1254" s="5">
        <v>2057</v>
      </c>
      <c r="G1254" s="5">
        <v>1806</v>
      </c>
      <c r="H1254" s="5">
        <v>2034</v>
      </c>
      <c r="I1254" s="5">
        <v>2103</v>
      </c>
      <c r="J1254" s="5">
        <v>1909</v>
      </c>
      <c r="K1254" s="5">
        <v>0</v>
      </c>
      <c r="L1254" s="5">
        <v>1820</v>
      </c>
      <c r="M1254" s="5">
        <v>2154</v>
      </c>
      <c r="N1254" s="5">
        <v>1979</v>
      </c>
      <c r="O1254" s="6">
        <v>84.824742268041234</v>
      </c>
      <c r="P1254" s="6">
        <v>74.474226804123717</v>
      </c>
      <c r="Q1254" s="6">
        <v>83.876288659793815</v>
      </c>
      <c r="R1254" s="6">
        <v>86.721649484536087</v>
      </c>
      <c r="S1254" s="6">
        <v>78.721649484536087</v>
      </c>
      <c r="T1254" s="6">
        <v>0</v>
      </c>
      <c r="U1254" s="6">
        <v>75.051546391752581</v>
      </c>
      <c r="V1254" s="6">
        <v>88.824742268041234</v>
      </c>
      <c r="W1254" s="6">
        <v>81.608247422680407</v>
      </c>
      <c r="X1254" s="5">
        <v>784</v>
      </c>
      <c r="Y1254" s="5">
        <v>477</v>
      </c>
      <c r="Z1254" s="5">
        <v>68</v>
      </c>
      <c r="AA1254" s="5">
        <v>676</v>
      </c>
      <c r="AB1254" s="5">
        <v>410</v>
      </c>
      <c r="AC1254" s="5">
        <v>61</v>
      </c>
      <c r="AD1254" s="5">
        <v>108</v>
      </c>
      <c r="AE1254" s="5">
        <v>67</v>
      </c>
      <c r="AF1254" s="5">
        <v>7</v>
      </c>
      <c r="AG1254" s="6">
        <v>10.447761194029852</v>
      </c>
      <c r="AH1254" s="6">
        <v>62.037037037037038</v>
      </c>
      <c r="AI1254" s="3">
        <v>14.878048780487806</v>
      </c>
      <c r="AJ1254" s="3">
        <v>60.650887573964496</v>
      </c>
    </row>
    <row r="1255" spans="1:36" hidden="1" x14ac:dyDescent="0.2">
      <c r="A1255" s="1" t="str">
        <f t="shared" si="19"/>
        <v>BurnleyChinese</v>
      </c>
      <c r="B1255" s="3" t="s">
        <v>343</v>
      </c>
      <c r="C1255" s="3" t="s">
        <v>344</v>
      </c>
      <c r="D1255" s="3" t="s">
        <v>713</v>
      </c>
      <c r="E1255" s="5">
        <v>222</v>
      </c>
      <c r="F1255" s="5">
        <v>100</v>
      </c>
      <c r="G1255" s="5">
        <v>63</v>
      </c>
      <c r="H1255" s="5">
        <v>106</v>
      </c>
      <c r="I1255" s="5">
        <v>110</v>
      </c>
      <c r="J1255" s="5">
        <v>76</v>
      </c>
      <c r="K1255" s="5">
        <v>1</v>
      </c>
      <c r="L1255" s="5">
        <v>91</v>
      </c>
      <c r="M1255" s="5">
        <v>109</v>
      </c>
      <c r="N1255" s="5">
        <v>68</v>
      </c>
      <c r="O1255" s="6">
        <v>45.045045045045043</v>
      </c>
      <c r="P1255" s="6">
        <v>28.378378378378379</v>
      </c>
      <c r="Q1255" s="6">
        <v>47.747747747747745</v>
      </c>
      <c r="R1255" s="6">
        <v>49.549549549549546</v>
      </c>
      <c r="S1255" s="6">
        <v>34.234234234234236</v>
      </c>
      <c r="T1255" s="6">
        <v>0.45045045045045046</v>
      </c>
      <c r="U1255" s="6">
        <v>40.990990990990994</v>
      </c>
      <c r="V1255" s="6">
        <v>49.099099099099099</v>
      </c>
      <c r="W1255" s="6">
        <v>30.63063063063063</v>
      </c>
      <c r="X1255" s="5">
        <v>122</v>
      </c>
      <c r="Y1255" s="5">
        <v>105</v>
      </c>
      <c r="Z1255" s="5">
        <v>3</v>
      </c>
      <c r="AA1255" s="5">
        <v>43</v>
      </c>
      <c r="AB1255" s="5">
        <v>33</v>
      </c>
      <c r="AC1255" s="5">
        <v>0</v>
      </c>
      <c r="AD1255" s="5">
        <v>79</v>
      </c>
      <c r="AE1255" s="5">
        <v>72</v>
      </c>
      <c r="AF1255" s="5">
        <v>3</v>
      </c>
      <c r="AG1255" s="6">
        <v>4.166666666666667</v>
      </c>
      <c r="AH1255" s="6">
        <v>91.139240506329116</v>
      </c>
      <c r="AI1255" s="3">
        <v>0</v>
      </c>
      <c r="AJ1255" s="3">
        <v>76.744186046511629</v>
      </c>
    </row>
    <row r="1256" spans="1:36" hidden="1" x14ac:dyDescent="0.2">
      <c r="A1256" s="1" t="str">
        <f t="shared" si="19"/>
        <v>BurnleyAsian Other</v>
      </c>
      <c r="B1256" s="3" t="s">
        <v>343</v>
      </c>
      <c r="C1256" s="3" t="s">
        <v>344</v>
      </c>
      <c r="D1256" s="3" t="s">
        <v>714</v>
      </c>
      <c r="E1256" s="5">
        <v>686</v>
      </c>
      <c r="F1256" s="5">
        <v>407</v>
      </c>
      <c r="G1256" s="5">
        <v>254</v>
      </c>
      <c r="H1256" s="5">
        <v>393</v>
      </c>
      <c r="I1256" s="5">
        <v>429</v>
      </c>
      <c r="J1256" s="5">
        <v>324</v>
      </c>
      <c r="K1256" s="5">
        <v>0</v>
      </c>
      <c r="L1256" s="5">
        <v>293</v>
      </c>
      <c r="M1256" s="5">
        <v>458</v>
      </c>
      <c r="N1256" s="5">
        <v>286</v>
      </c>
      <c r="O1256" s="6">
        <v>59.329446064139944</v>
      </c>
      <c r="P1256" s="6">
        <v>37.026239067055393</v>
      </c>
      <c r="Q1256" s="6">
        <v>57.288629737609327</v>
      </c>
      <c r="R1256" s="6">
        <v>62.536443148688043</v>
      </c>
      <c r="S1256" s="6">
        <v>47.230320699708457</v>
      </c>
      <c r="T1256" s="6">
        <v>0</v>
      </c>
      <c r="U1256" s="6">
        <v>42.711370262390673</v>
      </c>
      <c r="V1256" s="6">
        <v>66.763848396501459</v>
      </c>
      <c r="W1256" s="6">
        <v>41.690962099125365</v>
      </c>
      <c r="X1256" s="5">
        <v>369</v>
      </c>
      <c r="Y1256" s="5">
        <v>324</v>
      </c>
      <c r="Z1256" s="5">
        <v>33</v>
      </c>
      <c r="AA1256" s="5">
        <v>197</v>
      </c>
      <c r="AB1256" s="5">
        <v>166</v>
      </c>
      <c r="AC1256" s="5">
        <v>30</v>
      </c>
      <c r="AD1256" s="5">
        <v>172</v>
      </c>
      <c r="AE1256" s="5">
        <v>158</v>
      </c>
      <c r="AF1256" s="5">
        <v>3</v>
      </c>
      <c r="AG1256" s="6">
        <v>1.8987341772151898</v>
      </c>
      <c r="AH1256" s="6">
        <v>91.860465116279073</v>
      </c>
      <c r="AI1256" s="3">
        <v>18.072289156626507</v>
      </c>
      <c r="AJ1256" s="3">
        <v>84.263959390862951</v>
      </c>
    </row>
    <row r="1257" spans="1:36" hidden="1" x14ac:dyDescent="0.2">
      <c r="A1257" s="1" t="str">
        <f t="shared" si="19"/>
        <v>BurnleyBlack African</v>
      </c>
      <c r="B1257" s="3" t="s">
        <v>343</v>
      </c>
      <c r="C1257" s="3" t="s">
        <v>344</v>
      </c>
      <c r="D1257" s="3" t="s">
        <v>715</v>
      </c>
      <c r="E1257" s="5">
        <v>76</v>
      </c>
      <c r="F1257" s="5">
        <v>54</v>
      </c>
      <c r="G1257" s="5">
        <v>32</v>
      </c>
      <c r="H1257" s="5">
        <v>49</v>
      </c>
      <c r="I1257" s="5">
        <v>58</v>
      </c>
      <c r="J1257" s="5">
        <v>39</v>
      </c>
      <c r="K1257" s="5">
        <v>0</v>
      </c>
      <c r="L1257" s="5">
        <v>50</v>
      </c>
      <c r="M1257" s="5">
        <v>46</v>
      </c>
      <c r="N1257" s="5">
        <v>43</v>
      </c>
      <c r="O1257" s="6">
        <v>71.05263157894737</v>
      </c>
      <c r="P1257" s="6">
        <v>42.10526315789474</v>
      </c>
      <c r="Q1257" s="6">
        <v>64.473684210526315</v>
      </c>
      <c r="R1257" s="6">
        <v>76.315789473684205</v>
      </c>
      <c r="S1257" s="6">
        <v>51.315789473684212</v>
      </c>
      <c r="T1257" s="6">
        <v>0</v>
      </c>
      <c r="U1257" s="6">
        <v>65.78947368421052</v>
      </c>
      <c r="V1257" s="6">
        <v>60.526315789473685</v>
      </c>
      <c r="W1257" s="6">
        <v>56.578947368421055</v>
      </c>
      <c r="X1257" s="5">
        <v>36</v>
      </c>
      <c r="Y1257" s="5">
        <v>29</v>
      </c>
      <c r="Z1257" s="5">
        <v>3</v>
      </c>
      <c r="AA1257" s="5">
        <v>22</v>
      </c>
      <c r="AB1257" s="5">
        <v>16</v>
      </c>
      <c r="AC1257" s="5">
        <v>3</v>
      </c>
      <c r="AD1257" s="5">
        <v>14</v>
      </c>
      <c r="AE1257" s="5">
        <v>13</v>
      </c>
      <c r="AF1257" s="5">
        <v>0</v>
      </c>
      <c r="AG1257" s="6">
        <v>0</v>
      </c>
      <c r="AH1257" s="6">
        <v>92.857142857142861</v>
      </c>
      <c r="AI1257" s="3">
        <v>18.75</v>
      </c>
      <c r="AJ1257" s="3">
        <v>72.727272727272734</v>
      </c>
    </row>
    <row r="1258" spans="1:36" hidden="1" x14ac:dyDescent="0.2">
      <c r="A1258" s="1" t="str">
        <f t="shared" si="19"/>
        <v>BurnleyBlack Caribbean</v>
      </c>
      <c r="B1258" s="3" t="s">
        <v>343</v>
      </c>
      <c r="C1258" s="3" t="s">
        <v>344</v>
      </c>
      <c r="D1258" s="3" t="s">
        <v>716</v>
      </c>
      <c r="E1258" s="5">
        <v>120</v>
      </c>
      <c r="F1258" s="5">
        <v>64</v>
      </c>
      <c r="G1258" s="5">
        <v>52</v>
      </c>
      <c r="H1258" s="5">
        <v>68</v>
      </c>
      <c r="I1258" s="5">
        <v>75</v>
      </c>
      <c r="J1258" s="5">
        <v>56</v>
      </c>
      <c r="K1258" s="5">
        <v>0</v>
      </c>
      <c r="L1258" s="5">
        <v>62</v>
      </c>
      <c r="M1258" s="5">
        <v>49</v>
      </c>
      <c r="N1258" s="5">
        <v>56</v>
      </c>
      <c r="O1258" s="6">
        <v>53.333333333333336</v>
      </c>
      <c r="P1258" s="6">
        <v>43.333333333333336</v>
      </c>
      <c r="Q1258" s="6">
        <v>56.666666666666664</v>
      </c>
      <c r="R1258" s="6">
        <v>62.5</v>
      </c>
      <c r="S1258" s="6">
        <v>46.666666666666664</v>
      </c>
      <c r="T1258" s="6">
        <v>0</v>
      </c>
      <c r="U1258" s="6">
        <v>51.666666666666664</v>
      </c>
      <c r="V1258" s="6">
        <v>40.833333333333336</v>
      </c>
      <c r="W1258" s="6">
        <v>46.666666666666664</v>
      </c>
      <c r="X1258" s="5">
        <v>45</v>
      </c>
      <c r="Y1258" s="5">
        <v>37</v>
      </c>
      <c r="Z1258" s="5">
        <v>9</v>
      </c>
      <c r="AA1258" s="5">
        <v>26</v>
      </c>
      <c r="AB1258" s="5">
        <v>19</v>
      </c>
      <c r="AC1258" s="5">
        <v>7</v>
      </c>
      <c r="AD1258" s="5">
        <v>19</v>
      </c>
      <c r="AE1258" s="5">
        <v>18</v>
      </c>
      <c r="AF1258" s="5">
        <v>2</v>
      </c>
      <c r="AG1258" s="6">
        <v>11.111111111111111</v>
      </c>
      <c r="AH1258" s="6">
        <v>94.736842105263165</v>
      </c>
      <c r="AI1258" s="3">
        <v>36.842105263157897</v>
      </c>
      <c r="AJ1258" s="3">
        <v>73.07692307692308</v>
      </c>
    </row>
    <row r="1259" spans="1:36" hidden="1" x14ac:dyDescent="0.2">
      <c r="A1259" s="1" t="str">
        <f t="shared" si="19"/>
        <v>BurnleyBlack Other</v>
      </c>
      <c r="B1259" s="3" t="s">
        <v>343</v>
      </c>
      <c r="C1259" s="3" t="s">
        <v>344</v>
      </c>
      <c r="D1259" s="3" t="s">
        <v>717</v>
      </c>
      <c r="E1259" s="5">
        <v>15</v>
      </c>
      <c r="F1259" s="5">
        <v>4</v>
      </c>
      <c r="G1259" s="5">
        <v>3</v>
      </c>
      <c r="H1259" s="5">
        <v>4</v>
      </c>
      <c r="I1259" s="5">
        <v>5</v>
      </c>
      <c r="J1259" s="5">
        <v>4</v>
      </c>
      <c r="K1259" s="5">
        <v>0</v>
      </c>
      <c r="L1259" s="5">
        <v>5</v>
      </c>
      <c r="M1259" s="5">
        <v>6</v>
      </c>
      <c r="N1259" s="5">
        <v>3</v>
      </c>
      <c r="O1259" s="6">
        <v>26.666666666666668</v>
      </c>
      <c r="P1259" s="6">
        <v>20</v>
      </c>
      <c r="Q1259" s="6">
        <v>26.666666666666668</v>
      </c>
      <c r="R1259" s="6">
        <v>33.333333333333336</v>
      </c>
      <c r="S1259" s="6">
        <v>26.666666666666668</v>
      </c>
      <c r="T1259" s="6">
        <v>0</v>
      </c>
      <c r="U1259" s="6">
        <v>33.333333333333336</v>
      </c>
      <c r="V1259" s="6">
        <v>40</v>
      </c>
      <c r="W1259" s="6">
        <v>20</v>
      </c>
      <c r="X1259" s="5">
        <v>4</v>
      </c>
      <c r="Y1259" s="5">
        <v>2</v>
      </c>
      <c r="Z1259" s="5">
        <v>1</v>
      </c>
      <c r="AA1259" s="5">
        <v>2</v>
      </c>
      <c r="AB1259" s="5">
        <v>1</v>
      </c>
      <c r="AC1259" s="5">
        <v>1</v>
      </c>
      <c r="AD1259" s="5">
        <v>2</v>
      </c>
      <c r="AE1259" s="5">
        <v>1</v>
      </c>
      <c r="AF1259" s="5">
        <v>0</v>
      </c>
      <c r="AG1259" s="6">
        <v>0</v>
      </c>
      <c r="AH1259" s="6">
        <v>50</v>
      </c>
      <c r="AI1259" s="3">
        <v>100</v>
      </c>
      <c r="AJ1259" s="3">
        <v>50</v>
      </c>
    </row>
    <row r="1260" spans="1:36" hidden="1" x14ac:dyDescent="0.2">
      <c r="A1260" s="1" t="str">
        <f t="shared" si="19"/>
        <v>BurnleyArab</v>
      </c>
      <c r="B1260" s="3" t="s">
        <v>343</v>
      </c>
      <c r="C1260" s="3" t="s">
        <v>344</v>
      </c>
      <c r="D1260" s="3" t="s">
        <v>699</v>
      </c>
      <c r="E1260" s="5">
        <v>55</v>
      </c>
      <c r="F1260" s="5">
        <v>27</v>
      </c>
      <c r="G1260" s="5">
        <v>24</v>
      </c>
      <c r="H1260" s="5">
        <v>33</v>
      </c>
      <c r="I1260" s="5">
        <v>28</v>
      </c>
      <c r="J1260" s="5">
        <v>25</v>
      </c>
      <c r="K1260" s="5">
        <v>1</v>
      </c>
      <c r="L1260" s="5">
        <v>20</v>
      </c>
      <c r="M1260" s="5">
        <v>30</v>
      </c>
      <c r="N1260" s="5">
        <v>26</v>
      </c>
      <c r="O1260" s="6">
        <v>49.090909090909093</v>
      </c>
      <c r="P1260" s="6">
        <v>43.636363636363633</v>
      </c>
      <c r="Q1260" s="6">
        <v>60</v>
      </c>
      <c r="R1260" s="6">
        <v>50.909090909090907</v>
      </c>
      <c r="S1260" s="6">
        <v>45.454545454545453</v>
      </c>
      <c r="T1260" s="6">
        <v>1.8181818181818181</v>
      </c>
      <c r="U1260" s="6">
        <v>36.363636363636367</v>
      </c>
      <c r="V1260" s="6">
        <v>54.545454545454547</v>
      </c>
      <c r="W1260" s="6">
        <v>47.272727272727273</v>
      </c>
      <c r="X1260" s="5">
        <v>32</v>
      </c>
      <c r="Y1260" s="5">
        <v>28</v>
      </c>
      <c r="Z1260" s="5">
        <v>2</v>
      </c>
      <c r="AA1260" s="5">
        <v>14</v>
      </c>
      <c r="AB1260" s="5">
        <v>10</v>
      </c>
      <c r="AC1260" s="5">
        <v>1</v>
      </c>
      <c r="AD1260" s="5">
        <v>18</v>
      </c>
      <c r="AE1260" s="5">
        <v>18</v>
      </c>
      <c r="AF1260" s="5">
        <v>1</v>
      </c>
      <c r="AG1260" s="6">
        <v>5.5555555555555554</v>
      </c>
      <c r="AH1260" s="6">
        <v>100</v>
      </c>
      <c r="AI1260" s="3">
        <v>10</v>
      </c>
      <c r="AJ1260" s="3">
        <v>71.428571428571431</v>
      </c>
    </row>
    <row r="1261" spans="1:36" hidden="1" x14ac:dyDescent="0.2">
      <c r="A1261" s="1" t="str">
        <f t="shared" si="19"/>
        <v>BurnleyOther</v>
      </c>
      <c r="B1261" s="3" t="s">
        <v>343</v>
      </c>
      <c r="C1261" s="3" t="s">
        <v>344</v>
      </c>
      <c r="D1261" s="3" t="s">
        <v>718</v>
      </c>
      <c r="E1261" s="5">
        <v>185</v>
      </c>
      <c r="F1261" s="5">
        <v>121</v>
      </c>
      <c r="G1261" s="5">
        <v>91</v>
      </c>
      <c r="H1261" s="5">
        <v>115</v>
      </c>
      <c r="I1261" s="5">
        <v>125</v>
      </c>
      <c r="J1261" s="5">
        <v>106</v>
      </c>
      <c r="K1261" s="5">
        <v>0</v>
      </c>
      <c r="L1261" s="5">
        <v>79</v>
      </c>
      <c r="M1261" s="5">
        <v>98</v>
      </c>
      <c r="N1261" s="5">
        <v>96</v>
      </c>
      <c r="O1261" s="6">
        <v>65.405405405405403</v>
      </c>
      <c r="P1261" s="6">
        <v>49.189189189189186</v>
      </c>
      <c r="Q1261" s="6">
        <v>62.162162162162161</v>
      </c>
      <c r="R1261" s="6">
        <v>67.567567567567565</v>
      </c>
      <c r="S1261" s="6">
        <v>57.297297297297298</v>
      </c>
      <c r="T1261" s="6">
        <v>0</v>
      </c>
      <c r="U1261" s="6">
        <v>42.702702702702702</v>
      </c>
      <c r="V1261" s="6">
        <v>52.972972972972975</v>
      </c>
      <c r="W1261" s="6">
        <v>51.891891891891895</v>
      </c>
      <c r="X1261" s="5">
        <v>78</v>
      </c>
      <c r="Y1261" s="5">
        <v>60</v>
      </c>
      <c r="Z1261" s="5">
        <v>2</v>
      </c>
      <c r="AA1261" s="5">
        <v>47</v>
      </c>
      <c r="AB1261" s="5">
        <v>33</v>
      </c>
      <c r="AC1261" s="5">
        <v>1</v>
      </c>
      <c r="AD1261" s="5">
        <v>31</v>
      </c>
      <c r="AE1261" s="5">
        <v>27</v>
      </c>
      <c r="AF1261" s="5">
        <v>1</v>
      </c>
      <c r="AG1261" s="6">
        <v>3.7037037037037037</v>
      </c>
      <c r="AH1261" s="6">
        <v>87.096774193548384</v>
      </c>
      <c r="AI1261" s="3">
        <v>3.0303030303030303</v>
      </c>
      <c r="AJ1261" s="3">
        <v>70.212765957446805</v>
      </c>
    </row>
    <row r="1262" spans="1:36" x14ac:dyDescent="0.2">
      <c r="A1262" s="1" t="str">
        <f t="shared" si="19"/>
        <v>BuryAll people</v>
      </c>
      <c r="B1262" s="3" t="s">
        <v>561</v>
      </c>
      <c r="C1262" s="3" t="s">
        <v>562</v>
      </c>
      <c r="D1262" s="3" t="s">
        <v>700</v>
      </c>
      <c r="E1262" s="5">
        <v>185060</v>
      </c>
      <c r="F1262" s="5">
        <v>16623</v>
      </c>
      <c r="G1262" s="5">
        <v>15549</v>
      </c>
      <c r="H1262" s="5">
        <v>24821</v>
      </c>
      <c r="I1262" s="5">
        <v>27218</v>
      </c>
      <c r="J1262" s="5">
        <v>2961</v>
      </c>
      <c r="K1262" s="5">
        <v>0</v>
      </c>
      <c r="L1262" s="5">
        <v>26121</v>
      </c>
      <c r="M1262" s="5">
        <v>10384</v>
      </c>
      <c r="N1262" s="5">
        <v>1447</v>
      </c>
      <c r="O1262" s="6">
        <v>8.9824921647033396</v>
      </c>
      <c r="P1262" s="6">
        <v>8.402139846536258</v>
      </c>
      <c r="Q1262" s="6">
        <v>13.412406786988004</v>
      </c>
      <c r="R1262" s="6">
        <v>14.707662379768724</v>
      </c>
      <c r="S1262" s="6">
        <v>1.6000216146114774</v>
      </c>
      <c r="T1262" s="6">
        <v>0</v>
      </c>
      <c r="U1262" s="6">
        <v>14.114881660002162</v>
      </c>
      <c r="V1262" s="6">
        <v>5.6111531395223171</v>
      </c>
      <c r="W1262" s="6">
        <v>0.78190857019345072</v>
      </c>
      <c r="X1262" s="5">
        <v>62591</v>
      </c>
      <c r="Y1262" s="5">
        <v>54537</v>
      </c>
      <c r="Z1262" s="5">
        <v>2913</v>
      </c>
      <c r="AA1262" s="5">
        <v>8765</v>
      </c>
      <c r="AB1262" s="5">
        <v>6826</v>
      </c>
      <c r="AC1262" s="5">
        <v>684</v>
      </c>
      <c r="AD1262" s="5">
        <v>53826</v>
      </c>
      <c r="AE1262" s="5">
        <v>47711</v>
      </c>
      <c r="AF1262" s="5">
        <v>2229</v>
      </c>
      <c r="AG1262" s="6">
        <v>4.6718786024187295</v>
      </c>
      <c r="AH1262" s="6">
        <v>88.639319288076393</v>
      </c>
      <c r="AI1262" s="6">
        <v>10.020509815411661</v>
      </c>
      <c r="AJ1262" s="6">
        <v>77.8779235596121</v>
      </c>
    </row>
    <row r="1263" spans="1:36" hidden="1" x14ac:dyDescent="0.2">
      <c r="A1263" s="1" t="str">
        <f t="shared" si="19"/>
        <v>BuryWhite British</v>
      </c>
      <c r="B1263" s="3" t="s">
        <v>561</v>
      </c>
      <c r="C1263" s="3" t="s">
        <v>562</v>
      </c>
      <c r="D1263" s="3" t="s">
        <v>701</v>
      </c>
      <c r="E1263" s="5">
        <v>157897</v>
      </c>
      <c r="F1263" s="5">
        <v>13133</v>
      </c>
      <c r="G1263" s="5">
        <v>10770</v>
      </c>
      <c r="H1263" s="5">
        <v>19526</v>
      </c>
      <c r="I1263" s="5">
        <v>21687</v>
      </c>
      <c r="J1263" s="5">
        <v>1752</v>
      </c>
      <c r="K1263" s="5">
        <v>0</v>
      </c>
      <c r="L1263" s="5">
        <v>22160</v>
      </c>
      <c r="M1263" s="5">
        <v>6510</v>
      </c>
      <c r="N1263" s="5">
        <v>498</v>
      </c>
      <c r="O1263" s="6">
        <v>8.3174474499198841</v>
      </c>
      <c r="P1263" s="6">
        <v>6.8209022337346497</v>
      </c>
      <c r="Q1263" s="6">
        <v>12.366289416518363</v>
      </c>
      <c r="R1263" s="6">
        <v>13.734903133055093</v>
      </c>
      <c r="S1263" s="6">
        <v>1.1095840959612913</v>
      </c>
      <c r="T1263" s="6">
        <v>0</v>
      </c>
      <c r="U1263" s="6">
        <v>14.034465505994413</v>
      </c>
      <c r="V1263" s="6">
        <v>4.122940904513702</v>
      </c>
      <c r="W1263" s="6">
        <v>0.31539547933146289</v>
      </c>
      <c r="X1263" s="5">
        <v>52333</v>
      </c>
      <c r="Y1263" s="5">
        <v>46435</v>
      </c>
      <c r="Z1263" s="5">
        <v>2244</v>
      </c>
      <c r="AA1263" s="5">
        <v>6582</v>
      </c>
      <c r="AB1263" s="5">
        <v>5292</v>
      </c>
      <c r="AC1263" s="5">
        <v>519</v>
      </c>
      <c r="AD1263" s="5">
        <v>45751</v>
      </c>
      <c r="AE1263" s="5">
        <v>41143</v>
      </c>
      <c r="AF1263" s="5">
        <v>1725</v>
      </c>
      <c r="AG1263" s="6">
        <v>4.1926937753688351</v>
      </c>
      <c r="AH1263" s="6">
        <v>89.928089003519048</v>
      </c>
      <c r="AI1263" s="6">
        <v>9.8072562358276638</v>
      </c>
      <c r="AJ1263" s="6">
        <v>80.401093892433906</v>
      </c>
    </row>
    <row r="1264" spans="1:36" hidden="1" x14ac:dyDescent="0.2">
      <c r="A1264" s="1" t="str">
        <f t="shared" si="19"/>
        <v>BuryMinorities - all other than White British</v>
      </c>
      <c r="B1264" s="3" t="s">
        <v>561</v>
      </c>
      <c r="C1264" s="3" t="s">
        <v>562</v>
      </c>
      <c r="D1264" s="3" t="s">
        <v>702</v>
      </c>
      <c r="E1264" s="5">
        <v>27163</v>
      </c>
      <c r="F1264" s="5">
        <v>3490</v>
      </c>
      <c r="G1264" s="5">
        <v>4779</v>
      </c>
      <c r="H1264" s="5">
        <v>5295</v>
      </c>
      <c r="I1264" s="5">
        <v>5531</v>
      </c>
      <c r="J1264" s="5">
        <v>1209</v>
      </c>
      <c r="K1264" s="5">
        <v>0</v>
      </c>
      <c r="L1264" s="5">
        <v>3961</v>
      </c>
      <c r="M1264" s="5">
        <v>3874</v>
      </c>
      <c r="N1264" s="5">
        <v>949</v>
      </c>
      <c r="O1264" s="6">
        <v>12.848359901336377</v>
      </c>
      <c r="P1264" s="6">
        <v>17.593785664322791</v>
      </c>
      <c r="Q1264" s="6">
        <v>19.493428560910061</v>
      </c>
      <c r="R1264" s="6">
        <v>20.362257482605013</v>
      </c>
      <c r="S1264" s="6">
        <v>4.4509074844457537</v>
      </c>
      <c r="T1264" s="6">
        <v>0</v>
      </c>
      <c r="U1264" s="6">
        <v>14.582336266244523</v>
      </c>
      <c r="V1264" s="6">
        <v>14.262047638331554</v>
      </c>
      <c r="W1264" s="6">
        <v>3.493723079188602</v>
      </c>
      <c r="X1264" s="5">
        <v>10258</v>
      </c>
      <c r="Y1264" s="5">
        <v>8102</v>
      </c>
      <c r="Z1264" s="5">
        <v>669</v>
      </c>
      <c r="AA1264" s="5">
        <v>2183</v>
      </c>
      <c r="AB1264" s="5">
        <v>1534</v>
      </c>
      <c r="AC1264" s="5">
        <v>165</v>
      </c>
      <c r="AD1264" s="5">
        <v>8075</v>
      </c>
      <c r="AE1264" s="5">
        <v>6568</v>
      </c>
      <c r="AF1264" s="5">
        <v>504</v>
      </c>
      <c r="AG1264" s="6">
        <v>7.6735688185140072</v>
      </c>
      <c r="AH1264" s="6">
        <v>81.337461300309599</v>
      </c>
      <c r="AI1264" s="6">
        <v>10.756192959582791</v>
      </c>
      <c r="AJ1264" s="6">
        <v>70.270270270270274</v>
      </c>
    </row>
    <row r="1265" spans="1:36" hidden="1" x14ac:dyDescent="0.2">
      <c r="A1265" s="1" t="str">
        <f t="shared" si="19"/>
        <v>BuryWhite Irish</v>
      </c>
      <c r="B1265" s="3" t="s">
        <v>561</v>
      </c>
      <c r="C1265" s="3" t="s">
        <v>562</v>
      </c>
      <c r="D1265" s="3" t="s">
        <v>703</v>
      </c>
      <c r="E1265" s="5">
        <v>2357</v>
      </c>
      <c r="F1265" s="5">
        <v>190</v>
      </c>
      <c r="G1265" s="5">
        <v>169</v>
      </c>
      <c r="H1265" s="5">
        <v>266</v>
      </c>
      <c r="I1265" s="5">
        <v>300</v>
      </c>
      <c r="J1265" s="5">
        <v>28</v>
      </c>
      <c r="K1265" s="5">
        <v>0</v>
      </c>
      <c r="L1265" s="5">
        <v>352</v>
      </c>
      <c r="M1265" s="5">
        <v>89</v>
      </c>
      <c r="N1265" s="5">
        <v>20</v>
      </c>
      <c r="O1265" s="6">
        <v>8.0610946117946547</v>
      </c>
      <c r="P1265" s="6">
        <v>7.1701315231226133</v>
      </c>
      <c r="Q1265" s="6">
        <v>11.285532456512517</v>
      </c>
      <c r="R1265" s="6">
        <v>12.728044123886296</v>
      </c>
      <c r="S1265" s="6">
        <v>1.1879507848960542</v>
      </c>
      <c r="T1265" s="6">
        <v>0</v>
      </c>
      <c r="U1265" s="6">
        <v>14.934238438693255</v>
      </c>
      <c r="V1265" s="6">
        <v>3.7759864234196012</v>
      </c>
      <c r="W1265" s="6">
        <v>0.84853627492575312</v>
      </c>
      <c r="X1265" s="5">
        <v>645</v>
      </c>
      <c r="Y1265" s="5">
        <v>571</v>
      </c>
      <c r="Z1265" s="5">
        <v>22</v>
      </c>
      <c r="AA1265" s="5">
        <v>50</v>
      </c>
      <c r="AB1265" s="5">
        <v>35</v>
      </c>
      <c r="AC1265" s="5">
        <v>4</v>
      </c>
      <c r="AD1265" s="5">
        <v>595</v>
      </c>
      <c r="AE1265" s="5">
        <v>536</v>
      </c>
      <c r="AF1265" s="5">
        <v>18</v>
      </c>
      <c r="AG1265" s="6">
        <v>3.3582089552238807</v>
      </c>
      <c r="AH1265" s="6">
        <v>90.084033613445385</v>
      </c>
      <c r="AI1265" s="6">
        <v>11.428571428571429</v>
      </c>
      <c r="AJ1265" s="6">
        <v>70</v>
      </c>
    </row>
    <row r="1266" spans="1:36" hidden="1" x14ac:dyDescent="0.2">
      <c r="A1266" s="1" t="str">
        <f t="shared" si="19"/>
        <v>BuryWhite Gyspy or Irish Traveller</v>
      </c>
      <c r="B1266" s="3" t="s">
        <v>561</v>
      </c>
      <c r="C1266" s="3" t="s">
        <v>562</v>
      </c>
      <c r="D1266" s="3" t="s">
        <v>704</v>
      </c>
      <c r="E1266" s="5">
        <v>72</v>
      </c>
      <c r="F1266" s="5">
        <v>13</v>
      </c>
      <c r="G1266" s="5">
        <v>11</v>
      </c>
      <c r="H1266" s="5">
        <v>15</v>
      </c>
      <c r="I1266" s="5">
        <v>18</v>
      </c>
      <c r="J1266" s="5">
        <v>4</v>
      </c>
      <c r="K1266" s="5">
        <v>0</v>
      </c>
      <c r="L1266" s="5">
        <v>5</v>
      </c>
      <c r="M1266" s="5">
        <v>15</v>
      </c>
      <c r="N1266" s="5">
        <v>2</v>
      </c>
      <c r="O1266" s="6">
        <v>18.055555555555557</v>
      </c>
      <c r="P1266" s="6">
        <v>15.277777777777779</v>
      </c>
      <c r="Q1266" s="6">
        <v>20.833333333333332</v>
      </c>
      <c r="R1266" s="6">
        <v>25</v>
      </c>
      <c r="S1266" s="6">
        <v>5.5555555555555554</v>
      </c>
      <c r="T1266" s="6">
        <v>0</v>
      </c>
      <c r="U1266" s="6">
        <v>6.9444444444444446</v>
      </c>
      <c r="V1266" s="6">
        <v>20.833333333333332</v>
      </c>
      <c r="W1266" s="6">
        <v>2.7777777777777777</v>
      </c>
      <c r="X1266" s="5">
        <v>25</v>
      </c>
      <c r="Y1266" s="5">
        <v>22</v>
      </c>
      <c r="Z1266" s="5">
        <v>4</v>
      </c>
      <c r="AA1266" s="5">
        <v>10</v>
      </c>
      <c r="AB1266" s="5">
        <v>9</v>
      </c>
      <c r="AC1266" s="5">
        <v>1</v>
      </c>
      <c r="AD1266" s="5">
        <v>15</v>
      </c>
      <c r="AE1266" s="5">
        <v>13</v>
      </c>
      <c r="AF1266" s="5">
        <v>3</v>
      </c>
      <c r="AG1266" s="6">
        <v>23.076923076923077</v>
      </c>
      <c r="AH1266" s="6">
        <v>86.666666666666671</v>
      </c>
      <c r="AI1266" s="6">
        <v>11.111111111111111</v>
      </c>
      <c r="AJ1266" s="6">
        <v>90</v>
      </c>
    </row>
    <row r="1267" spans="1:36" hidden="1" x14ac:dyDescent="0.2">
      <c r="A1267" s="1" t="str">
        <f t="shared" si="19"/>
        <v>BuryWhite Other</v>
      </c>
      <c r="B1267" s="3" t="s">
        <v>561</v>
      </c>
      <c r="C1267" s="3" t="s">
        <v>562</v>
      </c>
      <c r="D1267" s="3" t="s">
        <v>705</v>
      </c>
      <c r="E1267" s="5">
        <v>4706</v>
      </c>
      <c r="F1267" s="5">
        <v>465</v>
      </c>
      <c r="G1267" s="5">
        <v>598</v>
      </c>
      <c r="H1267" s="5">
        <v>767</v>
      </c>
      <c r="I1267" s="5">
        <v>793</v>
      </c>
      <c r="J1267" s="5">
        <v>109</v>
      </c>
      <c r="K1267" s="5">
        <v>0</v>
      </c>
      <c r="L1267" s="5">
        <v>715</v>
      </c>
      <c r="M1267" s="5">
        <v>336</v>
      </c>
      <c r="N1267" s="5">
        <v>60</v>
      </c>
      <c r="O1267" s="6">
        <v>9.881002974925627</v>
      </c>
      <c r="P1267" s="6">
        <v>12.707182320441989</v>
      </c>
      <c r="Q1267" s="6">
        <v>16.298342541436465</v>
      </c>
      <c r="R1267" s="6">
        <v>16.850828729281769</v>
      </c>
      <c r="S1267" s="6">
        <v>2.31619209519762</v>
      </c>
      <c r="T1267" s="6">
        <v>0</v>
      </c>
      <c r="U1267" s="6">
        <v>15.193370165745856</v>
      </c>
      <c r="V1267" s="6">
        <v>7.1398215044623887</v>
      </c>
      <c r="W1267" s="6">
        <v>1.274968125796855</v>
      </c>
      <c r="X1267" s="5">
        <v>2250</v>
      </c>
      <c r="Y1267" s="5">
        <v>1997</v>
      </c>
      <c r="Z1267" s="5">
        <v>122</v>
      </c>
      <c r="AA1267" s="5">
        <v>319</v>
      </c>
      <c r="AB1267" s="5">
        <v>271</v>
      </c>
      <c r="AC1267" s="5">
        <v>23</v>
      </c>
      <c r="AD1267" s="5">
        <v>1931</v>
      </c>
      <c r="AE1267" s="5">
        <v>1726</v>
      </c>
      <c r="AF1267" s="5">
        <v>99</v>
      </c>
      <c r="AG1267" s="6">
        <v>5.7358053302433376</v>
      </c>
      <c r="AH1267" s="6">
        <v>89.383738995339201</v>
      </c>
      <c r="AI1267" s="6">
        <v>8.4870848708487081</v>
      </c>
      <c r="AJ1267" s="6">
        <v>84.952978056426332</v>
      </c>
    </row>
    <row r="1268" spans="1:36" hidden="1" x14ac:dyDescent="0.2">
      <c r="A1268" s="1" t="str">
        <f t="shared" si="19"/>
        <v>BuryMixed White and Black Caribbean</v>
      </c>
      <c r="B1268" s="3" t="s">
        <v>561</v>
      </c>
      <c r="C1268" s="3" t="s">
        <v>562</v>
      </c>
      <c r="D1268" s="3" t="s">
        <v>706</v>
      </c>
      <c r="E1268" s="5">
        <v>1307</v>
      </c>
      <c r="F1268" s="5">
        <v>181</v>
      </c>
      <c r="G1268" s="5">
        <v>169</v>
      </c>
      <c r="H1268" s="5">
        <v>252</v>
      </c>
      <c r="I1268" s="5">
        <v>254</v>
      </c>
      <c r="J1268" s="5">
        <v>20</v>
      </c>
      <c r="K1268" s="5">
        <v>0</v>
      </c>
      <c r="L1268" s="5">
        <v>194</v>
      </c>
      <c r="M1268" s="5">
        <v>97</v>
      </c>
      <c r="N1268" s="5">
        <v>6</v>
      </c>
      <c r="O1268" s="6">
        <v>13.848508033664881</v>
      </c>
      <c r="P1268" s="6">
        <v>12.930374904361132</v>
      </c>
      <c r="Q1268" s="6">
        <v>19.28079571537873</v>
      </c>
      <c r="R1268" s="6">
        <v>19.433817903596022</v>
      </c>
      <c r="S1268" s="6">
        <v>1.530221882172915</v>
      </c>
      <c r="T1268" s="6">
        <v>0</v>
      </c>
      <c r="U1268" s="6">
        <v>14.843152257077277</v>
      </c>
      <c r="V1268" s="6">
        <v>7.4215761285386384</v>
      </c>
      <c r="W1268" s="6">
        <v>0.45906656465187451</v>
      </c>
      <c r="X1268" s="5">
        <v>351</v>
      </c>
      <c r="Y1268" s="5">
        <v>286</v>
      </c>
      <c r="Z1268" s="5">
        <v>37</v>
      </c>
      <c r="AA1268" s="5">
        <v>71</v>
      </c>
      <c r="AB1268" s="5">
        <v>51</v>
      </c>
      <c r="AC1268" s="5">
        <v>3</v>
      </c>
      <c r="AD1268" s="5">
        <v>280</v>
      </c>
      <c r="AE1268" s="5">
        <v>235</v>
      </c>
      <c r="AF1268" s="5">
        <v>34</v>
      </c>
      <c r="AG1268" s="6">
        <v>14.468085106382979</v>
      </c>
      <c r="AH1268" s="6">
        <v>83.928571428571431</v>
      </c>
      <c r="AI1268" s="6">
        <v>5.882352941176471</v>
      </c>
      <c r="AJ1268" s="6">
        <v>71.83098591549296</v>
      </c>
    </row>
    <row r="1269" spans="1:36" hidden="1" x14ac:dyDescent="0.2">
      <c r="A1269" s="1" t="str">
        <f t="shared" si="19"/>
        <v>BuryMixed White and Black African</v>
      </c>
      <c r="B1269" s="3" t="s">
        <v>561</v>
      </c>
      <c r="C1269" s="3" t="s">
        <v>562</v>
      </c>
      <c r="D1269" s="3" t="s">
        <v>707</v>
      </c>
      <c r="E1269" s="5">
        <v>444</v>
      </c>
      <c r="F1269" s="5">
        <v>75</v>
      </c>
      <c r="G1269" s="5">
        <v>61</v>
      </c>
      <c r="H1269" s="5">
        <v>90</v>
      </c>
      <c r="I1269" s="5">
        <v>90</v>
      </c>
      <c r="J1269" s="5">
        <v>8</v>
      </c>
      <c r="K1269" s="5">
        <v>0</v>
      </c>
      <c r="L1269" s="5">
        <v>57</v>
      </c>
      <c r="M1269" s="5">
        <v>24</v>
      </c>
      <c r="N1269" s="5">
        <v>3</v>
      </c>
      <c r="O1269" s="6">
        <v>16.891891891891891</v>
      </c>
      <c r="P1269" s="6">
        <v>13.738738738738739</v>
      </c>
      <c r="Q1269" s="6">
        <v>20.27027027027027</v>
      </c>
      <c r="R1269" s="6">
        <v>20.27027027027027</v>
      </c>
      <c r="S1269" s="6">
        <v>1.8018018018018018</v>
      </c>
      <c r="T1269" s="6">
        <v>0</v>
      </c>
      <c r="U1269" s="6">
        <v>12.837837837837839</v>
      </c>
      <c r="V1269" s="6">
        <v>5.4054054054054053</v>
      </c>
      <c r="W1269" s="6">
        <v>0.67567567567567566</v>
      </c>
      <c r="X1269" s="5">
        <v>114</v>
      </c>
      <c r="Y1269" s="5">
        <v>100</v>
      </c>
      <c r="Z1269" s="5">
        <v>16</v>
      </c>
      <c r="AA1269" s="5">
        <v>18</v>
      </c>
      <c r="AB1269" s="5">
        <v>15</v>
      </c>
      <c r="AC1269" s="5">
        <v>6</v>
      </c>
      <c r="AD1269" s="5">
        <v>96</v>
      </c>
      <c r="AE1269" s="5">
        <v>85</v>
      </c>
      <c r="AF1269" s="5">
        <v>10</v>
      </c>
      <c r="AG1269" s="6">
        <v>11.764705882352942</v>
      </c>
      <c r="AH1269" s="6">
        <v>88.541666666666671</v>
      </c>
      <c r="AI1269" s="6">
        <v>40</v>
      </c>
      <c r="AJ1269" s="6">
        <v>83.333333333333329</v>
      </c>
    </row>
    <row r="1270" spans="1:36" hidden="1" x14ac:dyDescent="0.2">
      <c r="A1270" s="1" t="str">
        <f t="shared" si="19"/>
        <v>BuryMixed White and Asian</v>
      </c>
      <c r="B1270" s="3" t="s">
        <v>561</v>
      </c>
      <c r="C1270" s="3" t="s">
        <v>562</v>
      </c>
      <c r="D1270" s="3" t="s">
        <v>708</v>
      </c>
      <c r="E1270" s="5">
        <v>1005</v>
      </c>
      <c r="F1270" s="5">
        <v>116</v>
      </c>
      <c r="G1270" s="5">
        <v>95</v>
      </c>
      <c r="H1270" s="5">
        <v>174</v>
      </c>
      <c r="I1270" s="5">
        <v>181</v>
      </c>
      <c r="J1270" s="5">
        <v>32</v>
      </c>
      <c r="K1270" s="5">
        <v>0</v>
      </c>
      <c r="L1270" s="5">
        <v>170</v>
      </c>
      <c r="M1270" s="5">
        <v>66</v>
      </c>
      <c r="N1270" s="5">
        <v>20</v>
      </c>
      <c r="O1270" s="6">
        <v>11.542288557213931</v>
      </c>
      <c r="P1270" s="6">
        <v>9.4527363184079594</v>
      </c>
      <c r="Q1270" s="6">
        <v>17.313432835820894</v>
      </c>
      <c r="R1270" s="6">
        <v>18.009950248756219</v>
      </c>
      <c r="S1270" s="6">
        <v>3.1840796019900499</v>
      </c>
      <c r="T1270" s="6">
        <v>0</v>
      </c>
      <c r="U1270" s="6">
        <v>16.915422885572138</v>
      </c>
      <c r="V1270" s="6">
        <v>6.5671641791044779</v>
      </c>
      <c r="W1270" s="6">
        <v>1.9900497512437811</v>
      </c>
      <c r="X1270" s="5">
        <v>213</v>
      </c>
      <c r="Y1270" s="5">
        <v>176</v>
      </c>
      <c r="Z1270" s="5">
        <v>17</v>
      </c>
      <c r="AA1270" s="5">
        <v>31</v>
      </c>
      <c r="AB1270" s="5">
        <v>26</v>
      </c>
      <c r="AC1270" s="5">
        <v>1</v>
      </c>
      <c r="AD1270" s="5">
        <v>182</v>
      </c>
      <c r="AE1270" s="5">
        <v>150</v>
      </c>
      <c r="AF1270" s="5">
        <v>16</v>
      </c>
      <c r="AG1270" s="6">
        <v>10.666666666666666</v>
      </c>
      <c r="AH1270" s="6">
        <v>82.417582417582423</v>
      </c>
      <c r="AI1270" s="6">
        <v>3.8461538461538463</v>
      </c>
      <c r="AJ1270" s="6">
        <v>83.870967741935488</v>
      </c>
    </row>
    <row r="1271" spans="1:36" hidden="1" x14ac:dyDescent="0.2">
      <c r="A1271" s="1" t="str">
        <f t="shared" si="19"/>
        <v>BuryMixed Other</v>
      </c>
      <c r="B1271" s="3" t="s">
        <v>561</v>
      </c>
      <c r="C1271" s="3" t="s">
        <v>562</v>
      </c>
      <c r="D1271" s="3" t="s">
        <v>709</v>
      </c>
      <c r="E1271" s="5">
        <v>609</v>
      </c>
      <c r="F1271" s="5">
        <v>66</v>
      </c>
      <c r="G1271" s="5">
        <v>85</v>
      </c>
      <c r="H1271" s="5">
        <v>104</v>
      </c>
      <c r="I1271" s="5">
        <v>116</v>
      </c>
      <c r="J1271" s="5">
        <v>15</v>
      </c>
      <c r="K1271" s="5">
        <v>0</v>
      </c>
      <c r="L1271" s="5">
        <v>91</v>
      </c>
      <c r="M1271" s="5">
        <v>47</v>
      </c>
      <c r="N1271" s="5">
        <v>9</v>
      </c>
      <c r="O1271" s="6">
        <v>10.83743842364532</v>
      </c>
      <c r="P1271" s="6">
        <v>13.957307060755337</v>
      </c>
      <c r="Q1271" s="6">
        <v>17.077175697865353</v>
      </c>
      <c r="R1271" s="6">
        <v>19.047619047619047</v>
      </c>
      <c r="S1271" s="6">
        <v>2.4630541871921183</v>
      </c>
      <c r="T1271" s="6">
        <v>0</v>
      </c>
      <c r="U1271" s="6">
        <v>14.942528735632184</v>
      </c>
      <c r="V1271" s="6">
        <v>7.7175697865353037</v>
      </c>
      <c r="W1271" s="6">
        <v>1.4778325123152709</v>
      </c>
      <c r="X1271" s="5">
        <v>183</v>
      </c>
      <c r="Y1271" s="5">
        <v>154</v>
      </c>
      <c r="Z1271" s="5">
        <v>13</v>
      </c>
      <c r="AA1271" s="5">
        <v>22</v>
      </c>
      <c r="AB1271" s="5">
        <v>14</v>
      </c>
      <c r="AC1271" s="5">
        <v>2</v>
      </c>
      <c r="AD1271" s="5">
        <v>161</v>
      </c>
      <c r="AE1271" s="5">
        <v>140</v>
      </c>
      <c r="AF1271" s="5">
        <v>11</v>
      </c>
      <c r="AG1271" s="6">
        <v>7.8571428571428568</v>
      </c>
      <c r="AH1271" s="6">
        <v>86.956521739130437</v>
      </c>
      <c r="AI1271" s="6">
        <v>14.285714285714286</v>
      </c>
      <c r="AJ1271" s="6">
        <v>63.636363636363633</v>
      </c>
    </row>
    <row r="1272" spans="1:36" hidden="1" x14ac:dyDescent="0.2">
      <c r="A1272" s="1" t="str">
        <f t="shared" si="19"/>
        <v>BuryIndian</v>
      </c>
      <c r="B1272" s="3" t="s">
        <v>561</v>
      </c>
      <c r="C1272" s="3" t="s">
        <v>562</v>
      </c>
      <c r="D1272" s="3" t="s">
        <v>710</v>
      </c>
      <c r="E1272" s="5">
        <v>1387</v>
      </c>
      <c r="F1272" s="5">
        <v>93</v>
      </c>
      <c r="G1272" s="5">
        <v>76</v>
      </c>
      <c r="H1272" s="5">
        <v>129</v>
      </c>
      <c r="I1272" s="5">
        <v>127</v>
      </c>
      <c r="J1272" s="5">
        <v>11</v>
      </c>
      <c r="K1272" s="5">
        <v>0</v>
      </c>
      <c r="L1272" s="5">
        <v>302</v>
      </c>
      <c r="M1272" s="5">
        <v>73</v>
      </c>
      <c r="N1272" s="5">
        <v>7</v>
      </c>
      <c r="O1272" s="6">
        <v>6.705118961788032</v>
      </c>
      <c r="P1272" s="6">
        <v>5.4794520547945202</v>
      </c>
      <c r="Q1272" s="6">
        <v>9.3006488824801732</v>
      </c>
      <c r="R1272" s="6">
        <v>9.1564527757750547</v>
      </c>
      <c r="S1272" s="6">
        <v>0.79307858687815425</v>
      </c>
      <c r="T1272" s="6">
        <v>0</v>
      </c>
      <c r="U1272" s="6">
        <v>21.773612112472964</v>
      </c>
      <c r="V1272" s="6">
        <v>5.2631578947368425</v>
      </c>
      <c r="W1272" s="6">
        <v>0.50468637346791634</v>
      </c>
      <c r="X1272" s="5">
        <v>556</v>
      </c>
      <c r="Y1272" s="5">
        <v>479</v>
      </c>
      <c r="Z1272" s="5">
        <v>25</v>
      </c>
      <c r="AA1272" s="5">
        <v>82</v>
      </c>
      <c r="AB1272" s="5">
        <v>71</v>
      </c>
      <c r="AC1272" s="5">
        <v>5</v>
      </c>
      <c r="AD1272" s="5">
        <v>474</v>
      </c>
      <c r="AE1272" s="5">
        <v>408</v>
      </c>
      <c r="AF1272" s="5">
        <v>20</v>
      </c>
      <c r="AG1272" s="6">
        <v>4.9019607843137258</v>
      </c>
      <c r="AH1272" s="6">
        <v>86.075949367088612</v>
      </c>
      <c r="AI1272" s="6">
        <v>7.042253521126761</v>
      </c>
      <c r="AJ1272" s="6">
        <v>86.58536585365853</v>
      </c>
    </row>
    <row r="1273" spans="1:36" hidden="1" x14ac:dyDescent="0.2">
      <c r="A1273" s="1" t="str">
        <f t="shared" si="19"/>
        <v>BuryPakistani</v>
      </c>
      <c r="B1273" s="3" t="s">
        <v>561</v>
      </c>
      <c r="C1273" s="3" t="s">
        <v>562</v>
      </c>
      <c r="D1273" s="3" t="s">
        <v>711</v>
      </c>
      <c r="E1273" s="5">
        <v>9002</v>
      </c>
      <c r="F1273" s="5">
        <v>1366</v>
      </c>
      <c r="G1273" s="5">
        <v>2543</v>
      </c>
      <c r="H1273" s="5">
        <v>2201</v>
      </c>
      <c r="I1273" s="5">
        <v>2286</v>
      </c>
      <c r="J1273" s="5">
        <v>735</v>
      </c>
      <c r="K1273" s="5">
        <v>0</v>
      </c>
      <c r="L1273" s="5">
        <v>1154</v>
      </c>
      <c r="M1273" s="5">
        <v>2515</v>
      </c>
      <c r="N1273" s="5">
        <v>701</v>
      </c>
      <c r="O1273" s="6">
        <v>15.174405687624972</v>
      </c>
      <c r="P1273" s="6">
        <v>28.249277938235949</v>
      </c>
      <c r="Q1273" s="6">
        <v>24.450122195067763</v>
      </c>
      <c r="R1273" s="6">
        <v>25.394356809597866</v>
      </c>
      <c r="S1273" s="6">
        <v>8.1648522550544325</v>
      </c>
      <c r="T1273" s="6">
        <v>0</v>
      </c>
      <c r="U1273" s="6">
        <v>12.819373472561653</v>
      </c>
      <c r="V1273" s="6">
        <v>27.938235947567208</v>
      </c>
      <c r="W1273" s="6">
        <v>7.7871584092423909</v>
      </c>
      <c r="X1273" s="5">
        <v>3348</v>
      </c>
      <c r="Y1273" s="5">
        <v>2251</v>
      </c>
      <c r="Z1273" s="5">
        <v>167</v>
      </c>
      <c r="AA1273" s="5">
        <v>1043</v>
      </c>
      <c r="AB1273" s="5">
        <v>654</v>
      </c>
      <c r="AC1273" s="5">
        <v>61</v>
      </c>
      <c r="AD1273" s="5">
        <v>2305</v>
      </c>
      <c r="AE1273" s="5">
        <v>1597</v>
      </c>
      <c r="AF1273" s="5">
        <v>106</v>
      </c>
      <c r="AG1273" s="6">
        <v>6.6374452097683152</v>
      </c>
      <c r="AH1273" s="6">
        <v>69.284164859002175</v>
      </c>
      <c r="AI1273" s="6">
        <v>9.3272171253822638</v>
      </c>
      <c r="AJ1273" s="6">
        <v>62.70373921380633</v>
      </c>
    </row>
    <row r="1274" spans="1:36" hidden="1" x14ac:dyDescent="0.2">
      <c r="A1274" s="1" t="str">
        <f t="shared" si="19"/>
        <v>BuryBangladeshi</v>
      </c>
      <c r="B1274" s="3" t="s">
        <v>561</v>
      </c>
      <c r="C1274" s="3" t="s">
        <v>562</v>
      </c>
      <c r="D1274" s="3" t="s">
        <v>712</v>
      </c>
      <c r="E1274" s="5">
        <v>311</v>
      </c>
      <c r="F1274" s="5">
        <v>26</v>
      </c>
      <c r="G1274" s="5">
        <v>59</v>
      </c>
      <c r="H1274" s="5">
        <v>49</v>
      </c>
      <c r="I1274" s="5">
        <v>51</v>
      </c>
      <c r="J1274" s="5">
        <v>7</v>
      </c>
      <c r="K1274" s="5">
        <v>0</v>
      </c>
      <c r="L1274" s="5">
        <v>73</v>
      </c>
      <c r="M1274" s="5">
        <v>59</v>
      </c>
      <c r="N1274" s="5">
        <v>6</v>
      </c>
      <c r="O1274" s="6">
        <v>8.360128617363344</v>
      </c>
      <c r="P1274" s="6">
        <v>18.971061093247588</v>
      </c>
      <c r="Q1274" s="6">
        <v>15.755627009646302</v>
      </c>
      <c r="R1274" s="6">
        <v>16.39871382636656</v>
      </c>
      <c r="S1274" s="6">
        <v>2.2508038585209005</v>
      </c>
      <c r="T1274" s="6">
        <v>0</v>
      </c>
      <c r="U1274" s="6">
        <v>23.472668810289388</v>
      </c>
      <c r="V1274" s="6">
        <v>18.971061093247588</v>
      </c>
      <c r="W1274" s="6">
        <v>1.9292604501607717</v>
      </c>
      <c r="X1274" s="5">
        <v>96</v>
      </c>
      <c r="Y1274" s="5">
        <v>71</v>
      </c>
      <c r="Z1274" s="5">
        <v>4</v>
      </c>
      <c r="AA1274" s="5">
        <v>27</v>
      </c>
      <c r="AB1274" s="5">
        <v>19</v>
      </c>
      <c r="AC1274" s="5">
        <v>0</v>
      </c>
      <c r="AD1274" s="5">
        <v>69</v>
      </c>
      <c r="AE1274" s="5">
        <v>52</v>
      </c>
      <c r="AF1274" s="5">
        <v>4</v>
      </c>
      <c r="AG1274" s="6">
        <v>7.6923076923076925</v>
      </c>
      <c r="AH1274" s="6">
        <v>75.362318840579704</v>
      </c>
      <c r="AI1274" s="6">
        <v>0</v>
      </c>
      <c r="AJ1274" s="6">
        <v>70.370370370370367</v>
      </c>
    </row>
    <row r="1275" spans="1:36" hidden="1" x14ac:dyDescent="0.2">
      <c r="A1275" s="1" t="str">
        <f t="shared" si="19"/>
        <v>BuryChinese</v>
      </c>
      <c r="B1275" s="3" t="s">
        <v>561</v>
      </c>
      <c r="C1275" s="3" t="s">
        <v>562</v>
      </c>
      <c r="D1275" s="3" t="s">
        <v>713</v>
      </c>
      <c r="E1275" s="5">
        <v>1100</v>
      </c>
      <c r="F1275" s="5">
        <v>123</v>
      </c>
      <c r="G1275" s="5">
        <v>104</v>
      </c>
      <c r="H1275" s="5">
        <v>182</v>
      </c>
      <c r="I1275" s="5">
        <v>180</v>
      </c>
      <c r="J1275" s="5">
        <v>28</v>
      </c>
      <c r="K1275" s="5">
        <v>0</v>
      </c>
      <c r="L1275" s="5">
        <v>88</v>
      </c>
      <c r="M1275" s="5">
        <v>62</v>
      </c>
      <c r="N1275" s="5">
        <v>16</v>
      </c>
      <c r="O1275" s="6">
        <v>11.181818181818182</v>
      </c>
      <c r="P1275" s="6">
        <v>9.454545454545455</v>
      </c>
      <c r="Q1275" s="6">
        <v>16.545454545454547</v>
      </c>
      <c r="R1275" s="6">
        <v>16.363636363636363</v>
      </c>
      <c r="S1275" s="6">
        <v>2.5454545454545454</v>
      </c>
      <c r="T1275" s="6">
        <v>0</v>
      </c>
      <c r="U1275" s="6">
        <v>8</v>
      </c>
      <c r="V1275" s="6">
        <v>5.6363636363636367</v>
      </c>
      <c r="W1275" s="6">
        <v>1.4545454545454546</v>
      </c>
      <c r="X1275" s="5">
        <v>458</v>
      </c>
      <c r="Y1275" s="5">
        <v>395</v>
      </c>
      <c r="Z1275" s="5">
        <v>12</v>
      </c>
      <c r="AA1275" s="5">
        <v>77</v>
      </c>
      <c r="AB1275" s="5">
        <v>61</v>
      </c>
      <c r="AC1275" s="5">
        <v>0</v>
      </c>
      <c r="AD1275" s="5">
        <v>381</v>
      </c>
      <c r="AE1275" s="5">
        <v>334</v>
      </c>
      <c r="AF1275" s="5">
        <v>12</v>
      </c>
      <c r="AG1275" s="6">
        <v>3.5928143712574849</v>
      </c>
      <c r="AH1275" s="6">
        <v>87.664041994750662</v>
      </c>
      <c r="AI1275" s="6">
        <v>0</v>
      </c>
      <c r="AJ1275" s="6">
        <v>79.220779220779221</v>
      </c>
    </row>
    <row r="1276" spans="1:36" hidden="1" x14ac:dyDescent="0.2">
      <c r="A1276" s="1" t="str">
        <f t="shared" si="19"/>
        <v>BuryAsian Other</v>
      </c>
      <c r="B1276" s="3" t="s">
        <v>561</v>
      </c>
      <c r="C1276" s="3" t="s">
        <v>562</v>
      </c>
      <c r="D1276" s="3" t="s">
        <v>714</v>
      </c>
      <c r="E1276" s="5">
        <v>1607</v>
      </c>
      <c r="F1276" s="5">
        <v>227</v>
      </c>
      <c r="G1276" s="5">
        <v>283</v>
      </c>
      <c r="H1276" s="5">
        <v>352</v>
      </c>
      <c r="I1276" s="5">
        <v>369</v>
      </c>
      <c r="J1276" s="5">
        <v>93</v>
      </c>
      <c r="K1276" s="5">
        <v>0</v>
      </c>
      <c r="L1276" s="5">
        <v>263</v>
      </c>
      <c r="M1276" s="5">
        <v>237</v>
      </c>
      <c r="N1276" s="5">
        <v>72</v>
      </c>
      <c r="O1276" s="6">
        <v>14.125700062227754</v>
      </c>
      <c r="P1276" s="6">
        <v>17.61045426260112</v>
      </c>
      <c r="Q1276" s="6">
        <v>21.904169259489734</v>
      </c>
      <c r="R1276" s="6">
        <v>22.962041070317362</v>
      </c>
      <c r="S1276" s="6">
        <v>5.7871810827629124</v>
      </c>
      <c r="T1276" s="6">
        <v>0</v>
      </c>
      <c r="U1276" s="6">
        <v>16.365899191039205</v>
      </c>
      <c r="V1276" s="6">
        <v>14.747977598008712</v>
      </c>
      <c r="W1276" s="6">
        <v>4.4803982576229</v>
      </c>
      <c r="X1276" s="5">
        <v>675</v>
      </c>
      <c r="Y1276" s="5">
        <v>533</v>
      </c>
      <c r="Z1276" s="5">
        <v>71</v>
      </c>
      <c r="AA1276" s="5">
        <v>182</v>
      </c>
      <c r="AB1276" s="5">
        <v>132</v>
      </c>
      <c r="AC1276" s="5">
        <v>19</v>
      </c>
      <c r="AD1276" s="5">
        <v>493</v>
      </c>
      <c r="AE1276" s="5">
        <v>401</v>
      </c>
      <c r="AF1276" s="5">
        <v>52</v>
      </c>
      <c r="AG1276" s="6">
        <v>12.967581047381547</v>
      </c>
      <c r="AH1276" s="6">
        <v>81.338742393509122</v>
      </c>
      <c r="AI1276" s="6">
        <v>14.393939393939394</v>
      </c>
      <c r="AJ1276" s="6">
        <v>72.527472527472526</v>
      </c>
    </row>
    <row r="1277" spans="1:36" hidden="1" x14ac:dyDescent="0.2">
      <c r="A1277" s="1" t="str">
        <f t="shared" si="19"/>
        <v>BuryBlack African</v>
      </c>
      <c r="B1277" s="3" t="s">
        <v>561</v>
      </c>
      <c r="C1277" s="3" t="s">
        <v>562</v>
      </c>
      <c r="D1277" s="3" t="s">
        <v>715</v>
      </c>
      <c r="E1277" s="5">
        <v>1116</v>
      </c>
      <c r="F1277" s="5">
        <v>283</v>
      </c>
      <c r="G1277" s="5">
        <v>266</v>
      </c>
      <c r="H1277" s="5">
        <v>335</v>
      </c>
      <c r="I1277" s="5">
        <v>350</v>
      </c>
      <c r="J1277" s="5">
        <v>70</v>
      </c>
      <c r="K1277" s="5">
        <v>0</v>
      </c>
      <c r="L1277" s="5">
        <v>158</v>
      </c>
      <c r="M1277" s="5">
        <v>111</v>
      </c>
      <c r="N1277" s="5">
        <v>5</v>
      </c>
      <c r="O1277" s="6">
        <v>25.358422939068099</v>
      </c>
      <c r="P1277" s="6">
        <v>23.835125448028673</v>
      </c>
      <c r="Q1277" s="6">
        <v>30.017921146953405</v>
      </c>
      <c r="R1277" s="6">
        <v>31.362007168458781</v>
      </c>
      <c r="S1277" s="6">
        <v>6.2724014336917566</v>
      </c>
      <c r="T1277" s="6">
        <v>0</v>
      </c>
      <c r="U1277" s="6">
        <v>14.157706093189963</v>
      </c>
      <c r="V1277" s="6">
        <v>9.9462365591397841</v>
      </c>
      <c r="W1277" s="6">
        <v>0.44802867383512546</v>
      </c>
      <c r="X1277" s="5">
        <v>461</v>
      </c>
      <c r="Y1277" s="5">
        <v>365</v>
      </c>
      <c r="Z1277" s="5">
        <v>61</v>
      </c>
      <c r="AA1277" s="5">
        <v>107</v>
      </c>
      <c r="AB1277" s="5">
        <v>78</v>
      </c>
      <c r="AC1277" s="5">
        <v>20</v>
      </c>
      <c r="AD1277" s="5">
        <v>354</v>
      </c>
      <c r="AE1277" s="5">
        <v>287</v>
      </c>
      <c r="AF1277" s="5">
        <v>41</v>
      </c>
      <c r="AG1277" s="6">
        <v>14.285714285714286</v>
      </c>
      <c r="AH1277" s="6">
        <v>81.073446327683612</v>
      </c>
      <c r="AI1277" s="6">
        <v>25.641025641025642</v>
      </c>
      <c r="AJ1277" s="6">
        <v>72.89719626168224</v>
      </c>
    </row>
    <row r="1278" spans="1:36" hidden="1" x14ac:dyDescent="0.2">
      <c r="A1278" s="1" t="str">
        <f t="shared" si="19"/>
        <v>BuryBlack Caribbean</v>
      </c>
      <c r="B1278" s="3" t="s">
        <v>561</v>
      </c>
      <c r="C1278" s="3" t="s">
        <v>562</v>
      </c>
      <c r="D1278" s="3" t="s">
        <v>716</v>
      </c>
      <c r="E1278" s="5">
        <v>593</v>
      </c>
      <c r="F1278" s="5">
        <v>65</v>
      </c>
      <c r="G1278" s="5">
        <v>67</v>
      </c>
      <c r="H1278" s="5">
        <v>99</v>
      </c>
      <c r="I1278" s="5">
        <v>92</v>
      </c>
      <c r="J1278" s="5">
        <v>10</v>
      </c>
      <c r="K1278" s="5">
        <v>0</v>
      </c>
      <c r="L1278" s="5">
        <v>65</v>
      </c>
      <c r="M1278" s="5">
        <v>32</v>
      </c>
      <c r="N1278" s="5">
        <v>2</v>
      </c>
      <c r="O1278" s="6">
        <v>10.961214165261383</v>
      </c>
      <c r="P1278" s="6">
        <v>11.298482293423271</v>
      </c>
      <c r="Q1278" s="6">
        <v>16.69477234401349</v>
      </c>
      <c r="R1278" s="6">
        <v>15.51433389544688</v>
      </c>
      <c r="S1278" s="6">
        <v>1.6863406408094435</v>
      </c>
      <c r="T1278" s="6">
        <v>0</v>
      </c>
      <c r="U1278" s="6">
        <v>10.961214165261383</v>
      </c>
      <c r="V1278" s="6">
        <v>5.3962900505902196</v>
      </c>
      <c r="W1278" s="6">
        <v>0.33726812816188873</v>
      </c>
      <c r="X1278" s="5">
        <v>263</v>
      </c>
      <c r="Y1278" s="5">
        <v>238</v>
      </c>
      <c r="Z1278" s="5">
        <v>22</v>
      </c>
      <c r="AA1278" s="5">
        <v>33</v>
      </c>
      <c r="AB1278" s="5">
        <v>26</v>
      </c>
      <c r="AC1278" s="5">
        <v>5</v>
      </c>
      <c r="AD1278" s="5">
        <v>230</v>
      </c>
      <c r="AE1278" s="5">
        <v>212</v>
      </c>
      <c r="AF1278" s="5">
        <v>17</v>
      </c>
      <c r="AG1278" s="6">
        <v>8.0188679245283012</v>
      </c>
      <c r="AH1278" s="6">
        <v>92.173913043478265</v>
      </c>
      <c r="AI1278" s="6">
        <v>19.23076923076923</v>
      </c>
      <c r="AJ1278" s="6">
        <v>78.787878787878782</v>
      </c>
    </row>
    <row r="1279" spans="1:36" hidden="1" x14ac:dyDescent="0.2">
      <c r="A1279" s="1" t="str">
        <f t="shared" si="19"/>
        <v>BuryBlack Other</v>
      </c>
      <c r="B1279" s="3" t="s">
        <v>561</v>
      </c>
      <c r="C1279" s="3" t="s">
        <v>562</v>
      </c>
      <c r="D1279" s="3" t="s">
        <v>717</v>
      </c>
      <c r="E1279" s="5">
        <v>184</v>
      </c>
      <c r="F1279" s="5">
        <v>33</v>
      </c>
      <c r="G1279" s="5">
        <v>30</v>
      </c>
      <c r="H1279" s="5">
        <v>46</v>
      </c>
      <c r="I1279" s="5">
        <v>47</v>
      </c>
      <c r="J1279" s="5">
        <v>3</v>
      </c>
      <c r="K1279" s="5">
        <v>0</v>
      </c>
      <c r="L1279" s="5">
        <v>29</v>
      </c>
      <c r="M1279" s="5">
        <v>18</v>
      </c>
      <c r="N1279" s="5">
        <v>2</v>
      </c>
      <c r="O1279" s="6">
        <v>17.934782608695652</v>
      </c>
      <c r="P1279" s="6">
        <v>16.304347826086957</v>
      </c>
      <c r="Q1279" s="6">
        <v>25</v>
      </c>
      <c r="R1279" s="6">
        <v>25.543478260869566</v>
      </c>
      <c r="S1279" s="6">
        <v>1.6304347826086956</v>
      </c>
      <c r="T1279" s="6">
        <v>0</v>
      </c>
      <c r="U1279" s="6">
        <v>15.760869565217391</v>
      </c>
      <c r="V1279" s="6">
        <v>9.7826086956521738</v>
      </c>
      <c r="W1279" s="6">
        <v>1.0869565217391304</v>
      </c>
      <c r="X1279" s="5">
        <v>79</v>
      </c>
      <c r="Y1279" s="5">
        <v>62</v>
      </c>
      <c r="Z1279" s="5">
        <v>2</v>
      </c>
      <c r="AA1279" s="5">
        <v>14</v>
      </c>
      <c r="AB1279" s="5">
        <v>11</v>
      </c>
      <c r="AC1279" s="5">
        <v>0</v>
      </c>
      <c r="AD1279" s="5">
        <v>65</v>
      </c>
      <c r="AE1279" s="5">
        <v>51</v>
      </c>
      <c r="AF1279" s="5">
        <v>2</v>
      </c>
      <c r="AG1279" s="6">
        <v>3.9215686274509802</v>
      </c>
      <c r="AH1279" s="6">
        <v>78.461538461538467</v>
      </c>
      <c r="AI1279" s="6">
        <v>0</v>
      </c>
      <c r="AJ1279" s="6">
        <v>78.571428571428569</v>
      </c>
    </row>
    <row r="1280" spans="1:36" hidden="1" x14ac:dyDescent="0.2">
      <c r="A1280" s="1" t="str">
        <f t="shared" si="19"/>
        <v>BuryArab</v>
      </c>
      <c r="B1280" s="3" t="s">
        <v>561</v>
      </c>
      <c r="C1280" s="3" t="s">
        <v>562</v>
      </c>
      <c r="D1280" s="3" t="s">
        <v>699</v>
      </c>
      <c r="E1280" s="5">
        <v>465</v>
      </c>
      <c r="F1280" s="5">
        <v>61</v>
      </c>
      <c r="G1280" s="5">
        <v>55</v>
      </c>
      <c r="H1280" s="5">
        <v>83</v>
      </c>
      <c r="I1280" s="5">
        <v>102</v>
      </c>
      <c r="J1280" s="5">
        <v>4</v>
      </c>
      <c r="K1280" s="5">
        <v>0</v>
      </c>
      <c r="L1280" s="5">
        <v>54</v>
      </c>
      <c r="M1280" s="5">
        <v>50</v>
      </c>
      <c r="N1280" s="5">
        <v>0</v>
      </c>
      <c r="O1280" s="6">
        <v>13.118279569892474</v>
      </c>
      <c r="P1280" s="6">
        <v>11.827956989247312</v>
      </c>
      <c r="Q1280" s="6">
        <v>17.849462365591396</v>
      </c>
      <c r="R1280" s="6">
        <v>21.93548387096774</v>
      </c>
      <c r="S1280" s="6">
        <v>0.86021505376344087</v>
      </c>
      <c r="T1280" s="6">
        <v>0</v>
      </c>
      <c r="U1280" s="6">
        <v>11.612903225806452</v>
      </c>
      <c r="V1280" s="6">
        <v>10.75268817204301</v>
      </c>
      <c r="W1280" s="6">
        <v>0</v>
      </c>
      <c r="X1280" s="5">
        <v>186</v>
      </c>
      <c r="Y1280" s="5">
        <v>130</v>
      </c>
      <c r="Z1280" s="5">
        <v>44</v>
      </c>
      <c r="AA1280" s="5">
        <v>48</v>
      </c>
      <c r="AB1280" s="5">
        <v>27</v>
      </c>
      <c r="AC1280" s="5">
        <v>13</v>
      </c>
      <c r="AD1280" s="5">
        <v>138</v>
      </c>
      <c r="AE1280" s="5">
        <v>103</v>
      </c>
      <c r="AF1280" s="5">
        <v>31</v>
      </c>
      <c r="AG1280" s="6">
        <v>30.097087378640776</v>
      </c>
      <c r="AH1280" s="6">
        <v>74.637681159420296</v>
      </c>
      <c r="AI1280" s="6">
        <v>48.148148148148145</v>
      </c>
      <c r="AJ1280" s="6">
        <v>56.25</v>
      </c>
    </row>
    <row r="1281" spans="1:36" hidden="1" x14ac:dyDescent="0.2">
      <c r="A1281" s="1" t="str">
        <f t="shared" si="19"/>
        <v>BuryOther</v>
      </c>
      <c r="B1281" s="3" t="s">
        <v>561</v>
      </c>
      <c r="C1281" s="3" t="s">
        <v>562</v>
      </c>
      <c r="D1281" s="3" t="s">
        <v>718</v>
      </c>
      <c r="E1281" s="5">
        <v>898</v>
      </c>
      <c r="F1281" s="5">
        <v>107</v>
      </c>
      <c r="G1281" s="5">
        <v>108</v>
      </c>
      <c r="H1281" s="5">
        <v>151</v>
      </c>
      <c r="I1281" s="5">
        <v>175</v>
      </c>
      <c r="J1281" s="5">
        <v>32</v>
      </c>
      <c r="K1281" s="5">
        <v>0</v>
      </c>
      <c r="L1281" s="5">
        <v>191</v>
      </c>
      <c r="M1281" s="5">
        <v>43</v>
      </c>
      <c r="N1281" s="5">
        <v>18</v>
      </c>
      <c r="O1281" s="6">
        <v>11.915367483296214</v>
      </c>
      <c r="P1281" s="6">
        <v>12.026726057906458</v>
      </c>
      <c r="Q1281" s="6">
        <v>16.815144766146993</v>
      </c>
      <c r="R1281" s="6">
        <v>19.487750556792871</v>
      </c>
      <c r="S1281" s="6">
        <v>3.5634743875278398</v>
      </c>
      <c r="T1281" s="6">
        <v>0</v>
      </c>
      <c r="U1281" s="6">
        <v>21.269487750556792</v>
      </c>
      <c r="V1281" s="6">
        <v>4.7884187082405347</v>
      </c>
      <c r="W1281" s="6">
        <v>2.0044543429844097</v>
      </c>
      <c r="X1281" s="5">
        <v>355</v>
      </c>
      <c r="Y1281" s="5">
        <v>272</v>
      </c>
      <c r="Z1281" s="5">
        <v>30</v>
      </c>
      <c r="AA1281" s="5">
        <v>49</v>
      </c>
      <c r="AB1281" s="5">
        <v>34</v>
      </c>
      <c r="AC1281" s="5">
        <v>2</v>
      </c>
      <c r="AD1281" s="5">
        <v>306</v>
      </c>
      <c r="AE1281" s="5">
        <v>238</v>
      </c>
      <c r="AF1281" s="5">
        <v>28</v>
      </c>
      <c r="AG1281" s="6">
        <v>11.764705882352942</v>
      </c>
      <c r="AH1281" s="6">
        <v>77.777777777777771</v>
      </c>
      <c r="AI1281" s="6">
        <v>5.882352941176471</v>
      </c>
      <c r="AJ1281" s="6">
        <v>69.387755102040813</v>
      </c>
    </row>
    <row r="1282" spans="1:36" x14ac:dyDescent="0.2">
      <c r="A1282" s="1" t="str">
        <f t="shared" ref="A1282:A1345" si="20">C1282&amp;D1282</f>
        <v>CalderdaleAll people</v>
      </c>
      <c r="B1282" s="3" t="s">
        <v>623</v>
      </c>
      <c r="C1282" s="3" t="s">
        <v>624</v>
      </c>
      <c r="D1282" s="3" t="s">
        <v>700</v>
      </c>
      <c r="E1282" s="5">
        <v>203826</v>
      </c>
      <c r="F1282" s="5">
        <v>18942</v>
      </c>
      <c r="G1282" s="5">
        <v>22518</v>
      </c>
      <c r="H1282" s="5">
        <v>28885</v>
      </c>
      <c r="I1282" s="5">
        <v>17032</v>
      </c>
      <c r="J1282" s="5">
        <v>15841</v>
      </c>
      <c r="K1282" s="5">
        <v>1533</v>
      </c>
      <c r="L1282" s="5">
        <v>23689</v>
      </c>
      <c r="M1282" s="5">
        <v>45899</v>
      </c>
      <c r="N1282" s="5">
        <v>4347</v>
      </c>
      <c r="O1282" s="6">
        <v>9.2932206882340829</v>
      </c>
      <c r="P1282" s="6">
        <v>11.047658296782549</v>
      </c>
      <c r="Q1282" s="6">
        <v>14.171401097014121</v>
      </c>
      <c r="R1282" s="6">
        <v>8.3561469096189889</v>
      </c>
      <c r="S1282" s="6">
        <v>7.7718249879799437</v>
      </c>
      <c r="T1282" s="6">
        <v>0.75211209561096226</v>
      </c>
      <c r="U1282" s="6">
        <v>11.622167927546045</v>
      </c>
      <c r="V1282" s="6">
        <v>22.518716944845114</v>
      </c>
      <c r="W1282" s="6">
        <v>2.1327014218009479</v>
      </c>
      <c r="X1282" s="5">
        <v>68540</v>
      </c>
      <c r="Y1282" s="5">
        <v>59932</v>
      </c>
      <c r="Z1282" s="5">
        <v>3827</v>
      </c>
      <c r="AA1282" s="5">
        <v>4635</v>
      </c>
      <c r="AB1282" s="5">
        <v>3322</v>
      </c>
      <c r="AC1282" s="5">
        <v>542</v>
      </c>
      <c r="AD1282" s="5">
        <v>63905</v>
      </c>
      <c r="AE1282" s="5">
        <v>56610</v>
      </c>
      <c r="AF1282" s="5">
        <v>3285</v>
      </c>
      <c r="AG1282" s="6">
        <v>5.8028616852146264</v>
      </c>
      <c r="AH1282" s="6">
        <v>88.584617792035047</v>
      </c>
      <c r="AI1282" s="6">
        <v>16.315472606863334</v>
      </c>
      <c r="AJ1282" s="6">
        <v>71.672060409924484</v>
      </c>
    </row>
    <row r="1283" spans="1:36" hidden="1" x14ac:dyDescent="0.2">
      <c r="A1283" s="1" t="str">
        <f t="shared" si="20"/>
        <v>CalderdaleWhite British</v>
      </c>
      <c r="B1283" s="3" t="s">
        <v>623</v>
      </c>
      <c r="C1283" s="3" t="s">
        <v>624</v>
      </c>
      <c r="D1283" s="3" t="s">
        <v>701</v>
      </c>
      <c r="E1283" s="5">
        <v>176732</v>
      </c>
      <c r="F1283" s="5">
        <v>10561</v>
      </c>
      <c r="G1283" s="5">
        <v>10220</v>
      </c>
      <c r="H1283" s="5">
        <v>21115</v>
      </c>
      <c r="I1283" s="5">
        <v>11659</v>
      </c>
      <c r="J1283" s="5">
        <v>9719</v>
      </c>
      <c r="K1283" s="5">
        <v>1488</v>
      </c>
      <c r="L1283" s="5">
        <v>21219</v>
      </c>
      <c r="M1283" s="5">
        <v>29277</v>
      </c>
      <c r="N1283" s="5">
        <v>2822</v>
      </c>
      <c r="O1283" s="6">
        <v>5.9757146413779054</v>
      </c>
      <c r="P1283" s="6">
        <v>5.7827671276282731</v>
      </c>
      <c r="Q1283" s="6">
        <v>11.947468483353326</v>
      </c>
      <c r="R1283" s="6">
        <v>6.5969943190819995</v>
      </c>
      <c r="S1283" s="6">
        <v>5.4992870561075531</v>
      </c>
      <c r="T1283" s="6">
        <v>0.84195278727112233</v>
      </c>
      <c r="U1283" s="6">
        <v>12.006314645904533</v>
      </c>
      <c r="V1283" s="6">
        <v>16.565760586650974</v>
      </c>
      <c r="W1283" s="6">
        <v>1.5967679876875722</v>
      </c>
      <c r="X1283" s="5">
        <v>58260</v>
      </c>
      <c r="Y1283" s="5">
        <v>52286</v>
      </c>
      <c r="Z1283" s="5">
        <v>3055</v>
      </c>
      <c r="AA1283" s="5">
        <v>2160</v>
      </c>
      <c r="AB1283" s="5">
        <v>1702</v>
      </c>
      <c r="AC1283" s="5">
        <v>292</v>
      </c>
      <c r="AD1283" s="5">
        <v>56100</v>
      </c>
      <c r="AE1283" s="5">
        <v>50584</v>
      </c>
      <c r="AF1283" s="5">
        <v>2763</v>
      </c>
      <c r="AG1283" s="6">
        <v>5.4622014866360908</v>
      </c>
      <c r="AH1283" s="6">
        <v>90.167557932263819</v>
      </c>
      <c r="AI1283" s="6">
        <v>17.156286721504113</v>
      </c>
      <c r="AJ1283" s="6">
        <v>78.796296296296291</v>
      </c>
    </row>
    <row r="1284" spans="1:36" hidden="1" x14ac:dyDescent="0.2">
      <c r="A1284" s="1" t="str">
        <f t="shared" si="20"/>
        <v>CalderdaleMinorities - all other than White British</v>
      </c>
      <c r="B1284" s="3" t="s">
        <v>623</v>
      </c>
      <c r="C1284" s="3" t="s">
        <v>624</v>
      </c>
      <c r="D1284" s="3" t="s">
        <v>702</v>
      </c>
      <c r="E1284" s="5">
        <v>27094</v>
      </c>
      <c r="F1284" s="5">
        <v>8381</v>
      </c>
      <c r="G1284" s="5">
        <v>12298</v>
      </c>
      <c r="H1284" s="5">
        <v>7770</v>
      </c>
      <c r="I1284" s="5">
        <v>5373</v>
      </c>
      <c r="J1284" s="5">
        <v>6122</v>
      </c>
      <c r="K1284" s="5">
        <v>45</v>
      </c>
      <c r="L1284" s="5">
        <v>2470</v>
      </c>
      <c r="M1284" s="5">
        <v>16622</v>
      </c>
      <c r="N1284" s="5">
        <v>1525</v>
      </c>
      <c r="O1284" s="6">
        <v>30.933047907285747</v>
      </c>
      <c r="P1284" s="6">
        <v>45.390123274525727</v>
      </c>
      <c r="Q1284" s="6">
        <v>28.677936074407619</v>
      </c>
      <c r="R1284" s="6">
        <v>19.830958883885732</v>
      </c>
      <c r="S1284" s="6">
        <v>22.595408577544845</v>
      </c>
      <c r="T1284" s="6">
        <v>0.16608843286336458</v>
      </c>
      <c r="U1284" s="6">
        <v>9.1164095371669003</v>
      </c>
      <c r="V1284" s="6">
        <v>61.349376245663244</v>
      </c>
      <c r="W1284" s="6">
        <v>5.6285524470362445</v>
      </c>
      <c r="X1284" s="5">
        <v>10280</v>
      </c>
      <c r="Y1284" s="5">
        <v>7646</v>
      </c>
      <c r="Z1284" s="5">
        <v>772</v>
      </c>
      <c r="AA1284" s="5">
        <v>2475</v>
      </c>
      <c r="AB1284" s="5">
        <v>1620</v>
      </c>
      <c r="AC1284" s="5">
        <v>250</v>
      </c>
      <c r="AD1284" s="5">
        <v>7805</v>
      </c>
      <c r="AE1284" s="5">
        <v>6026</v>
      </c>
      <c r="AF1284" s="5">
        <v>522</v>
      </c>
      <c r="AG1284" s="6">
        <v>8.6624626617988714</v>
      </c>
      <c r="AH1284" s="6">
        <v>77.206918641896223</v>
      </c>
      <c r="AI1284" s="6">
        <v>15.432098765432098</v>
      </c>
      <c r="AJ1284" s="6">
        <v>65.454545454545453</v>
      </c>
    </row>
    <row r="1285" spans="1:36" hidden="1" x14ac:dyDescent="0.2">
      <c r="A1285" s="1" t="str">
        <f t="shared" si="20"/>
        <v>CalderdaleWhite Irish</v>
      </c>
      <c r="B1285" s="3" t="s">
        <v>623</v>
      </c>
      <c r="C1285" s="3" t="s">
        <v>624</v>
      </c>
      <c r="D1285" s="3" t="s">
        <v>703</v>
      </c>
      <c r="E1285" s="5">
        <v>1795</v>
      </c>
      <c r="F1285" s="5">
        <v>182</v>
      </c>
      <c r="G1285" s="5">
        <v>164</v>
      </c>
      <c r="H1285" s="5">
        <v>314</v>
      </c>
      <c r="I1285" s="5">
        <v>191</v>
      </c>
      <c r="J1285" s="5">
        <v>168</v>
      </c>
      <c r="K1285" s="5">
        <v>5</v>
      </c>
      <c r="L1285" s="5">
        <v>272</v>
      </c>
      <c r="M1285" s="5">
        <v>326</v>
      </c>
      <c r="N1285" s="5">
        <v>59</v>
      </c>
      <c r="O1285" s="6">
        <v>10.139275766016713</v>
      </c>
      <c r="P1285" s="6">
        <v>9.1364902506963794</v>
      </c>
      <c r="Q1285" s="6">
        <v>17.493036211699163</v>
      </c>
      <c r="R1285" s="6">
        <v>10.640668523676879</v>
      </c>
      <c r="S1285" s="6">
        <v>9.3593314763231206</v>
      </c>
      <c r="T1285" s="6">
        <v>0.2785515320334262</v>
      </c>
      <c r="U1285" s="6">
        <v>15.153203342618385</v>
      </c>
      <c r="V1285" s="6">
        <v>18.161559888579387</v>
      </c>
      <c r="W1285" s="6">
        <v>3.2869080779944291</v>
      </c>
      <c r="X1285" s="5">
        <v>410</v>
      </c>
      <c r="Y1285" s="5">
        <v>357</v>
      </c>
      <c r="Z1285" s="5">
        <v>25</v>
      </c>
      <c r="AA1285" s="5">
        <v>23</v>
      </c>
      <c r="AB1285" s="5">
        <v>14</v>
      </c>
      <c r="AC1285" s="5">
        <v>2</v>
      </c>
      <c r="AD1285" s="5">
        <v>387</v>
      </c>
      <c r="AE1285" s="5">
        <v>343</v>
      </c>
      <c r="AF1285" s="5">
        <v>23</v>
      </c>
      <c r="AG1285" s="6">
        <v>6.7055393586005829</v>
      </c>
      <c r="AH1285" s="6">
        <v>88.63049095607235</v>
      </c>
      <c r="AI1285" s="6">
        <v>14.285714285714286</v>
      </c>
      <c r="AJ1285" s="6">
        <v>60.869565217391305</v>
      </c>
    </row>
    <row r="1286" spans="1:36" hidden="1" x14ac:dyDescent="0.2">
      <c r="A1286" s="1" t="str">
        <f t="shared" si="20"/>
        <v>CalderdaleWhite Gyspy or Irish Traveller</v>
      </c>
      <c r="B1286" s="3" t="s">
        <v>623</v>
      </c>
      <c r="C1286" s="3" t="s">
        <v>624</v>
      </c>
      <c r="D1286" s="3" t="s">
        <v>704</v>
      </c>
      <c r="E1286" s="5">
        <v>80</v>
      </c>
      <c r="F1286" s="5">
        <v>18</v>
      </c>
      <c r="G1286" s="5">
        <v>25</v>
      </c>
      <c r="H1286" s="5">
        <v>22</v>
      </c>
      <c r="I1286" s="5">
        <v>16</v>
      </c>
      <c r="J1286" s="5">
        <v>8</v>
      </c>
      <c r="K1286" s="5">
        <v>0</v>
      </c>
      <c r="L1286" s="5">
        <v>6</v>
      </c>
      <c r="M1286" s="5">
        <v>40</v>
      </c>
      <c r="N1286" s="5">
        <v>6</v>
      </c>
      <c r="O1286" s="6">
        <v>22.5</v>
      </c>
      <c r="P1286" s="6">
        <v>31.25</v>
      </c>
      <c r="Q1286" s="6">
        <v>27.5</v>
      </c>
      <c r="R1286" s="6">
        <v>20</v>
      </c>
      <c r="S1286" s="6">
        <v>10</v>
      </c>
      <c r="T1286" s="6">
        <v>0</v>
      </c>
      <c r="U1286" s="6">
        <v>7.5</v>
      </c>
      <c r="V1286" s="6">
        <v>50</v>
      </c>
      <c r="W1286" s="6">
        <v>7.5</v>
      </c>
      <c r="X1286" s="5">
        <v>40</v>
      </c>
      <c r="Y1286" s="5">
        <v>27</v>
      </c>
      <c r="Z1286" s="5">
        <v>6</v>
      </c>
      <c r="AA1286" s="5">
        <v>7</v>
      </c>
      <c r="AB1286" s="5">
        <v>6</v>
      </c>
      <c r="AC1286" s="5">
        <v>1</v>
      </c>
      <c r="AD1286" s="5">
        <v>33</v>
      </c>
      <c r="AE1286" s="5">
        <v>21</v>
      </c>
      <c r="AF1286" s="5">
        <v>5</v>
      </c>
      <c r="AG1286" s="6">
        <v>23.80952380952381</v>
      </c>
      <c r="AH1286" s="6">
        <v>63.636363636363633</v>
      </c>
      <c r="AI1286" s="3">
        <v>16.666666666666668</v>
      </c>
      <c r="AJ1286" s="3">
        <v>85.714285714285708</v>
      </c>
    </row>
    <row r="1287" spans="1:36" hidden="1" x14ac:dyDescent="0.2">
      <c r="A1287" s="1" t="str">
        <f t="shared" si="20"/>
        <v>CalderdaleWhite Other</v>
      </c>
      <c r="B1287" s="3" t="s">
        <v>623</v>
      </c>
      <c r="C1287" s="3" t="s">
        <v>624</v>
      </c>
      <c r="D1287" s="3" t="s">
        <v>705</v>
      </c>
      <c r="E1287" s="5">
        <v>4180</v>
      </c>
      <c r="F1287" s="5">
        <v>894</v>
      </c>
      <c r="G1287" s="5">
        <v>1067</v>
      </c>
      <c r="H1287" s="5">
        <v>1100</v>
      </c>
      <c r="I1287" s="5">
        <v>735</v>
      </c>
      <c r="J1287" s="5">
        <v>639</v>
      </c>
      <c r="K1287" s="5">
        <v>22</v>
      </c>
      <c r="L1287" s="5">
        <v>759</v>
      </c>
      <c r="M1287" s="5">
        <v>1646</v>
      </c>
      <c r="N1287" s="5">
        <v>189</v>
      </c>
      <c r="O1287" s="6">
        <v>21.387559808612441</v>
      </c>
      <c r="P1287" s="6">
        <v>25.526315789473685</v>
      </c>
      <c r="Q1287" s="6">
        <v>26.315789473684209</v>
      </c>
      <c r="R1287" s="6">
        <v>17.583732057416267</v>
      </c>
      <c r="S1287" s="6">
        <v>15.287081339712918</v>
      </c>
      <c r="T1287" s="6">
        <v>0.52631578947368418</v>
      </c>
      <c r="U1287" s="6">
        <v>18.157894736842106</v>
      </c>
      <c r="V1287" s="6">
        <v>39.377990430622006</v>
      </c>
      <c r="W1287" s="6">
        <v>4.5215311004784686</v>
      </c>
      <c r="X1287" s="5">
        <v>2045</v>
      </c>
      <c r="Y1287" s="5">
        <v>1783</v>
      </c>
      <c r="Z1287" s="5">
        <v>115</v>
      </c>
      <c r="AA1287" s="5">
        <v>267</v>
      </c>
      <c r="AB1287" s="5">
        <v>209</v>
      </c>
      <c r="AC1287" s="5">
        <v>25</v>
      </c>
      <c r="AD1287" s="5">
        <v>1778</v>
      </c>
      <c r="AE1287" s="5">
        <v>1574</v>
      </c>
      <c r="AF1287" s="5">
        <v>90</v>
      </c>
      <c r="AG1287" s="6">
        <v>5.7179161372299872</v>
      </c>
      <c r="AH1287" s="6">
        <v>88.526434195725528</v>
      </c>
      <c r="AI1287" s="6">
        <v>11.961722488038278</v>
      </c>
      <c r="AJ1287" s="6">
        <v>78.277153558052433</v>
      </c>
    </row>
    <row r="1288" spans="1:36" hidden="1" x14ac:dyDescent="0.2">
      <c r="A1288" s="1" t="str">
        <f t="shared" si="20"/>
        <v>CalderdaleMixed White and Black Caribbean</v>
      </c>
      <c r="B1288" s="3" t="s">
        <v>623</v>
      </c>
      <c r="C1288" s="3" t="s">
        <v>624</v>
      </c>
      <c r="D1288" s="3" t="s">
        <v>706</v>
      </c>
      <c r="E1288" s="5">
        <v>1097</v>
      </c>
      <c r="F1288" s="5">
        <v>128</v>
      </c>
      <c r="G1288" s="5">
        <v>120</v>
      </c>
      <c r="H1288" s="5">
        <v>232</v>
      </c>
      <c r="I1288" s="5">
        <v>123</v>
      </c>
      <c r="J1288" s="5">
        <v>123</v>
      </c>
      <c r="K1288" s="5">
        <v>7</v>
      </c>
      <c r="L1288" s="5">
        <v>177</v>
      </c>
      <c r="M1288" s="5">
        <v>235</v>
      </c>
      <c r="N1288" s="5">
        <v>33</v>
      </c>
      <c r="O1288" s="6">
        <v>11.668185961713764</v>
      </c>
      <c r="P1288" s="6">
        <v>10.938924339106654</v>
      </c>
      <c r="Q1288" s="6">
        <v>21.1485870556062</v>
      </c>
      <c r="R1288" s="6">
        <v>11.212397447584321</v>
      </c>
      <c r="S1288" s="6">
        <v>11.212397447584321</v>
      </c>
      <c r="T1288" s="6">
        <v>0.6381039197812215</v>
      </c>
      <c r="U1288" s="6">
        <v>16.134913400182317</v>
      </c>
      <c r="V1288" s="6">
        <v>21.422060164083867</v>
      </c>
      <c r="W1288" s="6">
        <v>3.00820419325433</v>
      </c>
      <c r="X1288" s="5">
        <v>368</v>
      </c>
      <c r="Y1288" s="5">
        <v>297</v>
      </c>
      <c r="Z1288" s="5">
        <v>58</v>
      </c>
      <c r="AA1288" s="5">
        <v>25</v>
      </c>
      <c r="AB1288" s="5">
        <v>21</v>
      </c>
      <c r="AC1288" s="5">
        <v>13</v>
      </c>
      <c r="AD1288" s="5">
        <v>343</v>
      </c>
      <c r="AE1288" s="5">
        <v>276</v>
      </c>
      <c r="AF1288" s="5">
        <v>45</v>
      </c>
      <c r="AG1288" s="6">
        <v>16.304347826086957</v>
      </c>
      <c r="AH1288" s="6">
        <v>80.466472303206999</v>
      </c>
      <c r="AI1288" s="6">
        <v>61.904761904761905</v>
      </c>
      <c r="AJ1288" s="6">
        <v>84</v>
      </c>
    </row>
    <row r="1289" spans="1:36" hidden="1" x14ac:dyDescent="0.2">
      <c r="A1289" s="1" t="str">
        <f t="shared" si="20"/>
        <v>CalderdaleMixed White and Black African</v>
      </c>
      <c r="B1289" s="3" t="s">
        <v>623</v>
      </c>
      <c r="C1289" s="3" t="s">
        <v>624</v>
      </c>
      <c r="D1289" s="3" t="s">
        <v>707</v>
      </c>
      <c r="E1289" s="5">
        <v>247</v>
      </c>
      <c r="F1289" s="5">
        <v>43</v>
      </c>
      <c r="G1289" s="5">
        <v>60</v>
      </c>
      <c r="H1289" s="5">
        <v>59</v>
      </c>
      <c r="I1289" s="5">
        <v>27</v>
      </c>
      <c r="J1289" s="5">
        <v>32</v>
      </c>
      <c r="K1289" s="5">
        <v>0</v>
      </c>
      <c r="L1289" s="5">
        <v>53</v>
      </c>
      <c r="M1289" s="5">
        <v>78</v>
      </c>
      <c r="N1289" s="5">
        <v>5</v>
      </c>
      <c r="O1289" s="6">
        <v>17.408906882591094</v>
      </c>
      <c r="P1289" s="6">
        <v>24.291497975708502</v>
      </c>
      <c r="Q1289" s="6">
        <v>23.886639676113361</v>
      </c>
      <c r="R1289" s="6">
        <v>10.931174089068826</v>
      </c>
      <c r="S1289" s="6">
        <v>12.955465587044534</v>
      </c>
      <c r="T1289" s="6">
        <v>0</v>
      </c>
      <c r="U1289" s="6">
        <v>21.457489878542511</v>
      </c>
      <c r="V1289" s="6">
        <v>31.578947368421051</v>
      </c>
      <c r="W1289" s="6">
        <v>2.0242914979757085</v>
      </c>
      <c r="X1289" s="5">
        <v>70</v>
      </c>
      <c r="Y1289" s="5">
        <v>56</v>
      </c>
      <c r="Z1289" s="5">
        <v>16</v>
      </c>
      <c r="AA1289" s="5">
        <v>5</v>
      </c>
      <c r="AB1289" s="5">
        <v>3</v>
      </c>
      <c r="AC1289" s="5">
        <v>0</v>
      </c>
      <c r="AD1289" s="5">
        <v>65</v>
      </c>
      <c r="AE1289" s="5">
        <v>53</v>
      </c>
      <c r="AF1289" s="5">
        <v>16</v>
      </c>
      <c r="AG1289" s="6">
        <v>30.188679245283019</v>
      </c>
      <c r="AH1289" s="6">
        <v>81.538461538461533</v>
      </c>
      <c r="AI1289" s="3">
        <v>0</v>
      </c>
      <c r="AJ1289" s="3">
        <v>60</v>
      </c>
    </row>
    <row r="1290" spans="1:36" hidden="1" x14ac:dyDescent="0.2">
      <c r="A1290" s="1" t="str">
        <f t="shared" si="20"/>
        <v>CalderdaleMixed White and Asian</v>
      </c>
      <c r="B1290" s="3" t="s">
        <v>623</v>
      </c>
      <c r="C1290" s="3" t="s">
        <v>624</v>
      </c>
      <c r="D1290" s="3" t="s">
        <v>708</v>
      </c>
      <c r="E1290" s="5">
        <v>907</v>
      </c>
      <c r="F1290" s="5">
        <v>156</v>
      </c>
      <c r="G1290" s="5">
        <v>196</v>
      </c>
      <c r="H1290" s="5">
        <v>199</v>
      </c>
      <c r="I1290" s="5">
        <v>126</v>
      </c>
      <c r="J1290" s="5">
        <v>101</v>
      </c>
      <c r="K1290" s="5">
        <v>0</v>
      </c>
      <c r="L1290" s="5">
        <v>110</v>
      </c>
      <c r="M1290" s="5">
        <v>323</v>
      </c>
      <c r="N1290" s="5">
        <v>33</v>
      </c>
      <c r="O1290" s="6">
        <v>17.199558985667036</v>
      </c>
      <c r="P1290" s="6">
        <v>21.609702315325247</v>
      </c>
      <c r="Q1290" s="6">
        <v>21.940463065049613</v>
      </c>
      <c r="R1290" s="6">
        <v>13.891951488423373</v>
      </c>
      <c r="S1290" s="6">
        <v>11.135611907386989</v>
      </c>
      <c r="T1290" s="6">
        <v>0</v>
      </c>
      <c r="U1290" s="6">
        <v>12.127894156560089</v>
      </c>
      <c r="V1290" s="6">
        <v>35.611907386990076</v>
      </c>
      <c r="W1290" s="6">
        <v>3.6383682469680263</v>
      </c>
      <c r="X1290" s="5">
        <v>233</v>
      </c>
      <c r="Y1290" s="5">
        <v>197</v>
      </c>
      <c r="Z1290" s="5">
        <v>21</v>
      </c>
      <c r="AA1290" s="5">
        <v>31</v>
      </c>
      <c r="AB1290" s="5">
        <v>28</v>
      </c>
      <c r="AC1290" s="5">
        <v>8</v>
      </c>
      <c r="AD1290" s="5">
        <v>202</v>
      </c>
      <c r="AE1290" s="5">
        <v>169</v>
      </c>
      <c r="AF1290" s="5">
        <v>13</v>
      </c>
      <c r="AG1290" s="6">
        <v>7.6923076923076925</v>
      </c>
      <c r="AH1290" s="6">
        <v>83.663366336633658</v>
      </c>
      <c r="AI1290" s="6">
        <v>28.571428571428573</v>
      </c>
      <c r="AJ1290" s="6">
        <v>90.322580645161295</v>
      </c>
    </row>
    <row r="1291" spans="1:36" hidden="1" x14ac:dyDescent="0.2">
      <c r="A1291" s="1" t="str">
        <f t="shared" si="20"/>
        <v>CalderdaleMixed Other</v>
      </c>
      <c r="B1291" s="3" t="s">
        <v>623</v>
      </c>
      <c r="C1291" s="3" t="s">
        <v>624</v>
      </c>
      <c r="D1291" s="3" t="s">
        <v>709</v>
      </c>
      <c r="E1291" s="5">
        <v>546</v>
      </c>
      <c r="F1291" s="5">
        <v>63</v>
      </c>
      <c r="G1291" s="5">
        <v>66</v>
      </c>
      <c r="H1291" s="5">
        <v>91</v>
      </c>
      <c r="I1291" s="5">
        <v>61</v>
      </c>
      <c r="J1291" s="5">
        <v>47</v>
      </c>
      <c r="K1291" s="5">
        <v>4</v>
      </c>
      <c r="L1291" s="5">
        <v>81</v>
      </c>
      <c r="M1291" s="5">
        <v>138</v>
      </c>
      <c r="N1291" s="5">
        <v>16</v>
      </c>
      <c r="O1291" s="6">
        <v>11.538461538461538</v>
      </c>
      <c r="P1291" s="6">
        <v>12.087912087912088</v>
      </c>
      <c r="Q1291" s="6">
        <v>16.666666666666668</v>
      </c>
      <c r="R1291" s="6">
        <v>11.172161172161172</v>
      </c>
      <c r="S1291" s="6">
        <v>8.6080586080586077</v>
      </c>
      <c r="T1291" s="6">
        <v>0.73260073260073255</v>
      </c>
      <c r="U1291" s="6">
        <v>14.835164835164836</v>
      </c>
      <c r="V1291" s="6">
        <v>25.274725274725274</v>
      </c>
      <c r="W1291" s="6">
        <v>2.9304029304029302</v>
      </c>
      <c r="X1291" s="5">
        <v>169</v>
      </c>
      <c r="Y1291" s="5">
        <v>131</v>
      </c>
      <c r="Z1291" s="5">
        <v>5</v>
      </c>
      <c r="AA1291" s="5">
        <v>15</v>
      </c>
      <c r="AB1291" s="5">
        <v>11</v>
      </c>
      <c r="AC1291" s="5">
        <v>2</v>
      </c>
      <c r="AD1291" s="5">
        <v>154</v>
      </c>
      <c r="AE1291" s="5">
        <v>120</v>
      </c>
      <c r="AF1291" s="5">
        <v>3</v>
      </c>
      <c r="AG1291" s="6">
        <v>2.5</v>
      </c>
      <c r="AH1291" s="6">
        <v>77.922077922077918</v>
      </c>
      <c r="AI1291" s="6">
        <v>18.181818181818183</v>
      </c>
      <c r="AJ1291" s="6">
        <v>73.333333333333329</v>
      </c>
    </row>
    <row r="1292" spans="1:36" hidden="1" x14ac:dyDescent="0.2">
      <c r="A1292" s="1" t="str">
        <f t="shared" si="20"/>
        <v>CalderdaleIndian</v>
      </c>
      <c r="B1292" s="3" t="s">
        <v>623</v>
      </c>
      <c r="C1292" s="3" t="s">
        <v>624</v>
      </c>
      <c r="D1292" s="3" t="s">
        <v>710</v>
      </c>
      <c r="E1292" s="5">
        <v>1130</v>
      </c>
      <c r="F1292" s="5">
        <v>234</v>
      </c>
      <c r="G1292" s="5">
        <v>138</v>
      </c>
      <c r="H1292" s="5">
        <v>249</v>
      </c>
      <c r="I1292" s="5">
        <v>208</v>
      </c>
      <c r="J1292" s="5">
        <v>51</v>
      </c>
      <c r="K1292" s="5">
        <v>0</v>
      </c>
      <c r="L1292" s="5">
        <v>185</v>
      </c>
      <c r="M1292" s="5">
        <v>379</v>
      </c>
      <c r="N1292" s="5">
        <v>19</v>
      </c>
      <c r="O1292" s="6">
        <v>20.707964601769913</v>
      </c>
      <c r="P1292" s="6">
        <v>12.212389380530974</v>
      </c>
      <c r="Q1292" s="6">
        <v>22.035398230088497</v>
      </c>
      <c r="R1292" s="6">
        <v>18.407079646017699</v>
      </c>
      <c r="S1292" s="6">
        <v>4.5132743362831862</v>
      </c>
      <c r="T1292" s="6">
        <v>0</v>
      </c>
      <c r="U1292" s="6">
        <v>16.371681415929203</v>
      </c>
      <c r="V1292" s="6">
        <v>33.539823008849559</v>
      </c>
      <c r="W1292" s="6">
        <v>1.6814159292035398</v>
      </c>
      <c r="X1292" s="5">
        <v>565</v>
      </c>
      <c r="Y1292" s="5">
        <v>496</v>
      </c>
      <c r="Z1292" s="5">
        <v>27</v>
      </c>
      <c r="AA1292" s="5">
        <v>26</v>
      </c>
      <c r="AB1292" s="5">
        <v>25</v>
      </c>
      <c r="AC1292" s="5">
        <v>0</v>
      </c>
      <c r="AD1292" s="5">
        <v>539</v>
      </c>
      <c r="AE1292" s="5">
        <v>471</v>
      </c>
      <c r="AF1292" s="5">
        <v>27</v>
      </c>
      <c r="AG1292" s="6">
        <v>5.7324840764331206</v>
      </c>
      <c r="AH1292" s="6">
        <v>87.384044526901675</v>
      </c>
      <c r="AI1292" s="6">
        <v>0</v>
      </c>
      <c r="AJ1292" s="6">
        <v>96.15384615384616</v>
      </c>
    </row>
    <row r="1293" spans="1:36" hidden="1" x14ac:dyDescent="0.2">
      <c r="A1293" s="1" t="str">
        <f t="shared" si="20"/>
        <v>CalderdalePakistani</v>
      </c>
      <c r="B1293" s="3" t="s">
        <v>623</v>
      </c>
      <c r="C1293" s="3" t="s">
        <v>624</v>
      </c>
      <c r="D1293" s="3" t="s">
        <v>711</v>
      </c>
      <c r="E1293" s="5">
        <v>13904</v>
      </c>
      <c r="F1293" s="5">
        <v>5589</v>
      </c>
      <c r="G1293" s="5">
        <v>9293</v>
      </c>
      <c r="H1293" s="5">
        <v>4408</v>
      </c>
      <c r="I1293" s="5">
        <v>3083</v>
      </c>
      <c r="J1293" s="5">
        <v>4229</v>
      </c>
      <c r="K1293" s="5">
        <v>1</v>
      </c>
      <c r="L1293" s="5">
        <v>479</v>
      </c>
      <c r="M1293" s="5">
        <v>11763</v>
      </c>
      <c r="N1293" s="5">
        <v>885</v>
      </c>
      <c r="O1293" s="6">
        <v>40.197065592635212</v>
      </c>
      <c r="P1293" s="6">
        <v>66.836881472957415</v>
      </c>
      <c r="Q1293" s="6">
        <v>31.703107019562715</v>
      </c>
      <c r="R1293" s="6">
        <v>22.173475258918298</v>
      </c>
      <c r="S1293" s="6">
        <v>30.415707710011507</v>
      </c>
      <c r="T1293" s="6">
        <v>7.1921749136939009E-3</v>
      </c>
      <c r="U1293" s="6">
        <v>3.4450517836593786</v>
      </c>
      <c r="V1293" s="6">
        <v>84.601553509781354</v>
      </c>
      <c r="W1293" s="6">
        <v>6.3650747986191023</v>
      </c>
      <c r="X1293" s="5">
        <v>5022</v>
      </c>
      <c r="Y1293" s="5">
        <v>3263</v>
      </c>
      <c r="Z1293" s="5">
        <v>400</v>
      </c>
      <c r="AA1293" s="5">
        <v>1732</v>
      </c>
      <c r="AB1293" s="5">
        <v>1087</v>
      </c>
      <c r="AC1293" s="5">
        <v>166</v>
      </c>
      <c r="AD1293" s="5">
        <v>3290</v>
      </c>
      <c r="AE1293" s="5">
        <v>2176</v>
      </c>
      <c r="AF1293" s="5">
        <v>234</v>
      </c>
      <c r="AG1293" s="6">
        <v>10.753676470588236</v>
      </c>
      <c r="AH1293" s="6">
        <v>66.139817629179333</v>
      </c>
      <c r="AI1293" s="3">
        <v>15.271389144434222</v>
      </c>
      <c r="AJ1293" s="3">
        <v>62.759815242494227</v>
      </c>
    </row>
    <row r="1294" spans="1:36" hidden="1" x14ac:dyDescent="0.2">
      <c r="A1294" s="1" t="str">
        <f t="shared" si="20"/>
        <v>CalderdaleBangladeshi</v>
      </c>
      <c r="B1294" s="3" t="s">
        <v>623</v>
      </c>
      <c r="C1294" s="3" t="s">
        <v>624</v>
      </c>
      <c r="D1294" s="3" t="s">
        <v>712</v>
      </c>
      <c r="E1294" s="5">
        <v>574</v>
      </c>
      <c r="F1294" s="5">
        <v>402</v>
      </c>
      <c r="G1294" s="5">
        <v>408</v>
      </c>
      <c r="H1294" s="5">
        <v>401</v>
      </c>
      <c r="I1294" s="5">
        <v>337</v>
      </c>
      <c r="J1294" s="5">
        <v>248</v>
      </c>
      <c r="K1294" s="5">
        <v>0</v>
      </c>
      <c r="L1294" s="5">
        <v>50</v>
      </c>
      <c r="M1294" s="5">
        <v>491</v>
      </c>
      <c r="N1294" s="5">
        <v>181</v>
      </c>
      <c r="O1294" s="6">
        <v>70.034843205574916</v>
      </c>
      <c r="P1294" s="6">
        <v>71.080139372822302</v>
      </c>
      <c r="Q1294" s="6">
        <v>69.860627177700351</v>
      </c>
      <c r="R1294" s="6">
        <v>58.710801393728225</v>
      </c>
      <c r="S1294" s="6">
        <v>43.205574912891983</v>
      </c>
      <c r="T1294" s="6">
        <v>0</v>
      </c>
      <c r="U1294" s="6">
        <v>8.7108013937282234</v>
      </c>
      <c r="V1294" s="6">
        <v>85.540069686411144</v>
      </c>
      <c r="W1294" s="6">
        <v>31.533101045296167</v>
      </c>
      <c r="X1294" s="5">
        <v>193</v>
      </c>
      <c r="Y1294" s="5">
        <v>119</v>
      </c>
      <c r="Z1294" s="5">
        <v>7</v>
      </c>
      <c r="AA1294" s="5">
        <v>133</v>
      </c>
      <c r="AB1294" s="5">
        <v>78</v>
      </c>
      <c r="AC1294" s="5">
        <v>6</v>
      </c>
      <c r="AD1294" s="5">
        <v>60</v>
      </c>
      <c r="AE1294" s="5">
        <v>41</v>
      </c>
      <c r="AF1294" s="5">
        <v>1</v>
      </c>
      <c r="AG1294" s="6">
        <v>2.4390243902439024</v>
      </c>
      <c r="AH1294" s="6">
        <v>68.333333333333329</v>
      </c>
      <c r="AI1294" s="3">
        <v>7.6923076923076925</v>
      </c>
      <c r="AJ1294" s="3">
        <v>58.646616541353382</v>
      </c>
    </row>
    <row r="1295" spans="1:36" hidden="1" x14ac:dyDescent="0.2">
      <c r="A1295" s="1" t="str">
        <f t="shared" si="20"/>
        <v>CalderdaleChinese</v>
      </c>
      <c r="B1295" s="3" t="s">
        <v>623</v>
      </c>
      <c r="C1295" s="3" t="s">
        <v>624</v>
      </c>
      <c r="D1295" s="3" t="s">
        <v>713</v>
      </c>
      <c r="E1295" s="5">
        <v>459</v>
      </c>
      <c r="F1295" s="5">
        <v>88</v>
      </c>
      <c r="G1295" s="5">
        <v>75</v>
      </c>
      <c r="H1295" s="5">
        <v>101</v>
      </c>
      <c r="I1295" s="5">
        <v>74</v>
      </c>
      <c r="J1295" s="5">
        <v>54</v>
      </c>
      <c r="K1295" s="5">
        <v>1</v>
      </c>
      <c r="L1295" s="5">
        <v>66</v>
      </c>
      <c r="M1295" s="5">
        <v>165</v>
      </c>
      <c r="N1295" s="5">
        <v>10</v>
      </c>
      <c r="O1295" s="6">
        <v>19.17211328976035</v>
      </c>
      <c r="P1295" s="6">
        <v>16.33986928104575</v>
      </c>
      <c r="Q1295" s="6">
        <v>22.004357298474947</v>
      </c>
      <c r="R1295" s="6">
        <v>16.122004357298476</v>
      </c>
      <c r="S1295" s="6">
        <v>11.764705882352942</v>
      </c>
      <c r="T1295" s="6">
        <v>0.2178649237472767</v>
      </c>
      <c r="U1295" s="6">
        <v>14.379084967320262</v>
      </c>
      <c r="V1295" s="6">
        <v>35.947712418300654</v>
      </c>
      <c r="W1295" s="6">
        <v>2.1786492374727668</v>
      </c>
      <c r="X1295" s="5">
        <v>180</v>
      </c>
      <c r="Y1295" s="5">
        <v>145</v>
      </c>
      <c r="Z1295" s="5">
        <v>7</v>
      </c>
      <c r="AA1295" s="5">
        <v>17</v>
      </c>
      <c r="AB1295" s="5">
        <v>10</v>
      </c>
      <c r="AC1295" s="5">
        <v>1</v>
      </c>
      <c r="AD1295" s="5">
        <v>163</v>
      </c>
      <c r="AE1295" s="5">
        <v>135</v>
      </c>
      <c r="AF1295" s="5">
        <v>6</v>
      </c>
      <c r="AG1295" s="6">
        <v>4.4444444444444446</v>
      </c>
      <c r="AH1295" s="6">
        <v>82.822085889570559</v>
      </c>
      <c r="AI1295" s="6">
        <v>10</v>
      </c>
      <c r="AJ1295" s="6">
        <v>58.823529411764703</v>
      </c>
    </row>
    <row r="1296" spans="1:36" hidden="1" x14ac:dyDescent="0.2">
      <c r="A1296" s="1" t="str">
        <f t="shared" si="20"/>
        <v>CalderdaleAsian Other</v>
      </c>
      <c r="B1296" s="3" t="s">
        <v>623</v>
      </c>
      <c r="C1296" s="3" t="s">
        <v>624</v>
      </c>
      <c r="D1296" s="3" t="s">
        <v>714</v>
      </c>
      <c r="E1296" s="5">
        <v>808</v>
      </c>
      <c r="F1296" s="5">
        <v>206</v>
      </c>
      <c r="G1296" s="5">
        <v>276</v>
      </c>
      <c r="H1296" s="5">
        <v>210</v>
      </c>
      <c r="I1296" s="5">
        <v>170</v>
      </c>
      <c r="J1296" s="5">
        <v>147</v>
      </c>
      <c r="K1296" s="5">
        <v>1</v>
      </c>
      <c r="L1296" s="5">
        <v>67</v>
      </c>
      <c r="M1296" s="5">
        <v>458</v>
      </c>
      <c r="N1296" s="5">
        <v>37</v>
      </c>
      <c r="O1296" s="6">
        <v>25.495049504950494</v>
      </c>
      <c r="P1296" s="6">
        <v>34.158415841584159</v>
      </c>
      <c r="Q1296" s="6">
        <v>25.990099009900991</v>
      </c>
      <c r="R1296" s="6">
        <v>21.03960396039604</v>
      </c>
      <c r="S1296" s="6">
        <v>18.193069306930692</v>
      </c>
      <c r="T1296" s="6">
        <v>0.12376237623762376</v>
      </c>
      <c r="U1296" s="6">
        <v>8.2920792079207928</v>
      </c>
      <c r="V1296" s="6">
        <v>56.683168316831683</v>
      </c>
      <c r="W1296" s="6">
        <v>4.5792079207920793</v>
      </c>
      <c r="X1296" s="5">
        <v>359</v>
      </c>
      <c r="Y1296" s="5">
        <v>273</v>
      </c>
      <c r="Z1296" s="5">
        <v>15</v>
      </c>
      <c r="AA1296" s="5">
        <v>73</v>
      </c>
      <c r="AB1296" s="5">
        <v>44</v>
      </c>
      <c r="AC1296" s="5">
        <v>3</v>
      </c>
      <c r="AD1296" s="5">
        <v>286</v>
      </c>
      <c r="AE1296" s="5">
        <v>229</v>
      </c>
      <c r="AF1296" s="5">
        <v>12</v>
      </c>
      <c r="AG1296" s="6">
        <v>5.2401746724890828</v>
      </c>
      <c r="AH1296" s="6">
        <v>80.069930069930066</v>
      </c>
      <c r="AI1296" s="6">
        <v>6.8181818181818183</v>
      </c>
      <c r="AJ1296" s="6">
        <v>60.273972602739725</v>
      </c>
    </row>
    <row r="1297" spans="1:36" hidden="1" x14ac:dyDescent="0.2">
      <c r="A1297" s="1" t="str">
        <f t="shared" si="20"/>
        <v>CalderdaleBlack African</v>
      </c>
      <c r="B1297" s="3" t="s">
        <v>623</v>
      </c>
      <c r="C1297" s="3" t="s">
        <v>624</v>
      </c>
      <c r="D1297" s="3" t="s">
        <v>715</v>
      </c>
      <c r="E1297" s="5">
        <v>479</v>
      </c>
      <c r="F1297" s="5">
        <v>168</v>
      </c>
      <c r="G1297" s="5">
        <v>193</v>
      </c>
      <c r="H1297" s="5">
        <v>162</v>
      </c>
      <c r="I1297" s="5">
        <v>88</v>
      </c>
      <c r="J1297" s="5">
        <v>140</v>
      </c>
      <c r="K1297" s="5">
        <v>0</v>
      </c>
      <c r="L1297" s="5">
        <v>71</v>
      </c>
      <c r="M1297" s="5">
        <v>248</v>
      </c>
      <c r="N1297" s="5">
        <v>27</v>
      </c>
      <c r="O1297" s="6">
        <v>35.07306889352818</v>
      </c>
      <c r="P1297" s="6">
        <v>40.292275574112736</v>
      </c>
      <c r="Q1297" s="6">
        <v>33.820459290187891</v>
      </c>
      <c r="R1297" s="6">
        <v>18.371607515657619</v>
      </c>
      <c r="S1297" s="6">
        <v>29.227557411273487</v>
      </c>
      <c r="T1297" s="6">
        <v>0</v>
      </c>
      <c r="U1297" s="6">
        <v>14.822546972860126</v>
      </c>
      <c r="V1297" s="6">
        <v>51.774530271398746</v>
      </c>
      <c r="W1297" s="6">
        <v>5.6367432150313155</v>
      </c>
      <c r="X1297" s="5">
        <v>224</v>
      </c>
      <c r="Y1297" s="5">
        <v>182</v>
      </c>
      <c r="Z1297" s="5">
        <v>37</v>
      </c>
      <c r="AA1297" s="5">
        <v>54</v>
      </c>
      <c r="AB1297" s="5">
        <v>39</v>
      </c>
      <c r="AC1297" s="5">
        <v>16</v>
      </c>
      <c r="AD1297" s="5">
        <v>170</v>
      </c>
      <c r="AE1297" s="5">
        <v>143</v>
      </c>
      <c r="AF1297" s="5">
        <v>21</v>
      </c>
      <c r="AG1297" s="6">
        <v>14.685314685314685</v>
      </c>
      <c r="AH1297" s="6">
        <v>84.117647058823536</v>
      </c>
      <c r="AI1297" s="3">
        <v>41.025641025641029</v>
      </c>
      <c r="AJ1297" s="6">
        <v>72.222222222222229</v>
      </c>
    </row>
    <row r="1298" spans="1:36" hidden="1" x14ac:dyDescent="0.2">
      <c r="A1298" s="1" t="str">
        <f t="shared" si="20"/>
        <v>CalderdaleBlack Caribbean</v>
      </c>
      <c r="B1298" s="3" t="s">
        <v>623</v>
      </c>
      <c r="C1298" s="3" t="s">
        <v>624</v>
      </c>
      <c r="D1298" s="3" t="s">
        <v>716</v>
      </c>
      <c r="E1298" s="5">
        <v>320</v>
      </c>
      <c r="F1298" s="5">
        <v>50</v>
      </c>
      <c r="G1298" s="5">
        <v>50</v>
      </c>
      <c r="H1298" s="5">
        <v>74</v>
      </c>
      <c r="I1298" s="5">
        <v>32</v>
      </c>
      <c r="J1298" s="5">
        <v>33</v>
      </c>
      <c r="K1298" s="5">
        <v>3</v>
      </c>
      <c r="L1298" s="5">
        <v>40</v>
      </c>
      <c r="M1298" s="5">
        <v>76</v>
      </c>
      <c r="N1298" s="5">
        <v>8</v>
      </c>
      <c r="O1298" s="6">
        <v>15.625</v>
      </c>
      <c r="P1298" s="6">
        <v>15.625</v>
      </c>
      <c r="Q1298" s="6">
        <v>23.125</v>
      </c>
      <c r="R1298" s="6">
        <v>10</v>
      </c>
      <c r="S1298" s="6">
        <v>10.3125</v>
      </c>
      <c r="T1298" s="6">
        <v>0.9375</v>
      </c>
      <c r="U1298" s="6">
        <v>12.5</v>
      </c>
      <c r="V1298" s="6">
        <v>23.75</v>
      </c>
      <c r="W1298" s="6">
        <v>2.5</v>
      </c>
      <c r="X1298" s="5">
        <v>149</v>
      </c>
      <c r="Y1298" s="5">
        <v>139</v>
      </c>
      <c r="Z1298" s="5">
        <v>11</v>
      </c>
      <c r="AA1298" s="5">
        <v>9</v>
      </c>
      <c r="AB1298" s="5">
        <v>9</v>
      </c>
      <c r="AC1298" s="5">
        <v>0</v>
      </c>
      <c r="AD1298" s="5">
        <v>140</v>
      </c>
      <c r="AE1298" s="5">
        <v>130</v>
      </c>
      <c r="AF1298" s="5">
        <v>11</v>
      </c>
      <c r="AG1298" s="6">
        <v>8.4615384615384617</v>
      </c>
      <c r="AH1298" s="6">
        <v>92.857142857142861</v>
      </c>
      <c r="AI1298" s="3">
        <v>0</v>
      </c>
      <c r="AJ1298" s="6">
        <v>100</v>
      </c>
    </row>
    <row r="1299" spans="1:36" hidden="1" x14ac:dyDescent="0.2">
      <c r="A1299" s="1" t="str">
        <f t="shared" si="20"/>
        <v>CalderdaleBlack Other</v>
      </c>
      <c r="B1299" s="3" t="s">
        <v>623</v>
      </c>
      <c r="C1299" s="3" t="s">
        <v>624</v>
      </c>
      <c r="D1299" s="3" t="s">
        <v>717</v>
      </c>
      <c r="E1299" s="5">
        <v>100</v>
      </c>
      <c r="F1299" s="5">
        <v>32</v>
      </c>
      <c r="G1299" s="5">
        <v>31</v>
      </c>
      <c r="H1299" s="5">
        <v>24</v>
      </c>
      <c r="I1299" s="5">
        <v>17</v>
      </c>
      <c r="J1299" s="5">
        <v>23</v>
      </c>
      <c r="K1299" s="5">
        <v>1</v>
      </c>
      <c r="L1299" s="5">
        <v>10</v>
      </c>
      <c r="M1299" s="5">
        <v>44</v>
      </c>
      <c r="N1299" s="5">
        <v>1</v>
      </c>
      <c r="O1299" s="6">
        <v>32</v>
      </c>
      <c r="P1299" s="6">
        <v>31</v>
      </c>
      <c r="Q1299" s="6">
        <v>24</v>
      </c>
      <c r="R1299" s="6">
        <v>17</v>
      </c>
      <c r="S1299" s="6">
        <v>23</v>
      </c>
      <c r="T1299" s="6">
        <v>1</v>
      </c>
      <c r="U1299" s="6">
        <v>10</v>
      </c>
      <c r="V1299" s="6">
        <v>44</v>
      </c>
      <c r="W1299" s="6">
        <v>1</v>
      </c>
      <c r="X1299" s="5">
        <v>36</v>
      </c>
      <c r="Y1299" s="5">
        <v>31</v>
      </c>
      <c r="Z1299" s="5">
        <v>1</v>
      </c>
      <c r="AA1299" s="5">
        <v>2</v>
      </c>
      <c r="AB1299" s="5">
        <v>0</v>
      </c>
      <c r="AC1299" s="5">
        <v>0</v>
      </c>
      <c r="AD1299" s="5">
        <v>34</v>
      </c>
      <c r="AE1299" s="5">
        <v>31</v>
      </c>
      <c r="AF1299" s="5">
        <v>1</v>
      </c>
      <c r="AG1299" s="6">
        <v>3.225806451612903</v>
      </c>
      <c r="AH1299" s="6">
        <v>91.17647058823529</v>
      </c>
      <c r="AI1299" s="3"/>
      <c r="AJ1299" s="3">
        <v>0</v>
      </c>
    </row>
    <row r="1300" spans="1:36" hidden="1" x14ac:dyDescent="0.2">
      <c r="A1300" s="1" t="str">
        <f t="shared" si="20"/>
        <v>CalderdaleArab</v>
      </c>
      <c r="B1300" s="3" t="s">
        <v>623</v>
      </c>
      <c r="C1300" s="3" t="s">
        <v>624</v>
      </c>
      <c r="D1300" s="3" t="s">
        <v>699</v>
      </c>
      <c r="E1300" s="5">
        <v>111</v>
      </c>
      <c r="F1300" s="5">
        <v>21</v>
      </c>
      <c r="G1300" s="5">
        <v>25</v>
      </c>
      <c r="H1300" s="5">
        <v>27</v>
      </c>
      <c r="I1300" s="5">
        <v>15</v>
      </c>
      <c r="J1300" s="5">
        <v>11</v>
      </c>
      <c r="K1300" s="5">
        <v>0</v>
      </c>
      <c r="L1300" s="5">
        <v>6</v>
      </c>
      <c r="M1300" s="5">
        <v>44</v>
      </c>
      <c r="N1300" s="5">
        <v>1</v>
      </c>
      <c r="O1300" s="6">
        <v>18.918918918918919</v>
      </c>
      <c r="P1300" s="6">
        <v>22.522522522522522</v>
      </c>
      <c r="Q1300" s="6">
        <v>24.324324324324323</v>
      </c>
      <c r="R1300" s="6">
        <v>13.513513513513514</v>
      </c>
      <c r="S1300" s="6">
        <v>9.9099099099099099</v>
      </c>
      <c r="T1300" s="6">
        <v>0</v>
      </c>
      <c r="U1300" s="6">
        <v>5.4054054054054053</v>
      </c>
      <c r="V1300" s="6">
        <v>39.63963963963964</v>
      </c>
      <c r="W1300" s="6">
        <v>0.90090090090090091</v>
      </c>
      <c r="X1300" s="5">
        <v>39</v>
      </c>
      <c r="Y1300" s="5">
        <v>25</v>
      </c>
      <c r="Z1300" s="5">
        <v>1</v>
      </c>
      <c r="AA1300" s="5">
        <v>6</v>
      </c>
      <c r="AB1300" s="5">
        <v>0</v>
      </c>
      <c r="AC1300" s="5">
        <v>0</v>
      </c>
      <c r="AD1300" s="5">
        <v>33</v>
      </c>
      <c r="AE1300" s="5">
        <v>25</v>
      </c>
      <c r="AF1300" s="5">
        <v>1</v>
      </c>
      <c r="AG1300" s="6">
        <v>4</v>
      </c>
      <c r="AH1300" s="6">
        <v>75.757575757575751</v>
      </c>
      <c r="AI1300" s="3"/>
      <c r="AJ1300" s="3">
        <v>0</v>
      </c>
    </row>
    <row r="1301" spans="1:36" hidden="1" x14ac:dyDescent="0.2">
      <c r="A1301" s="1" t="str">
        <f t="shared" si="20"/>
        <v>CalderdaleOther</v>
      </c>
      <c r="B1301" s="3" t="s">
        <v>623</v>
      </c>
      <c r="C1301" s="3" t="s">
        <v>624</v>
      </c>
      <c r="D1301" s="3" t="s">
        <v>718</v>
      </c>
      <c r="E1301" s="5">
        <v>357</v>
      </c>
      <c r="F1301" s="5">
        <v>107</v>
      </c>
      <c r="G1301" s="5">
        <v>111</v>
      </c>
      <c r="H1301" s="5">
        <v>97</v>
      </c>
      <c r="I1301" s="5">
        <v>70</v>
      </c>
      <c r="J1301" s="5">
        <v>68</v>
      </c>
      <c r="K1301" s="5">
        <v>0</v>
      </c>
      <c r="L1301" s="5">
        <v>38</v>
      </c>
      <c r="M1301" s="5">
        <v>168</v>
      </c>
      <c r="N1301" s="5">
        <v>15</v>
      </c>
      <c r="O1301" s="6">
        <v>29.971988795518207</v>
      </c>
      <c r="P1301" s="6">
        <v>31.092436974789916</v>
      </c>
      <c r="Q1301" s="6">
        <v>27.170868347338935</v>
      </c>
      <c r="R1301" s="6">
        <v>19.607843137254903</v>
      </c>
      <c r="S1301" s="6">
        <v>19.047619047619047</v>
      </c>
      <c r="T1301" s="6">
        <v>0</v>
      </c>
      <c r="U1301" s="6">
        <v>10.644257703081232</v>
      </c>
      <c r="V1301" s="6">
        <v>47.058823529411768</v>
      </c>
      <c r="W1301" s="6">
        <v>4.2016806722689077</v>
      </c>
      <c r="X1301" s="5">
        <v>178</v>
      </c>
      <c r="Y1301" s="5">
        <v>125</v>
      </c>
      <c r="Z1301" s="5">
        <v>20</v>
      </c>
      <c r="AA1301" s="5">
        <v>50</v>
      </c>
      <c r="AB1301" s="5">
        <v>36</v>
      </c>
      <c r="AC1301" s="5">
        <v>7</v>
      </c>
      <c r="AD1301" s="5">
        <v>128</v>
      </c>
      <c r="AE1301" s="5">
        <v>89</v>
      </c>
      <c r="AF1301" s="5">
        <v>13</v>
      </c>
      <c r="AG1301" s="6">
        <v>14.606741573033707</v>
      </c>
      <c r="AH1301" s="6">
        <v>69.53125</v>
      </c>
      <c r="AI1301" s="6">
        <v>19.444444444444443</v>
      </c>
      <c r="AJ1301" s="6">
        <v>72</v>
      </c>
    </row>
    <row r="1302" spans="1:36" x14ac:dyDescent="0.2">
      <c r="A1302" s="1" t="str">
        <f t="shared" si="20"/>
        <v>CambridgeAll people</v>
      </c>
      <c r="B1302" s="3" t="s">
        <v>165</v>
      </c>
      <c r="C1302" s="3" t="s">
        <v>166</v>
      </c>
      <c r="D1302" s="3" t="s">
        <v>700</v>
      </c>
      <c r="E1302" s="5">
        <v>123867</v>
      </c>
      <c r="F1302" s="5">
        <v>0</v>
      </c>
      <c r="G1302" s="5">
        <v>0</v>
      </c>
      <c r="H1302" s="5">
        <v>0</v>
      </c>
      <c r="I1302" s="5">
        <v>1558</v>
      </c>
      <c r="J1302" s="5">
        <v>0</v>
      </c>
      <c r="K1302" s="5">
        <v>8142</v>
      </c>
      <c r="L1302" s="5">
        <v>9039</v>
      </c>
      <c r="M1302" s="5">
        <v>0</v>
      </c>
      <c r="N1302" s="5">
        <v>0</v>
      </c>
      <c r="O1302" s="6">
        <v>0</v>
      </c>
      <c r="P1302" s="6">
        <v>0</v>
      </c>
      <c r="Q1302" s="6">
        <v>0</v>
      </c>
      <c r="R1302" s="6">
        <v>1.2578007055955178</v>
      </c>
      <c r="S1302" s="6">
        <v>0</v>
      </c>
      <c r="T1302" s="6">
        <v>6.5731792971493617</v>
      </c>
      <c r="U1302" s="6">
        <v>7.2973431180217494</v>
      </c>
      <c r="V1302" s="6">
        <v>0</v>
      </c>
      <c r="W1302" s="6">
        <v>0</v>
      </c>
      <c r="X1302" s="5">
        <v>41986</v>
      </c>
      <c r="Y1302" s="5">
        <v>37635</v>
      </c>
      <c r="Z1302" s="5">
        <v>1552</v>
      </c>
      <c r="AA1302" s="5">
        <v>0</v>
      </c>
      <c r="AB1302" s="5">
        <v>0</v>
      </c>
      <c r="AC1302" s="5">
        <v>0</v>
      </c>
      <c r="AD1302" s="5">
        <v>41986</v>
      </c>
      <c r="AE1302" s="5">
        <v>37635</v>
      </c>
      <c r="AF1302" s="5">
        <v>1552</v>
      </c>
      <c r="AG1302" s="6">
        <v>4.1238209113856783</v>
      </c>
      <c r="AH1302" s="6">
        <v>89.637021864431006</v>
      </c>
      <c r="AI1302" s="3"/>
      <c r="AJ1302" s="3"/>
    </row>
    <row r="1303" spans="1:36" hidden="1" x14ac:dyDescent="0.2">
      <c r="A1303" s="1" t="str">
        <f t="shared" si="20"/>
        <v>CambridgeWhite British</v>
      </c>
      <c r="B1303" s="3" t="s">
        <v>165</v>
      </c>
      <c r="C1303" s="3" t="s">
        <v>166</v>
      </c>
      <c r="D1303" s="3" t="s">
        <v>701</v>
      </c>
      <c r="E1303" s="5">
        <v>81742</v>
      </c>
      <c r="F1303" s="5">
        <v>0</v>
      </c>
      <c r="G1303" s="5">
        <v>0</v>
      </c>
      <c r="H1303" s="5">
        <v>0</v>
      </c>
      <c r="I1303" s="5">
        <v>1084</v>
      </c>
      <c r="J1303" s="5">
        <v>0</v>
      </c>
      <c r="K1303" s="5">
        <v>5168</v>
      </c>
      <c r="L1303" s="5">
        <v>6001</v>
      </c>
      <c r="M1303" s="5">
        <v>0</v>
      </c>
      <c r="N1303" s="5">
        <v>0</v>
      </c>
      <c r="O1303" s="6">
        <v>0</v>
      </c>
      <c r="P1303" s="6">
        <v>0</v>
      </c>
      <c r="Q1303" s="6">
        <v>0</v>
      </c>
      <c r="R1303" s="6">
        <v>1.3261236573609649</v>
      </c>
      <c r="S1303" s="6">
        <v>0</v>
      </c>
      <c r="T1303" s="6">
        <v>6.3223312373076261</v>
      </c>
      <c r="U1303" s="6">
        <v>7.3413912064789217</v>
      </c>
      <c r="V1303" s="6">
        <v>0</v>
      </c>
      <c r="W1303" s="6">
        <v>0</v>
      </c>
      <c r="X1303" s="5">
        <v>25159</v>
      </c>
      <c r="Y1303" s="5">
        <v>22478</v>
      </c>
      <c r="Z1303" s="5">
        <v>945</v>
      </c>
      <c r="AA1303" s="5">
        <v>0</v>
      </c>
      <c r="AB1303" s="5">
        <v>0</v>
      </c>
      <c r="AC1303" s="5">
        <v>0</v>
      </c>
      <c r="AD1303" s="5">
        <v>25159</v>
      </c>
      <c r="AE1303" s="5">
        <v>22478</v>
      </c>
      <c r="AF1303" s="5">
        <v>945</v>
      </c>
      <c r="AG1303" s="6">
        <v>4.2041106860040927</v>
      </c>
      <c r="AH1303" s="6">
        <v>89.343773599904608</v>
      </c>
      <c r="AI1303" s="3"/>
      <c r="AJ1303" s="3"/>
    </row>
    <row r="1304" spans="1:36" hidden="1" x14ac:dyDescent="0.2">
      <c r="A1304" s="1" t="str">
        <f t="shared" si="20"/>
        <v>CambridgeMinorities - all other than White British</v>
      </c>
      <c r="B1304" s="3" t="s">
        <v>165</v>
      </c>
      <c r="C1304" s="3" t="s">
        <v>166</v>
      </c>
      <c r="D1304" s="3" t="s">
        <v>702</v>
      </c>
      <c r="E1304" s="5">
        <v>42125</v>
      </c>
      <c r="F1304" s="5">
        <v>0</v>
      </c>
      <c r="G1304" s="5">
        <v>0</v>
      </c>
      <c r="H1304" s="5">
        <v>0</v>
      </c>
      <c r="I1304" s="5">
        <v>474</v>
      </c>
      <c r="J1304" s="5">
        <v>0</v>
      </c>
      <c r="K1304" s="5">
        <v>2974</v>
      </c>
      <c r="L1304" s="5">
        <v>3038</v>
      </c>
      <c r="M1304" s="5">
        <v>0</v>
      </c>
      <c r="N1304" s="5">
        <v>0</v>
      </c>
      <c r="O1304" s="6">
        <v>0</v>
      </c>
      <c r="P1304" s="6">
        <v>0</v>
      </c>
      <c r="Q1304" s="6">
        <v>0</v>
      </c>
      <c r="R1304" s="6">
        <v>1.1252225519287833</v>
      </c>
      <c r="S1304" s="6">
        <v>0</v>
      </c>
      <c r="T1304" s="6">
        <v>7.059940652818991</v>
      </c>
      <c r="U1304" s="6">
        <v>7.2118694362017806</v>
      </c>
      <c r="V1304" s="6">
        <v>0</v>
      </c>
      <c r="W1304" s="6">
        <v>0</v>
      </c>
      <c r="X1304" s="5">
        <v>16827</v>
      </c>
      <c r="Y1304" s="5">
        <v>15157</v>
      </c>
      <c r="Z1304" s="5">
        <v>607</v>
      </c>
      <c r="AA1304" s="5">
        <v>0</v>
      </c>
      <c r="AB1304" s="5">
        <v>0</v>
      </c>
      <c r="AC1304" s="5">
        <v>0</v>
      </c>
      <c r="AD1304" s="5">
        <v>16827</v>
      </c>
      <c r="AE1304" s="5">
        <v>15157</v>
      </c>
      <c r="AF1304" s="5">
        <v>607</v>
      </c>
      <c r="AG1304" s="6">
        <v>4.004750280398496</v>
      </c>
      <c r="AH1304" s="6">
        <v>90.075473940690557</v>
      </c>
      <c r="AI1304" s="3"/>
      <c r="AJ1304" s="3"/>
    </row>
    <row r="1305" spans="1:36" hidden="1" x14ac:dyDescent="0.2">
      <c r="A1305" s="1" t="str">
        <f t="shared" si="20"/>
        <v>CambridgeWhite Irish</v>
      </c>
      <c r="B1305" s="3" t="s">
        <v>165</v>
      </c>
      <c r="C1305" s="3" t="s">
        <v>166</v>
      </c>
      <c r="D1305" s="3" t="s">
        <v>703</v>
      </c>
      <c r="E1305" s="5">
        <v>1767</v>
      </c>
      <c r="F1305" s="5">
        <v>0</v>
      </c>
      <c r="G1305" s="5">
        <v>0</v>
      </c>
      <c r="H1305" s="5">
        <v>0</v>
      </c>
      <c r="I1305" s="5">
        <v>16</v>
      </c>
      <c r="J1305" s="5">
        <v>0</v>
      </c>
      <c r="K1305" s="5">
        <v>102</v>
      </c>
      <c r="L1305" s="5">
        <v>119</v>
      </c>
      <c r="M1305" s="5">
        <v>0</v>
      </c>
      <c r="N1305" s="5">
        <v>0</v>
      </c>
      <c r="O1305" s="6">
        <v>0</v>
      </c>
      <c r="P1305" s="6">
        <v>0</v>
      </c>
      <c r="Q1305" s="6">
        <v>0</v>
      </c>
      <c r="R1305" s="6">
        <v>0.90548953027730616</v>
      </c>
      <c r="S1305" s="6">
        <v>0</v>
      </c>
      <c r="T1305" s="6">
        <v>5.7724957555178271</v>
      </c>
      <c r="U1305" s="6">
        <v>6.7345783814374647</v>
      </c>
      <c r="V1305" s="6">
        <v>0</v>
      </c>
      <c r="W1305" s="6">
        <v>0</v>
      </c>
      <c r="X1305" s="5">
        <v>644</v>
      </c>
      <c r="Y1305" s="5">
        <v>592</v>
      </c>
      <c r="Z1305" s="5">
        <v>16</v>
      </c>
      <c r="AA1305" s="5">
        <v>0</v>
      </c>
      <c r="AB1305" s="5">
        <v>0</v>
      </c>
      <c r="AC1305" s="5">
        <v>0</v>
      </c>
      <c r="AD1305" s="5">
        <v>644</v>
      </c>
      <c r="AE1305" s="5">
        <v>592</v>
      </c>
      <c r="AF1305" s="5">
        <v>16</v>
      </c>
      <c r="AG1305" s="6">
        <v>2.7027027027027026</v>
      </c>
      <c r="AH1305" s="6">
        <v>91.925465838509311</v>
      </c>
      <c r="AI1305" s="3"/>
      <c r="AJ1305" s="3"/>
    </row>
    <row r="1306" spans="1:36" hidden="1" x14ac:dyDescent="0.2">
      <c r="A1306" s="1" t="str">
        <f t="shared" si="20"/>
        <v>CambridgeWhite Gyspy or Irish Traveller</v>
      </c>
      <c r="B1306" s="3" t="s">
        <v>165</v>
      </c>
      <c r="C1306" s="3" t="s">
        <v>166</v>
      </c>
      <c r="D1306" s="3" t="s">
        <v>704</v>
      </c>
      <c r="E1306" s="5">
        <v>109</v>
      </c>
      <c r="F1306" s="5">
        <v>0</v>
      </c>
      <c r="G1306" s="5">
        <v>0</v>
      </c>
      <c r="H1306" s="5">
        <v>0</v>
      </c>
      <c r="I1306" s="5">
        <v>4</v>
      </c>
      <c r="J1306" s="5">
        <v>0</v>
      </c>
      <c r="K1306" s="5">
        <v>5</v>
      </c>
      <c r="L1306" s="5">
        <v>22</v>
      </c>
      <c r="M1306" s="5">
        <v>0</v>
      </c>
      <c r="N1306" s="5">
        <v>0</v>
      </c>
      <c r="O1306" s="6">
        <v>0</v>
      </c>
      <c r="P1306" s="6">
        <v>0</v>
      </c>
      <c r="Q1306" s="6">
        <v>0</v>
      </c>
      <c r="R1306" s="6">
        <v>3.669724770642202</v>
      </c>
      <c r="S1306" s="6">
        <v>0</v>
      </c>
      <c r="T1306" s="6">
        <v>4.5871559633027523</v>
      </c>
      <c r="U1306" s="6">
        <v>20.183486238532112</v>
      </c>
      <c r="V1306" s="6">
        <v>0</v>
      </c>
      <c r="W1306" s="6">
        <v>0</v>
      </c>
      <c r="X1306" s="5">
        <v>27</v>
      </c>
      <c r="Y1306" s="5">
        <v>14</v>
      </c>
      <c r="Z1306" s="5">
        <v>2</v>
      </c>
      <c r="AA1306" s="5">
        <v>0</v>
      </c>
      <c r="AB1306" s="5">
        <v>0</v>
      </c>
      <c r="AC1306" s="5">
        <v>0</v>
      </c>
      <c r="AD1306" s="5">
        <v>27</v>
      </c>
      <c r="AE1306" s="5">
        <v>14</v>
      </c>
      <c r="AF1306" s="5">
        <v>2</v>
      </c>
      <c r="AG1306" s="6">
        <v>14.285714285714286</v>
      </c>
      <c r="AH1306" s="6">
        <v>51.851851851851855</v>
      </c>
      <c r="AI1306" s="3"/>
      <c r="AJ1306" s="3"/>
    </row>
    <row r="1307" spans="1:36" hidden="1" x14ac:dyDescent="0.2">
      <c r="A1307" s="1" t="str">
        <f t="shared" si="20"/>
        <v>CambridgeWhite Other</v>
      </c>
      <c r="B1307" s="3" t="s">
        <v>165</v>
      </c>
      <c r="C1307" s="3" t="s">
        <v>166</v>
      </c>
      <c r="D1307" s="3" t="s">
        <v>705</v>
      </c>
      <c r="E1307" s="5">
        <v>18587</v>
      </c>
      <c r="F1307" s="5">
        <v>0</v>
      </c>
      <c r="G1307" s="5">
        <v>0</v>
      </c>
      <c r="H1307" s="5">
        <v>0</v>
      </c>
      <c r="I1307" s="5">
        <v>161</v>
      </c>
      <c r="J1307" s="5">
        <v>0</v>
      </c>
      <c r="K1307" s="5">
        <v>1314</v>
      </c>
      <c r="L1307" s="5">
        <v>1457</v>
      </c>
      <c r="M1307" s="5">
        <v>0</v>
      </c>
      <c r="N1307" s="5">
        <v>0</v>
      </c>
      <c r="O1307" s="6">
        <v>0</v>
      </c>
      <c r="P1307" s="6">
        <v>0</v>
      </c>
      <c r="Q1307" s="6">
        <v>0</v>
      </c>
      <c r="R1307" s="6">
        <v>0.86619680421800183</v>
      </c>
      <c r="S1307" s="6">
        <v>0</v>
      </c>
      <c r="T1307" s="6">
        <v>7.0694571474686612</v>
      </c>
      <c r="U1307" s="6">
        <v>7.838812072954215</v>
      </c>
      <c r="V1307" s="6">
        <v>0</v>
      </c>
      <c r="W1307" s="6">
        <v>0</v>
      </c>
      <c r="X1307" s="5">
        <v>8897</v>
      </c>
      <c r="Y1307" s="5">
        <v>8304</v>
      </c>
      <c r="Z1307" s="5">
        <v>260</v>
      </c>
      <c r="AA1307" s="5">
        <v>0</v>
      </c>
      <c r="AB1307" s="5">
        <v>0</v>
      </c>
      <c r="AC1307" s="5">
        <v>0</v>
      </c>
      <c r="AD1307" s="5">
        <v>8897</v>
      </c>
      <c r="AE1307" s="5">
        <v>8304</v>
      </c>
      <c r="AF1307" s="5">
        <v>260</v>
      </c>
      <c r="AG1307" s="6">
        <v>3.1310211946050095</v>
      </c>
      <c r="AH1307" s="6">
        <v>93.334831965831185</v>
      </c>
      <c r="AI1307" s="3"/>
      <c r="AJ1307" s="3"/>
    </row>
    <row r="1308" spans="1:36" hidden="1" x14ac:dyDescent="0.2">
      <c r="A1308" s="1" t="str">
        <f t="shared" si="20"/>
        <v>CambridgeMixed White and Black Caribbean</v>
      </c>
      <c r="B1308" s="3" t="s">
        <v>165</v>
      </c>
      <c r="C1308" s="3" t="s">
        <v>166</v>
      </c>
      <c r="D1308" s="3" t="s">
        <v>706</v>
      </c>
      <c r="E1308" s="5">
        <v>728</v>
      </c>
      <c r="F1308" s="5">
        <v>0</v>
      </c>
      <c r="G1308" s="5">
        <v>0</v>
      </c>
      <c r="H1308" s="5">
        <v>0</v>
      </c>
      <c r="I1308" s="5">
        <v>16</v>
      </c>
      <c r="J1308" s="5">
        <v>0</v>
      </c>
      <c r="K1308" s="5">
        <v>24</v>
      </c>
      <c r="L1308" s="5">
        <v>77</v>
      </c>
      <c r="M1308" s="5">
        <v>0</v>
      </c>
      <c r="N1308" s="5">
        <v>0</v>
      </c>
      <c r="O1308" s="6">
        <v>0</v>
      </c>
      <c r="P1308" s="6">
        <v>0</v>
      </c>
      <c r="Q1308" s="6">
        <v>0</v>
      </c>
      <c r="R1308" s="6">
        <v>2.197802197802198</v>
      </c>
      <c r="S1308" s="6">
        <v>0</v>
      </c>
      <c r="T1308" s="6">
        <v>3.2967032967032965</v>
      </c>
      <c r="U1308" s="6">
        <v>10.576923076923077</v>
      </c>
      <c r="V1308" s="6">
        <v>0</v>
      </c>
      <c r="W1308" s="6">
        <v>0</v>
      </c>
      <c r="X1308" s="5">
        <v>176</v>
      </c>
      <c r="Y1308" s="5">
        <v>140</v>
      </c>
      <c r="Z1308" s="5">
        <v>18</v>
      </c>
      <c r="AA1308" s="5">
        <v>0</v>
      </c>
      <c r="AB1308" s="5">
        <v>0</v>
      </c>
      <c r="AC1308" s="5">
        <v>0</v>
      </c>
      <c r="AD1308" s="5">
        <v>176</v>
      </c>
      <c r="AE1308" s="5">
        <v>140</v>
      </c>
      <c r="AF1308" s="5">
        <v>18</v>
      </c>
      <c r="AG1308" s="6">
        <v>12.857142857142858</v>
      </c>
      <c r="AH1308" s="6">
        <v>79.545454545454547</v>
      </c>
      <c r="AI1308" s="3"/>
      <c r="AJ1308" s="3"/>
    </row>
    <row r="1309" spans="1:36" hidden="1" x14ac:dyDescent="0.2">
      <c r="A1309" s="1" t="str">
        <f t="shared" si="20"/>
        <v>CambridgeMixed White and Black African</v>
      </c>
      <c r="B1309" s="3" t="s">
        <v>165</v>
      </c>
      <c r="C1309" s="3" t="s">
        <v>166</v>
      </c>
      <c r="D1309" s="3" t="s">
        <v>707</v>
      </c>
      <c r="E1309" s="5">
        <v>470</v>
      </c>
      <c r="F1309" s="5">
        <v>0</v>
      </c>
      <c r="G1309" s="5">
        <v>0</v>
      </c>
      <c r="H1309" s="5">
        <v>0</v>
      </c>
      <c r="I1309" s="5">
        <v>5</v>
      </c>
      <c r="J1309" s="5">
        <v>0</v>
      </c>
      <c r="K1309" s="5">
        <v>17</v>
      </c>
      <c r="L1309" s="5">
        <v>44</v>
      </c>
      <c r="M1309" s="5">
        <v>0</v>
      </c>
      <c r="N1309" s="5">
        <v>0</v>
      </c>
      <c r="O1309" s="6">
        <v>0</v>
      </c>
      <c r="P1309" s="6">
        <v>0</v>
      </c>
      <c r="Q1309" s="6">
        <v>0</v>
      </c>
      <c r="R1309" s="6">
        <v>1.0638297872340425</v>
      </c>
      <c r="S1309" s="6">
        <v>0</v>
      </c>
      <c r="T1309" s="6">
        <v>3.6170212765957448</v>
      </c>
      <c r="U1309" s="6">
        <v>9.3617021276595747</v>
      </c>
      <c r="V1309" s="6">
        <v>0</v>
      </c>
      <c r="W1309" s="6">
        <v>0</v>
      </c>
      <c r="X1309" s="5">
        <v>118</v>
      </c>
      <c r="Y1309" s="5">
        <v>112</v>
      </c>
      <c r="Z1309" s="5">
        <v>5</v>
      </c>
      <c r="AA1309" s="5">
        <v>0</v>
      </c>
      <c r="AB1309" s="5">
        <v>0</v>
      </c>
      <c r="AC1309" s="5">
        <v>0</v>
      </c>
      <c r="AD1309" s="5">
        <v>118</v>
      </c>
      <c r="AE1309" s="5">
        <v>112</v>
      </c>
      <c r="AF1309" s="5">
        <v>5</v>
      </c>
      <c r="AG1309" s="6">
        <v>4.4642857142857144</v>
      </c>
      <c r="AH1309" s="6">
        <v>94.915254237288138</v>
      </c>
      <c r="AI1309" s="3"/>
      <c r="AJ1309" s="3"/>
    </row>
    <row r="1310" spans="1:36" hidden="1" x14ac:dyDescent="0.2">
      <c r="A1310" s="1" t="str">
        <f t="shared" si="20"/>
        <v>CambridgeMixed White and Asian</v>
      </c>
      <c r="B1310" s="3" t="s">
        <v>165</v>
      </c>
      <c r="C1310" s="3" t="s">
        <v>166</v>
      </c>
      <c r="D1310" s="3" t="s">
        <v>708</v>
      </c>
      <c r="E1310" s="5">
        <v>1501</v>
      </c>
      <c r="F1310" s="5">
        <v>0</v>
      </c>
      <c r="G1310" s="5">
        <v>0</v>
      </c>
      <c r="H1310" s="5">
        <v>0</v>
      </c>
      <c r="I1310" s="5">
        <v>7</v>
      </c>
      <c r="J1310" s="5">
        <v>0</v>
      </c>
      <c r="K1310" s="5">
        <v>133</v>
      </c>
      <c r="L1310" s="5">
        <v>88</v>
      </c>
      <c r="M1310" s="5">
        <v>0</v>
      </c>
      <c r="N1310" s="5">
        <v>0</v>
      </c>
      <c r="O1310" s="6">
        <v>0</v>
      </c>
      <c r="P1310" s="6">
        <v>0</v>
      </c>
      <c r="Q1310" s="6">
        <v>0</v>
      </c>
      <c r="R1310" s="6">
        <v>0.46635576282478347</v>
      </c>
      <c r="S1310" s="6">
        <v>0</v>
      </c>
      <c r="T1310" s="6">
        <v>8.8607594936708853</v>
      </c>
      <c r="U1310" s="6">
        <v>5.862758161225849</v>
      </c>
      <c r="V1310" s="6">
        <v>0</v>
      </c>
      <c r="W1310" s="6">
        <v>0</v>
      </c>
      <c r="X1310" s="5">
        <v>333</v>
      </c>
      <c r="Y1310" s="5">
        <v>304</v>
      </c>
      <c r="Z1310" s="5">
        <v>10</v>
      </c>
      <c r="AA1310" s="5">
        <v>0</v>
      </c>
      <c r="AB1310" s="5">
        <v>0</v>
      </c>
      <c r="AC1310" s="5">
        <v>0</v>
      </c>
      <c r="AD1310" s="5">
        <v>333</v>
      </c>
      <c r="AE1310" s="5">
        <v>304</v>
      </c>
      <c r="AF1310" s="5">
        <v>10</v>
      </c>
      <c r="AG1310" s="6">
        <v>3.2894736842105261</v>
      </c>
      <c r="AH1310" s="6">
        <v>91.291291291291287</v>
      </c>
      <c r="AI1310" s="3"/>
      <c r="AJ1310" s="3"/>
    </row>
    <row r="1311" spans="1:36" hidden="1" x14ac:dyDescent="0.2">
      <c r="A1311" s="1" t="str">
        <f t="shared" si="20"/>
        <v>CambridgeMixed Other</v>
      </c>
      <c r="B1311" s="3" t="s">
        <v>165</v>
      </c>
      <c r="C1311" s="3" t="s">
        <v>166</v>
      </c>
      <c r="D1311" s="3" t="s">
        <v>709</v>
      </c>
      <c r="E1311" s="5">
        <v>1245</v>
      </c>
      <c r="F1311" s="5">
        <v>0</v>
      </c>
      <c r="G1311" s="5">
        <v>0</v>
      </c>
      <c r="H1311" s="5">
        <v>0</v>
      </c>
      <c r="I1311" s="5">
        <v>19</v>
      </c>
      <c r="J1311" s="5">
        <v>0</v>
      </c>
      <c r="K1311" s="5">
        <v>89</v>
      </c>
      <c r="L1311" s="5">
        <v>58</v>
      </c>
      <c r="M1311" s="5">
        <v>0</v>
      </c>
      <c r="N1311" s="5">
        <v>0</v>
      </c>
      <c r="O1311" s="6">
        <v>0</v>
      </c>
      <c r="P1311" s="6">
        <v>0</v>
      </c>
      <c r="Q1311" s="6">
        <v>0</v>
      </c>
      <c r="R1311" s="6">
        <v>1.5261044176706828</v>
      </c>
      <c r="S1311" s="6">
        <v>0</v>
      </c>
      <c r="T1311" s="6">
        <v>7.1485943775100402</v>
      </c>
      <c r="U1311" s="6">
        <v>4.6586345381526106</v>
      </c>
      <c r="V1311" s="6">
        <v>0</v>
      </c>
      <c r="W1311" s="6">
        <v>0</v>
      </c>
      <c r="X1311" s="5">
        <v>363</v>
      </c>
      <c r="Y1311" s="5">
        <v>315</v>
      </c>
      <c r="Z1311" s="5">
        <v>18</v>
      </c>
      <c r="AA1311" s="5">
        <v>0</v>
      </c>
      <c r="AB1311" s="5">
        <v>0</v>
      </c>
      <c r="AC1311" s="5">
        <v>0</v>
      </c>
      <c r="AD1311" s="5">
        <v>363</v>
      </c>
      <c r="AE1311" s="5">
        <v>315</v>
      </c>
      <c r="AF1311" s="5">
        <v>18</v>
      </c>
      <c r="AG1311" s="6">
        <v>5.7142857142857144</v>
      </c>
      <c r="AH1311" s="6">
        <v>86.776859504132233</v>
      </c>
      <c r="AI1311" s="3"/>
      <c r="AJ1311" s="3"/>
    </row>
    <row r="1312" spans="1:36" hidden="1" x14ac:dyDescent="0.2">
      <c r="A1312" s="1" t="str">
        <f t="shared" si="20"/>
        <v>CambridgeIndian</v>
      </c>
      <c r="B1312" s="3" t="s">
        <v>165</v>
      </c>
      <c r="C1312" s="3" t="s">
        <v>166</v>
      </c>
      <c r="D1312" s="3" t="s">
        <v>710</v>
      </c>
      <c r="E1312" s="5">
        <v>3413</v>
      </c>
      <c r="F1312" s="5">
        <v>0</v>
      </c>
      <c r="G1312" s="5">
        <v>0</v>
      </c>
      <c r="H1312" s="5">
        <v>0</v>
      </c>
      <c r="I1312" s="5">
        <v>40</v>
      </c>
      <c r="J1312" s="5">
        <v>0</v>
      </c>
      <c r="K1312" s="5">
        <v>258</v>
      </c>
      <c r="L1312" s="5">
        <v>181</v>
      </c>
      <c r="M1312" s="5">
        <v>0</v>
      </c>
      <c r="N1312" s="5">
        <v>0</v>
      </c>
      <c r="O1312" s="6">
        <v>0</v>
      </c>
      <c r="P1312" s="6">
        <v>0</v>
      </c>
      <c r="Q1312" s="6">
        <v>0</v>
      </c>
      <c r="R1312" s="6">
        <v>1.1719894520949312</v>
      </c>
      <c r="S1312" s="6">
        <v>0</v>
      </c>
      <c r="T1312" s="6">
        <v>7.5593319660123059</v>
      </c>
      <c r="U1312" s="6">
        <v>5.3032522707295637</v>
      </c>
      <c r="V1312" s="6">
        <v>0</v>
      </c>
      <c r="W1312" s="6">
        <v>0</v>
      </c>
      <c r="X1312" s="5">
        <v>1462</v>
      </c>
      <c r="Y1312" s="5">
        <v>1380</v>
      </c>
      <c r="Z1312" s="5">
        <v>50</v>
      </c>
      <c r="AA1312" s="5">
        <v>0</v>
      </c>
      <c r="AB1312" s="5">
        <v>0</v>
      </c>
      <c r="AC1312" s="5">
        <v>0</v>
      </c>
      <c r="AD1312" s="5">
        <v>1462</v>
      </c>
      <c r="AE1312" s="5">
        <v>1380</v>
      </c>
      <c r="AF1312" s="5">
        <v>50</v>
      </c>
      <c r="AG1312" s="6">
        <v>3.6231884057971016</v>
      </c>
      <c r="AH1312" s="6">
        <v>94.391244870041035</v>
      </c>
      <c r="AI1312" s="3"/>
      <c r="AJ1312" s="3"/>
    </row>
    <row r="1313" spans="1:36" hidden="1" x14ac:dyDescent="0.2">
      <c r="A1313" s="1" t="str">
        <f t="shared" si="20"/>
        <v>CambridgePakistani</v>
      </c>
      <c r="B1313" s="3" t="s">
        <v>165</v>
      </c>
      <c r="C1313" s="3" t="s">
        <v>166</v>
      </c>
      <c r="D1313" s="3" t="s">
        <v>711</v>
      </c>
      <c r="E1313" s="5">
        <v>742</v>
      </c>
      <c r="F1313" s="5">
        <v>0</v>
      </c>
      <c r="G1313" s="5">
        <v>0</v>
      </c>
      <c r="H1313" s="5">
        <v>0</v>
      </c>
      <c r="I1313" s="5">
        <v>18</v>
      </c>
      <c r="J1313" s="5">
        <v>0</v>
      </c>
      <c r="K1313" s="5">
        <v>46</v>
      </c>
      <c r="L1313" s="5">
        <v>36</v>
      </c>
      <c r="M1313" s="5">
        <v>0</v>
      </c>
      <c r="N1313" s="5">
        <v>0</v>
      </c>
      <c r="O1313" s="6">
        <v>0</v>
      </c>
      <c r="P1313" s="6">
        <v>0</v>
      </c>
      <c r="Q1313" s="6">
        <v>0</v>
      </c>
      <c r="R1313" s="6">
        <v>2.4258760107816713</v>
      </c>
      <c r="S1313" s="6">
        <v>0</v>
      </c>
      <c r="T1313" s="6">
        <v>6.1994609164420487</v>
      </c>
      <c r="U1313" s="6">
        <v>4.8517520215633425</v>
      </c>
      <c r="V1313" s="6">
        <v>0</v>
      </c>
      <c r="W1313" s="6">
        <v>0</v>
      </c>
      <c r="X1313" s="5">
        <v>263</v>
      </c>
      <c r="Y1313" s="5">
        <v>207</v>
      </c>
      <c r="Z1313" s="5">
        <v>16</v>
      </c>
      <c r="AA1313" s="5">
        <v>0</v>
      </c>
      <c r="AB1313" s="5">
        <v>0</v>
      </c>
      <c r="AC1313" s="5">
        <v>0</v>
      </c>
      <c r="AD1313" s="5">
        <v>263</v>
      </c>
      <c r="AE1313" s="5">
        <v>207</v>
      </c>
      <c r="AF1313" s="5">
        <v>16</v>
      </c>
      <c r="AG1313" s="6">
        <v>7.7294685990338161</v>
      </c>
      <c r="AH1313" s="6">
        <v>78.707224334600767</v>
      </c>
      <c r="AI1313" s="3"/>
      <c r="AJ1313" s="3"/>
    </row>
    <row r="1314" spans="1:36" hidden="1" x14ac:dyDescent="0.2">
      <c r="A1314" s="1" t="str">
        <f t="shared" si="20"/>
        <v>CambridgeBangladeshi</v>
      </c>
      <c r="B1314" s="3" t="s">
        <v>165</v>
      </c>
      <c r="C1314" s="3" t="s">
        <v>166</v>
      </c>
      <c r="D1314" s="3" t="s">
        <v>712</v>
      </c>
      <c r="E1314" s="5">
        <v>1849</v>
      </c>
      <c r="F1314" s="5">
        <v>0</v>
      </c>
      <c r="G1314" s="5">
        <v>0</v>
      </c>
      <c r="H1314" s="5">
        <v>0</v>
      </c>
      <c r="I1314" s="5">
        <v>41</v>
      </c>
      <c r="J1314" s="5">
        <v>0</v>
      </c>
      <c r="K1314" s="5">
        <v>19</v>
      </c>
      <c r="L1314" s="5">
        <v>253</v>
      </c>
      <c r="M1314" s="5">
        <v>0</v>
      </c>
      <c r="N1314" s="5">
        <v>0</v>
      </c>
      <c r="O1314" s="6">
        <v>0</v>
      </c>
      <c r="P1314" s="6">
        <v>0</v>
      </c>
      <c r="Q1314" s="6">
        <v>0</v>
      </c>
      <c r="R1314" s="6">
        <v>2.2174148188209841</v>
      </c>
      <c r="S1314" s="6">
        <v>0</v>
      </c>
      <c r="T1314" s="6">
        <v>1.0275824770146025</v>
      </c>
      <c r="U1314" s="6">
        <v>13.683071930773391</v>
      </c>
      <c r="V1314" s="6">
        <v>0</v>
      </c>
      <c r="W1314" s="6">
        <v>0</v>
      </c>
      <c r="X1314" s="5">
        <v>707</v>
      </c>
      <c r="Y1314" s="5">
        <v>475</v>
      </c>
      <c r="Z1314" s="5">
        <v>28</v>
      </c>
      <c r="AA1314" s="5">
        <v>0</v>
      </c>
      <c r="AB1314" s="5">
        <v>0</v>
      </c>
      <c r="AC1314" s="5">
        <v>0</v>
      </c>
      <c r="AD1314" s="5">
        <v>707</v>
      </c>
      <c r="AE1314" s="5">
        <v>475</v>
      </c>
      <c r="AF1314" s="5">
        <v>28</v>
      </c>
      <c r="AG1314" s="6">
        <v>5.8947368421052628</v>
      </c>
      <c r="AH1314" s="6">
        <v>67.185289957567178</v>
      </c>
      <c r="AI1314" s="3"/>
      <c r="AJ1314" s="3"/>
    </row>
    <row r="1315" spans="1:36" hidden="1" x14ac:dyDescent="0.2">
      <c r="A1315" s="1" t="str">
        <f t="shared" si="20"/>
        <v>CambridgeChinese</v>
      </c>
      <c r="B1315" s="3" t="s">
        <v>165</v>
      </c>
      <c r="C1315" s="3" t="s">
        <v>166</v>
      </c>
      <c r="D1315" s="3" t="s">
        <v>713</v>
      </c>
      <c r="E1315" s="5">
        <v>4454</v>
      </c>
      <c r="F1315" s="5">
        <v>0</v>
      </c>
      <c r="G1315" s="5">
        <v>0</v>
      </c>
      <c r="H1315" s="5">
        <v>0</v>
      </c>
      <c r="I1315" s="5">
        <v>25</v>
      </c>
      <c r="J1315" s="5">
        <v>0</v>
      </c>
      <c r="K1315" s="5">
        <v>540</v>
      </c>
      <c r="L1315" s="5">
        <v>190</v>
      </c>
      <c r="M1315" s="5">
        <v>0</v>
      </c>
      <c r="N1315" s="5">
        <v>0</v>
      </c>
      <c r="O1315" s="6">
        <v>0</v>
      </c>
      <c r="P1315" s="6">
        <v>0</v>
      </c>
      <c r="Q1315" s="6">
        <v>0</v>
      </c>
      <c r="R1315" s="6">
        <v>0.56129321957790745</v>
      </c>
      <c r="S1315" s="6">
        <v>0</v>
      </c>
      <c r="T1315" s="6">
        <v>12.123933542882803</v>
      </c>
      <c r="U1315" s="6">
        <v>4.2658284687920967</v>
      </c>
      <c r="V1315" s="6">
        <v>0</v>
      </c>
      <c r="W1315" s="6">
        <v>0</v>
      </c>
      <c r="X1315" s="5">
        <v>1218</v>
      </c>
      <c r="Y1315" s="5">
        <v>1057</v>
      </c>
      <c r="Z1315" s="5">
        <v>43</v>
      </c>
      <c r="AA1315" s="5">
        <v>0</v>
      </c>
      <c r="AB1315" s="5">
        <v>0</v>
      </c>
      <c r="AC1315" s="5">
        <v>0</v>
      </c>
      <c r="AD1315" s="5">
        <v>1218</v>
      </c>
      <c r="AE1315" s="5">
        <v>1057</v>
      </c>
      <c r="AF1315" s="5">
        <v>43</v>
      </c>
      <c r="AG1315" s="6">
        <v>4.0681173131504256</v>
      </c>
      <c r="AH1315" s="6">
        <v>86.781609195402297</v>
      </c>
      <c r="AI1315" s="3"/>
      <c r="AJ1315" s="3"/>
    </row>
    <row r="1316" spans="1:36" hidden="1" x14ac:dyDescent="0.2">
      <c r="A1316" s="1" t="str">
        <f t="shared" si="20"/>
        <v>CambridgeAsian Other</v>
      </c>
      <c r="B1316" s="3" t="s">
        <v>165</v>
      </c>
      <c r="C1316" s="3" t="s">
        <v>166</v>
      </c>
      <c r="D1316" s="3" t="s">
        <v>714</v>
      </c>
      <c r="E1316" s="5">
        <v>3160</v>
      </c>
      <c r="F1316" s="5">
        <v>0</v>
      </c>
      <c r="G1316" s="5">
        <v>0</v>
      </c>
      <c r="H1316" s="5">
        <v>0</v>
      </c>
      <c r="I1316" s="5">
        <v>43</v>
      </c>
      <c r="J1316" s="5">
        <v>0</v>
      </c>
      <c r="K1316" s="5">
        <v>212</v>
      </c>
      <c r="L1316" s="5">
        <v>164</v>
      </c>
      <c r="M1316" s="5">
        <v>0</v>
      </c>
      <c r="N1316" s="5">
        <v>0</v>
      </c>
      <c r="O1316" s="6">
        <v>0</v>
      </c>
      <c r="P1316" s="6">
        <v>0</v>
      </c>
      <c r="Q1316" s="6">
        <v>0</v>
      </c>
      <c r="R1316" s="6">
        <v>1.360759493670886</v>
      </c>
      <c r="S1316" s="6">
        <v>0</v>
      </c>
      <c r="T1316" s="6">
        <v>6.7088607594936711</v>
      </c>
      <c r="U1316" s="6">
        <v>5.1898734177215191</v>
      </c>
      <c r="V1316" s="6">
        <v>0</v>
      </c>
      <c r="W1316" s="6">
        <v>0</v>
      </c>
      <c r="X1316" s="5">
        <v>1205</v>
      </c>
      <c r="Y1316" s="5">
        <v>1048</v>
      </c>
      <c r="Z1316" s="5">
        <v>43</v>
      </c>
      <c r="AA1316" s="5">
        <v>0</v>
      </c>
      <c r="AB1316" s="5">
        <v>0</v>
      </c>
      <c r="AC1316" s="5">
        <v>0</v>
      </c>
      <c r="AD1316" s="5">
        <v>1205</v>
      </c>
      <c r="AE1316" s="5">
        <v>1048</v>
      </c>
      <c r="AF1316" s="5">
        <v>43</v>
      </c>
      <c r="AG1316" s="6">
        <v>4.1030534351145036</v>
      </c>
      <c r="AH1316" s="6">
        <v>86.970954356846477</v>
      </c>
      <c r="AI1316" s="3"/>
      <c r="AJ1316" s="3"/>
    </row>
    <row r="1317" spans="1:36" hidden="1" x14ac:dyDescent="0.2">
      <c r="A1317" s="1" t="str">
        <f t="shared" si="20"/>
        <v>CambridgeBlack African</v>
      </c>
      <c r="B1317" s="3" t="s">
        <v>165</v>
      </c>
      <c r="C1317" s="3" t="s">
        <v>166</v>
      </c>
      <c r="D1317" s="3" t="s">
        <v>715</v>
      </c>
      <c r="E1317" s="5">
        <v>1300</v>
      </c>
      <c r="F1317" s="5">
        <v>0</v>
      </c>
      <c r="G1317" s="5">
        <v>0</v>
      </c>
      <c r="H1317" s="5">
        <v>0</v>
      </c>
      <c r="I1317" s="5">
        <v>36</v>
      </c>
      <c r="J1317" s="5">
        <v>0</v>
      </c>
      <c r="K1317" s="5">
        <v>59</v>
      </c>
      <c r="L1317" s="5">
        <v>138</v>
      </c>
      <c r="M1317" s="5">
        <v>0</v>
      </c>
      <c r="N1317" s="5">
        <v>0</v>
      </c>
      <c r="O1317" s="6">
        <v>0</v>
      </c>
      <c r="P1317" s="6">
        <v>0</v>
      </c>
      <c r="Q1317" s="6">
        <v>0</v>
      </c>
      <c r="R1317" s="6">
        <v>2.7692307692307692</v>
      </c>
      <c r="S1317" s="6">
        <v>0</v>
      </c>
      <c r="T1317" s="6">
        <v>4.5384615384615383</v>
      </c>
      <c r="U1317" s="6">
        <v>10.615384615384615</v>
      </c>
      <c r="V1317" s="6">
        <v>0</v>
      </c>
      <c r="W1317" s="6">
        <v>0</v>
      </c>
      <c r="X1317" s="5">
        <v>465</v>
      </c>
      <c r="Y1317" s="5">
        <v>430</v>
      </c>
      <c r="Z1317" s="5">
        <v>40</v>
      </c>
      <c r="AA1317" s="5">
        <v>0</v>
      </c>
      <c r="AB1317" s="5">
        <v>0</v>
      </c>
      <c r="AC1317" s="5">
        <v>0</v>
      </c>
      <c r="AD1317" s="5">
        <v>465</v>
      </c>
      <c r="AE1317" s="5">
        <v>430</v>
      </c>
      <c r="AF1317" s="5">
        <v>40</v>
      </c>
      <c r="AG1317" s="6">
        <v>9.3023255813953494</v>
      </c>
      <c r="AH1317" s="6">
        <v>92.473118279569889</v>
      </c>
      <c r="AI1317" s="3"/>
      <c r="AJ1317" s="3"/>
    </row>
    <row r="1318" spans="1:36" hidden="1" x14ac:dyDescent="0.2">
      <c r="A1318" s="1" t="str">
        <f t="shared" si="20"/>
        <v>CambridgeBlack Caribbean</v>
      </c>
      <c r="B1318" s="3" t="s">
        <v>165</v>
      </c>
      <c r="C1318" s="3" t="s">
        <v>166</v>
      </c>
      <c r="D1318" s="3" t="s">
        <v>716</v>
      </c>
      <c r="E1318" s="5">
        <v>598</v>
      </c>
      <c r="F1318" s="5">
        <v>0</v>
      </c>
      <c r="G1318" s="5">
        <v>0</v>
      </c>
      <c r="H1318" s="5">
        <v>0</v>
      </c>
      <c r="I1318" s="5">
        <v>20</v>
      </c>
      <c r="J1318" s="5">
        <v>0</v>
      </c>
      <c r="K1318" s="5">
        <v>23</v>
      </c>
      <c r="L1318" s="5">
        <v>52</v>
      </c>
      <c r="M1318" s="5">
        <v>0</v>
      </c>
      <c r="N1318" s="5">
        <v>0</v>
      </c>
      <c r="O1318" s="6">
        <v>0</v>
      </c>
      <c r="P1318" s="6">
        <v>0</v>
      </c>
      <c r="Q1318" s="6">
        <v>0</v>
      </c>
      <c r="R1318" s="6">
        <v>3.3444816053511706</v>
      </c>
      <c r="S1318" s="6">
        <v>0</v>
      </c>
      <c r="T1318" s="6">
        <v>3.8461538461538463</v>
      </c>
      <c r="U1318" s="6">
        <v>8.695652173913043</v>
      </c>
      <c r="V1318" s="6">
        <v>0</v>
      </c>
      <c r="W1318" s="6">
        <v>0</v>
      </c>
      <c r="X1318" s="5">
        <v>198</v>
      </c>
      <c r="Y1318" s="5">
        <v>160</v>
      </c>
      <c r="Z1318" s="5">
        <v>19</v>
      </c>
      <c r="AA1318" s="5">
        <v>0</v>
      </c>
      <c r="AB1318" s="5">
        <v>0</v>
      </c>
      <c r="AC1318" s="5">
        <v>0</v>
      </c>
      <c r="AD1318" s="5">
        <v>198</v>
      </c>
      <c r="AE1318" s="5">
        <v>160</v>
      </c>
      <c r="AF1318" s="5">
        <v>19</v>
      </c>
      <c r="AG1318" s="6">
        <v>11.875</v>
      </c>
      <c r="AH1318" s="6">
        <v>80.808080808080803</v>
      </c>
      <c r="AI1318" s="3"/>
      <c r="AJ1318" s="3"/>
    </row>
    <row r="1319" spans="1:36" hidden="1" x14ac:dyDescent="0.2">
      <c r="A1319" s="1" t="str">
        <f t="shared" si="20"/>
        <v>CambridgeBlack Other</v>
      </c>
      <c r="B1319" s="3" t="s">
        <v>165</v>
      </c>
      <c r="C1319" s="3" t="s">
        <v>166</v>
      </c>
      <c r="D1319" s="3" t="s">
        <v>717</v>
      </c>
      <c r="E1319" s="5">
        <v>199</v>
      </c>
      <c r="F1319" s="5">
        <v>0</v>
      </c>
      <c r="G1319" s="5">
        <v>0</v>
      </c>
      <c r="H1319" s="5">
        <v>0</v>
      </c>
      <c r="I1319" s="5">
        <v>2</v>
      </c>
      <c r="J1319" s="5">
        <v>0</v>
      </c>
      <c r="K1319" s="5">
        <v>5</v>
      </c>
      <c r="L1319" s="5">
        <v>14</v>
      </c>
      <c r="M1319" s="5">
        <v>0</v>
      </c>
      <c r="N1319" s="5">
        <v>0</v>
      </c>
      <c r="O1319" s="6">
        <v>0</v>
      </c>
      <c r="P1319" s="6">
        <v>0</v>
      </c>
      <c r="Q1319" s="6">
        <v>0</v>
      </c>
      <c r="R1319" s="6">
        <v>1.0050251256281406</v>
      </c>
      <c r="S1319" s="6">
        <v>0</v>
      </c>
      <c r="T1319" s="6">
        <v>2.512562814070352</v>
      </c>
      <c r="U1319" s="6">
        <v>7.0351758793969852</v>
      </c>
      <c r="V1319" s="6">
        <v>0</v>
      </c>
      <c r="W1319" s="6">
        <v>0</v>
      </c>
      <c r="X1319" s="5">
        <v>77</v>
      </c>
      <c r="Y1319" s="5">
        <v>61</v>
      </c>
      <c r="Z1319" s="5">
        <v>5</v>
      </c>
      <c r="AA1319" s="5">
        <v>0</v>
      </c>
      <c r="AB1319" s="5">
        <v>0</v>
      </c>
      <c r="AC1319" s="5">
        <v>0</v>
      </c>
      <c r="AD1319" s="5">
        <v>77</v>
      </c>
      <c r="AE1319" s="5">
        <v>61</v>
      </c>
      <c r="AF1319" s="5">
        <v>5</v>
      </c>
      <c r="AG1319" s="6">
        <v>8.1967213114754092</v>
      </c>
      <c r="AH1319" s="6">
        <v>79.220779220779221</v>
      </c>
      <c r="AI1319" s="3"/>
      <c r="AJ1319" s="3"/>
    </row>
    <row r="1320" spans="1:36" hidden="1" x14ac:dyDescent="0.2">
      <c r="A1320" s="1" t="str">
        <f t="shared" si="20"/>
        <v>CambridgeArab</v>
      </c>
      <c r="B1320" s="3" t="s">
        <v>165</v>
      </c>
      <c r="C1320" s="3" t="s">
        <v>166</v>
      </c>
      <c r="D1320" s="3" t="s">
        <v>699</v>
      </c>
      <c r="E1320" s="5">
        <v>908</v>
      </c>
      <c r="F1320" s="5">
        <v>0</v>
      </c>
      <c r="G1320" s="5">
        <v>0</v>
      </c>
      <c r="H1320" s="5">
        <v>0</v>
      </c>
      <c r="I1320" s="5">
        <v>5</v>
      </c>
      <c r="J1320" s="5">
        <v>0</v>
      </c>
      <c r="K1320" s="5">
        <v>52</v>
      </c>
      <c r="L1320" s="5">
        <v>77</v>
      </c>
      <c r="M1320" s="5">
        <v>0</v>
      </c>
      <c r="N1320" s="5">
        <v>0</v>
      </c>
      <c r="O1320" s="6">
        <v>0</v>
      </c>
      <c r="P1320" s="6">
        <v>0</v>
      </c>
      <c r="Q1320" s="6">
        <v>0</v>
      </c>
      <c r="R1320" s="6">
        <v>0.5506607929515418</v>
      </c>
      <c r="S1320" s="6">
        <v>0</v>
      </c>
      <c r="T1320" s="6">
        <v>5.7268722466960353</v>
      </c>
      <c r="U1320" s="6">
        <v>8.4801762114537453</v>
      </c>
      <c r="V1320" s="6">
        <v>0</v>
      </c>
      <c r="W1320" s="6">
        <v>0</v>
      </c>
      <c r="X1320" s="5">
        <v>228</v>
      </c>
      <c r="Y1320" s="5">
        <v>174</v>
      </c>
      <c r="Z1320" s="5">
        <v>12</v>
      </c>
      <c r="AA1320" s="5">
        <v>0</v>
      </c>
      <c r="AB1320" s="5">
        <v>0</v>
      </c>
      <c r="AC1320" s="5">
        <v>0</v>
      </c>
      <c r="AD1320" s="5">
        <v>228</v>
      </c>
      <c r="AE1320" s="5">
        <v>174</v>
      </c>
      <c r="AF1320" s="5">
        <v>12</v>
      </c>
      <c r="AG1320" s="6">
        <v>6.8965517241379306</v>
      </c>
      <c r="AH1320" s="6">
        <v>76.315789473684205</v>
      </c>
      <c r="AI1320" s="3"/>
      <c r="AJ1320" s="3"/>
    </row>
    <row r="1321" spans="1:36" hidden="1" x14ac:dyDescent="0.2">
      <c r="A1321" s="1" t="str">
        <f t="shared" si="20"/>
        <v>CambridgeOther</v>
      </c>
      <c r="B1321" s="3" t="s">
        <v>165</v>
      </c>
      <c r="C1321" s="3" t="s">
        <v>166</v>
      </c>
      <c r="D1321" s="3" t="s">
        <v>718</v>
      </c>
      <c r="E1321" s="5">
        <v>1095</v>
      </c>
      <c r="F1321" s="5">
        <v>0</v>
      </c>
      <c r="G1321" s="5">
        <v>0</v>
      </c>
      <c r="H1321" s="5">
        <v>0</v>
      </c>
      <c r="I1321" s="5">
        <v>16</v>
      </c>
      <c r="J1321" s="5">
        <v>0</v>
      </c>
      <c r="K1321" s="5">
        <v>76</v>
      </c>
      <c r="L1321" s="5">
        <v>68</v>
      </c>
      <c r="M1321" s="5">
        <v>0</v>
      </c>
      <c r="N1321" s="5">
        <v>0</v>
      </c>
      <c r="O1321" s="6">
        <v>0</v>
      </c>
      <c r="P1321" s="6">
        <v>0</v>
      </c>
      <c r="Q1321" s="6">
        <v>0</v>
      </c>
      <c r="R1321" s="6">
        <v>1.4611872146118721</v>
      </c>
      <c r="S1321" s="6">
        <v>0</v>
      </c>
      <c r="T1321" s="6">
        <v>6.9406392694063923</v>
      </c>
      <c r="U1321" s="6">
        <v>6.2100456621004563</v>
      </c>
      <c r="V1321" s="6">
        <v>0</v>
      </c>
      <c r="W1321" s="6">
        <v>0</v>
      </c>
      <c r="X1321" s="5">
        <v>446</v>
      </c>
      <c r="Y1321" s="5">
        <v>384</v>
      </c>
      <c r="Z1321" s="5">
        <v>22</v>
      </c>
      <c r="AA1321" s="5">
        <v>0</v>
      </c>
      <c r="AB1321" s="5">
        <v>0</v>
      </c>
      <c r="AC1321" s="5">
        <v>0</v>
      </c>
      <c r="AD1321" s="5">
        <v>446</v>
      </c>
      <c r="AE1321" s="5">
        <v>384</v>
      </c>
      <c r="AF1321" s="5">
        <v>22</v>
      </c>
      <c r="AG1321" s="6">
        <v>5.729166666666667</v>
      </c>
      <c r="AH1321" s="6">
        <v>86.098654708520186</v>
      </c>
      <c r="AI1321" s="3"/>
      <c r="AJ1321" s="3"/>
    </row>
    <row r="1322" spans="1:36" x14ac:dyDescent="0.2">
      <c r="A1322" s="1" t="str">
        <f t="shared" si="20"/>
        <v>CamdenAll people</v>
      </c>
      <c r="B1322" s="3" t="s">
        <v>643</v>
      </c>
      <c r="C1322" s="3" t="s">
        <v>644</v>
      </c>
      <c r="D1322" s="3" t="s">
        <v>700</v>
      </c>
      <c r="E1322" s="5">
        <v>220338</v>
      </c>
      <c r="F1322" s="5">
        <v>4646</v>
      </c>
      <c r="G1322" s="5">
        <v>34273</v>
      </c>
      <c r="H1322" s="5">
        <v>3215</v>
      </c>
      <c r="I1322" s="5">
        <v>17524</v>
      </c>
      <c r="J1322" s="5">
        <v>0</v>
      </c>
      <c r="K1322" s="5">
        <v>1442</v>
      </c>
      <c r="L1322" s="5">
        <v>15900</v>
      </c>
      <c r="M1322" s="5">
        <v>59787</v>
      </c>
      <c r="N1322" s="5">
        <v>0</v>
      </c>
      <c r="O1322" s="6">
        <v>2.1085786382739244</v>
      </c>
      <c r="P1322" s="6">
        <v>15.554738628833883</v>
      </c>
      <c r="Q1322" s="6">
        <v>1.4591218945438371</v>
      </c>
      <c r="R1322" s="6">
        <v>7.9532354836660044</v>
      </c>
      <c r="S1322" s="6">
        <v>0</v>
      </c>
      <c r="T1322" s="6">
        <v>0.65444907369586724</v>
      </c>
      <c r="U1322" s="6">
        <v>7.2161860414454155</v>
      </c>
      <c r="V1322" s="6">
        <v>27.134221060370884</v>
      </c>
      <c r="W1322" s="6">
        <v>0</v>
      </c>
      <c r="X1322" s="5">
        <v>92175</v>
      </c>
      <c r="Y1322" s="5">
        <v>79190</v>
      </c>
      <c r="Z1322" s="5">
        <v>4890</v>
      </c>
      <c r="AA1322" s="5">
        <v>0</v>
      </c>
      <c r="AB1322" s="5">
        <v>0</v>
      </c>
      <c r="AC1322" s="5">
        <v>0</v>
      </c>
      <c r="AD1322" s="5">
        <v>92175</v>
      </c>
      <c r="AE1322" s="5">
        <v>79190</v>
      </c>
      <c r="AF1322" s="5">
        <v>4890</v>
      </c>
      <c r="AG1322" s="6">
        <v>6.1750220987498423</v>
      </c>
      <c r="AH1322" s="6">
        <v>85.912666124220237</v>
      </c>
      <c r="AI1322" s="3"/>
      <c r="AJ1322" s="3"/>
    </row>
    <row r="1323" spans="1:36" hidden="1" x14ac:dyDescent="0.2">
      <c r="A1323" s="1" t="str">
        <f t="shared" si="20"/>
        <v>CamdenWhite British</v>
      </c>
      <c r="B1323" s="3" t="s">
        <v>643</v>
      </c>
      <c r="C1323" s="3" t="s">
        <v>644</v>
      </c>
      <c r="D1323" s="3" t="s">
        <v>701</v>
      </c>
      <c r="E1323" s="5">
        <v>96937</v>
      </c>
      <c r="F1323" s="5">
        <v>1731</v>
      </c>
      <c r="G1323" s="5">
        <v>12270</v>
      </c>
      <c r="H1323" s="5">
        <v>1400</v>
      </c>
      <c r="I1323" s="5">
        <v>7067</v>
      </c>
      <c r="J1323" s="5">
        <v>0</v>
      </c>
      <c r="K1323" s="5">
        <v>471</v>
      </c>
      <c r="L1323" s="5">
        <v>6813</v>
      </c>
      <c r="M1323" s="5">
        <v>24197</v>
      </c>
      <c r="N1323" s="5">
        <v>0</v>
      </c>
      <c r="O1323" s="6">
        <v>1.7856958643242518</v>
      </c>
      <c r="P1323" s="6">
        <v>12.657705520080052</v>
      </c>
      <c r="Q1323" s="6">
        <v>1.4442369786562406</v>
      </c>
      <c r="R1323" s="6">
        <v>7.2903019486883229</v>
      </c>
      <c r="S1323" s="6">
        <v>0</v>
      </c>
      <c r="T1323" s="6">
        <v>0.48588258353363523</v>
      </c>
      <c r="U1323" s="6">
        <v>7.0282760968464055</v>
      </c>
      <c r="V1323" s="6">
        <v>24.961572980389324</v>
      </c>
      <c r="W1323" s="6">
        <v>0</v>
      </c>
      <c r="X1323" s="5">
        <v>38521</v>
      </c>
      <c r="Y1323" s="5">
        <v>34369</v>
      </c>
      <c r="Z1323" s="5">
        <v>1543</v>
      </c>
      <c r="AA1323" s="5">
        <v>0</v>
      </c>
      <c r="AB1323" s="5">
        <v>0</v>
      </c>
      <c r="AC1323" s="5">
        <v>0</v>
      </c>
      <c r="AD1323" s="5">
        <v>38521</v>
      </c>
      <c r="AE1323" s="5">
        <v>34369</v>
      </c>
      <c r="AF1323" s="5">
        <v>1543</v>
      </c>
      <c r="AG1323" s="6">
        <v>4.4895108964473796</v>
      </c>
      <c r="AH1323" s="6">
        <v>89.221463617247736</v>
      </c>
      <c r="AI1323" s="3"/>
      <c r="AJ1323" s="3"/>
    </row>
    <row r="1324" spans="1:36" hidden="1" x14ac:dyDescent="0.2">
      <c r="A1324" s="1" t="str">
        <f t="shared" si="20"/>
        <v>CamdenMinorities - all other than White British</v>
      </c>
      <c r="B1324" s="3" t="s">
        <v>643</v>
      </c>
      <c r="C1324" s="3" t="s">
        <v>644</v>
      </c>
      <c r="D1324" s="3" t="s">
        <v>702</v>
      </c>
      <c r="E1324" s="5">
        <v>123401</v>
      </c>
      <c r="F1324" s="5">
        <v>2915</v>
      </c>
      <c r="G1324" s="5">
        <v>22003</v>
      </c>
      <c r="H1324" s="5">
        <v>1815</v>
      </c>
      <c r="I1324" s="5">
        <v>10457</v>
      </c>
      <c r="J1324" s="5">
        <v>0</v>
      </c>
      <c r="K1324" s="5">
        <v>971</v>
      </c>
      <c r="L1324" s="5">
        <v>9087</v>
      </c>
      <c r="M1324" s="5">
        <v>35590</v>
      </c>
      <c r="N1324" s="5">
        <v>0</v>
      </c>
      <c r="O1324" s="6">
        <v>2.3622174860819602</v>
      </c>
      <c r="P1324" s="6">
        <v>17.83048759734524</v>
      </c>
      <c r="Q1324" s="6">
        <v>1.4708146611453716</v>
      </c>
      <c r="R1324" s="6">
        <v>8.4739994003290082</v>
      </c>
      <c r="S1324" s="6">
        <v>0</v>
      </c>
      <c r="T1324" s="6">
        <v>0.78686558455766165</v>
      </c>
      <c r="U1324" s="6">
        <v>7.3637977001807116</v>
      </c>
      <c r="V1324" s="6">
        <v>28.840933217721087</v>
      </c>
      <c r="W1324" s="6">
        <v>0</v>
      </c>
      <c r="X1324" s="5">
        <v>53654</v>
      </c>
      <c r="Y1324" s="5">
        <v>44821</v>
      </c>
      <c r="Z1324" s="5">
        <v>3347</v>
      </c>
      <c r="AA1324" s="5">
        <v>0</v>
      </c>
      <c r="AB1324" s="5">
        <v>0</v>
      </c>
      <c r="AC1324" s="5">
        <v>0</v>
      </c>
      <c r="AD1324" s="5">
        <v>53654</v>
      </c>
      <c r="AE1324" s="5">
        <v>44821</v>
      </c>
      <c r="AF1324" s="5">
        <v>3347</v>
      </c>
      <c r="AG1324" s="6">
        <v>7.4674817607817765</v>
      </c>
      <c r="AH1324" s="6">
        <v>83.537108137324338</v>
      </c>
      <c r="AI1324" s="3"/>
      <c r="AJ1324" s="3"/>
    </row>
    <row r="1325" spans="1:36" hidden="1" x14ac:dyDescent="0.2">
      <c r="A1325" s="1" t="str">
        <f t="shared" si="20"/>
        <v>CamdenWhite Irish</v>
      </c>
      <c r="B1325" s="3" t="s">
        <v>643</v>
      </c>
      <c r="C1325" s="3" t="s">
        <v>644</v>
      </c>
      <c r="D1325" s="3" t="s">
        <v>703</v>
      </c>
      <c r="E1325" s="5">
        <v>7053</v>
      </c>
      <c r="F1325" s="5">
        <v>167</v>
      </c>
      <c r="G1325" s="5">
        <v>1201</v>
      </c>
      <c r="H1325" s="5">
        <v>133</v>
      </c>
      <c r="I1325" s="5">
        <v>626</v>
      </c>
      <c r="J1325" s="5">
        <v>0</v>
      </c>
      <c r="K1325" s="5">
        <v>37</v>
      </c>
      <c r="L1325" s="5">
        <v>767</v>
      </c>
      <c r="M1325" s="5">
        <v>1826</v>
      </c>
      <c r="N1325" s="5">
        <v>0</v>
      </c>
      <c r="O1325" s="6">
        <v>2.367786757408195</v>
      </c>
      <c r="P1325" s="6">
        <v>17.028214943995462</v>
      </c>
      <c r="Q1325" s="6">
        <v>1.8857223876364668</v>
      </c>
      <c r="R1325" s="6">
        <v>8.875655749326528</v>
      </c>
      <c r="S1325" s="6">
        <v>0</v>
      </c>
      <c r="T1325" s="6">
        <v>0.52459946122217493</v>
      </c>
      <c r="U1325" s="6">
        <v>10.874805047497519</v>
      </c>
      <c r="V1325" s="6">
        <v>25.889692329505174</v>
      </c>
      <c r="W1325" s="6">
        <v>0</v>
      </c>
      <c r="X1325" s="5">
        <v>2534</v>
      </c>
      <c r="Y1325" s="5">
        <v>2186</v>
      </c>
      <c r="Z1325" s="5">
        <v>165</v>
      </c>
      <c r="AA1325" s="5">
        <v>0</v>
      </c>
      <c r="AB1325" s="5">
        <v>0</v>
      </c>
      <c r="AC1325" s="5">
        <v>0</v>
      </c>
      <c r="AD1325" s="5">
        <v>2534</v>
      </c>
      <c r="AE1325" s="5">
        <v>2186</v>
      </c>
      <c r="AF1325" s="5">
        <v>165</v>
      </c>
      <c r="AG1325" s="6">
        <v>7.5480329368709969</v>
      </c>
      <c r="AH1325" s="6">
        <v>86.266771902131012</v>
      </c>
      <c r="AI1325" s="3"/>
      <c r="AJ1325" s="3"/>
    </row>
    <row r="1326" spans="1:36" hidden="1" x14ac:dyDescent="0.2">
      <c r="A1326" s="1" t="str">
        <f t="shared" si="20"/>
        <v>CamdenWhite Gyspy or Irish Traveller</v>
      </c>
      <c r="B1326" s="3" t="s">
        <v>643</v>
      </c>
      <c r="C1326" s="3" t="s">
        <v>644</v>
      </c>
      <c r="D1326" s="3" t="s">
        <v>704</v>
      </c>
      <c r="E1326" s="5">
        <v>167</v>
      </c>
      <c r="F1326" s="5">
        <v>2</v>
      </c>
      <c r="G1326" s="5">
        <v>46</v>
      </c>
      <c r="H1326" s="5">
        <v>2</v>
      </c>
      <c r="I1326" s="5">
        <v>23</v>
      </c>
      <c r="J1326" s="5">
        <v>0</v>
      </c>
      <c r="K1326" s="5">
        <v>2</v>
      </c>
      <c r="L1326" s="5">
        <v>21</v>
      </c>
      <c r="M1326" s="5">
        <v>37</v>
      </c>
      <c r="N1326" s="5">
        <v>0</v>
      </c>
      <c r="O1326" s="6">
        <v>1.1976047904191616</v>
      </c>
      <c r="P1326" s="6">
        <v>27.54491017964072</v>
      </c>
      <c r="Q1326" s="6">
        <v>1.1976047904191616</v>
      </c>
      <c r="R1326" s="6">
        <v>13.77245508982036</v>
      </c>
      <c r="S1326" s="6">
        <v>0</v>
      </c>
      <c r="T1326" s="6">
        <v>1.1976047904191616</v>
      </c>
      <c r="U1326" s="6">
        <v>12.574850299401197</v>
      </c>
      <c r="V1326" s="6">
        <v>22.155688622754489</v>
      </c>
      <c r="W1326" s="6">
        <v>0</v>
      </c>
      <c r="X1326" s="5">
        <v>69</v>
      </c>
      <c r="Y1326" s="5">
        <v>35</v>
      </c>
      <c r="Z1326" s="5">
        <v>4</v>
      </c>
      <c r="AA1326" s="5">
        <v>0</v>
      </c>
      <c r="AB1326" s="5">
        <v>0</v>
      </c>
      <c r="AC1326" s="5">
        <v>0</v>
      </c>
      <c r="AD1326" s="5">
        <v>69</v>
      </c>
      <c r="AE1326" s="5">
        <v>35</v>
      </c>
      <c r="AF1326" s="5">
        <v>4</v>
      </c>
      <c r="AG1326" s="6">
        <v>11.428571428571429</v>
      </c>
      <c r="AH1326" s="6">
        <v>50.724637681159422</v>
      </c>
      <c r="AI1326" s="3"/>
      <c r="AJ1326" s="3"/>
    </row>
    <row r="1327" spans="1:36" hidden="1" x14ac:dyDescent="0.2">
      <c r="A1327" s="1" t="str">
        <f t="shared" si="20"/>
        <v>CamdenWhite Other</v>
      </c>
      <c r="B1327" s="3" t="s">
        <v>643</v>
      </c>
      <c r="C1327" s="3" t="s">
        <v>644</v>
      </c>
      <c r="D1327" s="3" t="s">
        <v>705</v>
      </c>
      <c r="E1327" s="5">
        <v>41898</v>
      </c>
      <c r="F1327" s="5">
        <v>561</v>
      </c>
      <c r="G1327" s="5">
        <v>4474</v>
      </c>
      <c r="H1327" s="5">
        <v>358</v>
      </c>
      <c r="I1327" s="5">
        <v>2628</v>
      </c>
      <c r="J1327" s="5">
        <v>0</v>
      </c>
      <c r="K1327" s="5">
        <v>177</v>
      </c>
      <c r="L1327" s="5">
        <v>2951</v>
      </c>
      <c r="M1327" s="5">
        <v>11323</v>
      </c>
      <c r="N1327" s="5">
        <v>0</v>
      </c>
      <c r="O1327" s="6">
        <v>1.3389660604324789</v>
      </c>
      <c r="P1327" s="6">
        <v>10.678314000668289</v>
      </c>
      <c r="Q1327" s="6">
        <v>0.85445605995512908</v>
      </c>
      <c r="R1327" s="6">
        <v>6.2723757697264784</v>
      </c>
      <c r="S1327" s="6">
        <v>0</v>
      </c>
      <c r="T1327" s="6">
        <v>0.4224545324359158</v>
      </c>
      <c r="U1327" s="6">
        <v>7.0432956227027539</v>
      </c>
      <c r="V1327" s="6">
        <v>27.025156332044489</v>
      </c>
      <c r="W1327" s="6">
        <v>0</v>
      </c>
      <c r="X1327" s="5">
        <v>22500</v>
      </c>
      <c r="Y1327" s="5">
        <v>20133</v>
      </c>
      <c r="Z1327" s="5">
        <v>884</v>
      </c>
      <c r="AA1327" s="5">
        <v>0</v>
      </c>
      <c r="AB1327" s="5">
        <v>0</v>
      </c>
      <c r="AC1327" s="5">
        <v>0</v>
      </c>
      <c r="AD1327" s="5">
        <v>22500</v>
      </c>
      <c r="AE1327" s="5">
        <v>20133</v>
      </c>
      <c r="AF1327" s="5">
        <v>884</v>
      </c>
      <c r="AG1327" s="6">
        <v>4.3908011722048377</v>
      </c>
      <c r="AH1327" s="6">
        <v>89.48</v>
      </c>
      <c r="AI1327" s="3"/>
      <c r="AJ1327" s="3"/>
    </row>
    <row r="1328" spans="1:36" hidden="1" x14ac:dyDescent="0.2">
      <c r="A1328" s="1" t="str">
        <f t="shared" si="20"/>
        <v>CamdenMixed White and Black Caribbean</v>
      </c>
      <c r="B1328" s="3" t="s">
        <v>643</v>
      </c>
      <c r="C1328" s="3" t="s">
        <v>644</v>
      </c>
      <c r="D1328" s="3" t="s">
        <v>706</v>
      </c>
      <c r="E1328" s="5">
        <v>2494</v>
      </c>
      <c r="F1328" s="5">
        <v>45</v>
      </c>
      <c r="G1328" s="5">
        <v>455</v>
      </c>
      <c r="H1328" s="5">
        <v>36</v>
      </c>
      <c r="I1328" s="5">
        <v>193</v>
      </c>
      <c r="J1328" s="5">
        <v>0</v>
      </c>
      <c r="K1328" s="5">
        <v>33</v>
      </c>
      <c r="L1328" s="5">
        <v>229</v>
      </c>
      <c r="M1328" s="5">
        <v>624</v>
      </c>
      <c r="N1328" s="5">
        <v>0</v>
      </c>
      <c r="O1328" s="6">
        <v>1.8043303929430634</v>
      </c>
      <c r="P1328" s="6">
        <v>18.243785084202084</v>
      </c>
      <c r="Q1328" s="6">
        <v>1.4434643143544508</v>
      </c>
      <c r="R1328" s="6">
        <v>7.7385725741780274</v>
      </c>
      <c r="S1328" s="6">
        <v>0</v>
      </c>
      <c r="T1328" s="6">
        <v>1.3231756214915797</v>
      </c>
      <c r="U1328" s="6">
        <v>9.1820368885324779</v>
      </c>
      <c r="V1328" s="6">
        <v>25.020048115477145</v>
      </c>
      <c r="W1328" s="6">
        <v>0</v>
      </c>
      <c r="X1328" s="5">
        <v>725</v>
      </c>
      <c r="Y1328" s="5">
        <v>571</v>
      </c>
      <c r="Z1328" s="5">
        <v>83</v>
      </c>
      <c r="AA1328" s="5">
        <v>0</v>
      </c>
      <c r="AB1328" s="5">
        <v>0</v>
      </c>
      <c r="AC1328" s="5">
        <v>0</v>
      </c>
      <c r="AD1328" s="5">
        <v>725</v>
      </c>
      <c r="AE1328" s="5">
        <v>571</v>
      </c>
      <c r="AF1328" s="5">
        <v>83</v>
      </c>
      <c r="AG1328" s="6">
        <v>14.535901926444833</v>
      </c>
      <c r="AH1328" s="6">
        <v>78.758620689655174</v>
      </c>
      <c r="AI1328" s="3"/>
      <c r="AJ1328" s="3"/>
    </row>
    <row r="1329" spans="1:36" hidden="1" x14ac:dyDescent="0.2">
      <c r="A1329" s="1" t="str">
        <f t="shared" si="20"/>
        <v>CamdenMixed White and Black African</v>
      </c>
      <c r="B1329" s="3" t="s">
        <v>643</v>
      </c>
      <c r="C1329" s="3" t="s">
        <v>644</v>
      </c>
      <c r="D1329" s="3" t="s">
        <v>707</v>
      </c>
      <c r="E1329" s="5">
        <v>1800</v>
      </c>
      <c r="F1329" s="5">
        <v>64</v>
      </c>
      <c r="G1329" s="5">
        <v>431</v>
      </c>
      <c r="H1329" s="5">
        <v>50</v>
      </c>
      <c r="I1329" s="5">
        <v>207</v>
      </c>
      <c r="J1329" s="5">
        <v>0</v>
      </c>
      <c r="K1329" s="5">
        <v>12</v>
      </c>
      <c r="L1329" s="5">
        <v>130</v>
      </c>
      <c r="M1329" s="5">
        <v>456</v>
      </c>
      <c r="N1329" s="5">
        <v>0</v>
      </c>
      <c r="O1329" s="6">
        <v>3.5555555555555554</v>
      </c>
      <c r="P1329" s="6">
        <v>23.944444444444443</v>
      </c>
      <c r="Q1329" s="6">
        <v>2.7777777777777777</v>
      </c>
      <c r="R1329" s="6">
        <v>11.5</v>
      </c>
      <c r="S1329" s="6">
        <v>0</v>
      </c>
      <c r="T1329" s="6">
        <v>0.66666666666666663</v>
      </c>
      <c r="U1329" s="6">
        <v>7.2222222222222223</v>
      </c>
      <c r="V1329" s="6">
        <v>25.333333333333332</v>
      </c>
      <c r="W1329" s="6">
        <v>0</v>
      </c>
      <c r="X1329" s="5">
        <v>586</v>
      </c>
      <c r="Y1329" s="5">
        <v>475</v>
      </c>
      <c r="Z1329" s="5">
        <v>70</v>
      </c>
      <c r="AA1329" s="5">
        <v>0</v>
      </c>
      <c r="AB1329" s="5">
        <v>0</v>
      </c>
      <c r="AC1329" s="5">
        <v>0</v>
      </c>
      <c r="AD1329" s="5">
        <v>586</v>
      </c>
      <c r="AE1329" s="5">
        <v>475</v>
      </c>
      <c r="AF1329" s="5">
        <v>70</v>
      </c>
      <c r="AG1329" s="6">
        <v>14.736842105263158</v>
      </c>
      <c r="AH1329" s="6">
        <v>81.058020477815703</v>
      </c>
      <c r="AI1329" s="3"/>
      <c r="AJ1329" s="3"/>
    </row>
    <row r="1330" spans="1:36" hidden="1" x14ac:dyDescent="0.2">
      <c r="A1330" s="1" t="str">
        <f t="shared" si="20"/>
        <v>CamdenMixed White and Asian</v>
      </c>
      <c r="B1330" s="3" t="s">
        <v>643</v>
      </c>
      <c r="C1330" s="3" t="s">
        <v>644</v>
      </c>
      <c r="D1330" s="3" t="s">
        <v>708</v>
      </c>
      <c r="E1330" s="5">
        <v>3880</v>
      </c>
      <c r="F1330" s="5">
        <v>39</v>
      </c>
      <c r="G1330" s="5">
        <v>419</v>
      </c>
      <c r="H1330" s="5">
        <v>35</v>
      </c>
      <c r="I1330" s="5">
        <v>234</v>
      </c>
      <c r="J1330" s="5">
        <v>0</v>
      </c>
      <c r="K1330" s="5">
        <v>10</v>
      </c>
      <c r="L1330" s="5">
        <v>277</v>
      </c>
      <c r="M1330" s="5">
        <v>1067</v>
      </c>
      <c r="N1330" s="5">
        <v>0</v>
      </c>
      <c r="O1330" s="6">
        <v>1.0051546391752577</v>
      </c>
      <c r="P1330" s="6">
        <v>10.798969072164949</v>
      </c>
      <c r="Q1330" s="6">
        <v>0.90206185567010311</v>
      </c>
      <c r="R1330" s="6">
        <v>6.0309278350515463</v>
      </c>
      <c r="S1330" s="6">
        <v>0</v>
      </c>
      <c r="T1330" s="6">
        <v>0.25773195876288657</v>
      </c>
      <c r="U1330" s="6">
        <v>7.1391752577319592</v>
      </c>
      <c r="V1330" s="6">
        <v>27.5</v>
      </c>
      <c r="W1330" s="6">
        <v>0</v>
      </c>
      <c r="X1330" s="5">
        <v>1120</v>
      </c>
      <c r="Y1330" s="5">
        <v>952</v>
      </c>
      <c r="Z1330" s="5">
        <v>61</v>
      </c>
      <c r="AA1330" s="5">
        <v>0</v>
      </c>
      <c r="AB1330" s="5">
        <v>0</v>
      </c>
      <c r="AC1330" s="5">
        <v>0</v>
      </c>
      <c r="AD1330" s="5">
        <v>1120</v>
      </c>
      <c r="AE1330" s="5">
        <v>952</v>
      </c>
      <c r="AF1330" s="5">
        <v>61</v>
      </c>
      <c r="AG1330" s="6">
        <v>6.4075630252100844</v>
      </c>
      <c r="AH1330" s="6">
        <v>85</v>
      </c>
      <c r="AI1330" s="3"/>
      <c r="AJ1330" s="3"/>
    </row>
    <row r="1331" spans="1:36" hidden="1" x14ac:dyDescent="0.2">
      <c r="A1331" s="1" t="str">
        <f t="shared" si="20"/>
        <v>CamdenMixed Other</v>
      </c>
      <c r="B1331" s="3" t="s">
        <v>643</v>
      </c>
      <c r="C1331" s="3" t="s">
        <v>644</v>
      </c>
      <c r="D1331" s="3" t="s">
        <v>709</v>
      </c>
      <c r="E1331" s="5">
        <v>4148</v>
      </c>
      <c r="F1331" s="5">
        <v>86</v>
      </c>
      <c r="G1331" s="5">
        <v>697</v>
      </c>
      <c r="H1331" s="5">
        <v>66</v>
      </c>
      <c r="I1331" s="5">
        <v>346</v>
      </c>
      <c r="J1331" s="5">
        <v>0</v>
      </c>
      <c r="K1331" s="5">
        <v>43</v>
      </c>
      <c r="L1331" s="5">
        <v>325</v>
      </c>
      <c r="M1331" s="5">
        <v>1136</v>
      </c>
      <c r="N1331" s="5">
        <v>0</v>
      </c>
      <c r="O1331" s="6">
        <v>2.073288331726133</v>
      </c>
      <c r="P1331" s="6">
        <v>16.803278688524589</v>
      </c>
      <c r="Q1331" s="6">
        <v>1.5911282545805208</v>
      </c>
      <c r="R1331" s="6">
        <v>8.3413693346190936</v>
      </c>
      <c r="S1331" s="6">
        <v>0</v>
      </c>
      <c r="T1331" s="6">
        <v>1.0366441658630665</v>
      </c>
      <c r="U1331" s="6">
        <v>7.8351012536162008</v>
      </c>
      <c r="V1331" s="6">
        <v>27.38669238187078</v>
      </c>
      <c r="W1331" s="6">
        <v>0</v>
      </c>
      <c r="X1331" s="5">
        <v>1496</v>
      </c>
      <c r="Y1331" s="5">
        <v>1317</v>
      </c>
      <c r="Z1331" s="5">
        <v>82</v>
      </c>
      <c r="AA1331" s="5">
        <v>0</v>
      </c>
      <c r="AB1331" s="5">
        <v>0</v>
      </c>
      <c r="AC1331" s="5">
        <v>0</v>
      </c>
      <c r="AD1331" s="5">
        <v>1496</v>
      </c>
      <c r="AE1331" s="5">
        <v>1317</v>
      </c>
      <c r="AF1331" s="5">
        <v>82</v>
      </c>
      <c r="AG1331" s="6">
        <v>6.2262718299164765</v>
      </c>
      <c r="AH1331" s="6">
        <v>88.034759358288767</v>
      </c>
      <c r="AI1331" s="3"/>
      <c r="AJ1331" s="3"/>
    </row>
    <row r="1332" spans="1:36" hidden="1" x14ac:dyDescent="0.2">
      <c r="A1332" s="1" t="str">
        <f t="shared" si="20"/>
        <v>CamdenIndian</v>
      </c>
      <c r="B1332" s="3" t="s">
        <v>643</v>
      </c>
      <c r="C1332" s="3" t="s">
        <v>644</v>
      </c>
      <c r="D1332" s="3" t="s">
        <v>710</v>
      </c>
      <c r="E1332" s="5">
        <v>6083</v>
      </c>
      <c r="F1332" s="5">
        <v>47</v>
      </c>
      <c r="G1332" s="5">
        <v>578</v>
      </c>
      <c r="H1332" s="5">
        <v>24</v>
      </c>
      <c r="I1332" s="5">
        <v>338</v>
      </c>
      <c r="J1332" s="5">
        <v>0</v>
      </c>
      <c r="K1332" s="5">
        <v>10</v>
      </c>
      <c r="L1332" s="5">
        <v>372</v>
      </c>
      <c r="M1332" s="5">
        <v>1894</v>
      </c>
      <c r="N1332" s="5">
        <v>0</v>
      </c>
      <c r="O1332" s="6">
        <v>0.77264507644254476</v>
      </c>
      <c r="P1332" s="6">
        <v>9.5018905145487427</v>
      </c>
      <c r="Q1332" s="6">
        <v>0.39454216669406544</v>
      </c>
      <c r="R1332" s="6">
        <v>5.5564688476080883</v>
      </c>
      <c r="S1332" s="6">
        <v>0</v>
      </c>
      <c r="T1332" s="6">
        <v>0.16439256945586059</v>
      </c>
      <c r="U1332" s="6">
        <v>6.1154035837580141</v>
      </c>
      <c r="V1332" s="6">
        <v>31.135952654939995</v>
      </c>
      <c r="W1332" s="6">
        <v>0</v>
      </c>
      <c r="X1332" s="5">
        <v>3011</v>
      </c>
      <c r="Y1332" s="5">
        <v>2773</v>
      </c>
      <c r="Z1332" s="5">
        <v>111</v>
      </c>
      <c r="AA1332" s="5">
        <v>0</v>
      </c>
      <c r="AB1332" s="5">
        <v>0</v>
      </c>
      <c r="AC1332" s="5">
        <v>0</v>
      </c>
      <c r="AD1332" s="5">
        <v>3011</v>
      </c>
      <c r="AE1332" s="5">
        <v>2773</v>
      </c>
      <c r="AF1332" s="5">
        <v>111</v>
      </c>
      <c r="AG1332" s="6">
        <v>4.0028849621348721</v>
      </c>
      <c r="AH1332" s="6">
        <v>92.095649285951509</v>
      </c>
      <c r="AI1332" s="3"/>
      <c r="AJ1332" s="3"/>
    </row>
    <row r="1333" spans="1:36" hidden="1" x14ac:dyDescent="0.2">
      <c r="A1333" s="1" t="str">
        <f t="shared" si="20"/>
        <v>CamdenPakistani</v>
      </c>
      <c r="B1333" s="3" t="s">
        <v>643</v>
      </c>
      <c r="C1333" s="3" t="s">
        <v>644</v>
      </c>
      <c r="D1333" s="3" t="s">
        <v>711</v>
      </c>
      <c r="E1333" s="5">
        <v>1489</v>
      </c>
      <c r="F1333" s="5">
        <v>25</v>
      </c>
      <c r="G1333" s="5">
        <v>201</v>
      </c>
      <c r="H1333" s="5">
        <v>13</v>
      </c>
      <c r="I1333" s="5">
        <v>77</v>
      </c>
      <c r="J1333" s="5">
        <v>0</v>
      </c>
      <c r="K1333" s="5">
        <v>6</v>
      </c>
      <c r="L1333" s="5">
        <v>67</v>
      </c>
      <c r="M1333" s="5">
        <v>514</v>
      </c>
      <c r="N1333" s="5">
        <v>0</v>
      </c>
      <c r="O1333" s="6">
        <v>1.6789791806581598</v>
      </c>
      <c r="P1333" s="6">
        <v>13.498992612491605</v>
      </c>
      <c r="Q1333" s="6">
        <v>0.87306917394224315</v>
      </c>
      <c r="R1333" s="6">
        <v>5.1712558764271321</v>
      </c>
      <c r="S1333" s="6">
        <v>0</v>
      </c>
      <c r="T1333" s="6">
        <v>0.40295500335795836</v>
      </c>
      <c r="U1333" s="6">
        <v>4.4996642041638681</v>
      </c>
      <c r="V1333" s="6">
        <v>34.519811954331765</v>
      </c>
      <c r="W1333" s="6">
        <v>0</v>
      </c>
      <c r="X1333" s="5">
        <v>660</v>
      </c>
      <c r="Y1333" s="5">
        <v>525</v>
      </c>
      <c r="Z1333" s="5">
        <v>40</v>
      </c>
      <c r="AA1333" s="5">
        <v>0</v>
      </c>
      <c r="AB1333" s="5">
        <v>0</v>
      </c>
      <c r="AC1333" s="5">
        <v>0</v>
      </c>
      <c r="AD1333" s="5">
        <v>660</v>
      </c>
      <c r="AE1333" s="5">
        <v>525</v>
      </c>
      <c r="AF1333" s="5">
        <v>40</v>
      </c>
      <c r="AG1333" s="6">
        <v>7.6190476190476186</v>
      </c>
      <c r="AH1333" s="6">
        <v>79.545454545454547</v>
      </c>
      <c r="AI1333" s="3"/>
      <c r="AJ1333" s="3"/>
    </row>
    <row r="1334" spans="1:36" hidden="1" x14ac:dyDescent="0.2">
      <c r="A1334" s="1" t="str">
        <f t="shared" si="20"/>
        <v>CamdenBangladeshi</v>
      </c>
      <c r="B1334" s="3" t="s">
        <v>643</v>
      </c>
      <c r="C1334" s="3" t="s">
        <v>644</v>
      </c>
      <c r="D1334" s="3" t="s">
        <v>712</v>
      </c>
      <c r="E1334" s="5">
        <v>12503</v>
      </c>
      <c r="F1334" s="5">
        <v>737</v>
      </c>
      <c r="G1334" s="5">
        <v>4588</v>
      </c>
      <c r="H1334" s="5">
        <v>335</v>
      </c>
      <c r="I1334" s="5">
        <v>1872</v>
      </c>
      <c r="J1334" s="5">
        <v>0</v>
      </c>
      <c r="K1334" s="5">
        <v>158</v>
      </c>
      <c r="L1334" s="5">
        <v>795</v>
      </c>
      <c r="M1334" s="5">
        <v>3979</v>
      </c>
      <c r="N1334" s="5">
        <v>0</v>
      </c>
      <c r="O1334" s="6">
        <v>5.8945852995281136</v>
      </c>
      <c r="P1334" s="6">
        <v>36.695193153643125</v>
      </c>
      <c r="Q1334" s="6">
        <v>2.6793569543309608</v>
      </c>
      <c r="R1334" s="6">
        <v>14.972406622410622</v>
      </c>
      <c r="S1334" s="6">
        <v>0</v>
      </c>
      <c r="T1334" s="6">
        <v>1.2636967127889307</v>
      </c>
      <c r="U1334" s="6">
        <v>6.3584739662481002</v>
      </c>
      <c r="V1334" s="6">
        <v>31.824362153083261</v>
      </c>
      <c r="W1334" s="6">
        <v>0</v>
      </c>
      <c r="X1334" s="5">
        <v>4356</v>
      </c>
      <c r="Y1334" s="5">
        <v>2662</v>
      </c>
      <c r="Z1334" s="5">
        <v>406</v>
      </c>
      <c r="AA1334" s="5">
        <v>0</v>
      </c>
      <c r="AB1334" s="5">
        <v>0</v>
      </c>
      <c r="AC1334" s="5">
        <v>0</v>
      </c>
      <c r="AD1334" s="5">
        <v>4356</v>
      </c>
      <c r="AE1334" s="5">
        <v>2662</v>
      </c>
      <c r="AF1334" s="5">
        <v>406</v>
      </c>
      <c r="AG1334" s="6">
        <v>15.251690458302029</v>
      </c>
      <c r="AH1334" s="6">
        <v>61.111111111111114</v>
      </c>
      <c r="AI1334" s="3"/>
      <c r="AJ1334" s="3"/>
    </row>
    <row r="1335" spans="1:36" hidden="1" x14ac:dyDescent="0.2">
      <c r="A1335" s="1" t="str">
        <f t="shared" si="20"/>
        <v>CamdenChinese</v>
      </c>
      <c r="B1335" s="3" t="s">
        <v>643</v>
      </c>
      <c r="C1335" s="3" t="s">
        <v>644</v>
      </c>
      <c r="D1335" s="3" t="s">
        <v>713</v>
      </c>
      <c r="E1335" s="5">
        <v>6493</v>
      </c>
      <c r="F1335" s="5">
        <v>92</v>
      </c>
      <c r="G1335" s="5">
        <v>852</v>
      </c>
      <c r="H1335" s="5">
        <v>32</v>
      </c>
      <c r="I1335" s="5">
        <v>429</v>
      </c>
      <c r="J1335" s="5">
        <v>0</v>
      </c>
      <c r="K1335" s="5">
        <v>19</v>
      </c>
      <c r="L1335" s="5">
        <v>273</v>
      </c>
      <c r="M1335" s="5">
        <v>2896</v>
      </c>
      <c r="N1335" s="5">
        <v>0</v>
      </c>
      <c r="O1335" s="6">
        <v>1.4169105190204836</v>
      </c>
      <c r="P1335" s="6">
        <v>13.121823502233175</v>
      </c>
      <c r="Q1335" s="6">
        <v>0.49283844139842908</v>
      </c>
      <c r="R1335" s="6">
        <v>6.6071153549976902</v>
      </c>
      <c r="S1335" s="6">
        <v>0</v>
      </c>
      <c r="T1335" s="6">
        <v>0.29262282458031724</v>
      </c>
      <c r="U1335" s="6">
        <v>4.2045279531803477</v>
      </c>
      <c r="V1335" s="6">
        <v>44.601878946557832</v>
      </c>
      <c r="W1335" s="6">
        <v>0</v>
      </c>
      <c r="X1335" s="5">
        <v>2210</v>
      </c>
      <c r="Y1335" s="5">
        <v>1976</v>
      </c>
      <c r="Z1335" s="5">
        <v>97</v>
      </c>
      <c r="AA1335" s="5">
        <v>0</v>
      </c>
      <c r="AB1335" s="5">
        <v>0</v>
      </c>
      <c r="AC1335" s="5">
        <v>0</v>
      </c>
      <c r="AD1335" s="5">
        <v>2210</v>
      </c>
      <c r="AE1335" s="5">
        <v>1976</v>
      </c>
      <c r="AF1335" s="5">
        <v>97</v>
      </c>
      <c r="AG1335" s="6">
        <v>4.9089068825910935</v>
      </c>
      <c r="AH1335" s="6">
        <v>89.411764705882348</v>
      </c>
      <c r="AI1335" s="3"/>
      <c r="AJ1335" s="3"/>
    </row>
    <row r="1336" spans="1:36" hidden="1" x14ac:dyDescent="0.2">
      <c r="A1336" s="1" t="str">
        <f t="shared" si="20"/>
        <v>CamdenAsian Other</v>
      </c>
      <c r="B1336" s="3" t="s">
        <v>643</v>
      </c>
      <c r="C1336" s="3" t="s">
        <v>644</v>
      </c>
      <c r="D1336" s="3" t="s">
        <v>714</v>
      </c>
      <c r="E1336" s="5">
        <v>8878</v>
      </c>
      <c r="F1336" s="5">
        <v>160</v>
      </c>
      <c r="G1336" s="5">
        <v>1337</v>
      </c>
      <c r="H1336" s="5">
        <v>102</v>
      </c>
      <c r="I1336" s="5">
        <v>658</v>
      </c>
      <c r="J1336" s="5">
        <v>0</v>
      </c>
      <c r="K1336" s="5">
        <v>61</v>
      </c>
      <c r="L1336" s="5">
        <v>619</v>
      </c>
      <c r="M1336" s="5">
        <v>2684</v>
      </c>
      <c r="N1336" s="5">
        <v>0</v>
      </c>
      <c r="O1336" s="6">
        <v>1.8022077044379365</v>
      </c>
      <c r="P1336" s="6">
        <v>15.059698130209506</v>
      </c>
      <c r="Q1336" s="6">
        <v>1.1489074115791844</v>
      </c>
      <c r="R1336" s="6">
        <v>7.4115791845010142</v>
      </c>
      <c r="S1336" s="6">
        <v>0</v>
      </c>
      <c r="T1336" s="6">
        <v>0.68709168731696324</v>
      </c>
      <c r="U1336" s="6">
        <v>6.9722910565442664</v>
      </c>
      <c r="V1336" s="6">
        <v>30.232034241946383</v>
      </c>
      <c r="W1336" s="6">
        <v>0</v>
      </c>
      <c r="X1336" s="5">
        <v>4087</v>
      </c>
      <c r="Y1336" s="5">
        <v>3315</v>
      </c>
      <c r="Z1336" s="5">
        <v>187</v>
      </c>
      <c r="AA1336" s="5">
        <v>0</v>
      </c>
      <c r="AB1336" s="5">
        <v>0</v>
      </c>
      <c r="AC1336" s="5">
        <v>0</v>
      </c>
      <c r="AD1336" s="5">
        <v>4087</v>
      </c>
      <c r="AE1336" s="5">
        <v>3315</v>
      </c>
      <c r="AF1336" s="5">
        <v>187</v>
      </c>
      <c r="AG1336" s="6">
        <v>5.6410256410256414</v>
      </c>
      <c r="AH1336" s="6">
        <v>81.110839246390995</v>
      </c>
      <c r="AI1336" s="3"/>
      <c r="AJ1336" s="3"/>
    </row>
    <row r="1337" spans="1:36" hidden="1" x14ac:dyDescent="0.2">
      <c r="A1337" s="1" t="str">
        <f t="shared" si="20"/>
        <v>CamdenBlack African</v>
      </c>
      <c r="B1337" s="3" t="s">
        <v>643</v>
      </c>
      <c r="C1337" s="3" t="s">
        <v>644</v>
      </c>
      <c r="D1337" s="3" t="s">
        <v>715</v>
      </c>
      <c r="E1337" s="5">
        <v>10802</v>
      </c>
      <c r="F1337" s="5">
        <v>421</v>
      </c>
      <c r="G1337" s="5">
        <v>3247</v>
      </c>
      <c r="H1337" s="5">
        <v>291</v>
      </c>
      <c r="I1337" s="5">
        <v>1284</v>
      </c>
      <c r="J1337" s="5">
        <v>0</v>
      </c>
      <c r="K1337" s="5">
        <v>245</v>
      </c>
      <c r="L1337" s="5">
        <v>928</v>
      </c>
      <c r="M1337" s="5">
        <v>2807</v>
      </c>
      <c r="N1337" s="5">
        <v>0</v>
      </c>
      <c r="O1337" s="6">
        <v>3.8974264025180521</v>
      </c>
      <c r="P1337" s="6">
        <v>30.059248287354194</v>
      </c>
      <c r="Q1337" s="6">
        <v>2.6939455656359934</v>
      </c>
      <c r="R1337" s="6">
        <v>11.886687650435105</v>
      </c>
      <c r="S1337" s="6">
        <v>0</v>
      </c>
      <c r="T1337" s="6">
        <v>2.2680985002777265</v>
      </c>
      <c r="U1337" s="6">
        <v>8.5910016663580819</v>
      </c>
      <c r="V1337" s="6">
        <v>25.98592853175338</v>
      </c>
      <c r="W1337" s="6">
        <v>0</v>
      </c>
      <c r="X1337" s="5">
        <v>3994</v>
      </c>
      <c r="Y1337" s="5">
        <v>2944</v>
      </c>
      <c r="Z1337" s="5">
        <v>550</v>
      </c>
      <c r="AA1337" s="5">
        <v>0</v>
      </c>
      <c r="AB1337" s="5">
        <v>0</v>
      </c>
      <c r="AC1337" s="5">
        <v>0</v>
      </c>
      <c r="AD1337" s="5">
        <v>3994</v>
      </c>
      <c r="AE1337" s="5">
        <v>2944</v>
      </c>
      <c r="AF1337" s="5">
        <v>550</v>
      </c>
      <c r="AG1337" s="6">
        <v>18.682065217391305</v>
      </c>
      <c r="AH1337" s="6">
        <v>73.710565848773157</v>
      </c>
      <c r="AI1337" s="3"/>
      <c r="AJ1337" s="3"/>
    </row>
    <row r="1338" spans="1:36" hidden="1" x14ac:dyDescent="0.2">
      <c r="A1338" s="1" t="str">
        <f t="shared" si="20"/>
        <v>CamdenBlack Caribbean</v>
      </c>
      <c r="B1338" s="3" t="s">
        <v>643</v>
      </c>
      <c r="C1338" s="3" t="s">
        <v>644</v>
      </c>
      <c r="D1338" s="3" t="s">
        <v>716</v>
      </c>
      <c r="E1338" s="5">
        <v>3496</v>
      </c>
      <c r="F1338" s="5">
        <v>118</v>
      </c>
      <c r="G1338" s="5">
        <v>761</v>
      </c>
      <c r="H1338" s="5">
        <v>96</v>
      </c>
      <c r="I1338" s="5">
        <v>338</v>
      </c>
      <c r="J1338" s="5">
        <v>0</v>
      </c>
      <c r="K1338" s="5">
        <v>53</v>
      </c>
      <c r="L1338" s="5">
        <v>301</v>
      </c>
      <c r="M1338" s="5">
        <v>980</v>
      </c>
      <c r="N1338" s="5">
        <v>0</v>
      </c>
      <c r="O1338" s="6">
        <v>3.3752860411899315</v>
      </c>
      <c r="P1338" s="6">
        <v>21.767734553775743</v>
      </c>
      <c r="Q1338" s="6">
        <v>2.7459954233409611</v>
      </c>
      <c r="R1338" s="6">
        <v>9.6681922196796339</v>
      </c>
      <c r="S1338" s="6">
        <v>0</v>
      </c>
      <c r="T1338" s="6">
        <v>1.5160183066361557</v>
      </c>
      <c r="U1338" s="6">
        <v>8.6098398169336381</v>
      </c>
      <c r="V1338" s="6">
        <v>28.032036613272311</v>
      </c>
      <c r="W1338" s="6">
        <v>0</v>
      </c>
      <c r="X1338" s="5">
        <v>1127</v>
      </c>
      <c r="Y1338" s="5">
        <v>909</v>
      </c>
      <c r="Z1338" s="5">
        <v>145</v>
      </c>
      <c r="AA1338" s="5">
        <v>0</v>
      </c>
      <c r="AB1338" s="5">
        <v>0</v>
      </c>
      <c r="AC1338" s="5">
        <v>0</v>
      </c>
      <c r="AD1338" s="5">
        <v>1127</v>
      </c>
      <c r="AE1338" s="5">
        <v>909</v>
      </c>
      <c r="AF1338" s="5">
        <v>145</v>
      </c>
      <c r="AG1338" s="6">
        <v>15.951595159515952</v>
      </c>
      <c r="AH1338" s="6">
        <v>80.656610470275069</v>
      </c>
      <c r="AI1338" s="3"/>
      <c r="AJ1338" s="3"/>
    </row>
    <row r="1339" spans="1:36" hidden="1" x14ac:dyDescent="0.2">
      <c r="A1339" s="1" t="str">
        <f t="shared" si="20"/>
        <v>CamdenBlack Other</v>
      </c>
      <c r="B1339" s="3" t="s">
        <v>643</v>
      </c>
      <c r="C1339" s="3" t="s">
        <v>644</v>
      </c>
      <c r="D1339" s="3" t="s">
        <v>717</v>
      </c>
      <c r="E1339" s="5">
        <v>3762</v>
      </c>
      <c r="F1339" s="5">
        <v>121</v>
      </c>
      <c r="G1339" s="5">
        <v>968</v>
      </c>
      <c r="H1339" s="5">
        <v>100</v>
      </c>
      <c r="I1339" s="5">
        <v>430</v>
      </c>
      <c r="J1339" s="5">
        <v>0</v>
      </c>
      <c r="K1339" s="5">
        <v>74</v>
      </c>
      <c r="L1339" s="5">
        <v>368</v>
      </c>
      <c r="M1339" s="5">
        <v>1072</v>
      </c>
      <c r="N1339" s="5">
        <v>0</v>
      </c>
      <c r="O1339" s="6">
        <v>3.2163742690058479</v>
      </c>
      <c r="P1339" s="6">
        <v>25.730994152046783</v>
      </c>
      <c r="Q1339" s="6">
        <v>2.6581605528973951</v>
      </c>
      <c r="R1339" s="6">
        <v>11.430090377458798</v>
      </c>
      <c r="S1339" s="6">
        <v>0</v>
      </c>
      <c r="T1339" s="6">
        <v>1.9670388091440723</v>
      </c>
      <c r="U1339" s="6">
        <v>9.7820308346624127</v>
      </c>
      <c r="V1339" s="6">
        <v>28.495481127060074</v>
      </c>
      <c r="W1339" s="6">
        <v>0</v>
      </c>
      <c r="X1339" s="5">
        <v>1449</v>
      </c>
      <c r="Y1339" s="5">
        <v>1088</v>
      </c>
      <c r="Z1339" s="5">
        <v>191</v>
      </c>
      <c r="AA1339" s="5">
        <v>0</v>
      </c>
      <c r="AB1339" s="5">
        <v>0</v>
      </c>
      <c r="AC1339" s="5">
        <v>0</v>
      </c>
      <c r="AD1339" s="5">
        <v>1449</v>
      </c>
      <c r="AE1339" s="5">
        <v>1088</v>
      </c>
      <c r="AF1339" s="5">
        <v>191</v>
      </c>
      <c r="AG1339" s="6">
        <v>17.555147058823529</v>
      </c>
      <c r="AH1339" s="6">
        <v>75.086266390614213</v>
      </c>
      <c r="AI1339" s="3"/>
      <c r="AJ1339" s="3"/>
    </row>
    <row r="1340" spans="1:36" hidden="1" x14ac:dyDescent="0.2">
      <c r="A1340" s="1" t="str">
        <f t="shared" si="20"/>
        <v>CamdenArab</v>
      </c>
      <c r="B1340" s="3" t="s">
        <v>643</v>
      </c>
      <c r="C1340" s="3" t="s">
        <v>644</v>
      </c>
      <c r="D1340" s="3" t="s">
        <v>699</v>
      </c>
      <c r="E1340" s="5">
        <v>3432</v>
      </c>
      <c r="F1340" s="5">
        <v>88</v>
      </c>
      <c r="G1340" s="5">
        <v>813</v>
      </c>
      <c r="H1340" s="5">
        <v>47</v>
      </c>
      <c r="I1340" s="5">
        <v>298</v>
      </c>
      <c r="J1340" s="5">
        <v>0</v>
      </c>
      <c r="K1340" s="5">
        <v>18</v>
      </c>
      <c r="L1340" s="5">
        <v>315</v>
      </c>
      <c r="M1340" s="5">
        <v>959</v>
      </c>
      <c r="N1340" s="5">
        <v>0</v>
      </c>
      <c r="O1340" s="6">
        <v>2.5641025641025643</v>
      </c>
      <c r="P1340" s="6">
        <v>23.68881118881119</v>
      </c>
      <c r="Q1340" s="6">
        <v>1.3694638694638694</v>
      </c>
      <c r="R1340" s="6">
        <v>8.6829836829836822</v>
      </c>
      <c r="S1340" s="6">
        <v>0</v>
      </c>
      <c r="T1340" s="6">
        <v>0.52447552447552448</v>
      </c>
      <c r="U1340" s="6">
        <v>9.1783216783216783</v>
      </c>
      <c r="V1340" s="6">
        <v>27.942890442890445</v>
      </c>
      <c r="W1340" s="6">
        <v>0</v>
      </c>
      <c r="X1340" s="5">
        <v>1498</v>
      </c>
      <c r="Y1340" s="5">
        <v>1121</v>
      </c>
      <c r="Z1340" s="5">
        <v>131</v>
      </c>
      <c r="AA1340" s="5">
        <v>0</v>
      </c>
      <c r="AB1340" s="5">
        <v>0</v>
      </c>
      <c r="AC1340" s="5">
        <v>0</v>
      </c>
      <c r="AD1340" s="5">
        <v>1498</v>
      </c>
      <c r="AE1340" s="5">
        <v>1121</v>
      </c>
      <c r="AF1340" s="5">
        <v>131</v>
      </c>
      <c r="AG1340" s="6">
        <v>11.68599464763604</v>
      </c>
      <c r="AH1340" s="6">
        <v>74.833110814419229</v>
      </c>
      <c r="AI1340" s="3"/>
      <c r="AJ1340" s="3"/>
    </row>
    <row r="1341" spans="1:36" hidden="1" x14ac:dyDescent="0.2">
      <c r="A1341" s="1" t="str">
        <f t="shared" si="20"/>
        <v>CamdenOther</v>
      </c>
      <c r="B1341" s="3" t="s">
        <v>643</v>
      </c>
      <c r="C1341" s="3" t="s">
        <v>644</v>
      </c>
      <c r="D1341" s="3" t="s">
        <v>718</v>
      </c>
      <c r="E1341" s="5">
        <v>5023</v>
      </c>
      <c r="F1341" s="5">
        <v>142</v>
      </c>
      <c r="G1341" s="5">
        <v>935</v>
      </c>
      <c r="H1341" s="5">
        <v>95</v>
      </c>
      <c r="I1341" s="5">
        <v>476</v>
      </c>
      <c r="J1341" s="5">
        <v>0</v>
      </c>
      <c r="K1341" s="5">
        <v>13</v>
      </c>
      <c r="L1341" s="5">
        <v>349</v>
      </c>
      <c r="M1341" s="5">
        <v>1336</v>
      </c>
      <c r="N1341" s="5">
        <v>0</v>
      </c>
      <c r="O1341" s="6">
        <v>2.8269958192315348</v>
      </c>
      <c r="P1341" s="6">
        <v>18.614373880151305</v>
      </c>
      <c r="Q1341" s="6">
        <v>1.8913000199084213</v>
      </c>
      <c r="R1341" s="6">
        <v>9.4764085208043003</v>
      </c>
      <c r="S1341" s="6">
        <v>0</v>
      </c>
      <c r="T1341" s="6">
        <v>0.25880947640852081</v>
      </c>
      <c r="U1341" s="6">
        <v>6.9480390205056741</v>
      </c>
      <c r="V1341" s="6">
        <v>26.59765080629106</v>
      </c>
      <c r="W1341" s="6">
        <v>0</v>
      </c>
      <c r="X1341" s="5">
        <v>2232</v>
      </c>
      <c r="Y1341" s="5">
        <v>1839</v>
      </c>
      <c r="Z1341" s="5">
        <v>140</v>
      </c>
      <c r="AA1341" s="5">
        <v>0</v>
      </c>
      <c r="AB1341" s="5">
        <v>0</v>
      </c>
      <c r="AC1341" s="5">
        <v>0</v>
      </c>
      <c r="AD1341" s="5">
        <v>2232</v>
      </c>
      <c r="AE1341" s="5">
        <v>1839</v>
      </c>
      <c r="AF1341" s="5">
        <v>140</v>
      </c>
      <c r="AG1341" s="6">
        <v>7.6128330614464383</v>
      </c>
      <c r="AH1341" s="6">
        <v>82.392473118279568</v>
      </c>
      <c r="AI1341" s="3"/>
      <c r="AJ1341" s="3"/>
    </row>
    <row r="1342" spans="1:36" x14ac:dyDescent="0.2">
      <c r="A1342" s="1" t="str">
        <f t="shared" si="20"/>
        <v>Cannock ChaseAll people</v>
      </c>
      <c r="B1342" s="3" t="s">
        <v>471</v>
      </c>
      <c r="C1342" s="3" t="s">
        <v>472</v>
      </c>
      <c r="D1342" s="3" t="s">
        <v>700</v>
      </c>
      <c r="E1342" s="5">
        <v>97462</v>
      </c>
      <c r="F1342" s="5">
        <v>1316</v>
      </c>
      <c r="G1342" s="5">
        <v>1316</v>
      </c>
      <c r="H1342" s="5">
        <v>8839</v>
      </c>
      <c r="I1342" s="5">
        <v>1358</v>
      </c>
      <c r="J1342" s="5">
        <v>14908</v>
      </c>
      <c r="K1342" s="5">
        <v>1682</v>
      </c>
      <c r="L1342" s="5">
        <v>4560</v>
      </c>
      <c r="M1342" s="5">
        <v>0</v>
      </c>
      <c r="N1342" s="5">
        <v>0</v>
      </c>
      <c r="O1342" s="6">
        <v>1.3502698487615685</v>
      </c>
      <c r="P1342" s="6">
        <v>1.3502698487615685</v>
      </c>
      <c r="Q1342" s="6">
        <v>9.0691756787260669</v>
      </c>
      <c r="R1342" s="6">
        <v>1.3933635673390654</v>
      </c>
      <c r="S1342" s="6">
        <v>15.296218013174366</v>
      </c>
      <c r="T1342" s="6">
        <v>1.7258008249368986</v>
      </c>
      <c r="U1342" s="6">
        <v>4.6787465884139463</v>
      </c>
      <c r="V1342" s="6">
        <v>0</v>
      </c>
      <c r="W1342" s="6">
        <v>0</v>
      </c>
      <c r="X1342" s="5">
        <v>33777</v>
      </c>
      <c r="Y1342" s="5">
        <v>29685</v>
      </c>
      <c r="Z1342" s="5">
        <v>1690</v>
      </c>
      <c r="AA1342" s="5">
        <v>0</v>
      </c>
      <c r="AB1342" s="5">
        <v>0</v>
      </c>
      <c r="AC1342" s="5">
        <v>0</v>
      </c>
      <c r="AD1342" s="5">
        <v>33777</v>
      </c>
      <c r="AE1342" s="5">
        <v>29685</v>
      </c>
      <c r="AF1342" s="5">
        <v>1690</v>
      </c>
      <c r="AG1342" s="6">
        <v>5.693110998820953</v>
      </c>
      <c r="AH1342" s="6">
        <v>87.885247357669414</v>
      </c>
      <c r="AI1342" s="3"/>
      <c r="AJ1342" s="3"/>
    </row>
    <row r="1343" spans="1:36" hidden="1" x14ac:dyDescent="0.2">
      <c r="A1343" s="1" t="str">
        <f t="shared" si="20"/>
        <v>Cannock ChaseWhite British</v>
      </c>
      <c r="B1343" s="3" t="s">
        <v>471</v>
      </c>
      <c r="C1343" s="3" t="s">
        <v>472</v>
      </c>
      <c r="D1343" s="3" t="s">
        <v>701</v>
      </c>
      <c r="E1343" s="5">
        <v>94042</v>
      </c>
      <c r="F1343" s="5">
        <v>1283</v>
      </c>
      <c r="G1343" s="5">
        <v>1283</v>
      </c>
      <c r="H1343" s="5">
        <v>8537</v>
      </c>
      <c r="I1343" s="5">
        <v>1319</v>
      </c>
      <c r="J1343" s="5">
        <v>14352</v>
      </c>
      <c r="K1343" s="5">
        <v>1657</v>
      </c>
      <c r="L1343" s="5">
        <v>4270</v>
      </c>
      <c r="M1343" s="5">
        <v>0</v>
      </c>
      <c r="N1343" s="5">
        <v>0</v>
      </c>
      <c r="O1343" s="6">
        <v>1.3642840432998022</v>
      </c>
      <c r="P1343" s="6">
        <v>1.3642840432998022</v>
      </c>
      <c r="Q1343" s="6">
        <v>9.0778588290338362</v>
      </c>
      <c r="R1343" s="6">
        <v>1.4025648114672167</v>
      </c>
      <c r="S1343" s="6">
        <v>15.261266242742604</v>
      </c>
      <c r="T1343" s="6">
        <v>1.7619786903723869</v>
      </c>
      <c r="U1343" s="6">
        <v>4.5405244465238939</v>
      </c>
      <c r="V1343" s="6">
        <v>0</v>
      </c>
      <c r="W1343" s="6">
        <v>0</v>
      </c>
      <c r="X1343" s="5">
        <v>32461</v>
      </c>
      <c r="Y1343" s="5">
        <v>28552</v>
      </c>
      <c r="Z1343" s="5">
        <v>1595</v>
      </c>
      <c r="AA1343" s="5">
        <v>0</v>
      </c>
      <c r="AB1343" s="5">
        <v>0</v>
      </c>
      <c r="AC1343" s="5">
        <v>0</v>
      </c>
      <c r="AD1343" s="5">
        <v>32461</v>
      </c>
      <c r="AE1343" s="5">
        <v>28552</v>
      </c>
      <c r="AF1343" s="5">
        <v>1595</v>
      </c>
      <c r="AG1343" s="6">
        <v>5.5862986831045109</v>
      </c>
      <c r="AH1343" s="6">
        <v>87.957857120852722</v>
      </c>
      <c r="AI1343" s="3"/>
      <c r="AJ1343" s="3"/>
    </row>
    <row r="1344" spans="1:36" hidden="1" x14ac:dyDescent="0.2">
      <c r="A1344" s="1" t="str">
        <f t="shared" si="20"/>
        <v>Cannock ChaseMinorities - all other than White British</v>
      </c>
      <c r="B1344" s="3" t="s">
        <v>471</v>
      </c>
      <c r="C1344" s="3" t="s">
        <v>472</v>
      </c>
      <c r="D1344" s="3" t="s">
        <v>702</v>
      </c>
      <c r="E1344" s="5">
        <v>3420</v>
      </c>
      <c r="F1344" s="5">
        <v>33</v>
      </c>
      <c r="G1344" s="5">
        <v>33</v>
      </c>
      <c r="H1344" s="5">
        <v>302</v>
      </c>
      <c r="I1344" s="5">
        <v>39</v>
      </c>
      <c r="J1344" s="5">
        <v>556</v>
      </c>
      <c r="K1344" s="5">
        <v>25</v>
      </c>
      <c r="L1344" s="5">
        <v>290</v>
      </c>
      <c r="M1344" s="5">
        <v>0</v>
      </c>
      <c r="N1344" s="5">
        <v>0</v>
      </c>
      <c r="O1344" s="6">
        <v>0.96491228070175439</v>
      </c>
      <c r="P1344" s="6">
        <v>0.96491228070175439</v>
      </c>
      <c r="Q1344" s="6">
        <v>8.8304093567251467</v>
      </c>
      <c r="R1344" s="6">
        <v>1.1403508771929824</v>
      </c>
      <c r="S1344" s="6">
        <v>16.257309941520468</v>
      </c>
      <c r="T1344" s="6">
        <v>0.73099415204678364</v>
      </c>
      <c r="U1344" s="6">
        <v>8.4795321637426895</v>
      </c>
      <c r="V1344" s="6">
        <v>0</v>
      </c>
      <c r="W1344" s="6">
        <v>0</v>
      </c>
      <c r="X1344" s="5">
        <v>1316</v>
      </c>
      <c r="Y1344" s="5">
        <v>1133</v>
      </c>
      <c r="Z1344" s="5">
        <v>95</v>
      </c>
      <c r="AA1344" s="5">
        <v>0</v>
      </c>
      <c r="AB1344" s="5">
        <v>0</v>
      </c>
      <c r="AC1344" s="5">
        <v>0</v>
      </c>
      <c r="AD1344" s="5">
        <v>1316</v>
      </c>
      <c r="AE1344" s="5">
        <v>1133</v>
      </c>
      <c r="AF1344" s="5">
        <v>95</v>
      </c>
      <c r="AG1344" s="6">
        <v>8.3848190644307152</v>
      </c>
      <c r="AH1344" s="6">
        <v>86.094224924012153</v>
      </c>
      <c r="AI1344" s="3"/>
      <c r="AJ1344" s="3"/>
    </row>
    <row r="1345" spans="1:36" hidden="1" x14ac:dyDescent="0.2">
      <c r="A1345" s="1" t="str">
        <f t="shared" si="20"/>
        <v>Cannock ChaseWhite Irish</v>
      </c>
      <c r="B1345" s="3" t="s">
        <v>471</v>
      </c>
      <c r="C1345" s="3" t="s">
        <v>472</v>
      </c>
      <c r="D1345" s="3" t="s">
        <v>703</v>
      </c>
      <c r="E1345" s="5">
        <v>350</v>
      </c>
      <c r="F1345" s="5">
        <v>2</v>
      </c>
      <c r="G1345" s="5">
        <v>2</v>
      </c>
      <c r="H1345" s="5">
        <v>24</v>
      </c>
      <c r="I1345" s="5">
        <v>1</v>
      </c>
      <c r="J1345" s="5">
        <v>49</v>
      </c>
      <c r="K1345" s="5">
        <v>1</v>
      </c>
      <c r="L1345" s="5">
        <v>27</v>
      </c>
      <c r="M1345" s="5">
        <v>0</v>
      </c>
      <c r="N1345" s="5">
        <v>0</v>
      </c>
      <c r="O1345" s="6">
        <v>0.5714285714285714</v>
      </c>
      <c r="P1345" s="6">
        <v>0.5714285714285714</v>
      </c>
      <c r="Q1345" s="6">
        <v>6.8571428571428568</v>
      </c>
      <c r="R1345" s="6">
        <v>0.2857142857142857</v>
      </c>
      <c r="S1345" s="6">
        <v>14</v>
      </c>
      <c r="T1345" s="6">
        <v>0.2857142857142857</v>
      </c>
      <c r="U1345" s="6">
        <v>7.7142857142857144</v>
      </c>
      <c r="V1345" s="6">
        <v>0</v>
      </c>
      <c r="W1345" s="6">
        <v>0</v>
      </c>
      <c r="X1345" s="5">
        <v>73</v>
      </c>
      <c r="Y1345" s="5">
        <v>64</v>
      </c>
      <c r="Z1345" s="5">
        <v>7</v>
      </c>
      <c r="AA1345" s="5">
        <v>0</v>
      </c>
      <c r="AB1345" s="5">
        <v>0</v>
      </c>
      <c r="AC1345" s="5">
        <v>0</v>
      </c>
      <c r="AD1345" s="5">
        <v>73</v>
      </c>
      <c r="AE1345" s="5">
        <v>64</v>
      </c>
      <c r="AF1345" s="5">
        <v>7</v>
      </c>
      <c r="AG1345" s="6">
        <v>10.9375</v>
      </c>
      <c r="AH1345" s="6">
        <v>87.671232876712324</v>
      </c>
      <c r="AI1345" s="3"/>
      <c r="AJ1345" s="3"/>
    </row>
    <row r="1346" spans="1:36" hidden="1" x14ac:dyDescent="0.2">
      <c r="A1346" s="1" t="str">
        <f t="shared" ref="A1346:A1409" si="21">C1346&amp;D1346</f>
        <v>Cannock ChaseWhite Gyspy or Irish Traveller</v>
      </c>
      <c r="B1346" s="3" t="s">
        <v>471</v>
      </c>
      <c r="C1346" s="3" t="s">
        <v>472</v>
      </c>
      <c r="D1346" s="3" t="s">
        <v>704</v>
      </c>
      <c r="E1346" s="5">
        <v>8</v>
      </c>
      <c r="F1346" s="5">
        <v>0</v>
      </c>
      <c r="G1346" s="5">
        <v>0</v>
      </c>
      <c r="H1346" s="5">
        <v>0</v>
      </c>
      <c r="I1346" s="5">
        <v>0</v>
      </c>
      <c r="J1346" s="5">
        <v>2</v>
      </c>
      <c r="K1346" s="5">
        <v>0</v>
      </c>
      <c r="L1346" s="5">
        <v>0</v>
      </c>
      <c r="M1346" s="5">
        <v>0</v>
      </c>
      <c r="N1346" s="5">
        <v>0</v>
      </c>
      <c r="O1346" s="6">
        <v>0</v>
      </c>
      <c r="P1346" s="6">
        <v>0</v>
      </c>
      <c r="Q1346" s="6">
        <v>0</v>
      </c>
      <c r="R1346" s="6">
        <v>0</v>
      </c>
      <c r="S1346" s="6">
        <v>25</v>
      </c>
      <c r="T1346" s="6">
        <v>0</v>
      </c>
      <c r="U1346" s="6">
        <v>0</v>
      </c>
      <c r="V1346" s="6">
        <v>0</v>
      </c>
      <c r="W1346" s="6">
        <v>0</v>
      </c>
      <c r="X1346" s="5">
        <v>3</v>
      </c>
      <c r="Y1346" s="5">
        <v>3</v>
      </c>
      <c r="Z1346" s="5">
        <v>0</v>
      </c>
      <c r="AA1346" s="5">
        <v>0</v>
      </c>
      <c r="AB1346" s="5">
        <v>0</v>
      </c>
      <c r="AC1346" s="5">
        <v>0</v>
      </c>
      <c r="AD1346" s="5">
        <v>3</v>
      </c>
      <c r="AE1346" s="5">
        <v>3</v>
      </c>
      <c r="AF1346" s="5">
        <v>0</v>
      </c>
      <c r="AG1346" s="6">
        <v>0</v>
      </c>
      <c r="AH1346" s="6">
        <v>100</v>
      </c>
      <c r="AI1346" s="3"/>
      <c r="AJ1346" s="3"/>
    </row>
    <row r="1347" spans="1:36" hidden="1" x14ac:dyDescent="0.2">
      <c r="A1347" s="1" t="str">
        <f t="shared" si="21"/>
        <v>Cannock ChaseWhite Other</v>
      </c>
      <c r="B1347" s="3" t="s">
        <v>471</v>
      </c>
      <c r="C1347" s="3" t="s">
        <v>472</v>
      </c>
      <c r="D1347" s="3" t="s">
        <v>705</v>
      </c>
      <c r="E1347" s="5">
        <v>856</v>
      </c>
      <c r="F1347" s="5">
        <v>9</v>
      </c>
      <c r="G1347" s="5">
        <v>9</v>
      </c>
      <c r="H1347" s="5">
        <v>102</v>
      </c>
      <c r="I1347" s="5">
        <v>15</v>
      </c>
      <c r="J1347" s="5">
        <v>138</v>
      </c>
      <c r="K1347" s="5">
        <v>9</v>
      </c>
      <c r="L1347" s="5">
        <v>91</v>
      </c>
      <c r="M1347" s="5">
        <v>0</v>
      </c>
      <c r="N1347" s="5">
        <v>0</v>
      </c>
      <c r="O1347" s="6">
        <v>1.0514018691588785</v>
      </c>
      <c r="P1347" s="6">
        <v>1.0514018691588785</v>
      </c>
      <c r="Q1347" s="6">
        <v>11.915887850467289</v>
      </c>
      <c r="R1347" s="6">
        <v>1.7523364485981308</v>
      </c>
      <c r="S1347" s="6">
        <v>16.121495327102803</v>
      </c>
      <c r="T1347" s="6">
        <v>1.0514018691588785</v>
      </c>
      <c r="U1347" s="6">
        <v>10.630841121495328</v>
      </c>
      <c r="V1347" s="6">
        <v>0</v>
      </c>
      <c r="W1347" s="6">
        <v>0</v>
      </c>
      <c r="X1347" s="5">
        <v>418</v>
      </c>
      <c r="Y1347" s="5">
        <v>378</v>
      </c>
      <c r="Z1347" s="5">
        <v>24</v>
      </c>
      <c r="AA1347" s="5">
        <v>0</v>
      </c>
      <c r="AB1347" s="5">
        <v>0</v>
      </c>
      <c r="AC1347" s="5">
        <v>0</v>
      </c>
      <c r="AD1347" s="5">
        <v>418</v>
      </c>
      <c r="AE1347" s="5">
        <v>378</v>
      </c>
      <c r="AF1347" s="5">
        <v>24</v>
      </c>
      <c r="AG1347" s="6">
        <v>6.3492063492063489</v>
      </c>
      <c r="AH1347" s="6">
        <v>90.430622009569376</v>
      </c>
      <c r="AI1347" s="3"/>
      <c r="AJ1347" s="3"/>
    </row>
    <row r="1348" spans="1:36" hidden="1" x14ac:dyDescent="0.2">
      <c r="A1348" s="1" t="str">
        <f t="shared" si="21"/>
        <v>Cannock ChaseMixed White and Black Caribbean</v>
      </c>
      <c r="B1348" s="3" t="s">
        <v>471</v>
      </c>
      <c r="C1348" s="3" t="s">
        <v>472</v>
      </c>
      <c r="D1348" s="3" t="s">
        <v>706</v>
      </c>
      <c r="E1348" s="5">
        <v>458</v>
      </c>
      <c r="F1348" s="5">
        <v>5</v>
      </c>
      <c r="G1348" s="5">
        <v>5</v>
      </c>
      <c r="H1348" s="5">
        <v>53</v>
      </c>
      <c r="I1348" s="5">
        <v>13</v>
      </c>
      <c r="J1348" s="5">
        <v>78</v>
      </c>
      <c r="K1348" s="5">
        <v>6</v>
      </c>
      <c r="L1348" s="5">
        <v>22</v>
      </c>
      <c r="M1348" s="5">
        <v>0</v>
      </c>
      <c r="N1348" s="5">
        <v>0</v>
      </c>
      <c r="O1348" s="6">
        <v>1.0917030567685591</v>
      </c>
      <c r="P1348" s="6">
        <v>1.0917030567685591</v>
      </c>
      <c r="Q1348" s="6">
        <v>11.572052401746724</v>
      </c>
      <c r="R1348" s="6">
        <v>2.8384279475982535</v>
      </c>
      <c r="S1348" s="6">
        <v>17.030567685589521</v>
      </c>
      <c r="T1348" s="6">
        <v>1.3100436681222707</v>
      </c>
      <c r="U1348" s="6">
        <v>4.8034934497816595</v>
      </c>
      <c r="V1348" s="6">
        <v>0</v>
      </c>
      <c r="W1348" s="6">
        <v>0</v>
      </c>
      <c r="X1348" s="5">
        <v>117</v>
      </c>
      <c r="Y1348" s="5">
        <v>93</v>
      </c>
      <c r="Z1348" s="5">
        <v>16</v>
      </c>
      <c r="AA1348" s="5">
        <v>0</v>
      </c>
      <c r="AB1348" s="5">
        <v>0</v>
      </c>
      <c r="AC1348" s="5">
        <v>0</v>
      </c>
      <c r="AD1348" s="5">
        <v>117</v>
      </c>
      <c r="AE1348" s="5">
        <v>93</v>
      </c>
      <c r="AF1348" s="5">
        <v>16</v>
      </c>
      <c r="AG1348" s="6">
        <v>17.204301075268816</v>
      </c>
      <c r="AH1348" s="6">
        <v>79.487179487179489</v>
      </c>
      <c r="AI1348" s="3"/>
      <c r="AJ1348" s="3"/>
    </row>
    <row r="1349" spans="1:36" hidden="1" x14ac:dyDescent="0.2">
      <c r="A1349" s="1" t="str">
        <f t="shared" si="21"/>
        <v>Cannock ChaseMixed White and Black African</v>
      </c>
      <c r="B1349" s="3" t="s">
        <v>471</v>
      </c>
      <c r="C1349" s="3" t="s">
        <v>472</v>
      </c>
      <c r="D1349" s="3" t="s">
        <v>707</v>
      </c>
      <c r="E1349" s="5">
        <v>51</v>
      </c>
      <c r="F1349" s="5">
        <v>0</v>
      </c>
      <c r="G1349" s="5">
        <v>0</v>
      </c>
      <c r="H1349" s="5">
        <v>4</v>
      </c>
      <c r="I1349" s="5">
        <v>2</v>
      </c>
      <c r="J1349" s="5">
        <v>12</v>
      </c>
      <c r="K1349" s="5">
        <v>0</v>
      </c>
      <c r="L1349" s="5">
        <v>6</v>
      </c>
      <c r="M1349" s="5">
        <v>0</v>
      </c>
      <c r="N1349" s="5">
        <v>0</v>
      </c>
      <c r="O1349" s="6">
        <v>0</v>
      </c>
      <c r="P1349" s="6">
        <v>0</v>
      </c>
      <c r="Q1349" s="6">
        <v>7.8431372549019605</v>
      </c>
      <c r="R1349" s="6">
        <v>3.9215686274509802</v>
      </c>
      <c r="S1349" s="6">
        <v>23.529411764705884</v>
      </c>
      <c r="T1349" s="6">
        <v>0</v>
      </c>
      <c r="U1349" s="6">
        <v>11.764705882352942</v>
      </c>
      <c r="V1349" s="6">
        <v>0</v>
      </c>
      <c r="W1349" s="6">
        <v>0</v>
      </c>
      <c r="X1349" s="5">
        <v>13</v>
      </c>
      <c r="Y1349" s="5">
        <v>12</v>
      </c>
      <c r="Z1349" s="5">
        <v>2</v>
      </c>
      <c r="AA1349" s="5">
        <v>0</v>
      </c>
      <c r="AB1349" s="5">
        <v>0</v>
      </c>
      <c r="AC1349" s="5">
        <v>0</v>
      </c>
      <c r="AD1349" s="5">
        <v>13</v>
      </c>
      <c r="AE1349" s="5">
        <v>12</v>
      </c>
      <c r="AF1349" s="5">
        <v>2</v>
      </c>
      <c r="AG1349" s="6">
        <v>16.666666666666668</v>
      </c>
      <c r="AH1349" s="6">
        <v>92.307692307692307</v>
      </c>
      <c r="AI1349" s="3"/>
      <c r="AJ1349" s="3"/>
    </row>
    <row r="1350" spans="1:36" hidden="1" x14ac:dyDescent="0.2">
      <c r="A1350" s="1" t="str">
        <f t="shared" si="21"/>
        <v>Cannock ChaseMixed White and Asian</v>
      </c>
      <c r="B1350" s="3" t="s">
        <v>471</v>
      </c>
      <c r="C1350" s="3" t="s">
        <v>472</v>
      </c>
      <c r="D1350" s="3" t="s">
        <v>708</v>
      </c>
      <c r="E1350" s="5">
        <v>214</v>
      </c>
      <c r="F1350" s="5">
        <v>2</v>
      </c>
      <c r="G1350" s="5">
        <v>2</v>
      </c>
      <c r="H1350" s="5">
        <v>21</v>
      </c>
      <c r="I1350" s="5">
        <v>0</v>
      </c>
      <c r="J1350" s="5">
        <v>35</v>
      </c>
      <c r="K1350" s="5">
        <v>2</v>
      </c>
      <c r="L1350" s="5">
        <v>13</v>
      </c>
      <c r="M1350" s="5">
        <v>0</v>
      </c>
      <c r="N1350" s="5">
        <v>0</v>
      </c>
      <c r="O1350" s="6">
        <v>0.93457943925233644</v>
      </c>
      <c r="P1350" s="6">
        <v>0.93457943925233644</v>
      </c>
      <c r="Q1350" s="6">
        <v>9.8130841121495322</v>
      </c>
      <c r="R1350" s="6">
        <v>0</v>
      </c>
      <c r="S1350" s="6">
        <v>16.355140186915889</v>
      </c>
      <c r="T1350" s="6">
        <v>0.93457943925233644</v>
      </c>
      <c r="U1350" s="6">
        <v>6.0747663551401869</v>
      </c>
      <c r="V1350" s="6">
        <v>0</v>
      </c>
      <c r="W1350" s="6">
        <v>0</v>
      </c>
      <c r="X1350" s="5">
        <v>50</v>
      </c>
      <c r="Y1350" s="5">
        <v>39</v>
      </c>
      <c r="Z1350" s="5">
        <v>5</v>
      </c>
      <c r="AA1350" s="5">
        <v>0</v>
      </c>
      <c r="AB1350" s="5">
        <v>0</v>
      </c>
      <c r="AC1350" s="5">
        <v>0</v>
      </c>
      <c r="AD1350" s="5">
        <v>50</v>
      </c>
      <c r="AE1350" s="5">
        <v>39</v>
      </c>
      <c r="AF1350" s="5">
        <v>5</v>
      </c>
      <c r="AG1350" s="6">
        <v>12.820512820512821</v>
      </c>
      <c r="AH1350" s="6">
        <v>78</v>
      </c>
      <c r="AI1350" s="3"/>
      <c r="AJ1350" s="3"/>
    </row>
    <row r="1351" spans="1:36" hidden="1" x14ac:dyDescent="0.2">
      <c r="A1351" s="1" t="str">
        <f t="shared" si="21"/>
        <v>Cannock ChaseMixed Other</v>
      </c>
      <c r="B1351" s="3" t="s">
        <v>471</v>
      </c>
      <c r="C1351" s="3" t="s">
        <v>472</v>
      </c>
      <c r="D1351" s="3" t="s">
        <v>709</v>
      </c>
      <c r="E1351" s="5">
        <v>144</v>
      </c>
      <c r="F1351" s="5">
        <v>3</v>
      </c>
      <c r="G1351" s="5">
        <v>3</v>
      </c>
      <c r="H1351" s="5">
        <v>18</v>
      </c>
      <c r="I1351" s="5">
        <v>1</v>
      </c>
      <c r="J1351" s="5">
        <v>26</v>
      </c>
      <c r="K1351" s="5">
        <v>3</v>
      </c>
      <c r="L1351" s="5">
        <v>5</v>
      </c>
      <c r="M1351" s="5">
        <v>0</v>
      </c>
      <c r="N1351" s="5">
        <v>0</v>
      </c>
      <c r="O1351" s="6">
        <v>2.0833333333333335</v>
      </c>
      <c r="P1351" s="6">
        <v>2.0833333333333335</v>
      </c>
      <c r="Q1351" s="6">
        <v>12.5</v>
      </c>
      <c r="R1351" s="6">
        <v>0.69444444444444442</v>
      </c>
      <c r="S1351" s="6">
        <v>18.055555555555557</v>
      </c>
      <c r="T1351" s="6">
        <v>2.0833333333333335</v>
      </c>
      <c r="U1351" s="6">
        <v>3.4722222222222223</v>
      </c>
      <c r="V1351" s="6">
        <v>0</v>
      </c>
      <c r="W1351" s="6">
        <v>0</v>
      </c>
      <c r="X1351" s="5">
        <v>46</v>
      </c>
      <c r="Y1351" s="5">
        <v>27</v>
      </c>
      <c r="Z1351" s="5">
        <v>3</v>
      </c>
      <c r="AA1351" s="5">
        <v>0</v>
      </c>
      <c r="AB1351" s="5">
        <v>0</v>
      </c>
      <c r="AC1351" s="5">
        <v>0</v>
      </c>
      <c r="AD1351" s="5">
        <v>46</v>
      </c>
      <c r="AE1351" s="5">
        <v>27</v>
      </c>
      <c r="AF1351" s="5">
        <v>3</v>
      </c>
      <c r="AG1351" s="6">
        <v>11.111111111111111</v>
      </c>
      <c r="AH1351" s="6">
        <v>58.695652173913047</v>
      </c>
      <c r="AI1351" s="3"/>
      <c r="AJ1351" s="3"/>
    </row>
    <row r="1352" spans="1:36" hidden="1" x14ac:dyDescent="0.2">
      <c r="A1352" s="1" t="str">
        <f t="shared" si="21"/>
        <v>Cannock ChaseIndian</v>
      </c>
      <c r="B1352" s="3" t="s">
        <v>471</v>
      </c>
      <c r="C1352" s="3" t="s">
        <v>472</v>
      </c>
      <c r="D1352" s="3" t="s">
        <v>710</v>
      </c>
      <c r="E1352" s="5">
        <v>406</v>
      </c>
      <c r="F1352" s="5">
        <v>0</v>
      </c>
      <c r="G1352" s="5">
        <v>0</v>
      </c>
      <c r="H1352" s="5">
        <v>8</v>
      </c>
      <c r="I1352" s="5">
        <v>0</v>
      </c>
      <c r="J1352" s="5">
        <v>69</v>
      </c>
      <c r="K1352" s="5">
        <v>1</v>
      </c>
      <c r="L1352" s="5">
        <v>10</v>
      </c>
      <c r="M1352" s="5">
        <v>0</v>
      </c>
      <c r="N1352" s="5">
        <v>0</v>
      </c>
      <c r="O1352" s="6">
        <v>0</v>
      </c>
      <c r="P1352" s="6">
        <v>0</v>
      </c>
      <c r="Q1352" s="6">
        <v>1.9704433497536946</v>
      </c>
      <c r="R1352" s="6">
        <v>0</v>
      </c>
      <c r="S1352" s="6">
        <v>16.995073891625616</v>
      </c>
      <c r="T1352" s="6">
        <v>0.24630541871921183</v>
      </c>
      <c r="U1352" s="6">
        <v>2.4630541871921183</v>
      </c>
      <c r="V1352" s="6">
        <v>0</v>
      </c>
      <c r="W1352" s="6">
        <v>0</v>
      </c>
      <c r="X1352" s="5">
        <v>180</v>
      </c>
      <c r="Y1352" s="5">
        <v>168</v>
      </c>
      <c r="Z1352" s="5">
        <v>8</v>
      </c>
      <c r="AA1352" s="5">
        <v>0</v>
      </c>
      <c r="AB1352" s="5">
        <v>0</v>
      </c>
      <c r="AC1352" s="5">
        <v>0</v>
      </c>
      <c r="AD1352" s="5">
        <v>180</v>
      </c>
      <c r="AE1352" s="5">
        <v>168</v>
      </c>
      <c r="AF1352" s="5">
        <v>8</v>
      </c>
      <c r="AG1352" s="6">
        <v>4.7619047619047619</v>
      </c>
      <c r="AH1352" s="6">
        <v>93.333333333333329</v>
      </c>
      <c r="AI1352" s="3"/>
      <c r="AJ1352" s="3"/>
    </row>
    <row r="1353" spans="1:36" hidden="1" x14ac:dyDescent="0.2">
      <c r="A1353" s="1" t="str">
        <f t="shared" si="21"/>
        <v>Cannock ChasePakistani</v>
      </c>
      <c r="B1353" s="3" t="s">
        <v>471</v>
      </c>
      <c r="C1353" s="3" t="s">
        <v>472</v>
      </c>
      <c r="D1353" s="3" t="s">
        <v>711</v>
      </c>
      <c r="E1353" s="5">
        <v>110</v>
      </c>
      <c r="F1353" s="5">
        <v>5</v>
      </c>
      <c r="G1353" s="5">
        <v>5</v>
      </c>
      <c r="H1353" s="5">
        <v>12</v>
      </c>
      <c r="I1353" s="5">
        <v>0</v>
      </c>
      <c r="J1353" s="5">
        <v>23</v>
      </c>
      <c r="K1353" s="5">
        <v>0</v>
      </c>
      <c r="L1353" s="5">
        <v>5</v>
      </c>
      <c r="M1353" s="5">
        <v>0</v>
      </c>
      <c r="N1353" s="5">
        <v>0</v>
      </c>
      <c r="O1353" s="6">
        <v>4.5454545454545459</v>
      </c>
      <c r="P1353" s="6">
        <v>4.5454545454545459</v>
      </c>
      <c r="Q1353" s="6">
        <v>10.909090909090908</v>
      </c>
      <c r="R1353" s="6">
        <v>0</v>
      </c>
      <c r="S1353" s="6">
        <v>20.90909090909091</v>
      </c>
      <c r="T1353" s="6">
        <v>0</v>
      </c>
      <c r="U1353" s="6">
        <v>4.5454545454545459</v>
      </c>
      <c r="V1353" s="6">
        <v>0</v>
      </c>
      <c r="W1353" s="6">
        <v>0</v>
      </c>
      <c r="X1353" s="5">
        <v>42</v>
      </c>
      <c r="Y1353" s="5">
        <v>30</v>
      </c>
      <c r="Z1353" s="5">
        <v>1</v>
      </c>
      <c r="AA1353" s="5">
        <v>0</v>
      </c>
      <c r="AB1353" s="5">
        <v>0</v>
      </c>
      <c r="AC1353" s="5">
        <v>0</v>
      </c>
      <c r="AD1353" s="5">
        <v>42</v>
      </c>
      <c r="AE1353" s="5">
        <v>30</v>
      </c>
      <c r="AF1353" s="5">
        <v>1</v>
      </c>
      <c r="AG1353" s="6">
        <v>3.3333333333333335</v>
      </c>
      <c r="AH1353" s="6">
        <v>71.428571428571431</v>
      </c>
      <c r="AI1353" s="3"/>
      <c r="AJ1353" s="3"/>
    </row>
    <row r="1354" spans="1:36" hidden="1" x14ac:dyDescent="0.2">
      <c r="A1354" s="1" t="str">
        <f t="shared" si="21"/>
        <v>Cannock ChaseBangladeshi</v>
      </c>
      <c r="B1354" s="3" t="s">
        <v>471</v>
      </c>
      <c r="C1354" s="3" t="s">
        <v>472</v>
      </c>
      <c r="D1354" s="3" t="s">
        <v>712</v>
      </c>
      <c r="E1354" s="5">
        <v>48</v>
      </c>
      <c r="F1354" s="5">
        <v>0</v>
      </c>
      <c r="G1354" s="5">
        <v>0</v>
      </c>
      <c r="H1354" s="5">
        <v>6</v>
      </c>
      <c r="I1354" s="5">
        <v>0</v>
      </c>
      <c r="J1354" s="5">
        <v>0</v>
      </c>
      <c r="K1354" s="5">
        <v>0</v>
      </c>
      <c r="L1354" s="5">
        <v>1</v>
      </c>
      <c r="M1354" s="5">
        <v>0</v>
      </c>
      <c r="N1354" s="5">
        <v>0</v>
      </c>
      <c r="O1354" s="6">
        <v>0</v>
      </c>
      <c r="P1354" s="6">
        <v>0</v>
      </c>
      <c r="Q1354" s="6">
        <v>12.5</v>
      </c>
      <c r="R1354" s="6">
        <v>0</v>
      </c>
      <c r="S1354" s="6">
        <v>0</v>
      </c>
      <c r="T1354" s="6">
        <v>0</v>
      </c>
      <c r="U1354" s="6">
        <v>2.0833333333333335</v>
      </c>
      <c r="V1354" s="6">
        <v>0</v>
      </c>
      <c r="W1354" s="6">
        <v>0</v>
      </c>
      <c r="X1354" s="5">
        <v>18</v>
      </c>
      <c r="Y1354" s="5">
        <v>13</v>
      </c>
      <c r="Z1354" s="5">
        <v>1</v>
      </c>
      <c r="AA1354" s="5">
        <v>0</v>
      </c>
      <c r="AB1354" s="5">
        <v>0</v>
      </c>
      <c r="AC1354" s="5">
        <v>0</v>
      </c>
      <c r="AD1354" s="5">
        <v>18</v>
      </c>
      <c r="AE1354" s="5">
        <v>13</v>
      </c>
      <c r="AF1354" s="5">
        <v>1</v>
      </c>
      <c r="AG1354" s="6">
        <v>7.6923076923076925</v>
      </c>
      <c r="AH1354" s="6">
        <v>72.222222222222229</v>
      </c>
      <c r="AI1354" s="3"/>
      <c r="AJ1354" s="3"/>
    </row>
    <row r="1355" spans="1:36" hidden="1" x14ac:dyDescent="0.2">
      <c r="A1355" s="1" t="str">
        <f t="shared" si="21"/>
        <v>Cannock ChaseChinese</v>
      </c>
      <c r="B1355" s="3" t="s">
        <v>471</v>
      </c>
      <c r="C1355" s="3" t="s">
        <v>472</v>
      </c>
      <c r="D1355" s="3" t="s">
        <v>713</v>
      </c>
      <c r="E1355" s="5">
        <v>227</v>
      </c>
      <c r="F1355" s="5">
        <v>2</v>
      </c>
      <c r="G1355" s="5">
        <v>2</v>
      </c>
      <c r="H1355" s="5">
        <v>7</v>
      </c>
      <c r="I1355" s="5">
        <v>0</v>
      </c>
      <c r="J1355" s="5">
        <v>22</v>
      </c>
      <c r="K1355" s="5">
        <v>0</v>
      </c>
      <c r="L1355" s="5">
        <v>69</v>
      </c>
      <c r="M1355" s="5">
        <v>0</v>
      </c>
      <c r="N1355" s="5">
        <v>0</v>
      </c>
      <c r="O1355" s="6">
        <v>0.88105726872246692</v>
      </c>
      <c r="P1355" s="6">
        <v>0.88105726872246692</v>
      </c>
      <c r="Q1355" s="6">
        <v>3.0837004405286343</v>
      </c>
      <c r="R1355" s="6">
        <v>0</v>
      </c>
      <c r="S1355" s="6">
        <v>9.6916299559471373</v>
      </c>
      <c r="T1355" s="6">
        <v>0</v>
      </c>
      <c r="U1355" s="6">
        <v>30.396475770925111</v>
      </c>
      <c r="V1355" s="6">
        <v>0</v>
      </c>
      <c r="W1355" s="6">
        <v>0</v>
      </c>
      <c r="X1355" s="5">
        <v>87</v>
      </c>
      <c r="Y1355" s="5">
        <v>75</v>
      </c>
      <c r="Z1355" s="5">
        <v>6</v>
      </c>
      <c r="AA1355" s="5">
        <v>0</v>
      </c>
      <c r="AB1355" s="5">
        <v>0</v>
      </c>
      <c r="AC1355" s="5">
        <v>0</v>
      </c>
      <c r="AD1355" s="5">
        <v>87</v>
      </c>
      <c r="AE1355" s="5">
        <v>75</v>
      </c>
      <c r="AF1355" s="5">
        <v>6</v>
      </c>
      <c r="AG1355" s="6">
        <v>8</v>
      </c>
      <c r="AH1355" s="6">
        <v>86.206896551724142</v>
      </c>
      <c r="AI1355" s="3"/>
      <c r="AJ1355" s="3"/>
    </row>
    <row r="1356" spans="1:36" hidden="1" x14ac:dyDescent="0.2">
      <c r="A1356" s="1" t="str">
        <f t="shared" si="21"/>
        <v>Cannock ChaseAsian Other</v>
      </c>
      <c r="B1356" s="3" t="s">
        <v>471</v>
      </c>
      <c r="C1356" s="3" t="s">
        <v>472</v>
      </c>
      <c r="D1356" s="3" t="s">
        <v>714</v>
      </c>
      <c r="E1356" s="5">
        <v>191</v>
      </c>
      <c r="F1356" s="5">
        <v>3</v>
      </c>
      <c r="G1356" s="5">
        <v>3</v>
      </c>
      <c r="H1356" s="5">
        <v>15</v>
      </c>
      <c r="I1356" s="5">
        <v>5</v>
      </c>
      <c r="J1356" s="5">
        <v>42</v>
      </c>
      <c r="K1356" s="5">
        <v>2</v>
      </c>
      <c r="L1356" s="5">
        <v>10</v>
      </c>
      <c r="M1356" s="5">
        <v>0</v>
      </c>
      <c r="N1356" s="5">
        <v>0</v>
      </c>
      <c r="O1356" s="6">
        <v>1.5706806282722514</v>
      </c>
      <c r="P1356" s="6">
        <v>1.5706806282722514</v>
      </c>
      <c r="Q1356" s="6">
        <v>7.8534031413612562</v>
      </c>
      <c r="R1356" s="6">
        <v>2.6178010471204187</v>
      </c>
      <c r="S1356" s="6">
        <v>21.98952879581152</v>
      </c>
      <c r="T1356" s="6">
        <v>1.0471204188481675</v>
      </c>
      <c r="U1356" s="6">
        <v>5.2356020942408374</v>
      </c>
      <c r="V1356" s="6">
        <v>0</v>
      </c>
      <c r="W1356" s="6">
        <v>0</v>
      </c>
      <c r="X1356" s="5">
        <v>105</v>
      </c>
      <c r="Y1356" s="5">
        <v>84</v>
      </c>
      <c r="Z1356" s="5">
        <v>11</v>
      </c>
      <c r="AA1356" s="5">
        <v>0</v>
      </c>
      <c r="AB1356" s="5">
        <v>0</v>
      </c>
      <c r="AC1356" s="5">
        <v>0</v>
      </c>
      <c r="AD1356" s="5">
        <v>105</v>
      </c>
      <c r="AE1356" s="5">
        <v>84</v>
      </c>
      <c r="AF1356" s="5">
        <v>11</v>
      </c>
      <c r="AG1356" s="6">
        <v>13.095238095238095</v>
      </c>
      <c r="AH1356" s="6">
        <v>80</v>
      </c>
      <c r="AI1356" s="3"/>
      <c r="AJ1356" s="3"/>
    </row>
    <row r="1357" spans="1:36" hidden="1" x14ac:dyDescent="0.2">
      <c r="A1357" s="1" t="str">
        <f t="shared" si="21"/>
        <v>Cannock ChaseBlack African</v>
      </c>
      <c r="B1357" s="3" t="s">
        <v>471</v>
      </c>
      <c r="C1357" s="3" t="s">
        <v>472</v>
      </c>
      <c r="D1357" s="3" t="s">
        <v>715</v>
      </c>
      <c r="E1357" s="5">
        <v>98</v>
      </c>
      <c r="F1357" s="5">
        <v>0</v>
      </c>
      <c r="G1357" s="5">
        <v>0</v>
      </c>
      <c r="H1357" s="5">
        <v>5</v>
      </c>
      <c r="I1357" s="5">
        <v>1</v>
      </c>
      <c r="J1357" s="5">
        <v>7</v>
      </c>
      <c r="K1357" s="5">
        <v>0</v>
      </c>
      <c r="L1357" s="5">
        <v>16</v>
      </c>
      <c r="M1357" s="5">
        <v>0</v>
      </c>
      <c r="N1357" s="5">
        <v>0</v>
      </c>
      <c r="O1357" s="6">
        <v>0</v>
      </c>
      <c r="P1357" s="6">
        <v>0</v>
      </c>
      <c r="Q1357" s="6">
        <v>5.1020408163265305</v>
      </c>
      <c r="R1357" s="6">
        <v>1.0204081632653061</v>
      </c>
      <c r="S1357" s="6">
        <v>7.1428571428571432</v>
      </c>
      <c r="T1357" s="6">
        <v>0</v>
      </c>
      <c r="U1357" s="6">
        <v>16.326530612244898</v>
      </c>
      <c r="V1357" s="6">
        <v>0</v>
      </c>
      <c r="W1357" s="6">
        <v>0</v>
      </c>
      <c r="X1357" s="5">
        <v>27</v>
      </c>
      <c r="Y1357" s="5">
        <v>24</v>
      </c>
      <c r="Z1357" s="5">
        <v>3</v>
      </c>
      <c r="AA1357" s="5">
        <v>0</v>
      </c>
      <c r="AB1357" s="5">
        <v>0</v>
      </c>
      <c r="AC1357" s="5">
        <v>0</v>
      </c>
      <c r="AD1357" s="5">
        <v>27</v>
      </c>
      <c r="AE1357" s="5">
        <v>24</v>
      </c>
      <c r="AF1357" s="5">
        <v>3</v>
      </c>
      <c r="AG1357" s="6">
        <v>12.5</v>
      </c>
      <c r="AH1357" s="6">
        <v>88.888888888888886</v>
      </c>
      <c r="AI1357" s="3"/>
      <c r="AJ1357" s="3"/>
    </row>
    <row r="1358" spans="1:36" hidden="1" x14ac:dyDescent="0.2">
      <c r="A1358" s="1" t="str">
        <f t="shared" si="21"/>
        <v>Cannock ChaseBlack Caribbean</v>
      </c>
      <c r="B1358" s="3" t="s">
        <v>471</v>
      </c>
      <c r="C1358" s="3" t="s">
        <v>472</v>
      </c>
      <c r="D1358" s="3" t="s">
        <v>716</v>
      </c>
      <c r="E1358" s="5">
        <v>147</v>
      </c>
      <c r="F1358" s="5">
        <v>1</v>
      </c>
      <c r="G1358" s="5">
        <v>1</v>
      </c>
      <c r="H1358" s="5">
        <v>16</v>
      </c>
      <c r="I1358" s="5">
        <v>0</v>
      </c>
      <c r="J1358" s="5">
        <v>29</v>
      </c>
      <c r="K1358" s="5">
        <v>1</v>
      </c>
      <c r="L1358" s="5">
        <v>7</v>
      </c>
      <c r="M1358" s="5">
        <v>0</v>
      </c>
      <c r="N1358" s="5">
        <v>0</v>
      </c>
      <c r="O1358" s="6">
        <v>0.68027210884353739</v>
      </c>
      <c r="P1358" s="6">
        <v>0.68027210884353739</v>
      </c>
      <c r="Q1358" s="6">
        <v>10.884353741496598</v>
      </c>
      <c r="R1358" s="6">
        <v>0</v>
      </c>
      <c r="S1358" s="6">
        <v>19.727891156462587</v>
      </c>
      <c r="T1358" s="6">
        <v>0.68027210884353739</v>
      </c>
      <c r="U1358" s="6">
        <v>4.7619047619047619</v>
      </c>
      <c r="V1358" s="6">
        <v>0</v>
      </c>
      <c r="W1358" s="6">
        <v>0</v>
      </c>
      <c r="X1358" s="5">
        <v>76</v>
      </c>
      <c r="Y1358" s="5">
        <v>65</v>
      </c>
      <c r="Z1358" s="5">
        <v>5</v>
      </c>
      <c r="AA1358" s="5">
        <v>0</v>
      </c>
      <c r="AB1358" s="5">
        <v>0</v>
      </c>
      <c r="AC1358" s="5">
        <v>0</v>
      </c>
      <c r="AD1358" s="5">
        <v>76</v>
      </c>
      <c r="AE1358" s="5">
        <v>65</v>
      </c>
      <c r="AF1358" s="5">
        <v>5</v>
      </c>
      <c r="AG1358" s="6">
        <v>7.6923076923076925</v>
      </c>
      <c r="AH1358" s="6">
        <v>85.526315789473685</v>
      </c>
      <c r="AI1358" s="3"/>
      <c r="AJ1358" s="3"/>
    </row>
    <row r="1359" spans="1:36" hidden="1" x14ac:dyDescent="0.2">
      <c r="A1359" s="1" t="str">
        <f t="shared" si="21"/>
        <v>Cannock ChaseBlack Other</v>
      </c>
      <c r="B1359" s="3" t="s">
        <v>471</v>
      </c>
      <c r="C1359" s="3" t="s">
        <v>472</v>
      </c>
      <c r="D1359" s="3" t="s">
        <v>717</v>
      </c>
      <c r="E1359" s="5">
        <v>35</v>
      </c>
      <c r="F1359" s="5">
        <v>1</v>
      </c>
      <c r="G1359" s="5">
        <v>1</v>
      </c>
      <c r="H1359" s="5">
        <v>1</v>
      </c>
      <c r="I1359" s="5">
        <v>0</v>
      </c>
      <c r="J1359" s="5">
        <v>7</v>
      </c>
      <c r="K1359" s="5">
        <v>0</v>
      </c>
      <c r="L1359" s="5">
        <v>1</v>
      </c>
      <c r="M1359" s="5">
        <v>0</v>
      </c>
      <c r="N1359" s="5">
        <v>0</v>
      </c>
      <c r="O1359" s="6">
        <v>2.8571428571428572</v>
      </c>
      <c r="P1359" s="6">
        <v>2.8571428571428572</v>
      </c>
      <c r="Q1359" s="6">
        <v>2.8571428571428572</v>
      </c>
      <c r="R1359" s="6">
        <v>0</v>
      </c>
      <c r="S1359" s="6">
        <v>20</v>
      </c>
      <c r="T1359" s="6">
        <v>0</v>
      </c>
      <c r="U1359" s="6">
        <v>2.8571428571428572</v>
      </c>
      <c r="V1359" s="6">
        <v>0</v>
      </c>
      <c r="W1359" s="6">
        <v>0</v>
      </c>
      <c r="X1359" s="5">
        <v>23</v>
      </c>
      <c r="Y1359" s="5">
        <v>23</v>
      </c>
      <c r="Z1359" s="5">
        <v>0</v>
      </c>
      <c r="AA1359" s="5">
        <v>0</v>
      </c>
      <c r="AB1359" s="5">
        <v>0</v>
      </c>
      <c r="AC1359" s="5">
        <v>0</v>
      </c>
      <c r="AD1359" s="5">
        <v>23</v>
      </c>
      <c r="AE1359" s="5">
        <v>23</v>
      </c>
      <c r="AF1359" s="5">
        <v>0</v>
      </c>
      <c r="AG1359" s="6">
        <v>0</v>
      </c>
      <c r="AH1359" s="6">
        <v>100</v>
      </c>
      <c r="AI1359" s="3"/>
      <c r="AJ1359" s="3"/>
    </row>
    <row r="1360" spans="1:36" hidden="1" x14ac:dyDescent="0.2">
      <c r="A1360" s="1" t="str">
        <f t="shared" si="21"/>
        <v>Cannock ChaseArab</v>
      </c>
      <c r="B1360" s="3" t="s">
        <v>471</v>
      </c>
      <c r="C1360" s="3" t="s">
        <v>472</v>
      </c>
      <c r="D1360" s="3" t="s">
        <v>699</v>
      </c>
      <c r="E1360" s="5">
        <v>10</v>
      </c>
      <c r="F1360" s="5">
        <v>0</v>
      </c>
      <c r="G1360" s="5">
        <v>0</v>
      </c>
      <c r="H1360" s="5">
        <v>2</v>
      </c>
      <c r="I1360" s="5">
        <v>1</v>
      </c>
      <c r="J1360" s="5">
        <v>4</v>
      </c>
      <c r="K1360" s="5">
        <v>0</v>
      </c>
      <c r="L1360" s="5">
        <v>0</v>
      </c>
      <c r="M1360" s="5">
        <v>0</v>
      </c>
      <c r="N1360" s="5">
        <v>0</v>
      </c>
      <c r="O1360" s="6">
        <v>0</v>
      </c>
      <c r="P1360" s="6">
        <v>0</v>
      </c>
      <c r="Q1360" s="6">
        <v>20</v>
      </c>
      <c r="R1360" s="6">
        <v>10</v>
      </c>
      <c r="S1360" s="6">
        <v>40</v>
      </c>
      <c r="T1360" s="6">
        <v>0</v>
      </c>
      <c r="U1360" s="6">
        <v>0</v>
      </c>
      <c r="V1360" s="6">
        <v>0</v>
      </c>
      <c r="W1360" s="6">
        <v>0</v>
      </c>
      <c r="X1360" s="5">
        <v>3</v>
      </c>
      <c r="Y1360" s="5">
        <v>2</v>
      </c>
      <c r="Z1360" s="5">
        <v>0</v>
      </c>
      <c r="AA1360" s="5">
        <v>0</v>
      </c>
      <c r="AB1360" s="5">
        <v>0</v>
      </c>
      <c r="AC1360" s="5">
        <v>0</v>
      </c>
      <c r="AD1360" s="5">
        <v>3</v>
      </c>
      <c r="AE1360" s="5">
        <v>2</v>
      </c>
      <c r="AF1360" s="5">
        <v>0</v>
      </c>
      <c r="AG1360" s="6">
        <v>0</v>
      </c>
      <c r="AH1360" s="6">
        <v>66.666666666666671</v>
      </c>
      <c r="AI1360" s="3"/>
      <c r="AJ1360" s="3"/>
    </row>
    <row r="1361" spans="1:36" hidden="1" x14ac:dyDescent="0.2">
      <c r="A1361" s="1" t="str">
        <f t="shared" si="21"/>
        <v>Cannock ChaseOther</v>
      </c>
      <c r="B1361" s="3" t="s">
        <v>471</v>
      </c>
      <c r="C1361" s="3" t="s">
        <v>472</v>
      </c>
      <c r="D1361" s="3" t="s">
        <v>718</v>
      </c>
      <c r="E1361" s="5">
        <v>67</v>
      </c>
      <c r="F1361" s="5">
        <v>0</v>
      </c>
      <c r="G1361" s="5">
        <v>0</v>
      </c>
      <c r="H1361" s="5">
        <v>8</v>
      </c>
      <c r="I1361" s="5">
        <v>0</v>
      </c>
      <c r="J1361" s="5">
        <v>13</v>
      </c>
      <c r="K1361" s="5">
        <v>0</v>
      </c>
      <c r="L1361" s="5">
        <v>7</v>
      </c>
      <c r="M1361" s="5">
        <v>0</v>
      </c>
      <c r="N1361" s="5">
        <v>0</v>
      </c>
      <c r="O1361" s="6">
        <v>0</v>
      </c>
      <c r="P1361" s="6">
        <v>0</v>
      </c>
      <c r="Q1361" s="6">
        <v>11.940298507462687</v>
      </c>
      <c r="R1361" s="6">
        <v>0</v>
      </c>
      <c r="S1361" s="6">
        <v>19.402985074626866</v>
      </c>
      <c r="T1361" s="6">
        <v>0</v>
      </c>
      <c r="U1361" s="6">
        <v>10.447761194029852</v>
      </c>
      <c r="V1361" s="6">
        <v>0</v>
      </c>
      <c r="W1361" s="6">
        <v>0</v>
      </c>
      <c r="X1361" s="5">
        <v>35</v>
      </c>
      <c r="Y1361" s="5">
        <v>33</v>
      </c>
      <c r="Z1361" s="5">
        <v>3</v>
      </c>
      <c r="AA1361" s="5">
        <v>0</v>
      </c>
      <c r="AB1361" s="5">
        <v>0</v>
      </c>
      <c r="AC1361" s="5">
        <v>0</v>
      </c>
      <c r="AD1361" s="5">
        <v>35</v>
      </c>
      <c r="AE1361" s="5">
        <v>33</v>
      </c>
      <c r="AF1361" s="5">
        <v>3</v>
      </c>
      <c r="AG1361" s="6">
        <v>9.0909090909090917</v>
      </c>
      <c r="AH1361" s="6">
        <v>94.285714285714292</v>
      </c>
      <c r="AI1361" s="3"/>
      <c r="AJ1361" s="3"/>
    </row>
    <row r="1362" spans="1:36" x14ac:dyDescent="0.2">
      <c r="A1362" s="1" t="str">
        <f t="shared" si="21"/>
        <v>CanterburyAll people</v>
      </c>
      <c r="B1362" s="3" t="s">
        <v>321</v>
      </c>
      <c r="C1362" s="3" t="s">
        <v>322</v>
      </c>
      <c r="D1362" s="3" t="s">
        <v>700</v>
      </c>
      <c r="E1362" s="5">
        <v>151145</v>
      </c>
      <c r="F1362" s="5">
        <v>0</v>
      </c>
      <c r="G1362" s="5">
        <v>1496</v>
      </c>
      <c r="H1362" s="5">
        <v>1571</v>
      </c>
      <c r="I1362" s="5">
        <v>6021</v>
      </c>
      <c r="J1362" s="5">
        <v>6054</v>
      </c>
      <c r="K1362" s="5">
        <v>27555</v>
      </c>
      <c r="L1362" s="5">
        <v>0</v>
      </c>
      <c r="M1362" s="5">
        <v>1325</v>
      </c>
      <c r="N1362" s="5">
        <v>0</v>
      </c>
      <c r="O1362" s="6">
        <v>0</v>
      </c>
      <c r="P1362" s="6">
        <v>0.98977802772172419</v>
      </c>
      <c r="Q1362" s="6">
        <v>1.0393992523735487</v>
      </c>
      <c r="R1362" s="6">
        <v>3.9835919150484633</v>
      </c>
      <c r="S1362" s="6">
        <v>4.0054252538952664</v>
      </c>
      <c r="T1362" s="6">
        <v>18.230837937080288</v>
      </c>
      <c r="U1362" s="6">
        <v>0</v>
      </c>
      <c r="V1362" s="6">
        <v>0.87664163551556451</v>
      </c>
      <c r="W1362" s="6">
        <v>0</v>
      </c>
      <c r="X1362" s="5">
        <v>41123</v>
      </c>
      <c r="Y1362" s="5">
        <v>35541</v>
      </c>
      <c r="Z1362" s="5">
        <v>1660</v>
      </c>
      <c r="AA1362" s="5">
        <v>0</v>
      </c>
      <c r="AB1362" s="5">
        <v>0</v>
      </c>
      <c r="AC1362" s="5">
        <v>0</v>
      </c>
      <c r="AD1362" s="5">
        <v>41123</v>
      </c>
      <c r="AE1362" s="5">
        <v>35541</v>
      </c>
      <c r="AF1362" s="5">
        <v>1660</v>
      </c>
      <c r="AG1362" s="6">
        <v>4.6706620522776507</v>
      </c>
      <c r="AH1362" s="6">
        <v>86.426087590885885</v>
      </c>
      <c r="AI1362" s="3"/>
      <c r="AJ1362" s="3"/>
    </row>
    <row r="1363" spans="1:36" hidden="1" x14ac:dyDescent="0.2">
      <c r="A1363" s="1" t="str">
        <f t="shared" si="21"/>
        <v>CanterburyWhite British</v>
      </c>
      <c r="B1363" s="3" t="s">
        <v>321</v>
      </c>
      <c r="C1363" s="3" t="s">
        <v>322</v>
      </c>
      <c r="D1363" s="3" t="s">
        <v>701</v>
      </c>
      <c r="E1363" s="5">
        <v>132269</v>
      </c>
      <c r="F1363" s="5">
        <v>0</v>
      </c>
      <c r="G1363" s="5">
        <v>1388</v>
      </c>
      <c r="H1363" s="5">
        <v>1462</v>
      </c>
      <c r="I1363" s="5">
        <v>5081</v>
      </c>
      <c r="J1363" s="5">
        <v>5557</v>
      </c>
      <c r="K1363" s="5">
        <v>23254</v>
      </c>
      <c r="L1363" s="5">
        <v>0</v>
      </c>
      <c r="M1363" s="5">
        <v>1216</v>
      </c>
      <c r="N1363" s="5">
        <v>0</v>
      </c>
      <c r="O1363" s="6">
        <v>0</v>
      </c>
      <c r="P1363" s="6">
        <v>1.0493766491014525</v>
      </c>
      <c r="Q1363" s="6">
        <v>1.1053232427855355</v>
      </c>
      <c r="R1363" s="6">
        <v>3.8414140879571175</v>
      </c>
      <c r="S1363" s="6">
        <v>4.2012867716547335</v>
      </c>
      <c r="T1363" s="6">
        <v>17.580839047698252</v>
      </c>
      <c r="U1363" s="6">
        <v>0</v>
      </c>
      <c r="V1363" s="6">
        <v>0.91933862053844817</v>
      </c>
      <c r="W1363" s="6">
        <v>0</v>
      </c>
      <c r="X1363" s="5">
        <v>35563</v>
      </c>
      <c r="Y1363" s="5">
        <v>30823</v>
      </c>
      <c r="Z1363" s="5">
        <v>1425</v>
      </c>
      <c r="AA1363" s="5">
        <v>0</v>
      </c>
      <c r="AB1363" s="5">
        <v>0</v>
      </c>
      <c r="AC1363" s="5">
        <v>0</v>
      </c>
      <c r="AD1363" s="5">
        <v>35563</v>
      </c>
      <c r="AE1363" s="5">
        <v>30823</v>
      </c>
      <c r="AF1363" s="5">
        <v>1425</v>
      </c>
      <c r="AG1363" s="6">
        <v>4.6231710086623625</v>
      </c>
      <c r="AH1363" s="6">
        <v>86.671540646177206</v>
      </c>
      <c r="AI1363" s="3"/>
      <c r="AJ1363" s="3"/>
    </row>
    <row r="1364" spans="1:36" hidden="1" x14ac:dyDescent="0.2">
      <c r="A1364" s="1" t="str">
        <f t="shared" si="21"/>
        <v>CanterburyMinorities - all other than White British</v>
      </c>
      <c r="B1364" s="3" t="s">
        <v>321</v>
      </c>
      <c r="C1364" s="3" t="s">
        <v>322</v>
      </c>
      <c r="D1364" s="3" t="s">
        <v>702</v>
      </c>
      <c r="E1364" s="5">
        <v>18876</v>
      </c>
      <c r="F1364" s="5">
        <v>0</v>
      </c>
      <c r="G1364" s="5">
        <v>108</v>
      </c>
      <c r="H1364" s="5">
        <v>109</v>
      </c>
      <c r="I1364" s="5">
        <v>940</v>
      </c>
      <c r="J1364" s="5">
        <v>497</v>
      </c>
      <c r="K1364" s="5">
        <v>4301</v>
      </c>
      <c r="L1364" s="5">
        <v>0</v>
      </c>
      <c r="M1364" s="5">
        <v>109</v>
      </c>
      <c r="N1364" s="5">
        <v>0</v>
      </c>
      <c r="O1364" s="6">
        <v>0</v>
      </c>
      <c r="P1364" s="6">
        <v>0.57215511760966309</v>
      </c>
      <c r="Q1364" s="6">
        <v>0.57745285018012293</v>
      </c>
      <c r="R1364" s="6">
        <v>4.9798686162322525</v>
      </c>
      <c r="S1364" s="6">
        <v>2.632973087518542</v>
      </c>
      <c r="T1364" s="6">
        <v>22.785547785547784</v>
      </c>
      <c r="U1364" s="6">
        <v>0</v>
      </c>
      <c r="V1364" s="6">
        <v>0.57745285018012293</v>
      </c>
      <c r="W1364" s="6">
        <v>0</v>
      </c>
      <c r="X1364" s="5">
        <v>5560</v>
      </c>
      <c r="Y1364" s="5">
        <v>4718</v>
      </c>
      <c r="Z1364" s="5">
        <v>235</v>
      </c>
      <c r="AA1364" s="5">
        <v>0</v>
      </c>
      <c r="AB1364" s="5">
        <v>0</v>
      </c>
      <c r="AC1364" s="5">
        <v>0</v>
      </c>
      <c r="AD1364" s="5">
        <v>5560</v>
      </c>
      <c r="AE1364" s="5">
        <v>4718</v>
      </c>
      <c r="AF1364" s="5">
        <v>235</v>
      </c>
      <c r="AG1364" s="6">
        <v>4.9809241203899957</v>
      </c>
      <c r="AH1364" s="6">
        <v>84.856115107913666</v>
      </c>
      <c r="AI1364" s="3"/>
      <c r="AJ1364" s="3"/>
    </row>
    <row r="1365" spans="1:36" hidden="1" x14ac:dyDescent="0.2">
      <c r="A1365" s="1" t="str">
        <f t="shared" si="21"/>
        <v>CanterburyWhite Irish</v>
      </c>
      <c r="B1365" s="3" t="s">
        <v>321</v>
      </c>
      <c r="C1365" s="3" t="s">
        <v>322</v>
      </c>
      <c r="D1365" s="3" t="s">
        <v>703</v>
      </c>
      <c r="E1365" s="5">
        <v>1260</v>
      </c>
      <c r="F1365" s="5">
        <v>0</v>
      </c>
      <c r="G1365" s="5">
        <v>16</v>
      </c>
      <c r="H1365" s="5">
        <v>32</v>
      </c>
      <c r="I1365" s="5">
        <v>85</v>
      </c>
      <c r="J1365" s="5">
        <v>37</v>
      </c>
      <c r="K1365" s="5">
        <v>180</v>
      </c>
      <c r="L1365" s="5">
        <v>0</v>
      </c>
      <c r="M1365" s="5">
        <v>19</v>
      </c>
      <c r="N1365" s="5">
        <v>0</v>
      </c>
      <c r="O1365" s="6">
        <v>0</v>
      </c>
      <c r="P1365" s="6">
        <v>1.2698412698412698</v>
      </c>
      <c r="Q1365" s="6">
        <v>2.5396825396825395</v>
      </c>
      <c r="R1365" s="6">
        <v>6.746031746031746</v>
      </c>
      <c r="S1365" s="6">
        <v>2.9365079365079363</v>
      </c>
      <c r="T1365" s="6">
        <v>14.285714285714286</v>
      </c>
      <c r="U1365" s="6">
        <v>0</v>
      </c>
      <c r="V1365" s="6">
        <v>1.5079365079365079</v>
      </c>
      <c r="W1365" s="6">
        <v>0</v>
      </c>
      <c r="X1365" s="5">
        <v>333</v>
      </c>
      <c r="Y1365" s="5">
        <v>307</v>
      </c>
      <c r="Z1365" s="5">
        <v>10</v>
      </c>
      <c r="AA1365" s="5">
        <v>0</v>
      </c>
      <c r="AB1365" s="5">
        <v>0</v>
      </c>
      <c r="AC1365" s="5">
        <v>0</v>
      </c>
      <c r="AD1365" s="5">
        <v>333</v>
      </c>
      <c r="AE1365" s="5">
        <v>307</v>
      </c>
      <c r="AF1365" s="5">
        <v>10</v>
      </c>
      <c r="AG1365" s="6">
        <v>3.2573289902280131</v>
      </c>
      <c r="AH1365" s="6">
        <v>92.192192192192195</v>
      </c>
      <c r="AI1365" s="3"/>
      <c r="AJ1365" s="3"/>
    </row>
    <row r="1366" spans="1:36" hidden="1" x14ac:dyDescent="0.2">
      <c r="A1366" s="1" t="str">
        <f t="shared" si="21"/>
        <v>CanterburyWhite Gyspy or Irish Traveller</v>
      </c>
      <c r="B1366" s="3" t="s">
        <v>321</v>
      </c>
      <c r="C1366" s="3" t="s">
        <v>322</v>
      </c>
      <c r="D1366" s="3" t="s">
        <v>704</v>
      </c>
      <c r="E1366" s="5">
        <v>374</v>
      </c>
      <c r="F1366" s="5">
        <v>0</v>
      </c>
      <c r="G1366" s="5">
        <v>22</v>
      </c>
      <c r="H1366" s="5">
        <v>1</v>
      </c>
      <c r="I1366" s="5">
        <v>6</v>
      </c>
      <c r="J1366" s="5">
        <v>43</v>
      </c>
      <c r="K1366" s="5">
        <v>56</v>
      </c>
      <c r="L1366" s="5">
        <v>0</v>
      </c>
      <c r="M1366" s="5">
        <v>1</v>
      </c>
      <c r="N1366" s="5">
        <v>0</v>
      </c>
      <c r="O1366" s="6">
        <v>0</v>
      </c>
      <c r="P1366" s="6">
        <v>5.882352941176471</v>
      </c>
      <c r="Q1366" s="6">
        <v>0.26737967914438504</v>
      </c>
      <c r="R1366" s="6">
        <v>1.6042780748663101</v>
      </c>
      <c r="S1366" s="6">
        <v>11.497326203208557</v>
      </c>
      <c r="T1366" s="6">
        <v>14.973262032085561</v>
      </c>
      <c r="U1366" s="6">
        <v>0</v>
      </c>
      <c r="V1366" s="6">
        <v>0.26737967914438504</v>
      </c>
      <c r="W1366" s="6">
        <v>0</v>
      </c>
      <c r="X1366" s="5">
        <v>104</v>
      </c>
      <c r="Y1366" s="5">
        <v>62</v>
      </c>
      <c r="Z1366" s="5">
        <v>12</v>
      </c>
      <c r="AA1366" s="5">
        <v>0</v>
      </c>
      <c r="AB1366" s="5">
        <v>0</v>
      </c>
      <c r="AC1366" s="5">
        <v>0</v>
      </c>
      <c r="AD1366" s="5">
        <v>104</v>
      </c>
      <c r="AE1366" s="5">
        <v>62</v>
      </c>
      <c r="AF1366" s="5">
        <v>12</v>
      </c>
      <c r="AG1366" s="6">
        <v>19.35483870967742</v>
      </c>
      <c r="AH1366" s="6">
        <v>59.615384615384613</v>
      </c>
      <c r="AI1366" s="3"/>
      <c r="AJ1366" s="3"/>
    </row>
    <row r="1367" spans="1:36" hidden="1" x14ac:dyDescent="0.2">
      <c r="A1367" s="1" t="str">
        <f t="shared" si="21"/>
        <v>CanterburyWhite Other</v>
      </c>
      <c r="B1367" s="3" t="s">
        <v>321</v>
      </c>
      <c r="C1367" s="3" t="s">
        <v>322</v>
      </c>
      <c r="D1367" s="3" t="s">
        <v>705</v>
      </c>
      <c r="E1367" s="5">
        <v>6717</v>
      </c>
      <c r="F1367" s="5">
        <v>0</v>
      </c>
      <c r="G1367" s="5">
        <v>24</v>
      </c>
      <c r="H1367" s="5">
        <v>25</v>
      </c>
      <c r="I1367" s="5">
        <v>395</v>
      </c>
      <c r="J1367" s="5">
        <v>136</v>
      </c>
      <c r="K1367" s="5">
        <v>1477</v>
      </c>
      <c r="L1367" s="5">
        <v>0</v>
      </c>
      <c r="M1367" s="5">
        <v>50</v>
      </c>
      <c r="N1367" s="5">
        <v>0</v>
      </c>
      <c r="O1367" s="6">
        <v>0</v>
      </c>
      <c r="P1367" s="6">
        <v>0.3573023671281822</v>
      </c>
      <c r="Q1367" s="6">
        <v>0.37218996575852314</v>
      </c>
      <c r="R1367" s="6">
        <v>5.8806014589846658</v>
      </c>
      <c r="S1367" s="6">
        <v>2.0247134137263658</v>
      </c>
      <c r="T1367" s="6">
        <v>21.988983177013548</v>
      </c>
      <c r="U1367" s="6">
        <v>0</v>
      </c>
      <c r="V1367" s="6">
        <v>0.74437993151704629</v>
      </c>
      <c r="W1367" s="6">
        <v>0</v>
      </c>
      <c r="X1367" s="5">
        <v>2459</v>
      </c>
      <c r="Y1367" s="5">
        <v>2172</v>
      </c>
      <c r="Z1367" s="5">
        <v>90</v>
      </c>
      <c r="AA1367" s="5">
        <v>0</v>
      </c>
      <c r="AB1367" s="5">
        <v>0</v>
      </c>
      <c r="AC1367" s="5">
        <v>0</v>
      </c>
      <c r="AD1367" s="5">
        <v>2459</v>
      </c>
      <c r="AE1367" s="5">
        <v>2172</v>
      </c>
      <c r="AF1367" s="5">
        <v>90</v>
      </c>
      <c r="AG1367" s="6">
        <v>4.1436464088397793</v>
      </c>
      <c r="AH1367" s="6">
        <v>88.328588857259049</v>
      </c>
      <c r="AI1367" s="3"/>
      <c r="AJ1367" s="3"/>
    </row>
    <row r="1368" spans="1:36" hidden="1" x14ac:dyDescent="0.2">
      <c r="A1368" s="1" t="str">
        <f t="shared" si="21"/>
        <v>CanterburyMixed White and Black Caribbean</v>
      </c>
      <c r="B1368" s="3" t="s">
        <v>321</v>
      </c>
      <c r="C1368" s="3" t="s">
        <v>322</v>
      </c>
      <c r="D1368" s="3" t="s">
        <v>706</v>
      </c>
      <c r="E1368" s="5">
        <v>680</v>
      </c>
      <c r="F1368" s="5">
        <v>0</v>
      </c>
      <c r="G1368" s="5">
        <v>5</v>
      </c>
      <c r="H1368" s="5">
        <v>13</v>
      </c>
      <c r="I1368" s="5">
        <v>34</v>
      </c>
      <c r="J1368" s="5">
        <v>33</v>
      </c>
      <c r="K1368" s="5">
        <v>133</v>
      </c>
      <c r="L1368" s="5">
        <v>0</v>
      </c>
      <c r="M1368" s="5">
        <v>2</v>
      </c>
      <c r="N1368" s="5">
        <v>0</v>
      </c>
      <c r="O1368" s="6">
        <v>0</v>
      </c>
      <c r="P1368" s="6">
        <v>0.73529411764705888</v>
      </c>
      <c r="Q1368" s="6">
        <v>1.911764705882353</v>
      </c>
      <c r="R1368" s="6">
        <v>5</v>
      </c>
      <c r="S1368" s="6">
        <v>4.8529411764705879</v>
      </c>
      <c r="T1368" s="6">
        <v>19.558823529411764</v>
      </c>
      <c r="U1368" s="6">
        <v>0</v>
      </c>
      <c r="V1368" s="6">
        <v>0.29411764705882354</v>
      </c>
      <c r="W1368" s="6">
        <v>0</v>
      </c>
      <c r="X1368" s="5">
        <v>142</v>
      </c>
      <c r="Y1368" s="5">
        <v>116</v>
      </c>
      <c r="Z1368" s="5">
        <v>9</v>
      </c>
      <c r="AA1368" s="5">
        <v>0</v>
      </c>
      <c r="AB1368" s="5">
        <v>0</v>
      </c>
      <c r="AC1368" s="5">
        <v>0</v>
      </c>
      <c r="AD1368" s="5">
        <v>142</v>
      </c>
      <c r="AE1368" s="5">
        <v>116</v>
      </c>
      <c r="AF1368" s="5">
        <v>9</v>
      </c>
      <c r="AG1368" s="6">
        <v>7.7586206896551726</v>
      </c>
      <c r="AH1368" s="6">
        <v>81.690140845070417</v>
      </c>
      <c r="AI1368" s="3"/>
      <c r="AJ1368" s="3"/>
    </row>
    <row r="1369" spans="1:36" hidden="1" x14ac:dyDescent="0.2">
      <c r="A1369" s="1" t="str">
        <f t="shared" si="21"/>
        <v>CanterburyMixed White and Black African</v>
      </c>
      <c r="B1369" s="3" t="s">
        <v>321</v>
      </c>
      <c r="C1369" s="3" t="s">
        <v>322</v>
      </c>
      <c r="D1369" s="3" t="s">
        <v>707</v>
      </c>
      <c r="E1369" s="5">
        <v>305</v>
      </c>
      <c r="F1369" s="5">
        <v>0</v>
      </c>
      <c r="G1369" s="5">
        <v>9</v>
      </c>
      <c r="H1369" s="5">
        <v>3</v>
      </c>
      <c r="I1369" s="5">
        <v>20</v>
      </c>
      <c r="J1369" s="5">
        <v>15</v>
      </c>
      <c r="K1369" s="5">
        <v>58</v>
      </c>
      <c r="L1369" s="5">
        <v>0</v>
      </c>
      <c r="M1369" s="5">
        <v>1</v>
      </c>
      <c r="N1369" s="5">
        <v>0</v>
      </c>
      <c r="O1369" s="6">
        <v>0</v>
      </c>
      <c r="P1369" s="6">
        <v>2.9508196721311477</v>
      </c>
      <c r="Q1369" s="6">
        <v>0.98360655737704916</v>
      </c>
      <c r="R1369" s="6">
        <v>6.557377049180328</v>
      </c>
      <c r="S1369" s="6">
        <v>4.918032786885246</v>
      </c>
      <c r="T1369" s="6">
        <v>19.016393442622952</v>
      </c>
      <c r="U1369" s="6">
        <v>0</v>
      </c>
      <c r="V1369" s="6">
        <v>0.32786885245901637</v>
      </c>
      <c r="W1369" s="6">
        <v>0</v>
      </c>
      <c r="X1369" s="5">
        <v>52</v>
      </c>
      <c r="Y1369" s="5">
        <v>46</v>
      </c>
      <c r="Z1369" s="5">
        <v>9</v>
      </c>
      <c r="AA1369" s="5">
        <v>0</v>
      </c>
      <c r="AB1369" s="5">
        <v>0</v>
      </c>
      <c r="AC1369" s="5">
        <v>0</v>
      </c>
      <c r="AD1369" s="5">
        <v>52</v>
      </c>
      <c r="AE1369" s="5">
        <v>46</v>
      </c>
      <c r="AF1369" s="5">
        <v>9</v>
      </c>
      <c r="AG1369" s="6">
        <v>19.565217391304348</v>
      </c>
      <c r="AH1369" s="6">
        <v>88.461538461538467</v>
      </c>
      <c r="AI1369" s="3"/>
      <c r="AJ1369" s="3"/>
    </row>
    <row r="1370" spans="1:36" hidden="1" x14ac:dyDescent="0.2">
      <c r="A1370" s="1" t="str">
        <f t="shared" si="21"/>
        <v>CanterburyMixed White and Asian</v>
      </c>
      <c r="B1370" s="3" t="s">
        <v>321</v>
      </c>
      <c r="C1370" s="3" t="s">
        <v>322</v>
      </c>
      <c r="D1370" s="3" t="s">
        <v>708</v>
      </c>
      <c r="E1370" s="5">
        <v>897</v>
      </c>
      <c r="F1370" s="5">
        <v>0</v>
      </c>
      <c r="G1370" s="5">
        <v>3</v>
      </c>
      <c r="H1370" s="5">
        <v>2</v>
      </c>
      <c r="I1370" s="5">
        <v>31</v>
      </c>
      <c r="J1370" s="5">
        <v>13</v>
      </c>
      <c r="K1370" s="5">
        <v>189</v>
      </c>
      <c r="L1370" s="5">
        <v>0</v>
      </c>
      <c r="M1370" s="5">
        <v>4</v>
      </c>
      <c r="N1370" s="5">
        <v>0</v>
      </c>
      <c r="O1370" s="6">
        <v>0</v>
      </c>
      <c r="P1370" s="6">
        <v>0.33444816053511706</v>
      </c>
      <c r="Q1370" s="6">
        <v>0.2229654403567447</v>
      </c>
      <c r="R1370" s="6">
        <v>3.4559643255295431</v>
      </c>
      <c r="S1370" s="6">
        <v>1.4492753623188406</v>
      </c>
      <c r="T1370" s="6">
        <v>21.070234113712374</v>
      </c>
      <c r="U1370" s="6">
        <v>0</v>
      </c>
      <c r="V1370" s="6">
        <v>0.44593088071348941</v>
      </c>
      <c r="W1370" s="6">
        <v>0</v>
      </c>
      <c r="X1370" s="5">
        <v>164</v>
      </c>
      <c r="Y1370" s="5">
        <v>143</v>
      </c>
      <c r="Z1370" s="5">
        <v>7</v>
      </c>
      <c r="AA1370" s="5">
        <v>0</v>
      </c>
      <c r="AB1370" s="5">
        <v>0</v>
      </c>
      <c r="AC1370" s="5">
        <v>0</v>
      </c>
      <c r="AD1370" s="5">
        <v>164</v>
      </c>
      <c r="AE1370" s="5">
        <v>143</v>
      </c>
      <c r="AF1370" s="5">
        <v>7</v>
      </c>
      <c r="AG1370" s="6">
        <v>4.895104895104895</v>
      </c>
      <c r="AH1370" s="6">
        <v>87.195121951219505</v>
      </c>
      <c r="AI1370" s="3"/>
      <c r="AJ1370" s="3"/>
    </row>
    <row r="1371" spans="1:36" hidden="1" x14ac:dyDescent="0.2">
      <c r="A1371" s="1" t="str">
        <f t="shared" si="21"/>
        <v>CanterburyMixed Other</v>
      </c>
      <c r="B1371" s="3" t="s">
        <v>321</v>
      </c>
      <c r="C1371" s="3" t="s">
        <v>322</v>
      </c>
      <c r="D1371" s="3" t="s">
        <v>709</v>
      </c>
      <c r="E1371" s="5">
        <v>669</v>
      </c>
      <c r="F1371" s="5">
        <v>0</v>
      </c>
      <c r="G1371" s="5">
        <v>4</v>
      </c>
      <c r="H1371" s="5">
        <v>3</v>
      </c>
      <c r="I1371" s="5">
        <v>23</v>
      </c>
      <c r="J1371" s="5">
        <v>23</v>
      </c>
      <c r="K1371" s="5">
        <v>138</v>
      </c>
      <c r="L1371" s="5">
        <v>0</v>
      </c>
      <c r="M1371" s="5">
        <v>3</v>
      </c>
      <c r="N1371" s="5">
        <v>0</v>
      </c>
      <c r="O1371" s="6">
        <v>0</v>
      </c>
      <c r="P1371" s="6">
        <v>0.59790732436472349</v>
      </c>
      <c r="Q1371" s="6">
        <v>0.44843049327354262</v>
      </c>
      <c r="R1371" s="6">
        <v>3.4379671150971598</v>
      </c>
      <c r="S1371" s="6">
        <v>3.4379671150971598</v>
      </c>
      <c r="T1371" s="6">
        <v>20.627802690582961</v>
      </c>
      <c r="U1371" s="6">
        <v>0</v>
      </c>
      <c r="V1371" s="6">
        <v>0.44843049327354262</v>
      </c>
      <c r="W1371" s="6">
        <v>0</v>
      </c>
      <c r="X1371" s="5">
        <v>169</v>
      </c>
      <c r="Y1371" s="5">
        <v>135</v>
      </c>
      <c r="Z1371" s="5">
        <v>14</v>
      </c>
      <c r="AA1371" s="5">
        <v>0</v>
      </c>
      <c r="AB1371" s="5">
        <v>0</v>
      </c>
      <c r="AC1371" s="5">
        <v>0</v>
      </c>
      <c r="AD1371" s="5">
        <v>169</v>
      </c>
      <c r="AE1371" s="5">
        <v>135</v>
      </c>
      <c r="AF1371" s="5">
        <v>14</v>
      </c>
      <c r="AG1371" s="6">
        <v>10.37037037037037</v>
      </c>
      <c r="AH1371" s="6">
        <v>79.881656804733723</v>
      </c>
      <c r="AI1371" s="3"/>
      <c r="AJ1371" s="3"/>
    </row>
    <row r="1372" spans="1:36" hidden="1" x14ac:dyDescent="0.2">
      <c r="A1372" s="1" t="str">
        <f t="shared" si="21"/>
        <v>CanterburyIndian</v>
      </c>
      <c r="B1372" s="3" t="s">
        <v>321</v>
      </c>
      <c r="C1372" s="3" t="s">
        <v>322</v>
      </c>
      <c r="D1372" s="3" t="s">
        <v>710</v>
      </c>
      <c r="E1372" s="5">
        <v>1448</v>
      </c>
      <c r="F1372" s="5">
        <v>0</v>
      </c>
      <c r="G1372" s="5">
        <v>5</v>
      </c>
      <c r="H1372" s="5">
        <v>6</v>
      </c>
      <c r="I1372" s="5">
        <v>50</v>
      </c>
      <c r="J1372" s="5">
        <v>34</v>
      </c>
      <c r="K1372" s="5">
        <v>407</v>
      </c>
      <c r="L1372" s="5">
        <v>0</v>
      </c>
      <c r="M1372" s="5">
        <v>5</v>
      </c>
      <c r="N1372" s="5">
        <v>0</v>
      </c>
      <c r="O1372" s="6">
        <v>0</v>
      </c>
      <c r="P1372" s="6">
        <v>0.34530386740331492</v>
      </c>
      <c r="Q1372" s="6">
        <v>0.4143646408839779</v>
      </c>
      <c r="R1372" s="6">
        <v>3.4530386740331491</v>
      </c>
      <c r="S1372" s="6">
        <v>2.3480662983425415</v>
      </c>
      <c r="T1372" s="6">
        <v>28.107734806629836</v>
      </c>
      <c r="U1372" s="6">
        <v>0</v>
      </c>
      <c r="V1372" s="6">
        <v>0.34530386740331492</v>
      </c>
      <c r="W1372" s="6">
        <v>0</v>
      </c>
      <c r="X1372" s="5">
        <v>487</v>
      </c>
      <c r="Y1372" s="5">
        <v>438</v>
      </c>
      <c r="Z1372" s="5">
        <v>14</v>
      </c>
      <c r="AA1372" s="5">
        <v>0</v>
      </c>
      <c r="AB1372" s="5">
        <v>0</v>
      </c>
      <c r="AC1372" s="5">
        <v>0</v>
      </c>
      <c r="AD1372" s="5">
        <v>487</v>
      </c>
      <c r="AE1372" s="5">
        <v>438</v>
      </c>
      <c r="AF1372" s="5">
        <v>14</v>
      </c>
      <c r="AG1372" s="6">
        <v>3.1963470319634704</v>
      </c>
      <c r="AH1372" s="6">
        <v>89.938398357289529</v>
      </c>
      <c r="AI1372" s="3"/>
      <c r="AJ1372" s="3"/>
    </row>
    <row r="1373" spans="1:36" hidden="1" x14ac:dyDescent="0.2">
      <c r="A1373" s="1" t="str">
        <f t="shared" si="21"/>
        <v>CanterburyPakistani</v>
      </c>
      <c r="B1373" s="3" t="s">
        <v>321</v>
      </c>
      <c r="C1373" s="3" t="s">
        <v>322</v>
      </c>
      <c r="D1373" s="3" t="s">
        <v>711</v>
      </c>
      <c r="E1373" s="5">
        <v>306</v>
      </c>
      <c r="F1373" s="5">
        <v>0</v>
      </c>
      <c r="G1373" s="5">
        <v>6</v>
      </c>
      <c r="H1373" s="5">
        <v>0</v>
      </c>
      <c r="I1373" s="5">
        <v>8</v>
      </c>
      <c r="J1373" s="5">
        <v>11</v>
      </c>
      <c r="K1373" s="5">
        <v>75</v>
      </c>
      <c r="L1373" s="5">
        <v>0</v>
      </c>
      <c r="M1373" s="5">
        <v>1</v>
      </c>
      <c r="N1373" s="5">
        <v>0</v>
      </c>
      <c r="O1373" s="6">
        <v>0</v>
      </c>
      <c r="P1373" s="6">
        <v>1.9607843137254901</v>
      </c>
      <c r="Q1373" s="6">
        <v>0</v>
      </c>
      <c r="R1373" s="6">
        <v>2.6143790849673203</v>
      </c>
      <c r="S1373" s="6">
        <v>3.5947712418300655</v>
      </c>
      <c r="T1373" s="6">
        <v>24.509803921568629</v>
      </c>
      <c r="U1373" s="6">
        <v>0</v>
      </c>
      <c r="V1373" s="6">
        <v>0.32679738562091504</v>
      </c>
      <c r="W1373" s="6">
        <v>0</v>
      </c>
      <c r="X1373" s="5">
        <v>92</v>
      </c>
      <c r="Y1373" s="5">
        <v>71</v>
      </c>
      <c r="Z1373" s="5">
        <v>2</v>
      </c>
      <c r="AA1373" s="5">
        <v>0</v>
      </c>
      <c r="AB1373" s="5">
        <v>0</v>
      </c>
      <c r="AC1373" s="5">
        <v>0</v>
      </c>
      <c r="AD1373" s="5">
        <v>92</v>
      </c>
      <c r="AE1373" s="5">
        <v>71</v>
      </c>
      <c r="AF1373" s="5">
        <v>2</v>
      </c>
      <c r="AG1373" s="6">
        <v>2.816901408450704</v>
      </c>
      <c r="AH1373" s="6">
        <v>77.173913043478265</v>
      </c>
      <c r="AI1373" s="3"/>
      <c r="AJ1373" s="3"/>
    </row>
    <row r="1374" spans="1:36" hidden="1" x14ac:dyDescent="0.2">
      <c r="A1374" s="1" t="str">
        <f t="shared" si="21"/>
        <v>CanterburyBangladeshi</v>
      </c>
      <c r="B1374" s="3" t="s">
        <v>321</v>
      </c>
      <c r="C1374" s="3" t="s">
        <v>322</v>
      </c>
      <c r="D1374" s="3" t="s">
        <v>712</v>
      </c>
      <c r="E1374" s="5">
        <v>251</v>
      </c>
      <c r="F1374" s="5">
        <v>0</v>
      </c>
      <c r="G1374" s="5">
        <v>0</v>
      </c>
      <c r="H1374" s="5">
        <v>6</v>
      </c>
      <c r="I1374" s="5">
        <v>12</v>
      </c>
      <c r="J1374" s="5">
        <v>6</v>
      </c>
      <c r="K1374" s="5">
        <v>29</v>
      </c>
      <c r="L1374" s="5">
        <v>0</v>
      </c>
      <c r="M1374" s="5">
        <v>0</v>
      </c>
      <c r="N1374" s="5">
        <v>0</v>
      </c>
      <c r="O1374" s="6">
        <v>0</v>
      </c>
      <c r="P1374" s="6">
        <v>0</v>
      </c>
      <c r="Q1374" s="6">
        <v>2.3904382470119523</v>
      </c>
      <c r="R1374" s="6">
        <v>4.7808764940239046</v>
      </c>
      <c r="S1374" s="6">
        <v>2.3904382470119523</v>
      </c>
      <c r="T1374" s="6">
        <v>11.553784860557769</v>
      </c>
      <c r="U1374" s="6">
        <v>0</v>
      </c>
      <c r="V1374" s="6">
        <v>0</v>
      </c>
      <c r="W1374" s="6">
        <v>0</v>
      </c>
      <c r="X1374" s="5">
        <v>96</v>
      </c>
      <c r="Y1374" s="5">
        <v>68</v>
      </c>
      <c r="Z1374" s="5">
        <v>1</v>
      </c>
      <c r="AA1374" s="5">
        <v>0</v>
      </c>
      <c r="AB1374" s="5">
        <v>0</v>
      </c>
      <c r="AC1374" s="5">
        <v>0</v>
      </c>
      <c r="AD1374" s="5">
        <v>96</v>
      </c>
      <c r="AE1374" s="5">
        <v>68</v>
      </c>
      <c r="AF1374" s="5">
        <v>1</v>
      </c>
      <c r="AG1374" s="6">
        <v>1.4705882352941178</v>
      </c>
      <c r="AH1374" s="6">
        <v>70.833333333333329</v>
      </c>
      <c r="AI1374" s="3"/>
      <c r="AJ1374" s="3"/>
    </row>
    <row r="1375" spans="1:36" hidden="1" x14ac:dyDescent="0.2">
      <c r="A1375" s="1" t="str">
        <f t="shared" si="21"/>
        <v>CanterburyChinese</v>
      </c>
      <c r="B1375" s="3" t="s">
        <v>321</v>
      </c>
      <c r="C1375" s="3" t="s">
        <v>322</v>
      </c>
      <c r="D1375" s="3" t="s">
        <v>713</v>
      </c>
      <c r="E1375" s="5">
        <v>1436</v>
      </c>
      <c r="F1375" s="5">
        <v>0</v>
      </c>
      <c r="G1375" s="5">
        <v>3</v>
      </c>
      <c r="H1375" s="5">
        <v>4</v>
      </c>
      <c r="I1375" s="5">
        <v>47</v>
      </c>
      <c r="J1375" s="5">
        <v>16</v>
      </c>
      <c r="K1375" s="5">
        <v>493</v>
      </c>
      <c r="L1375" s="5">
        <v>0</v>
      </c>
      <c r="M1375" s="5">
        <v>9</v>
      </c>
      <c r="N1375" s="5">
        <v>0</v>
      </c>
      <c r="O1375" s="6">
        <v>0</v>
      </c>
      <c r="P1375" s="6">
        <v>0.20891364902506965</v>
      </c>
      <c r="Q1375" s="6">
        <v>0.2785515320334262</v>
      </c>
      <c r="R1375" s="6">
        <v>3.2729805013927575</v>
      </c>
      <c r="S1375" s="6">
        <v>1.1142061281337048</v>
      </c>
      <c r="T1375" s="6">
        <v>34.33147632311978</v>
      </c>
      <c r="U1375" s="6">
        <v>0</v>
      </c>
      <c r="V1375" s="6">
        <v>0.62674094707520889</v>
      </c>
      <c r="W1375" s="6">
        <v>0</v>
      </c>
      <c r="X1375" s="5">
        <v>243</v>
      </c>
      <c r="Y1375" s="5">
        <v>201</v>
      </c>
      <c r="Z1375" s="5">
        <v>9</v>
      </c>
      <c r="AA1375" s="5">
        <v>0</v>
      </c>
      <c r="AB1375" s="5">
        <v>0</v>
      </c>
      <c r="AC1375" s="5">
        <v>0</v>
      </c>
      <c r="AD1375" s="5">
        <v>243</v>
      </c>
      <c r="AE1375" s="5">
        <v>201</v>
      </c>
      <c r="AF1375" s="5">
        <v>9</v>
      </c>
      <c r="AG1375" s="6">
        <v>4.4776119402985071</v>
      </c>
      <c r="AH1375" s="6">
        <v>82.716049382716051</v>
      </c>
      <c r="AI1375" s="3"/>
      <c r="AJ1375" s="3"/>
    </row>
    <row r="1376" spans="1:36" hidden="1" x14ac:dyDescent="0.2">
      <c r="A1376" s="1" t="str">
        <f t="shared" si="21"/>
        <v>CanterburyAsian Other</v>
      </c>
      <c r="B1376" s="3" t="s">
        <v>321</v>
      </c>
      <c r="C1376" s="3" t="s">
        <v>322</v>
      </c>
      <c r="D1376" s="3" t="s">
        <v>714</v>
      </c>
      <c r="E1376" s="5">
        <v>1694</v>
      </c>
      <c r="F1376" s="5">
        <v>0</v>
      </c>
      <c r="G1376" s="5">
        <v>5</v>
      </c>
      <c r="H1376" s="5">
        <v>2</v>
      </c>
      <c r="I1376" s="5">
        <v>74</v>
      </c>
      <c r="J1376" s="5">
        <v>58</v>
      </c>
      <c r="K1376" s="5">
        <v>321</v>
      </c>
      <c r="L1376" s="5">
        <v>0</v>
      </c>
      <c r="M1376" s="5">
        <v>4</v>
      </c>
      <c r="N1376" s="5">
        <v>0</v>
      </c>
      <c r="O1376" s="6">
        <v>0</v>
      </c>
      <c r="P1376" s="6">
        <v>0.29515938606847697</v>
      </c>
      <c r="Q1376" s="6">
        <v>0.1180637544273908</v>
      </c>
      <c r="R1376" s="6">
        <v>4.3683589138134593</v>
      </c>
      <c r="S1376" s="6">
        <v>3.4238488783943328</v>
      </c>
      <c r="T1376" s="6">
        <v>18.949232585596221</v>
      </c>
      <c r="U1376" s="6">
        <v>0</v>
      </c>
      <c r="V1376" s="6">
        <v>0.23612750885478159</v>
      </c>
      <c r="W1376" s="6">
        <v>0</v>
      </c>
      <c r="X1376" s="5">
        <v>574</v>
      </c>
      <c r="Y1376" s="5">
        <v>452</v>
      </c>
      <c r="Z1376" s="5">
        <v>23</v>
      </c>
      <c r="AA1376" s="5">
        <v>0</v>
      </c>
      <c r="AB1376" s="5">
        <v>0</v>
      </c>
      <c r="AC1376" s="5">
        <v>0</v>
      </c>
      <c r="AD1376" s="5">
        <v>574</v>
      </c>
      <c r="AE1376" s="5">
        <v>452</v>
      </c>
      <c r="AF1376" s="5">
        <v>23</v>
      </c>
      <c r="AG1376" s="6">
        <v>5.0884955752212386</v>
      </c>
      <c r="AH1376" s="6">
        <v>78.745644599303134</v>
      </c>
      <c r="AI1376" s="3"/>
      <c r="AJ1376" s="3"/>
    </row>
    <row r="1377" spans="1:36" hidden="1" x14ac:dyDescent="0.2">
      <c r="A1377" s="1" t="str">
        <f t="shared" si="21"/>
        <v>CanterburyBlack African</v>
      </c>
      <c r="B1377" s="3" t="s">
        <v>321</v>
      </c>
      <c r="C1377" s="3" t="s">
        <v>322</v>
      </c>
      <c r="D1377" s="3" t="s">
        <v>715</v>
      </c>
      <c r="E1377" s="5">
        <v>1338</v>
      </c>
      <c r="F1377" s="5">
        <v>0</v>
      </c>
      <c r="G1377" s="5">
        <v>3</v>
      </c>
      <c r="H1377" s="5">
        <v>3</v>
      </c>
      <c r="I1377" s="5">
        <v>72</v>
      </c>
      <c r="J1377" s="5">
        <v>11</v>
      </c>
      <c r="K1377" s="5">
        <v>399</v>
      </c>
      <c r="L1377" s="5">
        <v>0</v>
      </c>
      <c r="M1377" s="5">
        <v>6</v>
      </c>
      <c r="N1377" s="5">
        <v>0</v>
      </c>
      <c r="O1377" s="6">
        <v>0</v>
      </c>
      <c r="P1377" s="6">
        <v>0.22421524663677131</v>
      </c>
      <c r="Q1377" s="6">
        <v>0.22421524663677131</v>
      </c>
      <c r="R1377" s="6">
        <v>5.3811659192825116</v>
      </c>
      <c r="S1377" s="6">
        <v>0.82212257100149477</v>
      </c>
      <c r="T1377" s="6">
        <v>29.820627802690584</v>
      </c>
      <c r="U1377" s="6">
        <v>0</v>
      </c>
      <c r="V1377" s="6">
        <v>0.44843049327354262</v>
      </c>
      <c r="W1377" s="6">
        <v>0</v>
      </c>
      <c r="X1377" s="5">
        <v>262</v>
      </c>
      <c r="Y1377" s="5">
        <v>211</v>
      </c>
      <c r="Z1377" s="5">
        <v>10</v>
      </c>
      <c r="AA1377" s="5">
        <v>0</v>
      </c>
      <c r="AB1377" s="5">
        <v>0</v>
      </c>
      <c r="AC1377" s="5">
        <v>0</v>
      </c>
      <c r="AD1377" s="5">
        <v>262</v>
      </c>
      <c r="AE1377" s="5">
        <v>211</v>
      </c>
      <c r="AF1377" s="5">
        <v>10</v>
      </c>
      <c r="AG1377" s="6">
        <v>4.7393364928909953</v>
      </c>
      <c r="AH1377" s="6">
        <v>80.534351145038173</v>
      </c>
      <c r="AI1377" s="3"/>
      <c r="AJ1377" s="3"/>
    </row>
    <row r="1378" spans="1:36" hidden="1" x14ac:dyDescent="0.2">
      <c r="A1378" s="1" t="str">
        <f t="shared" si="21"/>
        <v>CanterburyBlack Caribbean</v>
      </c>
      <c r="B1378" s="3" t="s">
        <v>321</v>
      </c>
      <c r="C1378" s="3" t="s">
        <v>322</v>
      </c>
      <c r="D1378" s="3" t="s">
        <v>716</v>
      </c>
      <c r="E1378" s="5">
        <v>437</v>
      </c>
      <c r="F1378" s="5">
        <v>0</v>
      </c>
      <c r="G1378" s="5">
        <v>2</v>
      </c>
      <c r="H1378" s="5">
        <v>1</v>
      </c>
      <c r="I1378" s="5">
        <v>19</v>
      </c>
      <c r="J1378" s="5">
        <v>27</v>
      </c>
      <c r="K1378" s="5">
        <v>115</v>
      </c>
      <c r="L1378" s="5">
        <v>0</v>
      </c>
      <c r="M1378" s="5">
        <v>1</v>
      </c>
      <c r="N1378" s="5">
        <v>0</v>
      </c>
      <c r="O1378" s="6">
        <v>0</v>
      </c>
      <c r="P1378" s="6">
        <v>0.45766590389016021</v>
      </c>
      <c r="Q1378" s="6">
        <v>0.2288329519450801</v>
      </c>
      <c r="R1378" s="6">
        <v>4.3478260869565215</v>
      </c>
      <c r="S1378" s="6">
        <v>6.1784897025171626</v>
      </c>
      <c r="T1378" s="6">
        <v>26.315789473684209</v>
      </c>
      <c r="U1378" s="6">
        <v>0</v>
      </c>
      <c r="V1378" s="6">
        <v>0.2288329519450801</v>
      </c>
      <c r="W1378" s="6">
        <v>0</v>
      </c>
      <c r="X1378" s="5">
        <v>113</v>
      </c>
      <c r="Y1378" s="5">
        <v>83</v>
      </c>
      <c r="Z1378" s="5">
        <v>9</v>
      </c>
      <c r="AA1378" s="5">
        <v>0</v>
      </c>
      <c r="AB1378" s="5">
        <v>0</v>
      </c>
      <c r="AC1378" s="5">
        <v>0</v>
      </c>
      <c r="AD1378" s="5">
        <v>113</v>
      </c>
      <c r="AE1378" s="5">
        <v>83</v>
      </c>
      <c r="AF1378" s="5">
        <v>9</v>
      </c>
      <c r="AG1378" s="6">
        <v>10.843373493975903</v>
      </c>
      <c r="AH1378" s="6">
        <v>73.451327433628322</v>
      </c>
      <c r="AI1378" s="3"/>
      <c r="AJ1378" s="3"/>
    </row>
    <row r="1379" spans="1:36" hidden="1" x14ac:dyDescent="0.2">
      <c r="A1379" s="1" t="str">
        <f t="shared" si="21"/>
        <v>CanterburyBlack Other</v>
      </c>
      <c r="B1379" s="3" t="s">
        <v>321</v>
      </c>
      <c r="C1379" s="3" t="s">
        <v>322</v>
      </c>
      <c r="D1379" s="3" t="s">
        <v>717</v>
      </c>
      <c r="E1379" s="5">
        <v>162</v>
      </c>
      <c r="F1379" s="5">
        <v>0</v>
      </c>
      <c r="G1379" s="5">
        <v>0</v>
      </c>
      <c r="H1379" s="5">
        <v>1</v>
      </c>
      <c r="I1379" s="5">
        <v>21</v>
      </c>
      <c r="J1379" s="5">
        <v>13</v>
      </c>
      <c r="K1379" s="5">
        <v>21</v>
      </c>
      <c r="L1379" s="5">
        <v>0</v>
      </c>
      <c r="M1379" s="5">
        <v>0</v>
      </c>
      <c r="N1379" s="5">
        <v>0</v>
      </c>
      <c r="O1379" s="6">
        <v>0</v>
      </c>
      <c r="P1379" s="6">
        <v>0</v>
      </c>
      <c r="Q1379" s="6">
        <v>0.61728395061728392</v>
      </c>
      <c r="R1379" s="6">
        <v>12.962962962962964</v>
      </c>
      <c r="S1379" s="6">
        <v>8.0246913580246915</v>
      </c>
      <c r="T1379" s="6">
        <v>12.962962962962964</v>
      </c>
      <c r="U1379" s="6">
        <v>0</v>
      </c>
      <c r="V1379" s="6">
        <v>0</v>
      </c>
      <c r="W1379" s="6">
        <v>0</v>
      </c>
      <c r="X1379" s="5">
        <v>45</v>
      </c>
      <c r="Y1379" s="5">
        <v>32</v>
      </c>
      <c r="Z1379" s="5">
        <v>4</v>
      </c>
      <c r="AA1379" s="5">
        <v>0</v>
      </c>
      <c r="AB1379" s="5">
        <v>0</v>
      </c>
      <c r="AC1379" s="5">
        <v>0</v>
      </c>
      <c r="AD1379" s="5">
        <v>45</v>
      </c>
      <c r="AE1379" s="5">
        <v>32</v>
      </c>
      <c r="AF1379" s="5">
        <v>4</v>
      </c>
      <c r="AG1379" s="6">
        <v>12.5</v>
      </c>
      <c r="AH1379" s="6">
        <v>71.111111111111114</v>
      </c>
      <c r="AI1379" s="3"/>
      <c r="AJ1379" s="3"/>
    </row>
    <row r="1380" spans="1:36" hidden="1" x14ac:dyDescent="0.2">
      <c r="A1380" s="1" t="str">
        <f t="shared" si="21"/>
        <v>CanterburyArab</v>
      </c>
      <c r="B1380" s="3" t="s">
        <v>321</v>
      </c>
      <c r="C1380" s="3" t="s">
        <v>322</v>
      </c>
      <c r="D1380" s="3" t="s">
        <v>699</v>
      </c>
      <c r="E1380" s="5">
        <v>405</v>
      </c>
      <c r="F1380" s="5">
        <v>0</v>
      </c>
      <c r="G1380" s="5">
        <v>1</v>
      </c>
      <c r="H1380" s="5">
        <v>0</v>
      </c>
      <c r="I1380" s="5">
        <v>17</v>
      </c>
      <c r="J1380" s="5">
        <v>8</v>
      </c>
      <c r="K1380" s="5">
        <v>106</v>
      </c>
      <c r="L1380" s="5">
        <v>0</v>
      </c>
      <c r="M1380" s="5">
        <v>0</v>
      </c>
      <c r="N1380" s="5">
        <v>0</v>
      </c>
      <c r="O1380" s="6">
        <v>0</v>
      </c>
      <c r="P1380" s="6">
        <v>0.24691358024691357</v>
      </c>
      <c r="Q1380" s="6">
        <v>0</v>
      </c>
      <c r="R1380" s="6">
        <v>4.1975308641975309</v>
      </c>
      <c r="S1380" s="6">
        <v>1.9753086419753085</v>
      </c>
      <c r="T1380" s="6">
        <v>26.172839506172838</v>
      </c>
      <c r="U1380" s="6">
        <v>0</v>
      </c>
      <c r="V1380" s="6">
        <v>0</v>
      </c>
      <c r="W1380" s="6">
        <v>0</v>
      </c>
      <c r="X1380" s="5">
        <v>74</v>
      </c>
      <c r="Y1380" s="5">
        <v>51</v>
      </c>
      <c r="Z1380" s="5">
        <v>4</v>
      </c>
      <c r="AA1380" s="5">
        <v>0</v>
      </c>
      <c r="AB1380" s="5">
        <v>0</v>
      </c>
      <c r="AC1380" s="5">
        <v>0</v>
      </c>
      <c r="AD1380" s="5">
        <v>74</v>
      </c>
      <c r="AE1380" s="5">
        <v>51</v>
      </c>
      <c r="AF1380" s="5">
        <v>4</v>
      </c>
      <c r="AG1380" s="6">
        <v>7.8431372549019605</v>
      </c>
      <c r="AH1380" s="6">
        <v>68.918918918918919</v>
      </c>
      <c r="AI1380" s="3"/>
      <c r="AJ1380" s="3"/>
    </row>
    <row r="1381" spans="1:36" hidden="1" x14ac:dyDescent="0.2">
      <c r="A1381" s="1" t="str">
        <f t="shared" si="21"/>
        <v>CanterburyOther</v>
      </c>
      <c r="B1381" s="3" t="s">
        <v>321</v>
      </c>
      <c r="C1381" s="3" t="s">
        <v>322</v>
      </c>
      <c r="D1381" s="3" t="s">
        <v>718</v>
      </c>
      <c r="E1381" s="5">
        <v>497</v>
      </c>
      <c r="F1381" s="5">
        <v>0</v>
      </c>
      <c r="G1381" s="5">
        <v>0</v>
      </c>
      <c r="H1381" s="5">
        <v>7</v>
      </c>
      <c r="I1381" s="5">
        <v>26</v>
      </c>
      <c r="J1381" s="5">
        <v>13</v>
      </c>
      <c r="K1381" s="5">
        <v>104</v>
      </c>
      <c r="L1381" s="5">
        <v>0</v>
      </c>
      <c r="M1381" s="5">
        <v>3</v>
      </c>
      <c r="N1381" s="5">
        <v>0</v>
      </c>
      <c r="O1381" s="6">
        <v>0</v>
      </c>
      <c r="P1381" s="6">
        <v>0</v>
      </c>
      <c r="Q1381" s="6">
        <v>1.408450704225352</v>
      </c>
      <c r="R1381" s="6">
        <v>5.2313883299798789</v>
      </c>
      <c r="S1381" s="6">
        <v>2.6156941649899395</v>
      </c>
      <c r="T1381" s="6">
        <v>20.925553319919516</v>
      </c>
      <c r="U1381" s="6">
        <v>0</v>
      </c>
      <c r="V1381" s="6">
        <v>0.60362173038229372</v>
      </c>
      <c r="W1381" s="6">
        <v>0</v>
      </c>
      <c r="X1381" s="5">
        <v>151</v>
      </c>
      <c r="Y1381" s="5">
        <v>130</v>
      </c>
      <c r="Z1381" s="5">
        <v>8</v>
      </c>
      <c r="AA1381" s="5">
        <v>0</v>
      </c>
      <c r="AB1381" s="5">
        <v>0</v>
      </c>
      <c r="AC1381" s="5">
        <v>0</v>
      </c>
      <c r="AD1381" s="5">
        <v>151</v>
      </c>
      <c r="AE1381" s="5">
        <v>130</v>
      </c>
      <c r="AF1381" s="5">
        <v>8</v>
      </c>
      <c r="AG1381" s="6">
        <v>6.1538461538461542</v>
      </c>
      <c r="AH1381" s="6">
        <v>86.092715231788077</v>
      </c>
      <c r="AI1381" s="3"/>
      <c r="AJ1381" s="3"/>
    </row>
    <row r="1382" spans="1:36" x14ac:dyDescent="0.2">
      <c r="A1382" s="1" t="str">
        <f t="shared" si="21"/>
        <v>CarlisleAll people</v>
      </c>
      <c r="B1382" s="3" t="s">
        <v>179</v>
      </c>
      <c r="C1382" s="3" t="s">
        <v>180</v>
      </c>
      <c r="D1382" s="3" t="s">
        <v>700</v>
      </c>
      <c r="E1382" s="5">
        <v>107524</v>
      </c>
      <c r="F1382" s="5">
        <v>7268</v>
      </c>
      <c r="G1382" s="5">
        <v>6206</v>
      </c>
      <c r="H1382" s="5">
        <v>8740</v>
      </c>
      <c r="I1382" s="5">
        <v>19231</v>
      </c>
      <c r="J1382" s="5">
        <v>16441</v>
      </c>
      <c r="K1382" s="5">
        <v>23384</v>
      </c>
      <c r="L1382" s="5">
        <v>1781</v>
      </c>
      <c r="M1382" s="5">
        <v>5800</v>
      </c>
      <c r="N1382" s="5">
        <v>0</v>
      </c>
      <c r="O1382" s="6">
        <v>6.7594211524868868</v>
      </c>
      <c r="P1382" s="6">
        <v>5.7717346824894911</v>
      </c>
      <c r="Q1382" s="6">
        <v>8.1284178415981554</v>
      </c>
      <c r="R1382" s="6">
        <v>17.885309326289946</v>
      </c>
      <c r="S1382" s="6">
        <v>15.290539786466278</v>
      </c>
      <c r="T1382" s="6">
        <v>21.747702838436069</v>
      </c>
      <c r="U1382" s="6">
        <v>1.6563743908336743</v>
      </c>
      <c r="V1382" s="6">
        <v>5.3941445630742901</v>
      </c>
      <c r="W1382" s="6">
        <v>0</v>
      </c>
      <c r="X1382" s="5">
        <v>34770</v>
      </c>
      <c r="Y1382" s="5">
        <v>30971</v>
      </c>
      <c r="Z1382" s="5">
        <v>1433</v>
      </c>
      <c r="AA1382" s="5">
        <v>3298</v>
      </c>
      <c r="AB1382" s="5">
        <v>2729</v>
      </c>
      <c r="AC1382" s="5">
        <v>207</v>
      </c>
      <c r="AD1382" s="5">
        <v>31472</v>
      </c>
      <c r="AE1382" s="5">
        <v>28242</v>
      </c>
      <c r="AF1382" s="5">
        <v>1226</v>
      </c>
      <c r="AG1382" s="6">
        <v>4.34105233340415</v>
      </c>
      <c r="AH1382" s="6">
        <v>89.736908998474831</v>
      </c>
      <c r="AI1382" s="3">
        <v>7.5851960425064124</v>
      </c>
      <c r="AJ1382" s="3">
        <v>82.747119466343236</v>
      </c>
    </row>
    <row r="1383" spans="1:36" hidden="1" x14ac:dyDescent="0.2">
      <c r="A1383" s="1" t="str">
        <f t="shared" si="21"/>
        <v>CarlisleWhite British</v>
      </c>
      <c r="B1383" s="3" t="s">
        <v>179</v>
      </c>
      <c r="C1383" s="3" t="s">
        <v>180</v>
      </c>
      <c r="D1383" s="3" t="s">
        <v>701</v>
      </c>
      <c r="E1383" s="5">
        <v>102189</v>
      </c>
      <c r="F1383" s="5">
        <v>6829</v>
      </c>
      <c r="G1383" s="5">
        <v>5813</v>
      </c>
      <c r="H1383" s="5">
        <v>8265</v>
      </c>
      <c r="I1383" s="5">
        <v>17659</v>
      </c>
      <c r="J1383" s="5">
        <v>15665</v>
      </c>
      <c r="K1383" s="5">
        <v>22678</v>
      </c>
      <c r="L1383" s="5">
        <v>1650</v>
      </c>
      <c r="M1383" s="5">
        <v>5275</v>
      </c>
      <c r="N1383" s="5">
        <v>0</v>
      </c>
      <c r="O1383" s="6">
        <v>6.6827153607531145</v>
      </c>
      <c r="P1383" s="6">
        <v>5.6884791905195273</v>
      </c>
      <c r="Q1383" s="6">
        <v>8.0879546722249955</v>
      </c>
      <c r="R1383" s="6">
        <v>17.280724931254831</v>
      </c>
      <c r="S1383" s="6">
        <v>15.329438589280647</v>
      </c>
      <c r="T1383" s="6">
        <v>22.192212469052443</v>
      </c>
      <c r="U1383" s="6">
        <v>1.6146551977218684</v>
      </c>
      <c r="V1383" s="6">
        <v>5.1620037381714274</v>
      </c>
      <c r="W1383" s="6">
        <v>0</v>
      </c>
      <c r="X1383" s="5">
        <v>32270</v>
      </c>
      <c r="Y1383" s="5">
        <v>28740</v>
      </c>
      <c r="Z1383" s="5">
        <v>1318</v>
      </c>
      <c r="AA1383" s="5">
        <v>3031</v>
      </c>
      <c r="AB1383" s="5">
        <v>2487</v>
      </c>
      <c r="AC1383" s="5">
        <v>192</v>
      </c>
      <c r="AD1383" s="5">
        <v>29239</v>
      </c>
      <c r="AE1383" s="5">
        <v>26253</v>
      </c>
      <c r="AF1383" s="5">
        <v>1126</v>
      </c>
      <c r="AG1383" s="6">
        <v>4.2890336342513233</v>
      </c>
      <c r="AH1383" s="6">
        <v>89.787612435445809</v>
      </c>
      <c r="AI1383" s="3">
        <v>7.7201447527141136</v>
      </c>
      <c r="AJ1383" s="3">
        <v>82.052128010557567</v>
      </c>
    </row>
    <row r="1384" spans="1:36" hidden="1" x14ac:dyDescent="0.2">
      <c r="A1384" s="1" t="str">
        <f t="shared" si="21"/>
        <v>CarlisleMinorities - all other than White British</v>
      </c>
      <c r="B1384" s="3" t="s">
        <v>179</v>
      </c>
      <c r="C1384" s="3" t="s">
        <v>180</v>
      </c>
      <c r="D1384" s="3" t="s">
        <v>702</v>
      </c>
      <c r="E1384" s="5">
        <v>5335</v>
      </c>
      <c r="F1384" s="5">
        <v>439</v>
      </c>
      <c r="G1384" s="5">
        <v>393</v>
      </c>
      <c r="H1384" s="5">
        <v>475</v>
      </c>
      <c r="I1384" s="5">
        <v>1572</v>
      </c>
      <c r="J1384" s="5">
        <v>776</v>
      </c>
      <c r="K1384" s="5">
        <v>706</v>
      </c>
      <c r="L1384" s="5">
        <v>131</v>
      </c>
      <c r="M1384" s="5">
        <v>525</v>
      </c>
      <c r="N1384" s="5">
        <v>0</v>
      </c>
      <c r="O1384" s="6">
        <v>8.2286785379568883</v>
      </c>
      <c r="P1384" s="6">
        <v>7.3664479850046858</v>
      </c>
      <c r="Q1384" s="6">
        <v>8.9034676663542651</v>
      </c>
      <c r="R1384" s="6">
        <v>29.465791940018743</v>
      </c>
      <c r="S1384" s="6">
        <v>14.545454545454545</v>
      </c>
      <c r="T1384" s="6">
        <v>13.233364573570759</v>
      </c>
      <c r="U1384" s="6">
        <v>2.4554826616682286</v>
      </c>
      <c r="V1384" s="6">
        <v>9.8406747891283981</v>
      </c>
      <c r="W1384" s="6">
        <v>0</v>
      </c>
      <c r="X1384" s="5">
        <v>2500</v>
      </c>
      <c r="Y1384" s="5">
        <v>2231</v>
      </c>
      <c r="Z1384" s="5">
        <v>115</v>
      </c>
      <c r="AA1384" s="5">
        <v>267</v>
      </c>
      <c r="AB1384" s="5">
        <v>242</v>
      </c>
      <c r="AC1384" s="5">
        <v>15</v>
      </c>
      <c r="AD1384" s="5">
        <v>2233</v>
      </c>
      <c r="AE1384" s="5">
        <v>1989</v>
      </c>
      <c r="AF1384" s="5">
        <v>100</v>
      </c>
      <c r="AG1384" s="6">
        <v>5.0276520864756158</v>
      </c>
      <c r="AH1384" s="6">
        <v>89.072995969547691</v>
      </c>
      <c r="AI1384" s="3">
        <v>6.1983471074380168</v>
      </c>
      <c r="AJ1384" s="3">
        <v>90.636704119850194</v>
      </c>
    </row>
    <row r="1385" spans="1:36" hidden="1" x14ac:dyDescent="0.2">
      <c r="A1385" s="1" t="str">
        <f t="shared" si="21"/>
        <v>CarlisleWhite Irish</v>
      </c>
      <c r="B1385" s="3" t="s">
        <v>179</v>
      </c>
      <c r="C1385" s="3" t="s">
        <v>180</v>
      </c>
      <c r="D1385" s="3" t="s">
        <v>703</v>
      </c>
      <c r="E1385" s="5">
        <v>405</v>
      </c>
      <c r="F1385" s="5">
        <v>13</v>
      </c>
      <c r="G1385" s="5">
        <v>13</v>
      </c>
      <c r="H1385" s="5">
        <v>21</v>
      </c>
      <c r="I1385" s="5">
        <v>86</v>
      </c>
      <c r="J1385" s="5">
        <v>35</v>
      </c>
      <c r="K1385" s="5">
        <v>90</v>
      </c>
      <c r="L1385" s="5">
        <v>3</v>
      </c>
      <c r="M1385" s="5">
        <v>13</v>
      </c>
      <c r="N1385" s="5">
        <v>0</v>
      </c>
      <c r="O1385" s="6">
        <v>3.2098765432098766</v>
      </c>
      <c r="P1385" s="6">
        <v>3.2098765432098766</v>
      </c>
      <c r="Q1385" s="6">
        <v>5.1851851851851851</v>
      </c>
      <c r="R1385" s="6">
        <v>21.234567901234566</v>
      </c>
      <c r="S1385" s="6">
        <v>8.6419753086419746</v>
      </c>
      <c r="T1385" s="6">
        <v>22.222222222222221</v>
      </c>
      <c r="U1385" s="6">
        <v>0.7407407407407407</v>
      </c>
      <c r="V1385" s="6">
        <v>3.2098765432098766</v>
      </c>
      <c r="W1385" s="6">
        <v>0</v>
      </c>
      <c r="X1385" s="5">
        <v>107</v>
      </c>
      <c r="Y1385" s="5">
        <v>95</v>
      </c>
      <c r="Z1385" s="5">
        <v>5</v>
      </c>
      <c r="AA1385" s="5">
        <v>6</v>
      </c>
      <c r="AB1385" s="5">
        <v>5</v>
      </c>
      <c r="AC1385" s="5">
        <v>0</v>
      </c>
      <c r="AD1385" s="5">
        <v>101</v>
      </c>
      <c r="AE1385" s="5">
        <v>90</v>
      </c>
      <c r="AF1385" s="5">
        <v>5</v>
      </c>
      <c r="AG1385" s="6">
        <v>5.5555555555555554</v>
      </c>
      <c r="AH1385" s="6">
        <v>89.10891089108911</v>
      </c>
      <c r="AI1385" s="3">
        <v>0</v>
      </c>
      <c r="AJ1385" s="3">
        <v>83.333333333333329</v>
      </c>
    </row>
    <row r="1386" spans="1:36" hidden="1" x14ac:dyDescent="0.2">
      <c r="A1386" s="1" t="str">
        <f t="shared" si="21"/>
        <v>CarlisleWhite Gyspy or Irish Traveller</v>
      </c>
      <c r="B1386" s="3" t="s">
        <v>179</v>
      </c>
      <c r="C1386" s="3" t="s">
        <v>180</v>
      </c>
      <c r="D1386" s="3" t="s">
        <v>704</v>
      </c>
      <c r="E1386" s="5">
        <v>196</v>
      </c>
      <c r="F1386" s="5">
        <v>8</v>
      </c>
      <c r="G1386" s="5">
        <v>7</v>
      </c>
      <c r="H1386" s="5">
        <v>9</v>
      </c>
      <c r="I1386" s="5">
        <v>42</v>
      </c>
      <c r="J1386" s="5">
        <v>20</v>
      </c>
      <c r="K1386" s="5">
        <v>34</v>
      </c>
      <c r="L1386" s="5">
        <v>7</v>
      </c>
      <c r="M1386" s="5">
        <v>13</v>
      </c>
      <c r="N1386" s="5">
        <v>0</v>
      </c>
      <c r="O1386" s="6">
        <v>4.0816326530612246</v>
      </c>
      <c r="P1386" s="6">
        <v>3.5714285714285716</v>
      </c>
      <c r="Q1386" s="6">
        <v>4.591836734693878</v>
      </c>
      <c r="R1386" s="6">
        <v>21.428571428571427</v>
      </c>
      <c r="S1386" s="6">
        <v>10.204081632653061</v>
      </c>
      <c r="T1386" s="6">
        <v>17.346938775510203</v>
      </c>
      <c r="U1386" s="6">
        <v>3.5714285714285716</v>
      </c>
      <c r="V1386" s="6">
        <v>6.6326530612244898</v>
      </c>
      <c r="W1386" s="6">
        <v>0</v>
      </c>
      <c r="X1386" s="5">
        <v>68</v>
      </c>
      <c r="Y1386" s="5">
        <v>50</v>
      </c>
      <c r="Z1386" s="5">
        <v>10</v>
      </c>
      <c r="AA1386" s="5">
        <v>6</v>
      </c>
      <c r="AB1386" s="5">
        <v>5</v>
      </c>
      <c r="AC1386" s="5">
        <v>2</v>
      </c>
      <c r="AD1386" s="5">
        <v>62</v>
      </c>
      <c r="AE1386" s="5">
        <v>45</v>
      </c>
      <c r="AF1386" s="5">
        <v>8</v>
      </c>
      <c r="AG1386" s="3">
        <v>17.777777777777779</v>
      </c>
      <c r="AH1386" s="3">
        <v>72.58064516129032</v>
      </c>
      <c r="AI1386" s="3">
        <v>40</v>
      </c>
      <c r="AJ1386" s="3">
        <v>83.333333333333329</v>
      </c>
    </row>
    <row r="1387" spans="1:36" hidden="1" x14ac:dyDescent="0.2">
      <c r="A1387" s="1" t="str">
        <f t="shared" si="21"/>
        <v>CarlisleWhite Other</v>
      </c>
      <c r="B1387" s="3" t="s">
        <v>179</v>
      </c>
      <c r="C1387" s="3" t="s">
        <v>180</v>
      </c>
      <c r="D1387" s="3" t="s">
        <v>705</v>
      </c>
      <c r="E1387" s="5">
        <v>2690</v>
      </c>
      <c r="F1387" s="5">
        <v>286</v>
      </c>
      <c r="G1387" s="5">
        <v>249</v>
      </c>
      <c r="H1387" s="5">
        <v>300</v>
      </c>
      <c r="I1387" s="5">
        <v>878</v>
      </c>
      <c r="J1387" s="5">
        <v>496</v>
      </c>
      <c r="K1387" s="5">
        <v>294</v>
      </c>
      <c r="L1387" s="5">
        <v>72</v>
      </c>
      <c r="M1387" s="5">
        <v>323</v>
      </c>
      <c r="N1387" s="5">
        <v>0</v>
      </c>
      <c r="O1387" s="6">
        <v>10.631970260223047</v>
      </c>
      <c r="P1387" s="6">
        <v>9.2565055762081787</v>
      </c>
      <c r="Q1387" s="6">
        <v>11.152416356877323</v>
      </c>
      <c r="R1387" s="6">
        <v>32.639405204460964</v>
      </c>
      <c r="S1387" s="6">
        <v>18.438661710037174</v>
      </c>
      <c r="T1387" s="6">
        <v>10.929368029739777</v>
      </c>
      <c r="U1387" s="6">
        <v>2.6765799256505578</v>
      </c>
      <c r="V1387" s="6">
        <v>12.007434944237918</v>
      </c>
      <c r="W1387" s="6">
        <v>0</v>
      </c>
      <c r="X1387" s="5">
        <v>1422</v>
      </c>
      <c r="Y1387" s="5">
        <v>1316</v>
      </c>
      <c r="Z1387" s="5">
        <v>57</v>
      </c>
      <c r="AA1387" s="5">
        <v>185</v>
      </c>
      <c r="AB1387" s="5">
        <v>173</v>
      </c>
      <c r="AC1387" s="5">
        <v>7</v>
      </c>
      <c r="AD1387" s="5">
        <v>1237</v>
      </c>
      <c r="AE1387" s="5">
        <v>1143</v>
      </c>
      <c r="AF1387" s="5">
        <v>50</v>
      </c>
      <c r="AG1387" s="6">
        <v>4.3744531933508313</v>
      </c>
      <c r="AH1387" s="6">
        <v>92.400970088924822</v>
      </c>
      <c r="AI1387" s="3">
        <v>4.0462427745664744</v>
      </c>
      <c r="AJ1387" s="3">
        <v>93.513513513513516</v>
      </c>
    </row>
    <row r="1388" spans="1:36" hidden="1" x14ac:dyDescent="0.2">
      <c r="A1388" s="1" t="str">
        <f t="shared" si="21"/>
        <v>CarlisleMixed White and Black Caribbean</v>
      </c>
      <c r="B1388" s="3" t="s">
        <v>179</v>
      </c>
      <c r="C1388" s="3" t="s">
        <v>180</v>
      </c>
      <c r="D1388" s="3" t="s">
        <v>706</v>
      </c>
      <c r="E1388" s="5">
        <v>152</v>
      </c>
      <c r="F1388" s="5">
        <v>13</v>
      </c>
      <c r="G1388" s="5">
        <v>10</v>
      </c>
      <c r="H1388" s="5">
        <v>15</v>
      </c>
      <c r="I1388" s="5">
        <v>37</v>
      </c>
      <c r="J1388" s="5">
        <v>22</v>
      </c>
      <c r="K1388" s="5">
        <v>25</v>
      </c>
      <c r="L1388" s="5">
        <v>4</v>
      </c>
      <c r="M1388" s="5">
        <v>7</v>
      </c>
      <c r="N1388" s="5">
        <v>0</v>
      </c>
      <c r="O1388" s="6">
        <v>8.5526315789473681</v>
      </c>
      <c r="P1388" s="6">
        <v>6.5789473684210522</v>
      </c>
      <c r="Q1388" s="6">
        <v>9.8684210526315788</v>
      </c>
      <c r="R1388" s="6">
        <v>24.342105263157894</v>
      </c>
      <c r="S1388" s="6">
        <v>14.473684210526315</v>
      </c>
      <c r="T1388" s="6">
        <v>16.44736842105263</v>
      </c>
      <c r="U1388" s="6">
        <v>2.6315789473684212</v>
      </c>
      <c r="V1388" s="6">
        <v>4.6052631578947372</v>
      </c>
      <c r="W1388" s="6">
        <v>0</v>
      </c>
      <c r="X1388" s="5">
        <v>55</v>
      </c>
      <c r="Y1388" s="5">
        <v>40</v>
      </c>
      <c r="Z1388" s="5">
        <v>3</v>
      </c>
      <c r="AA1388" s="5">
        <v>8</v>
      </c>
      <c r="AB1388" s="5">
        <v>5</v>
      </c>
      <c r="AC1388" s="5">
        <v>0</v>
      </c>
      <c r="AD1388" s="5">
        <v>47</v>
      </c>
      <c r="AE1388" s="5">
        <v>35</v>
      </c>
      <c r="AF1388" s="5">
        <v>3</v>
      </c>
      <c r="AG1388" s="3">
        <v>8.5714285714285712</v>
      </c>
      <c r="AH1388" s="3">
        <v>74.468085106382972</v>
      </c>
      <c r="AI1388" s="3">
        <v>0</v>
      </c>
      <c r="AJ1388" s="3">
        <v>62.5</v>
      </c>
    </row>
    <row r="1389" spans="1:36" hidden="1" x14ac:dyDescent="0.2">
      <c r="A1389" s="1" t="str">
        <f t="shared" si="21"/>
        <v>CarlisleMixed White and Black African</v>
      </c>
      <c r="B1389" s="3" t="s">
        <v>179</v>
      </c>
      <c r="C1389" s="3" t="s">
        <v>180</v>
      </c>
      <c r="D1389" s="3" t="s">
        <v>707</v>
      </c>
      <c r="E1389" s="5">
        <v>91</v>
      </c>
      <c r="F1389" s="5">
        <v>7</v>
      </c>
      <c r="G1389" s="5">
        <v>6</v>
      </c>
      <c r="H1389" s="5">
        <v>7</v>
      </c>
      <c r="I1389" s="5">
        <v>29</v>
      </c>
      <c r="J1389" s="5">
        <v>13</v>
      </c>
      <c r="K1389" s="5">
        <v>7</v>
      </c>
      <c r="L1389" s="5">
        <v>0</v>
      </c>
      <c r="M1389" s="5">
        <v>4</v>
      </c>
      <c r="N1389" s="5">
        <v>0</v>
      </c>
      <c r="O1389" s="6">
        <v>7.6923076923076925</v>
      </c>
      <c r="P1389" s="6">
        <v>6.5934065934065931</v>
      </c>
      <c r="Q1389" s="6">
        <v>7.6923076923076925</v>
      </c>
      <c r="R1389" s="6">
        <v>31.868131868131869</v>
      </c>
      <c r="S1389" s="6">
        <v>14.285714285714286</v>
      </c>
      <c r="T1389" s="6">
        <v>7.6923076923076925</v>
      </c>
      <c r="U1389" s="6">
        <v>0</v>
      </c>
      <c r="V1389" s="6">
        <v>4.395604395604396</v>
      </c>
      <c r="W1389" s="6">
        <v>0</v>
      </c>
      <c r="X1389" s="5">
        <v>20</v>
      </c>
      <c r="Y1389" s="5">
        <v>18</v>
      </c>
      <c r="Z1389" s="5">
        <v>3</v>
      </c>
      <c r="AA1389" s="5">
        <v>3</v>
      </c>
      <c r="AB1389" s="5">
        <v>3</v>
      </c>
      <c r="AC1389" s="5">
        <v>0</v>
      </c>
      <c r="AD1389" s="5">
        <v>17</v>
      </c>
      <c r="AE1389" s="5">
        <v>15</v>
      </c>
      <c r="AF1389" s="5">
        <v>3</v>
      </c>
      <c r="AG1389" s="6">
        <v>20</v>
      </c>
      <c r="AH1389" s="6">
        <v>88.235294117647058</v>
      </c>
      <c r="AI1389" s="3">
        <v>0</v>
      </c>
      <c r="AJ1389" s="3">
        <v>100</v>
      </c>
    </row>
    <row r="1390" spans="1:36" hidden="1" x14ac:dyDescent="0.2">
      <c r="A1390" s="1" t="str">
        <f t="shared" si="21"/>
        <v>CarlisleMixed White and Asian</v>
      </c>
      <c r="B1390" s="3" t="s">
        <v>179</v>
      </c>
      <c r="C1390" s="3" t="s">
        <v>180</v>
      </c>
      <c r="D1390" s="3" t="s">
        <v>708</v>
      </c>
      <c r="E1390" s="5">
        <v>162</v>
      </c>
      <c r="F1390" s="5">
        <v>7</v>
      </c>
      <c r="G1390" s="5">
        <v>7</v>
      </c>
      <c r="H1390" s="5">
        <v>7</v>
      </c>
      <c r="I1390" s="5">
        <v>35</v>
      </c>
      <c r="J1390" s="5">
        <v>17</v>
      </c>
      <c r="K1390" s="5">
        <v>27</v>
      </c>
      <c r="L1390" s="5">
        <v>3</v>
      </c>
      <c r="M1390" s="5">
        <v>9</v>
      </c>
      <c r="N1390" s="5">
        <v>0</v>
      </c>
      <c r="O1390" s="6">
        <v>4.3209876543209873</v>
      </c>
      <c r="P1390" s="6">
        <v>4.3209876543209873</v>
      </c>
      <c r="Q1390" s="6">
        <v>4.3209876543209873</v>
      </c>
      <c r="R1390" s="6">
        <v>21.604938271604937</v>
      </c>
      <c r="S1390" s="6">
        <v>10.493827160493828</v>
      </c>
      <c r="T1390" s="6">
        <v>16.666666666666668</v>
      </c>
      <c r="U1390" s="6">
        <v>1.8518518518518519</v>
      </c>
      <c r="V1390" s="6">
        <v>5.5555555555555554</v>
      </c>
      <c r="W1390" s="6">
        <v>0</v>
      </c>
      <c r="X1390" s="5">
        <v>55</v>
      </c>
      <c r="Y1390" s="5">
        <v>50</v>
      </c>
      <c r="Z1390" s="5">
        <v>4</v>
      </c>
      <c r="AA1390" s="5">
        <v>4</v>
      </c>
      <c r="AB1390" s="5">
        <v>4</v>
      </c>
      <c r="AC1390" s="5">
        <v>2</v>
      </c>
      <c r="AD1390" s="5">
        <v>51</v>
      </c>
      <c r="AE1390" s="5">
        <v>46</v>
      </c>
      <c r="AF1390" s="5">
        <v>2</v>
      </c>
      <c r="AG1390" s="6">
        <v>4.3478260869565215</v>
      </c>
      <c r="AH1390" s="6">
        <v>90.196078431372555</v>
      </c>
      <c r="AI1390" s="3">
        <v>50</v>
      </c>
      <c r="AJ1390" s="3">
        <v>100</v>
      </c>
    </row>
    <row r="1391" spans="1:36" hidden="1" x14ac:dyDescent="0.2">
      <c r="A1391" s="1" t="str">
        <f t="shared" si="21"/>
        <v>CarlisleMixed Other</v>
      </c>
      <c r="B1391" s="3" t="s">
        <v>179</v>
      </c>
      <c r="C1391" s="3" t="s">
        <v>180</v>
      </c>
      <c r="D1391" s="3" t="s">
        <v>709</v>
      </c>
      <c r="E1391" s="5">
        <v>130</v>
      </c>
      <c r="F1391" s="5">
        <v>11</v>
      </c>
      <c r="G1391" s="5">
        <v>10</v>
      </c>
      <c r="H1391" s="5">
        <v>12</v>
      </c>
      <c r="I1391" s="5">
        <v>25</v>
      </c>
      <c r="J1391" s="5">
        <v>20</v>
      </c>
      <c r="K1391" s="5">
        <v>21</v>
      </c>
      <c r="L1391" s="5">
        <v>2</v>
      </c>
      <c r="M1391" s="5">
        <v>8</v>
      </c>
      <c r="N1391" s="5">
        <v>0</v>
      </c>
      <c r="O1391" s="6">
        <v>8.4615384615384617</v>
      </c>
      <c r="P1391" s="6">
        <v>7.6923076923076925</v>
      </c>
      <c r="Q1391" s="6">
        <v>9.2307692307692299</v>
      </c>
      <c r="R1391" s="6">
        <v>19.23076923076923</v>
      </c>
      <c r="S1391" s="6">
        <v>15.384615384615385</v>
      </c>
      <c r="T1391" s="6">
        <v>16.153846153846153</v>
      </c>
      <c r="U1391" s="6">
        <v>1.5384615384615385</v>
      </c>
      <c r="V1391" s="6">
        <v>6.1538461538461542</v>
      </c>
      <c r="W1391" s="6">
        <v>0</v>
      </c>
      <c r="X1391" s="5">
        <v>47</v>
      </c>
      <c r="Y1391" s="5">
        <v>43</v>
      </c>
      <c r="Z1391" s="5">
        <v>1</v>
      </c>
      <c r="AA1391" s="5">
        <v>5</v>
      </c>
      <c r="AB1391" s="5">
        <v>4</v>
      </c>
      <c r="AC1391" s="5">
        <v>0</v>
      </c>
      <c r="AD1391" s="5">
        <v>42</v>
      </c>
      <c r="AE1391" s="5">
        <v>39</v>
      </c>
      <c r="AF1391" s="5">
        <v>1</v>
      </c>
      <c r="AG1391" s="6">
        <v>2.5641025641025643</v>
      </c>
      <c r="AH1391" s="6">
        <v>92.857142857142861</v>
      </c>
      <c r="AI1391" s="3">
        <v>0</v>
      </c>
      <c r="AJ1391" s="3">
        <v>80</v>
      </c>
    </row>
    <row r="1392" spans="1:36" hidden="1" x14ac:dyDescent="0.2">
      <c r="A1392" s="1" t="str">
        <f t="shared" si="21"/>
        <v>CarlisleIndian</v>
      </c>
      <c r="B1392" s="3" t="s">
        <v>179</v>
      </c>
      <c r="C1392" s="3" t="s">
        <v>180</v>
      </c>
      <c r="D1392" s="3" t="s">
        <v>710</v>
      </c>
      <c r="E1392" s="5">
        <v>273</v>
      </c>
      <c r="F1392" s="5">
        <v>4</v>
      </c>
      <c r="G1392" s="5">
        <v>4</v>
      </c>
      <c r="H1392" s="5">
        <v>5</v>
      </c>
      <c r="I1392" s="5">
        <v>59</v>
      </c>
      <c r="J1392" s="5">
        <v>9</v>
      </c>
      <c r="K1392" s="5">
        <v>32</v>
      </c>
      <c r="L1392" s="5">
        <v>1</v>
      </c>
      <c r="M1392" s="5">
        <v>18</v>
      </c>
      <c r="N1392" s="5">
        <v>0</v>
      </c>
      <c r="O1392" s="6">
        <v>1.4652014652014651</v>
      </c>
      <c r="P1392" s="6">
        <v>1.4652014652014651</v>
      </c>
      <c r="Q1392" s="6">
        <v>1.8315018315018314</v>
      </c>
      <c r="R1392" s="6">
        <v>21.611721611721613</v>
      </c>
      <c r="S1392" s="6">
        <v>3.2967032967032965</v>
      </c>
      <c r="T1392" s="6">
        <v>11.721611721611721</v>
      </c>
      <c r="U1392" s="6">
        <v>0.36630036630036628</v>
      </c>
      <c r="V1392" s="6">
        <v>6.5934065934065931</v>
      </c>
      <c r="W1392" s="6">
        <v>0</v>
      </c>
      <c r="X1392" s="5">
        <v>147</v>
      </c>
      <c r="Y1392" s="5">
        <v>123</v>
      </c>
      <c r="Z1392" s="5">
        <v>4</v>
      </c>
      <c r="AA1392" s="5">
        <v>5</v>
      </c>
      <c r="AB1392" s="5">
        <v>5</v>
      </c>
      <c r="AC1392" s="5">
        <v>0</v>
      </c>
      <c r="AD1392" s="5">
        <v>142</v>
      </c>
      <c r="AE1392" s="5">
        <v>118</v>
      </c>
      <c r="AF1392" s="5">
        <v>4</v>
      </c>
      <c r="AG1392" s="3">
        <v>3.3898305084745761</v>
      </c>
      <c r="AH1392" s="3">
        <v>83.098591549295776</v>
      </c>
      <c r="AI1392" s="3">
        <v>0</v>
      </c>
      <c r="AJ1392" s="3">
        <v>100</v>
      </c>
    </row>
    <row r="1393" spans="1:36" hidden="1" x14ac:dyDescent="0.2">
      <c r="A1393" s="1" t="str">
        <f t="shared" si="21"/>
        <v>CarlislePakistani</v>
      </c>
      <c r="B1393" s="3" t="s">
        <v>179</v>
      </c>
      <c r="C1393" s="3" t="s">
        <v>180</v>
      </c>
      <c r="D1393" s="3" t="s">
        <v>711</v>
      </c>
      <c r="E1393" s="5">
        <v>109</v>
      </c>
      <c r="F1393" s="5">
        <v>3</v>
      </c>
      <c r="G1393" s="5">
        <v>3</v>
      </c>
      <c r="H1393" s="5">
        <v>3</v>
      </c>
      <c r="I1393" s="5">
        <v>29</v>
      </c>
      <c r="J1393" s="5">
        <v>7</v>
      </c>
      <c r="K1393" s="5">
        <v>13</v>
      </c>
      <c r="L1393" s="5">
        <v>0</v>
      </c>
      <c r="M1393" s="5">
        <v>6</v>
      </c>
      <c r="N1393" s="5">
        <v>0</v>
      </c>
      <c r="O1393" s="6">
        <v>2.7522935779816513</v>
      </c>
      <c r="P1393" s="6">
        <v>2.7522935779816513</v>
      </c>
      <c r="Q1393" s="6">
        <v>2.7522935779816513</v>
      </c>
      <c r="R1393" s="6">
        <v>26.605504587155963</v>
      </c>
      <c r="S1393" s="6">
        <v>6.4220183486238529</v>
      </c>
      <c r="T1393" s="6">
        <v>11.926605504587156</v>
      </c>
      <c r="U1393" s="6">
        <v>0</v>
      </c>
      <c r="V1393" s="6">
        <v>5.5045871559633026</v>
      </c>
      <c r="W1393" s="6">
        <v>0</v>
      </c>
      <c r="X1393" s="5">
        <v>54</v>
      </c>
      <c r="Y1393" s="5">
        <v>44</v>
      </c>
      <c r="Z1393" s="5">
        <v>2</v>
      </c>
      <c r="AA1393" s="5">
        <v>3</v>
      </c>
      <c r="AB1393" s="5">
        <v>2</v>
      </c>
      <c r="AC1393" s="5">
        <v>1</v>
      </c>
      <c r="AD1393" s="5">
        <v>51</v>
      </c>
      <c r="AE1393" s="5">
        <v>42</v>
      </c>
      <c r="AF1393" s="5">
        <v>1</v>
      </c>
      <c r="AG1393" s="3">
        <v>2.3809523809523809</v>
      </c>
      <c r="AH1393" s="3">
        <v>82.352941176470594</v>
      </c>
      <c r="AI1393" s="3">
        <v>50</v>
      </c>
      <c r="AJ1393" s="3">
        <v>66.666666666666671</v>
      </c>
    </row>
    <row r="1394" spans="1:36" hidden="1" x14ac:dyDescent="0.2">
      <c r="A1394" s="1" t="str">
        <f t="shared" si="21"/>
        <v>CarlisleBangladeshi</v>
      </c>
      <c r="B1394" s="3" t="s">
        <v>179</v>
      </c>
      <c r="C1394" s="3" t="s">
        <v>180</v>
      </c>
      <c r="D1394" s="3" t="s">
        <v>712</v>
      </c>
      <c r="E1394" s="5">
        <v>180</v>
      </c>
      <c r="F1394" s="5">
        <v>18</v>
      </c>
      <c r="G1394" s="5">
        <v>18</v>
      </c>
      <c r="H1394" s="5">
        <v>18</v>
      </c>
      <c r="I1394" s="5">
        <v>75</v>
      </c>
      <c r="J1394" s="5">
        <v>25</v>
      </c>
      <c r="K1394" s="5">
        <v>9</v>
      </c>
      <c r="L1394" s="5">
        <v>13</v>
      </c>
      <c r="M1394" s="5">
        <v>33</v>
      </c>
      <c r="N1394" s="5">
        <v>0</v>
      </c>
      <c r="O1394" s="6">
        <v>10</v>
      </c>
      <c r="P1394" s="6">
        <v>10</v>
      </c>
      <c r="Q1394" s="6">
        <v>10</v>
      </c>
      <c r="R1394" s="6">
        <v>41.666666666666664</v>
      </c>
      <c r="S1394" s="6">
        <v>13.888888888888889</v>
      </c>
      <c r="T1394" s="6">
        <v>5</v>
      </c>
      <c r="U1394" s="6">
        <v>7.2222222222222223</v>
      </c>
      <c r="V1394" s="6">
        <v>18.333333333333332</v>
      </c>
      <c r="W1394" s="6">
        <v>0</v>
      </c>
      <c r="X1394" s="5">
        <v>98</v>
      </c>
      <c r="Y1394" s="5">
        <v>84</v>
      </c>
      <c r="Z1394" s="5">
        <v>8</v>
      </c>
      <c r="AA1394" s="5">
        <v>13</v>
      </c>
      <c r="AB1394" s="5">
        <v>12</v>
      </c>
      <c r="AC1394" s="5">
        <v>2</v>
      </c>
      <c r="AD1394" s="5">
        <v>85</v>
      </c>
      <c r="AE1394" s="5">
        <v>72</v>
      </c>
      <c r="AF1394" s="5">
        <v>6</v>
      </c>
      <c r="AG1394" s="3">
        <v>8.3333333333333339</v>
      </c>
      <c r="AH1394" s="3">
        <v>84.705882352941174</v>
      </c>
      <c r="AI1394" s="3">
        <v>16.666666666666668</v>
      </c>
      <c r="AJ1394" s="3">
        <v>92.307692307692307</v>
      </c>
    </row>
    <row r="1395" spans="1:36" hidden="1" x14ac:dyDescent="0.2">
      <c r="A1395" s="1" t="str">
        <f t="shared" si="21"/>
        <v>CarlisleChinese</v>
      </c>
      <c r="B1395" s="3" t="s">
        <v>179</v>
      </c>
      <c r="C1395" s="3" t="s">
        <v>180</v>
      </c>
      <c r="D1395" s="3" t="s">
        <v>713</v>
      </c>
      <c r="E1395" s="5">
        <v>337</v>
      </c>
      <c r="F1395" s="5">
        <v>17</v>
      </c>
      <c r="G1395" s="5">
        <v>16</v>
      </c>
      <c r="H1395" s="5">
        <v>17</v>
      </c>
      <c r="I1395" s="5">
        <v>84</v>
      </c>
      <c r="J1395" s="5">
        <v>22</v>
      </c>
      <c r="K1395" s="5">
        <v>73</v>
      </c>
      <c r="L1395" s="5">
        <v>5</v>
      </c>
      <c r="M1395" s="5">
        <v>24</v>
      </c>
      <c r="N1395" s="5">
        <v>0</v>
      </c>
      <c r="O1395" s="6">
        <v>5.0445103857566762</v>
      </c>
      <c r="P1395" s="6">
        <v>4.7477744807121658</v>
      </c>
      <c r="Q1395" s="6">
        <v>5.0445103857566762</v>
      </c>
      <c r="R1395" s="6">
        <v>24.925816023738872</v>
      </c>
      <c r="S1395" s="6">
        <v>6.5281899109792283</v>
      </c>
      <c r="T1395" s="6">
        <v>21.661721068249257</v>
      </c>
      <c r="U1395" s="6">
        <v>1.4836795252225519</v>
      </c>
      <c r="V1395" s="6">
        <v>7.1216617210682491</v>
      </c>
      <c r="W1395" s="6">
        <v>0</v>
      </c>
      <c r="X1395" s="5">
        <v>124</v>
      </c>
      <c r="Y1395" s="5">
        <v>109</v>
      </c>
      <c r="Z1395" s="5">
        <v>1</v>
      </c>
      <c r="AA1395" s="5">
        <v>6</v>
      </c>
      <c r="AB1395" s="5">
        <v>5</v>
      </c>
      <c r="AC1395" s="5">
        <v>0</v>
      </c>
      <c r="AD1395" s="5">
        <v>118</v>
      </c>
      <c r="AE1395" s="5">
        <v>104</v>
      </c>
      <c r="AF1395" s="5">
        <v>1</v>
      </c>
      <c r="AG1395" s="3">
        <v>0.96153846153846156</v>
      </c>
      <c r="AH1395" s="3">
        <v>88.13559322033899</v>
      </c>
      <c r="AI1395" s="3">
        <v>0</v>
      </c>
      <c r="AJ1395" s="3">
        <v>83.333333333333329</v>
      </c>
    </row>
    <row r="1396" spans="1:36" hidden="1" x14ac:dyDescent="0.2">
      <c r="A1396" s="1" t="str">
        <f t="shared" si="21"/>
        <v>CarlisleAsian Other</v>
      </c>
      <c r="B1396" s="3" t="s">
        <v>179</v>
      </c>
      <c r="C1396" s="3" t="s">
        <v>180</v>
      </c>
      <c r="D1396" s="3" t="s">
        <v>714</v>
      </c>
      <c r="E1396" s="5">
        <v>349</v>
      </c>
      <c r="F1396" s="5">
        <v>29</v>
      </c>
      <c r="G1396" s="5">
        <v>27</v>
      </c>
      <c r="H1396" s="5">
        <v>37</v>
      </c>
      <c r="I1396" s="5">
        <v>120</v>
      </c>
      <c r="J1396" s="5">
        <v>55</v>
      </c>
      <c r="K1396" s="5">
        <v>37</v>
      </c>
      <c r="L1396" s="5">
        <v>15</v>
      </c>
      <c r="M1396" s="5">
        <v>49</v>
      </c>
      <c r="N1396" s="5">
        <v>0</v>
      </c>
      <c r="O1396" s="6">
        <v>8.3094555873925504</v>
      </c>
      <c r="P1396" s="6">
        <v>7.7363896848137532</v>
      </c>
      <c r="Q1396" s="6">
        <v>10.601719197707736</v>
      </c>
      <c r="R1396" s="6">
        <v>34.383954154727796</v>
      </c>
      <c r="S1396" s="6">
        <v>15.759312320916905</v>
      </c>
      <c r="T1396" s="6">
        <v>10.601719197707736</v>
      </c>
      <c r="U1396" s="6">
        <v>4.2979942693409745</v>
      </c>
      <c r="V1396" s="6">
        <v>14.040114613180515</v>
      </c>
      <c r="W1396" s="6">
        <v>0</v>
      </c>
      <c r="X1396" s="5">
        <v>173</v>
      </c>
      <c r="Y1396" s="5">
        <v>148</v>
      </c>
      <c r="Z1396" s="5">
        <v>7</v>
      </c>
      <c r="AA1396" s="5">
        <v>15</v>
      </c>
      <c r="AB1396" s="5">
        <v>14</v>
      </c>
      <c r="AC1396" s="5">
        <v>1</v>
      </c>
      <c r="AD1396" s="5">
        <v>158</v>
      </c>
      <c r="AE1396" s="5">
        <v>134</v>
      </c>
      <c r="AF1396" s="5">
        <v>6</v>
      </c>
      <c r="AG1396" s="6">
        <v>4.4776119402985071</v>
      </c>
      <c r="AH1396" s="6">
        <v>84.810126582278485</v>
      </c>
      <c r="AI1396" s="3">
        <v>7.1428571428571432</v>
      </c>
      <c r="AJ1396" s="3">
        <v>93.333333333333329</v>
      </c>
    </row>
    <row r="1397" spans="1:36" hidden="1" x14ac:dyDescent="0.2">
      <c r="A1397" s="1" t="str">
        <f t="shared" si="21"/>
        <v>CarlisleBlack African</v>
      </c>
      <c r="B1397" s="3" t="s">
        <v>179</v>
      </c>
      <c r="C1397" s="3" t="s">
        <v>180</v>
      </c>
      <c r="D1397" s="3" t="s">
        <v>715</v>
      </c>
      <c r="E1397" s="5">
        <v>107</v>
      </c>
      <c r="F1397" s="5">
        <v>7</v>
      </c>
      <c r="G1397" s="5">
        <v>7</v>
      </c>
      <c r="H1397" s="5">
        <v>8</v>
      </c>
      <c r="I1397" s="5">
        <v>29</v>
      </c>
      <c r="J1397" s="5">
        <v>9</v>
      </c>
      <c r="K1397" s="5">
        <v>16</v>
      </c>
      <c r="L1397" s="5">
        <v>3</v>
      </c>
      <c r="M1397" s="5">
        <v>5</v>
      </c>
      <c r="N1397" s="5">
        <v>0</v>
      </c>
      <c r="O1397" s="6">
        <v>6.5420560747663554</v>
      </c>
      <c r="P1397" s="6">
        <v>6.5420560747663554</v>
      </c>
      <c r="Q1397" s="6">
        <v>7.4766355140186915</v>
      </c>
      <c r="R1397" s="6">
        <v>27.102803738317757</v>
      </c>
      <c r="S1397" s="6">
        <v>8.4112149532710276</v>
      </c>
      <c r="T1397" s="6">
        <v>14.953271028037383</v>
      </c>
      <c r="U1397" s="6">
        <v>2.8037383177570092</v>
      </c>
      <c r="V1397" s="6">
        <v>4.6728971962616823</v>
      </c>
      <c r="W1397" s="6">
        <v>0</v>
      </c>
      <c r="X1397" s="5">
        <v>57</v>
      </c>
      <c r="Y1397" s="5">
        <v>49</v>
      </c>
      <c r="Z1397" s="5">
        <v>6</v>
      </c>
      <c r="AA1397" s="5">
        <v>0</v>
      </c>
      <c r="AB1397" s="5">
        <v>0</v>
      </c>
      <c r="AC1397" s="5">
        <v>0</v>
      </c>
      <c r="AD1397" s="5">
        <v>57</v>
      </c>
      <c r="AE1397" s="5">
        <v>49</v>
      </c>
      <c r="AF1397" s="5">
        <v>6</v>
      </c>
      <c r="AG1397" s="6">
        <v>12.244897959183673</v>
      </c>
      <c r="AH1397" s="6">
        <v>85.964912280701753</v>
      </c>
      <c r="AI1397" s="3"/>
      <c r="AJ1397" s="3"/>
    </row>
    <row r="1398" spans="1:36" hidden="1" x14ac:dyDescent="0.2">
      <c r="A1398" s="1" t="str">
        <f t="shared" si="21"/>
        <v>CarlisleBlack Caribbean</v>
      </c>
      <c r="B1398" s="3" t="s">
        <v>179</v>
      </c>
      <c r="C1398" s="3" t="s">
        <v>180</v>
      </c>
      <c r="D1398" s="3" t="s">
        <v>716</v>
      </c>
      <c r="E1398" s="5">
        <v>19</v>
      </c>
      <c r="F1398" s="5">
        <v>1</v>
      </c>
      <c r="G1398" s="5">
        <v>1</v>
      </c>
      <c r="H1398" s="5">
        <v>1</v>
      </c>
      <c r="I1398" s="5">
        <v>6</v>
      </c>
      <c r="J1398" s="5">
        <v>2</v>
      </c>
      <c r="K1398" s="5">
        <v>4</v>
      </c>
      <c r="L1398" s="5">
        <v>0</v>
      </c>
      <c r="M1398" s="5">
        <v>1</v>
      </c>
      <c r="N1398" s="5">
        <v>0</v>
      </c>
      <c r="O1398" s="6">
        <v>5.2631578947368425</v>
      </c>
      <c r="P1398" s="6">
        <v>5.2631578947368425</v>
      </c>
      <c r="Q1398" s="6">
        <v>5.2631578947368425</v>
      </c>
      <c r="R1398" s="6">
        <v>31.578947368421051</v>
      </c>
      <c r="S1398" s="6">
        <v>10.526315789473685</v>
      </c>
      <c r="T1398" s="6">
        <v>21.05263157894737</v>
      </c>
      <c r="U1398" s="6">
        <v>0</v>
      </c>
      <c r="V1398" s="6">
        <v>5.2631578947368425</v>
      </c>
      <c r="W1398" s="6">
        <v>0</v>
      </c>
      <c r="X1398" s="5">
        <v>8</v>
      </c>
      <c r="Y1398" s="5">
        <v>8</v>
      </c>
      <c r="Z1398" s="5">
        <v>0</v>
      </c>
      <c r="AA1398" s="5">
        <v>0</v>
      </c>
      <c r="AB1398" s="5">
        <v>0</v>
      </c>
      <c r="AC1398" s="5">
        <v>0</v>
      </c>
      <c r="AD1398" s="5">
        <v>8</v>
      </c>
      <c r="AE1398" s="5">
        <v>8</v>
      </c>
      <c r="AF1398" s="5">
        <v>0</v>
      </c>
      <c r="AG1398" s="6">
        <v>0</v>
      </c>
      <c r="AH1398" s="6">
        <v>100</v>
      </c>
      <c r="AI1398" s="3"/>
      <c r="AJ1398" s="3"/>
    </row>
    <row r="1399" spans="1:36" hidden="1" x14ac:dyDescent="0.2">
      <c r="A1399" s="1" t="str">
        <f t="shared" si="21"/>
        <v>CarlisleBlack Other</v>
      </c>
      <c r="B1399" s="3" t="s">
        <v>179</v>
      </c>
      <c r="C1399" s="3" t="s">
        <v>180</v>
      </c>
      <c r="D1399" s="3" t="s">
        <v>717</v>
      </c>
      <c r="E1399" s="5">
        <v>21</v>
      </c>
      <c r="F1399" s="5">
        <v>0</v>
      </c>
      <c r="G1399" s="5">
        <v>0</v>
      </c>
      <c r="H1399" s="5">
        <v>0</v>
      </c>
      <c r="I1399" s="5">
        <v>5</v>
      </c>
      <c r="J1399" s="5">
        <v>1</v>
      </c>
      <c r="K1399" s="5">
        <v>3</v>
      </c>
      <c r="L1399" s="5">
        <v>0</v>
      </c>
      <c r="M1399" s="5">
        <v>2</v>
      </c>
      <c r="N1399" s="5">
        <v>0</v>
      </c>
      <c r="O1399" s="6">
        <v>0</v>
      </c>
      <c r="P1399" s="6">
        <v>0</v>
      </c>
      <c r="Q1399" s="6">
        <v>0</v>
      </c>
      <c r="R1399" s="6">
        <v>23.80952380952381</v>
      </c>
      <c r="S1399" s="6">
        <v>4.7619047619047619</v>
      </c>
      <c r="T1399" s="6">
        <v>14.285714285714286</v>
      </c>
      <c r="U1399" s="6">
        <v>0</v>
      </c>
      <c r="V1399" s="6">
        <v>9.5238095238095237</v>
      </c>
      <c r="W1399" s="6">
        <v>0</v>
      </c>
      <c r="X1399" s="5">
        <v>9</v>
      </c>
      <c r="Y1399" s="5">
        <v>7</v>
      </c>
      <c r="Z1399" s="5">
        <v>0</v>
      </c>
      <c r="AA1399" s="5">
        <v>0</v>
      </c>
      <c r="AB1399" s="5">
        <v>0</v>
      </c>
      <c r="AC1399" s="5">
        <v>0</v>
      </c>
      <c r="AD1399" s="5">
        <v>9</v>
      </c>
      <c r="AE1399" s="5">
        <v>7</v>
      </c>
      <c r="AF1399" s="5">
        <v>0</v>
      </c>
      <c r="AG1399" s="3">
        <v>0</v>
      </c>
      <c r="AH1399" s="3">
        <v>77.777777777777771</v>
      </c>
      <c r="AI1399" s="3"/>
      <c r="AJ1399" s="3"/>
    </row>
    <row r="1400" spans="1:36" hidden="1" x14ac:dyDescent="0.2">
      <c r="A1400" s="1" t="str">
        <f t="shared" si="21"/>
        <v>CarlisleArab</v>
      </c>
      <c r="B1400" s="3" t="s">
        <v>179</v>
      </c>
      <c r="C1400" s="3" t="s">
        <v>180</v>
      </c>
      <c r="D1400" s="3" t="s">
        <v>699</v>
      </c>
      <c r="E1400" s="5">
        <v>52</v>
      </c>
      <c r="F1400" s="5">
        <v>8</v>
      </c>
      <c r="G1400" s="5">
        <v>8</v>
      </c>
      <c r="H1400" s="5">
        <v>8</v>
      </c>
      <c r="I1400" s="5">
        <v>16</v>
      </c>
      <c r="J1400" s="5">
        <v>8</v>
      </c>
      <c r="K1400" s="5">
        <v>8</v>
      </c>
      <c r="L1400" s="5">
        <v>1</v>
      </c>
      <c r="M1400" s="5">
        <v>3</v>
      </c>
      <c r="N1400" s="5">
        <v>0</v>
      </c>
      <c r="O1400" s="6">
        <v>15.384615384615385</v>
      </c>
      <c r="P1400" s="6">
        <v>15.384615384615385</v>
      </c>
      <c r="Q1400" s="6">
        <v>15.384615384615385</v>
      </c>
      <c r="R1400" s="6">
        <v>30.76923076923077</v>
      </c>
      <c r="S1400" s="6">
        <v>15.384615384615385</v>
      </c>
      <c r="T1400" s="6">
        <v>15.384615384615385</v>
      </c>
      <c r="U1400" s="6">
        <v>1.9230769230769231</v>
      </c>
      <c r="V1400" s="6">
        <v>5.7692307692307692</v>
      </c>
      <c r="W1400" s="6">
        <v>0</v>
      </c>
      <c r="X1400" s="5">
        <v>25</v>
      </c>
      <c r="Y1400" s="5">
        <v>21</v>
      </c>
      <c r="Z1400" s="5">
        <v>1</v>
      </c>
      <c r="AA1400" s="5">
        <v>3</v>
      </c>
      <c r="AB1400" s="5">
        <v>1</v>
      </c>
      <c r="AC1400" s="5">
        <v>0</v>
      </c>
      <c r="AD1400" s="5">
        <v>22</v>
      </c>
      <c r="AE1400" s="5">
        <v>20</v>
      </c>
      <c r="AF1400" s="5">
        <v>1</v>
      </c>
      <c r="AG1400" s="3">
        <v>5</v>
      </c>
      <c r="AH1400" s="3">
        <v>90.909090909090907</v>
      </c>
      <c r="AI1400" s="3">
        <v>0</v>
      </c>
      <c r="AJ1400" s="3">
        <v>33.333333333333336</v>
      </c>
    </row>
    <row r="1401" spans="1:36" hidden="1" x14ac:dyDescent="0.2">
      <c r="A1401" s="1" t="str">
        <f t="shared" si="21"/>
        <v>CarlisleOther</v>
      </c>
      <c r="B1401" s="3" t="s">
        <v>179</v>
      </c>
      <c r="C1401" s="3" t="s">
        <v>180</v>
      </c>
      <c r="D1401" s="3" t="s">
        <v>718</v>
      </c>
      <c r="E1401" s="5">
        <v>62</v>
      </c>
      <c r="F1401" s="5">
        <v>7</v>
      </c>
      <c r="G1401" s="5">
        <v>7</v>
      </c>
      <c r="H1401" s="5">
        <v>7</v>
      </c>
      <c r="I1401" s="5">
        <v>17</v>
      </c>
      <c r="J1401" s="5">
        <v>15</v>
      </c>
      <c r="K1401" s="5">
        <v>13</v>
      </c>
      <c r="L1401" s="5">
        <v>2</v>
      </c>
      <c r="M1401" s="5">
        <v>7</v>
      </c>
      <c r="N1401" s="5">
        <v>0</v>
      </c>
      <c r="O1401" s="6">
        <v>11.290322580645162</v>
      </c>
      <c r="P1401" s="6">
        <v>11.290322580645162</v>
      </c>
      <c r="Q1401" s="6">
        <v>11.290322580645162</v>
      </c>
      <c r="R1401" s="6">
        <v>27.419354838709676</v>
      </c>
      <c r="S1401" s="6">
        <v>24.193548387096776</v>
      </c>
      <c r="T1401" s="6">
        <v>20.967741935483872</v>
      </c>
      <c r="U1401" s="6">
        <v>3.225806451612903</v>
      </c>
      <c r="V1401" s="6">
        <v>11.290322580645162</v>
      </c>
      <c r="W1401" s="6">
        <v>0</v>
      </c>
      <c r="X1401" s="5">
        <v>31</v>
      </c>
      <c r="Y1401" s="5">
        <v>26</v>
      </c>
      <c r="Z1401" s="5">
        <v>3</v>
      </c>
      <c r="AA1401" s="5">
        <v>5</v>
      </c>
      <c r="AB1401" s="5">
        <v>4</v>
      </c>
      <c r="AC1401" s="5">
        <v>0</v>
      </c>
      <c r="AD1401" s="5">
        <v>26</v>
      </c>
      <c r="AE1401" s="5">
        <v>22</v>
      </c>
      <c r="AF1401" s="5">
        <v>3</v>
      </c>
      <c r="AG1401" s="6">
        <v>13.636363636363637</v>
      </c>
      <c r="AH1401" s="6">
        <v>84.615384615384613</v>
      </c>
      <c r="AI1401" s="3">
        <v>0</v>
      </c>
      <c r="AJ1401" s="3">
        <v>80</v>
      </c>
    </row>
    <row r="1402" spans="1:36" x14ac:dyDescent="0.2">
      <c r="A1402" s="1" t="str">
        <f t="shared" si="21"/>
        <v>Castle PointAll people</v>
      </c>
      <c r="B1402" s="3" t="s">
        <v>247</v>
      </c>
      <c r="C1402" s="3" t="s">
        <v>248</v>
      </c>
      <c r="D1402" s="3" t="s">
        <v>700</v>
      </c>
      <c r="E1402" s="5">
        <v>88011</v>
      </c>
      <c r="F1402" s="5">
        <v>0</v>
      </c>
      <c r="G1402" s="5">
        <v>0</v>
      </c>
      <c r="H1402" s="5">
        <v>0</v>
      </c>
      <c r="I1402" s="5">
        <v>0</v>
      </c>
      <c r="J1402" s="5">
        <v>4130</v>
      </c>
      <c r="K1402" s="5">
        <v>0</v>
      </c>
      <c r="L1402" s="5">
        <v>0</v>
      </c>
      <c r="M1402" s="5">
        <v>0</v>
      </c>
      <c r="N1402" s="5">
        <v>0</v>
      </c>
      <c r="O1402" s="6">
        <v>0</v>
      </c>
      <c r="P1402" s="6">
        <v>0</v>
      </c>
      <c r="Q1402" s="6">
        <v>0</v>
      </c>
      <c r="R1402" s="6">
        <v>0</v>
      </c>
      <c r="S1402" s="6">
        <v>4.6925952437763465</v>
      </c>
      <c r="T1402" s="6">
        <v>0</v>
      </c>
      <c r="U1402" s="6">
        <v>0</v>
      </c>
      <c r="V1402" s="6">
        <v>0</v>
      </c>
      <c r="W1402" s="6">
        <v>0</v>
      </c>
      <c r="X1402" s="5">
        <v>26089</v>
      </c>
      <c r="Y1402" s="5">
        <v>22727</v>
      </c>
      <c r="Z1402" s="5">
        <v>1080</v>
      </c>
      <c r="AA1402" s="5">
        <v>0</v>
      </c>
      <c r="AB1402" s="5">
        <v>0</v>
      </c>
      <c r="AC1402" s="5">
        <v>0</v>
      </c>
      <c r="AD1402" s="5">
        <v>26089</v>
      </c>
      <c r="AE1402" s="5">
        <v>22727</v>
      </c>
      <c r="AF1402" s="5">
        <v>1080</v>
      </c>
      <c r="AG1402" s="6">
        <v>4.7520570246842961</v>
      </c>
      <c r="AH1402" s="6">
        <v>87.113342788148259</v>
      </c>
      <c r="AI1402" s="3"/>
      <c r="AJ1402" s="3"/>
    </row>
    <row r="1403" spans="1:36" hidden="1" x14ac:dyDescent="0.2">
      <c r="A1403" s="1" t="str">
        <f t="shared" si="21"/>
        <v>Castle PointWhite British</v>
      </c>
      <c r="B1403" s="3" t="s">
        <v>247</v>
      </c>
      <c r="C1403" s="3" t="s">
        <v>248</v>
      </c>
      <c r="D1403" s="3" t="s">
        <v>701</v>
      </c>
      <c r="E1403" s="5">
        <v>83943</v>
      </c>
      <c r="F1403" s="5">
        <v>0</v>
      </c>
      <c r="G1403" s="5">
        <v>0</v>
      </c>
      <c r="H1403" s="5">
        <v>0</v>
      </c>
      <c r="I1403" s="5">
        <v>0</v>
      </c>
      <c r="J1403" s="5">
        <v>3932</v>
      </c>
      <c r="K1403" s="5">
        <v>0</v>
      </c>
      <c r="L1403" s="5">
        <v>0</v>
      </c>
      <c r="M1403" s="5">
        <v>0</v>
      </c>
      <c r="N1403" s="5">
        <v>0</v>
      </c>
      <c r="O1403" s="6">
        <v>0</v>
      </c>
      <c r="P1403" s="6">
        <v>0</v>
      </c>
      <c r="Q1403" s="6">
        <v>0</v>
      </c>
      <c r="R1403" s="6">
        <v>0</v>
      </c>
      <c r="S1403" s="6">
        <v>4.6841308983476884</v>
      </c>
      <c r="T1403" s="6">
        <v>0</v>
      </c>
      <c r="U1403" s="6">
        <v>0</v>
      </c>
      <c r="V1403" s="6">
        <v>0</v>
      </c>
      <c r="W1403" s="6">
        <v>0</v>
      </c>
      <c r="X1403" s="5">
        <v>24671</v>
      </c>
      <c r="Y1403" s="5">
        <v>21521</v>
      </c>
      <c r="Z1403" s="5">
        <v>1013</v>
      </c>
      <c r="AA1403" s="5">
        <v>0</v>
      </c>
      <c r="AB1403" s="5">
        <v>0</v>
      </c>
      <c r="AC1403" s="5">
        <v>0</v>
      </c>
      <c r="AD1403" s="5">
        <v>24671</v>
      </c>
      <c r="AE1403" s="5">
        <v>21521</v>
      </c>
      <c r="AF1403" s="5">
        <v>1013</v>
      </c>
      <c r="AG1403" s="6">
        <v>4.7070303424562052</v>
      </c>
      <c r="AH1403" s="6">
        <v>87.231972761541897</v>
      </c>
      <c r="AI1403" s="3"/>
      <c r="AJ1403" s="3"/>
    </row>
    <row r="1404" spans="1:36" hidden="1" x14ac:dyDescent="0.2">
      <c r="A1404" s="1" t="str">
        <f t="shared" si="21"/>
        <v>Castle PointMinorities - all other than White British</v>
      </c>
      <c r="B1404" s="3" t="s">
        <v>247</v>
      </c>
      <c r="C1404" s="3" t="s">
        <v>248</v>
      </c>
      <c r="D1404" s="3" t="s">
        <v>702</v>
      </c>
      <c r="E1404" s="5">
        <v>4068</v>
      </c>
      <c r="F1404" s="5">
        <v>0</v>
      </c>
      <c r="G1404" s="5">
        <v>0</v>
      </c>
      <c r="H1404" s="5">
        <v>0</v>
      </c>
      <c r="I1404" s="5">
        <v>0</v>
      </c>
      <c r="J1404" s="5">
        <v>198</v>
      </c>
      <c r="K1404" s="5">
        <v>0</v>
      </c>
      <c r="L1404" s="5">
        <v>0</v>
      </c>
      <c r="M1404" s="5">
        <v>0</v>
      </c>
      <c r="N1404" s="5">
        <v>0</v>
      </c>
      <c r="O1404" s="6">
        <v>0</v>
      </c>
      <c r="P1404" s="6">
        <v>0</v>
      </c>
      <c r="Q1404" s="6">
        <v>0</v>
      </c>
      <c r="R1404" s="6">
        <v>0</v>
      </c>
      <c r="S1404" s="6">
        <v>4.8672566371681416</v>
      </c>
      <c r="T1404" s="6">
        <v>0</v>
      </c>
      <c r="U1404" s="6">
        <v>0</v>
      </c>
      <c r="V1404" s="6">
        <v>0</v>
      </c>
      <c r="W1404" s="6">
        <v>0</v>
      </c>
      <c r="X1404" s="5">
        <v>1418</v>
      </c>
      <c r="Y1404" s="5">
        <v>1206</v>
      </c>
      <c r="Z1404" s="5">
        <v>67</v>
      </c>
      <c r="AA1404" s="5">
        <v>0</v>
      </c>
      <c r="AB1404" s="5">
        <v>0</v>
      </c>
      <c r="AC1404" s="5">
        <v>0</v>
      </c>
      <c r="AD1404" s="5">
        <v>1418</v>
      </c>
      <c r="AE1404" s="5">
        <v>1206</v>
      </c>
      <c r="AF1404" s="5">
        <v>67</v>
      </c>
      <c r="AG1404" s="6">
        <v>5.5555555555555554</v>
      </c>
      <c r="AH1404" s="6">
        <v>85.049365303244002</v>
      </c>
      <c r="AI1404" s="3"/>
      <c r="AJ1404" s="3"/>
    </row>
    <row r="1405" spans="1:36" hidden="1" x14ac:dyDescent="0.2">
      <c r="A1405" s="1" t="str">
        <f t="shared" si="21"/>
        <v>Castle PointWhite Irish</v>
      </c>
      <c r="B1405" s="3" t="s">
        <v>247</v>
      </c>
      <c r="C1405" s="3" t="s">
        <v>248</v>
      </c>
      <c r="D1405" s="3" t="s">
        <v>703</v>
      </c>
      <c r="E1405" s="5">
        <v>527</v>
      </c>
      <c r="F1405" s="5">
        <v>0</v>
      </c>
      <c r="G1405" s="5">
        <v>0</v>
      </c>
      <c r="H1405" s="5">
        <v>0</v>
      </c>
      <c r="I1405" s="5">
        <v>0</v>
      </c>
      <c r="J1405" s="5">
        <v>14</v>
      </c>
      <c r="K1405" s="5">
        <v>0</v>
      </c>
      <c r="L1405" s="5">
        <v>0</v>
      </c>
      <c r="M1405" s="5">
        <v>0</v>
      </c>
      <c r="N1405" s="5">
        <v>0</v>
      </c>
      <c r="O1405" s="6">
        <v>0</v>
      </c>
      <c r="P1405" s="6">
        <v>0</v>
      </c>
      <c r="Q1405" s="6">
        <v>0</v>
      </c>
      <c r="R1405" s="6">
        <v>0</v>
      </c>
      <c r="S1405" s="6">
        <v>2.6565464895635675</v>
      </c>
      <c r="T1405" s="6">
        <v>0</v>
      </c>
      <c r="U1405" s="6">
        <v>0</v>
      </c>
      <c r="V1405" s="6">
        <v>0</v>
      </c>
      <c r="W1405" s="6">
        <v>0</v>
      </c>
      <c r="X1405" s="5">
        <v>113</v>
      </c>
      <c r="Y1405" s="5">
        <v>100</v>
      </c>
      <c r="Z1405" s="5">
        <v>7</v>
      </c>
      <c r="AA1405" s="5">
        <v>0</v>
      </c>
      <c r="AB1405" s="5">
        <v>0</v>
      </c>
      <c r="AC1405" s="5">
        <v>0</v>
      </c>
      <c r="AD1405" s="5">
        <v>113</v>
      </c>
      <c r="AE1405" s="5">
        <v>100</v>
      </c>
      <c r="AF1405" s="5">
        <v>7</v>
      </c>
      <c r="AG1405" s="6">
        <v>7</v>
      </c>
      <c r="AH1405" s="6">
        <v>88.495575221238937</v>
      </c>
      <c r="AI1405" s="3"/>
      <c r="AJ1405" s="3"/>
    </row>
    <row r="1406" spans="1:36" hidden="1" x14ac:dyDescent="0.2">
      <c r="A1406" s="1" t="str">
        <f t="shared" si="21"/>
        <v>Castle PointWhite Gyspy or Irish Traveller</v>
      </c>
      <c r="B1406" s="3" t="s">
        <v>247</v>
      </c>
      <c r="C1406" s="3" t="s">
        <v>248</v>
      </c>
      <c r="D1406" s="3" t="s">
        <v>704</v>
      </c>
      <c r="E1406" s="5">
        <v>17</v>
      </c>
      <c r="F1406" s="5">
        <v>0</v>
      </c>
      <c r="G1406" s="5">
        <v>0</v>
      </c>
      <c r="H1406" s="5">
        <v>0</v>
      </c>
      <c r="I1406" s="5">
        <v>0</v>
      </c>
      <c r="J1406" s="5">
        <v>0</v>
      </c>
      <c r="K1406" s="5">
        <v>0</v>
      </c>
      <c r="L1406" s="5">
        <v>0</v>
      </c>
      <c r="M1406" s="5">
        <v>0</v>
      </c>
      <c r="N1406" s="5">
        <v>0</v>
      </c>
      <c r="O1406" s="6">
        <v>0</v>
      </c>
      <c r="P1406" s="6">
        <v>0</v>
      </c>
      <c r="Q1406" s="6">
        <v>0</v>
      </c>
      <c r="R1406" s="6">
        <v>0</v>
      </c>
      <c r="S1406" s="6">
        <v>0</v>
      </c>
      <c r="T1406" s="6">
        <v>0</v>
      </c>
      <c r="U1406" s="6">
        <v>0</v>
      </c>
      <c r="V1406" s="6">
        <v>0</v>
      </c>
      <c r="W1406" s="6">
        <v>0</v>
      </c>
      <c r="X1406" s="5">
        <v>7</v>
      </c>
      <c r="Y1406" s="5">
        <v>5</v>
      </c>
      <c r="Z1406" s="5">
        <v>0</v>
      </c>
      <c r="AA1406" s="5">
        <v>0</v>
      </c>
      <c r="AB1406" s="5">
        <v>0</v>
      </c>
      <c r="AC1406" s="5">
        <v>0</v>
      </c>
      <c r="AD1406" s="5">
        <v>7</v>
      </c>
      <c r="AE1406" s="5">
        <v>5</v>
      </c>
      <c r="AF1406" s="5">
        <v>0</v>
      </c>
      <c r="AG1406" s="6">
        <v>0</v>
      </c>
      <c r="AH1406" s="6">
        <v>71.428571428571431</v>
      </c>
      <c r="AI1406" s="3"/>
      <c r="AJ1406" s="3"/>
    </row>
    <row r="1407" spans="1:36" hidden="1" x14ac:dyDescent="0.2">
      <c r="A1407" s="1" t="str">
        <f t="shared" si="21"/>
        <v>Castle PointWhite Other</v>
      </c>
      <c r="B1407" s="3" t="s">
        <v>247</v>
      </c>
      <c r="C1407" s="3" t="s">
        <v>248</v>
      </c>
      <c r="D1407" s="3" t="s">
        <v>705</v>
      </c>
      <c r="E1407" s="5">
        <v>786</v>
      </c>
      <c r="F1407" s="5">
        <v>0</v>
      </c>
      <c r="G1407" s="5">
        <v>0</v>
      </c>
      <c r="H1407" s="5">
        <v>0</v>
      </c>
      <c r="I1407" s="5">
        <v>0</v>
      </c>
      <c r="J1407" s="5">
        <v>34</v>
      </c>
      <c r="K1407" s="5">
        <v>0</v>
      </c>
      <c r="L1407" s="5">
        <v>0</v>
      </c>
      <c r="M1407" s="5">
        <v>0</v>
      </c>
      <c r="N1407" s="5">
        <v>0</v>
      </c>
      <c r="O1407" s="6">
        <v>0</v>
      </c>
      <c r="P1407" s="6">
        <v>0</v>
      </c>
      <c r="Q1407" s="6">
        <v>0</v>
      </c>
      <c r="R1407" s="6">
        <v>0</v>
      </c>
      <c r="S1407" s="6">
        <v>4.325699745547074</v>
      </c>
      <c r="T1407" s="6">
        <v>0</v>
      </c>
      <c r="U1407" s="6">
        <v>0</v>
      </c>
      <c r="V1407" s="6">
        <v>0</v>
      </c>
      <c r="W1407" s="6">
        <v>0</v>
      </c>
      <c r="X1407" s="5">
        <v>345</v>
      </c>
      <c r="Y1407" s="5">
        <v>279</v>
      </c>
      <c r="Z1407" s="5">
        <v>17</v>
      </c>
      <c r="AA1407" s="5">
        <v>0</v>
      </c>
      <c r="AB1407" s="5">
        <v>0</v>
      </c>
      <c r="AC1407" s="5">
        <v>0</v>
      </c>
      <c r="AD1407" s="5">
        <v>345</v>
      </c>
      <c r="AE1407" s="5">
        <v>279</v>
      </c>
      <c r="AF1407" s="5">
        <v>17</v>
      </c>
      <c r="AG1407" s="6">
        <v>6.0931899641577063</v>
      </c>
      <c r="AH1407" s="6">
        <v>80.869565217391298</v>
      </c>
      <c r="AI1407" s="3"/>
      <c r="AJ1407" s="3"/>
    </row>
    <row r="1408" spans="1:36" hidden="1" x14ac:dyDescent="0.2">
      <c r="A1408" s="1" t="str">
        <f t="shared" si="21"/>
        <v>Castle PointMixed White and Black Caribbean</v>
      </c>
      <c r="B1408" s="3" t="s">
        <v>247</v>
      </c>
      <c r="C1408" s="3" t="s">
        <v>248</v>
      </c>
      <c r="D1408" s="3" t="s">
        <v>706</v>
      </c>
      <c r="E1408" s="5">
        <v>346</v>
      </c>
      <c r="F1408" s="5">
        <v>0</v>
      </c>
      <c r="G1408" s="5">
        <v>0</v>
      </c>
      <c r="H1408" s="5">
        <v>0</v>
      </c>
      <c r="I1408" s="5">
        <v>0</v>
      </c>
      <c r="J1408" s="5">
        <v>30</v>
      </c>
      <c r="K1408" s="5">
        <v>0</v>
      </c>
      <c r="L1408" s="5">
        <v>0</v>
      </c>
      <c r="M1408" s="5">
        <v>0</v>
      </c>
      <c r="N1408" s="5">
        <v>0</v>
      </c>
      <c r="O1408" s="6">
        <v>0</v>
      </c>
      <c r="P1408" s="6">
        <v>0</v>
      </c>
      <c r="Q1408" s="6">
        <v>0</v>
      </c>
      <c r="R1408" s="6">
        <v>0</v>
      </c>
      <c r="S1408" s="6">
        <v>8.6705202312138727</v>
      </c>
      <c r="T1408" s="6">
        <v>0</v>
      </c>
      <c r="U1408" s="6">
        <v>0</v>
      </c>
      <c r="V1408" s="6">
        <v>0</v>
      </c>
      <c r="W1408" s="6">
        <v>0</v>
      </c>
      <c r="X1408" s="5">
        <v>93</v>
      </c>
      <c r="Y1408" s="5">
        <v>79</v>
      </c>
      <c r="Z1408" s="5">
        <v>5</v>
      </c>
      <c r="AA1408" s="5">
        <v>0</v>
      </c>
      <c r="AB1408" s="5">
        <v>0</v>
      </c>
      <c r="AC1408" s="5">
        <v>0</v>
      </c>
      <c r="AD1408" s="5">
        <v>93</v>
      </c>
      <c r="AE1408" s="5">
        <v>79</v>
      </c>
      <c r="AF1408" s="5">
        <v>5</v>
      </c>
      <c r="AG1408" s="6">
        <v>6.3291139240506329</v>
      </c>
      <c r="AH1408" s="6">
        <v>84.946236559139791</v>
      </c>
      <c r="AI1408" s="3"/>
      <c r="AJ1408" s="3"/>
    </row>
    <row r="1409" spans="1:36" hidden="1" x14ac:dyDescent="0.2">
      <c r="A1409" s="1" t="str">
        <f t="shared" si="21"/>
        <v>Castle PointMixed White and Black African</v>
      </c>
      <c r="B1409" s="3" t="s">
        <v>247</v>
      </c>
      <c r="C1409" s="3" t="s">
        <v>248</v>
      </c>
      <c r="D1409" s="3" t="s">
        <v>707</v>
      </c>
      <c r="E1409" s="5">
        <v>104</v>
      </c>
      <c r="F1409" s="5">
        <v>0</v>
      </c>
      <c r="G1409" s="5">
        <v>0</v>
      </c>
      <c r="H1409" s="5">
        <v>0</v>
      </c>
      <c r="I1409" s="5">
        <v>0</v>
      </c>
      <c r="J1409" s="5">
        <v>1</v>
      </c>
      <c r="K1409" s="5">
        <v>0</v>
      </c>
      <c r="L1409" s="5">
        <v>0</v>
      </c>
      <c r="M1409" s="5">
        <v>0</v>
      </c>
      <c r="N1409" s="5">
        <v>0</v>
      </c>
      <c r="O1409" s="6">
        <v>0</v>
      </c>
      <c r="P1409" s="6">
        <v>0</v>
      </c>
      <c r="Q1409" s="6">
        <v>0</v>
      </c>
      <c r="R1409" s="6">
        <v>0</v>
      </c>
      <c r="S1409" s="6">
        <v>0.96153846153846156</v>
      </c>
      <c r="T1409" s="6">
        <v>0</v>
      </c>
      <c r="U1409" s="6">
        <v>0</v>
      </c>
      <c r="V1409" s="6">
        <v>0</v>
      </c>
      <c r="W1409" s="6">
        <v>0</v>
      </c>
      <c r="X1409" s="5">
        <v>22</v>
      </c>
      <c r="Y1409" s="5">
        <v>19</v>
      </c>
      <c r="Z1409" s="5">
        <v>0</v>
      </c>
      <c r="AA1409" s="5">
        <v>0</v>
      </c>
      <c r="AB1409" s="5">
        <v>0</v>
      </c>
      <c r="AC1409" s="5">
        <v>0</v>
      </c>
      <c r="AD1409" s="5">
        <v>22</v>
      </c>
      <c r="AE1409" s="5">
        <v>19</v>
      </c>
      <c r="AF1409" s="5">
        <v>0</v>
      </c>
      <c r="AG1409" s="6">
        <v>0</v>
      </c>
      <c r="AH1409" s="6">
        <v>86.36363636363636</v>
      </c>
      <c r="AI1409" s="3"/>
      <c r="AJ1409" s="3"/>
    </row>
    <row r="1410" spans="1:36" hidden="1" x14ac:dyDescent="0.2">
      <c r="A1410" s="1" t="str">
        <f t="shared" ref="A1410:A1473" si="22">C1410&amp;D1410</f>
        <v>Castle PointMixed White and Asian</v>
      </c>
      <c r="B1410" s="3" t="s">
        <v>247</v>
      </c>
      <c r="C1410" s="3" t="s">
        <v>248</v>
      </c>
      <c r="D1410" s="3" t="s">
        <v>708</v>
      </c>
      <c r="E1410" s="5">
        <v>264</v>
      </c>
      <c r="F1410" s="5">
        <v>0</v>
      </c>
      <c r="G1410" s="5">
        <v>0</v>
      </c>
      <c r="H1410" s="5">
        <v>0</v>
      </c>
      <c r="I1410" s="5">
        <v>0</v>
      </c>
      <c r="J1410" s="5">
        <v>10</v>
      </c>
      <c r="K1410" s="5">
        <v>0</v>
      </c>
      <c r="L1410" s="5">
        <v>0</v>
      </c>
      <c r="M1410" s="5">
        <v>0</v>
      </c>
      <c r="N1410" s="5">
        <v>0</v>
      </c>
      <c r="O1410" s="6">
        <v>0</v>
      </c>
      <c r="P1410" s="6">
        <v>0</v>
      </c>
      <c r="Q1410" s="6">
        <v>0</v>
      </c>
      <c r="R1410" s="6">
        <v>0</v>
      </c>
      <c r="S1410" s="6">
        <v>3.7878787878787881</v>
      </c>
      <c r="T1410" s="6">
        <v>0</v>
      </c>
      <c r="U1410" s="6">
        <v>0</v>
      </c>
      <c r="V1410" s="6">
        <v>0</v>
      </c>
      <c r="W1410" s="6">
        <v>0</v>
      </c>
      <c r="X1410" s="5">
        <v>80</v>
      </c>
      <c r="Y1410" s="5">
        <v>73</v>
      </c>
      <c r="Z1410" s="5">
        <v>2</v>
      </c>
      <c r="AA1410" s="5">
        <v>0</v>
      </c>
      <c r="AB1410" s="5">
        <v>0</v>
      </c>
      <c r="AC1410" s="5">
        <v>0</v>
      </c>
      <c r="AD1410" s="5">
        <v>80</v>
      </c>
      <c r="AE1410" s="5">
        <v>73</v>
      </c>
      <c r="AF1410" s="5">
        <v>2</v>
      </c>
      <c r="AG1410" s="6">
        <v>2.7397260273972601</v>
      </c>
      <c r="AH1410" s="6">
        <v>91.25</v>
      </c>
      <c r="AI1410" s="3"/>
      <c r="AJ1410" s="3"/>
    </row>
    <row r="1411" spans="1:36" hidden="1" x14ac:dyDescent="0.2">
      <c r="A1411" s="1" t="str">
        <f t="shared" si="22"/>
        <v>Castle PointMixed Other</v>
      </c>
      <c r="B1411" s="3" t="s">
        <v>247</v>
      </c>
      <c r="C1411" s="3" t="s">
        <v>248</v>
      </c>
      <c r="D1411" s="3" t="s">
        <v>709</v>
      </c>
      <c r="E1411" s="5">
        <v>197</v>
      </c>
      <c r="F1411" s="5">
        <v>0</v>
      </c>
      <c r="G1411" s="5">
        <v>0</v>
      </c>
      <c r="H1411" s="5">
        <v>0</v>
      </c>
      <c r="I1411" s="5">
        <v>0</v>
      </c>
      <c r="J1411" s="5">
        <v>15</v>
      </c>
      <c r="K1411" s="5">
        <v>0</v>
      </c>
      <c r="L1411" s="5">
        <v>0</v>
      </c>
      <c r="M1411" s="5">
        <v>0</v>
      </c>
      <c r="N1411" s="5">
        <v>0</v>
      </c>
      <c r="O1411" s="6">
        <v>0</v>
      </c>
      <c r="P1411" s="6">
        <v>0</v>
      </c>
      <c r="Q1411" s="6">
        <v>0</v>
      </c>
      <c r="R1411" s="6">
        <v>0</v>
      </c>
      <c r="S1411" s="6">
        <v>7.6142131979695433</v>
      </c>
      <c r="T1411" s="6">
        <v>0</v>
      </c>
      <c r="U1411" s="6">
        <v>0</v>
      </c>
      <c r="V1411" s="6">
        <v>0</v>
      </c>
      <c r="W1411" s="6">
        <v>0</v>
      </c>
      <c r="X1411" s="5">
        <v>37</v>
      </c>
      <c r="Y1411" s="5">
        <v>32</v>
      </c>
      <c r="Z1411" s="5">
        <v>3</v>
      </c>
      <c r="AA1411" s="5">
        <v>0</v>
      </c>
      <c r="AB1411" s="5">
        <v>0</v>
      </c>
      <c r="AC1411" s="5">
        <v>0</v>
      </c>
      <c r="AD1411" s="5">
        <v>37</v>
      </c>
      <c r="AE1411" s="5">
        <v>32</v>
      </c>
      <c r="AF1411" s="5">
        <v>3</v>
      </c>
      <c r="AG1411" s="6">
        <v>9.375</v>
      </c>
      <c r="AH1411" s="6">
        <v>86.486486486486484</v>
      </c>
      <c r="AI1411" s="3"/>
      <c r="AJ1411" s="3"/>
    </row>
    <row r="1412" spans="1:36" hidden="1" x14ac:dyDescent="0.2">
      <c r="A1412" s="1" t="str">
        <f t="shared" si="22"/>
        <v>Castle PointIndian</v>
      </c>
      <c r="B1412" s="3" t="s">
        <v>247</v>
      </c>
      <c r="C1412" s="3" t="s">
        <v>248</v>
      </c>
      <c r="D1412" s="3" t="s">
        <v>710</v>
      </c>
      <c r="E1412" s="5">
        <v>378</v>
      </c>
      <c r="F1412" s="5">
        <v>0</v>
      </c>
      <c r="G1412" s="5">
        <v>0</v>
      </c>
      <c r="H1412" s="5">
        <v>0</v>
      </c>
      <c r="I1412" s="5">
        <v>0</v>
      </c>
      <c r="J1412" s="5">
        <v>5</v>
      </c>
      <c r="K1412" s="5">
        <v>0</v>
      </c>
      <c r="L1412" s="5">
        <v>0</v>
      </c>
      <c r="M1412" s="5">
        <v>0</v>
      </c>
      <c r="N1412" s="5">
        <v>0</v>
      </c>
      <c r="O1412" s="6">
        <v>0</v>
      </c>
      <c r="P1412" s="6">
        <v>0</v>
      </c>
      <c r="Q1412" s="6">
        <v>0</v>
      </c>
      <c r="R1412" s="6">
        <v>0</v>
      </c>
      <c r="S1412" s="6">
        <v>1.3227513227513228</v>
      </c>
      <c r="T1412" s="6">
        <v>0</v>
      </c>
      <c r="U1412" s="6">
        <v>0</v>
      </c>
      <c r="V1412" s="6">
        <v>0</v>
      </c>
      <c r="W1412" s="6">
        <v>0</v>
      </c>
      <c r="X1412" s="5">
        <v>134</v>
      </c>
      <c r="Y1412" s="5">
        <v>119</v>
      </c>
      <c r="Z1412" s="5">
        <v>1</v>
      </c>
      <c r="AA1412" s="5">
        <v>0</v>
      </c>
      <c r="AB1412" s="5">
        <v>0</v>
      </c>
      <c r="AC1412" s="5">
        <v>0</v>
      </c>
      <c r="AD1412" s="5">
        <v>134</v>
      </c>
      <c r="AE1412" s="5">
        <v>119</v>
      </c>
      <c r="AF1412" s="5">
        <v>1</v>
      </c>
      <c r="AG1412" s="6">
        <v>0.84033613445378152</v>
      </c>
      <c r="AH1412" s="6">
        <v>88.805970149253724</v>
      </c>
      <c r="AI1412" s="3"/>
      <c r="AJ1412" s="3"/>
    </row>
    <row r="1413" spans="1:36" hidden="1" x14ac:dyDescent="0.2">
      <c r="A1413" s="1" t="str">
        <f t="shared" si="22"/>
        <v>Castle PointPakistani</v>
      </c>
      <c r="B1413" s="3" t="s">
        <v>247</v>
      </c>
      <c r="C1413" s="3" t="s">
        <v>248</v>
      </c>
      <c r="D1413" s="3" t="s">
        <v>711</v>
      </c>
      <c r="E1413" s="5">
        <v>67</v>
      </c>
      <c r="F1413" s="5">
        <v>0</v>
      </c>
      <c r="G1413" s="5">
        <v>0</v>
      </c>
      <c r="H1413" s="5">
        <v>0</v>
      </c>
      <c r="I1413" s="5">
        <v>0</v>
      </c>
      <c r="J1413" s="5">
        <v>1</v>
      </c>
      <c r="K1413" s="5">
        <v>0</v>
      </c>
      <c r="L1413" s="5">
        <v>0</v>
      </c>
      <c r="M1413" s="5">
        <v>0</v>
      </c>
      <c r="N1413" s="5">
        <v>0</v>
      </c>
      <c r="O1413" s="6">
        <v>0</v>
      </c>
      <c r="P1413" s="6">
        <v>0</v>
      </c>
      <c r="Q1413" s="6">
        <v>0</v>
      </c>
      <c r="R1413" s="6">
        <v>0</v>
      </c>
      <c r="S1413" s="6">
        <v>1.4925373134328359</v>
      </c>
      <c r="T1413" s="6">
        <v>0</v>
      </c>
      <c r="U1413" s="6">
        <v>0</v>
      </c>
      <c r="V1413" s="6">
        <v>0</v>
      </c>
      <c r="W1413" s="6">
        <v>0</v>
      </c>
      <c r="X1413" s="5">
        <v>24</v>
      </c>
      <c r="Y1413" s="5">
        <v>20</v>
      </c>
      <c r="Z1413" s="5">
        <v>1</v>
      </c>
      <c r="AA1413" s="5">
        <v>0</v>
      </c>
      <c r="AB1413" s="5">
        <v>0</v>
      </c>
      <c r="AC1413" s="5">
        <v>0</v>
      </c>
      <c r="AD1413" s="5">
        <v>24</v>
      </c>
      <c r="AE1413" s="5">
        <v>20</v>
      </c>
      <c r="AF1413" s="5">
        <v>1</v>
      </c>
      <c r="AG1413" s="6">
        <v>5</v>
      </c>
      <c r="AH1413" s="6">
        <v>83.333333333333329</v>
      </c>
      <c r="AI1413" s="3"/>
      <c r="AJ1413" s="3"/>
    </row>
    <row r="1414" spans="1:36" hidden="1" x14ac:dyDescent="0.2">
      <c r="A1414" s="1" t="str">
        <f t="shared" si="22"/>
        <v>Castle PointBangladeshi</v>
      </c>
      <c r="B1414" s="3" t="s">
        <v>247</v>
      </c>
      <c r="C1414" s="3" t="s">
        <v>248</v>
      </c>
      <c r="D1414" s="3" t="s">
        <v>712</v>
      </c>
      <c r="E1414" s="5">
        <v>87</v>
      </c>
      <c r="F1414" s="5">
        <v>0</v>
      </c>
      <c r="G1414" s="5">
        <v>0</v>
      </c>
      <c r="H1414" s="5">
        <v>0</v>
      </c>
      <c r="I1414" s="5">
        <v>0</v>
      </c>
      <c r="J1414" s="5">
        <v>8</v>
      </c>
      <c r="K1414" s="5">
        <v>0</v>
      </c>
      <c r="L1414" s="5">
        <v>0</v>
      </c>
      <c r="M1414" s="5">
        <v>0</v>
      </c>
      <c r="N1414" s="5">
        <v>0</v>
      </c>
      <c r="O1414" s="6">
        <v>0</v>
      </c>
      <c r="P1414" s="6">
        <v>0</v>
      </c>
      <c r="Q1414" s="6">
        <v>0</v>
      </c>
      <c r="R1414" s="6">
        <v>0</v>
      </c>
      <c r="S1414" s="6">
        <v>9.1954022988505741</v>
      </c>
      <c r="T1414" s="6">
        <v>0</v>
      </c>
      <c r="U1414" s="6">
        <v>0</v>
      </c>
      <c r="V1414" s="6">
        <v>0</v>
      </c>
      <c r="W1414" s="6">
        <v>0</v>
      </c>
      <c r="X1414" s="5">
        <v>38</v>
      </c>
      <c r="Y1414" s="5">
        <v>26</v>
      </c>
      <c r="Z1414" s="5">
        <v>1</v>
      </c>
      <c r="AA1414" s="5">
        <v>0</v>
      </c>
      <c r="AB1414" s="5">
        <v>0</v>
      </c>
      <c r="AC1414" s="5">
        <v>0</v>
      </c>
      <c r="AD1414" s="5">
        <v>38</v>
      </c>
      <c r="AE1414" s="5">
        <v>26</v>
      </c>
      <c r="AF1414" s="5">
        <v>1</v>
      </c>
      <c r="AG1414" s="6">
        <v>3.8461538461538463</v>
      </c>
      <c r="AH1414" s="6">
        <v>68.421052631578945</v>
      </c>
      <c r="AI1414" s="3"/>
      <c r="AJ1414" s="3"/>
    </row>
    <row r="1415" spans="1:36" hidden="1" x14ac:dyDescent="0.2">
      <c r="A1415" s="1" t="str">
        <f t="shared" si="22"/>
        <v>Castle PointChinese</v>
      </c>
      <c r="B1415" s="3" t="s">
        <v>247</v>
      </c>
      <c r="C1415" s="3" t="s">
        <v>248</v>
      </c>
      <c r="D1415" s="3" t="s">
        <v>713</v>
      </c>
      <c r="E1415" s="5">
        <v>220</v>
      </c>
      <c r="F1415" s="5">
        <v>0</v>
      </c>
      <c r="G1415" s="5">
        <v>0</v>
      </c>
      <c r="H1415" s="5">
        <v>0</v>
      </c>
      <c r="I1415" s="5">
        <v>0</v>
      </c>
      <c r="J1415" s="5">
        <v>22</v>
      </c>
      <c r="K1415" s="5">
        <v>0</v>
      </c>
      <c r="L1415" s="5">
        <v>0</v>
      </c>
      <c r="M1415" s="5">
        <v>0</v>
      </c>
      <c r="N1415" s="5">
        <v>0</v>
      </c>
      <c r="O1415" s="6">
        <v>0</v>
      </c>
      <c r="P1415" s="6">
        <v>0</v>
      </c>
      <c r="Q1415" s="6">
        <v>0</v>
      </c>
      <c r="R1415" s="6">
        <v>0</v>
      </c>
      <c r="S1415" s="6">
        <v>10</v>
      </c>
      <c r="T1415" s="6">
        <v>0</v>
      </c>
      <c r="U1415" s="6">
        <v>0</v>
      </c>
      <c r="V1415" s="6">
        <v>0</v>
      </c>
      <c r="W1415" s="6">
        <v>0</v>
      </c>
      <c r="X1415" s="5">
        <v>76</v>
      </c>
      <c r="Y1415" s="5">
        <v>65</v>
      </c>
      <c r="Z1415" s="5">
        <v>1</v>
      </c>
      <c r="AA1415" s="5">
        <v>0</v>
      </c>
      <c r="AB1415" s="5">
        <v>0</v>
      </c>
      <c r="AC1415" s="5">
        <v>0</v>
      </c>
      <c r="AD1415" s="5">
        <v>76</v>
      </c>
      <c r="AE1415" s="5">
        <v>65</v>
      </c>
      <c r="AF1415" s="5">
        <v>1</v>
      </c>
      <c r="AG1415" s="6">
        <v>1.5384615384615385</v>
      </c>
      <c r="AH1415" s="6">
        <v>85.526315789473685</v>
      </c>
      <c r="AI1415" s="3"/>
      <c r="AJ1415" s="3"/>
    </row>
    <row r="1416" spans="1:36" hidden="1" x14ac:dyDescent="0.2">
      <c r="A1416" s="1" t="str">
        <f t="shared" si="22"/>
        <v>Castle PointAsian Other</v>
      </c>
      <c r="B1416" s="3" t="s">
        <v>247</v>
      </c>
      <c r="C1416" s="3" t="s">
        <v>248</v>
      </c>
      <c r="D1416" s="3" t="s">
        <v>714</v>
      </c>
      <c r="E1416" s="5">
        <v>260</v>
      </c>
      <c r="F1416" s="5">
        <v>0</v>
      </c>
      <c r="G1416" s="5">
        <v>0</v>
      </c>
      <c r="H1416" s="5">
        <v>0</v>
      </c>
      <c r="I1416" s="5">
        <v>0</v>
      </c>
      <c r="J1416" s="5">
        <v>14</v>
      </c>
      <c r="K1416" s="5">
        <v>0</v>
      </c>
      <c r="L1416" s="5">
        <v>0</v>
      </c>
      <c r="M1416" s="5">
        <v>0</v>
      </c>
      <c r="N1416" s="5">
        <v>0</v>
      </c>
      <c r="O1416" s="6">
        <v>0</v>
      </c>
      <c r="P1416" s="6">
        <v>0</v>
      </c>
      <c r="Q1416" s="6">
        <v>0</v>
      </c>
      <c r="R1416" s="6">
        <v>0</v>
      </c>
      <c r="S1416" s="6">
        <v>5.384615384615385</v>
      </c>
      <c r="T1416" s="6">
        <v>0</v>
      </c>
      <c r="U1416" s="6">
        <v>0</v>
      </c>
      <c r="V1416" s="6">
        <v>0</v>
      </c>
      <c r="W1416" s="6">
        <v>0</v>
      </c>
      <c r="X1416" s="5">
        <v>127</v>
      </c>
      <c r="Y1416" s="5">
        <v>91</v>
      </c>
      <c r="Z1416" s="5">
        <v>8</v>
      </c>
      <c r="AA1416" s="5">
        <v>0</v>
      </c>
      <c r="AB1416" s="5">
        <v>0</v>
      </c>
      <c r="AC1416" s="5">
        <v>0</v>
      </c>
      <c r="AD1416" s="5">
        <v>127</v>
      </c>
      <c r="AE1416" s="5">
        <v>91</v>
      </c>
      <c r="AF1416" s="5">
        <v>8</v>
      </c>
      <c r="AG1416" s="6">
        <v>8.791208791208792</v>
      </c>
      <c r="AH1416" s="6">
        <v>71.653543307086608</v>
      </c>
      <c r="AI1416" s="3"/>
      <c r="AJ1416" s="3"/>
    </row>
    <row r="1417" spans="1:36" hidden="1" x14ac:dyDescent="0.2">
      <c r="A1417" s="1" t="str">
        <f t="shared" si="22"/>
        <v>Castle PointBlack African</v>
      </c>
      <c r="B1417" s="3" t="s">
        <v>247</v>
      </c>
      <c r="C1417" s="3" t="s">
        <v>248</v>
      </c>
      <c r="D1417" s="3" t="s">
        <v>715</v>
      </c>
      <c r="E1417" s="5">
        <v>327</v>
      </c>
      <c r="F1417" s="5">
        <v>0</v>
      </c>
      <c r="G1417" s="5">
        <v>0</v>
      </c>
      <c r="H1417" s="5">
        <v>0</v>
      </c>
      <c r="I1417" s="5">
        <v>0</v>
      </c>
      <c r="J1417" s="5">
        <v>21</v>
      </c>
      <c r="K1417" s="5">
        <v>0</v>
      </c>
      <c r="L1417" s="5">
        <v>0</v>
      </c>
      <c r="M1417" s="5">
        <v>0</v>
      </c>
      <c r="N1417" s="5">
        <v>0</v>
      </c>
      <c r="O1417" s="6">
        <v>0</v>
      </c>
      <c r="P1417" s="6">
        <v>0</v>
      </c>
      <c r="Q1417" s="6">
        <v>0</v>
      </c>
      <c r="R1417" s="6">
        <v>0</v>
      </c>
      <c r="S1417" s="6">
        <v>6.4220183486238529</v>
      </c>
      <c r="T1417" s="6">
        <v>0</v>
      </c>
      <c r="U1417" s="6">
        <v>0</v>
      </c>
      <c r="V1417" s="6">
        <v>0</v>
      </c>
      <c r="W1417" s="6">
        <v>0</v>
      </c>
      <c r="X1417" s="5">
        <v>125</v>
      </c>
      <c r="Y1417" s="5">
        <v>112</v>
      </c>
      <c r="Z1417" s="5">
        <v>11</v>
      </c>
      <c r="AA1417" s="5">
        <v>0</v>
      </c>
      <c r="AB1417" s="5">
        <v>0</v>
      </c>
      <c r="AC1417" s="5">
        <v>0</v>
      </c>
      <c r="AD1417" s="5">
        <v>125</v>
      </c>
      <c r="AE1417" s="5">
        <v>112</v>
      </c>
      <c r="AF1417" s="5">
        <v>11</v>
      </c>
      <c r="AG1417" s="6">
        <v>9.8214285714285712</v>
      </c>
      <c r="AH1417" s="6">
        <v>89.6</v>
      </c>
      <c r="AI1417" s="3"/>
      <c r="AJ1417" s="3"/>
    </row>
    <row r="1418" spans="1:36" hidden="1" x14ac:dyDescent="0.2">
      <c r="A1418" s="1" t="str">
        <f t="shared" si="22"/>
        <v>Castle PointBlack Caribbean</v>
      </c>
      <c r="B1418" s="3" t="s">
        <v>247</v>
      </c>
      <c r="C1418" s="3" t="s">
        <v>248</v>
      </c>
      <c r="D1418" s="3" t="s">
        <v>716</v>
      </c>
      <c r="E1418" s="5">
        <v>203</v>
      </c>
      <c r="F1418" s="5">
        <v>0</v>
      </c>
      <c r="G1418" s="5">
        <v>0</v>
      </c>
      <c r="H1418" s="5">
        <v>0</v>
      </c>
      <c r="I1418" s="5">
        <v>0</v>
      </c>
      <c r="J1418" s="5">
        <v>7</v>
      </c>
      <c r="K1418" s="5">
        <v>0</v>
      </c>
      <c r="L1418" s="5">
        <v>0</v>
      </c>
      <c r="M1418" s="5">
        <v>0</v>
      </c>
      <c r="N1418" s="5">
        <v>0</v>
      </c>
      <c r="O1418" s="6">
        <v>0</v>
      </c>
      <c r="P1418" s="6">
        <v>0</v>
      </c>
      <c r="Q1418" s="6">
        <v>0</v>
      </c>
      <c r="R1418" s="6">
        <v>0</v>
      </c>
      <c r="S1418" s="6">
        <v>3.4482758620689653</v>
      </c>
      <c r="T1418" s="6">
        <v>0</v>
      </c>
      <c r="U1418" s="6">
        <v>0</v>
      </c>
      <c r="V1418" s="6">
        <v>0</v>
      </c>
      <c r="W1418" s="6">
        <v>0</v>
      </c>
      <c r="X1418" s="5">
        <v>66</v>
      </c>
      <c r="Y1418" s="5">
        <v>60</v>
      </c>
      <c r="Z1418" s="5">
        <v>4</v>
      </c>
      <c r="AA1418" s="5">
        <v>0</v>
      </c>
      <c r="AB1418" s="5">
        <v>0</v>
      </c>
      <c r="AC1418" s="5">
        <v>0</v>
      </c>
      <c r="AD1418" s="5">
        <v>66</v>
      </c>
      <c r="AE1418" s="5">
        <v>60</v>
      </c>
      <c r="AF1418" s="5">
        <v>4</v>
      </c>
      <c r="AG1418" s="6">
        <v>6.666666666666667</v>
      </c>
      <c r="AH1418" s="6">
        <v>90.909090909090907</v>
      </c>
      <c r="AI1418" s="3"/>
      <c r="AJ1418" s="3"/>
    </row>
    <row r="1419" spans="1:36" hidden="1" x14ac:dyDescent="0.2">
      <c r="A1419" s="1" t="str">
        <f t="shared" si="22"/>
        <v>Castle PointBlack Other</v>
      </c>
      <c r="B1419" s="3" t="s">
        <v>247</v>
      </c>
      <c r="C1419" s="3" t="s">
        <v>248</v>
      </c>
      <c r="D1419" s="3" t="s">
        <v>717</v>
      </c>
      <c r="E1419" s="5">
        <v>131</v>
      </c>
      <c r="F1419" s="5">
        <v>0</v>
      </c>
      <c r="G1419" s="5">
        <v>0</v>
      </c>
      <c r="H1419" s="5">
        <v>0</v>
      </c>
      <c r="I1419" s="5">
        <v>0</v>
      </c>
      <c r="J1419" s="5">
        <v>3</v>
      </c>
      <c r="K1419" s="5">
        <v>0</v>
      </c>
      <c r="L1419" s="5">
        <v>0</v>
      </c>
      <c r="M1419" s="5">
        <v>0</v>
      </c>
      <c r="N1419" s="5">
        <v>0</v>
      </c>
      <c r="O1419" s="6">
        <v>0</v>
      </c>
      <c r="P1419" s="6">
        <v>0</v>
      </c>
      <c r="Q1419" s="6">
        <v>0</v>
      </c>
      <c r="R1419" s="6">
        <v>0</v>
      </c>
      <c r="S1419" s="6">
        <v>2.2900763358778624</v>
      </c>
      <c r="T1419" s="6">
        <v>0</v>
      </c>
      <c r="U1419" s="6">
        <v>0</v>
      </c>
      <c r="V1419" s="6">
        <v>0</v>
      </c>
      <c r="W1419" s="6">
        <v>0</v>
      </c>
      <c r="X1419" s="5">
        <v>64</v>
      </c>
      <c r="Y1419" s="5">
        <v>64</v>
      </c>
      <c r="Z1419" s="5">
        <v>1</v>
      </c>
      <c r="AA1419" s="5">
        <v>0</v>
      </c>
      <c r="AB1419" s="5">
        <v>0</v>
      </c>
      <c r="AC1419" s="5">
        <v>0</v>
      </c>
      <c r="AD1419" s="5">
        <v>64</v>
      </c>
      <c r="AE1419" s="5">
        <v>64</v>
      </c>
      <c r="AF1419" s="5">
        <v>1</v>
      </c>
      <c r="AG1419" s="6">
        <v>1.5625</v>
      </c>
      <c r="AH1419" s="6">
        <v>100</v>
      </c>
      <c r="AI1419" s="3"/>
      <c r="AJ1419" s="3"/>
    </row>
    <row r="1420" spans="1:36" hidden="1" x14ac:dyDescent="0.2">
      <c r="A1420" s="1" t="str">
        <f t="shared" si="22"/>
        <v>Castle PointArab</v>
      </c>
      <c r="B1420" s="3" t="s">
        <v>247</v>
      </c>
      <c r="C1420" s="3" t="s">
        <v>248</v>
      </c>
      <c r="D1420" s="3" t="s">
        <v>699</v>
      </c>
      <c r="E1420" s="5">
        <v>31</v>
      </c>
      <c r="F1420" s="5">
        <v>0</v>
      </c>
      <c r="G1420" s="5">
        <v>0</v>
      </c>
      <c r="H1420" s="5">
        <v>0</v>
      </c>
      <c r="I1420" s="5">
        <v>0</v>
      </c>
      <c r="J1420" s="5">
        <v>0</v>
      </c>
      <c r="K1420" s="5">
        <v>0</v>
      </c>
      <c r="L1420" s="5">
        <v>0</v>
      </c>
      <c r="M1420" s="5">
        <v>0</v>
      </c>
      <c r="N1420" s="5">
        <v>0</v>
      </c>
      <c r="O1420" s="6">
        <v>0</v>
      </c>
      <c r="P1420" s="6">
        <v>0</v>
      </c>
      <c r="Q1420" s="6">
        <v>0</v>
      </c>
      <c r="R1420" s="6">
        <v>0</v>
      </c>
      <c r="S1420" s="6">
        <v>0</v>
      </c>
      <c r="T1420" s="6">
        <v>0</v>
      </c>
      <c r="U1420" s="6">
        <v>0</v>
      </c>
      <c r="V1420" s="6">
        <v>0</v>
      </c>
      <c r="W1420" s="6">
        <v>0</v>
      </c>
      <c r="X1420" s="5">
        <v>12</v>
      </c>
      <c r="Y1420" s="5">
        <v>10</v>
      </c>
      <c r="Z1420" s="5">
        <v>0</v>
      </c>
      <c r="AA1420" s="5">
        <v>0</v>
      </c>
      <c r="AB1420" s="5">
        <v>0</v>
      </c>
      <c r="AC1420" s="5">
        <v>0</v>
      </c>
      <c r="AD1420" s="5">
        <v>12</v>
      </c>
      <c r="AE1420" s="5">
        <v>10</v>
      </c>
      <c r="AF1420" s="5">
        <v>0</v>
      </c>
      <c r="AG1420" s="6">
        <v>0</v>
      </c>
      <c r="AH1420" s="6">
        <v>83.333333333333329</v>
      </c>
      <c r="AI1420" s="3"/>
      <c r="AJ1420" s="3"/>
    </row>
    <row r="1421" spans="1:36" hidden="1" x14ac:dyDescent="0.2">
      <c r="A1421" s="1" t="str">
        <f t="shared" si="22"/>
        <v>Castle PointOther</v>
      </c>
      <c r="B1421" s="3" t="s">
        <v>247</v>
      </c>
      <c r="C1421" s="3" t="s">
        <v>248</v>
      </c>
      <c r="D1421" s="3" t="s">
        <v>718</v>
      </c>
      <c r="E1421" s="5">
        <v>123</v>
      </c>
      <c r="F1421" s="5">
        <v>0</v>
      </c>
      <c r="G1421" s="5">
        <v>0</v>
      </c>
      <c r="H1421" s="5">
        <v>0</v>
      </c>
      <c r="I1421" s="5">
        <v>0</v>
      </c>
      <c r="J1421" s="5">
        <v>13</v>
      </c>
      <c r="K1421" s="5">
        <v>0</v>
      </c>
      <c r="L1421" s="5">
        <v>0</v>
      </c>
      <c r="M1421" s="5">
        <v>0</v>
      </c>
      <c r="N1421" s="5">
        <v>0</v>
      </c>
      <c r="O1421" s="6">
        <v>0</v>
      </c>
      <c r="P1421" s="6">
        <v>0</v>
      </c>
      <c r="Q1421" s="6">
        <v>0</v>
      </c>
      <c r="R1421" s="6">
        <v>0</v>
      </c>
      <c r="S1421" s="6">
        <v>10.56910569105691</v>
      </c>
      <c r="T1421" s="6">
        <v>0</v>
      </c>
      <c r="U1421" s="6">
        <v>0</v>
      </c>
      <c r="V1421" s="6">
        <v>0</v>
      </c>
      <c r="W1421" s="6">
        <v>0</v>
      </c>
      <c r="X1421" s="5">
        <v>55</v>
      </c>
      <c r="Y1421" s="5">
        <v>52</v>
      </c>
      <c r="Z1421" s="5">
        <v>5</v>
      </c>
      <c r="AA1421" s="5">
        <v>0</v>
      </c>
      <c r="AB1421" s="5">
        <v>0</v>
      </c>
      <c r="AC1421" s="5">
        <v>0</v>
      </c>
      <c r="AD1421" s="5">
        <v>55</v>
      </c>
      <c r="AE1421" s="5">
        <v>52</v>
      </c>
      <c r="AF1421" s="5">
        <v>5</v>
      </c>
      <c r="AG1421" s="6">
        <v>9.615384615384615</v>
      </c>
      <c r="AH1421" s="6">
        <v>94.545454545454547</v>
      </c>
      <c r="AI1421" s="3"/>
      <c r="AJ1421" s="3"/>
    </row>
    <row r="1422" spans="1:36" x14ac:dyDescent="0.2">
      <c r="A1422" s="1" t="str">
        <f t="shared" si="22"/>
        <v>Central BedfordshireAll people</v>
      </c>
      <c r="B1422" s="3" t="s">
        <v>155</v>
      </c>
      <c r="C1422" s="3" t="s">
        <v>156</v>
      </c>
      <c r="D1422" s="3" t="s">
        <v>700</v>
      </c>
      <c r="E1422" s="5">
        <v>254381</v>
      </c>
      <c r="F1422" s="5">
        <v>0</v>
      </c>
      <c r="G1422" s="5">
        <v>0</v>
      </c>
      <c r="H1422" s="5">
        <v>0</v>
      </c>
      <c r="I1422" s="5">
        <v>0</v>
      </c>
      <c r="J1422" s="5">
        <v>13418</v>
      </c>
      <c r="K1422" s="5">
        <v>9181</v>
      </c>
      <c r="L1422" s="5">
        <v>9572</v>
      </c>
      <c r="M1422" s="5">
        <v>0</v>
      </c>
      <c r="N1422" s="5">
        <v>0</v>
      </c>
      <c r="O1422" s="6">
        <v>0</v>
      </c>
      <c r="P1422" s="6">
        <v>0</v>
      </c>
      <c r="Q1422" s="6">
        <v>0</v>
      </c>
      <c r="R1422" s="6">
        <v>0</v>
      </c>
      <c r="S1422" s="6">
        <v>5.2747650178275896</v>
      </c>
      <c r="T1422" s="6">
        <v>3.6091531993348558</v>
      </c>
      <c r="U1422" s="6">
        <v>3.762859647536569</v>
      </c>
      <c r="V1422" s="6">
        <v>0</v>
      </c>
      <c r="W1422" s="6">
        <v>0</v>
      </c>
      <c r="X1422" s="5">
        <v>86929</v>
      </c>
      <c r="Y1422" s="5">
        <v>78439</v>
      </c>
      <c r="Z1422" s="5">
        <v>3187</v>
      </c>
      <c r="AA1422" s="5">
        <v>0</v>
      </c>
      <c r="AB1422" s="5">
        <v>0</v>
      </c>
      <c r="AC1422" s="5">
        <v>0</v>
      </c>
      <c r="AD1422" s="5">
        <v>86929</v>
      </c>
      <c r="AE1422" s="5">
        <v>78439</v>
      </c>
      <c r="AF1422" s="5">
        <v>3187</v>
      </c>
      <c r="AG1422" s="6">
        <v>4.0630298703451091</v>
      </c>
      <c r="AH1422" s="6">
        <v>90.233408873908587</v>
      </c>
      <c r="AI1422" s="3"/>
      <c r="AJ1422" s="3"/>
    </row>
    <row r="1423" spans="1:36" hidden="1" x14ac:dyDescent="0.2">
      <c r="A1423" s="1" t="str">
        <f t="shared" si="22"/>
        <v>Central BedfordshireWhite British</v>
      </c>
      <c r="B1423" s="3" t="s">
        <v>155</v>
      </c>
      <c r="C1423" s="3" t="s">
        <v>156</v>
      </c>
      <c r="D1423" s="3" t="s">
        <v>701</v>
      </c>
      <c r="E1423" s="5">
        <v>228053</v>
      </c>
      <c r="F1423" s="5">
        <v>0</v>
      </c>
      <c r="G1423" s="5">
        <v>0</v>
      </c>
      <c r="H1423" s="5">
        <v>0</v>
      </c>
      <c r="I1423" s="5">
        <v>0</v>
      </c>
      <c r="J1423" s="5">
        <v>11327</v>
      </c>
      <c r="K1423" s="5">
        <v>8575</v>
      </c>
      <c r="L1423" s="5">
        <v>8016</v>
      </c>
      <c r="M1423" s="5">
        <v>0</v>
      </c>
      <c r="N1423" s="5">
        <v>0</v>
      </c>
      <c r="O1423" s="6">
        <v>0</v>
      </c>
      <c r="P1423" s="6">
        <v>0</v>
      </c>
      <c r="Q1423" s="6">
        <v>0</v>
      </c>
      <c r="R1423" s="6">
        <v>0</v>
      </c>
      <c r="S1423" s="6">
        <v>4.9668278865000683</v>
      </c>
      <c r="T1423" s="6">
        <v>3.7600908560729303</v>
      </c>
      <c r="U1423" s="6">
        <v>3.5149723967674182</v>
      </c>
      <c r="V1423" s="6">
        <v>0</v>
      </c>
      <c r="W1423" s="6">
        <v>0</v>
      </c>
      <c r="X1423" s="5">
        <v>76632</v>
      </c>
      <c r="Y1423" s="5">
        <v>69416</v>
      </c>
      <c r="Z1423" s="5">
        <v>2669</v>
      </c>
      <c r="AA1423" s="5">
        <v>0</v>
      </c>
      <c r="AB1423" s="5">
        <v>0</v>
      </c>
      <c r="AC1423" s="5">
        <v>0</v>
      </c>
      <c r="AD1423" s="5">
        <v>76632</v>
      </c>
      <c r="AE1423" s="5">
        <v>69416</v>
      </c>
      <c r="AF1423" s="5">
        <v>2669</v>
      </c>
      <c r="AG1423" s="6">
        <v>3.8449348853290308</v>
      </c>
      <c r="AH1423" s="6">
        <v>90.583568222152621</v>
      </c>
      <c r="AI1423" s="3"/>
      <c r="AJ1423" s="3"/>
    </row>
    <row r="1424" spans="1:36" hidden="1" x14ac:dyDescent="0.2">
      <c r="A1424" s="1" t="str">
        <f t="shared" si="22"/>
        <v>Central BedfordshireMinorities - all other than White British</v>
      </c>
      <c r="B1424" s="3" t="s">
        <v>155</v>
      </c>
      <c r="C1424" s="3" t="s">
        <v>156</v>
      </c>
      <c r="D1424" s="3" t="s">
        <v>702</v>
      </c>
      <c r="E1424" s="5">
        <v>26328</v>
      </c>
      <c r="F1424" s="5">
        <v>0</v>
      </c>
      <c r="G1424" s="5">
        <v>0</v>
      </c>
      <c r="H1424" s="5">
        <v>0</v>
      </c>
      <c r="I1424" s="5">
        <v>0</v>
      </c>
      <c r="J1424" s="5">
        <v>2091</v>
      </c>
      <c r="K1424" s="5">
        <v>606</v>
      </c>
      <c r="L1424" s="5">
        <v>1556</v>
      </c>
      <c r="M1424" s="5">
        <v>0</v>
      </c>
      <c r="N1424" s="5">
        <v>0</v>
      </c>
      <c r="O1424" s="6">
        <v>0</v>
      </c>
      <c r="P1424" s="6">
        <v>0</v>
      </c>
      <c r="Q1424" s="6">
        <v>0</v>
      </c>
      <c r="R1424" s="6">
        <v>0</v>
      </c>
      <c r="S1424" s="6">
        <v>7.942114858705561</v>
      </c>
      <c r="T1424" s="6">
        <v>2.3017319963536917</v>
      </c>
      <c r="U1424" s="6">
        <v>5.9100577332117901</v>
      </c>
      <c r="V1424" s="6">
        <v>0</v>
      </c>
      <c r="W1424" s="6">
        <v>0</v>
      </c>
      <c r="X1424" s="5">
        <v>10297</v>
      </c>
      <c r="Y1424" s="5">
        <v>9023</v>
      </c>
      <c r="Z1424" s="5">
        <v>518</v>
      </c>
      <c r="AA1424" s="5">
        <v>0</v>
      </c>
      <c r="AB1424" s="5">
        <v>0</v>
      </c>
      <c r="AC1424" s="5">
        <v>0</v>
      </c>
      <c r="AD1424" s="5">
        <v>10297</v>
      </c>
      <c r="AE1424" s="5">
        <v>9023</v>
      </c>
      <c r="AF1424" s="5">
        <v>518</v>
      </c>
      <c r="AG1424" s="6">
        <v>5.7408844065166793</v>
      </c>
      <c r="AH1424" s="6">
        <v>87.627464309993201</v>
      </c>
      <c r="AI1424" s="3"/>
      <c r="AJ1424" s="3"/>
    </row>
    <row r="1425" spans="1:36" hidden="1" x14ac:dyDescent="0.2">
      <c r="A1425" s="1" t="str">
        <f t="shared" si="22"/>
        <v>Central BedfordshireWhite Irish</v>
      </c>
      <c r="B1425" s="3" t="s">
        <v>155</v>
      </c>
      <c r="C1425" s="3" t="s">
        <v>156</v>
      </c>
      <c r="D1425" s="3" t="s">
        <v>703</v>
      </c>
      <c r="E1425" s="5">
        <v>3149</v>
      </c>
      <c r="F1425" s="5">
        <v>0</v>
      </c>
      <c r="G1425" s="5">
        <v>0</v>
      </c>
      <c r="H1425" s="5">
        <v>0</v>
      </c>
      <c r="I1425" s="5">
        <v>0</v>
      </c>
      <c r="J1425" s="5">
        <v>189</v>
      </c>
      <c r="K1425" s="5">
        <v>82</v>
      </c>
      <c r="L1425" s="5">
        <v>165</v>
      </c>
      <c r="M1425" s="5">
        <v>0</v>
      </c>
      <c r="N1425" s="5">
        <v>0</v>
      </c>
      <c r="O1425" s="6">
        <v>0</v>
      </c>
      <c r="P1425" s="6">
        <v>0</v>
      </c>
      <c r="Q1425" s="6">
        <v>0</v>
      </c>
      <c r="R1425" s="6">
        <v>0</v>
      </c>
      <c r="S1425" s="6">
        <v>6.0019053667831059</v>
      </c>
      <c r="T1425" s="6">
        <v>2.6040012702445221</v>
      </c>
      <c r="U1425" s="6">
        <v>5.2397586535408065</v>
      </c>
      <c r="V1425" s="6">
        <v>0</v>
      </c>
      <c r="W1425" s="6">
        <v>0</v>
      </c>
      <c r="X1425" s="5">
        <v>1046</v>
      </c>
      <c r="Y1425" s="5">
        <v>948</v>
      </c>
      <c r="Z1425" s="5">
        <v>32</v>
      </c>
      <c r="AA1425" s="5">
        <v>0</v>
      </c>
      <c r="AB1425" s="5">
        <v>0</v>
      </c>
      <c r="AC1425" s="5">
        <v>0</v>
      </c>
      <c r="AD1425" s="5">
        <v>1046</v>
      </c>
      <c r="AE1425" s="5">
        <v>948</v>
      </c>
      <c r="AF1425" s="5">
        <v>32</v>
      </c>
      <c r="AG1425" s="6">
        <v>3.3755274261603376</v>
      </c>
      <c r="AH1425" s="6">
        <v>90.630975143403447</v>
      </c>
      <c r="AI1425" s="3"/>
      <c r="AJ1425" s="3"/>
    </row>
    <row r="1426" spans="1:36" hidden="1" x14ac:dyDescent="0.2">
      <c r="A1426" s="1" t="str">
        <f t="shared" si="22"/>
        <v>Central BedfordshireWhite Gyspy or Irish Traveller</v>
      </c>
      <c r="B1426" s="3" t="s">
        <v>155</v>
      </c>
      <c r="C1426" s="3" t="s">
        <v>156</v>
      </c>
      <c r="D1426" s="3" t="s">
        <v>704</v>
      </c>
      <c r="E1426" s="5">
        <v>478</v>
      </c>
      <c r="F1426" s="5">
        <v>0</v>
      </c>
      <c r="G1426" s="5">
        <v>0</v>
      </c>
      <c r="H1426" s="5">
        <v>0</v>
      </c>
      <c r="I1426" s="5">
        <v>0</v>
      </c>
      <c r="J1426" s="5">
        <v>31</v>
      </c>
      <c r="K1426" s="5">
        <v>26</v>
      </c>
      <c r="L1426" s="5">
        <v>26</v>
      </c>
      <c r="M1426" s="5">
        <v>0</v>
      </c>
      <c r="N1426" s="5">
        <v>0</v>
      </c>
      <c r="O1426" s="6">
        <v>0</v>
      </c>
      <c r="P1426" s="6">
        <v>0</v>
      </c>
      <c r="Q1426" s="6">
        <v>0</v>
      </c>
      <c r="R1426" s="6">
        <v>0</v>
      </c>
      <c r="S1426" s="6">
        <v>6.485355648535565</v>
      </c>
      <c r="T1426" s="6">
        <v>5.4393305439330542</v>
      </c>
      <c r="U1426" s="6">
        <v>5.4393305439330542</v>
      </c>
      <c r="V1426" s="6">
        <v>0</v>
      </c>
      <c r="W1426" s="6">
        <v>0</v>
      </c>
      <c r="X1426" s="5">
        <v>137</v>
      </c>
      <c r="Y1426" s="5">
        <v>71</v>
      </c>
      <c r="Z1426" s="5">
        <v>17</v>
      </c>
      <c r="AA1426" s="5">
        <v>0</v>
      </c>
      <c r="AB1426" s="5">
        <v>0</v>
      </c>
      <c r="AC1426" s="5">
        <v>0</v>
      </c>
      <c r="AD1426" s="5">
        <v>137</v>
      </c>
      <c r="AE1426" s="5">
        <v>71</v>
      </c>
      <c r="AF1426" s="5">
        <v>17</v>
      </c>
      <c r="AG1426" s="6">
        <v>23.943661971830984</v>
      </c>
      <c r="AH1426" s="6">
        <v>51.824817518248175</v>
      </c>
      <c r="AI1426" s="3"/>
      <c r="AJ1426" s="3"/>
    </row>
    <row r="1427" spans="1:36" hidden="1" x14ac:dyDescent="0.2">
      <c r="A1427" s="1" t="str">
        <f t="shared" si="22"/>
        <v>Central BedfordshireWhite Other</v>
      </c>
      <c r="B1427" s="3" t="s">
        <v>155</v>
      </c>
      <c r="C1427" s="3" t="s">
        <v>156</v>
      </c>
      <c r="D1427" s="3" t="s">
        <v>705</v>
      </c>
      <c r="E1427" s="5">
        <v>7042</v>
      </c>
      <c r="F1427" s="5">
        <v>0</v>
      </c>
      <c r="G1427" s="5">
        <v>0</v>
      </c>
      <c r="H1427" s="5">
        <v>0</v>
      </c>
      <c r="I1427" s="5">
        <v>0</v>
      </c>
      <c r="J1427" s="5">
        <v>415</v>
      </c>
      <c r="K1427" s="5">
        <v>213</v>
      </c>
      <c r="L1427" s="5">
        <v>386</v>
      </c>
      <c r="M1427" s="5">
        <v>0</v>
      </c>
      <c r="N1427" s="5">
        <v>0</v>
      </c>
      <c r="O1427" s="6">
        <v>0</v>
      </c>
      <c r="P1427" s="6">
        <v>0</v>
      </c>
      <c r="Q1427" s="6">
        <v>0</v>
      </c>
      <c r="R1427" s="6">
        <v>0</v>
      </c>
      <c r="S1427" s="6">
        <v>5.8932121556376034</v>
      </c>
      <c r="T1427" s="6">
        <v>3.0247088895200229</v>
      </c>
      <c r="U1427" s="6">
        <v>5.4813973303038912</v>
      </c>
      <c r="V1427" s="6">
        <v>0</v>
      </c>
      <c r="W1427" s="6">
        <v>0</v>
      </c>
      <c r="X1427" s="5">
        <v>3454</v>
      </c>
      <c r="Y1427" s="5">
        <v>3103</v>
      </c>
      <c r="Z1427" s="5">
        <v>117</v>
      </c>
      <c r="AA1427" s="5">
        <v>0</v>
      </c>
      <c r="AB1427" s="5">
        <v>0</v>
      </c>
      <c r="AC1427" s="5">
        <v>0</v>
      </c>
      <c r="AD1427" s="5">
        <v>3454</v>
      </c>
      <c r="AE1427" s="5">
        <v>3103</v>
      </c>
      <c r="AF1427" s="5">
        <v>117</v>
      </c>
      <c r="AG1427" s="6">
        <v>3.7705446342249438</v>
      </c>
      <c r="AH1427" s="6">
        <v>89.83786913723219</v>
      </c>
      <c r="AI1427" s="3"/>
      <c r="AJ1427" s="3"/>
    </row>
    <row r="1428" spans="1:36" hidden="1" x14ac:dyDescent="0.2">
      <c r="A1428" s="1" t="str">
        <f t="shared" si="22"/>
        <v>Central BedfordshireMixed White and Black Caribbean</v>
      </c>
      <c r="B1428" s="3" t="s">
        <v>155</v>
      </c>
      <c r="C1428" s="3" t="s">
        <v>156</v>
      </c>
      <c r="D1428" s="3" t="s">
        <v>706</v>
      </c>
      <c r="E1428" s="5">
        <v>1787</v>
      </c>
      <c r="F1428" s="5">
        <v>0</v>
      </c>
      <c r="G1428" s="5">
        <v>0</v>
      </c>
      <c r="H1428" s="5">
        <v>0</v>
      </c>
      <c r="I1428" s="5">
        <v>0</v>
      </c>
      <c r="J1428" s="5">
        <v>228</v>
      </c>
      <c r="K1428" s="5">
        <v>30</v>
      </c>
      <c r="L1428" s="5">
        <v>98</v>
      </c>
      <c r="M1428" s="5">
        <v>0</v>
      </c>
      <c r="N1428" s="5">
        <v>0</v>
      </c>
      <c r="O1428" s="6">
        <v>0</v>
      </c>
      <c r="P1428" s="6">
        <v>0</v>
      </c>
      <c r="Q1428" s="6">
        <v>0</v>
      </c>
      <c r="R1428" s="6">
        <v>0</v>
      </c>
      <c r="S1428" s="6">
        <v>12.758813654168998</v>
      </c>
      <c r="T1428" s="6">
        <v>1.6787912702853944</v>
      </c>
      <c r="U1428" s="6">
        <v>5.4840514829322888</v>
      </c>
      <c r="V1428" s="6">
        <v>0</v>
      </c>
      <c r="W1428" s="6">
        <v>0</v>
      </c>
      <c r="X1428" s="5">
        <v>405</v>
      </c>
      <c r="Y1428" s="5">
        <v>344</v>
      </c>
      <c r="Z1428" s="5">
        <v>41</v>
      </c>
      <c r="AA1428" s="5">
        <v>0</v>
      </c>
      <c r="AB1428" s="5">
        <v>0</v>
      </c>
      <c r="AC1428" s="5">
        <v>0</v>
      </c>
      <c r="AD1428" s="5">
        <v>405</v>
      </c>
      <c r="AE1428" s="5">
        <v>344</v>
      </c>
      <c r="AF1428" s="5">
        <v>41</v>
      </c>
      <c r="AG1428" s="6">
        <v>11.918604651162791</v>
      </c>
      <c r="AH1428" s="6">
        <v>84.938271604938265</v>
      </c>
      <c r="AI1428" s="3"/>
      <c r="AJ1428" s="3"/>
    </row>
    <row r="1429" spans="1:36" hidden="1" x14ac:dyDescent="0.2">
      <c r="A1429" s="1" t="str">
        <f t="shared" si="22"/>
        <v>Central BedfordshireMixed White and Black African</v>
      </c>
      <c r="B1429" s="3" t="s">
        <v>155</v>
      </c>
      <c r="C1429" s="3" t="s">
        <v>156</v>
      </c>
      <c r="D1429" s="3" t="s">
        <v>707</v>
      </c>
      <c r="E1429" s="5">
        <v>522</v>
      </c>
      <c r="F1429" s="5">
        <v>0</v>
      </c>
      <c r="G1429" s="5">
        <v>0</v>
      </c>
      <c r="H1429" s="5">
        <v>0</v>
      </c>
      <c r="I1429" s="5">
        <v>0</v>
      </c>
      <c r="J1429" s="5">
        <v>79</v>
      </c>
      <c r="K1429" s="5">
        <v>11</v>
      </c>
      <c r="L1429" s="5">
        <v>28</v>
      </c>
      <c r="M1429" s="5">
        <v>0</v>
      </c>
      <c r="N1429" s="5">
        <v>0</v>
      </c>
      <c r="O1429" s="6">
        <v>0</v>
      </c>
      <c r="P1429" s="6">
        <v>0</v>
      </c>
      <c r="Q1429" s="6">
        <v>0</v>
      </c>
      <c r="R1429" s="6">
        <v>0</v>
      </c>
      <c r="S1429" s="6">
        <v>15.134099616858238</v>
      </c>
      <c r="T1429" s="6">
        <v>2.1072796934865901</v>
      </c>
      <c r="U1429" s="6">
        <v>5.3639846743295019</v>
      </c>
      <c r="V1429" s="6">
        <v>0</v>
      </c>
      <c r="W1429" s="6">
        <v>0</v>
      </c>
      <c r="X1429" s="5">
        <v>114</v>
      </c>
      <c r="Y1429" s="5">
        <v>102</v>
      </c>
      <c r="Z1429" s="5">
        <v>7</v>
      </c>
      <c r="AA1429" s="5">
        <v>0</v>
      </c>
      <c r="AB1429" s="5">
        <v>0</v>
      </c>
      <c r="AC1429" s="5">
        <v>0</v>
      </c>
      <c r="AD1429" s="5">
        <v>114</v>
      </c>
      <c r="AE1429" s="5">
        <v>102</v>
      </c>
      <c r="AF1429" s="5">
        <v>7</v>
      </c>
      <c r="AG1429" s="6">
        <v>6.8627450980392153</v>
      </c>
      <c r="AH1429" s="6">
        <v>89.473684210526315</v>
      </c>
      <c r="AI1429" s="3"/>
      <c r="AJ1429" s="3"/>
    </row>
    <row r="1430" spans="1:36" hidden="1" x14ac:dyDescent="0.2">
      <c r="A1430" s="1" t="str">
        <f t="shared" si="22"/>
        <v>Central BedfordshireMixed White and Asian</v>
      </c>
      <c r="B1430" s="3" t="s">
        <v>155</v>
      </c>
      <c r="C1430" s="3" t="s">
        <v>156</v>
      </c>
      <c r="D1430" s="3" t="s">
        <v>708</v>
      </c>
      <c r="E1430" s="5">
        <v>1474</v>
      </c>
      <c r="F1430" s="5">
        <v>0</v>
      </c>
      <c r="G1430" s="5">
        <v>0</v>
      </c>
      <c r="H1430" s="5">
        <v>0</v>
      </c>
      <c r="I1430" s="5">
        <v>0</v>
      </c>
      <c r="J1430" s="5">
        <v>106</v>
      </c>
      <c r="K1430" s="5">
        <v>53</v>
      </c>
      <c r="L1430" s="5">
        <v>75</v>
      </c>
      <c r="M1430" s="5">
        <v>0</v>
      </c>
      <c r="N1430" s="5">
        <v>0</v>
      </c>
      <c r="O1430" s="6">
        <v>0</v>
      </c>
      <c r="P1430" s="6">
        <v>0</v>
      </c>
      <c r="Q1430" s="6">
        <v>0</v>
      </c>
      <c r="R1430" s="6">
        <v>0</v>
      </c>
      <c r="S1430" s="6">
        <v>7.1913161465400268</v>
      </c>
      <c r="T1430" s="6">
        <v>3.5956580732700134</v>
      </c>
      <c r="U1430" s="6">
        <v>5.0881953867028491</v>
      </c>
      <c r="V1430" s="6">
        <v>0</v>
      </c>
      <c r="W1430" s="6">
        <v>0</v>
      </c>
      <c r="X1430" s="5">
        <v>308</v>
      </c>
      <c r="Y1430" s="5">
        <v>275</v>
      </c>
      <c r="Z1430" s="5">
        <v>23</v>
      </c>
      <c r="AA1430" s="5">
        <v>0</v>
      </c>
      <c r="AB1430" s="5">
        <v>0</v>
      </c>
      <c r="AC1430" s="5">
        <v>0</v>
      </c>
      <c r="AD1430" s="5">
        <v>308</v>
      </c>
      <c r="AE1430" s="5">
        <v>275</v>
      </c>
      <c r="AF1430" s="5">
        <v>23</v>
      </c>
      <c r="AG1430" s="6">
        <v>8.3636363636363633</v>
      </c>
      <c r="AH1430" s="6">
        <v>89.285714285714292</v>
      </c>
      <c r="AI1430" s="3"/>
      <c r="AJ1430" s="3"/>
    </row>
    <row r="1431" spans="1:36" hidden="1" x14ac:dyDescent="0.2">
      <c r="A1431" s="1" t="str">
        <f t="shared" si="22"/>
        <v>Central BedfordshireMixed Other</v>
      </c>
      <c r="B1431" s="3" t="s">
        <v>155</v>
      </c>
      <c r="C1431" s="3" t="s">
        <v>156</v>
      </c>
      <c r="D1431" s="3" t="s">
        <v>709</v>
      </c>
      <c r="E1431" s="5">
        <v>1006</v>
      </c>
      <c r="F1431" s="5">
        <v>0</v>
      </c>
      <c r="G1431" s="5">
        <v>0</v>
      </c>
      <c r="H1431" s="5">
        <v>0</v>
      </c>
      <c r="I1431" s="5">
        <v>0</v>
      </c>
      <c r="J1431" s="5">
        <v>71</v>
      </c>
      <c r="K1431" s="5">
        <v>12</v>
      </c>
      <c r="L1431" s="5">
        <v>50</v>
      </c>
      <c r="M1431" s="5">
        <v>0</v>
      </c>
      <c r="N1431" s="5">
        <v>0</v>
      </c>
      <c r="O1431" s="6">
        <v>0</v>
      </c>
      <c r="P1431" s="6">
        <v>0</v>
      </c>
      <c r="Q1431" s="6">
        <v>0</v>
      </c>
      <c r="R1431" s="6">
        <v>0</v>
      </c>
      <c r="S1431" s="6">
        <v>7.0576540755467194</v>
      </c>
      <c r="T1431" s="6">
        <v>1.1928429423459244</v>
      </c>
      <c r="U1431" s="6">
        <v>4.9701789264413518</v>
      </c>
      <c r="V1431" s="6">
        <v>0</v>
      </c>
      <c r="W1431" s="6">
        <v>0</v>
      </c>
      <c r="X1431" s="5">
        <v>269</v>
      </c>
      <c r="Y1431" s="5">
        <v>233</v>
      </c>
      <c r="Z1431" s="5">
        <v>6</v>
      </c>
      <c r="AA1431" s="5">
        <v>0</v>
      </c>
      <c r="AB1431" s="5">
        <v>0</v>
      </c>
      <c r="AC1431" s="5">
        <v>0</v>
      </c>
      <c r="AD1431" s="5">
        <v>269</v>
      </c>
      <c r="AE1431" s="5">
        <v>233</v>
      </c>
      <c r="AF1431" s="5">
        <v>6</v>
      </c>
      <c r="AG1431" s="6">
        <v>2.5751072961373391</v>
      </c>
      <c r="AH1431" s="6">
        <v>86.617100371747213</v>
      </c>
      <c r="AI1431" s="3"/>
      <c r="AJ1431" s="3"/>
    </row>
    <row r="1432" spans="1:36" hidden="1" x14ac:dyDescent="0.2">
      <c r="A1432" s="1" t="str">
        <f t="shared" si="22"/>
        <v>Central BedfordshireIndian</v>
      </c>
      <c r="B1432" s="3" t="s">
        <v>155</v>
      </c>
      <c r="C1432" s="3" t="s">
        <v>156</v>
      </c>
      <c r="D1432" s="3" t="s">
        <v>710</v>
      </c>
      <c r="E1432" s="5">
        <v>2533</v>
      </c>
      <c r="F1432" s="5">
        <v>0</v>
      </c>
      <c r="G1432" s="5">
        <v>0</v>
      </c>
      <c r="H1432" s="5">
        <v>0</v>
      </c>
      <c r="I1432" s="5">
        <v>0</v>
      </c>
      <c r="J1432" s="5">
        <v>116</v>
      </c>
      <c r="K1432" s="5">
        <v>62</v>
      </c>
      <c r="L1432" s="5">
        <v>151</v>
      </c>
      <c r="M1432" s="5">
        <v>0</v>
      </c>
      <c r="N1432" s="5">
        <v>0</v>
      </c>
      <c r="O1432" s="6">
        <v>0</v>
      </c>
      <c r="P1432" s="6">
        <v>0</v>
      </c>
      <c r="Q1432" s="6">
        <v>0</v>
      </c>
      <c r="R1432" s="6">
        <v>0</v>
      </c>
      <c r="S1432" s="6">
        <v>4.579549940781682</v>
      </c>
      <c r="T1432" s="6">
        <v>2.4476904855902091</v>
      </c>
      <c r="U1432" s="6">
        <v>5.9613106987761544</v>
      </c>
      <c r="V1432" s="6">
        <v>0</v>
      </c>
      <c r="W1432" s="6">
        <v>0</v>
      </c>
      <c r="X1432" s="5">
        <v>1095</v>
      </c>
      <c r="Y1432" s="5">
        <v>983</v>
      </c>
      <c r="Z1432" s="5">
        <v>41</v>
      </c>
      <c r="AA1432" s="5">
        <v>0</v>
      </c>
      <c r="AB1432" s="5">
        <v>0</v>
      </c>
      <c r="AC1432" s="5">
        <v>0</v>
      </c>
      <c r="AD1432" s="5">
        <v>1095</v>
      </c>
      <c r="AE1432" s="5">
        <v>983</v>
      </c>
      <c r="AF1432" s="5">
        <v>41</v>
      </c>
      <c r="AG1432" s="6">
        <v>4.1709053916581889</v>
      </c>
      <c r="AH1432" s="6">
        <v>89.771689497716892</v>
      </c>
      <c r="AI1432" s="3"/>
      <c r="AJ1432" s="3"/>
    </row>
    <row r="1433" spans="1:36" hidden="1" x14ac:dyDescent="0.2">
      <c r="A1433" s="1" t="str">
        <f t="shared" si="22"/>
        <v>Central BedfordshirePakistani</v>
      </c>
      <c r="B1433" s="3" t="s">
        <v>155</v>
      </c>
      <c r="C1433" s="3" t="s">
        <v>156</v>
      </c>
      <c r="D1433" s="3" t="s">
        <v>711</v>
      </c>
      <c r="E1433" s="5">
        <v>442</v>
      </c>
      <c r="F1433" s="5">
        <v>0</v>
      </c>
      <c r="G1433" s="5">
        <v>0</v>
      </c>
      <c r="H1433" s="5">
        <v>0</v>
      </c>
      <c r="I1433" s="5">
        <v>0</v>
      </c>
      <c r="J1433" s="5">
        <v>29</v>
      </c>
      <c r="K1433" s="5">
        <v>1</v>
      </c>
      <c r="L1433" s="5">
        <v>37</v>
      </c>
      <c r="M1433" s="5">
        <v>0</v>
      </c>
      <c r="N1433" s="5">
        <v>0</v>
      </c>
      <c r="O1433" s="6">
        <v>0</v>
      </c>
      <c r="P1433" s="6">
        <v>0</v>
      </c>
      <c r="Q1433" s="6">
        <v>0</v>
      </c>
      <c r="R1433" s="6">
        <v>0</v>
      </c>
      <c r="S1433" s="6">
        <v>6.5610859728506785</v>
      </c>
      <c r="T1433" s="6">
        <v>0.22624434389140272</v>
      </c>
      <c r="U1433" s="6">
        <v>8.3710407239819009</v>
      </c>
      <c r="V1433" s="6">
        <v>0</v>
      </c>
      <c r="W1433" s="6">
        <v>0</v>
      </c>
      <c r="X1433" s="5">
        <v>192</v>
      </c>
      <c r="Y1433" s="5">
        <v>150</v>
      </c>
      <c r="Z1433" s="5">
        <v>14</v>
      </c>
      <c r="AA1433" s="5">
        <v>0</v>
      </c>
      <c r="AB1433" s="5">
        <v>0</v>
      </c>
      <c r="AC1433" s="5">
        <v>0</v>
      </c>
      <c r="AD1433" s="5">
        <v>192</v>
      </c>
      <c r="AE1433" s="5">
        <v>150</v>
      </c>
      <c r="AF1433" s="5">
        <v>14</v>
      </c>
      <c r="AG1433" s="6">
        <v>9.3333333333333339</v>
      </c>
      <c r="AH1433" s="6">
        <v>78.125</v>
      </c>
      <c r="AI1433" s="3"/>
      <c r="AJ1433" s="3"/>
    </row>
    <row r="1434" spans="1:36" hidden="1" x14ac:dyDescent="0.2">
      <c r="A1434" s="1" t="str">
        <f t="shared" si="22"/>
        <v>Central BedfordshireBangladeshi</v>
      </c>
      <c r="B1434" s="3" t="s">
        <v>155</v>
      </c>
      <c r="C1434" s="3" t="s">
        <v>156</v>
      </c>
      <c r="D1434" s="3" t="s">
        <v>712</v>
      </c>
      <c r="E1434" s="5">
        <v>214</v>
      </c>
      <c r="F1434" s="5">
        <v>0</v>
      </c>
      <c r="G1434" s="5">
        <v>0</v>
      </c>
      <c r="H1434" s="5">
        <v>0</v>
      </c>
      <c r="I1434" s="5">
        <v>0</v>
      </c>
      <c r="J1434" s="5">
        <v>26</v>
      </c>
      <c r="K1434" s="5">
        <v>2</v>
      </c>
      <c r="L1434" s="5">
        <v>8</v>
      </c>
      <c r="M1434" s="5">
        <v>0</v>
      </c>
      <c r="N1434" s="5">
        <v>0</v>
      </c>
      <c r="O1434" s="6">
        <v>0</v>
      </c>
      <c r="P1434" s="6">
        <v>0</v>
      </c>
      <c r="Q1434" s="6">
        <v>0</v>
      </c>
      <c r="R1434" s="6">
        <v>0</v>
      </c>
      <c r="S1434" s="6">
        <v>12.149532710280374</v>
      </c>
      <c r="T1434" s="6">
        <v>0.93457943925233644</v>
      </c>
      <c r="U1434" s="6">
        <v>3.7383177570093458</v>
      </c>
      <c r="V1434" s="6">
        <v>0</v>
      </c>
      <c r="W1434" s="6">
        <v>0</v>
      </c>
      <c r="X1434" s="5">
        <v>99</v>
      </c>
      <c r="Y1434" s="5">
        <v>78</v>
      </c>
      <c r="Z1434" s="5">
        <v>7</v>
      </c>
      <c r="AA1434" s="5">
        <v>0</v>
      </c>
      <c r="AB1434" s="5">
        <v>0</v>
      </c>
      <c r="AC1434" s="5">
        <v>0</v>
      </c>
      <c r="AD1434" s="5">
        <v>99</v>
      </c>
      <c r="AE1434" s="5">
        <v>78</v>
      </c>
      <c r="AF1434" s="5">
        <v>7</v>
      </c>
      <c r="AG1434" s="6">
        <v>8.9743589743589745</v>
      </c>
      <c r="AH1434" s="6">
        <v>78.787878787878782</v>
      </c>
      <c r="AI1434" s="3"/>
      <c r="AJ1434" s="3"/>
    </row>
    <row r="1435" spans="1:36" hidden="1" x14ac:dyDescent="0.2">
      <c r="A1435" s="1" t="str">
        <f t="shared" si="22"/>
        <v>Central BedfordshireChinese</v>
      </c>
      <c r="B1435" s="3" t="s">
        <v>155</v>
      </c>
      <c r="C1435" s="3" t="s">
        <v>156</v>
      </c>
      <c r="D1435" s="3" t="s">
        <v>713</v>
      </c>
      <c r="E1435" s="5">
        <v>1404</v>
      </c>
      <c r="F1435" s="5">
        <v>0</v>
      </c>
      <c r="G1435" s="5">
        <v>0</v>
      </c>
      <c r="H1435" s="5">
        <v>0</v>
      </c>
      <c r="I1435" s="5">
        <v>0</v>
      </c>
      <c r="J1435" s="5">
        <v>59</v>
      </c>
      <c r="K1435" s="5">
        <v>21</v>
      </c>
      <c r="L1435" s="5">
        <v>66</v>
      </c>
      <c r="M1435" s="5">
        <v>0</v>
      </c>
      <c r="N1435" s="5">
        <v>0</v>
      </c>
      <c r="O1435" s="6">
        <v>0</v>
      </c>
      <c r="P1435" s="6">
        <v>0</v>
      </c>
      <c r="Q1435" s="6">
        <v>0</v>
      </c>
      <c r="R1435" s="6">
        <v>0</v>
      </c>
      <c r="S1435" s="6">
        <v>4.2022792022792022</v>
      </c>
      <c r="T1435" s="6">
        <v>1.4957264957264957</v>
      </c>
      <c r="U1435" s="6">
        <v>4.700854700854701</v>
      </c>
      <c r="V1435" s="6">
        <v>0</v>
      </c>
      <c r="W1435" s="6">
        <v>0</v>
      </c>
      <c r="X1435" s="5">
        <v>451</v>
      </c>
      <c r="Y1435" s="5">
        <v>389</v>
      </c>
      <c r="Z1435" s="5">
        <v>26</v>
      </c>
      <c r="AA1435" s="5">
        <v>0</v>
      </c>
      <c r="AB1435" s="5">
        <v>0</v>
      </c>
      <c r="AC1435" s="5">
        <v>0</v>
      </c>
      <c r="AD1435" s="5">
        <v>451</v>
      </c>
      <c r="AE1435" s="5">
        <v>389</v>
      </c>
      <c r="AF1435" s="5">
        <v>26</v>
      </c>
      <c r="AG1435" s="6">
        <v>6.6838046272493576</v>
      </c>
      <c r="AH1435" s="6">
        <v>86.252771618625275</v>
      </c>
      <c r="AI1435" s="3"/>
      <c r="AJ1435" s="3"/>
    </row>
    <row r="1436" spans="1:36" hidden="1" x14ac:dyDescent="0.2">
      <c r="A1436" s="1" t="str">
        <f t="shared" si="22"/>
        <v>Central BedfordshireAsian Other</v>
      </c>
      <c r="B1436" s="3" t="s">
        <v>155</v>
      </c>
      <c r="C1436" s="3" t="s">
        <v>156</v>
      </c>
      <c r="D1436" s="3" t="s">
        <v>714</v>
      </c>
      <c r="E1436" s="5">
        <v>1809</v>
      </c>
      <c r="F1436" s="5">
        <v>0</v>
      </c>
      <c r="G1436" s="5">
        <v>0</v>
      </c>
      <c r="H1436" s="5">
        <v>0</v>
      </c>
      <c r="I1436" s="5">
        <v>0</v>
      </c>
      <c r="J1436" s="5">
        <v>92</v>
      </c>
      <c r="K1436" s="5">
        <v>27</v>
      </c>
      <c r="L1436" s="5">
        <v>106</v>
      </c>
      <c r="M1436" s="5">
        <v>0</v>
      </c>
      <c r="N1436" s="5">
        <v>0</v>
      </c>
      <c r="O1436" s="6">
        <v>0</v>
      </c>
      <c r="P1436" s="6">
        <v>0</v>
      </c>
      <c r="Q1436" s="6">
        <v>0</v>
      </c>
      <c r="R1436" s="6">
        <v>0</v>
      </c>
      <c r="S1436" s="6">
        <v>5.0856826976229961</v>
      </c>
      <c r="T1436" s="6">
        <v>1.4925373134328359</v>
      </c>
      <c r="U1436" s="6">
        <v>5.8595909342177999</v>
      </c>
      <c r="V1436" s="6">
        <v>0</v>
      </c>
      <c r="W1436" s="6">
        <v>0</v>
      </c>
      <c r="X1436" s="5">
        <v>839</v>
      </c>
      <c r="Y1436" s="5">
        <v>692</v>
      </c>
      <c r="Z1436" s="5">
        <v>34</v>
      </c>
      <c r="AA1436" s="5">
        <v>0</v>
      </c>
      <c r="AB1436" s="5">
        <v>0</v>
      </c>
      <c r="AC1436" s="5">
        <v>0</v>
      </c>
      <c r="AD1436" s="5">
        <v>839</v>
      </c>
      <c r="AE1436" s="5">
        <v>692</v>
      </c>
      <c r="AF1436" s="5">
        <v>34</v>
      </c>
      <c r="AG1436" s="6">
        <v>4.9132947976878611</v>
      </c>
      <c r="AH1436" s="6">
        <v>82.479141835518476</v>
      </c>
      <c r="AI1436" s="3"/>
      <c r="AJ1436" s="3"/>
    </row>
    <row r="1437" spans="1:36" hidden="1" x14ac:dyDescent="0.2">
      <c r="A1437" s="1" t="str">
        <f t="shared" si="22"/>
        <v>Central BedfordshireBlack African</v>
      </c>
      <c r="B1437" s="3" t="s">
        <v>155</v>
      </c>
      <c r="C1437" s="3" t="s">
        <v>156</v>
      </c>
      <c r="D1437" s="3" t="s">
        <v>715</v>
      </c>
      <c r="E1437" s="5">
        <v>2054</v>
      </c>
      <c r="F1437" s="5">
        <v>0</v>
      </c>
      <c r="G1437" s="5">
        <v>0</v>
      </c>
      <c r="H1437" s="5">
        <v>0</v>
      </c>
      <c r="I1437" s="5">
        <v>0</v>
      </c>
      <c r="J1437" s="5">
        <v>392</v>
      </c>
      <c r="K1437" s="5">
        <v>30</v>
      </c>
      <c r="L1437" s="5">
        <v>187</v>
      </c>
      <c r="M1437" s="5">
        <v>0</v>
      </c>
      <c r="N1437" s="5">
        <v>0</v>
      </c>
      <c r="O1437" s="6">
        <v>0</v>
      </c>
      <c r="P1437" s="6">
        <v>0</v>
      </c>
      <c r="Q1437" s="6">
        <v>0</v>
      </c>
      <c r="R1437" s="6">
        <v>0</v>
      </c>
      <c r="S1437" s="6">
        <v>19.084712755598833</v>
      </c>
      <c r="T1437" s="6">
        <v>1.4605647517039921</v>
      </c>
      <c r="U1437" s="6">
        <v>9.1041869522882184</v>
      </c>
      <c r="V1437" s="6">
        <v>0</v>
      </c>
      <c r="W1437" s="6">
        <v>0</v>
      </c>
      <c r="X1437" s="5">
        <v>838</v>
      </c>
      <c r="Y1437" s="5">
        <v>736</v>
      </c>
      <c r="Z1437" s="5">
        <v>74</v>
      </c>
      <c r="AA1437" s="5">
        <v>0</v>
      </c>
      <c r="AB1437" s="5">
        <v>0</v>
      </c>
      <c r="AC1437" s="5">
        <v>0</v>
      </c>
      <c r="AD1437" s="5">
        <v>838</v>
      </c>
      <c r="AE1437" s="5">
        <v>736</v>
      </c>
      <c r="AF1437" s="5">
        <v>74</v>
      </c>
      <c r="AG1437" s="6">
        <v>10.054347826086957</v>
      </c>
      <c r="AH1437" s="6">
        <v>87.828162291169448</v>
      </c>
      <c r="AI1437" s="3"/>
      <c r="AJ1437" s="3"/>
    </row>
    <row r="1438" spans="1:36" hidden="1" x14ac:dyDescent="0.2">
      <c r="A1438" s="1" t="str">
        <f t="shared" si="22"/>
        <v>Central BedfordshireBlack Caribbean</v>
      </c>
      <c r="B1438" s="3" t="s">
        <v>155</v>
      </c>
      <c r="C1438" s="3" t="s">
        <v>156</v>
      </c>
      <c r="D1438" s="3" t="s">
        <v>716</v>
      </c>
      <c r="E1438" s="5">
        <v>1230</v>
      </c>
      <c r="F1438" s="5">
        <v>0</v>
      </c>
      <c r="G1438" s="5">
        <v>0</v>
      </c>
      <c r="H1438" s="5">
        <v>0</v>
      </c>
      <c r="I1438" s="5">
        <v>0</v>
      </c>
      <c r="J1438" s="5">
        <v>161</v>
      </c>
      <c r="K1438" s="5">
        <v>15</v>
      </c>
      <c r="L1438" s="5">
        <v>102</v>
      </c>
      <c r="M1438" s="5">
        <v>0</v>
      </c>
      <c r="N1438" s="5">
        <v>0</v>
      </c>
      <c r="O1438" s="6">
        <v>0</v>
      </c>
      <c r="P1438" s="6">
        <v>0</v>
      </c>
      <c r="Q1438" s="6">
        <v>0</v>
      </c>
      <c r="R1438" s="6">
        <v>0</v>
      </c>
      <c r="S1438" s="6">
        <v>13.089430894308943</v>
      </c>
      <c r="T1438" s="6">
        <v>1.2195121951219512</v>
      </c>
      <c r="U1438" s="6">
        <v>8.2926829268292686</v>
      </c>
      <c r="V1438" s="6">
        <v>0</v>
      </c>
      <c r="W1438" s="6">
        <v>0</v>
      </c>
      <c r="X1438" s="5">
        <v>577</v>
      </c>
      <c r="Y1438" s="5">
        <v>538</v>
      </c>
      <c r="Z1438" s="5">
        <v>44</v>
      </c>
      <c r="AA1438" s="5">
        <v>0</v>
      </c>
      <c r="AB1438" s="5">
        <v>0</v>
      </c>
      <c r="AC1438" s="5">
        <v>0</v>
      </c>
      <c r="AD1438" s="5">
        <v>577</v>
      </c>
      <c r="AE1438" s="5">
        <v>538</v>
      </c>
      <c r="AF1438" s="5">
        <v>44</v>
      </c>
      <c r="AG1438" s="6">
        <v>8.1784386617100377</v>
      </c>
      <c r="AH1438" s="6">
        <v>93.240901213171583</v>
      </c>
      <c r="AI1438" s="3"/>
      <c r="AJ1438" s="3"/>
    </row>
    <row r="1439" spans="1:36" hidden="1" x14ac:dyDescent="0.2">
      <c r="A1439" s="1" t="str">
        <f t="shared" si="22"/>
        <v>Central BedfordshireBlack Other</v>
      </c>
      <c r="B1439" s="3" t="s">
        <v>155</v>
      </c>
      <c r="C1439" s="3" t="s">
        <v>156</v>
      </c>
      <c r="D1439" s="3" t="s">
        <v>717</v>
      </c>
      <c r="E1439" s="5">
        <v>330</v>
      </c>
      <c r="F1439" s="5">
        <v>0</v>
      </c>
      <c r="G1439" s="5">
        <v>0</v>
      </c>
      <c r="H1439" s="5">
        <v>0</v>
      </c>
      <c r="I1439" s="5">
        <v>0</v>
      </c>
      <c r="J1439" s="5">
        <v>45</v>
      </c>
      <c r="K1439" s="5">
        <v>2</v>
      </c>
      <c r="L1439" s="5">
        <v>18</v>
      </c>
      <c r="M1439" s="5">
        <v>0</v>
      </c>
      <c r="N1439" s="5">
        <v>0</v>
      </c>
      <c r="O1439" s="6">
        <v>0</v>
      </c>
      <c r="P1439" s="6">
        <v>0</v>
      </c>
      <c r="Q1439" s="6">
        <v>0</v>
      </c>
      <c r="R1439" s="6">
        <v>0</v>
      </c>
      <c r="S1439" s="6">
        <v>13.636363636363637</v>
      </c>
      <c r="T1439" s="6">
        <v>0.60606060606060608</v>
      </c>
      <c r="U1439" s="6">
        <v>5.4545454545454541</v>
      </c>
      <c r="V1439" s="6">
        <v>0</v>
      </c>
      <c r="W1439" s="6">
        <v>0</v>
      </c>
      <c r="X1439" s="5">
        <v>135</v>
      </c>
      <c r="Y1439" s="5">
        <v>120</v>
      </c>
      <c r="Z1439" s="5">
        <v>13</v>
      </c>
      <c r="AA1439" s="5">
        <v>0</v>
      </c>
      <c r="AB1439" s="5">
        <v>0</v>
      </c>
      <c r="AC1439" s="5">
        <v>0</v>
      </c>
      <c r="AD1439" s="5">
        <v>135</v>
      </c>
      <c r="AE1439" s="5">
        <v>120</v>
      </c>
      <c r="AF1439" s="5">
        <v>13</v>
      </c>
      <c r="AG1439" s="6">
        <v>10.833333333333334</v>
      </c>
      <c r="AH1439" s="6">
        <v>88.888888888888886</v>
      </c>
      <c r="AI1439" s="3"/>
      <c r="AJ1439" s="3"/>
    </row>
    <row r="1440" spans="1:36" hidden="1" x14ac:dyDescent="0.2">
      <c r="A1440" s="1" t="str">
        <f t="shared" si="22"/>
        <v>Central BedfordshireArab</v>
      </c>
      <c r="B1440" s="3" t="s">
        <v>155</v>
      </c>
      <c r="C1440" s="3" t="s">
        <v>156</v>
      </c>
      <c r="D1440" s="3" t="s">
        <v>699</v>
      </c>
      <c r="E1440" s="5">
        <v>357</v>
      </c>
      <c r="F1440" s="5">
        <v>0</v>
      </c>
      <c r="G1440" s="5">
        <v>0</v>
      </c>
      <c r="H1440" s="5">
        <v>0</v>
      </c>
      <c r="I1440" s="5">
        <v>0</v>
      </c>
      <c r="J1440" s="5">
        <v>33</v>
      </c>
      <c r="K1440" s="5">
        <v>3</v>
      </c>
      <c r="L1440" s="5">
        <v>17</v>
      </c>
      <c r="M1440" s="5">
        <v>0</v>
      </c>
      <c r="N1440" s="5">
        <v>0</v>
      </c>
      <c r="O1440" s="6">
        <v>0</v>
      </c>
      <c r="P1440" s="6">
        <v>0</v>
      </c>
      <c r="Q1440" s="6">
        <v>0</v>
      </c>
      <c r="R1440" s="6">
        <v>0</v>
      </c>
      <c r="S1440" s="6">
        <v>9.2436974789915958</v>
      </c>
      <c r="T1440" s="6">
        <v>0.84033613445378152</v>
      </c>
      <c r="U1440" s="6">
        <v>4.7619047619047619</v>
      </c>
      <c r="V1440" s="6">
        <v>0</v>
      </c>
      <c r="W1440" s="6">
        <v>0</v>
      </c>
      <c r="X1440" s="5">
        <v>104</v>
      </c>
      <c r="Y1440" s="5">
        <v>65</v>
      </c>
      <c r="Z1440" s="5">
        <v>6</v>
      </c>
      <c r="AA1440" s="5">
        <v>0</v>
      </c>
      <c r="AB1440" s="5">
        <v>0</v>
      </c>
      <c r="AC1440" s="5">
        <v>0</v>
      </c>
      <c r="AD1440" s="5">
        <v>104</v>
      </c>
      <c r="AE1440" s="5">
        <v>65</v>
      </c>
      <c r="AF1440" s="5">
        <v>6</v>
      </c>
      <c r="AG1440" s="6">
        <v>9.2307692307692299</v>
      </c>
      <c r="AH1440" s="6">
        <v>62.5</v>
      </c>
      <c r="AI1440" s="3"/>
      <c r="AJ1440" s="3"/>
    </row>
    <row r="1441" spans="1:36" hidden="1" x14ac:dyDescent="0.2">
      <c r="A1441" s="1" t="str">
        <f t="shared" si="22"/>
        <v>Central BedfordshireOther</v>
      </c>
      <c r="B1441" s="3" t="s">
        <v>155</v>
      </c>
      <c r="C1441" s="3" t="s">
        <v>156</v>
      </c>
      <c r="D1441" s="3" t="s">
        <v>718</v>
      </c>
      <c r="E1441" s="5">
        <v>497</v>
      </c>
      <c r="F1441" s="5">
        <v>0</v>
      </c>
      <c r="G1441" s="5">
        <v>0</v>
      </c>
      <c r="H1441" s="5">
        <v>0</v>
      </c>
      <c r="I1441" s="5">
        <v>0</v>
      </c>
      <c r="J1441" s="5">
        <v>19</v>
      </c>
      <c r="K1441" s="5">
        <v>16</v>
      </c>
      <c r="L1441" s="5">
        <v>36</v>
      </c>
      <c r="M1441" s="5">
        <v>0</v>
      </c>
      <c r="N1441" s="5">
        <v>0</v>
      </c>
      <c r="O1441" s="6">
        <v>0</v>
      </c>
      <c r="P1441" s="6">
        <v>0</v>
      </c>
      <c r="Q1441" s="6">
        <v>0</v>
      </c>
      <c r="R1441" s="6">
        <v>0</v>
      </c>
      <c r="S1441" s="6">
        <v>3.8229376257545273</v>
      </c>
      <c r="T1441" s="6">
        <v>3.2193158953722336</v>
      </c>
      <c r="U1441" s="6">
        <v>7.2434607645875255</v>
      </c>
      <c r="V1441" s="6">
        <v>0</v>
      </c>
      <c r="W1441" s="6">
        <v>0</v>
      </c>
      <c r="X1441" s="5">
        <v>234</v>
      </c>
      <c r="Y1441" s="5">
        <v>196</v>
      </c>
      <c r="Z1441" s="5">
        <v>16</v>
      </c>
      <c r="AA1441" s="5">
        <v>0</v>
      </c>
      <c r="AB1441" s="5">
        <v>0</v>
      </c>
      <c r="AC1441" s="5">
        <v>0</v>
      </c>
      <c r="AD1441" s="5">
        <v>234</v>
      </c>
      <c r="AE1441" s="5">
        <v>196</v>
      </c>
      <c r="AF1441" s="5">
        <v>16</v>
      </c>
      <c r="AG1441" s="6">
        <v>8.1632653061224492</v>
      </c>
      <c r="AH1441" s="6">
        <v>83.760683760683762</v>
      </c>
      <c r="AI1441" s="3"/>
      <c r="AJ1441" s="3"/>
    </row>
    <row r="1442" spans="1:36" x14ac:dyDescent="0.2">
      <c r="A1442" s="1" t="str">
        <f t="shared" si="22"/>
        <v>CharnwoodAll people</v>
      </c>
      <c r="B1442" s="3" t="s">
        <v>369</v>
      </c>
      <c r="C1442" s="3" t="s">
        <v>370</v>
      </c>
      <c r="D1442" s="3" t="s">
        <v>700</v>
      </c>
      <c r="E1442" s="5">
        <v>166100</v>
      </c>
      <c r="F1442" s="5">
        <v>2719</v>
      </c>
      <c r="G1442" s="5">
        <v>2719</v>
      </c>
      <c r="H1442" s="5">
        <v>2719</v>
      </c>
      <c r="I1442" s="5">
        <v>1403</v>
      </c>
      <c r="J1442" s="5">
        <v>3516</v>
      </c>
      <c r="K1442" s="5">
        <v>1347</v>
      </c>
      <c r="L1442" s="5">
        <v>11767</v>
      </c>
      <c r="M1442" s="5">
        <v>0</v>
      </c>
      <c r="N1442" s="5">
        <v>0</v>
      </c>
      <c r="O1442" s="6">
        <v>1.6369656833232993</v>
      </c>
      <c r="P1442" s="6">
        <v>1.6369656833232993</v>
      </c>
      <c r="Q1442" s="6">
        <v>1.6369656833232993</v>
      </c>
      <c r="R1442" s="6">
        <v>0.84467188440698371</v>
      </c>
      <c r="S1442" s="6">
        <v>2.1167971101745935</v>
      </c>
      <c r="T1442" s="6">
        <v>0.81095725466586399</v>
      </c>
      <c r="U1442" s="6">
        <v>7.0842865743527996</v>
      </c>
      <c r="V1442" s="6">
        <v>0</v>
      </c>
      <c r="W1442" s="6">
        <v>0</v>
      </c>
      <c r="X1442" s="5">
        <v>51165</v>
      </c>
      <c r="Y1442" s="5">
        <v>46118</v>
      </c>
      <c r="Z1442" s="5">
        <v>2004</v>
      </c>
      <c r="AA1442" s="5">
        <v>0</v>
      </c>
      <c r="AB1442" s="5">
        <v>0</v>
      </c>
      <c r="AC1442" s="5">
        <v>0</v>
      </c>
      <c r="AD1442" s="5">
        <v>51165</v>
      </c>
      <c r="AE1442" s="5">
        <v>46118</v>
      </c>
      <c r="AF1442" s="5">
        <v>2004</v>
      </c>
      <c r="AG1442" s="6">
        <v>4.3453749078450929</v>
      </c>
      <c r="AH1442" s="6">
        <v>90.135835043486765</v>
      </c>
      <c r="AI1442" s="3"/>
      <c r="AJ1442" s="3"/>
    </row>
    <row r="1443" spans="1:36" hidden="1" x14ac:dyDescent="0.2">
      <c r="A1443" s="1" t="str">
        <f t="shared" si="22"/>
        <v>CharnwoodWhite British</v>
      </c>
      <c r="B1443" s="3" t="s">
        <v>369</v>
      </c>
      <c r="C1443" s="3" t="s">
        <v>370</v>
      </c>
      <c r="D1443" s="3" t="s">
        <v>701</v>
      </c>
      <c r="E1443" s="5">
        <v>139978</v>
      </c>
      <c r="F1443" s="5">
        <v>2138</v>
      </c>
      <c r="G1443" s="5">
        <v>2138</v>
      </c>
      <c r="H1443" s="5">
        <v>2138</v>
      </c>
      <c r="I1443" s="5">
        <v>980</v>
      </c>
      <c r="J1443" s="5">
        <v>3098</v>
      </c>
      <c r="K1443" s="5">
        <v>1279</v>
      </c>
      <c r="L1443" s="5">
        <v>7930</v>
      </c>
      <c r="M1443" s="5">
        <v>0</v>
      </c>
      <c r="N1443" s="5">
        <v>0</v>
      </c>
      <c r="O1443" s="6">
        <v>1.5273828744516995</v>
      </c>
      <c r="P1443" s="6">
        <v>1.5273828744516995</v>
      </c>
      <c r="Q1443" s="6">
        <v>1.5273828744516995</v>
      </c>
      <c r="R1443" s="6">
        <v>0.70011001728843103</v>
      </c>
      <c r="S1443" s="6">
        <v>2.2132049322036318</v>
      </c>
      <c r="T1443" s="6">
        <v>0.91371501235908503</v>
      </c>
      <c r="U1443" s="6">
        <v>5.6651759562216917</v>
      </c>
      <c r="V1443" s="6">
        <v>0</v>
      </c>
      <c r="W1443" s="6">
        <v>0</v>
      </c>
      <c r="X1443" s="5">
        <v>42612</v>
      </c>
      <c r="Y1443" s="5">
        <v>38635</v>
      </c>
      <c r="Z1443" s="5">
        <v>1577</v>
      </c>
      <c r="AA1443" s="5">
        <v>0</v>
      </c>
      <c r="AB1443" s="5">
        <v>0</v>
      </c>
      <c r="AC1443" s="5">
        <v>0</v>
      </c>
      <c r="AD1443" s="5">
        <v>42612</v>
      </c>
      <c r="AE1443" s="5">
        <v>38635</v>
      </c>
      <c r="AF1443" s="5">
        <v>1577</v>
      </c>
      <c r="AG1443" s="6">
        <v>4.0817911220396015</v>
      </c>
      <c r="AH1443" s="6">
        <v>90.666948277480529</v>
      </c>
      <c r="AI1443" s="3"/>
      <c r="AJ1443" s="3"/>
    </row>
    <row r="1444" spans="1:36" hidden="1" x14ac:dyDescent="0.2">
      <c r="A1444" s="1" t="str">
        <f t="shared" si="22"/>
        <v>CharnwoodMinorities - all other than White British</v>
      </c>
      <c r="B1444" s="3" t="s">
        <v>369</v>
      </c>
      <c r="C1444" s="3" t="s">
        <v>370</v>
      </c>
      <c r="D1444" s="3" t="s">
        <v>702</v>
      </c>
      <c r="E1444" s="5">
        <v>26122</v>
      </c>
      <c r="F1444" s="5">
        <v>581</v>
      </c>
      <c r="G1444" s="5">
        <v>581</v>
      </c>
      <c r="H1444" s="5">
        <v>581</v>
      </c>
      <c r="I1444" s="5">
        <v>423</v>
      </c>
      <c r="J1444" s="5">
        <v>418</v>
      </c>
      <c r="K1444" s="5">
        <v>68</v>
      </c>
      <c r="L1444" s="5">
        <v>3837</v>
      </c>
      <c r="M1444" s="5">
        <v>0</v>
      </c>
      <c r="N1444" s="5">
        <v>0</v>
      </c>
      <c r="O1444" s="6">
        <v>2.2241788530740374</v>
      </c>
      <c r="P1444" s="6">
        <v>2.2241788530740374</v>
      </c>
      <c r="Q1444" s="6">
        <v>2.2241788530740374</v>
      </c>
      <c r="R1444" s="6">
        <v>1.619324707143404</v>
      </c>
      <c r="S1444" s="6">
        <v>1.6001837531582574</v>
      </c>
      <c r="T1444" s="6">
        <v>0.26031697419799404</v>
      </c>
      <c r="U1444" s="6">
        <v>14.688768088201517</v>
      </c>
      <c r="V1444" s="6">
        <v>0</v>
      </c>
      <c r="W1444" s="6">
        <v>0</v>
      </c>
      <c r="X1444" s="5">
        <v>8553</v>
      </c>
      <c r="Y1444" s="5">
        <v>7483</v>
      </c>
      <c r="Z1444" s="5">
        <v>427</v>
      </c>
      <c r="AA1444" s="5">
        <v>0</v>
      </c>
      <c r="AB1444" s="5">
        <v>0</v>
      </c>
      <c r="AC1444" s="5">
        <v>0</v>
      </c>
      <c r="AD1444" s="5">
        <v>8553</v>
      </c>
      <c r="AE1444" s="5">
        <v>7483</v>
      </c>
      <c r="AF1444" s="5">
        <v>427</v>
      </c>
      <c r="AG1444" s="6">
        <v>5.7062675397567819</v>
      </c>
      <c r="AH1444" s="6">
        <v>87.489769671460309</v>
      </c>
      <c r="AI1444" s="3"/>
      <c r="AJ1444" s="3"/>
    </row>
    <row r="1445" spans="1:36" hidden="1" x14ac:dyDescent="0.2">
      <c r="A1445" s="1" t="str">
        <f t="shared" si="22"/>
        <v>CharnwoodWhite Irish</v>
      </c>
      <c r="B1445" s="3" t="s">
        <v>369</v>
      </c>
      <c r="C1445" s="3" t="s">
        <v>370</v>
      </c>
      <c r="D1445" s="3" t="s">
        <v>703</v>
      </c>
      <c r="E1445" s="5">
        <v>989</v>
      </c>
      <c r="F1445" s="5">
        <v>10</v>
      </c>
      <c r="G1445" s="5">
        <v>10</v>
      </c>
      <c r="H1445" s="5">
        <v>10</v>
      </c>
      <c r="I1445" s="5">
        <v>5</v>
      </c>
      <c r="J1445" s="5">
        <v>21</v>
      </c>
      <c r="K1445" s="5">
        <v>9</v>
      </c>
      <c r="L1445" s="5">
        <v>74</v>
      </c>
      <c r="M1445" s="5">
        <v>0</v>
      </c>
      <c r="N1445" s="5">
        <v>0</v>
      </c>
      <c r="O1445" s="6">
        <v>1.0111223458038423</v>
      </c>
      <c r="P1445" s="6">
        <v>1.0111223458038423</v>
      </c>
      <c r="Q1445" s="6">
        <v>1.0111223458038423</v>
      </c>
      <c r="R1445" s="6">
        <v>0.50556117290192115</v>
      </c>
      <c r="S1445" s="6">
        <v>2.1233569261880687</v>
      </c>
      <c r="T1445" s="6">
        <v>0.91001011122345798</v>
      </c>
      <c r="U1445" s="6">
        <v>7.482305358948433</v>
      </c>
      <c r="V1445" s="6">
        <v>0</v>
      </c>
      <c r="W1445" s="6">
        <v>0</v>
      </c>
      <c r="X1445" s="5">
        <v>245</v>
      </c>
      <c r="Y1445" s="5">
        <v>228</v>
      </c>
      <c r="Z1445" s="5">
        <v>8</v>
      </c>
      <c r="AA1445" s="5">
        <v>0</v>
      </c>
      <c r="AB1445" s="5">
        <v>0</v>
      </c>
      <c r="AC1445" s="5">
        <v>0</v>
      </c>
      <c r="AD1445" s="5">
        <v>245</v>
      </c>
      <c r="AE1445" s="5">
        <v>228</v>
      </c>
      <c r="AF1445" s="5">
        <v>8</v>
      </c>
      <c r="AG1445" s="6">
        <v>3.5087719298245612</v>
      </c>
      <c r="AH1445" s="6">
        <v>93.061224489795919</v>
      </c>
      <c r="AI1445" s="3"/>
      <c r="AJ1445" s="3"/>
    </row>
    <row r="1446" spans="1:36" hidden="1" x14ac:dyDescent="0.2">
      <c r="A1446" s="1" t="str">
        <f t="shared" si="22"/>
        <v>CharnwoodWhite Gyspy or Irish Traveller</v>
      </c>
      <c r="B1446" s="3" t="s">
        <v>369</v>
      </c>
      <c r="C1446" s="3" t="s">
        <v>370</v>
      </c>
      <c r="D1446" s="3" t="s">
        <v>704</v>
      </c>
      <c r="E1446" s="5">
        <v>74</v>
      </c>
      <c r="F1446" s="5">
        <v>0</v>
      </c>
      <c r="G1446" s="5">
        <v>0</v>
      </c>
      <c r="H1446" s="5">
        <v>0</v>
      </c>
      <c r="I1446" s="5">
        <v>0</v>
      </c>
      <c r="J1446" s="5">
        <v>3</v>
      </c>
      <c r="K1446" s="5">
        <v>0</v>
      </c>
      <c r="L1446" s="5">
        <v>0</v>
      </c>
      <c r="M1446" s="5">
        <v>0</v>
      </c>
      <c r="N1446" s="5">
        <v>0</v>
      </c>
      <c r="O1446" s="6">
        <v>0</v>
      </c>
      <c r="P1446" s="6">
        <v>0</v>
      </c>
      <c r="Q1446" s="6">
        <v>0</v>
      </c>
      <c r="R1446" s="6">
        <v>0</v>
      </c>
      <c r="S1446" s="6">
        <v>4.0540540540540544</v>
      </c>
      <c r="T1446" s="6">
        <v>0</v>
      </c>
      <c r="U1446" s="6">
        <v>0</v>
      </c>
      <c r="V1446" s="6">
        <v>0</v>
      </c>
      <c r="W1446" s="6">
        <v>0</v>
      </c>
      <c r="X1446" s="5">
        <v>27</v>
      </c>
      <c r="Y1446" s="5">
        <v>20</v>
      </c>
      <c r="Z1446" s="5">
        <v>3</v>
      </c>
      <c r="AA1446" s="5">
        <v>0</v>
      </c>
      <c r="AB1446" s="5">
        <v>0</v>
      </c>
      <c r="AC1446" s="5">
        <v>0</v>
      </c>
      <c r="AD1446" s="5">
        <v>27</v>
      </c>
      <c r="AE1446" s="5">
        <v>20</v>
      </c>
      <c r="AF1446" s="5">
        <v>3</v>
      </c>
      <c r="AG1446" s="6">
        <v>15</v>
      </c>
      <c r="AH1446" s="6">
        <v>74.074074074074076</v>
      </c>
      <c r="AI1446" s="3"/>
      <c r="AJ1446" s="3"/>
    </row>
    <row r="1447" spans="1:36" hidden="1" x14ac:dyDescent="0.2">
      <c r="A1447" s="1" t="str">
        <f t="shared" si="22"/>
        <v>CharnwoodWhite Other</v>
      </c>
      <c r="B1447" s="3" t="s">
        <v>369</v>
      </c>
      <c r="C1447" s="3" t="s">
        <v>370</v>
      </c>
      <c r="D1447" s="3" t="s">
        <v>705</v>
      </c>
      <c r="E1447" s="5">
        <v>4073</v>
      </c>
      <c r="F1447" s="5">
        <v>116</v>
      </c>
      <c r="G1447" s="5">
        <v>116</v>
      </c>
      <c r="H1447" s="5">
        <v>116</v>
      </c>
      <c r="I1447" s="5">
        <v>73</v>
      </c>
      <c r="J1447" s="5">
        <v>135</v>
      </c>
      <c r="K1447" s="5">
        <v>22</v>
      </c>
      <c r="L1447" s="5">
        <v>663</v>
      </c>
      <c r="M1447" s="5">
        <v>0</v>
      </c>
      <c r="N1447" s="5">
        <v>0</v>
      </c>
      <c r="O1447" s="6">
        <v>2.8480235698502332</v>
      </c>
      <c r="P1447" s="6">
        <v>2.8480235698502332</v>
      </c>
      <c r="Q1447" s="6">
        <v>2.8480235698502332</v>
      </c>
      <c r="R1447" s="6">
        <v>1.7922906948195434</v>
      </c>
      <c r="S1447" s="6">
        <v>3.3145101890498405</v>
      </c>
      <c r="T1447" s="6">
        <v>0.54014240117849255</v>
      </c>
      <c r="U1447" s="6">
        <v>16.277927817333662</v>
      </c>
      <c r="V1447" s="6">
        <v>0</v>
      </c>
      <c r="W1447" s="6">
        <v>0</v>
      </c>
      <c r="X1447" s="5">
        <v>1672</v>
      </c>
      <c r="Y1447" s="5">
        <v>1515</v>
      </c>
      <c r="Z1447" s="5">
        <v>59</v>
      </c>
      <c r="AA1447" s="5">
        <v>0</v>
      </c>
      <c r="AB1447" s="5">
        <v>0</v>
      </c>
      <c r="AC1447" s="5">
        <v>0</v>
      </c>
      <c r="AD1447" s="5">
        <v>1672</v>
      </c>
      <c r="AE1447" s="5">
        <v>1515</v>
      </c>
      <c r="AF1447" s="5">
        <v>59</v>
      </c>
      <c r="AG1447" s="6">
        <v>3.8943894389438944</v>
      </c>
      <c r="AH1447" s="6">
        <v>90.610047846889955</v>
      </c>
      <c r="AI1447" s="3"/>
      <c r="AJ1447" s="3"/>
    </row>
    <row r="1448" spans="1:36" hidden="1" x14ac:dyDescent="0.2">
      <c r="A1448" s="1" t="str">
        <f t="shared" si="22"/>
        <v>CharnwoodMixed White and Black Caribbean</v>
      </c>
      <c r="B1448" s="3" t="s">
        <v>369</v>
      </c>
      <c r="C1448" s="3" t="s">
        <v>370</v>
      </c>
      <c r="D1448" s="3" t="s">
        <v>706</v>
      </c>
      <c r="E1448" s="5">
        <v>815</v>
      </c>
      <c r="F1448" s="5">
        <v>16</v>
      </c>
      <c r="G1448" s="5">
        <v>16</v>
      </c>
      <c r="H1448" s="5">
        <v>16</v>
      </c>
      <c r="I1448" s="5">
        <v>10</v>
      </c>
      <c r="J1448" s="5">
        <v>32</v>
      </c>
      <c r="K1448" s="5">
        <v>3</v>
      </c>
      <c r="L1448" s="5">
        <v>81</v>
      </c>
      <c r="M1448" s="5">
        <v>0</v>
      </c>
      <c r="N1448" s="5">
        <v>0</v>
      </c>
      <c r="O1448" s="6">
        <v>1.9631901840490797</v>
      </c>
      <c r="P1448" s="6">
        <v>1.9631901840490797</v>
      </c>
      <c r="Q1448" s="6">
        <v>1.9631901840490797</v>
      </c>
      <c r="R1448" s="6">
        <v>1.2269938650306749</v>
      </c>
      <c r="S1448" s="6">
        <v>3.9263803680981595</v>
      </c>
      <c r="T1448" s="6">
        <v>0.36809815950920244</v>
      </c>
      <c r="U1448" s="6">
        <v>9.9386503067484657</v>
      </c>
      <c r="V1448" s="6">
        <v>0</v>
      </c>
      <c r="W1448" s="6">
        <v>0</v>
      </c>
      <c r="X1448" s="5">
        <v>163</v>
      </c>
      <c r="Y1448" s="5">
        <v>133</v>
      </c>
      <c r="Z1448" s="5">
        <v>6</v>
      </c>
      <c r="AA1448" s="5">
        <v>0</v>
      </c>
      <c r="AB1448" s="5">
        <v>0</v>
      </c>
      <c r="AC1448" s="5">
        <v>0</v>
      </c>
      <c r="AD1448" s="5">
        <v>163</v>
      </c>
      <c r="AE1448" s="5">
        <v>133</v>
      </c>
      <c r="AF1448" s="5">
        <v>6</v>
      </c>
      <c r="AG1448" s="6">
        <v>4.511278195488722</v>
      </c>
      <c r="AH1448" s="6">
        <v>81.595092024539881</v>
      </c>
      <c r="AI1448" s="3"/>
      <c r="AJ1448" s="3"/>
    </row>
    <row r="1449" spans="1:36" hidden="1" x14ac:dyDescent="0.2">
      <c r="A1449" s="1" t="str">
        <f t="shared" si="22"/>
        <v>CharnwoodMixed White and Black African</v>
      </c>
      <c r="B1449" s="3" t="s">
        <v>369</v>
      </c>
      <c r="C1449" s="3" t="s">
        <v>370</v>
      </c>
      <c r="D1449" s="3" t="s">
        <v>707</v>
      </c>
      <c r="E1449" s="5">
        <v>244</v>
      </c>
      <c r="F1449" s="5">
        <v>5</v>
      </c>
      <c r="G1449" s="5">
        <v>5</v>
      </c>
      <c r="H1449" s="5">
        <v>5</v>
      </c>
      <c r="I1449" s="5">
        <v>3</v>
      </c>
      <c r="J1449" s="5">
        <v>6</v>
      </c>
      <c r="K1449" s="5">
        <v>2</v>
      </c>
      <c r="L1449" s="5">
        <v>40</v>
      </c>
      <c r="M1449" s="5">
        <v>0</v>
      </c>
      <c r="N1449" s="5">
        <v>0</v>
      </c>
      <c r="O1449" s="6">
        <v>2.0491803278688523</v>
      </c>
      <c r="P1449" s="6">
        <v>2.0491803278688523</v>
      </c>
      <c r="Q1449" s="6">
        <v>2.0491803278688523</v>
      </c>
      <c r="R1449" s="6">
        <v>1.2295081967213115</v>
      </c>
      <c r="S1449" s="6">
        <v>2.459016393442623</v>
      </c>
      <c r="T1449" s="6">
        <v>0.81967213114754101</v>
      </c>
      <c r="U1449" s="6">
        <v>16.393442622950818</v>
      </c>
      <c r="V1449" s="6">
        <v>0</v>
      </c>
      <c r="W1449" s="6">
        <v>0</v>
      </c>
      <c r="X1449" s="5">
        <v>40</v>
      </c>
      <c r="Y1449" s="5">
        <v>37</v>
      </c>
      <c r="Z1449" s="5">
        <v>2</v>
      </c>
      <c r="AA1449" s="5">
        <v>0</v>
      </c>
      <c r="AB1449" s="5">
        <v>0</v>
      </c>
      <c r="AC1449" s="5">
        <v>0</v>
      </c>
      <c r="AD1449" s="5">
        <v>40</v>
      </c>
      <c r="AE1449" s="5">
        <v>37</v>
      </c>
      <c r="AF1449" s="5">
        <v>2</v>
      </c>
      <c r="AG1449" s="6">
        <v>5.4054054054054053</v>
      </c>
      <c r="AH1449" s="6">
        <v>92.5</v>
      </c>
      <c r="AI1449" s="3"/>
      <c r="AJ1449" s="3"/>
    </row>
    <row r="1450" spans="1:36" hidden="1" x14ac:dyDescent="0.2">
      <c r="A1450" s="1" t="str">
        <f t="shared" si="22"/>
        <v>CharnwoodMixed White and Asian</v>
      </c>
      <c r="B1450" s="3" t="s">
        <v>369</v>
      </c>
      <c r="C1450" s="3" t="s">
        <v>370</v>
      </c>
      <c r="D1450" s="3" t="s">
        <v>708</v>
      </c>
      <c r="E1450" s="5">
        <v>1045</v>
      </c>
      <c r="F1450" s="5">
        <v>13</v>
      </c>
      <c r="G1450" s="5">
        <v>13</v>
      </c>
      <c r="H1450" s="5">
        <v>13</v>
      </c>
      <c r="I1450" s="5">
        <v>10</v>
      </c>
      <c r="J1450" s="5">
        <v>11</v>
      </c>
      <c r="K1450" s="5">
        <v>7</v>
      </c>
      <c r="L1450" s="5">
        <v>129</v>
      </c>
      <c r="M1450" s="5">
        <v>0</v>
      </c>
      <c r="N1450" s="5">
        <v>0</v>
      </c>
      <c r="O1450" s="6">
        <v>1.2440191387559809</v>
      </c>
      <c r="P1450" s="6">
        <v>1.2440191387559809</v>
      </c>
      <c r="Q1450" s="6">
        <v>1.2440191387559809</v>
      </c>
      <c r="R1450" s="6">
        <v>0.9569377990430622</v>
      </c>
      <c r="S1450" s="6">
        <v>1.0526315789473684</v>
      </c>
      <c r="T1450" s="6">
        <v>0.66985645933014359</v>
      </c>
      <c r="U1450" s="6">
        <v>12.344497607655502</v>
      </c>
      <c r="V1450" s="6">
        <v>0</v>
      </c>
      <c r="W1450" s="6">
        <v>0</v>
      </c>
      <c r="X1450" s="5">
        <v>178</v>
      </c>
      <c r="Y1450" s="5">
        <v>151</v>
      </c>
      <c r="Z1450" s="5">
        <v>10</v>
      </c>
      <c r="AA1450" s="5">
        <v>0</v>
      </c>
      <c r="AB1450" s="5">
        <v>0</v>
      </c>
      <c r="AC1450" s="5">
        <v>0</v>
      </c>
      <c r="AD1450" s="5">
        <v>178</v>
      </c>
      <c r="AE1450" s="5">
        <v>151</v>
      </c>
      <c r="AF1450" s="5">
        <v>10</v>
      </c>
      <c r="AG1450" s="6">
        <v>6.6225165562913908</v>
      </c>
      <c r="AH1450" s="6">
        <v>84.831460674157299</v>
      </c>
      <c r="AI1450" s="3"/>
      <c r="AJ1450" s="3"/>
    </row>
    <row r="1451" spans="1:36" hidden="1" x14ac:dyDescent="0.2">
      <c r="A1451" s="1" t="str">
        <f t="shared" si="22"/>
        <v>CharnwoodMixed Other</v>
      </c>
      <c r="B1451" s="3" t="s">
        <v>369</v>
      </c>
      <c r="C1451" s="3" t="s">
        <v>370</v>
      </c>
      <c r="D1451" s="3" t="s">
        <v>709</v>
      </c>
      <c r="E1451" s="5">
        <v>473</v>
      </c>
      <c r="F1451" s="5">
        <v>6</v>
      </c>
      <c r="G1451" s="5">
        <v>6</v>
      </c>
      <c r="H1451" s="5">
        <v>6</v>
      </c>
      <c r="I1451" s="5">
        <v>6</v>
      </c>
      <c r="J1451" s="5">
        <v>2</v>
      </c>
      <c r="K1451" s="5">
        <v>3</v>
      </c>
      <c r="L1451" s="5">
        <v>45</v>
      </c>
      <c r="M1451" s="5">
        <v>0</v>
      </c>
      <c r="N1451" s="5">
        <v>0</v>
      </c>
      <c r="O1451" s="6">
        <v>1.2684989429175475</v>
      </c>
      <c r="P1451" s="6">
        <v>1.2684989429175475</v>
      </c>
      <c r="Q1451" s="6">
        <v>1.2684989429175475</v>
      </c>
      <c r="R1451" s="6">
        <v>1.2684989429175475</v>
      </c>
      <c r="S1451" s="6">
        <v>0.42283298097251587</v>
      </c>
      <c r="T1451" s="6">
        <v>0.63424947145877375</v>
      </c>
      <c r="U1451" s="6">
        <v>9.513742071881607</v>
      </c>
      <c r="V1451" s="6">
        <v>0</v>
      </c>
      <c r="W1451" s="6">
        <v>0</v>
      </c>
      <c r="X1451" s="5">
        <v>120</v>
      </c>
      <c r="Y1451" s="5">
        <v>107</v>
      </c>
      <c r="Z1451" s="5">
        <v>7</v>
      </c>
      <c r="AA1451" s="5">
        <v>0</v>
      </c>
      <c r="AB1451" s="5">
        <v>0</v>
      </c>
      <c r="AC1451" s="5">
        <v>0</v>
      </c>
      <c r="AD1451" s="5">
        <v>120</v>
      </c>
      <c r="AE1451" s="5">
        <v>107</v>
      </c>
      <c r="AF1451" s="5">
        <v>7</v>
      </c>
      <c r="AG1451" s="6">
        <v>6.5420560747663554</v>
      </c>
      <c r="AH1451" s="6">
        <v>89.166666666666671</v>
      </c>
      <c r="AI1451" s="3"/>
      <c r="AJ1451" s="3"/>
    </row>
    <row r="1452" spans="1:36" hidden="1" x14ac:dyDescent="0.2">
      <c r="A1452" s="1" t="str">
        <f t="shared" si="22"/>
        <v>CharnwoodIndian</v>
      </c>
      <c r="B1452" s="3" t="s">
        <v>369</v>
      </c>
      <c r="C1452" s="3" t="s">
        <v>370</v>
      </c>
      <c r="D1452" s="3" t="s">
        <v>710</v>
      </c>
      <c r="E1452" s="5">
        <v>10225</v>
      </c>
      <c r="F1452" s="5">
        <v>173</v>
      </c>
      <c r="G1452" s="5">
        <v>173</v>
      </c>
      <c r="H1452" s="5">
        <v>173</v>
      </c>
      <c r="I1452" s="5">
        <v>110</v>
      </c>
      <c r="J1452" s="5">
        <v>111</v>
      </c>
      <c r="K1452" s="5">
        <v>6</v>
      </c>
      <c r="L1452" s="5">
        <v>738</v>
      </c>
      <c r="M1452" s="5">
        <v>0</v>
      </c>
      <c r="N1452" s="5">
        <v>0</v>
      </c>
      <c r="O1452" s="6">
        <v>1.6919315403422983</v>
      </c>
      <c r="P1452" s="6">
        <v>1.6919315403422983</v>
      </c>
      <c r="Q1452" s="6">
        <v>1.6919315403422983</v>
      </c>
      <c r="R1452" s="6">
        <v>1.0757946210268949</v>
      </c>
      <c r="S1452" s="6">
        <v>1.0855745721271393</v>
      </c>
      <c r="T1452" s="6">
        <v>5.8679706601466992E-2</v>
      </c>
      <c r="U1452" s="6">
        <v>7.21760391198044</v>
      </c>
      <c r="V1452" s="6">
        <v>0</v>
      </c>
      <c r="W1452" s="6">
        <v>0</v>
      </c>
      <c r="X1452" s="5">
        <v>3710</v>
      </c>
      <c r="Y1452" s="5">
        <v>3405</v>
      </c>
      <c r="Z1452" s="5">
        <v>157</v>
      </c>
      <c r="AA1452" s="5">
        <v>0</v>
      </c>
      <c r="AB1452" s="5">
        <v>0</v>
      </c>
      <c r="AC1452" s="5">
        <v>0</v>
      </c>
      <c r="AD1452" s="5">
        <v>3710</v>
      </c>
      <c r="AE1452" s="5">
        <v>3405</v>
      </c>
      <c r="AF1452" s="5">
        <v>157</v>
      </c>
      <c r="AG1452" s="6">
        <v>4.6108663729809107</v>
      </c>
      <c r="AH1452" s="6">
        <v>91.77897574123989</v>
      </c>
      <c r="AI1452" s="3"/>
      <c r="AJ1452" s="3"/>
    </row>
    <row r="1453" spans="1:36" hidden="1" x14ac:dyDescent="0.2">
      <c r="A1453" s="1" t="str">
        <f t="shared" si="22"/>
        <v>CharnwoodPakistani</v>
      </c>
      <c r="B1453" s="3" t="s">
        <v>369</v>
      </c>
      <c r="C1453" s="3" t="s">
        <v>370</v>
      </c>
      <c r="D1453" s="3" t="s">
        <v>711</v>
      </c>
      <c r="E1453" s="5">
        <v>428</v>
      </c>
      <c r="F1453" s="5">
        <v>6</v>
      </c>
      <c r="G1453" s="5">
        <v>6</v>
      </c>
      <c r="H1453" s="5">
        <v>6</v>
      </c>
      <c r="I1453" s="5">
        <v>5</v>
      </c>
      <c r="J1453" s="5">
        <v>3</v>
      </c>
      <c r="K1453" s="5">
        <v>0</v>
      </c>
      <c r="L1453" s="5">
        <v>58</v>
      </c>
      <c r="M1453" s="5">
        <v>0</v>
      </c>
      <c r="N1453" s="5">
        <v>0</v>
      </c>
      <c r="O1453" s="6">
        <v>1.4018691588785046</v>
      </c>
      <c r="P1453" s="6">
        <v>1.4018691588785046</v>
      </c>
      <c r="Q1453" s="6">
        <v>1.4018691588785046</v>
      </c>
      <c r="R1453" s="6">
        <v>1.1682242990654206</v>
      </c>
      <c r="S1453" s="6">
        <v>0.7009345794392523</v>
      </c>
      <c r="T1453" s="6">
        <v>0</v>
      </c>
      <c r="U1453" s="6">
        <v>13.551401869158878</v>
      </c>
      <c r="V1453" s="6">
        <v>0</v>
      </c>
      <c r="W1453" s="6">
        <v>0</v>
      </c>
      <c r="X1453" s="5">
        <v>125</v>
      </c>
      <c r="Y1453" s="5">
        <v>92</v>
      </c>
      <c r="Z1453" s="5">
        <v>6</v>
      </c>
      <c r="AA1453" s="5">
        <v>0</v>
      </c>
      <c r="AB1453" s="5">
        <v>0</v>
      </c>
      <c r="AC1453" s="5">
        <v>0</v>
      </c>
      <c r="AD1453" s="5">
        <v>125</v>
      </c>
      <c r="AE1453" s="5">
        <v>92</v>
      </c>
      <c r="AF1453" s="5">
        <v>6</v>
      </c>
      <c r="AG1453" s="6">
        <v>6.5217391304347823</v>
      </c>
      <c r="AH1453" s="6">
        <v>73.599999999999994</v>
      </c>
      <c r="AI1453" s="3"/>
      <c r="AJ1453" s="3"/>
    </row>
    <row r="1454" spans="1:36" hidden="1" x14ac:dyDescent="0.2">
      <c r="A1454" s="1" t="str">
        <f t="shared" si="22"/>
        <v>CharnwoodBangladeshi</v>
      </c>
      <c r="B1454" s="3" t="s">
        <v>369</v>
      </c>
      <c r="C1454" s="3" t="s">
        <v>370</v>
      </c>
      <c r="D1454" s="3" t="s">
        <v>712</v>
      </c>
      <c r="E1454" s="5">
        <v>2022</v>
      </c>
      <c r="F1454" s="5">
        <v>132</v>
      </c>
      <c r="G1454" s="5">
        <v>132</v>
      </c>
      <c r="H1454" s="5">
        <v>132</v>
      </c>
      <c r="I1454" s="5">
        <v>126</v>
      </c>
      <c r="J1454" s="5">
        <v>26</v>
      </c>
      <c r="K1454" s="5">
        <v>1</v>
      </c>
      <c r="L1454" s="5">
        <v>1082</v>
      </c>
      <c r="M1454" s="5">
        <v>0</v>
      </c>
      <c r="N1454" s="5">
        <v>0</v>
      </c>
      <c r="O1454" s="6">
        <v>6.5281899109792283</v>
      </c>
      <c r="P1454" s="6">
        <v>6.5281899109792283</v>
      </c>
      <c r="Q1454" s="6">
        <v>6.5281899109792283</v>
      </c>
      <c r="R1454" s="6">
        <v>6.2314540059347179</v>
      </c>
      <c r="S1454" s="6">
        <v>1.2858555885262117</v>
      </c>
      <c r="T1454" s="6">
        <v>4.9455984174085067E-2</v>
      </c>
      <c r="U1454" s="6">
        <v>53.511374876360037</v>
      </c>
      <c r="V1454" s="6">
        <v>0</v>
      </c>
      <c r="W1454" s="6">
        <v>0</v>
      </c>
      <c r="X1454" s="5">
        <v>727</v>
      </c>
      <c r="Y1454" s="5">
        <v>494</v>
      </c>
      <c r="Z1454" s="5">
        <v>67</v>
      </c>
      <c r="AA1454" s="5">
        <v>0</v>
      </c>
      <c r="AB1454" s="5">
        <v>0</v>
      </c>
      <c r="AC1454" s="5">
        <v>0</v>
      </c>
      <c r="AD1454" s="5">
        <v>727</v>
      </c>
      <c r="AE1454" s="5">
        <v>494</v>
      </c>
      <c r="AF1454" s="5">
        <v>67</v>
      </c>
      <c r="AG1454" s="6">
        <v>13.562753036437247</v>
      </c>
      <c r="AH1454" s="6">
        <v>67.950481430536456</v>
      </c>
      <c r="AI1454" s="3"/>
      <c r="AJ1454" s="3"/>
    </row>
    <row r="1455" spans="1:36" hidden="1" x14ac:dyDescent="0.2">
      <c r="A1455" s="1" t="str">
        <f t="shared" si="22"/>
        <v>CharnwoodChinese</v>
      </c>
      <c r="B1455" s="3" t="s">
        <v>369</v>
      </c>
      <c r="C1455" s="3" t="s">
        <v>370</v>
      </c>
      <c r="D1455" s="3" t="s">
        <v>713</v>
      </c>
      <c r="E1455" s="5">
        <v>1943</v>
      </c>
      <c r="F1455" s="5">
        <v>20</v>
      </c>
      <c r="G1455" s="5">
        <v>20</v>
      </c>
      <c r="H1455" s="5">
        <v>20</v>
      </c>
      <c r="I1455" s="5">
        <v>14</v>
      </c>
      <c r="J1455" s="5">
        <v>18</v>
      </c>
      <c r="K1455" s="5">
        <v>0</v>
      </c>
      <c r="L1455" s="5">
        <v>331</v>
      </c>
      <c r="M1455" s="5">
        <v>0</v>
      </c>
      <c r="N1455" s="5">
        <v>0</v>
      </c>
      <c r="O1455" s="6">
        <v>1.029336078229542</v>
      </c>
      <c r="P1455" s="6">
        <v>1.029336078229542</v>
      </c>
      <c r="Q1455" s="6">
        <v>1.029336078229542</v>
      </c>
      <c r="R1455" s="6">
        <v>0.72053525476067937</v>
      </c>
      <c r="S1455" s="6">
        <v>0.92640247040658774</v>
      </c>
      <c r="T1455" s="6">
        <v>0</v>
      </c>
      <c r="U1455" s="6">
        <v>17.03551209469892</v>
      </c>
      <c r="V1455" s="6">
        <v>0</v>
      </c>
      <c r="W1455" s="6">
        <v>0</v>
      </c>
      <c r="X1455" s="5">
        <v>368</v>
      </c>
      <c r="Y1455" s="5">
        <v>317</v>
      </c>
      <c r="Z1455" s="5">
        <v>23</v>
      </c>
      <c r="AA1455" s="5">
        <v>0</v>
      </c>
      <c r="AB1455" s="5">
        <v>0</v>
      </c>
      <c r="AC1455" s="5">
        <v>0</v>
      </c>
      <c r="AD1455" s="5">
        <v>368</v>
      </c>
      <c r="AE1455" s="5">
        <v>317</v>
      </c>
      <c r="AF1455" s="5">
        <v>23</v>
      </c>
      <c r="AG1455" s="6">
        <v>7.2555205047318614</v>
      </c>
      <c r="AH1455" s="6">
        <v>86.141304347826093</v>
      </c>
      <c r="AI1455" s="3"/>
      <c r="AJ1455" s="3"/>
    </row>
    <row r="1456" spans="1:36" hidden="1" x14ac:dyDescent="0.2">
      <c r="A1456" s="1" t="str">
        <f t="shared" si="22"/>
        <v>CharnwoodAsian Other</v>
      </c>
      <c r="B1456" s="3" t="s">
        <v>369</v>
      </c>
      <c r="C1456" s="3" t="s">
        <v>370</v>
      </c>
      <c r="D1456" s="3" t="s">
        <v>714</v>
      </c>
      <c r="E1456" s="5">
        <v>1520</v>
      </c>
      <c r="F1456" s="5">
        <v>34</v>
      </c>
      <c r="G1456" s="5">
        <v>34</v>
      </c>
      <c r="H1456" s="5">
        <v>34</v>
      </c>
      <c r="I1456" s="5">
        <v>25</v>
      </c>
      <c r="J1456" s="5">
        <v>20</v>
      </c>
      <c r="K1456" s="5">
        <v>4</v>
      </c>
      <c r="L1456" s="5">
        <v>225</v>
      </c>
      <c r="M1456" s="5">
        <v>0</v>
      </c>
      <c r="N1456" s="5">
        <v>0</v>
      </c>
      <c r="O1456" s="6">
        <v>2.236842105263158</v>
      </c>
      <c r="P1456" s="6">
        <v>2.236842105263158</v>
      </c>
      <c r="Q1456" s="6">
        <v>2.236842105263158</v>
      </c>
      <c r="R1456" s="6">
        <v>1.6447368421052631</v>
      </c>
      <c r="S1456" s="6">
        <v>1.3157894736842106</v>
      </c>
      <c r="T1456" s="6">
        <v>0.26315789473684209</v>
      </c>
      <c r="U1456" s="6">
        <v>14.802631578947368</v>
      </c>
      <c r="V1456" s="6">
        <v>0</v>
      </c>
      <c r="W1456" s="6">
        <v>0</v>
      </c>
      <c r="X1456" s="5">
        <v>514</v>
      </c>
      <c r="Y1456" s="5">
        <v>419</v>
      </c>
      <c r="Z1456" s="5">
        <v>32</v>
      </c>
      <c r="AA1456" s="5">
        <v>0</v>
      </c>
      <c r="AB1456" s="5">
        <v>0</v>
      </c>
      <c r="AC1456" s="5">
        <v>0</v>
      </c>
      <c r="AD1456" s="5">
        <v>514</v>
      </c>
      <c r="AE1456" s="5">
        <v>419</v>
      </c>
      <c r="AF1456" s="5">
        <v>32</v>
      </c>
      <c r="AG1456" s="6">
        <v>7.6372315035799518</v>
      </c>
      <c r="AH1456" s="6">
        <v>81.517509727626461</v>
      </c>
      <c r="AI1456" s="3"/>
      <c r="AJ1456" s="3"/>
    </row>
    <row r="1457" spans="1:36" hidden="1" x14ac:dyDescent="0.2">
      <c r="A1457" s="1" t="str">
        <f t="shared" si="22"/>
        <v>CharnwoodBlack African</v>
      </c>
      <c r="B1457" s="3" t="s">
        <v>369</v>
      </c>
      <c r="C1457" s="3" t="s">
        <v>370</v>
      </c>
      <c r="D1457" s="3" t="s">
        <v>715</v>
      </c>
      <c r="E1457" s="5">
        <v>875</v>
      </c>
      <c r="F1457" s="5">
        <v>22</v>
      </c>
      <c r="G1457" s="5">
        <v>22</v>
      </c>
      <c r="H1457" s="5">
        <v>22</v>
      </c>
      <c r="I1457" s="5">
        <v>16</v>
      </c>
      <c r="J1457" s="5">
        <v>16</v>
      </c>
      <c r="K1457" s="5">
        <v>2</v>
      </c>
      <c r="L1457" s="5">
        <v>183</v>
      </c>
      <c r="M1457" s="5">
        <v>0</v>
      </c>
      <c r="N1457" s="5">
        <v>0</v>
      </c>
      <c r="O1457" s="6">
        <v>2.5142857142857142</v>
      </c>
      <c r="P1457" s="6">
        <v>2.5142857142857142</v>
      </c>
      <c r="Q1457" s="6">
        <v>2.5142857142857142</v>
      </c>
      <c r="R1457" s="6">
        <v>1.8285714285714285</v>
      </c>
      <c r="S1457" s="6">
        <v>1.8285714285714285</v>
      </c>
      <c r="T1457" s="6">
        <v>0.22857142857142856</v>
      </c>
      <c r="U1457" s="6">
        <v>20.914285714285715</v>
      </c>
      <c r="V1457" s="6">
        <v>0</v>
      </c>
      <c r="W1457" s="6">
        <v>0</v>
      </c>
      <c r="X1457" s="5">
        <v>218</v>
      </c>
      <c r="Y1457" s="5">
        <v>195</v>
      </c>
      <c r="Z1457" s="5">
        <v>13</v>
      </c>
      <c r="AA1457" s="5">
        <v>0</v>
      </c>
      <c r="AB1457" s="5">
        <v>0</v>
      </c>
      <c r="AC1457" s="5">
        <v>0</v>
      </c>
      <c r="AD1457" s="5">
        <v>218</v>
      </c>
      <c r="AE1457" s="5">
        <v>195</v>
      </c>
      <c r="AF1457" s="5">
        <v>13</v>
      </c>
      <c r="AG1457" s="6">
        <v>6.666666666666667</v>
      </c>
      <c r="AH1457" s="6">
        <v>89.449541284403665</v>
      </c>
      <c r="AI1457" s="3"/>
      <c r="AJ1457" s="3"/>
    </row>
    <row r="1458" spans="1:36" hidden="1" x14ac:dyDescent="0.2">
      <c r="A1458" s="1" t="str">
        <f t="shared" si="22"/>
        <v>CharnwoodBlack Caribbean</v>
      </c>
      <c r="B1458" s="3" t="s">
        <v>369</v>
      </c>
      <c r="C1458" s="3" t="s">
        <v>370</v>
      </c>
      <c r="D1458" s="3" t="s">
        <v>716</v>
      </c>
      <c r="E1458" s="5">
        <v>339</v>
      </c>
      <c r="F1458" s="5">
        <v>8</v>
      </c>
      <c r="G1458" s="5">
        <v>8</v>
      </c>
      <c r="H1458" s="5">
        <v>8</v>
      </c>
      <c r="I1458" s="5">
        <v>6</v>
      </c>
      <c r="J1458" s="5">
        <v>4</v>
      </c>
      <c r="K1458" s="5">
        <v>8</v>
      </c>
      <c r="L1458" s="5">
        <v>37</v>
      </c>
      <c r="M1458" s="5">
        <v>0</v>
      </c>
      <c r="N1458" s="5">
        <v>0</v>
      </c>
      <c r="O1458" s="6">
        <v>2.359882005899705</v>
      </c>
      <c r="P1458" s="6">
        <v>2.359882005899705</v>
      </c>
      <c r="Q1458" s="6">
        <v>2.359882005899705</v>
      </c>
      <c r="R1458" s="6">
        <v>1.7699115044247788</v>
      </c>
      <c r="S1458" s="6">
        <v>1.1799410029498525</v>
      </c>
      <c r="T1458" s="6">
        <v>2.359882005899705</v>
      </c>
      <c r="U1458" s="6">
        <v>10.914454277286136</v>
      </c>
      <c r="V1458" s="6">
        <v>0</v>
      </c>
      <c r="W1458" s="6">
        <v>0</v>
      </c>
      <c r="X1458" s="5">
        <v>130</v>
      </c>
      <c r="Y1458" s="5">
        <v>122</v>
      </c>
      <c r="Z1458" s="5">
        <v>10</v>
      </c>
      <c r="AA1458" s="5">
        <v>0</v>
      </c>
      <c r="AB1458" s="5">
        <v>0</v>
      </c>
      <c r="AC1458" s="5">
        <v>0</v>
      </c>
      <c r="AD1458" s="5">
        <v>130</v>
      </c>
      <c r="AE1458" s="5">
        <v>122</v>
      </c>
      <c r="AF1458" s="5">
        <v>10</v>
      </c>
      <c r="AG1458" s="6">
        <v>8.1967213114754092</v>
      </c>
      <c r="AH1458" s="6">
        <v>93.84615384615384</v>
      </c>
      <c r="AI1458" s="3"/>
      <c r="AJ1458" s="3"/>
    </row>
    <row r="1459" spans="1:36" hidden="1" x14ac:dyDescent="0.2">
      <c r="A1459" s="1" t="str">
        <f t="shared" si="22"/>
        <v>CharnwoodBlack Other</v>
      </c>
      <c r="B1459" s="3" t="s">
        <v>369</v>
      </c>
      <c r="C1459" s="3" t="s">
        <v>370</v>
      </c>
      <c r="D1459" s="3" t="s">
        <v>717</v>
      </c>
      <c r="E1459" s="5">
        <v>113</v>
      </c>
      <c r="F1459" s="5">
        <v>1</v>
      </c>
      <c r="G1459" s="5">
        <v>1</v>
      </c>
      <c r="H1459" s="5">
        <v>1</v>
      </c>
      <c r="I1459" s="5">
        <v>1</v>
      </c>
      <c r="J1459" s="5">
        <v>0</v>
      </c>
      <c r="K1459" s="5">
        <v>0</v>
      </c>
      <c r="L1459" s="5">
        <v>7</v>
      </c>
      <c r="M1459" s="5">
        <v>0</v>
      </c>
      <c r="N1459" s="5">
        <v>0</v>
      </c>
      <c r="O1459" s="6">
        <v>0.88495575221238942</v>
      </c>
      <c r="P1459" s="6">
        <v>0.88495575221238942</v>
      </c>
      <c r="Q1459" s="6">
        <v>0.88495575221238942</v>
      </c>
      <c r="R1459" s="6">
        <v>0.88495575221238942</v>
      </c>
      <c r="S1459" s="6">
        <v>0</v>
      </c>
      <c r="T1459" s="6">
        <v>0</v>
      </c>
      <c r="U1459" s="6">
        <v>6.1946902654867255</v>
      </c>
      <c r="V1459" s="6">
        <v>0</v>
      </c>
      <c r="W1459" s="6">
        <v>0</v>
      </c>
      <c r="X1459" s="5">
        <v>37</v>
      </c>
      <c r="Y1459" s="5">
        <v>30</v>
      </c>
      <c r="Z1459" s="5">
        <v>2</v>
      </c>
      <c r="AA1459" s="5">
        <v>0</v>
      </c>
      <c r="AB1459" s="5">
        <v>0</v>
      </c>
      <c r="AC1459" s="5">
        <v>0</v>
      </c>
      <c r="AD1459" s="5">
        <v>37</v>
      </c>
      <c r="AE1459" s="5">
        <v>30</v>
      </c>
      <c r="AF1459" s="5">
        <v>2</v>
      </c>
      <c r="AG1459" s="6">
        <v>6.666666666666667</v>
      </c>
      <c r="AH1459" s="6">
        <v>81.081081081081081</v>
      </c>
      <c r="AI1459" s="3"/>
      <c r="AJ1459" s="3"/>
    </row>
    <row r="1460" spans="1:36" hidden="1" x14ac:dyDescent="0.2">
      <c r="A1460" s="1" t="str">
        <f t="shared" si="22"/>
        <v>CharnwoodArab</v>
      </c>
      <c r="B1460" s="3" t="s">
        <v>369</v>
      </c>
      <c r="C1460" s="3" t="s">
        <v>370</v>
      </c>
      <c r="D1460" s="3" t="s">
        <v>699</v>
      </c>
      <c r="E1460" s="5">
        <v>442</v>
      </c>
      <c r="F1460" s="5">
        <v>7</v>
      </c>
      <c r="G1460" s="5">
        <v>7</v>
      </c>
      <c r="H1460" s="5">
        <v>7</v>
      </c>
      <c r="I1460" s="5">
        <v>5</v>
      </c>
      <c r="J1460" s="5">
        <v>5</v>
      </c>
      <c r="K1460" s="5">
        <v>0</v>
      </c>
      <c r="L1460" s="5">
        <v>76</v>
      </c>
      <c r="M1460" s="5">
        <v>0</v>
      </c>
      <c r="N1460" s="5">
        <v>0</v>
      </c>
      <c r="O1460" s="6">
        <v>1.5837104072398189</v>
      </c>
      <c r="P1460" s="6">
        <v>1.5837104072398189</v>
      </c>
      <c r="Q1460" s="6">
        <v>1.5837104072398189</v>
      </c>
      <c r="R1460" s="6">
        <v>1.1312217194570136</v>
      </c>
      <c r="S1460" s="6">
        <v>1.1312217194570136</v>
      </c>
      <c r="T1460" s="6">
        <v>0</v>
      </c>
      <c r="U1460" s="6">
        <v>17.194570135746606</v>
      </c>
      <c r="V1460" s="6">
        <v>0</v>
      </c>
      <c r="W1460" s="6">
        <v>0</v>
      </c>
      <c r="X1460" s="5">
        <v>114</v>
      </c>
      <c r="Y1460" s="5">
        <v>73</v>
      </c>
      <c r="Z1460" s="5">
        <v>7</v>
      </c>
      <c r="AA1460" s="5">
        <v>0</v>
      </c>
      <c r="AB1460" s="5">
        <v>0</v>
      </c>
      <c r="AC1460" s="5">
        <v>0</v>
      </c>
      <c r="AD1460" s="5">
        <v>114</v>
      </c>
      <c r="AE1460" s="5">
        <v>73</v>
      </c>
      <c r="AF1460" s="5">
        <v>7</v>
      </c>
      <c r="AG1460" s="6">
        <v>9.5890410958904102</v>
      </c>
      <c r="AH1460" s="6">
        <v>64.035087719298247</v>
      </c>
      <c r="AI1460" s="3"/>
      <c r="AJ1460" s="3"/>
    </row>
    <row r="1461" spans="1:36" hidden="1" x14ac:dyDescent="0.2">
      <c r="A1461" s="1" t="str">
        <f t="shared" si="22"/>
        <v>CharnwoodOther</v>
      </c>
      <c r="B1461" s="3" t="s">
        <v>369</v>
      </c>
      <c r="C1461" s="3" t="s">
        <v>370</v>
      </c>
      <c r="D1461" s="3" t="s">
        <v>718</v>
      </c>
      <c r="E1461" s="5">
        <v>502</v>
      </c>
      <c r="F1461" s="5">
        <v>12</v>
      </c>
      <c r="G1461" s="5">
        <v>12</v>
      </c>
      <c r="H1461" s="5">
        <v>12</v>
      </c>
      <c r="I1461" s="5">
        <v>8</v>
      </c>
      <c r="J1461" s="5">
        <v>5</v>
      </c>
      <c r="K1461" s="5">
        <v>1</v>
      </c>
      <c r="L1461" s="5">
        <v>68</v>
      </c>
      <c r="M1461" s="5">
        <v>0</v>
      </c>
      <c r="N1461" s="5">
        <v>0</v>
      </c>
      <c r="O1461" s="6">
        <v>2.3904382470119523</v>
      </c>
      <c r="P1461" s="6">
        <v>2.3904382470119523</v>
      </c>
      <c r="Q1461" s="6">
        <v>2.3904382470119523</v>
      </c>
      <c r="R1461" s="6">
        <v>1.593625498007968</v>
      </c>
      <c r="S1461" s="6">
        <v>0.99601593625498008</v>
      </c>
      <c r="T1461" s="6">
        <v>0.19920318725099601</v>
      </c>
      <c r="U1461" s="6">
        <v>13.545816733067729</v>
      </c>
      <c r="V1461" s="6">
        <v>0</v>
      </c>
      <c r="W1461" s="6">
        <v>0</v>
      </c>
      <c r="X1461" s="5">
        <v>165</v>
      </c>
      <c r="Y1461" s="5">
        <v>145</v>
      </c>
      <c r="Z1461" s="5">
        <v>15</v>
      </c>
      <c r="AA1461" s="5">
        <v>0</v>
      </c>
      <c r="AB1461" s="5">
        <v>0</v>
      </c>
      <c r="AC1461" s="5">
        <v>0</v>
      </c>
      <c r="AD1461" s="5">
        <v>165</v>
      </c>
      <c r="AE1461" s="5">
        <v>145</v>
      </c>
      <c r="AF1461" s="5">
        <v>15</v>
      </c>
      <c r="AG1461" s="6">
        <v>10.344827586206897</v>
      </c>
      <c r="AH1461" s="6">
        <v>87.878787878787875</v>
      </c>
      <c r="AI1461" s="3"/>
      <c r="AJ1461" s="3"/>
    </row>
    <row r="1462" spans="1:36" x14ac:dyDescent="0.2">
      <c r="A1462" s="1" t="str">
        <f t="shared" si="22"/>
        <v>ChelmsfordAll people</v>
      </c>
      <c r="B1462" s="3" t="s">
        <v>249</v>
      </c>
      <c r="C1462" s="3" t="s">
        <v>250</v>
      </c>
      <c r="D1462" s="3" t="s">
        <v>700</v>
      </c>
      <c r="E1462" s="5">
        <v>168310</v>
      </c>
      <c r="F1462" s="5">
        <v>0</v>
      </c>
      <c r="G1462" s="5">
        <v>1637</v>
      </c>
      <c r="H1462" s="5">
        <v>0</v>
      </c>
      <c r="I1462" s="5">
        <v>0</v>
      </c>
      <c r="J1462" s="5">
        <v>3208</v>
      </c>
      <c r="K1462" s="5">
        <v>6978</v>
      </c>
      <c r="L1462" s="5">
        <v>0</v>
      </c>
      <c r="M1462" s="5">
        <v>0</v>
      </c>
      <c r="N1462" s="5">
        <v>0</v>
      </c>
      <c r="O1462" s="6">
        <v>0</v>
      </c>
      <c r="P1462" s="6">
        <v>0.97261006476145206</v>
      </c>
      <c r="Q1462" s="6">
        <v>0</v>
      </c>
      <c r="R1462" s="6">
        <v>0</v>
      </c>
      <c r="S1462" s="6">
        <v>1.9060067732160895</v>
      </c>
      <c r="T1462" s="6">
        <v>4.1459212168023294</v>
      </c>
      <c r="U1462" s="6">
        <v>0</v>
      </c>
      <c r="V1462" s="6">
        <v>0</v>
      </c>
      <c r="W1462" s="6">
        <v>0</v>
      </c>
      <c r="X1462" s="5">
        <v>57662</v>
      </c>
      <c r="Y1462" s="5">
        <v>51440</v>
      </c>
      <c r="Z1462" s="5">
        <v>2130</v>
      </c>
      <c r="AA1462" s="5">
        <v>0</v>
      </c>
      <c r="AB1462" s="5">
        <v>0</v>
      </c>
      <c r="AC1462" s="5">
        <v>0</v>
      </c>
      <c r="AD1462" s="5">
        <v>57662</v>
      </c>
      <c r="AE1462" s="5">
        <v>51440</v>
      </c>
      <c r="AF1462" s="5">
        <v>2130</v>
      </c>
      <c r="AG1462" s="6">
        <v>4.1407465007776052</v>
      </c>
      <c r="AH1462" s="6">
        <v>89.209531407165898</v>
      </c>
      <c r="AI1462" s="3"/>
      <c r="AJ1462" s="3"/>
    </row>
    <row r="1463" spans="1:36" hidden="1" x14ac:dyDescent="0.2">
      <c r="A1463" s="1" t="str">
        <f t="shared" si="22"/>
        <v>ChelmsfordWhite British</v>
      </c>
      <c r="B1463" s="3" t="s">
        <v>249</v>
      </c>
      <c r="C1463" s="3" t="s">
        <v>250</v>
      </c>
      <c r="D1463" s="3" t="s">
        <v>701</v>
      </c>
      <c r="E1463" s="5">
        <v>151990</v>
      </c>
      <c r="F1463" s="5">
        <v>0</v>
      </c>
      <c r="G1463" s="5">
        <v>1423</v>
      </c>
      <c r="H1463" s="5">
        <v>0</v>
      </c>
      <c r="I1463" s="5">
        <v>0</v>
      </c>
      <c r="J1463" s="5">
        <v>2704</v>
      </c>
      <c r="K1463" s="5">
        <v>6590</v>
      </c>
      <c r="L1463" s="5">
        <v>0</v>
      </c>
      <c r="M1463" s="5">
        <v>0</v>
      </c>
      <c r="N1463" s="5">
        <v>0</v>
      </c>
      <c r="O1463" s="6">
        <v>0</v>
      </c>
      <c r="P1463" s="6">
        <v>0.93624580564510818</v>
      </c>
      <c r="Q1463" s="6">
        <v>0</v>
      </c>
      <c r="R1463" s="6">
        <v>0</v>
      </c>
      <c r="S1463" s="6">
        <v>1.7790644121323771</v>
      </c>
      <c r="T1463" s="6">
        <v>4.3358115665504311</v>
      </c>
      <c r="U1463" s="6">
        <v>0</v>
      </c>
      <c r="V1463" s="6">
        <v>0</v>
      </c>
      <c r="W1463" s="6">
        <v>0</v>
      </c>
      <c r="X1463" s="5">
        <v>50918</v>
      </c>
      <c r="Y1463" s="5">
        <v>45586</v>
      </c>
      <c r="Z1463" s="5">
        <v>1821</v>
      </c>
      <c r="AA1463" s="5">
        <v>0</v>
      </c>
      <c r="AB1463" s="5">
        <v>0</v>
      </c>
      <c r="AC1463" s="5">
        <v>0</v>
      </c>
      <c r="AD1463" s="5">
        <v>50918</v>
      </c>
      <c r="AE1463" s="5">
        <v>45586</v>
      </c>
      <c r="AF1463" s="5">
        <v>1821</v>
      </c>
      <c r="AG1463" s="6">
        <v>3.9946474794893168</v>
      </c>
      <c r="AH1463" s="6">
        <v>89.528261125731575</v>
      </c>
      <c r="AI1463" s="3"/>
      <c r="AJ1463" s="3"/>
    </row>
    <row r="1464" spans="1:36" hidden="1" x14ac:dyDescent="0.2">
      <c r="A1464" s="1" t="str">
        <f t="shared" si="22"/>
        <v>ChelmsfordMinorities - all other than White British</v>
      </c>
      <c r="B1464" s="3" t="s">
        <v>249</v>
      </c>
      <c r="C1464" s="3" t="s">
        <v>250</v>
      </c>
      <c r="D1464" s="3" t="s">
        <v>702</v>
      </c>
      <c r="E1464" s="5">
        <v>16320</v>
      </c>
      <c r="F1464" s="5">
        <v>0</v>
      </c>
      <c r="G1464" s="5">
        <v>214</v>
      </c>
      <c r="H1464" s="5">
        <v>0</v>
      </c>
      <c r="I1464" s="5">
        <v>0</v>
      </c>
      <c r="J1464" s="5">
        <v>504</v>
      </c>
      <c r="K1464" s="5">
        <v>388</v>
      </c>
      <c r="L1464" s="5">
        <v>0</v>
      </c>
      <c r="M1464" s="5">
        <v>0</v>
      </c>
      <c r="N1464" s="5">
        <v>0</v>
      </c>
      <c r="O1464" s="6">
        <v>0</v>
      </c>
      <c r="P1464" s="6">
        <v>1.3112745098039216</v>
      </c>
      <c r="Q1464" s="6">
        <v>0</v>
      </c>
      <c r="R1464" s="6">
        <v>0</v>
      </c>
      <c r="S1464" s="6">
        <v>3.0882352941176472</v>
      </c>
      <c r="T1464" s="6">
        <v>2.3774509803921569</v>
      </c>
      <c r="U1464" s="6">
        <v>0</v>
      </c>
      <c r="V1464" s="6">
        <v>0</v>
      </c>
      <c r="W1464" s="6">
        <v>0</v>
      </c>
      <c r="X1464" s="5">
        <v>6744</v>
      </c>
      <c r="Y1464" s="5">
        <v>5854</v>
      </c>
      <c r="Z1464" s="5">
        <v>309</v>
      </c>
      <c r="AA1464" s="5">
        <v>0</v>
      </c>
      <c r="AB1464" s="5">
        <v>0</v>
      </c>
      <c r="AC1464" s="5">
        <v>0</v>
      </c>
      <c r="AD1464" s="5">
        <v>6744</v>
      </c>
      <c r="AE1464" s="5">
        <v>5854</v>
      </c>
      <c r="AF1464" s="5">
        <v>309</v>
      </c>
      <c r="AG1464" s="6">
        <v>5.2784420908780323</v>
      </c>
      <c r="AH1464" s="6">
        <v>86.803084223013045</v>
      </c>
      <c r="AI1464" s="3"/>
      <c r="AJ1464" s="3"/>
    </row>
    <row r="1465" spans="1:36" hidden="1" x14ac:dyDescent="0.2">
      <c r="A1465" s="1" t="str">
        <f t="shared" si="22"/>
        <v>ChelmsfordWhite Irish</v>
      </c>
      <c r="B1465" s="3" t="s">
        <v>249</v>
      </c>
      <c r="C1465" s="3" t="s">
        <v>250</v>
      </c>
      <c r="D1465" s="3" t="s">
        <v>703</v>
      </c>
      <c r="E1465" s="5">
        <v>1450</v>
      </c>
      <c r="F1465" s="5">
        <v>0</v>
      </c>
      <c r="G1465" s="5">
        <v>21</v>
      </c>
      <c r="H1465" s="5">
        <v>0</v>
      </c>
      <c r="I1465" s="5">
        <v>0</v>
      </c>
      <c r="J1465" s="5">
        <v>52</v>
      </c>
      <c r="K1465" s="5">
        <v>48</v>
      </c>
      <c r="L1465" s="5">
        <v>0</v>
      </c>
      <c r="M1465" s="5">
        <v>0</v>
      </c>
      <c r="N1465" s="5">
        <v>0</v>
      </c>
      <c r="O1465" s="6">
        <v>0</v>
      </c>
      <c r="P1465" s="6">
        <v>1.4482758620689655</v>
      </c>
      <c r="Q1465" s="6">
        <v>0</v>
      </c>
      <c r="R1465" s="6">
        <v>0</v>
      </c>
      <c r="S1465" s="6">
        <v>3.5862068965517242</v>
      </c>
      <c r="T1465" s="6">
        <v>3.3103448275862069</v>
      </c>
      <c r="U1465" s="6">
        <v>0</v>
      </c>
      <c r="V1465" s="6">
        <v>0</v>
      </c>
      <c r="W1465" s="6">
        <v>0</v>
      </c>
      <c r="X1465" s="5">
        <v>536</v>
      </c>
      <c r="Y1465" s="5">
        <v>478</v>
      </c>
      <c r="Z1465" s="5">
        <v>17</v>
      </c>
      <c r="AA1465" s="5">
        <v>0</v>
      </c>
      <c r="AB1465" s="5">
        <v>0</v>
      </c>
      <c r="AC1465" s="5">
        <v>0</v>
      </c>
      <c r="AD1465" s="5">
        <v>536</v>
      </c>
      <c r="AE1465" s="5">
        <v>478</v>
      </c>
      <c r="AF1465" s="5">
        <v>17</v>
      </c>
      <c r="AG1465" s="6">
        <v>3.5564853556485354</v>
      </c>
      <c r="AH1465" s="6">
        <v>89.179104477611943</v>
      </c>
      <c r="AI1465" s="3"/>
      <c r="AJ1465" s="3"/>
    </row>
    <row r="1466" spans="1:36" hidden="1" x14ac:dyDescent="0.2">
      <c r="A1466" s="1" t="str">
        <f t="shared" si="22"/>
        <v>ChelmsfordWhite Gyspy or Irish Traveller</v>
      </c>
      <c r="B1466" s="3" t="s">
        <v>249</v>
      </c>
      <c r="C1466" s="3" t="s">
        <v>250</v>
      </c>
      <c r="D1466" s="3" t="s">
        <v>704</v>
      </c>
      <c r="E1466" s="5">
        <v>212</v>
      </c>
      <c r="F1466" s="5">
        <v>0</v>
      </c>
      <c r="G1466" s="5">
        <v>2</v>
      </c>
      <c r="H1466" s="5">
        <v>0</v>
      </c>
      <c r="I1466" s="5">
        <v>0</v>
      </c>
      <c r="J1466" s="5">
        <v>7</v>
      </c>
      <c r="K1466" s="5">
        <v>17</v>
      </c>
      <c r="L1466" s="5">
        <v>0</v>
      </c>
      <c r="M1466" s="5">
        <v>0</v>
      </c>
      <c r="N1466" s="5">
        <v>0</v>
      </c>
      <c r="O1466" s="6">
        <v>0</v>
      </c>
      <c r="P1466" s="6">
        <v>0.94339622641509435</v>
      </c>
      <c r="Q1466" s="6">
        <v>0</v>
      </c>
      <c r="R1466" s="6">
        <v>0</v>
      </c>
      <c r="S1466" s="6">
        <v>3.3018867924528301</v>
      </c>
      <c r="T1466" s="6">
        <v>8.0188679245283012</v>
      </c>
      <c r="U1466" s="6">
        <v>0</v>
      </c>
      <c r="V1466" s="6">
        <v>0</v>
      </c>
      <c r="W1466" s="6">
        <v>0</v>
      </c>
      <c r="X1466" s="5">
        <v>63</v>
      </c>
      <c r="Y1466" s="5">
        <v>29</v>
      </c>
      <c r="Z1466" s="5">
        <v>6</v>
      </c>
      <c r="AA1466" s="5">
        <v>0</v>
      </c>
      <c r="AB1466" s="5">
        <v>0</v>
      </c>
      <c r="AC1466" s="5">
        <v>0</v>
      </c>
      <c r="AD1466" s="5">
        <v>63</v>
      </c>
      <c r="AE1466" s="5">
        <v>29</v>
      </c>
      <c r="AF1466" s="5">
        <v>6</v>
      </c>
      <c r="AG1466" s="6">
        <v>20.689655172413794</v>
      </c>
      <c r="AH1466" s="6">
        <v>46.031746031746032</v>
      </c>
      <c r="AI1466" s="3"/>
      <c r="AJ1466" s="3"/>
    </row>
    <row r="1467" spans="1:36" hidden="1" x14ac:dyDescent="0.2">
      <c r="A1467" s="1" t="str">
        <f t="shared" si="22"/>
        <v>ChelmsfordWhite Other</v>
      </c>
      <c r="B1467" s="3" t="s">
        <v>249</v>
      </c>
      <c r="C1467" s="3" t="s">
        <v>250</v>
      </c>
      <c r="D1467" s="3" t="s">
        <v>705</v>
      </c>
      <c r="E1467" s="5">
        <v>4331</v>
      </c>
      <c r="F1467" s="5">
        <v>0</v>
      </c>
      <c r="G1467" s="5">
        <v>39</v>
      </c>
      <c r="H1467" s="5">
        <v>0</v>
      </c>
      <c r="I1467" s="5">
        <v>0</v>
      </c>
      <c r="J1467" s="5">
        <v>95</v>
      </c>
      <c r="K1467" s="5">
        <v>106</v>
      </c>
      <c r="L1467" s="5">
        <v>0</v>
      </c>
      <c r="M1467" s="5">
        <v>0</v>
      </c>
      <c r="N1467" s="5">
        <v>0</v>
      </c>
      <c r="O1467" s="6">
        <v>0</v>
      </c>
      <c r="P1467" s="6">
        <v>0.90048487647194642</v>
      </c>
      <c r="Q1467" s="6">
        <v>0</v>
      </c>
      <c r="R1467" s="6">
        <v>0</v>
      </c>
      <c r="S1467" s="6">
        <v>2.1934888016624337</v>
      </c>
      <c r="T1467" s="6">
        <v>2.4474717155391366</v>
      </c>
      <c r="U1467" s="6">
        <v>0</v>
      </c>
      <c r="V1467" s="6">
        <v>0</v>
      </c>
      <c r="W1467" s="6">
        <v>0</v>
      </c>
      <c r="X1467" s="5">
        <v>2236</v>
      </c>
      <c r="Y1467" s="5">
        <v>2006</v>
      </c>
      <c r="Z1467" s="5">
        <v>81</v>
      </c>
      <c r="AA1467" s="5">
        <v>0</v>
      </c>
      <c r="AB1467" s="5">
        <v>0</v>
      </c>
      <c r="AC1467" s="5">
        <v>0</v>
      </c>
      <c r="AD1467" s="5">
        <v>2236</v>
      </c>
      <c r="AE1467" s="5">
        <v>2006</v>
      </c>
      <c r="AF1467" s="5">
        <v>81</v>
      </c>
      <c r="AG1467" s="6">
        <v>4.0378863409770691</v>
      </c>
      <c r="AH1467" s="6">
        <v>89.713774597495529</v>
      </c>
      <c r="AI1467" s="3"/>
      <c r="AJ1467" s="3"/>
    </row>
    <row r="1468" spans="1:36" hidden="1" x14ac:dyDescent="0.2">
      <c r="A1468" s="1" t="str">
        <f t="shared" si="22"/>
        <v>ChelmsfordMixed White and Black Caribbean</v>
      </c>
      <c r="B1468" s="3" t="s">
        <v>249</v>
      </c>
      <c r="C1468" s="3" t="s">
        <v>250</v>
      </c>
      <c r="D1468" s="3" t="s">
        <v>706</v>
      </c>
      <c r="E1468" s="5">
        <v>854</v>
      </c>
      <c r="F1468" s="5">
        <v>0</v>
      </c>
      <c r="G1468" s="5">
        <v>23</v>
      </c>
      <c r="H1468" s="5">
        <v>0</v>
      </c>
      <c r="I1468" s="5">
        <v>0</v>
      </c>
      <c r="J1468" s="5">
        <v>39</v>
      </c>
      <c r="K1468" s="5">
        <v>23</v>
      </c>
      <c r="L1468" s="5">
        <v>0</v>
      </c>
      <c r="M1468" s="5">
        <v>0</v>
      </c>
      <c r="N1468" s="5">
        <v>0</v>
      </c>
      <c r="O1468" s="6">
        <v>0</v>
      </c>
      <c r="P1468" s="6">
        <v>2.6932084309133488</v>
      </c>
      <c r="Q1468" s="6">
        <v>0</v>
      </c>
      <c r="R1468" s="6">
        <v>0</v>
      </c>
      <c r="S1468" s="6">
        <v>4.5667447306791571</v>
      </c>
      <c r="T1468" s="6">
        <v>2.6932084309133488</v>
      </c>
      <c r="U1468" s="6">
        <v>0</v>
      </c>
      <c r="V1468" s="6">
        <v>0</v>
      </c>
      <c r="W1468" s="6">
        <v>0</v>
      </c>
      <c r="X1468" s="5">
        <v>205</v>
      </c>
      <c r="Y1468" s="5">
        <v>173</v>
      </c>
      <c r="Z1468" s="5">
        <v>19</v>
      </c>
      <c r="AA1468" s="5">
        <v>0</v>
      </c>
      <c r="AB1468" s="5">
        <v>0</v>
      </c>
      <c r="AC1468" s="5">
        <v>0</v>
      </c>
      <c r="AD1468" s="5">
        <v>205</v>
      </c>
      <c r="AE1468" s="5">
        <v>173</v>
      </c>
      <c r="AF1468" s="5">
        <v>19</v>
      </c>
      <c r="AG1468" s="6">
        <v>10.982658959537572</v>
      </c>
      <c r="AH1468" s="6">
        <v>84.390243902439025</v>
      </c>
      <c r="AI1468" s="3"/>
      <c r="AJ1468" s="3"/>
    </row>
    <row r="1469" spans="1:36" hidden="1" x14ac:dyDescent="0.2">
      <c r="A1469" s="1" t="str">
        <f t="shared" si="22"/>
        <v>ChelmsfordMixed White and Black African</v>
      </c>
      <c r="B1469" s="3" t="s">
        <v>249</v>
      </c>
      <c r="C1469" s="3" t="s">
        <v>250</v>
      </c>
      <c r="D1469" s="3" t="s">
        <v>707</v>
      </c>
      <c r="E1469" s="5">
        <v>342</v>
      </c>
      <c r="F1469" s="5">
        <v>0</v>
      </c>
      <c r="G1469" s="5">
        <v>6</v>
      </c>
      <c r="H1469" s="5">
        <v>0</v>
      </c>
      <c r="I1469" s="5">
        <v>0</v>
      </c>
      <c r="J1469" s="5">
        <v>18</v>
      </c>
      <c r="K1469" s="5">
        <v>13</v>
      </c>
      <c r="L1469" s="5">
        <v>0</v>
      </c>
      <c r="M1469" s="5">
        <v>0</v>
      </c>
      <c r="N1469" s="5">
        <v>0</v>
      </c>
      <c r="O1469" s="6">
        <v>0</v>
      </c>
      <c r="P1469" s="6">
        <v>1.7543859649122806</v>
      </c>
      <c r="Q1469" s="6">
        <v>0</v>
      </c>
      <c r="R1469" s="6">
        <v>0</v>
      </c>
      <c r="S1469" s="6">
        <v>5.2631578947368425</v>
      </c>
      <c r="T1469" s="6">
        <v>3.801169590643275</v>
      </c>
      <c r="U1469" s="6">
        <v>0</v>
      </c>
      <c r="V1469" s="6">
        <v>0</v>
      </c>
      <c r="W1469" s="6">
        <v>0</v>
      </c>
      <c r="X1469" s="5">
        <v>67</v>
      </c>
      <c r="Y1469" s="5">
        <v>54</v>
      </c>
      <c r="Z1469" s="5">
        <v>2</v>
      </c>
      <c r="AA1469" s="5">
        <v>0</v>
      </c>
      <c r="AB1469" s="5">
        <v>0</v>
      </c>
      <c r="AC1469" s="5">
        <v>0</v>
      </c>
      <c r="AD1469" s="5">
        <v>67</v>
      </c>
      <c r="AE1469" s="5">
        <v>54</v>
      </c>
      <c r="AF1469" s="5">
        <v>2</v>
      </c>
      <c r="AG1469" s="6">
        <v>3.7037037037037037</v>
      </c>
      <c r="AH1469" s="6">
        <v>80.597014925373131</v>
      </c>
      <c r="AI1469" s="3"/>
      <c r="AJ1469" s="3"/>
    </row>
    <row r="1470" spans="1:36" hidden="1" x14ac:dyDescent="0.2">
      <c r="A1470" s="1" t="str">
        <f t="shared" si="22"/>
        <v>ChelmsfordMixed White and Asian</v>
      </c>
      <c r="B1470" s="3" t="s">
        <v>249</v>
      </c>
      <c r="C1470" s="3" t="s">
        <v>250</v>
      </c>
      <c r="D1470" s="3" t="s">
        <v>708</v>
      </c>
      <c r="E1470" s="5">
        <v>844</v>
      </c>
      <c r="F1470" s="5">
        <v>0</v>
      </c>
      <c r="G1470" s="5">
        <v>6</v>
      </c>
      <c r="H1470" s="5">
        <v>0</v>
      </c>
      <c r="I1470" s="5">
        <v>0</v>
      </c>
      <c r="J1470" s="5">
        <v>8</v>
      </c>
      <c r="K1470" s="5">
        <v>34</v>
      </c>
      <c r="L1470" s="5">
        <v>0</v>
      </c>
      <c r="M1470" s="5">
        <v>0</v>
      </c>
      <c r="N1470" s="5">
        <v>0</v>
      </c>
      <c r="O1470" s="6">
        <v>0</v>
      </c>
      <c r="P1470" s="6">
        <v>0.7109004739336493</v>
      </c>
      <c r="Q1470" s="6">
        <v>0</v>
      </c>
      <c r="R1470" s="6">
        <v>0</v>
      </c>
      <c r="S1470" s="6">
        <v>0.94786729857819907</v>
      </c>
      <c r="T1470" s="6">
        <v>4.028436018957346</v>
      </c>
      <c r="U1470" s="6">
        <v>0</v>
      </c>
      <c r="V1470" s="6">
        <v>0</v>
      </c>
      <c r="W1470" s="6">
        <v>0</v>
      </c>
      <c r="X1470" s="5">
        <v>197</v>
      </c>
      <c r="Y1470" s="5">
        <v>176</v>
      </c>
      <c r="Z1470" s="5">
        <v>13</v>
      </c>
      <c r="AA1470" s="5">
        <v>0</v>
      </c>
      <c r="AB1470" s="5">
        <v>0</v>
      </c>
      <c r="AC1470" s="5">
        <v>0</v>
      </c>
      <c r="AD1470" s="5">
        <v>197</v>
      </c>
      <c r="AE1470" s="5">
        <v>176</v>
      </c>
      <c r="AF1470" s="5">
        <v>13</v>
      </c>
      <c r="AG1470" s="6">
        <v>7.3863636363636367</v>
      </c>
      <c r="AH1470" s="6">
        <v>89.340101522842644</v>
      </c>
      <c r="AI1470" s="3"/>
      <c r="AJ1470" s="3"/>
    </row>
    <row r="1471" spans="1:36" hidden="1" x14ac:dyDescent="0.2">
      <c r="A1471" s="1" t="str">
        <f t="shared" si="22"/>
        <v>ChelmsfordMixed Other</v>
      </c>
      <c r="B1471" s="3" t="s">
        <v>249</v>
      </c>
      <c r="C1471" s="3" t="s">
        <v>250</v>
      </c>
      <c r="D1471" s="3" t="s">
        <v>709</v>
      </c>
      <c r="E1471" s="5">
        <v>606</v>
      </c>
      <c r="F1471" s="5">
        <v>0</v>
      </c>
      <c r="G1471" s="5">
        <v>4</v>
      </c>
      <c r="H1471" s="5">
        <v>0</v>
      </c>
      <c r="I1471" s="5">
        <v>0</v>
      </c>
      <c r="J1471" s="5">
        <v>15</v>
      </c>
      <c r="K1471" s="5">
        <v>10</v>
      </c>
      <c r="L1471" s="5">
        <v>0</v>
      </c>
      <c r="M1471" s="5">
        <v>0</v>
      </c>
      <c r="N1471" s="5">
        <v>0</v>
      </c>
      <c r="O1471" s="6">
        <v>0</v>
      </c>
      <c r="P1471" s="6">
        <v>0.66006600660066006</v>
      </c>
      <c r="Q1471" s="6">
        <v>0</v>
      </c>
      <c r="R1471" s="6">
        <v>0</v>
      </c>
      <c r="S1471" s="6">
        <v>2.4752475247524752</v>
      </c>
      <c r="T1471" s="6">
        <v>1.6501650165016502</v>
      </c>
      <c r="U1471" s="6">
        <v>0</v>
      </c>
      <c r="V1471" s="6">
        <v>0</v>
      </c>
      <c r="W1471" s="6">
        <v>0</v>
      </c>
      <c r="X1471" s="5">
        <v>182</v>
      </c>
      <c r="Y1471" s="5">
        <v>161</v>
      </c>
      <c r="Z1471" s="5">
        <v>7</v>
      </c>
      <c r="AA1471" s="5">
        <v>0</v>
      </c>
      <c r="AB1471" s="5">
        <v>0</v>
      </c>
      <c r="AC1471" s="5">
        <v>0</v>
      </c>
      <c r="AD1471" s="5">
        <v>182</v>
      </c>
      <c r="AE1471" s="5">
        <v>161</v>
      </c>
      <c r="AF1471" s="5">
        <v>7</v>
      </c>
      <c r="AG1471" s="6">
        <v>4.3478260869565215</v>
      </c>
      <c r="AH1471" s="6">
        <v>88.461538461538467</v>
      </c>
      <c r="AI1471" s="3"/>
      <c r="AJ1471" s="3"/>
    </row>
    <row r="1472" spans="1:36" hidden="1" x14ac:dyDescent="0.2">
      <c r="A1472" s="1" t="str">
        <f t="shared" si="22"/>
        <v>ChelmsfordIndian</v>
      </c>
      <c r="B1472" s="3" t="s">
        <v>249</v>
      </c>
      <c r="C1472" s="3" t="s">
        <v>250</v>
      </c>
      <c r="D1472" s="3" t="s">
        <v>710</v>
      </c>
      <c r="E1472" s="5">
        <v>1911</v>
      </c>
      <c r="F1472" s="5">
        <v>0</v>
      </c>
      <c r="G1472" s="5">
        <v>44</v>
      </c>
      <c r="H1472" s="5">
        <v>0</v>
      </c>
      <c r="I1472" s="5">
        <v>0</v>
      </c>
      <c r="J1472" s="5">
        <v>96</v>
      </c>
      <c r="K1472" s="5">
        <v>31</v>
      </c>
      <c r="L1472" s="5">
        <v>0</v>
      </c>
      <c r="M1472" s="5">
        <v>0</v>
      </c>
      <c r="N1472" s="5">
        <v>0</v>
      </c>
      <c r="O1472" s="6">
        <v>0</v>
      </c>
      <c r="P1472" s="6">
        <v>2.3024594453165883</v>
      </c>
      <c r="Q1472" s="6">
        <v>0</v>
      </c>
      <c r="R1472" s="6">
        <v>0</v>
      </c>
      <c r="S1472" s="6">
        <v>5.0235478806907379</v>
      </c>
      <c r="T1472" s="6">
        <v>1.6221873364730508</v>
      </c>
      <c r="U1472" s="6">
        <v>0</v>
      </c>
      <c r="V1472" s="6">
        <v>0</v>
      </c>
      <c r="W1472" s="6">
        <v>0</v>
      </c>
      <c r="X1472" s="5">
        <v>912</v>
      </c>
      <c r="Y1472" s="5">
        <v>832</v>
      </c>
      <c r="Z1472" s="5">
        <v>25</v>
      </c>
      <c r="AA1472" s="5">
        <v>0</v>
      </c>
      <c r="AB1472" s="5">
        <v>0</v>
      </c>
      <c r="AC1472" s="5">
        <v>0</v>
      </c>
      <c r="AD1472" s="5">
        <v>912</v>
      </c>
      <c r="AE1472" s="5">
        <v>832</v>
      </c>
      <c r="AF1472" s="5">
        <v>25</v>
      </c>
      <c r="AG1472" s="6">
        <v>3.0048076923076925</v>
      </c>
      <c r="AH1472" s="6">
        <v>91.228070175438603</v>
      </c>
      <c r="AI1472" s="3"/>
      <c r="AJ1472" s="3"/>
    </row>
    <row r="1473" spans="1:36" hidden="1" x14ac:dyDescent="0.2">
      <c r="A1473" s="1" t="str">
        <f t="shared" si="22"/>
        <v>ChelmsfordPakistani</v>
      </c>
      <c r="B1473" s="3" t="s">
        <v>249</v>
      </c>
      <c r="C1473" s="3" t="s">
        <v>250</v>
      </c>
      <c r="D1473" s="3" t="s">
        <v>711</v>
      </c>
      <c r="E1473" s="5">
        <v>673</v>
      </c>
      <c r="F1473" s="5">
        <v>0</v>
      </c>
      <c r="G1473" s="5">
        <v>10</v>
      </c>
      <c r="H1473" s="5">
        <v>0</v>
      </c>
      <c r="I1473" s="5">
        <v>0</v>
      </c>
      <c r="J1473" s="5">
        <v>17</v>
      </c>
      <c r="K1473" s="5">
        <v>7</v>
      </c>
      <c r="L1473" s="5">
        <v>0</v>
      </c>
      <c r="M1473" s="5">
        <v>0</v>
      </c>
      <c r="N1473" s="5">
        <v>0</v>
      </c>
      <c r="O1473" s="6">
        <v>0</v>
      </c>
      <c r="P1473" s="6">
        <v>1.4858841010401189</v>
      </c>
      <c r="Q1473" s="6">
        <v>0</v>
      </c>
      <c r="R1473" s="6">
        <v>0</v>
      </c>
      <c r="S1473" s="6">
        <v>2.526002971768202</v>
      </c>
      <c r="T1473" s="6">
        <v>1.0401188707280833</v>
      </c>
      <c r="U1473" s="6">
        <v>0</v>
      </c>
      <c r="V1473" s="6">
        <v>0</v>
      </c>
      <c r="W1473" s="6">
        <v>0</v>
      </c>
      <c r="X1473" s="5">
        <v>257</v>
      </c>
      <c r="Y1473" s="5">
        <v>193</v>
      </c>
      <c r="Z1473" s="5">
        <v>18</v>
      </c>
      <c r="AA1473" s="5">
        <v>0</v>
      </c>
      <c r="AB1473" s="5">
        <v>0</v>
      </c>
      <c r="AC1473" s="5">
        <v>0</v>
      </c>
      <c r="AD1473" s="5">
        <v>257</v>
      </c>
      <c r="AE1473" s="5">
        <v>193</v>
      </c>
      <c r="AF1473" s="5">
        <v>18</v>
      </c>
      <c r="AG1473" s="6">
        <v>9.3264248704663206</v>
      </c>
      <c r="AH1473" s="6">
        <v>75.097276264591443</v>
      </c>
      <c r="AI1473" s="3"/>
      <c r="AJ1473" s="3"/>
    </row>
    <row r="1474" spans="1:36" hidden="1" x14ac:dyDescent="0.2">
      <c r="A1474" s="1" t="str">
        <f t="shared" ref="A1474:A1537" si="23">C1474&amp;D1474</f>
        <v>ChelmsfordBangladeshi</v>
      </c>
      <c r="B1474" s="3" t="s">
        <v>249</v>
      </c>
      <c r="C1474" s="3" t="s">
        <v>250</v>
      </c>
      <c r="D1474" s="3" t="s">
        <v>712</v>
      </c>
      <c r="E1474" s="5">
        <v>466</v>
      </c>
      <c r="F1474" s="5">
        <v>0</v>
      </c>
      <c r="G1474" s="5">
        <v>7</v>
      </c>
      <c r="H1474" s="5">
        <v>0</v>
      </c>
      <c r="I1474" s="5">
        <v>0</v>
      </c>
      <c r="J1474" s="5">
        <v>29</v>
      </c>
      <c r="K1474" s="5">
        <v>5</v>
      </c>
      <c r="L1474" s="5">
        <v>0</v>
      </c>
      <c r="M1474" s="5">
        <v>0</v>
      </c>
      <c r="N1474" s="5">
        <v>0</v>
      </c>
      <c r="O1474" s="6">
        <v>0</v>
      </c>
      <c r="P1474" s="6">
        <v>1.502145922746781</v>
      </c>
      <c r="Q1474" s="6">
        <v>0</v>
      </c>
      <c r="R1474" s="6">
        <v>0</v>
      </c>
      <c r="S1474" s="6">
        <v>6.2231759656652361</v>
      </c>
      <c r="T1474" s="6">
        <v>1.0729613733905579</v>
      </c>
      <c r="U1474" s="6">
        <v>0</v>
      </c>
      <c r="V1474" s="6">
        <v>0</v>
      </c>
      <c r="W1474" s="6">
        <v>0</v>
      </c>
      <c r="X1474" s="5">
        <v>172</v>
      </c>
      <c r="Y1474" s="5">
        <v>122</v>
      </c>
      <c r="Z1474" s="5">
        <v>14</v>
      </c>
      <c r="AA1474" s="5">
        <v>0</v>
      </c>
      <c r="AB1474" s="5">
        <v>0</v>
      </c>
      <c r="AC1474" s="5">
        <v>0</v>
      </c>
      <c r="AD1474" s="5">
        <v>172</v>
      </c>
      <c r="AE1474" s="5">
        <v>122</v>
      </c>
      <c r="AF1474" s="5">
        <v>14</v>
      </c>
      <c r="AG1474" s="6">
        <v>11.475409836065573</v>
      </c>
      <c r="AH1474" s="6">
        <v>70.930232558139537</v>
      </c>
      <c r="AI1474" s="3"/>
      <c r="AJ1474" s="3"/>
    </row>
    <row r="1475" spans="1:36" hidden="1" x14ac:dyDescent="0.2">
      <c r="A1475" s="1" t="str">
        <f t="shared" si="23"/>
        <v>ChelmsfordChinese</v>
      </c>
      <c r="B1475" s="3" t="s">
        <v>249</v>
      </c>
      <c r="C1475" s="3" t="s">
        <v>250</v>
      </c>
      <c r="D1475" s="3" t="s">
        <v>713</v>
      </c>
      <c r="E1475" s="5">
        <v>826</v>
      </c>
      <c r="F1475" s="5">
        <v>0</v>
      </c>
      <c r="G1475" s="5">
        <v>10</v>
      </c>
      <c r="H1475" s="5">
        <v>0</v>
      </c>
      <c r="I1475" s="5">
        <v>0</v>
      </c>
      <c r="J1475" s="5">
        <v>17</v>
      </c>
      <c r="K1475" s="5">
        <v>16</v>
      </c>
      <c r="L1475" s="5">
        <v>0</v>
      </c>
      <c r="M1475" s="5">
        <v>0</v>
      </c>
      <c r="N1475" s="5">
        <v>0</v>
      </c>
      <c r="O1475" s="6">
        <v>0</v>
      </c>
      <c r="P1475" s="6">
        <v>1.2106537530266344</v>
      </c>
      <c r="Q1475" s="6">
        <v>0</v>
      </c>
      <c r="R1475" s="6">
        <v>0</v>
      </c>
      <c r="S1475" s="6">
        <v>2.0581113801452786</v>
      </c>
      <c r="T1475" s="6">
        <v>1.937046004842615</v>
      </c>
      <c r="U1475" s="6">
        <v>0</v>
      </c>
      <c r="V1475" s="6">
        <v>0</v>
      </c>
      <c r="W1475" s="6">
        <v>0</v>
      </c>
      <c r="X1475" s="5">
        <v>314</v>
      </c>
      <c r="Y1475" s="5">
        <v>263</v>
      </c>
      <c r="Z1475" s="5">
        <v>15</v>
      </c>
      <c r="AA1475" s="5">
        <v>0</v>
      </c>
      <c r="AB1475" s="5">
        <v>0</v>
      </c>
      <c r="AC1475" s="5">
        <v>0</v>
      </c>
      <c r="AD1475" s="5">
        <v>314</v>
      </c>
      <c r="AE1475" s="5">
        <v>263</v>
      </c>
      <c r="AF1475" s="5">
        <v>15</v>
      </c>
      <c r="AG1475" s="6">
        <v>5.7034220532319395</v>
      </c>
      <c r="AH1475" s="6">
        <v>83.757961783439484</v>
      </c>
      <c r="AI1475" s="3"/>
      <c r="AJ1475" s="3"/>
    </row>
    <row r="1476" spans="1:36" hidden="1" x14ac:dyDescent="0.2">
      <c r="A1476" s="1" t="str">
        <f t="shared" si="23"/>
        <v>ChelmsfordAsian Other</v>
      </c>
      <c r="B1476" s="3" t="s">
        <v>249</v>
      </c>
      <c r="C1476" s="3" t="s">
        <v>250</v>
      </c>
      <c r="D1476" s="3" t="s">
        <v>714</v>
      </c>
      <c r="E1476" s="5">
        <v>1086</v>
      </c>
      <c r="F1476" s="5">
        <v>0</v>
      </c>
      <c r="G1476" s="5">
        <v>17</v>
      </c>
      <c r="H1476" s="5">
        <v>0</v>
      </c>
      <c r="I1476" s="5">
        <v>0</v>
      </c>
      <c r="J1476" s="5">
        <v>32</v>
      </c>
      <c r="K1476" s="5">
        <v>17</v>
      </c>
      <c r="L1476" s="5">
        <v>0</v>
      </c>
      <c r="M1476" s="5">
        <v>0</v>
      </c>
      <c r="N1476" s="5">
        <v>0</v>
      </c>
      <c r="O1476" s="6">
        <v>0</v>
      </c>
      <c r="P1476" s="6">
        <v>1.565377532228361</v>
      </c>
      <c r="Q1476" s="6">
        <v>0</v>
      </c>
      <c r="R1476" s="6">
        <v>0</v>
      </c>
      <c r="S1476" s="6">
        <v>2.9465930018416207</v>
      </c>
      <c r="T1476" s="6">
        <v>1.565377532228361</v>
      </c>
      <c r="U1476" s="6">
        <v>0</v>
      </c>
      <c r="V1476" s="6">
        <v>0</v>
      </c>
      <c r="W1476" s="6">
        <v>0</v>
      </c>
      <c r="X1476" s="5">
        <v>493</v>
      </c>
      <c r="Y1476" s="5">
        <v>405</v>
      </c>
      <c r="Z1476" s="5">
        <v>19</v>
      </c>
      <c r="AA1476" s="5">
        <v>0</v>
      </c>
      <c r="AB1476" s="5">
        <v>0</v>
      </c>
      <c r="AC1476" s="5">
        <v>0</v>
      </c>
      <c r="AD1476" s="5">
        <v>493</v>
      </c>
      <c r="AE1476" s="5">
        <v>405</v>
      </c>
      <c r="AF1476" s="5">
        <v>19</v>
      </c>
      <c r="AG1476" s="6">
        <v>4.6913580246913584</v>
      </c>
      <c r="AH1476" s="6">
        <v>82.150101419878297</v>
      </c>
      <c r="AI1476" s="3"/>
      <c r="AJ1476" s="3"/>
    </row>
    <row r="1477" spans="1:36" hidden="1" x14ac:dyDescent="0.2">
      <c r="A1477" s="1" t="str">
        <f t="shared" si="23"/>
        <v>ChelmsfordBlack African</v>
      </c>
      <c r="B1477" s="3" t="s">
        <v>249</v>
      </c>
      <c r="C1477" s="3" t="s">
        <v>250</v>
      </c>
      <c r="D1477" s="3" t="s">
        <v>715</v>
      </c>
      <c r="E1477" s="5">
        <v>1420</v>
      </c>
      <c r="F1477" s="5">
        <v>0</v>
      </c>
      <c r="G1477" s="5">
        <v>10</v>
      </c>
      <c r="H1477" s="5">
        <v>0</v>
      </c>
      <c r="I1477" s="5">
        <v>0</v>
      </c>
      <c r="J1477" s="5">
        <v>46</v>
      </c>
      <c r="K1477" s="5">
        <v>16</v>
      </c>
      <c r="L1477" s="5">
        <v>0</v>
      </c>
      <c r="M1477" s="5">
        <v>0</v>
      </c>
      <c r="N1477" s="5">
        <v>0</v>
      </c>
      <c r="O1477" s="6">
        <v>0</v>
      </c>
      <c r="P1477" s="6">
        <v>0.70422535211267601</v>
      </c>
      <c r="Q1477" s="6">
        <v>0</v>
      </c>
      <c r="R1477" s="6">
        <v>0</v>
      </c>
      <c r="S1477" s="6">
        <v>3.23943661971831</v>
      </c>
      <c r="T1477" s="6">
        <v>1.1267605633802817</v>
      </c>
      <c r="U1477" s="6">
        <v>0</v>
      </c>
      <c r="V1477" s="6">
        <v>0</v>
      </c>
      <c r="W1477" s="6">
        <v>0</v>
      </c>
      <c r="X1477" s="5">
        <v>579</v>
      </c>
      <c r="Y1477" s="5">
        <v>517</v>
      </c>
      <c r="Z1477" s="5">
        <v>40</v>
      </c>
      <c r="AA1477" s="5">
        <v>0</v>
      </c>
      <c r="AB1477" s="5">
        <v>0</v>
      </c>
      <c r="AC1477" s="5">
        <v>0</v>
      </c>
      <c r="AD1477" s="5">
        <v>579</v>
      </c>
      <c r="AE1477" s="5">
        <v>517</v>
      </c>
      <c r="AF1477" s="5">
        <v>40</v>
      </c>
      <c r="AG1477" s="6">
        <v>7.7369439071566735</v>
      </c>
      <c r="AH1477" s="6">
        <v>89.291882556131256</v>
      </c>
      <c r="AI1477" s="3"/>
      <c r="AJ1477" s="3"/>
    </row>
    <row r="1478" spans="1:36" hidden="1" x14ac:dyDescent="0.2">
      <c r="A1478" s="1" t="str">
        <f t="shared" si="23"/>
        <v>ChelmsfordBlack Caribbean</v>
      </c>
      <c r="B1478" s="3" t="s">
        <v>249</v>
      </c>
      <c r="C1478" s="3" t="s">
        <v>250</v>
      </c>
      <c r="D1478" s="3" t="s">
        <v>716</v>
      </c>
      <c r="E1478" s="5">
        <v>429</v>
      </c>
      <c r="F1478" s="5">
        <v>0</v>
      </c>
      <c r="G1478" s="5">
        <v>3</v>
      </c>
      <c r="H1478" s="5">
        <v>0</v>
      </c>
      <c r="I1478" s="5">
        <v>0</v>
      </c>
      <c r="J1478" s="5">
        <v>17</v>
      </c>
      <c r="K1478" s="5">
        <v>12</v>
      </c>
      <c r="L1478" s="5">
        <v>0</v>
      </c>
      <c r="M1478" s="5">
        <v>0</v>
      </c>
      <c r="N1478" s="5">
        <v>0</v>
      </c>
      <c r="O1478" s="6">
        <v>0</v>
      </c>
      <c r="P1478" s="6">
        <v>0.69930069930069927</v>
      </c>
      <c r="Q1478" s="6">
        <v>0</v>
      </c>
      <c r="R1478" s="6">
        <v>0</v>
      </c>
      <c r="S1478" s="6">
        <v>3.9627039627039626</v>
      </c>
      <c r="T1478" s="6">
        <v>2.7972027972027971</v>
      </c>
      <c r="U1478" s="6">
        <v>0</v>
      </c>
      <c r="V1478" s="6">
        <v>0</v>
      </c>
      <c r="W1478" s="6">
        <v>0</v>
      </c>
      <c r="X1478" s="5">
        <v>189</v>
      </c>
      <c r="Y1478" s="5">
        <v>170</v>
      </c>
      <c r="Z1478" s="5">
        <v>13</v>
      </c>
      <c r="AA1478" s="5">
        <v>0</v>
      </c>
      <c r="AB1478" s="5">
        <v>0</v>
      </c>
      <c r="AC1478" s="5">
        <v>0</v>
      </c>
      <c r="AD1478" s="5">
        <v>189</v>
      </c>
      <c r="AE1478" s="5">
        <v>170</v>
      </c>
      <c r="AF1478" s="5">
        <v>13</v>
      </c>
      <c r="AG1478" s="6">
        <v>7.6470588235294121</v>
      </c>
      <c r="AH1478" s="6">
        <v>89.94708994708995</v>
      </c>
      <c r="AI1478" s="3"/>
      <c r="AJ1478" s="3"/>
    </row>
    <row r="1479" spans="1:36" hidden="1" x14ac:dyDescent="0.2">
      <c r="A1479" s="1" t="str">
        <f t="shared" si="23"/>
        <v>ChelmsfordBlack Other</v>
      </c>
      <c r="B1479" s="3" t="s">
        <v>249</v>
      </c>
      <c r="C1479" s="3" t="s">
        <v>250</v>
      </c>
      <c r="D1479" s="3" t="s">
        <v>717</v>
      </c>
      <c r="E1479" s="5">
        <v>202</v>
      </c>
      <c r="F1479" s="5">
        <v>0</v>
      </c>
      <c r="G1479" s="5">
        <v>6</v>
      </c>
      <c r="H1479" s="5">
        <v>0</v>
      </c>
      <c r="I1479" s="5">
        <v>0</v>
      </c>
      <c r="J1479" s="5">
        <v>6</v>
      </c>
      <c r="K1479" s="5">
        <v>1</v>
      </c>
      <c r="L1479" s="5">
        <v>0</v>
      </c>
      <c r="M1479" s="5">
        <v>0</v>
      </c>
      <c r="N1479" s="5">
        <v>0</v>
      </c>
      <c r="O1479" s="6">
        <v>0</v>
      </c>
      <c r="P1479" s="6">
        <v>2.9702970297029703</v>
      </c>
      <c r="Q1479" s="6">
        <v>0</v>
      </c>
      <c r="R1479" s="6">
        <v>0</v>
      </c>
      <c r="S1479" s="6">
        <v>2.9702970297029703</v>
      </c>
      <c r="T1479" s="6">
        <v>0.49504950495049505</v>
      </c>
      <c r="U1479" s="6">
        <v>0</v>
      </c>
      <c r="V1479" s="6">
        <v>0</v>
      </c>
      <c r="W1479" s="6">
        <v>0</v>
      </c>
      <c r="X1479" s="5">
        <v>77</v>
      </c>
      <c r="Y1479" s="5">
        <v>62</v>
      </c>
      <c r="Z1479" s="5">
        <v>7</v>
      </c>
      <c r="AA1479" s="5">
        <v>0</v>
      </c>
      <c r="AB1479" s="5">
        <v>0</v>
      </c>
      <c r="AC1479" s="5">
        <v>0</v>
      </c>
      <c r="AD1479" s="5">
        <v>77</v>
      </c>
      <c r="AE1479" s="5">
        <v>62</v>
      </c>
      <c r="AF1479" s="5">
        <v>7</v>
      </c>
      <c r="AG1479" s="6">
        <v>11.290322580645162</v>
      </c>
      <c r="AH1479" s="6">
        <v>80.519480519480524</v>
      </c>
      <c r="AI1479" s="3"/>
      <c r="AJ1479" s="3"/>
    </row>
    <row r="1480" spans="1:36" hidden="1" x14ac:dyDescent="0.2">
      <c r="A1480" s="1" t="str">
        <f t="shared" si="23"/>
        <v>ChelmsfordArab</v>
      </c>
      <c r="B1480" s="3" t="s">
        <v>249</v>
      </c>
      <c r="C1480" s="3" t="s">
        <v>250</v>
      </c>
      <c r="D1480" s="3" t="s">
        <v>699</v>
      </c>
      <c r="E1480" s="5">
        <v>318</v>
      </c>
      <c r="F1480" s="5">
        <v>0</v>
      </c>
      <c r="G1480" s="5">
        <v>1</v>
      </c>
      <c r="H1480" s="5">
        <v>0</v>
      </c>
      <c r="I1480" s="5">
        <v>0</v>
      </c>
      <c r="J1480" s="5">
        <v>2</v>
      </c>
      <c r="K1480" s="5">
        <v>22</v>
      </c>
      <c r="L1480" s="5">
        <v>0</v>
      </c>
      <c r="M1480" s="5">
        <v>0</v>
      </c>
      <c r="N1480" s="5">
        <v>0</v>
      </c>
      <c r="O1480" s="6">
        <v>0</v>
      </c>
      <c r="P1480" s="6">
        <v>0.31446540880503143</v>
      </c>
      <c r="Q1480" s="6">
        <v>0</v>
      </c>
      <c r="R1480" s="6">
        <v>0</v>
      </c>
      <c r="S1480" s="6">
        <v>0.62893081761006286</v>
      </c>
      <c r="T1480" s="6">
        <v>6.9182389937106921</v>
      </c>
      <c r="U1480" s="6">
        <v>0</v>
      </c>
      <c r="V1480" s="6">
        <v>0</v>
      </c>
      <c r="W1480" s="6">
        <v>0</v>
      </c>
      <c r="X1480" s="5">
        <v>112</v>
      </c>
      <c r="Y1480" s="5">
        <v>90</v>
      </c>
      <c r="Z1480" s="5">
        <v>10</v>
      </c>
      <c r="AA1480" s="5">
        <v>0</v>
      </c>
      <c r="AB1480" s="5">
        <v>0</v>
      </c>
      <c r="AC1480" s="5">
        <v>0</v>
      </c>
      <c r="AD1480" s="5">
        <v>112</v>
      </c>
      <c r="AE1480" s="5">
        <v>90</v>
      </c>
      <c r="AF1480" s="5">
        <v>10</v>
      </c>
      <c r="AG1480" s="6">
        <v>11.111111111111111</v>
      </c>
      <c r="AH1480" s="6">
        <v>80.357142857142861</v>
      </c>
      <c r="AI1480" s="3"/>
      <c r="AJ1480" s="3"/>
    </row>
    <row r="1481" spans="1:36" hidden="1" x14ac:dyDescent="0.2">
      <c r="A1481" s="1" t="str">
        <f t="shared" si="23"/>
        <v>ChelmsfordOther</v>
      </c>
      <c r="B1481" s="3" t="s">
        <v>249</v>
      </c>
      <c r="C1481" s="3" t="s">
        <v>250</v>
      </c>
      <c r="D1481" s="3" t="s">
        <v>718</v>
      </c>
      <c r="E1481" s="5">
        <v>350</v>
      </c>
      <c r="F1481" s="5">
        <v>0</v>
      </c>
      <c r="G1481" s="5">
        <v>5</v>
      </c>
      <c r="H1481" s="5">
        <v>0</v>
      </c>
      <c r="I1481" s="5">
        <v>0</v>
      </c>
      <c r="J1481" s="5">
        <v>8</v>
      </c>
      <c r="K1481" s="5">
        <v>10</v>
      </c>
      <c r="L1481" s="5">
        <v>0</v>
      </c>
      <c r="M1481" s="5">
        <v>0</v>
      </c>
      <c r="N1481" s="5">
        <v>0</v>
      </c>
      <c r="O1481" s="6">
        <v>0</v>
      </c>
      <c r="P1481" s="6">
        <v>1.4285714285714286</v>
      </c>
      <c r="Q1481" s="6">
        <v>0</v>
      </c>
      <c r="R1481" s="6">
        <v>0</v>
      </c>
      <c r="S1481" s="6">
        <v>2.2857142857142856</v>
      </c>
      <c r="T1481" s="6">
        <v>2.8571428571428572</v>
      </c>
      <c r="U1481" s="6">
        <v>0</v>
      </c>
      <c r="V1481" s="6">
        <v>0</v>
      </c>
      <c r="W1481" s="6">
        <v>0</v>
      </c>
      <c r="X1481" s="5">
        <v>153</v>
      </c>
      <c r="Y1481" s="5">
        <v>123</v>
      </c>
      <c r="Z1481" s="5">
        <v>3</v>
      </c>
      <c r="AA1481" s="5">
        <v>0</v>
      </c>
      <c r="AB1481" s="5">
        <v>0</v>
      </c>
      <c r="AC1481" s="5">
        <v>0</v>
      </c>
      <c r="AD1481" s="5">
        <v>153</v>
      </c>
      <c r="AE1481" s="5">
        <v>123</v>
      </c>
      <c r="AF1481" s="5">
        <v>3</v>
      </c>
      <c r="AG1481" s="6">
        <v>2.4390243902439024</v>
      </c>
      <c r="AH1481" s="6">
        <v>80.392156862745097</v>
      </c>
      <c r="AI1481" s="3"/>
      <c r="AJ1481" s="3"/>
    </row>
    <row r="1482" spans="1:36" x14ac:dyDescent="0.2">
      <c r="A1482" s="1" t="str">
        <f t="shared" si="23"/>
        <v>CheltenhamAll people</v>
      </c>
      <c r="B1482" s="3" t="s">
        <v>265</v>
      </c>
      <c r="C1482" s="3" t="s">
        <v>266</v>
      </c>
      <c r="D1482" s="3" t="s">
        <v>700</v>
      </c>
      <c r="E1482" s="5">
        <v>115732</v>
      </c>
      <c r="F1482" s="5">
        <v>4311</v>
      </c>
      <c r="G1482" s="5">
        <v>7897</v>
      </c>
      <c r="H1482" s="5">
        <v>4311</v>
      </c>
      <c r="I1482" s="5">
        <v>0</v>
      </c>
      <c r="J1482" s="5">
        <v>7976</v>
      </c>
      <c r="K1482" s="5">
        <v>0</v>
      </c>
      <c r="L1482" s="5">
        <v>21755</v>
      </c>
      <c r="M1482" s="5">
        <v>5623</v>
      </c>
      <c r="N1482" s="5">
        <v>0</v>
      </c>
      <c r="O1482" s="6">
        <v>3.7249853108906783</v>
      </c>
      <c r="P1482" s="6">
        <v>6.8235233124805585</v>
      </c>
      <c r="Q1482" s="6">
        <v>3.7249853108906783</v>
      </c>
      <c r="R1482" s="6">
        <v>0</v>
      </c>
      <c r="S1482" s="6">
        <v>6.8917844675629905</v>
      </c>
      <c r="T1482" s="6">
        <v>0</v>
      </c>
      <c r="U1482" s="6">
        <v>18.797739605294993</v>
      </c>
      <c r="V1482" s="6">
        <v>4.8586389244115713</v>
      </c>
      <c r="W1482" s="6">
        <v>0</v>
      </c>
      <c r="X1482" s="5">
        <v>40573</v>
      </c>
      <c r="Y1482" s="5">
        <v>36444</v>
      </c>
      <c r="Z1482" s="5">
        <v>1510</v>
      </c>
      <c r="AA1482" s="5">
        <v>0</v>
      </c>
      <c r="AB1482" s="5">
        <v>0</v>
      </c>
      <c r="AC1482" s="5">
        <v>0</v>
      </c>
      <c r="AD1482" s="5">
        <v>40573</v>
      </c>
      <c r="AE1482" s="5">
        <v>36444</v>
      </c>
      <c r="AF1482" s="5">
        <v>1510</v>
      </c>
      <c r="AG1482" s="6">
        <v>4.1433432115025797</v>
      </c>
      <c r="AH1482" s="6">
        <v>89.82328149261825</v>
      </c>
      <c r="AI1482" s="3"/>
      <c r="AJ1482" s="3"/>
    </row>
    <row r="1483" spans="1:36" hidden="1" x14ac:dyDescent="0.2">
      <c r="A1483" s="1" t="str">
        <f t="shared" si="23"/>
        <v>CheltenhamWhite British</v>
      </c>
      <c r="B1483" s="3" t="s">
        <v>265</v>
      </c>
      <c r="C1483" s="3" t="s">
        <v>266</v>
      </c>
      <c r="D1483" s="3" t="s">
        <v>701</v>
      </c>
      <c r="E1483" s="5">
        <v>102140</v>
      </c>
      <c r="F1483" s="5">
        <v>3741</v>
      </c>
      <c r="G1483" s="5">
        <v>6908</v>
      </c>
      <c r="H1483" s="5">
        <v>3741</v>
      </c>
      <c r="I1483" s="5">
        <v>0</v>
      </c>
      <c r="J1483" s="5">
        <v>6909</v>
      </c>
      <c r="K1483" s="5">
        <v>0</v>
      </c>
      <c r="L1483" s="5">
        <v>18084</v>
      </c>
      <c r="M1483" s="5">
        <v>4265</v>
      </c>
      <c r="N1483" s="5">
        <v>0</v>
      </c>
      <c r="O1483" s="6">
        <v>3.6626199334247111</v>
      </c>
      <c r="P1483" s="6">
        <v>6.763266105345604</v>
      </c>
      <c r="Q1483" s="6">
        <v>3.6626199334247111</v>
      </c>
      <c r="R1483" s="6">
        <v>0</v>
      </c>
      <c r="S1483" s="6">
        <v>6.7642451537105934</v>
      </c>
      <c r="T1483" s="6">
        <v>0</v>
      </c>
      <c r="U1483" s="6">
        <v>17.705110632465242</v>
      </c>
      <c r="V1483" s="6">
        <v>4.1756412766790678</v>
      </c>
      <c r="W1483" s="6">
        <v>0</v>
      </c>
      <c r="X1483" s="5">
        <v>34494</v>
      </c>
      <c r="Y1483" s="5">
        <v>31053</v>
      </c>
      <c r="Z1483" s="5">
        <v>1291</v>
      </c>
      <c r="AA1483" s="5">
        <v>0</v>
      </c>
      <c r="AB1483" s="5">
        <v>0</v>
      </c>
      <c r="AC1483" s="5">
        <v>0</v>
      </c>
      <c r="AD1483" s="5">
        <v>34494</v>
      </c>
      <c r="AE1483" s="5">
        <v>31053</v>
      </c>
      <c r="AF1483" s="5">
        <v>1291</v>
      </c>
      <c r="AG1483" s="6">
        <v>4.1574083019354005</v>
      </c>
      <c r="AH1483" s="6">
        <v>90.024352061228043</v>
      </c>
      <c r="AI1483" s="3"/>
      <c r="AJ1483" s="3"/>
    </row>
    <row r="1484" spans="1:36" hidden="1" x14ac:dyDescent="0.2">
      <c r="A1484" s="1" t="str">
        <f t="shared" si="23"/>
        <v>CheltenhamMinorities - all other than White British</v>
      </c>
      <c r="B1484" s="3" t="s">
        <v>265</v>
      </c>
      <c r="C1484" s="3" t="s">
        <v>266</v>
      </c>
      <c r="D1484" s="3" t="s">
        <v>702</v>
      </c>
      <c r="E1484" s="5">
        <v>13592</v>
      </c>
      <c r="F1484" s="5">
        <v>570</v>
      </c>
      <c r="G1484" s="5">
        <v>989</v>
      </c>
      <c r="H1484" s="5">
        <v>570</v>
      </c>
      <c r="I1484" s="5">
        <v>0</v>
      </c>
      <c r="J1484" s="5">
        <v>1067</v>
      </c>
      <c r="K1484" s="5">
        <v>0</v>
      </c>
      <c r="L1484" s="5">
        <v>3671</v>
      </c>
      <c r="M1484" s="5">
        <v>1358</v>
      </c>
      <c r="N1484" s="5">
        <v>0</v>
      </c>
      <c r="O1484" s="6">
        <v>4.1936433195997642</v>
      </c>
      <c r="P1484" s="6">
        <v>7.2763390229546792</v>
      </c>
      <c r="Q1484" s="6">
        <v>4.1936433195997642</v>
      </c>
      <c r="R1484" s="6">
        <v>0</v>
      </c>
      <c r="S1484" s="6">
        <v>7.8502060035314889</v>
      </c>
      <c r="T1484" s="6">
        <v>0</v>
      </c>
      <c r="U1484" s="6">
        <v>27.008534432018834</v>
      </c>
      <c r="V1484" s="6">
        <v>9.9911712772218948</v>
      </c>
      <c r="W1484" s="6">
        <v>0</v>
      </c>
      <c r="X1484" s="5">
        <v>6079</v>
      </c>
      <c r="Y1484" s="5">
        <v>5391</v>
      </c>
      <c r="Z1484" s="5">
        <v>219</v>
      </c>
      <c r="AA1484" s="5">
        <v>0</v>
      </c>
      <c r="AB1484" s="5">
        <v>0</v>
      </c>
      <c r="AC1484" s="5">
        <v>0</v>
      </c>
      <c r="AD1484" s="5">
        <v>6079</v>
      </c>
      <c r="AE1484" s="5">
        <v>5391</v>
      </c>
      <c r="AF1484" s="5">
        <v>219</v>
      </c>
      <c r="AG1484" s="6">
        <v>4.0623260990539789</v>
      </c>
      <c r="AH1484" s="6">
        <v>88.682349070570822</v>
      </c>
      <c r="AI1484" s="3"/>
      <c r="AJ1484" s="3"/>
    </row>
    <row r="1485" spans="1:36" hidden="1" x14ac:dyDescent="0.2">
      <c r="A1485" s="1" t="str">
        <f t="shared" si="23"/>
        <v>CheltenhamWhite Irish</v>
      </c>
      <c r="B1485" s="3" t="s">
        <v>265</v>
      </c>
      <c r="C1485" s="3" t="s">
        <v>266</v>
      </c>
      <c r="D1485" s="3" t="s">
        <v>703</v>
      </c>
      <c r="E1485" s="5">
        <v>1058</v>
      </c>
      <c r="F1485" s="5">
        <v>35</v>
      </c>
      <c r="G1485" s="5">
        <v>76</v>
      </c>
      <c r="H1485" s="5">
        <v>35</v>
      </c>
      <c r="I1485" s="5">
        <v>0</v>
      </c>
      <c r="J1485" s="5">
        <v>84</v>
      </c>
      <c r="K1485" s="5">
        <v>0</v>
      </c>
      <c r="L1485" s="5">
        <v>181</v>
      </c>
      <c r="M1485" s="5">
        <v>58</v>
      </c>
      <c r="N1485" s="5">
        <v>0</v>
      </c>
      <c r="O1485" s="6">
        <v>3.3081285444234405</v>
      </c>
      <c r="P1485" s="6">
        <v>7.1833648393194709</v>
      </c>
      <c r="Q1485" s="6">
        <v>3.3081285444234405</v>
      </c>
      <c r="R1485" s="6">
        <v>0</v>
      </c>
      <c r="S1485" s="6">
        <v>7.9395085066162574</v>
      </c>
      <c r="T1485" s="6">
        <v>0</v>
      </c>
      <c r="U1485" s="6">
        <v>17.107750472589792</v>
      </c>
      <c r="V1485" s="6">
        <v>5.4820415879017013</v>
      </c>
      <c r="W1485" s="6">
        <v>0</v>
      </c>
      <c r="X1485" s="5">
        <v>297</v>
      </c>
      <c r="Y1485" s="5">
        <v>264</v>
      </c>
      <c r="Z1485" s="5">
        <v>14</v>
      </c>
      <c r="AA1485" s="5">
        <v>0</v>
      </c>
      <c r="AB1485" s="5">
        <v>0</v>
      </c>
      <c r="AC1485" s="5">
        <v>0</v>
      </c>
      <c r="AD1485" s="5">
        <v>297</v>
      </c>
      <c r="AE1485" s="5">
        <v>264</v>
      </c>
      <c r="AF1485" s="5">
        <v>14</v>
      </c>
      <c r="AG1485" s="6">
        <v>5.3030303030303028</v>
      </c>
      <c r="AH1485" s="6">
        <v>88.888888888888886</v>
      </c>
      <c r="AI1485" s="3"/>
      <c r="AJ1485" s="3"/>
    </row>
    <row r="1486" spans="1:36" hidden="1" x14ac:dyDescent="0.2">
      <c r="A1486" s="1" t="str">
        <f t="shared" si="23"/>
        <v>CheltenhamWhite Gyspy or Irish Traveller</v>
      </c>
      <c r="B1486" s="3" t="s">
        <v>265</v>
      </c>
      <c r="C1486" s="3" t="s">
        <v>266</v>
      </c>
      <c r="D1486" s="3" t="s">
        <v>704</v>
      </c>
      <c r="E1486" s="5">
        <v>68</v>
      </c>
      <c r="F1486" s="5">
        <v>13</v>
      </c>
      <c r="G1486" s="5">
        <v>16</v>
      </c>
      <c r="H1486" s="5">
        <v>13</v>
      </c>
      <c r="I1486" s="5">
        <v>0</v>
      </c>
      <c r="J1486" s="5">
        <v>11</v>
      </c>
      <c r="K1486" s="5">
        <v>0</v>
      </c>
      <c r="L1486" s="5">
        <v>23</v>
      </c>
      <c r="M1486" s="5">
        <v>6</v>
      </c>
      <c r="N1486" s="5">
        <v>0</v>
      </c>
      <c r="O1486" s="6">
        <v>19.117647058823529</v>
      </c>
      <c r="P1486" s="6">
        <v>23.529411764705884</v>
      </c>
      <c r="Q1486" s="6">
        <v>19.117647058823529</v>
      </c>
      <c r="R1486" s="6">
        <v>0</v>
      </c>
      <c r="S1486" s="6">
        <v>16.176470588235293</v>
      </c>
      <c r="T1486" s="6">
        <v>0</v>
      </c>
      <c r="U1486" s="6">
        <v>33.823529411764703</v>
      </c>
      <c r="V1486" s="6">
        <v>8.8235294117647065</v>
      </c>
      <c r="W1486" s="6">
        <v>0</v>
      </c>
      <c r="X1486" s="5">
        <v>25</v>
      </c>
      <c r="Y1486" s="5">
        <v>12</v>
      </c>
      <c r="Z1486" s="5">
        <v>3</v>
      </c>
      <c r="AA1486" s="5">
        <v>0</v>
      </c>
      <c r="AB1486" s="5">
        <v>0</v>
      </c>
      <c r="AC1486" s="5">
        <v>0</v>
      </c>
      <c r="AD1486" s="5">
        <v>25</v>
      </c>
      <c r="AE1486" s="5">
        <v>12</v>
      </c>
      <c r="AF1486" s="5">
        <v>3</v>
      </c>
      <c r="AG1486" s="6">
        <v>25</v>
      </c>
      <c r="AH1486" s="6">
        <v>48</v>
      </c>
      <c r="AI1486" s="3"/>
      <c r="AJ1486" s="3"/>
    </row>
    <row r="1487" spans="1:36" hidden="1" x14ac:dyDescent="0.2">
      <c r="A1487" s="1" t="str">
        <f t="shared" si="23"/>
        <v>CheltenhamWhite Other</v>
      </c>
      <c r="B1487" s="3" t="s">
        <v>265</v>
      </c>
      <c r="C1487" s="3" t="s">
        <v>266</v>
      </c>
      <c r="D1487" s="3" t="s">
        <v>705</v>
      </c>
      <c r="E1487" s="5">
        <v>5818</v>
      </c>
      <c r="F1487" s="5">
        <v>261</v>
      </c>
      <c r="G1487" s="5">
        <v>466</v>
      </c>
      <c r="H1487" s="5">
        <v>261</v>
      </c>
      <c r="I1487" s="5">
        <v>0</v>
      </c>
      <c r="J1487" s="5">
        <v>456</v>
      </c>
      <c r="K1487" s="5">
        <v>0</v>
      </c>
      <c r="L1487" s="5">
        <v>1747</v>
      </c>
      <c r="M1487" s="5">
        <v>678</v>
      </c>
      <c r="N1487" s="5">
        <v>0</v>
      </c>
      <c r="O1487" s="6">
        <v>4.4860776899278099</v>
      </c>
      <c r="P1487" s="6">
        <v>8.009625300790649</v>
      </c>
      <c r="Q1487" s="6">
        <v>4.4860776899278099</v>
      </c>
      <c r="R1487" s="6">
        <v>0</v>
      </c>
      <c r="S1487" s="6">
        <v>7.8377449295290482</v>
      </c>
      <c r="T1487" s="6">
        <v>0</v>
      </c>
      <c r="U1487" s="6">
        <v>30.027500859401858</v>
      </c>
      <c r="V1487" s="6">
        <v>11.653489171536611</v>
      </c>
      <c r="W1487" s="6">
        <v>0</v>
      </c>
      <c r="X1487" s="5">
        <v>3196</v>
      </c>
      <c r="Y1487" s="5">
        <v>2892</v>
      </c>
      <c r="Z1487" s="5">
        <v>90</v>
      </c>
      <c r="AA1487" s="5">
        <v>0</v>
      </c>
      <c r="AB1487" s="5">
        <v>0</v>
      </c>
      <c r="AC1487" s="5">
        <v>0</v>
      </c>
      <c r="AD1487" s="5">
        <v>3196</v>
      </c>
      <c r="AE1487" s="5">
        <v>2892</v>
      </c>
      <c r="AF1487" s="5">
        <v>90</v>
      </c>
      <c r="AG1487" s="6">
        <v>3.1120331950207469</v>
      </c>
      <c r="AH1487" s="6">
        <v>90.488110137672095</v>
      </c>
      <c r="AI1487" s="3"/>
      <c r="AJ1487" s="3"/>
    </row>
    <row r="1488" spans="1:36" hidden="1" x14ac:dyDescent="0.2">
      <c r="A1488" s="1" t="str">
        <f t="shared" si="23"/>
        <v>CheltenhamMixed White and Black Caribbean</v>
      </c>
      <c r="B1488" s="3" t="s">
        <v>265</v>
      </c>
      <c r="C1488" s="3" t="s">
        <v>266</v>
      </c>
      <c r="D1488" s="3" t="s">
        <v>706</v>
      </c>
      <c r="E1488" s="5">
        <v>493</v>
      </c>
      <c r="F1488" s="5">
        <v>39</v>
      </c>
      <c r="G1488" s="5">
        <v>69</v>
      </c>
      <c r="H1488" s="5">
        <v>39</v>
      </c>
      <c r="I1488" s="5">
        <v>0</v>
      </c>
      <c r="J1488" s="5">
        <v>65</v>
      </c>
      <c r="K1488" s="5">
        <v>0</v>
      </c>
      <c r="L1488" s="5">
        <v>135</v>
      </c>
      <c r="M1488" s="5">
        <v>36</v>
      </c>
      <c r="N1488" s="5">
        <v>0</v>
      </c>
      <c r="O1488" s="6">
        <v>7.9107505070993911</v>
      </c>
      <c r="P1488" s="6">
        <v>13.995943204868155</v>
      </c>
      <c r="Q1488" s="6">
        <v>7.9107505070993911</v>
      </c>
      <c r="R1488" s="6">
        <v>0</v>
      </c>
      <c r="S1488" s="6">
        <v>13.184584178498985</v>
      </c>
      <c r="T1488" s="6">
        <v>0</v>
      </c>
      <c r="U1488" s="6">
        <v>27.383367139959432</v>
      </c>
      <c r="V1488" s="6">
        <v>7.3022312373225153</v>
      </c>
      <c r="W1488" s="6">
        <v>0</v>
      </c>
      <c r="X1488" s="5">
        <v>148</v>
      </c>
      <c r="Y1488" s="5">
        <v>129</v>
      </c>
      <c r="Z1488" s="5">
        <v>3</v>
      </c>
      <c r="AA1488" s="5">
        <v>0</v>
      </c>
      <c r="AB1488" s="5">
        <v>0</v>
      </c>
      <c r="AC1488" s="5">
        <v>0</v>
      </c>
      <c r="AD1488" s="5">
        <v>148</v>
      </c>
      <c r="AE1488" s="5">
        <v>129</v>
      </c>
      <c r="AF1488" s="5">
        <v>3</v>
      </c>
      <c r="AG1488" s="6">
        <v>2.3255813953488373</v>
      </c>
      <c r="AH1488" s="6">
        <v>87.162162162162161</v>
      </c>
      <c r="AI1488" s="3"/>
      <c r="AJ1488" s="3"/>
    </row>
    <row r="1489" spans="1:36" hidden="1" x14ac:dyDescent="0.2">
      <c r="A1489" s="1" t="str">
        <f t="shared" si="23"/>
        <v>CheltenhamMixed White and Black African</v>
      </c>
      <c r="B1489" s="3" t="s">
        <v>265</v>
      </c>
      <c r="C1489" s="3" t="s">
        <v>266</v>
      </c>
      <c r="D1489" s="3" t="s">
        <v>707</v>
      </c>
      <c r="E1489" s="5">
        <v>256</v>
      </c>
      <c r="F1489" s="5">
        <v>13</v>
      </c>
      <c r="G1489" s="5">
        <v>24</v>
      </c>
      <c r="H1489" s="5">
        <v>13</v>
      </c>
      <c r="I1489" s="5">
        <v>0</v>
      </c>
      <c r="J1489" s="5">
        <v>24</v>
      </c>
      <c r="K1489" s="5">
        <v>0</v>
      </c>
      <c r="L1489" s="5">
        <v>64</v>
      </c>
      <c r="M1489" s="5">
        <v>24</v>
      </c>
      <c r="N1489" s="5">
        <v>0</v>
      </c>
      <c r="O1489" s="6">
        <v>5.078125</v>
      </c>
      <c r="P1489" s="6">
        <v>9.375</v>
      </c>
      <c r="Q1489" s="6">
        <v>5.078125</v>
      </c>
      <c r="R1489" s="6">
        <v>0</v>
      </c>
      <c r="S1489" s="6">
        <v>9.375</v>
      </c>
      <c r="T1489" s="6">
        <v>0</v>
      </c>
      <c r="U1489" s="6">
        <v>25</v>
      </c>
      <c r="V1489" s="6">
        <v>9.375</v>
      </c>
      <c r="W1489" s="6">
        <v>0</v>
      </c>
      <c r="X1489" s="5">
        <v>79</v>
      </c>
      <c r="Y1489" s="5">
        <v>67</v>
      </c>
      <c r="Z1489" s="5">
        <v>1</v>
      </c>
      <c r="AA1489" s="5">
        <v>0</v>
      </c>
      <c r="AB1489" s="5">
        <v>0</v>
      </c>
      <c r="AC1489" s="5">
        <v>0</v>
      </c>
      <c r="AD1489" s="5">
        <v>79</v>
      </c>
      <c r="AE1489" s="5">
        <v>67</v>
      </c>
      <c r="AF1489" s="5">
        <v>1</v>
      </c>
      <c r="AG1489" s="6">
        <v>1.4925373134328359</v>
      </c>
      <c r="AH1489" s="6">
        <v>84.810126582278485</v>
      </c>
      <c r="AI1489" s="3"/>
      <c r="AJ1489" s="3"/>
    </row>
    <row r="1490" spans="1:36" hidden="1" x14ac:dyDescent="0.2">
      <c r="A1490" s="1" t="str">
        <f t="shared" si="23"/>
        <v>CheltenhamMixed White and Asian</v>
      </c>
      <c r="B1490" s="3" t="s">
        <v>265</v>
      </c>
      <c r="C1490" s="3" t="s">
        <v>266</v>
      </c>
      <c r="D1490" s="3" t="s">
        <v>708</v>
      </c>
      <c r="E1490" s="5">
        <v>661</v>
      </c>
      <c r="F1490" s="5">
        <v>20</v>
      </c>
      <c r="G1490" s="5">
        <v>39</v>
      </c>
      <c r="H1490" s="5">
        <v>20</v>
      </c>
      <c r="I1490" s="5">
        <v>0</v>
      </c>
      <c r="J1490" s="5">
        <v>35</v>
      </c>
      <c r="K1490" s="5">
        <v>0</v>
      </c>
      <c r="L1490" s="5">
        <v>154</v>
      </c>
      <c r="M1490" s="5">
        <v>51</v>
      </c>
      <c r="N1490" s="5">
        <v>0</v>
      </c>
      <c r="O1490" s="6">
        <v>3.02571860816944</v>
      </c>
      <c r="P1490" s="6">
        <v>5.9001512859304084</v>
      </c>
      <c r="Q1490" s="6">
        <v>3.02571860816944</v>
      </c>
      <c r="R1490" s="6">
        <v>0</v>
      </c>
      <c r="S1490" s="6">
        <v>5.2950075642965206</v>
      </c>
      <c r="T1490" s="6">
        <v>0</v>
      </c>
      <c r="U1490" s="6">
        <v>23.29803328290469</v>
      </c>
      <c r="V1490" s="6">
        <v>7.7155824508320725</v>
      </c>
      <c r="W1490" s="6">
        <v>0</v>
      </c>
      <c r="X1490" s="5">
        <v>177</v>
      </c>
      <c r="Y1490" s="5">
        <v>157</v>
      </c>
      <c r="Z1490" s="5">
        <v>5</v>
      </c>
      <c r="AA1490" s="5">
        <v>0</v>
      </c>
      <c r="AB1490" s="5">
        <v>0</v>
      </c>
      <c r="AC1490" s="5">
        <v>0</v>
      </c>
      <c r="AD1490" s="5">
        <v>177</v>
      </c>
      <c r="AE1490" s="5">
        <v>157</v>
      </c>
      <c r="AF1490" s="5">
        <v>5</v>
      </c>
      <c r="AG1490" s="6">
        <v>3.1847133757961785</v>
      </c>
      <c r="AH1490" s="6">
        <v>88.700564971751419</v>
      </c>
      <c r="AI1490" s="3"/>
      <c r="AJ1490" s="3"/>
    </row>
    <row r="1491" spans="1:36" hidden="1" x14ac:dyDescent="0.2">
      <c r="A1491" s="1" t="str">
        <f t="shared" si="23"/>
        <v>CheltenhamMixed Other</v>
      </c>
      <c r="B1491" s="3" t="s">
        <v>265</v>
      </c>
      <c r="C1491" s="3" t="s">
        <v>266</v>
      </c>
      <c r="D1491" s="3" t="s">
        <v>709</v>
      </c>
      <c r="E1491" s="5">
        <v>468</v>
      </c>
      <c r="F1491" s="5">
        <v>13</v>
      </c>
      <c r="G1491" s="5">
        <v>25</v>
      </c>
      <c r="H1491" s="5">
        <v>13</v>
      </c>
      <c r="I1491" s="5">
        <v>0</v>
      </c>
      <c r="J1491" s="5">
        <v>31</v>
      </c>
      <c r="K1491" s="5">
        <v>0</v>
      </c>
      <c r="L1491" s="5">
        <v>110</v>
      </c>
      <c r="M1491" s="5">
        <v>32</v>
      </c>
      <c r="N1491" s="5">
        <v>0</v>
      </c>
      <c r="O1491" s="6">
        <v>2.7777777777777777</v>
      </c>
      <c r="P1491" s="6">
        <v>5.3418803418803416</v>
      </c>
      <c r="Q1491" s="6">
        <v>2.7777777777777777</v>
      </c>
      <c r="R1491" s="6">
        <v>0</v>
      </c>
      <c r="S1491" s="6">
        <v>6.6239316239316235</v>
      </c>
      <c r="T1491" s="6">
        <v>0</v>
      </c>
      <c r="U1491" s="6">
        <v>23.504273504273506</v>
      </c>
      <c r="V1491" s="6">
        <v>6.8376068376068373</v>
      </c>
      <c r="W1491" s="6">
        <v>0</v>
      </c>
      <c r="X1491" s="5">
        <v>179</v>
      </c>
      <c r="Y1491" s="5">
        <v>154</v>
      </c>
      <c r="Z1491" s="5">
        <v>10</v>
      </c>
      <c r="AA1491" s="5">
        <v>0</v>
      </c>
      <c r="AB1491" s="5">
        <v>0</v>
      </c>
      <c r="AC1491" s="5">
        <v>0</v>
      </c>
      <c r="AD1491" s="5">
        <v>179</v>
      </c>
      <c r="AE1491" s="5">
        <v>154</v>
      </c>
      <c r="AF1491" s="5">
        <v>10</v>
      </c>
      <c r="AG1491" s="6">
        <v>6.4935064935064934</v>
      </c>
      <c r="AH1491" s="6">
        <v>86.033519553072622</v>
      </c>
      <c r="AI1491" s="3"/>
      <c r="AJ1491" s="3"/>
    </row>
    <row r="1492" spans="1:36" hidden="1" x14ac:dyDescent="0.2">
      <c r="A1492" s="1" t="str">
        <f t="shared" si="23"/>
        <v>CheltenhamIndian</v>
      </c>
      <c r="B1492" s="3" t="s">
        <v>265</v>
      </c>
      <c r="C1492" s="3" t="s">
        <v>266</v>
      </c>
      <c r="D1492" s="3" t="s">
        <v>710</v>
      </c>
      <c r="E1492" s="5">
        <v>1584</v>
      </c>
      <c r="F1492" s="5">
        <v>53</v>
      </c>
      <c r="G1492" s="5">
        <v>79</v>
      </c>
      <c r="H1492" s="5">
        <v>53</v>
      </c>
      <c r="I1492" s="5">
        <v>0</v>
      </c>
      <c r="J1492" s="5">
        <v>125</v>
      </c>
      <c r="K1492" s="5">
        <v>0</v>
      </c>
      <c r="L1492" s="5">
        <v>389</v>
      </c>
      <c r="M1492" s="5">
        <v>132</v>
      </c>
      <c r="N1492" s="5">
        <v>0</v>
      </c>
      <c r="O1492" s="6">
        <v>3.345959595959596</v>
      </c>
      <c r="P1492" s="6">
        <v>4.987373737373737</v>
      </c>
      <c r="Q1492" s="6">
        <v>3.345959595959596</v>
      </c>
      <c r="R1492" s="6">
        <v>0</v>
      </c>
      <c r="S1492" s="6">
        <v>7.891414141414141</v>
      </c>
      <c r="T1492" s="6">
        <v>0</v>
      </c>
      <c r="U1492" s="6">
        <v>24.55808080808081</v>
      </c>
      <c r="V1492" s="6">
        <v>8.3333333333333339</v>
      </c>
      <c r="W1492" s="6">
        <v>0</v>
      </c>
      <c r="X1492" s="5">
        <v>705</v>
      </c>
      <c r="Y1492" s="5">
        <v>644</v>
      </c>
      <c r="Z1492" s="5">
        <v>21</v>
      </c>
      <c r="AA1492" s="5">
        <v>0</v>
      </c>
      <c r="AB1492" s="5">
        <v>0</v>
      </c>
      <c r="AC1492" s="5">
        <v>0</v>
      </c>
      <c r="AD1492" s="5">
        <v>705</v>
      </c>
      <c r="AE1492" s="5">
        <v>644</v>
      </c>
      <c r="AF1492" s="5">
        <v>21</v>
      </c>
      <c r="AG1492" s="6">
        <v>3.2608695652173911</v>
      </c>
      <c r="AH1492" s="6">
        <v>91.347517730496449</v>
      </c>
      <c r="AI1492" s="3"/>
      <c r="AJ1492" s="3"/>
    </row>
    <row r="1493" spans="1:36" hidden="1" x14ac:dyDescent="0.2">
      <c r="A1493" s="1" t="str">
        <f t="shared" si="23"/>
        <v>CheltenhamPakistani</v>
      </c>
      <c r="B1493" s="3" t="s">
        <v>265</v>
      </c>
      <c r="C1493" s="3" t="s">
        <v>266</v>
      </c>
      <c r="D1493" s="3" t="s">
        <v>711</v>
      </c>
      <c r="E1493" s="5">
        <v>179</v>
      </c>
      <c r="F1493" s="5">
        <v>2</v>
      </c>
      <c r="G1493" s="5">
        <v>2</v>
      </c>
      <c r="H1493" s="5">
        <v>2</v>
      </c>
      <c r="I1493" s="5">
        <v>0</v>
      </c>
      <c r="J1493" s="5">
        <v>13</v>
      </c>
      <c r="K1493" s="5">
        <v>0</v>
      </c>
      <c r="L1493" s="5">
        <v>65</v>
      </c>
      <c r="M1493" s="5">
        <v>31</v>
      </c>
      <c r="N1493" s="5">
        <v>0</v>
      </c>
      <c r="O1493" s="6">
        <v>1.1173184357541899</v>
      </c>
      <c r="P1493" s="6">
        <v>1.1173184357541899</v>
      </c>
      <c r="Q1493" s="6">
        <v>1.1173184357541899</v>
      </c>
      <c r="R1493" s="6">
        <v>0</v>
      </c>
      <c r="S1493" s="6">
        <v>7.2625698324022343</v>
      </c>
      <c r="T1493" s="6">
        <v>0</v>
      </c>
      <c r="U1493" s="6">
        <v>36.312849162011176</v>
      </c>
      <c r="V1493" s="6">
        <v>17.318435754189945</v>
      </c>
      <c r="W1493" s="6">
        <v>0</v>
      </c>
      <c r="X1493" s="5">
        <v>80</v>
      </c>
      <c r="Y1493" s="5">
        <v>67</v>
      </c>
      <c r="Z1493" s="5">
        <v>7</v>
      </c>
      <c r="AA1493" s="5">
        <v>0</v>
      </c>
      <c r="AB1493" s="5">
        <v>0</v>
      </c>
      <c r="AC1493" s="5">
        <v>0</v>
      </c>
      <c r="AD1493" s="5">
        <v>80</v>
      </c>
      <c r="AE1493" s="5">
        <v>67</v>
      </c>
      <c r="AF1493" s="5">
        <v>7</v>
      </c>
      <c r="AG1493" s="6">
        <v>10.447761194029852</v>
      </c>
      <c r="AH1493" s="6">
        <v>83.75</v>
      </c>
      <c r="AI1493" s="3"/>
      <c r="AJ1493" s="3"/>
    </row>
    <row r="1494" spans="1:36" hidden="1" x14ac:dyDescent="0.2">
      <c r="A1494" s="1" t="str">
        <f t="shared" si="23"/>
        <v>CheltenhamBangladeshi</v>
      </c>
      <c r="B1494" s="3" t="s">
        <v>265</v>
      </c>
      <c r="C1494" s="3" t="s">
        <v>266</v>
      </c>
      <c r="D1494" s="3" t="s">
        <v>712</v>
      </c>
      <c r="E1494" s="5">
        <v>315</v>
      </c>
      <c r="F1494" s="5">
        <v>20</v>
      </c>
      <c r="G1494" s="5">
        <v>34</v>
      </c>
      <c r="H1494" s="5">
        <v>20</v>
      </c>
      <c r="I1494" s="5">
        <v>0</v>
      </c>
      <c r="J1494" s="5">
        <v>39</v>
      </c>
      <c r="K1494" s="5">
        <v>0</v>
      </c>
      <c r="L1494" s="5">
        <v>132</v>
      </c>
      <c r="M1494" s="5">
        <v>42</v>
      </c>
      <c r="N1494" s="5">
        <v>0</v>
      </c>
      <c r="O1494" s="6">
        <v>6.3492063492063489</v>
      </c>
      <c r="P1494" s="6">
        <v>10.793650793650794</v>
      </c>
      <c r="Q1494" s="6">
        <v>6.3492063492063489</v>
      </c>
      <c r="R1494" s="6">
        <v>0</v>
      </c>
      <c r="S1494" s="6">
        <v>12.380952380952381</v>
      </c>
      <c r="T1494" s="6">
        <v>0</v>
      </c>
      <c r="U1494" s="6">
        <v>41.904761904761905</v>
      </c>
      <c r="V1494" s="6">
        <v>13.333333333333334</v>
      </c>
      <c r="W1494" s="6">
        <v>0</v>
      </c>
      <c r="X1494" s="5">
        <v>118</v>
      </c>
      <c r="Y1494" s="5">
        <v>89</v>
      </c>
      <c r="Z1494" s="5">
        <v>4</v>
      </c>
      <c r="AA1494" s="5">
        <v>0</v>
      </c>
      <c r="AB1494" s="5">
        <v>0</v>
      </c>
      <c r="AC1494" s="5">
        <v>0</v>
      </c>
      <c r="AD1494" s="5">
        <v>118</v>
      </c>
      <c r="AE1494" s="5">
        <v>89</v>
      </c>
      <c r="AF1494" s="5">
        <v>4</v>
      </c>
      <c r="AG1494" s="6">
        <v>4.4943820224719104</v>
      </c>
      <c r="AH1494" s="6">
        <v>75.423728813559322</v>
      </c>
      <c r="AI1494" s="3"/>
      <c r="AJ1494" s="3"/>
    </row>
    <row r="1495" spans="1:36" hidden="1" x14ac:dyDescent="0.2">
      <c r="A1495" s="1" t="str">
        <f t="shared" si="23"/>
        <v>CheltenhamChinese</v>
      </c>
      <c r="B1495" s="3" t="s">
        <v>265</v>
      </c>
      <c r="C1495" s="3" t="s">
        <v>266</v>
      </c>
      <c r="D1495" s="3" t="s">
        <v>713</v>
      </c>
      <c r="E1495" s="5">
        <v>760</v>
      </c>
      <c r="F1495" s="5">
        <v>22</v>
      </c>
      <c r="G1495" s="5">
        <v>35</v>
      </c>
      <c r="H1495" s="5">
        <v>22</v>
      </c>
      <c r="I1495" s="5">
        <v>0</v>
      </c>
      <c r="J1495" s="5">
        <v>32</v>
      </c>
      <c r="K1495" s="5">
        <v>0</v>
      </c>
      <c r="L1495" s="5">
        <v>155</v>
      </c>
      <c r="M1495" s="5">
        <v>75</v>
      </c>
      <c r="N1495" s="5">
        <v>0</v>
      </c>
      <c r="O1495" s="6">
        <v>2.8947368421052633</v>
      </c>
      <c r="P1495" s="6">
        <v>4.6052631578947372</v>
      </c>
      <c r="Q1495" s="6">
        <v>2.8947368421052633</v>
      </c>
      <c r="R1495" s="6">
        <v>0</v>
      </c>
      <c r="S1495" s="6">
        <v>4.2105263157894735</v>
      </c>
      <c r="T1495" s="6">
        <v>0</v>
      </c>
      <c r="U1495" s="6">
        <v>20.394736842105264</v>
      </c>
      <c r="V1495" s="6">
        <v>9.8684210526315788</v>
      </c>
      <c r="W1495" s="6">
        <v>0</v>
      </c>
      <c r="X1495" s="5">
        <v>230</v>
      </c>
      <c r="Y1495" s="5">
        <v>197</v>
      </c>
      <c r="Z1495" s="5">
        <v>7</v>
      </c>
      <c r="AA1495" s="5">
        <v>0</v>
      </c>
      <c r="AB1495" s="5">
        <v>0</v>
      </c>
      <c r="AC1495" s="5">
        <v>0</v>
      </c>
      <c r="AD1495" s="5">
        <v>230</v>
      </c>
      <c r="AE1495" s="5">
        <v>197</v>
      </c>
      <c r="AF1495" s="5">
        <v>7</v>
      </c>
      <c r="AG1495" s="6">
        <v>3.5532994923857868</v>
      </c>
      <c r="AH1495" s="6">
        <v>85.652173913043484</v>
      </c>
      <c r="AI1495" s="3"/>
      <c r="AJ1495" s="3"/>
    </row>
    <row r="1496" spans="1:36" hidden="1" x14ac:dyDescent="0.2">
      <c r="A1496" s="1" t="str">
        <f t="shared" si="23"/>
        <v>CheltenhamAsian Other</v>
      </c>
      <c r="B1496" s="3" t="s">
        <v>265</v>
      </c>
      <c r="C1496" s="3" t="s">
        <v>266</v>
      </c>
      <c r="D1496" s="3" t="s">
        <v>714</v>
      </c>
      <c r="E1496" s="5">
        <v>837</v>
      </c>
      <c r="F1496" s="5">
        <v>27</v>
      </c>
      <c r="G1496" s="5">
        <v>52</v>
      </c>
      <c r="H1496" s="5">
        <v>27</v>
      </c>
      <c r="I1496" s="5">
        <v>0</v>
      </c>
      <c r="J1496" s="5">
        <v>62</v>
      </c>
      <c r="K1496" s="5">
        <v>0</v>
      </c>
      <c r="L1496" s="5">
        <v>228</v>
      </c>
      <c r="M1496" s="5">
        <v>94</v>
      </c>
      <c r="N1496" s="5">
        <v>0</v>
      </c>
      <c r="O1496" s="6">
        <v>3.225806451612903</v>
      </c>
      <c r="P1496" s="6">
        <v>6.2126642771804059</v>
      </c>
      <c r="Q1496" s="6">
        <v>3.225806451612903</v>
      </c>
      <c r="R1496" s="6">
        <v>0</v>
      </c>
      <c r="S1496" s="6">
        <v>7.4074074074074074</v>
      </c>
      <c r="T1496" s="6">
        <v>0</v>
      </c>
      <c r="U1496" s="6">
        <v>27.240143369175627</v>
      </c>
      <c r="V1496" s="6">
        <v>11.230585424133812</v>
      </c>
      <c r="W1496" s="6">
        <v>0</v>
      </c>
      <c r="X1496" s="5">
        <v>388</v>
      </c>
      <c r="Y1496" s="5">
        <v>338</v>
      </c>
      <c r="Z1496" s="5">
        <v>15</v>
      </c>
      <c r="AA1496" s="5">
        <v>0</v>
      </c>
      <c r="AB1496" s="5">
        <v>0</v>
      </c>
      <c r="AC1496" s="5">
        <v>0</v>
      </c>
      <c r="AD1496" s="5">
        <v>388</v>
      </c>
      <c r="AE1496" s="5">
        <v>338</v>
      </c>
      <c r="AF1496" s="5">
        <v>15</v>
      </c>
      <c r="AG1496" s="6">
        <v>4.4378698224852071</v>
      </c>
      <c r="AH1496" s="6">
        <v>87.113402061855666</v>
      </c>
      <c r="AI1496" s="3"/>
      <c r="AJ1496" s="3"/>
    </row>
    <row r="1497" spans="1:36" hidden="1" x14ac:dyDescent="0.2">
      <c r="A1497" s="1" t="str">
        <f t="shared" si="23"/>
        <v>CheltenhamBlack African</v>
      </c>
      <c r="B1497" s="3" t="s">
        <v>265</v>
      </c>
      <c r="C1497" s="3" t="s">
        <v>266</v>
      </c>
      <c r="D1497" s="3" t="s">
        <v>715</v>
      </c>
      <c r="E1497" s="5">
        <v>527</v>
      </c>
      <c r="F1497" s="5">
        <v>23</v>
      </c>
      <c r="G1497" s="5">
        <v>33</v>
      </c>
      <c r="H1497" s="5">
        <v>23</v>
      </c>
      <c r="I1497" s="5">
        <v>0</v>
      </c>
      <c r="J1497" s="5">
        <v>50</v>
      </c>
      <c r="K1497" s="5">
        <v>0</v>
      </c>
      <c r="L1497" s="5">
        <v>151</v>
      </c>
      <c r="M1497" s="5">
        <v>51</v>
      </c>
      <c r="N1497" s="5">
        <v>0</v>
      </c>
      <c r="O1497" s="6">
        <v>4.3643263757115749</v>
      </c>
      <c r="P1497" s="6">
        <v>6.2618595825426944</v>
      </c>
      <c r="Q1497" s="6">
        <v>4.3643263757115749</v>
      </c>
      <c r="R1497" s="6">
        <v>0</v>
      </c>
      <c r="S1497" s="6">
        <v>9.4876660341555983</v>
      </c>
      <c r="T1497" s="6">
        <v>0</v>
      </c>
      <c r="U1497" s="6">
        <v>28.652751423149905</v>
      </c>
      <c r="V1497" s="6">
        <v>9.67741935483871</v>
      </c>
      <c r="W1497" s="6">
        <v>0</v>
      </c>
      <c r="X1497" s="5">
        <v>205</v>
      </c>
      <c r="Y1497" s="5">
        <v>173</v>
      </c>
      <c r="Z1497" s="5">
        <v>26</v>
      </c>
      <c r="AA1497" s="5">
        <v>0</v>
      </c>
      <c r="AB1497" s="5">
        <v>0</v>
      </c>
      <c r="AC1497" s="5">
        <v>0</v>
      </c>
      <c r="AD1497" s="5">
        <v>205</v>
      </c>
      <c r="AE1497" s="5">
        <v>173</v>
      </c>
      <c r="AF1497" s="5">
        <v>26</v>
      </c>
      <c r="AG1497" s="6">
        <v>15.028901734104046</v>
      </c>
      <c r="AH1497" s="6">
        <v>84.390243902439025</v>
      </c>
      <c r="AI1497" s="3"/>
      <c r="AJ1497" s="3"/>
    </row>
    <row r="1498" spans="1:36" hidden="1" x14ac:dyDescent="0.2">
      <c r="A1498" s="1" t="str">
        <f t="shared" si="23"/>
        <v>CheltenhamBlack Caribbean</v>
      </c>
      <c r="B1498" s="3" t="s">
        <v>265</v>
      </c>
      <c r="C1498" s="3" t="s">
        <v>266</v>
      </c>
      <c r="D1498" s="3" t="s">
        <v>716</v>
      </c>
      <c r="E1498" s="5">
        <v>124</v>
      </c>
      <c r="F1498" s="5">
        <v>9</v>
      </c>
      <c r="G1498" s="5">
        <v>11</v>
      </c>
      <c r="H1498" s="5">
        <v>9</v>
      </c>
      <c r="I1498" s="5">
        <v>0</v>
      </c>
      <c r="J1498" s="5">
        <v>13</v>
      </c>
      <c r="K1498" s="5">
        <v>0</v>
      </c>
      <c r="L1498" s="5">
        <v>39</v>
      </c>
      <c r="M1498" s="5">
        <v>9</v>
      </c>
      <c r="N1498" s="5">
        <v>0</v>
      </c>
      <c r="O1498" s="6">
        <v>7.258064516129032</v>
      </c>
      <c r="P1498" s="6">
        <v>8.870967741935484</v>
      </c>
      <c r="Q1498" s="6">
        <v>7.258064516129032</v>
      </c>
      <c r="R1498" s="6">
        <v>0</v>
      </c>
      <c r="S1498" s="6">
        <v>10.483870967741936</v>
      </c>
      <c r="T1498" s="6">
        <v>0</v>
      </c>
      <c r="U1498" s="6">
        <v>31.451612903225808</v>
      </c>
      <c r="V1498" s="6">
        <v>7.258064516129032</v>
      </c>
      <c r="W1498" s="6">
        <v>0</v>
      </c>
      <c r="X1498" s="5">
        <v>72</v>
      </c>
      <c r="Y1498" s="5">
        <v>64</v>
      </c>
      <c r="Z1498" s="5">
        <v>3</v>
      </c>
      <c r="AA1498" s="5">
        <v>0</v>
      </c>
      <c r="AB1498" s="5">
        <v>0</v>
      </c>
      <c r="AC1498" s="5">
        <v>0</v>
      </c>
      <c r="AD1498" s="5">
        <v>72</v>
      </c>
      <c r="AE1498" s="5">
        <v>64</v>
      </c>
      <c r="AF1498" s="5">
        <v>3</v>
      </c>
      <c r="AG1498" s="6">
        <v>4.6875</v>
      </c>
      <c r="AH1498" s="6">
        <v>88.888888888888886</v>
      </c>
      <c r="AI1498" s="3"/>
      <c r="AJ1498" s="3"/>
    </row>
    <row r="1499" spans="1:36" hidden="1" x14ac:dyDescent="0.2">
      <c r="A1499" s="1" t="str">
        <f t="shared" si="23"/>
        <v>CheltenhamBlack Other</v>
      </c>
      <c r="B1499" s="3" t="s">
        <v>265</v>
      </c>
      <c r="C1499" s="3" t="s">
        <v>266</v>
      </c>
      <c r="D1499" s="3" t="s">
        <v>717</v>
      </c>
      <c r="E1499" s="5">
        <v>70</v>
      </c>
      <c r="F1499" s="5">
        <v>3</v>
      </c>
      <c r="G1499" s="5">
        <v>4</v>
      </c>
      <c r="H1499" s="5">
        <v>3</v>
      </c>
      <c r="I1499" s="5">
        <v>0</v>
      </c>
      <c r="J1499" s="5">
        <v>4</v>
      </c>
      <c r="K1499" s="5">
        <v>0</v>
      </c>
      <c r="L1499" s="5">
        <v>15</v>
      </c>
      <c r="M1499" s="5">
        <v>8</v>
      </c>
      <c r="N1499" s="5">
        <v>0</v>
      </c>
      <c r="O1499" s="6">
        <v>4.2857142857142856</v>
      </c>
      <c r="P1499" s="6">
        <v>5.7142857142857144</v>
      </c>
      <c r="Q1499" s="6">
        <v>4.2857142857142856</v>
      </c>
      <c r="R1499" s="6">
        <v>0</v>
      </c>
      <c r="S1499" s="6">
        <v>5.7142857142857144</v>
      </c>
      <c r="T1499" s="6">
        <v>0</v>
      </c>
      <c r="U1499" s="6">
        <v>21.428571428571427</v>
      </c>
      <c r="V1499" s="6">
        <v>11.428571428571429</v>
      </c>
      <c r="W1499" s="6">
        <v>0</v>
      </c>
      <c r="X1499" s="5">
        <v>28</v>
      </c>
      <c r="Y1499" s="5">
        <v>24</v>
      </c>
      <c r="Z1499" s="5">
        <v>1</v>
      </c>
      <c r="AA1499" s="5">
        <v>0</v>
      </c>
      <c r="AB1499" s="5">
        <v>0</v>
      </c>
      <c r="AC1499" s="5">
        <v>0</v>
      </c>
      <c r="AD1499" s="5">
        <v>28</v>
      </c>
      <c r="AE1499" s="5">
        <v>24</v>
      </c>
      <c r="AF1499" s="5">
        <v>1</v>
      </c>
      <c r="AG1499" s="6">
        <v>4.166666666666667</v>
      </c>
      <c r="AH1499" s="6">
        <v>85.714285714285708</v>
      </c>
      <c r="AI1499" s="3"/>
      <c r="AJ1499" s="3"/>
    </row>
    <row r="1500" spans="1:36" hidden="1" x14ac:dyDescent="0.2">
      <c r="A1500" s="1" t="str">
        <f t="shared" si="23"/>
        <v>CheltenhamArab</v>
      </c>
      <c r="B1500" s="3" t="s">
        <v>265</v>
      </c>
      <c r="C1500" s="3" t="s">
        <v>266</v>
      </c>
      <c r="D1500" s="3" t="s">
        <v>699</v>
      </c>
      <c r="E1500" s="5">
        <v>172</v>
      </c>
      <c r="F1500" s="5">
        <v>9</v>
      </c>
      <c r="G1500" s="5">
        <v>12</v>
      </c>
      <c r="H1500" s="5">
        <v>9</v>
      </c>
      <c r="I1500" s="5">
        <v>0</v>
      </c>
      <c r="J1500" s="5">
        <v>7</v>
      </c>
      <c r="K1500" s="5">
        <v>0</v>
      </c>
      <c r="L1500" s="5">
        <v>41</v>
      </c>
      <c r="M1500" s="5">
        <v>18</v>
      </c>
      <c r="N1500" s="5">
        <v>0</v>
      </c>
      <c r="O1500" s="6">
        <v>5.2325581395348841</v>
      </c>
      <c r="P1500" s="6">
        <v>6.9767441860465116</v>
      </c>
      <c r="Q1500" s="6">
        <v>5.2325581395348841</v>
      </c>
      <c r="R1500" s="6">
        <v>0</v>
      </c>
      <c r="S1500" s="6">
        <v>4.0697674418604652</v>
      </c>
      <c r="T1500" s="6">
        <v>0</v>
      </c>
      <c r="U1500" s="6">
        <v>23.837209302325583</v>
      </c>
      <c r="V1500" s="6">
        <v>10.465116279069768</v>
      </c>
      <c r="W1500" s="6">
        <v>0</v>
      </c>
      <c r="X1500" s="5">
        <v>56</v>
      </c>
      <c r="Y1500" s="5">
        <v>36</v>
      </c>
      <c r="Z1500" s="5">
        <v>6</v>
      </c>
      <c r="AA1500" s="5">
        <v>0</v>
      </c>
      <c r="AB1500" s="5">
        <v>0</v>
      </c>
      <c r="AC1500" s="5">
        <v>0</v>
      </c>
      <c r="AD1500" s="5">
        <v>56</v>
      </c>
      <c r="AE1500" s="5">
        <v>36</v>
      </c>
      <c r="AF1500" s="5">
        <v>6</v>
      </c>
      <c r="AG1500" s="6">
        <v>16.666666666666668</v>
      </c>
      <c r="AH1500" s="6">
        <v>64.285714285714292</v>
      </c>
      <c r="AI1500" s="3"/>
      <c r="AJ1500" s="3"/>
    </row>
    <row r="1501" spans="1:36" hidden="1" x14ac:dyDescent="0.2">
      <c r="A1501" s="1" t="str">
        <f t="shared" si="23"/>
        <v>CheltenhamOther</v>
      </c>
      <c r="B1501" s="3" t="s">
        <v>265</v>
      </c>
      <c r="C1501" s="3" t="s">
        <v>266</v>
      </c>
      <c r="D1501" s="3" t="s">
        <v>718</v>
      </c>
      <c r="E1501" s="5">
        <v>202</v>
      </c>
      <c r="F1501" s="5">
        <v>8</v>
      </c>
      <c r="G1501" s="5">
        <v>12</v>
      </c>
      <c r="H1501" s="5">
        <v>8</v>
      </c>
      <c r="I1501" s="5">
        <v>0</v>
      </c>
      <c r="J1501" s="5">
        <v>16</v>
      </c>
      <c r="K1501" s="5">
        <v>0</v>
      </c>
      <c r="L1501" s="5">
        <v>42</v>
      </c>
      <c r="M1501" s="5">
        <v>13</v>
      </c>
      <c r="N1501" s="5">
        <v>0</v>
      </c>
      <c r="O1501" s="6">
        <v>3.9603960396039604</v>
      </c>
      <c r="P1501" s="6">
        <v>5.9405940594059405</v>
      </c>
      <c r="Q1501" s="6">
        <v>3.9603960396039604</v>
      </c>
      <c r="R1501" s="6">
        <v>0</v>
      </c>
      <c r="S1501" s="6">
        <v>7.9207920792079207</v>
      </c>
      <c r="T1501" s="6">
        <v>0</v>
      </c>
      <c r="U1501" s="6">
        <v>20.792079207920793</v>
      </c>
      <c r="V1501" s="6">
        <v>6.435643564356436</v>
      </c>
      <c r="W1501" s="6">
        <v>0</v>
      </c>
      <c r="X1501" s="5">
        <v>96</v>
      </c>
      <c r="Y1501" s="5">
        <v>84</v>
      </c>
      <c r="Z1501" s="5">
        <v>3</v>
      </c>
      <c r="AA1501" s="5">
        <v>0</v>
      </c>
      <c r="AB1501" s="5">
        <v>0</v>
      </c>
      <c r="AC1501" s="5">
        <v>0</v>
      </c>
      <c r="AD1501" s="5">
        <v>96</v>
      </c>
      <c r="AE1501" s="5">
        <v>84</v>
      </c>
      <c r="AF1501" s="5">
        <v>3</v>
      </c>
      <c r="AG1501" s="6">
        <v>3.5714285714285716</v>
      </c>
      <c r="AH1501" s="6">
        <v>87.5</v>
      </c>
      <c r="AI1501" s="3"/>
      <c r="AJ1501" s="3"/>
    </row>
    <row r="1502" spans="1:36" x14ac:dyDescent="0.2">
      <c r="A1502" s="1" t="str">
        <f t="shared" si="23"/>
        <v>CherwellAll people</v>
      </c>
      <c r="B1502" s="3" t="s">
        <v>451</v>
      </c>
      <c r="C1502" s="3" t="s">
        <v>452</v>
      </c>
      <c r="D1502" s="3" t="s">
        <v>700</v>
      </c>
      <c r="E1502" s="5">
        <v>141868</v>
      </c>
      <c r="F1502" s="5">
        <v>0</v>
      </c>
      <c r="G1502" s="5">
        <v>0</v>
      </c>
      <c r="H1502" s="5">
        <v>0</v>
      </c>
      <c r="I1502" s="5">
        <v>2848</v>
      </c>
      <c r="J1502" s="5">
        <v>12834</v>
      </c>
      <c r="K1502" s="5">
        <v>24832</v>
      </c>
      <c r="L1502" s="5">
        <v>1696</v>
      </c>
      <c r="M1502" s="5">
        <v>0</v>
      </c>
      <c r="N1502" s="5">
        <v>0</v>
      </c>
      <c r="O1502" s="6">
        <v>0</v>
      </c>
      <c r="P1502" s="6">
        <v>0</v>
      </c>
      <c r="Q1502" s="6">
        <v>0</v>
      </c>
      <c r="R1502" s="6">
        <v>2.0074999295119409</v>
      </c>
      <c r="S1502" s="6">
        <v>9.0464375334818286</v>
      </c>
      <c r="T1502" s="6">
        <v>17.503594891025461</v>
      </c>
      <c r="U1502" s="6">
        <v>1.1954774861138524</v>
      </c>
      <c r="V1502" s="6">
        <v>0</v>
      </c>
      <c r="W1502" s="6">
        <v>0</v>
      </c>
      <c r="X1502" s="5">
        <v>50782</v>
      </c>
      <c r="Y1502" s="5">
        <v>45383</v>
      </c>
      <c r="Z1502" s="5">
        <v>1486</v>
      </c>
      <c r="AA1502" s="5">
        <v>0</v>
      </c>
      <c r="AB1502" s="5">
        <v>0</v>
      </c>
      <c r="AC1502" s="5">
        <v>0</v>
      </c>
      <c r="AD1502" s="5">
        <v>50782</v>
      </c>
      <c r="AE1502" s="5">
        <v>45383</v>
      </c>
      <c r="AF1502" s="5">
        <v>1486</v>
      </c>
      <c r="AG1502" s="6">
        <v>3.2743538329330364</v>
      </c>
      <c r="AH1502" s="6">
        <v>89.368280099247769</v>
      </c>
      <c r="AI1502" s="3"/>
      <c r="AJ1502" s="3"/>
    </row>
    <row r="1503" spans="1:36" hidden="1" x14ac:dyDescent="0.2">
      <c r="A1503" s="1" t="str">
        <f t="shared" si="23"/>
        <v>CherwellWhite British</v>
      </c>
      <c r="B1503" s="3" t="s">
        <v>451</v>
      </c>
      <c r="C1503" s="3" t="s">
        <v>452</v>
      </c>
      <c r="D1503" s="3" t="s">
        <v>701</v>
      </c>
      <c r="E1503" s="5">
        <v>122491</v>
      </c>
      <c r="F1503" s="5">
        <v>0</v>
      </c>
      <c r="G1503" s="5">
        <v>0</v>
      </c>
      <c r="H1503" s="5">
        <v>0</v>
      </c>
      <c r="I1503" s="5">
        <v>1946</v>
      </c>
      <c r="J1503" s="5">
        <v>9962</v>
      </c>
      <c r="K1503" s="5">
        <v>22921</v>
      </c>
      <c r="L1503" s="5">
        <v>1250</v>
      </c>
      <c r="M1503" s="5">
        <v>0</v>
      </c>
      <c r="N1503" s="5">
        <v>0</v>
      </c>
      <c r="O1503" s="6">
        <v>0</v>
      </c>
      <c r="P1503" s="6">
        <v>0</v>
      </c>
      <c r="Q1503" s="6">
        <v>0</v>
      </c>
      <c r="R1503" s="6">
        <v>1.5886881485170339</v>
      </c>
      <c r="S1503" s="6">
        <v>8.1328424129119696</v>
      </c>
      <c r="T1503" s="6">
        <v>18.712395196381774</v>
      </c>
      <c r="U1503" s="6">
        <v>1.0204831375366354</v>
      </c>
      <c r="V1503" s="6">
        <v>0</v>
      </c>
      <c r="W1503" s="6">
        <v>0</v>
      </c>
      <c r="X1503" s="5">
        <v>41751</v>
      </c>
      <c r="Y1503" s="5">
        <v>37589</v>
      </c>
      <c r="Z1503" s="5">
        <v>1170</v>
      </c>
      <c r="AA1503" s="5">
        <v>0</v>
      </c>
      <c r="AB1503" s="5">
        <v>0</v>
      </c>
      <c r="AC1503" s="5">
        <v>0</v>
      </c>
      <c r="AD1503" s="5">
        <v>41751</v>
      </c>
      <c r="AE1503" s="5">
        <v>37589</v>
      </c>
      <c r="AF1503" s="5">
        <v>1170</v>
      </c>
      <c r="AG1503" s="6">
        <v>3.1126127324483228</v>
      </c>
      <c r="AH1503" s="6">
        <v>90.031376493976197</v>
      </c>
      <c r="AI1503" s="3"/>
      <c r="AJ1503" s="3"/>
    </row>
    <row r="1504" spans="1:36" hidden="1" x14ac:dyDescent="0.2">
      <c r="A1504" s="1" t="str">
        <f t="shared" si="23"/>
        <v>CherwellMinorities - all other than White British</v>
      </c>
      <c r="B1504" s="3" t="s">
        <v>451</v>
      </c>
      <c r="C1504" s="3" t="s">
        <v>452</v>
      </c>
      <c r="D1504" s="3" t="s">
        <v>702</v>
      </c>
      <c r="E1504" s="5">
        <v>19377</v>
      </c>
      <c r="F1504" s="5">
        <v>0</v>
      </c>
      <c r="G1504" s="5">
        <v>0</v>
      </c>
      <c r="H1504" s="5">
        <v>0</v>
      </c>
      <c r="I1504" s="5">
        <v>902</v>
      </c>
      <c r="J1504" s="5">
        <v>2872</v>
      </c>
      <c r="K1504" s="5">
        <v>1911</v>
      </c>
      <c r="L1504" s="5">
        <v>446</v>
      </c>
      <c r="M1504" s="5">
        <v>0</v>
      </c>
      <c r="N1504" s="5">
        <v>0</v>
      </c>
      <c r="O1504" s="6">
        <v>0</v>
      </c>
      <c r="P1504" s="6">
        <v>0</v>
      </c>
      <c r="Q1504" s="6">
        <v>0</v>
      </c>
      <c r="R1504" s="6">
        <v>4.6550033544924396</v>
      </c>
      <c r="S1504" s="6">
        <v>14.821695824947103</v>
      </c>
      <c r="T1504" s="6">
        <v>9.8622077721009447</v>
      </c>
      <c r="U1504" s="6">
        <v>2.3016978892501418</v>
      </c>
      <c r="V1504" s="6">
        <v>0</v>
      </c>
      <c r="W1504" s="6">
        <v>0</v>
      </c>
      <c r="X1504" s="5">
        <v>9031</v>
      </c>
      <c r="Y1504" s="5">
        <v>7794</v>
      </c>
      <c r="Z1504" s="5">
        <v>316</v>
      </c>
      <c r="AA1504" s="5">
        <v>0</v>
      </c>
      <c r="AB1504" s="5">
        <v>0</v>
      </c>
      <c r="AC1504" s="5">
        <v>0</v>
      </c>
      <c r="AD1504" s="5">
        <v>9031</v>
      </c>
      <c r="AE1504" s="5">
        <v>7794</v>
      </c>
      <c r="AF1504" s="5">
        <v>316</v>
      </c>
      <c r="AG1504" s="6">
        <v>4.05440082114447</v>
      </c>
      <c r="AH1504" s="6">
        <v>86.302735023806889</v>
      </c>
      <c r="AI1504" s="3"/>
      <c r="AJ1504" s="3"/>
    </row>
    <row r="1505" spans="1:36" hidden="1" x14ac:dyDescent="0.2">
      <c r="A1505" s="1" t="str">
        <f t="shared" si="23"/>
        <v>CherwellWhite Irish</v>
      </c>
      <c r="B1505" s="3" t="s">
        <v>451</v>
      </c>
      <c r="C1505" s="3" t="s">
        <v>452</v>
      </c>
      <c r="D1505" s="3" t="s">
        <v>703</v>
      </c>
      <c r="E1505" s="5">
        <v>1104</v>
      </c>
      <c r="F1505" s="5">
        <v>0</v>
      </c>
      <c r="G1505" s="5">
        <v>0</v>
      </c>
      <c r="H1505" s="5">
        <v>0</v>
      </c>
      <c r="I1505" s="5">
        <v>19</v>
      </c>
      <c r="J1505" s="5">
        <v>105</v>
      </c>
      <c r="K1505" s="5">
        <v>194</v>
      </c>
      <c r="L1505" s="5">
        <v>11</v>
      </c>
      <c r="M1505" s="5">
        <v>0</v>
      </c>
      <c r="N1505" s="5">
        <v>0</v>
      </c>
      <c r="O1505" s="6">
        <v>0</v>
      </c>
      <c r="P1505" s="6">
        <v>0</v>
      </c>
      <c r="Q1505" s="6">
        <v>0</v>
      </c>
      <c r="R1505" s="6">
        <v>1.7210144927536233</v>
      </c>
      <c r="S1505" s="6">
        <v>9.5108695652173907</v>
      </c>
      <c r="T1505" s="6">
        <v>17.572463768115941</v>
      </c>
      <c r="U1505" s="6">
        <v>0.99637681159420288</v>
      </c>
      <c r="V1505" s="6">
        <v>0</v>
      </c>
      <c r="W1505" s="6">
        <v>0</v>
      </c>
      <c r="X1505" s="5">
        <v>369</v>
      </c>
      <c r="Y1505" s="5">
        <v>331</v>
      </c>
      <c r="Z1505" s="5">
        <v>5</v>
      </c>
      <c r="AA1505" s="5">
        <v>0</v>
      </c>
      <c r="AB1505" s="5">
        <v>0</v>
      </c>
      <c r="AC1505" s="5">
        <v>0</v>
      </c>
      <c r="AD1505" s="5">
        <v>369</v>
      </c>
      <c r="AE1505" s="5">
        <v>331</v>
      </c>
      <c r="AF1505" s="5">
        <v>5</v>
      </c>
      <c r="AG1505" s="6">
        <v>1.5105740181268883</v>
      </c>
      <c r="AH1505" s="6">
        <v>89.701897018970186</v>
      </c>
      <c r="AI1505" s="3"/>
      <c r="AJ1505" s="3"/>
    </row>
    <row r="1506" spans="1:36" hidden="1" x14ac:dyDescent="0.2">
      <c r="A1506" s="1" t="str">
        <f t="shared" si="23"/>
        <v>CherwellWhite Gyspy or Irish Traveller</v>
      </c>
      <c r="B1506" s="3" t="s">
        <v>451</v>
      </c>
      <c r="C1506" s="3" t="s">
        <v>452</v>
      </c>
      <c r="D1506" s="3" t="s">
        <v>704</v>
      </c>
      <c r="E1506" s="5">
        <v>105</v>
      </c>
      <c r="F1506" s="5">
        <v>0</v>
      </c>
      <c r="G1506" s="5">
        <v>0</v>
      </c>
      <c r="H1506" s="5">
        <v>0</v>
      </c>
      <c r="I1506" s="5">
        <v>4</v>
      </c>
      <c r="J1506" s="5">
        <v>31</v>
      </c>
      <c r="K1506" s="5">
        <v>31</v>
      </c>
      <c r="L1506" s="5">
        <v>1</v>
      </c>
      <c r="M1506" s="5">
        <v>0</v>
      </c>
      <c r="N1506" s="5">
        <v>0</v>
      </c>
      <c r="O1506" s="6">
        <v>0</v>
      </c>
      <c r="P1506" s="6">
        <v>0</v>
      </c>
      <c r="Q1506" s="6">
        <v>0</v>
      </c>
      <c r="R1506" s="6">
        <v>3.8095238095238093</v>
      </c>
      <c r="S1506" s="6">
        <v>29.523809523809526</v>
      </c>
      <c r="T1506" s="6">
        <v>29.523809523809526</v>
      </c>
      <c r="U1506" s="6">
        <v>0.95238095238095233</v>
      </c>
      <c r="V1506" s="6">
        <v>0</v>
      </c>
      <c r="W1506" s="6">
        <v>0</v>
      </c>
      <c r="X1506" s="5">
        <v>44</v>
      </c>
      <c r="Y1506" s="5">
        <v>28</v>
      </c>
      <c r="Z1506" s="5">
        <v>6</v>
      </c>
      <c r="AA1506" s="5">
        <v>0</v>
      </c>
      <c r="AB1506" s="5">
        <v>0</v>
      </c>
      <c r="AC1506" s="5">
        <v>0</v>
      </c>
      <c r="AD1506" s="5">
        <v>44</v>
      </c>
      <c r="AE1506" s="5">
        <v>28</v>
      </c>
      <c r="AF1506" s="5">
        <v>6</v>
      </c>
      <c r="AG1506" s="6">
        <v>21.428571428571427</v>
      </c>
      <c r="AH1506" s="6">
        <v>63.636363636363633</v>
      </c>
      <c r="AI1506" s="3"/>
      <c r="AJ1506" s="3"/>
    </row>
    <row r="1507" spans="1:36" hidden="1" x14ac:dyDescent="0.2">
      <c r="A1507" s="1" t="str">
        <f t="shared" si="23"/>
        <v>CherwellWhite Other</v>
      </c>
      <c r="B1507" s="3" t="s">
        <v>451</v>
      </c>
      <c r="C1507" s="3" t="s">
        <v>452</v>
      </c>
      <c r="D1507" s="3" t="s">
        <v>705</v>
      </c>
      <c r="E1507" s="5">
        <v>7061</v>
      </c>
      <c r="F1507" s="5">
        <v>0</v>
      </c>
      <c r="G1507" s="5">
        <v>0</v>
      </c>
      <c r="H1507" s="5">
        <v>0</v>
      </c>
      <c r="I1507" s="5">
        <v>344</v>
      </c>
      <c r="J1507" s="5">
        <v>889</v>
      </c>
      <c r="K1507" s="5">
        <v>832</v>
      </c>
      <c r="L1507" s="5">
        <v>184</v>
      </c>
      <c r="M1507" s="5">
        <v>0</v>
      </c>
      <c r="N1507" s="5">
        <v>0</v>
      </c>
      <c r="O1507" s="6">
        <v>0</v>
      </c>
      <c r="P1507" s="6">
        <v>0</v>
      </c>
      <c r="Q1507" s="6">
        <v>0</v>
      </c>
      <c r="R1507" s="6">
        <v>4.8718311853845062</v>
      </c>
      <c r="S1507" s="6">
        <v>12.590284662229147</v>
      </c>
      <c r="T1507" s="6">
        <v>11.7830335646509</v>
      </c>
      <c r="U1507" s="6">
        <v>2.6058631921824102</v>
      </c>
      <c r="V1507" s="6">
        <v>0</v>
      </c>
      <c r="W1507" s="6">
        <v>0</v>
      </c>
      <c r="X1507" s="5">
        <v>4005</v>
      </c>
      <c r="Y1507" s="5">
        <v>3625</v>
      </c>
      <c r="Z1507" s="5">
        <v>101</v>
      </c>
      <c r="AA1507" s="5">
        <v>0</v>
      </c>
      <c r="AB1507" s="5">
        <v>0</v>
      </c>
      <c r="AC1507" s="5">
        <v>0</v>
      </c>
      <c r="AD1507" s="5">
        <v>4005</v>
      </c>
      <c r="AE1507" s="5">
        <v>3625</v>
      </c>
      <c r="AF1507" s="5">
        <v>101</v>
      </c>
      <c r="AG1507" s="6">
        <v>2.7862068965517239</v>
      </c>
      <c r="AH1507" s="6">
        <v>90.511860174781518</v>
      </c>
      <c r="AI1507" s="3"/>
      <c r="AJ1507" s="3"/>
    </row>
    <row r="1508" spans="1:36" hidden="1" x14ac:dyDescent="0.2">
      <c r="A1508" s="1" t="str">
        <f t="shared" si="23"/>
        <v>CherwellMixed White and Black Caribbean</v>
      </c>
      <c r="B1508" s="3" t="s">
        <v>451</v>
      </c>
      <c r="C1508" s="3" t="s">
        <v>452</v>
      </c>
      <c r="D1508" s="3" t="s">
        <v>706</v>
      </c>
      <c r="E1508" s="5">
        <v>835</v>
      </c>
      <c r="F1508" s="5">
        <v>0</v>
      </c>
      <c r="G1508" s="5">
        <v>0</v>
      </c>
      <c r="H1508" s="5">
        <v>0</v>
      </c>
      <c r="I1508" s="5">
        <v>25</v>
      </c>
      <c r="J1508" s="5">
        <v>136</v>
      </c>
      <c r="K1508" s="5">
        <v>113</v>
      </c>
      <c r="L1508" s="5">
        <v>17</v>
      </c>
      <c r="M1508" s="5">
        <v>0</v>
      </c>
      <c r="N1508" s="5">
        <v>0</v>
      </c>
      <c r="O1508" s="6">
        <v>0</v>
      </c>
      <c r="P1508" s="6">
        <v>0</v>
      </c>
      <c r="Q1508" s="6">
        <v>0</v>
      </c>
      <c r="R1508" s="6">
        <v>2.9940119760479043</v>
      </c>
      <c r="S1508" s="6">
        <v>16.287425149700599</v>
      </c>
      <c r="T1508" s="6">
        <v>13.532934131736527</v>
      </c>
      <c r="U1508" s="6">
        <v>2.0359281437125749</v>
      </c>
      <c r="V1508" s="6">
        <v>0</v>
      </c>
      <c r="W1508" s="6">
        <v>0</v>
      </c>
      <c r="X1508" s="5">
        <v>215</v>
      </c>
      <c r="Y1508" s="5">
        <v>170</v>
      </c>
      <c r="Z1508" s="5">
        <v>14</v>
      </c>
      <c r="AA1508" s="5">
        <v>0</v>
      </c>
      <c r="AB1508" s="5">
        <v>0</v>
      </c>
      <c r="AC1508" s="5">
        <v>0</v>
      </c>
      <c r="AD1508" s="5">
        <v>215</v>
      </c>
      <c r="AE1508" s="5">
        <v>170</v>
      </c>
      <c r="AF1508" s="5">
        <v>14</v>
      </c>
      <c r="AG1508" s="6">
        <v>8.235294117647058</v>
      </c>
      <c r="AH1508" s="6">
        <v>79.069767441860463</v>
      </c>
      <c r="AI1508" s="3"/>
      <c r="AJ1508" s="3"/>
    </row>
    <row r="1509" spans="1:36" hidden="1" x14ac:dyDescent="0.2">
      <c r="A1509" s="1" t="str">
        <f t="shared" si="23"/>
        <v>CherwellMixed White and Black African</v>
      </c>
      <c r="B1509" s="3" t="s">
        <v>451</v>
      </c>
      <c r="C1509" s="3" t="s">
        <v>452</v>
      </c>
      <c r="D1509" s="3" t="s">
        <v>707</v>
      </c>
      <c r="E1509" s="5">
        <v>370</v>
      </c>
      <c r="F1509" s="5">
        <v>0</v>
      </c>
      <c r="G1509" s="5">
        <v>0</v>
      </c>
      <c r="H1509" s="5">
        <v>0</v>
      </c>
      <c r="I1509" s="5">
        <v>15</v>
      </c>
      <c r="J1509" s="5">
        <v>50</v>
      </c>
      <c r="K1509" s="5">
        <v>31</v>
      </c>
      <c r="L1509" s="5">
        <v>2</v>
      </c>
      <c r="M1509" s="5">
        <v>0</v>
      </c>
      <c r="N1509" s="5">
        <v>0</v>
      </c>
      <c r="O1509" s="6">
        <v>0</v>
      </c>
      <c r="P1509" s="6">
        <v>0</v>
      </c>
      <c r="Q1509" s="6">
        <v>0</v>
      </c>
      <c r="R1509" s="6">
        <v>4.0540540540540544</v>
      </c>
      <c r="S1509" s="6">
        <v>13.513513513513514</v>
      </c>
      <c r="T1509" s="6">
        <v>8.378378378378379</v>
      </c>
      <c r="U1509" s="6">
        <v>0.54054054054054057</v>
      </c>
      <c r="V1509" s="6">
        <v>0</v>
      </c>
      <c r="W1509" s="6">
        <v>0</v>
      </c>
      <c r="X1509" s="5">
        <v>87</v>
      </c>
      <c r="Y1509" s="5">
        <v>69</v>
      </c>
      <c r="Z1509" s="5">
        <v>4</v>
      </c>
      <c r="AA1509" s="5">
        <v>0</v>
      </c>
      <c r="AB1509" s="5">
        <v>0</v>
      </c>
      <c r="AC1509" s="5">
        <v>0</v>
      </c>
      <c r="AD1509" s="5">
        <v>87</v>
      </c>
      <c r="AE1509" s="5">
        <v>69</v>
      </c>
      <c r="AF1509" s="5">
        <v>4</v>
      </c>
      <c r="AG1509" s="6">
        <v>5.7971014492753623</v>
      </c>
      <c r="AH1509" s="6">
        <v>79.310344827586206</v>
      </c>
      <c r="AI1509" s="3"/>
      <c r="AJ1509" s="3"/>
    </row>
    <row r="1510" spans="1:36" hidden="1" x14ac:dyDescent="0.2">
      <c r="A1510" s="1" t="str">
        <f t="shared" si="23"/>
        <v>CherwellMixed White and Asian</v>
      </c>
      <c r="B1510" s="3" t="s">
        <v>451</v>
      </c>
      <c r="C1510" s="3" t="s">
        <v>452</v>
      </c>
      <c r="D1510" s="3" t="s">
        <v>708</v>
      </c>
      <c r="E1510" s="5">
        <v>729</v>
      </c>
      <c r="F1510" s="5">
        <v>0</v>
      </c>
      <c r="G1510" s="5">
        <v>0</v>
      </c>
      <c r="H1510" s="5">
        <v>0</v>
      </c>
      <c r="I1510" s="5">
        <v>17</v>
      </c>
      <c r="J1510" s="5">
        <v>59</v>
      </c>
      <c r="K1510" s="5">
        <v>114</v>
      </c>
      <c r="L1510" s="5">
        <v>14</v>
      </c>
      <c r="M1510" s="5">
        <v>0</v>
      </c>
      <c r="N1510" s="5">
        <v>0</v>
      </c>
      <c r="O1510" s="6">
        <v>0</v>
      </c>
      <c r="P1510" s="6">
        <v>0</v>
      </c>
      <c r="Q1510" s="6">
        <v>0</v>
      </c>
      <c r="R1510" s="6">
        <v>2.3319615912208507</v>
      </c>
      <c r="S1510" s="6">
        <v>8.0932784636488346</v>
      </c>
      <c r="T1510" s="6">
        <v>15.637860082304528</v>
      </c>
      <c r="U1510" s="6">
        <v>1.9204389574759946</v>
      </c>
      <c r="V1510" s="6">
        <v>0</v>
      </c>
      <c r="W1510" s="6">
        <v>0</v>
      </c>
      <c r="X1510" s="5">
        <v>174</v>
      </c>
      <c r="Y1510" s="5">
        <v>157</v>
      </c>
      <c r="Z1510" s="5">
        <v>16</v>
      </c>
      <c r="AA1510" s="5">
        <v>0</v>
      </c>
      <c r="AB1510" s="5">
        <v>0</v>
      </c>
      <c r="AC1510" s="5">
        <v>0</v>
      </c>
      <c r="AD1510" s="5">
        <v>174</v>
      </c>
      <c r="AE1510" s="5">
        <v>157</v>
      </c>
      <c r="AF1510" s="5">
        <v>16</v>
      </c>
      <c r="AG1510" s="6">
        <v>10.19108280254777</v>
      </c>
      <c r="AH1510" s="6">
        <v>90.229885057471265</v>
      </c>
      <c r="AI1510" s="3"/>
      <c r="AJ1510" s="3"/>
    </row>
    <row r="1511" spans="1:36" hidden="1" x14ac:dyDescent="0.2">
      <c r="A1511" s="1" t="str">
        <f t="shared" si="23"/>
        <v>CherwellMixed Other</v>
      </c>
      <c r="B1511" s="3" t="s">
        <v>451</v>
      </c>
      <c r="C1511" s="3" t="s">
        <v>452</v>
      </c>
      <c r="D1511" s="3" t="s">
        <v>709</v>
      </c>
      <c r="E1511" s="5">
        <v>626</v>
      </c>
      <c r="F1511" s="5">
        <v>0</v>
      </c>
      <c r="G1511" s="5">
        <v>0</v>
      </c>
      <c r="H1511" s="5">
        <v>0</v>
      </c>
      <c r="I1511" s="5">
        <v>30</v>
      </c>
      <c r="J1511" s="5">
        <v>93</v>
      </c>
      <c r="K1511" s="5">
        <v>73</v>
      </c>
      <c r="L1511" s="5">
        <v>15</v>
      </c>
      <c r="M1511" s="5">
        <v>0</v>
      </c>
      <c r="N1511" s="5">
        <v>0</v>
      </c>
      <c r="O1511" s="6">
        <v>0</v>
      </c>
      <c r="P1511" s="6">
        <v>0</v>
      </c>
      <c r="Q1511" s="6">
        <v>0</v>
      </c>
      <c r="R1511" s="6">
        <v>4.7923322683706067</v>
      </c>
      <c r="S1511" s="6">
        <v>14.856230031948881</v>
      </c>
      <c r="T1511" s="6">
        <v>11.661341853035143</v>
      </c>
      <c r="U1511" s="6">
        <v>2.3961661341853033</v>
      </c>
      <c r="V1511" s="6">
        <v>0</v>
      </c>
      <c r="W1511" s="6">
        <v>0</v>
      </c>
      <c r="X1511" s="5">
        <v>193</v>
      </c>
      <c r="Y1511" s="5">
        <v>166</v>
      </c>
      <c r="Z1511" s="5">
        <v>7</v>
      </c>
      <c r="AA1511" s="5">
        <v>0</v>
      </c>
      <c r="AB1511" s="5">
        <v>0</v>
      </c>
      <c r="AC1511" s="5">
        <v>0</v>
      </c>
      <c r="AD1511" s="5">
        <v>193</v>
      </c>
      <c r="AE1511" s="5">
        <v>166</v>
      </c>
      <c r="AF1511" s="5">
        <v>7</v>
      </c>
      <c r="AG1511" s="6">
        <v>4.2168674698795181</v>
      </c>
      <c r="AH1511" s="6">
        <v>86.010362694300511</v>
      </c>
      <c r="AI1511" s="3"/>
      <c r="AJ1511" s="3"/>
    </row>
    <row r="1512" spans="1:36" hidden="1" x14ac:dyDescent="0.2">
      <c r="A1512" s="1" t="str">
        <f t="shared" si="23"/>
        <v>CherwellIndian</v>
      </c>
      <c r="B1512" s="3" t="s">
        <v>451</v>
      </c>
      <c r="C1512" s="3" t="s">
        <v>452</v>
      </c>
      <c r="D1512" s="3" t="s">
        <v>710</v>
      </c>
      <c r="E1512" s="5">
        <v>1681</v>
      </c>
      <c r="F1512" s="5">
        <v>0</v>
      </c>
      <c r="G1512" s="5">
        <v>0</v>
      </c>
      <c r="H1512" s="5">
        <v>0</v>
      </c>
      <c r="I1512" s="5">
        <v>61</v>
      </c>
      <c r="J1512" s="5">
        <v>218</v>
      </c>
      <c r="K1512" s="5">
        <v>82</v>
      </c>
      <c r="L1512" s="5">
        <v>44</v>
      </c>
      <c r="M1512" s="5">
        <v>0</v>
      </c>
      <c r="N1512" s="5">
        <v>0</v>
      </c>
      <c r="O1512" s="6">
        <v>0</v>
      </c>
      <c r="P1512" s="6">
        <v>0</v>
      </c>
      <c r="Q1512" s="6">
        <v>0</v>
      </c>
      <c r="R1512" s="6">
        <v>3.6287923854848305</v>
      </c>
      <c r="S1512" s="6">
        <v>12.968471148126115</v>
      </c>
      <c r="T1512" s="6">
        <v>4.8780487804878048</v>
      </c>
      <c r="U1512" s="6">
        <v>2.6174895895300416</v>
      </c>
      <c r="V1512" s="6">
        <v>0</v>
      </c>
      <c r="W1512" s="6">
        <v>0</v>
      </c>
      <c r="X1512" s="5">
        <v>842</v>
      </c>
      <c r="Y1512" s="5">
        <v>748</v>
      </c>
      <c r="Z1512" s="5">
        <v>23</v>
      </c>
      <c r="AA1512" s="5">
        <v>0</v>
      </c>
      <c r="AB1512" s="5">
        <v>0</v>
      </c>
      <c r="AC1512" s="5">
        <v>0</v>
      </c>
      <c r="AD1512" s="5">
        <v>842</v>
      </c>
      <c r="AE1512" s="5">
        <v>748</v>
      </c>
      <c r="AF1512" s="5">
        <v>23</v>
      </c>
      <c r="AG1512" s="6">
        <v>3.0748663101604277</v>
      </c>
      <c r="AH1512" s="6">
        <v>88.836104513064129</v>
      </c>
      <c r="AI1512" s="3"/>
      <c r="AJ1512" s="3"/>
    </row>
    <row r="1513" spans="1:36" hidden="1" x14ac:dyDescent="0.2">
      <c r="A1513" s="1" t="str">
        <f t="shared" si="23"/>
        <v>CherwellPakistani</v>
      </c>
      <c r="B1513" s="3" t="s">
        <v>451</v>
      </c>
      <c r="C1513" s="3" t="s">
        <v>452</v>
      </c>
      <c r="D1513" s="3" t="s">
        <v>711</v>
      </c>
      <c r="E1513" s="5">
        <v>2382</v>
      </c>
      <c r="F1513" s="5">
        <v>0</v>
      </c>
      <c r="G1513" s="5">
        <v>0</v>
      </c>
      <c r="H1513" s="5">
        <v>0</v>
      </c>
      <c r="I1513" s="5">
        <v>235</v>
      </c>
      <c r="J1513" s="5">
        <v>798</v>
      </c>
      <c r="K1513" s="5">
        <v>67</v>
      </c>
      <c r="L1513" s="5">
        <v>32</v>
      </c>
      <c r="M1513" s="5">
        <v>0</v>
      </c>
      <c r="N1513" s="5">
        <v>0</v>
      </c>
      <c r="O1513" s="6">
        <v>0</v>
      </c>
      <c r="P1513" s="6">
        <v>0</v>
      </c>
      <c r="Q1513" s="6">
        <v>0</v>
      </c>
      <c r="R1513" s="6">
        <v>9.8656591099916042</v>
      </c>
      <c r="S1513" s="6">
        <v>33.501259445843829</v>
      </c>
      <c r="T1513" s="6">
        <v>2.8127623845507976</v>
      </c>
      <c r="U1513" s="6">
        <v>1.3434089000839631</v>
      </c>
      <c r="V1513" s="6">
        <v>0</v>
      </c>
      <c r="W1513" s="6">
        <v>0</v>
      </c>
      <c r="X1513" s="5">
        <v>905</v>
      </c>
      <c r="Y1513" s="5">
        <v>662</v>
      </c>
      <c r="Z1513" s="5">
        <v>36</v>
      </c>
      <c r="AA1513" s="5">
        <v>0</v>
      </c>
      <c r="AB1513" s="5">
        <v>0</v>
      </c>
      <c r="AC1513" s="5">
        <v>0</v>
      </c>
      <c r="AD1513" s="5">
        <v>905</v>
      </c>
      <c r="AE1513" s="5">
        <v>662</v>
      </c>
      <c r="AF1513" s="5">
        <v>36</v>
      </c>
      <c r="AG1513" s="6">
        <v>5.4380664652567976</v>
      </c>
      <c r="AH1513" s="6">
        <v>73.149171270718227</v>
      </c>
      <c r="AI1513" s="3"/>
      <c r="AJ1513" s="3"/>
    </row>
    <row r="1514" spans="1:36" hidden="1" x14ac:dyDescent="0.2">
      <c r="A1514" s="1" t="str">
        <f t="shared" si="23"/>
        <v>CherwellBangladeshi</v>
      </c>
      <c r="B1514" s="3" t="s">
        <v>451</v>
      </c>
      <c r="C1514" s="3" t="s">
        <v>452</v>
      </c>
      <c r="D1514" s="3" t="s">
        <v>712</v>
      </c>
      <c r="E1514" s="5">
        <v>184</v>
      </c>
      <c r="F1514" s="5">
        <v>0</v>
      </c>
      <c r="G1514" s="5">
        <v>0</v>
      </c>
      <c r="H1514" s="5">
        <v>0</v>
      </c>
      <c r="I1514" s="5">
        <v>9</v>
      </c>
      <c r="J1514" s="5">
        <v>32</v>
      </c>
      <c r="K1514" s="5">
        <v>6</v>
      </c>
      <c r="L1514" s="5">
        <v>4</v>
      </c>
      <c r="M1514" s="5">
        <v>0</v>
      </c>
      <c r="N1514" s="5">
        <v>0</v>
      </c>
      <c r="O1514" s="6">
        <v>0</v>
      </c>
      <c r="P1514" s="6">
        <v>0</v>
      </c>
      <c r="Q1514" s="6">
        <v>0</v>
      </c>
      <c r="R1514" s="6">
        <v>4.8913043478260869</v>
      </c>
      <c r="S1514" s="6">
        <v>17.391304347826086</v>
      </c>
      <c r="T1514" s="6">
        <v>3.2608695652173911</v>
      </c>
      <c r="U1514" s="6">
        <v>2.1739130434782608</v>
      </c>
      <c r="V1514" s="6">
        <v>0</v>
      </c>
      <c r="W1514" s="6">
        <v>0</v>
      </c>
      <c r="X1514" s="5">
        <v>96</v>
      </c>
      <c r="Y1514" s="5">
        <v>61</v>
      </c>
      <c r="Z1514" s="5">
        <v>2</v>
      </c>
      <c r="AA1514" s="5">
        <v>0</v>
      </c>
      <c r="AB1514" s="5">
        <v>0</v>
      </c>
      <c r="AC1514" s="5">
        <v>0</v>
      </c>
      <c r="AD1514" s="5">
        <v>96</v>
      </c>
      <c r="AE1514" s="5">
        <v>61</v>
      </c>
      <c r="AF1514" s="5">
        <v>2</v>
      </c>
      <c r="AG1514" s="6">
        <v>3.278688524590164</v>
      </c>
      <c r="AH1514" s="6">
        <v>63.541666666666664</v>
      </c>
      <c r="AI1514" s="3"/>
      <c r="AJ1514" s="3"/>
    </row>
    <row r="1515" spans="1:36" hidden="1" x14ac:dyDescent="0.2">
      <c r="A1515" s="1" t="str">
        <f t="shared" si="23"/>
        <v>CherwellChinese</v>
      </c>
      <c r="B1515" s="3" t="s">
        <v>451</v>
      </c>
      <c r="C1515" s="3" t="s">
        <v>452</v>
      </c>
      <c r="D1515" s="3" t="s">
        <v>713</v>
      </c>
      <c r="E1515" s="5">
        <v>657</v>
      </c>
      <c r="F1515" s="5">
        <v>0</v>
      </c>
      <c r="G1515" s="5">
        <v>0</v>
      </c>
      <c r="H1515" s="5">
        <v>0</v>
      </c>
      <c r="I1515" s="5">
        <v>19</v>
      </c>
      <c r="J1515" s="5">
        <v>54</v>
      </c>
      <c r="K1515" s="5">
        <v>29</v>
      </c>
      <c r="L1515" s="5">
        <v>9</v>
      </c>
      <c r="M1515" s="5">
        <v>0</v>
      </c>
      <c r="N1515" s="5">
        <v>0</v>
      </c>
      <c r="O1515" s="6">
        <v>0</v>
      </c>
      <c r="P1515" s="6">
        <v>0</v>
      </c>
      <c r="Q1515" s="6">
        <v>0</v>
      </c>
      <c r="R1515" s="6">
        <v>2.8919330289193304</v>
      </c>
      <c r="S1515" s="6">
        <v>8.2191780821917817</v>
      </c>
      <c r="T1515" s="6">
        <v>4.4140030441400304</v>
      </c>
      <c r="U1515" s="6">
        <v>1.3698630136986301</v>
      </c>
      <c r="V1515" s="6">
        <v>0</v>
      </c>
      <c r="W1515" s="6">
        <v>0</v>
      </c>
      <c r="X1515" s="5">
        <v>305</v>
      </c>
      <c r="Y1515" s="5">
        <v>263</v>
      </c>
      <c r="Z1515" s="5">
        <v>7</v>
      </c>
      <c r="AA1515" s="5">
        <v>0</v>
      </c>
      <c r="AB1515" s="5">
        <v>0</v>
      </c>
      <c r="AC1515" s="5">
        <v>0</v>
      </c>
      <c r="AD1515" s="5">
        <v>305</v>
      </c>
      <c r="AE1515" s="5">
        <v>263</v>
      </c>
      <c r="AF1515" s="5">
        <v>7</v>
      </c>
      <c r="AG1515" s="6">
        <v>2.661596958174905</v>
      </c>
      <c r="AH1515" s="6">
        <v>86.229508196721312</v>
      </c>
      <c r="AI1515" s="3"/>
      <c r="AJ1515" s="3"/>
    </row>
    <row r="1516" spans="1:36" hidden="1" x14ac:dyDescent="0.2">
      <c r="A1516" s="1" t="str">
        <f t="shared" si="23"/>
        <v>CherwellAsian Other</v>
      </c>
      <c r="B1516" s="3" t="s">
        <v>451</v>
      </c>
      <c r="C1516" s="3" t="s">
        <v>452</v>
      </c>
      <c r="D1516" s="3" t="s">
        <v>714</v>
      </c>
      <c r="E1516" s="5">
        <v>1135</v>
      </c>
      <c r="F1516" s="5">
        <v>0</v>
      </c>
      <c r="G1516" s="5">
        <v>0</v>
      </c>
      <c r="H1516" s="5">
        <v>0</v>
      </c>
      <c r="I1516" s="5">
        <v>23</v>
      </c>
      <c r="J1516" s="5">
        <v>89</v>
      </c>
      <c r="K1516" s="5">
        <v>105</v>
      </c>
      <c r="L1516" s="5">
        <v>26</v>
      </c>
      <c r="M1516" s="5">
        <v>0</v>
      </c>
      <c r="N1516" s="5">
        <v>0</v>
      </c>
      <c r="O1516" s="6">
        <v>0</v>
      </c>
      <c r="P1516" s="6">
        <v>0</v>
      </c>
      <c r="Q1516" s="6">
        <v>0</v>
      </c>
      <c r="R1516" s="6">
        <v>2.0264317180616742</v>
      </c>
      <c r="S1516" s="6">
        <v>7.8414096916299556</v>
      </c>
      <c r="T1516" s="6">
        <v>9.251101321585903</v>
      </c>
      <c r="U1516" s="6">
        <v>2.2907488986784141</v>
      </c>
      <c r="V1516" s="6">
        <v>0</v>
      </c>
      <c r="W1516" s="6">
        <v>0</v>
      </c>
      <c r="X1516" s="5">
        <v>583</v>
      </c>
      <c r="Y1516" s="5">
        <v>479</v>
      </c>
      <c r="Z1516" s="5">
        <v>19</v>
      </c>
      <c r="AA1516" s="5">
        <v>0</v>
      </c>
      <c r="AB1516" s="5">
        <v>0</v>
      </c>
      <c r="AC1516" s="5">
        <v>0</v>
      </c>
      <c r="AD1516" s="5">
        <v>583</v>
      </c>
      <c r="AE1516" s="5">
        <v>479</v>
      </c>
      <c r="AF1516" s="5">
        <v>19</v>
      </c>
      <c r="AG1516" s="6">
        <v>3.9665970772442587</v>
      </c>
      <c r="AH1516" s="6">
        <v>82.161234991423669</v>
      </c>
      <c r="AI1516" s="3"/>
      <c r="AJ1516" s="3"/>
    </row>
    <row r="1517" spans="1:36" hidden="1" x14ac:dyDescent="0.2">
      <c r="A1517" s="1" t="str">
        <f t="shared" si="23"/>
        <v>CherwellBlack African</v>
      </c>
      <c r="B1517" s="3" t="s">
        <v>451</v>
      </c>
      <c r="C1517" s="3" t="s">
        <v>452</v>
      </c>
      <c r="D1517" s="3" t="s">
        <v>715</v>
      </c>
      <c r="E1517" s="5">
        <v>1040</v>
      </c>
      <c r="F1517" s="5">
        <v>0</v>
      </c>
      <c r="G1517" s="5">
        <v>0</v>
      </c>
      <c r="H1517" s="5">
        <v>0</v>
      </c>
      <c r="I1517" s="5">
        <v>43</v>
      </c>
      <c r="J1517" s="5">
        <v>156</v>
      </c>
      <c r="K1517" s="5">
        <v>79</v>
      </c>
      <c r="L1517" s="5">
        <v>50</v>
      </c>
      <c r="M1517" s="5">
        <v>0</v>
      </c>
      <c r="N1517" s="5">
        <v>0</v>
      </c>
      <c r="O1517" s="6">
        <v>0</v>
      </c>
      <c r="P1517" s="6">
        <v>0</v>
      </c>
      <c r="Q1517" s="6">
        <v>0</v>
      </c>
      <c r="R1517" s="6">
        <v>4.134615384615385</v>
      </c>
      <c r="S1517" s="6">
        <v>15</v>
      </c>
      <c r="T1517" s="6">
        <v>7.5961538461538458</v>
      </c>
      <c r="U1517" s="6">
        <v>4.8076923076923075</v>
      </c>
      <c r="V1517" s="6">
        <v>0</v>
      </c>
      <c r="W1517" s="6">
        <v>0</v>
      </c>
      <c r="X1517" s="5">
        <v>545</v>
      </c>
      <c r="Y1517" s="5">
        <v>476</v>
      </c>
      <c r="Z1517" s="5">
        <v>42</v>
      </c>
      <c r="AA1517" s="5">
        <v>0</v>
      </c>
      <c r="AB1517" s="5">
        <v>0</v>
      </c>
      <c r="AC1517" s="5">
        <v>0</v>
      </c>
      <c r="AD1517" s="5">
        <v>545</v>
      </c>
      <c r="AE1517" s="5">
        <v>476</v>
      </c>
      <c r="AF1517" s="5">
        <v>42</v>
      </c>
      <c r="AG1517" s="6">
        <v>8.8235294117647065</v>
      </c>
      <c r="AH1517" s="6">
        <v>87.339449541284409</v>
      </c>
      <c r="AI1517" s="3"/>
      <c r="AJ1517" s="3"/>
    </row>
    <row r="1518" spans="1:36" hidden="1" x14ac:dyDescent="0.2">
      <c r="A1518" s="1" t="str">
        <f t="shared" si="23"/>
        <v>CherwellBlack Caribbean</v>
      </c>
      <c r="B1518" s="3" t="s">
        <v>451</v>
      </c>
      <c r="C1518" s="3" t="s">
        <v>452</v>
      </c>
      <c r="D1518" s="3" t="s">
        <v>716</v>
      </c>
      <c r="E1518" s="5">
        <v>600</v>
      </c>
      <c r="F1518" s="5">
        <v>0</v>
      </c>
      <c r="G1518" s="5">
        <v>0</v>
      </c>
      <c r="H1518" s="5">
        <v>0</v>
      </c>
      <c r="I1518" s="5">
        <v>25</v>
      </c>
      <c r="J1518" s="5">
        <v>87</v>
      </c>
      <c r="K1518" s="5">
        <v>71</v>
      </c>
      <c r="L1518" s="5">
        <v>16</v>
      </c>
      <c r="M1518" s="5">
        <v>0</v>
      </c>
      <c r="N1518" s="5">
        <v>0</v>
      </c>
      <c r="O1518" s="6">
        <v>0</v>
      </c>
      <c r="P1518" s="6">
        <v>0</v>
      </c>
      <c r="Q1518" s="6">
        <v>0</v>
      </c>
      <c r="R1518" s="6">
        <v>4.166666666666667</v>
      </c>
      <c r="S1518" s="6">
        <v>14.5</v>
      </c>
      <c r="T1518" s="6">
        <v>11.833333333333334</v>
      </c>
      <c r="U1518" s="6">
        <v>2.6666666666666665</v>
      </c>
      <c r="V1518" s="6">
        <v>0</v>
      </c>
      <c r="W1518" s="6">
        <v>0</v>
      </c>
      <c r="X1518" s="5">
        <v>284</v>
      </c>
      <c r="Y1518" s="5">
        <v>241</v>
      </c>
      <c r="Z1518" s="5">
        <v>17</v>
      </c>
      <c r="AA1518" s="5">
        <v>0</v>
      </c>
      <c r="AB1518" s="5">
        <v>0</v>
      </c>
      <c r="AC1518" s="5">
        <v>0</v>
      </c>
      <c r="AD1518" s="5">
        <v>284</v>
      </c>
      <c r="AE1518" s="5">
        <v>241</v>
      </c>
      <c r="AF1518" s="5">
        <v>17</v>
      </c>
      <c r="AG1518" s="6">
        <v>7.0539419087136928</v>
      </c>
      <c r="AH1518" s="6">
        <v>84.859154929577471</v>
      </c>
      <c r="AI1518" s="3"/>
      <c r="AJ1518" s="3"/>
    </row>
    <row r="1519" spans="1:36" hidden="1" x14ac:dyDescent="0.2">
      <c r="A1519" s="1" t="str">
        <f t="shared" si="23"/>
        <v>CherwellBlack Other</v>
      </c>
      <c r="B1519" s="3" t="s">
        <v>451</v>
      </c>
      <c r="C1519" s="3" t="s">
        <v>452</v>
      </c>
      <c r="D1519" s="3" t="s">
        <v>717</v>
      </c>
      <c r="E1519" s="5">
        <v>321</v>
      </c>
      <c r="F1519" s="5">
        <v>0</v>
      </c>
      <c r="G1519" s="5">
        <v>0</v>
      </c>
      <c r="H1519" s="5">
        <v>0</v>
      </c>
      <c r="I1519" s="5">
        <v>11</v>
      </c>
      <c r="J1519" s="5">
        <v>41</v>
      </c>
      <c r="K1519" s="5">
        <v>30</v>
      </c>
      <c r="L1519" s="5">
        <v>7</v>
      </c>
      <c r="M1519" s="5">
        <v>0</v>
      </c>
      <c r="N1519" s="5">
        <v>0</v>
      </c>
      <c r="O1519" s="6">
        <v>0</v>
      </c>
      <c r="P1519" s="6">
        <v>0</v>
      </c>
      <c r="Q1519" s="6">
        <v>0</v>
      </c>
      <c r="R1519" s="6">
        <v>3.4267912772585669</v>
      </c>
      <c r="S1519" s="6">
        <v>12.772585669781931</v>
      </c>
      <c r="T1519" s="6">
        <v>9.3457943925233646</v>
      </c>
      <c r="U1519" s="6">
        <v>2.1806853582554515</v>
      </c>
      <c r="V1519" s="6">
        <v>0</v>
      </c>
      <c r="W1519" s="6">
        <v>0</v>
      </c>
      <c r="X1519" s="5">
        <v>133</v>
      </c>
      <c r="Y1519" s="5">
        <v>113</v>
      </c>
      <c r="Z1519" s="5">
        <v>5</v>
      </c>
      <c r="AA1519" s="5">
        <v>0</v>
      </c>
      <c r="AB1519" s="5">
        <v>0</v>
      </c>
      <c r="AC1519" s="5">
        <v>0</v>
      </c>
      <c r="AD1519" s="5">
        <v>133</v>
      </c>
      <c r="AE1519" s="5">
        <v>113</v>
      </c>
      <c r="AF1519" s="5">
        <v>5</v>
      </c>
      <c r="AG1519" s="6">
        <v>4.4247787610619467</v>
      </c>
      <c r="AH1519" s="6">
        <v>84.962406015037601</v>
      </c>
      <c r="AI1519" s="3"/>
      <c r="AJ1519" s="3"/>
    </row>
    <row r="1520" spans="1:36" hidden="1" x14ac:dyDescent="0.2">
      <c r="A1520" s="1" t="str">
        <f t="shared" si="23"/>
        <v>CherwellArab</v>
      </c>
      <c r="B1520" s="3" t="s">
        <v>451</v>
      </c>
      <c r="C1520" s="3" t="s">
        <v>452</v>
      </c>
      <c r="D1520" s="3" t="s">
        <v>699</v>
      </c>
      <c r="E1520" s="5">
        <v>145</v>
      </c>
      <c r="F1520" s="5">
        <v>0</v>
      </c>
      <c r="G1520" s="5">
        <v>0</v>
      </c>
      <c r="H1520" s="5">
        <v>0</v>
      </c>
      <c r="I1520" s="5">
        <v>6</v>
      </c>
      <c r="J1520" s="5">
        <v>7</v>
      </c>
      <c r="K1520" s="5">
        <v>15</v>
      </c>
      <c r="L1520" s="5">
        <v>1</v>
      </c>
      <c r="M1520" s="5">
        <v>0</v>
      </c>
      <c r="N1520" s="5">
        <v>0</v>
      </c>
      <c r="O1520" s="6">
        <v>0</v>
      </c>
      <c r="P1520" s="6">
        <v>0</v>
      </c>
      <c r="Q1520" s="6">
        <v>0</v>
      </c>
      <c r="R1520" s="6">
        <v>4.1379310344827589</v>
      </c>
      <c r="S1520" s="6">
        <v>4.8275862068965516</v>
      </c>
      <c r="T1520" s="6">
        <v>10.344827586206897</v>
      </c>
      <c r="U1520" s="6">
        <v>0.68965517241379315</v>
      </c>
      <c r="V1520" s="6">
        <v>0</v>
      </c>
      <c r="W1520" s="6">
        <v>0</v>
      </c>
      <c r="X1520" s="5">
        <v>53</v>
      </c>
      <c r="Y1520" s="5">
        <v>44</v>
      </c>
      <c r="Z1520" s="5">
        <v>5</v>
      </c>
      <c r="AA1520" s="5">
        <v>0</v>
      </c>
      <c r="AB1520" s="5">
        <v>0</v>
      </c>
      <c r="AC1520" s="5">
        <v>0</v>
      </c>
      <c r="AD1520" s="5">
        <v>53</v>
      </c>
      <c r="AE1520" s="5">
        <v>44</v>
      </c>
      <c r="AF1520" s="5">
        <v>5</v>
      </c>
      <c r="AG1520" s="6">
        <v>11.363636363636363</v>
      </c>
      <c r="AH1520" s="6">
        <v>83.018867924528308</v>
      </c>
      <c r="AI1520" s="3"/>
      <c r="AJ1520" s="3"/>
    </row>
    <row r="1521" spans="1:36" hidden="1" x14ac:dyDescent="0.2">
      <c r="A1521" s="1" t="str">
        <f t="shared" si="23"/>
        <v>CherwellOther</v>
      </c>
      <c r="B1521" s="3" t="s">
        <v>451</v>
      </c>
      <c r="C1521" s="3" t="s">
        <v>452</v>
      </c>
      <c r="D1521" s="3" t="s">
        <v>718</v>
      </c>
      <c r="E1521" s="5">
        <v>402</v>
      </c>
      <c r="F1521" s="5">
        <v>0</v>
      </c>
      <c r="G1521" s="5">
        <v>0</v>
      </c>
      <c r="H1521" s="5">
        <v>0</v>
      </c>
      <c r="I1521" s="5">
        <v>16</v>
      </c>
      <c r="J1521" s="5">
        <v>27</v>
      </c>
      <c r="K1521" s="5">
        <v>39</v>
      </c>
      <c r="L1521" s="5">
        <v>13</v>
      </c>
      <c r="M1521" s="5">
        <v>0</v>
      </c>
      <c r="N1521" s="5">
        <v>0</v>
      </c>
      <c r="O1521" s="6">
        <v>0</v>
      </c>
      <c r="P1521" s="6">
        <v>0</v>
      </c>
      <c r="Q1521" s="6">
        <v>0</v>
      </c>
      <c r="R1521" s="6">
        <v>3.9800995024875623</v>
      </c>
      <c r="S1521" s="6">
        <v>6.7164179104477615</v>
      </c>
      <c r="T1521" s="6">
        <v>9.7014925373134329</v>
      </c>
      <c r="U1521" s="6">
        <v>3.2338308457711444</v>
      </c>
      <c r="V1521" s="6">
        <v>0</v>
      </c>
      <c r="W1521" s="6">
        <v>0</v>
      </c>
      <c r="X1521" s="5">
        <v>198</v>
      </c>
      <c r="Y1521" s="5">
        <v>161</v>
      </c>
      <c r="Z1521" s="5">
        <v>7</v>
      </c>
      <c r="AA1521" s="5">
        <v>0</v>
      </c>
      <c r="AB1521" s="5">
        <v>0</v>
      </c>
      <c r="AC1521" s="5">
        <v>0</v>
      </c>
      <c r="AD1521" s="5">
        <v>198</v>
      </c>
      <c r="AE1521" s="5">
        <v>161</v>
      </c>
      <c r="AF1521" s="5">
        <v>7</v>
      </c>
      <c r="AG1521" s="6">
        <v>4.3478260869565215</v>
      </c>
      <c r="AH1521" s="6">
        <v>81.313131313131308</v>
      </c>
      <c r="AI1521" s="3"/>
      <c r="AJ1521" s="3"/>
    </row>
    <row r="1522" spans="1:36" x14ac:dyDescent="0.2">
      <c r="A1522" s="1" t="str">
        <f t="shared" si="23"/>
        <v>Cheshire EastAll people</v>
      </c>
      <c r="B1522" s="3" t="s">
        <v>141</v>
      </c>
      <c r="C1522" s="3" t="s">
        <v>142</v>
      </c>
      <c r="D1522" s="3" t="s">
        <v>700</v>
      </c>
      <c r="E1522" s="5">
        <v>370127</v>
      </c>
      <c r="F1522" s="5">
        <v>8542</v>
      </c>
      <c r="G1522" s="5">
        <v>4378</v>
      </c>
      <c r="H1522" s="5">
        <v>15448</v>
      </c>
      <c r="I1522" s="5">
        <v>8077</v>
      </c>
      <c r="J1522" s="5">
        <v>15325</v>
      </c>
      <c r="K1522" s="5">
        <v>23047</v>
      </c>
      <c r="L1522" s="5">
        <v>10267</v>
      </c>
      <c r="M1522" s="5">
        <v>17906</v>
      </c>
      <c r="N1522" s="5">
        <v>0</v>
      </c>
      <c r="O1522" s="6">
        <v>2.3078564925012226</v>
      </c>
      <c r="P1522" s="6">
        <v>1.1828372423519495</v>
      </c>
      <c r="Q1522" s="6">
        <v>4.1737025399389935</v>
      </c>
      <c r="R1522" s="6">
        <v>2.1822239393505471</v>
      </c>
      <c r="S1522" s="6">
        <v>4.1404707032991377</v>
      </c>
      <c r="T1522" s="6">
        <v>6.2267816182013203</v>
      </c>
      <c r="U1522" s="6">
        <v>2.7739127380601794</v>
      </c>
      <c r="V1522" s="6">
        <v>4.8377989176687999</v>
      </c>
      <c r="W1522" s="6">
        <v>0</v>
      </c>
      <c r="X1522" s="5">
        <v>118884</v>
      </c>
      <c r="Y1522" s="5">
        <v>106611</v>
      </c>
      <c r="Z1522" s="5">
        <v>4375</v>
      </c>
      <c r="AA1522" s="5">
        <v>0</v>
      </c>
      <c r="AB1522" s="5">
        <v>0</v>
      </c>
      <c r="AC1522" s="5">
        <v>0</v>
      </c>
      <c r="AD1522" s="5">
        <v>118884</v>
      </c>
      <c r="AE1522" s="5">
        <v>106611</v>
      </c>
      <c r="AF1522" s="5">
        <v>4375</v>
      </c>
      <c r="AG1522" s="6">
        <v>4.1037041205879321</v>
      </c>
      <c r="AH1522" s="6">
        <v>89.676491369738571</v>
      </c>
      <c r="AI1522" s="3"/>
      <c r="AJ1522" s="3"/>
    </row>
    <row r="1523" spans="1:36" hidden="1" x14ac:dyDescent="0.2">
      <c r="A1523" s="1" t="str">
        <f t="shared" si="23"/>
        <v>Cheshire EastWhite British</v>
      </c>
      <c r="B1523" s="3" t="s">
        <v>141</v>
      </c>
      <c r="C1523" s="3" t="s">
        <v>142</v>
      </c>
      <c r="D1523" s="3" t="s">
        <v>701</v>
      </c>
      <c r="E1523" s="5">
        <v>346264</v>
      </c>
      <c r="F1523" s="5">
        <v>7180</v>
      </c>
      <c r="G1523" s="5">
        <v>3887</v>
      </c>
      <c r="H1523" s="5">
        <v>13645</v>
      </c>
      <c r="I1523" s="5">
        <v>7343</v>
      </c>
      <c r="J1523" s="5">
        <v>13756</v>
      </c>
      <c r="K1523" s="5">
        <v>22171</v>
      </c>
      <c r="L1523" s="5">
        <v>7686</v>
      </c>
      <c r="M1523" s="5">
        <v>14121</v>
      </c>
      <c r="N1523" s="5">
        <v>0</v>
      </c>
      <c r="O1523" s="6">
        <v>2.0735623685973708</v>
      </c>
      <c r="P1523" s="6">
        <v>1.1225538895178246</v>
      </c>
      <c r="Q1523" s="6">
        <v>3.9406348912968139</v>
      </c>
      <c r="R1523" s="6">
        <v>2.1206362775223528</v>
      </c>
      <c r="S1523" s="6">
        <v>3.972691356883765</v>
      </c>
      <c r="T1523" s="6">
        <v>6.4029180047593748</v>
      </c>
      <c r="U1523" s="6">
        <v>2.2196936441559041</v>
      </c>
      <c r="V1523" s="6">
        <v>4.0781022572372523</v>
      </c>
      <c r="W1523" s="6">
        <v>0</v>
      </c>
      <c r="X1523" s="5">
        <v>108534</v>
      </c>
      <c r="Y1523" s="5">
        <v>97644</v>
      </c>
      <c r="Z1523" s="5">
        <v>3899</v>
      </c>
      <c r="AA1523" s="5">
        <v>0</v>
      </c>
      <c r="AB1523" s="5">
        <v>0</v>
      </c>
      <c r="AC1523" s="5">
        <v>0</v>
      </c>
      <c r="AD1523" s="5">
        <v>108534</v>
      </c>
      <c r="AE1523" s="5">
        <v>97644</v>
      </c>
      <c r="AF1523" s="5">
        <v>3899</v>
      </c>
      <c r="AG1523" s="6">
        <v>3.9930768915652779</v>
      </c>
      <c r="AH1523" s="6">
        <v>89.966277848416169</v>
      </c>
      <c r="AI1523" s="3"/>
      <c r="AJ1523" s="3"/>
    </row>
    <row r="1524" spans="1:36" hidden="1" x14ac:dyDescent="0.2">
      <c r="A1524" s="1" t="str">
        <f t="shared" si="23"/>
        <v>Cheshire EastMinorities - all other than White British</v>
      </c>
      <c r="B1524" s="3" t="s">
        <v>141</v>
      </c>
      <c r="C1524" s="3" t="s">
        <v>142</v>
      </c>
      <c r="D1524" s="3" t="s">
        <v>702</v>
      </c>
      <c r="E1524" s="5">
        <v>23863</v>
      </c>
      <c r="F1524" s="5">
        <v>1362</v>
      </c>
      <c r="G1524" s="5">
        <v>491</v>
      </c>
      <c r="H1524" s="5">
        <v>1803</v>
      </c>
      <c r="I1524" s="5">
        <v>734</v>
      </c>
      <c r="J1524" s="5">
        <v>1569</v>
      </c>
      <c r="K1524" s="5">
        <v>876</v>
      </c>
      <c r="L1524" s="5">
        <v>2581</v>
      </c>
      <c r="M1524" s="5">
        <v>3785</v>
      </c>
      <c r="N1524" s="5">
        <v>0</v>
      </c>
      <c r="O1524" s="6">
        <v>5.7075807735825332</v>
      </c>
      <c r="P1524" s="6">
        <v>2.0575786782885639</v>
      </c>
      <c r="Q1524" s="6">
        <v>7.5556300548967021</v>
      </c>
      <c r="R1524" s="6">
        <v>3.075891547584126</v>
      </c>
      <c r="S1524" s="6">
        <v>6.5750324770565314</v>
      </c>
      <c r="T1524" s="6">
        <v>3.6709550349914095</v>
      </c>
      <c r="U1524" s="6">
        <v>10.815907471818296</v>
      </c>
      <c r="V1524" s="6">
        <v>15.86137535096174</v>
      </c>
      <c r="W1524" s="6">
        <v>0</v>
      </c>
      <c r="X1524" s="5">
        <v>10350</v>
      </c>
      <c r="Y1524" s="5">
        <v>8967</v>
      </c>
      <c r="Z1524" s="5">
        <v>476</v>
      </c>
      <c r="AA1524" s="5">
        <v>0</v>
      </c>
      <c r="AB1524" s="5">
        <v>0</v>
      </c>
      <c r="AC1524" s="5">
        <v>0</v>
      </c>
      <c r="AD1524" s="5">
        <v>10350</v>
      </c>
      <c r="AE1524" s="5">
        <v>8967</v>
      </c>
      <c r="AF1524" s="5">
        <v>476</v>
      </c>
      <c r="AG1524" s="6">
        <v>5.3083528493364556</v>
      </c>
      <c r="AH1524" s="6">
        <v>86.637681159420296</v>
      </c>
      <c r="AI1524" s="3"/>
      <c r="AJ1524" s="3"/>
    </row>
    <row r="1525" spans="1:36" hidden="1" x14ac:dyDescent="0.2">
      <c r="A1525" s="1" t="str">
        <f t="shared" si="23"/>
        <v>Cheshire EastWhite Irish</v>
      </c>
      <c r="B1525" s="3" t="s">
        <v>141</v>
      </c>
      <c r="C1525" s="3" t="s">
        <v>142</v>
      </c>
      <c r="D1525" s="3" t="s">
        <v>703</v>
      </c>
      <c r="E1525" s="5">
        <v>2241</v>
      </c>
      <c r="F1525" s="5">
        <v>49</v>
      </c>
      <c r="G1525" s="5">
        <v>18</v>
      </c>
      <c r="H1525" s="5">
        <v>82</v>
      </c>
      <c r="I1525" s="5">
        <v>48</v>
      </c>
      <c r="J1525" s="5">
        <v>58</v>
      </c>
      <c r="K1525" s="5">
        <v>120</v>
      </c>
      <c r="L1525" s="5">
        <v>84</v>
      </c>
      <c r="M1525" s="5">
        <v>129</v>
      </c>
      <c r="N1525" s="5">
        <v>0</v>
      </c>
      <c r="O1525" s="6">
        <v>2.1865238732708612</v>
      </c>
      <c r="P1525" s="6">
        <v>0.80321285140562249</v>
      </c>
      <c r="Q1525" s="6">
        <v>3.6590807675145025</v>
      </c>
      <c r="R1525" s="6">
        <v>2.14190093708166</v>
      </c>
      <c r="S1525" s="6">
        <v>2.5881302989736725</v>
      </c>
      <c r="T1525" s="6">
        <v>5.3547523427041499</v>
      </c>
      <c r="U1525" s="6">
        <v>3.7483266398929049</v>
      </c>
      <c r="V1525" s="6">
        <v>5.7563587684069608</v>
      </c>
      <c r="W1525" s="6">
        <v>0</v>
      </c>
      <c r="X1525" s="5">
        <v>690</v>
      </c>
      <c r="Y1525" s="5">
        <v>623</v>
      </c>
      <c r="Z1525" s="5">
        <v>20</v>
      </c>
      <c r="AA1525" s="5">
        <v>0</v>
      </c>
      <c r="AB1525" s="5">
        <v>0</v>
      </c>
      <c r="AC1525" s="5">
        <v>0</v>
      </c>
      <c r="AD1525" s="5">
        <v>690</v>
      </c>
      <c r="AE1525" s="5">
        <v>623</v>
      </c>
      <c r="AF1525" s="5">
        <v>20</v>
      </c>
      <c r="AG1525" s="6">
        <v>3.2102728731942216</v>
      </c>
      <c r="AH1525" s="6">
        <v>90.289855072463766</v>
      </c>
      <c r="AI1525" s="3"/>
      <c r="AJ1525" s="3"/>
    </row>
    <row r="1526" spans="1:36" hidden="1" x14ac:dyDescent="0.2">
      <c r="A1526" s="1" t="str">
        <f t="shared" si="23"/>
        <v>Cheshire EastWhite Gyspy or Irish Traveller</v>
      </c>
      <c r="B1526" s="3" t="s">
        <v>141</v>
      </c>
      <c r="C1526" s="3" t="s">
        <v>142</v>
      </c>
      <c r="D1526" s="3" t="s">
        <v>704</v>
      </c>
      <c r="E1526" s="5">
        <v>313</v>
      </c>
      <c r="F1526" s="5">
        <v>11</v>
      </c>
      <c r="G1526" s="5">
        <v>7</v>
      </c>
      <c r="H1526" s="5">
        <v>10</v>
      </c>
      <c r="I1526" s="5">
        <v>1</v>
      </c>
      <c r="J1526" s="5">
        <v>18</v>
      </c>
      <c r="K1526" s="5">
        <v>28</v>
      </c>
      <c r="L1526" s="5">
        <v>30</v>
      </c>
      <c r="M1526" s="5">
        <v>48</v>
      </c>
      <c r="N1526" s="5">
        <v>0</v>
      </c>
      <c r="O1526" s="6">
        <v>3.5143769968051117</v>
      </c>
      <c r="P1526" s="6">
        <v>2.2364217252396168</v>
      </c>
      <c r="Q1526" s="6">
        <v>3.1948881789137382</v>
      </c>
      <c r="R1526" s="6">
        <v>0.31948881789137379</v>
      </c>
      <c r="S1526" s="6">
        <v>5.7507987220447285</v>
      </c>
      <c r="T1526" s="6">
        <v>8.9456869009584672</v>
      </c>
      <c r="U1526" s="6">
        <v>9.5846645367412133</v>
      </c>
      <c r="V1526" s="6">
        <v>15.335463258785943</v>
      </c>
      <c r="W1526" s="6">
        <v>0</v>
      </c>
      <c r="X1526" s="5">
        <v>118</v>
      </c>
      <c r="Y1526" s="5">
        <v>53</v>
      </c>
      <c r="Z1526" s="5">
        <v>5</v>
      </c>
      <c r="AA1526" s="5">
        <v>0</v>
      </c>
      <c r="AB1526" s="5">
        <v>0</v>
      </c>
      <c r="AC1526" s="5">
        <v>0</v>
      </c>
      <c r="AD1526" s="5">
        <v>118</v>
      </c>
      <c r="AE1526" s="5">
        <v>53</v>
      </c>
      <c r="AF1526" s="5">
        <v>5</v>
      </c>
      <c r="AG1526" s="6">
        <v>9.433962264150944</v>
      </c>
      <c r="AH1526" s="6">
        <v>44.915254237288138</v>
      </c>
      <c r="AI1526" s="3"/>
      <c r="AJ1526" s="3"/>
    </row>
    <row r="1527" spans="1:36" hidden="1" x14ac:dyDescent="0.2">
      <c r="A1527" s="1" t="str">
        <f t="shared" si="23"/>
        <v>Cheshire EastWhite Other</v>
      </c>
      <c r="B1527" s="3" t="s">
        <v>141</v>
      </c>
      <c r="C1527" s="3" t="s">
        <v>142</v>
      </c>
      <c r="D1527" s="3" t="s">
        <v>705</v>
      </c>
      <c r="E1527" s="5">
        <v>9122</v>
      </c>
      <c r="F1527" s="5">
        <v>818</v>
      </c>
      <c r="G1527" s="5">
        <v>269</v>
      </c>
      <c r="H1527" s="5">
        <v>931</v>
      </c>
      <c r="I1527" s="5">
        <v>355</v>
      </c>
      <c r="J1527" s="5">
        <v>877</v>
      </c>
      <c r="K1527" s="5">
        <v>290</v>
      </c>
      <c r="L1527" s="5">
        <v>1526</v>
      </c>
      <c r="M1527" s="5">
        <v>2176</v>
      </c>
      <c r="N1527" s="5">
        <v>0</v>
      </c>
      <c r="O1527" s="6">
        <v>8.967331725498795</v>
      </c>
      <c r="P1527" s="6">
        <v>2.9489147116860339</v>
      </c>
      <c r="Q1527" s="6">
        <v>10.206095154571367</v>
      </c>
      <c r="R1527" s="6">
        <v>3.8916904187678143</v>
      </c>
      <c r="S1527" s="6">
        <v>9.6141197105897831</v>
      </c>
      <c r="T1527" s="6">
        <v>3.1791273843455383</v>
      </c>
      <c r="U1527" s="6">
        <v>16.728787546590659</v>
      </c>
      <c r="V1527" s="6">
        <v>23.854417890813419</v>
      </c>
      <c r="W1527" s="6">
        <v>0</v>
      </c>
      <c r="X1527" s="5">
        <v>4648</v>
      </c>
      <c r="Y1527" s="5">
        <v>4131</v>
      </c>
      <c r="Z1527" s="5">
        <v>171</v>
      </c>
      <c r="AA1527" s="5">
        <v>0</v>
      </c>
      <c r="AB1527" s="5">
        <v>0</v>
      </c>
      <c r="AC1527" s="5">
        <v>0</v>
      </c>
      <c r="AD1527" s="5">
        <v>4648</v>
      </c>
      <c r="AE1527" s="5">
        <v>4131</v>
      </c>
      <c r="AF1527" s="5">
        <v>171</v>
      </c>
      <c r="AG1527" s="6">
        <v>4.1394335511982572</v>
      </c>
      <c r="AH1527" s="6">
        <v>88.87693631669535</v>
      </c>
      <c r="AI1527" s="3"/>
      <c r="AJ1527" s="3"/>
    </row>
    <row r="1528" spans="1:36" hidden="1" x14ac:dyDescent="0.2">
      <c r="A1528" s="1" t="str">
        <f t="shared" si="23"/>
        <v>Cheshire EastMixed White and Black Caribbean</v>
      </c>
      <c r="B1528" s="3" t="s">
        <v>141</v>
      </c>
      <c r="C1528" s="3" t="s">
        <v>142</v>
      </c>
      <c r="D1528" s="3" t="s">
        <v>706</v>
      </c>
      <c r="E1528" s="5">
        <v>1341</v>
      </c>
      <c r="F1528" s="5">
        <v>100</v>
      </c>
      <c r="G1528" s="5">
        <v>54</v>
      </c>
      <c r="H1528" s="5">
        <v>126</v>
      </c>
      <c r="I1528" s="5">
        <v>58</v>
      </c>
      <c r="J1528" s="5">
        <v>140</v>
      </c>
      <c r="K1528" s="5">
        <v>66</v>
      </c>
      <c r="L1528" s="5">
        <v>107</v>
      </c>
      <c r="M1528" s="5">
        <v>165</v>
      </c>
      <c r="N1528" s="5">
        <v>0</v>
      </c>
      <c r="O1528" s="6">
        <v>7.4571215510812827</v>
      </c>
      <c r="P1528" s="6">
        <v>4.026845637583893</v>
      </c>
      <c r="Q1528" s="6">
        <v>9.3959731543624159</v>
      </c>
      <c r="R1528" s="6">
        <v>4.3251304996271438</v>
      </c>
      <c r="S1528" s="6">
        <v>10.439970171513796</v>
      </c>
      <c r="T1528" s="6">
        <v>4.9217002237136462</v>
      </c>
      <c r="U1528" s="6">
        <v>7.9791200596569727</v>
      </c>
      <c r="V1528" s="6">
        <v>12.304250559284116</v>
      </c>
      <c r="W1528" s="6">
        <v>0</v>
      </c>
      <c r="X1528" s="5">
        <v>401</v>
      </c>
      <c r="Y1528" s="5">
        <v>340</v>
      </c>
      <c r="Z1528" s="5">
        <v>39</v>
      </c>
      <c r="AA1528" s="5">
        <v>0</v>
      </c>
      <c r="AB1528" s="5">
        <v>0</v>
      </c>
      <c r="AC1528" s="5">
        <v>0</v>
      </c>
      <c r="AD1528" s="5">
        <v>401</v>
      </c>
      <c r="AE1528" s="5">
        <v>340</v>
      </c>
      <c r="AF1528" s="5">
        <v>39</v>
      </c>
      <c r="AG1528" s="6">
        <v>11.470588235294118</v>
      </c>
      <c r="AH1528" s="6">
        <v>84.788029925187033</v>
      </c>
      <c r="AI1528" s="3"/>
      <c r="AJ1528" s="3"/>
    </row>
    <row r="1529" spans="1:36" hidden="1" x14ac:dyDescent="0.2">
      <c r="A1529" s="1" t="str">
        <f t="shared" si="23"/>
        <v>Cheshire EastMixed White and Black African</v>
      </c>
      <c r="B1529" s="3" t="s">
        <v>141</v>
      </c>
      <c r="C1529" s="3" t="s">
        <v>142</v>
      </c>
      <c r="D1529" s="3" t="s">
        <v>707</v>
      </c>
      <c r="E1529" s="5">
        <v>461</v>
      </c>
      <c r="F1529" s="5">
        <v>18</v>
      </c>
      <c r="G1529" s="5">
        <v>10</v>
      </c>
      <c r="H1529" s="5">
        <v>36</v>
      </c>
      <c r="I1529" s="5">
        <v>10</v>
      </c>
      <c r="J1529" s="5">
        <v>28</v>
      </c>
      <c r="K1529" s="5">
        <v>16</v>
      </c>
      <c r="L1529" s="5">
        <v>31</v>
      </c>
      <c r="M1529" s="5">
        <v>44</v>
      </c>
      <c r="N1529" s="5">
        <v>0</v>
      </c>
      <c r="O1529" s="6">
        <v>3.9045553145336225</v>
      </c>
      <c r="P1529" s="6">
        <v>2.1691973969631237</v>
      </c>
      <c r="Q1529" s="6">
        <v>7.809110629067245</v>
      </c>
      <c r="R1529" s="6">
        <v>2.1691973969631237</v>
      </c>
      <c r="S1529" s="6">
        <v>6.0737527114967458</v>
      </c>
      <c r="T1529" s="6">
        <v>3.4707158351409979</v>
      </c>
      <c r="U1529" s="6">
        <v>6.7245119305856829</v>
      </c>
      <c r="V1529" s="6">
        <v>9.5444685466377432</v>
      </c>
      <c r="W1529" s="6">
        <v>0</v>
      </c>
      <c r="X1529" s="5">
        <v>97</v>
      </c>
      <c r="Y1529" s="5">
        <v>85</v>
      </c>
      <c r="Z1529" s="5">
        <v>9</v>
      </c>
      <c r="AA1529" s="5">
        <v>0</v>
      </c>
      <c r="AB1529" s="5">
        <v>0</v>
      </c>
      <c r="AC1529" s="5">
        <v>0</v>
      </c>
      <c r="AD1529" s="5">
        <v>97</v>
      </c>
      <c r="AE1529" s="5">
        <v>85</v>
      </c>
      <c r="AF1529" s="5">
        <v>9</v>
      </c>
      <c r="AG1529" s="6">
        <v>10.588235294117647</v>
      </c>
      <c r="AH1529" s="6">
        <v>87.628865979381445</v>
      </c>
      <c r="AI1529" s="3"/>
      <c r="AJ1529" s="3"/>
    </row>
    <row r="1530" spans="1:36" hidden="1" x14ac:dyDescent="0.2">
      <c r="A1530" s="1" t="str">
        <f t="shared" si="23"/>
        <v>Cheshire EastMixed White and Asian</v>
      </c>
      <c r="B1530" s="3" t="s">
        <v>141</v>
      </c>
      <c r="C1530" s="3" t="s">
        <v>142</v>
      </c>
      <c r="D1530" s="3" t="s">
        <v>708</v>
      </c>
      <c r="E1530" s="5">
        <v>1293</v>
      </c>
      <c r="F1530" s="5">
        <v>34</v>
      </c>
      <c r="G1530" s="5">
        <v>12</v>
      </c>
      <c r="H1530" s="5">
        <v>45</v>
      </c>
      <c r="I1530" s="5">
        <v>20</v>
      </c>
      <c r="J1530" s="5">
        <v>40</v>
      </c>
      <c r="K1530" s="5">
        <v>77</v>
      </c>
      <c r="L1530" s="5">
        <v>59</v>
      </c>
      <c r="M1530" s="5">
        <v>87</v>
      </c>
      <c r="N1530" s="5">
        <v>0</v>
      </c>
      <c r="O1530" s="6">
        <v>2.6295436968290797</v>
      </c>
      <c r="P1530" s="6">
        <v>0.92807424593967514</v>
      </c>
      <c r="Q1530" s="6">
        <v>3.4802784222737819</v>
      </c>
      <c r="R1530" s="6">
        <v>1.5467904098994587</v>
      </c>
      <c r="S1530" s="6">
        <v>3.0935808197989174</v>
      </c>
      <c r="T1530" s="6">
        <v>5.9551430781129158</v>
      </c>
      <c r="U1530" s="6">
        <v>4.5630317092034032</v>
      </c>
      <c r="V1530" s="6">
        <v>6.7285382830626448</v>
      </c>
      <c r="W1530" s="6">
        <v>0</v>
      </c>
      <c r="X1530" s="5">
        <v>302</v>
      </c>
      <c r="Y1530" s="5">
        <v>264</v>
      </c>
      <c r="Z1530" s="5">
        <v>17</v>
      </c>
      <c r="AA1530" s="5">
        <v>0</v>
      </c>
      <c r="AB1530" s="5">
        <v>0</v>
      </c>
      <c r="AC1530" s="5">
        <v>0</v>
      </c>
      <c r="AD1530" s="5">
        <v>302</v>
      </c>
      <c r="AE1530" s="5">
        <v>264</v>
      </c>
      <c r="AF1530" s="5">
        <v>17</v>
      </c>
      <c r="AG1530" s="6">
        <v>6.4393939393939394</v>
      </c>
      <c r="AH1530" s="6">
        <v>87.41721854304636</v>
      </c>
      <c r="AI1530" s="3"/>
      <c r="AJ1530" s="3"/>
    </row>
    <row r="1531" spans="1:36" hidden="1" x14ac:dyDescent="0.2">
      <c r="A1531" s="1" t="str">
        <f t="shared" si="23"/>
        <v>Cheshire EastMixed Other</v>
      </c>
      <c r="B1531" s="3" t="s">
        <v>141</v>
      </c>
      <c r="C1531" s="3" t="s">
        <v>142</v>
      </c>
      <c r="D1531" s="3" t="s">
        <v>709</v>
      </c>
      <c r="E1531" s="5">
        <v>778</v>
      </c>
      <c r="F1531" s="5">
        <v>25</v>
      </c>
      <c r="G1531" s="5">
        <v>2</v>
      </c>
      <c r="H1531" s="5">
        <v>46</v>
      </c>
      <c r="I1531" s="5">
        <v>12</v>
      </c>
      <c r="J1531" s="5">
        <v>20</v>
      </c>
      <c r="K1531" s="5">
        <v>39</v>
      </c>
      <c r="L1531" s="5">
        <v>46</v>
      </c>
      <c r="M1531" s="5">
        <v>68</v>
      </c>
      <c r="N1531" s="5">
        <v>0</v>
      </c>
      <c r="O1531" s="6">
        <v>3.2133676092544987</v>
      </c>
      <c r="P1531" s="6">
        <v>0.25706940874035988</v>
      </c>
      <c r="Q1531" s="6">
        <v>5.9125964010282779</v>
      </c>
      <c r="R1531" s="6">
        <v>1.5424164524421593</v>
      </c>
      <c r="S1531" s="6">
        <v>2.5706940874035991</v>
      </c>
      <c r="T1531" s="6">
        <v>5.012853470437018</v>
      </c>
      <c r="U1531" s="6">
        <v>5.9125964010282779</v>
      </c>
      <c r="V1531" s="6">
        <v>8.7403598971722367</v>
      </c>
      <c r="W1531" s="6">
        <v>0</v>
      </c>
      <c r="X1531" s="5">
        <v>219</v>
      </c>
      <c r="Y1531" s="5">
        <v>187</v>
      </c>
      <c r="Z1531" s="5">
        <v>8</v>
      </c>
      <c r="AA1531" s="5">
        <v>0</v>
      </c>
      <c r="AB1531" s="5">
        <v>0</v>
      </c>
      <c r="AC1531" s="5">
        <v>0</v>
      </c>
      <c r="AD1531" s="5">
        <v>219</v>
      </c>
      <c r="AE1531" s="5">
        <v>187</v>
      </c>
      <c r="AF1531" s="5">
        <v>8</v>
      </c>
      <c r="AG1531" s="6">
        <v>4.2780748663101607</v>
      </c>
      <c r="AH1531" s="6">
        <v>85.388127853881272</v>
      </c>
      <c r="AI1531" s="3"/>
      <c r="AJ1531" s="3"/>
    </row>
    <row r="1532" spans="1:36" hidden="1" x14ac:dyDescent="0.2">
      <c r="A1532" s="1" t="str">
        <f t="shared" si="23"/>
        <v>Cheshire EastIndian</v>
      </c>
      <c r="B1532" s="3" t="s">
        <v>141</v>
      </c>
      <c r="C1532" s="3" t="s">
        <v>142</v>
      </c>
      <c r="D1532" s="3" t="s">
        <v>710</v>
      </c>
      <c r="E1532" s="5">
        <v>2147</v>
      </c>
      <c r="F1532" s="5">
        <v>65</v>
      </c>
      <c r="G1532" s="5">
        <v>20</v>
      </c>
      <c r="H1532" s="5">
        <v>119</v>
      </c>
      <c r="I1532" s="5">
        <v>38</v>
      </c>
      <c r="J1532" s="5">
        <v>90</v>
      </c>
      <c r="K1532" s="5">
        <v>66</v>
      </c>
      <c r="L1532" s="5">
        <v>110</v>
      </c>
      <c r="M1532" s="5">
        <v>165</v>
      </c>
      <c r="N1532" s="5">
        <v>0</v>
      </c>
      <c r="O1532" s="6">
        <v>3.0274802049371217</v>
      </c>
      <c r="P1532" s="6">
        <v>0.9315323707498836</v>
      </c>
      <c r="Q1532" s="6">
        <v>5.5426176059618069</v>
      </c>
      <c r="R1532" s="6">
        <v>1.7699115044247788</v>
      </c>
      <c r="S1532" s="6">
        <v>4.1918956683744764</v>
      </c>
      <c r="T1532" s="6">
        <v>3.0740568234746157</v>
      </c>
      <c r="U1532" s="6">
        <v>5.1234280391243594</v>
      </c>
      <c r="V1532" s="6">
        <v>7.6851420586865391</v>
      </c>
      <c r="W1532" s="6">
        <v>0</v>
      </c>
      <c r="X1532" s="5">
        <v>1154</v>
      </c>
      <c r="Y1532" s="5">
        <v>1003</v>
      </c>
      <c r="Z1532" s="5">
        <v>41</v>
      </c>
      <c r="AA1532" s="5">
        <v>0</v>
      </c>
      <c r="AB1532" s="5">
        <v>0</v>
      </c>
      <c r="AC1532" s="5">
        <v>0</v>
      </c>
      <c r="AD1532" s="5">
        <v>1154</v>
      </c>
      <c r="AE1532" s="5">
        <v>1003</v>
      </c>
      <c r="AF1532" s="5">
        <v>41</v>
      </c>
      <c r="AG1532" s="6">
        <v>4.0877367896311068</v>
      </c>
      <c r="AH1532" s="6">
        <v>86.915077989601386</v>
      </c>
      <c r="AI1532" s="3"/>
      <c r="AJ1532" s="3"/>
    </row>
    <row r="1533" spans="1:36" hidden="1" x14ac:dyDescent="0.2">
      <c r="A1533" s="1" t="str">
        <f t="shared" si="23"/>
        <v>Cheshire EastPakistani</v>
      </c>
      <c r="B1533" s="3" t="s">
        <v>141</v>
      </c>
      <c r="C1533" s="3" t="s">
        <v>142</v>
      </c>
      <c r="D1533" s="3" t="s">
        <v>711</v>
      </c>
      <c r="E1533" s="5">
        <v>856</v>
      </c>
      <c r="F1533" s="5">
        <v>5</v>
      </c>
      <c r="G1533" s="5">
        <v>0</v>
      </c>
      <c r="H1533" s="5">
        <v>38</v>
      </c>
      <c r="I1533" s="5">
        <v>23</v>
      </c>
      <c r="J1533" s="5">
        <v>16</v>
      </c>
      <c r="K1533" s="5">
        <v>30</v>
      </c>
      <c r="L1533" s="5">
        <v>27</v>
      </c>
      <c r="M1533" s="5">
        <v>78</v>
      </c>
      <c r="N1533" s="5">
        <v>0</v>
      </c>
      <c r="O1533" s="6">
        <v>0.58411214953271029</v>
      </c>
      <c r="P1533" s="6">
        <v>0</v>
      </c>
      <c r="Q1533" s="6">
        <v>4.4392523364485985</v>
      </c>
      <c r="R1533" s="6">
        <v>2.6869158878504673</v>
      </c>
      <c r="S1533" s="6">
        <v>1.8691588785046729</v>
      </c>
      <c r="T1533" s="6">
        <v>3.5046728971962615</v>
      </c>
      <c r="U1533" s="6">
        <v>3.1542056074766354</v>
      </c>
      <c r="V1533" s="6">
        <v>9.1121495327102799</v>
      </c>
      <c r="W1533" s="6">
        <v>0</v>
      </c>
      <c r="X1533" s="5">
        <v>351</v>
      </c>
      <c r="Y1533" s="5">
        <v>282</v>
      </c>
      <c r="Z1533" s="5">
        <v>15</v>
      </c>
      <c r="AA1533" s="5">
        <v>0</v>
      </c>
      <c r="AB1533" s="5">
        <v>0</v>
      </c>
      <c r="AC1533" s="5">
        <v>0</v>
      </c>
      <c r="AD1533" s="5">
        <v>351</v>
      </c>
      <c r="AE1533" s="5">
        <v>282</v>
      </c>
      <c r="AF1533" s="5">
        <v>15</v>
      </c>
      <c r="AG1533" s="6">
        <v>5.3191489361702127</v>
      </c>
      <c r="AH1533" s="6">
        <v>80.341880341880341</v>
      </c>
      <c r="AI1533" s="3"/>
      <c r="AJ1533" s="3"/>
    </row>
    <row r="1534" spans="1:36" hidden="1" x14ac:dyDescent="0.2">
      <c r="A1534" s="1" t="str">
        <f t="shared" si="23"/>
        <v>Cheshire EastBangladeshi</v>
      </c>
      <c r="B1534" s="3" t="s">
        <v>141</v>
      </c>
      <c r="C1534" s="3" t="s">
        <v>142</v>
      </c>
      <c r="D1534" s="3" t="s">
        <v>712</v>
      </c>
      <c r="E1534" s="5">
        <v>504</v>
      </c>
      <c r="F1534" s="5">
        <v>28</v>
      </c>
      <c r="G1534" s="5">
        <v>13</v>
      </c>
      <c r="H1534" s="5">
        <v>44</v>
      </c>
      <c r="I1534" s="5">
        <v>7</v>
      </c>
      <c r="J1534" s="5">
        <v>40</v>
      </c>
      <c r="K1534" s="5">
        <v>3</v>
      </c>
      <c r="L1534" s="5">
        <v>126</v>
      </c>
      <c r="M1534" s="5">
        <v>193</v>
      </c>
      <c r="N1534" s="5">
        <v>0</v>
      </c>
      <c r="O1534" s="6">
        <v>5.5555555555555554</v>
      </c>
      <c r="P1534" s="6">
        <v>2.5793650793650795</v>
      </c>
      <c r="Q1534" s="6">
        <v>8.7301587301587293</v>
      </c>
      <c r="R1534" s="6">
        <v>1.3888888888888888</v>
      </c>
      <c r="S1534" s="6">
        <v>7.9365079365079367</v>
      </c>
      <c r="T1534" s="6">
        <v>0.59523809523809523</v>
      </c>
      <c r="U1534" s="6">
        <v>25</v>
      </c>
      <c r="V1534" s="6">
        <v>38.293650793650791</v>
      </c>
      <c r="W1534" s="6">
        <v>0</v>
      </c>
      <c r="X1534" s="5">
        <v>186</v>
      </c>
      <c r="Y1534" s="5">
        <v>128</v>
      </c>
      <c r="Z1534" s="5">
        <v>8</v>
      </c>
      <c r="AA1534" s="5">
        <v>0</v>
      </c>
      <c r="AB1534" s="5">
        <v>0</v>
      </c>
      <c r="AC1534" s="5">
        <v>0</v>
      </c>
      <c r="AD1534" s="5">
        <v>186</v>
      </c>
      <c r="AE1534" s="5">
        <v>128</v>
      </c>
      <c r="AF1534" s="5">
        <v>8</v>
      </c>
      <c r="AG1534" s="6">
        <v>6.25</v>
      </c>
      <c r="AH1534" s="6">
        <v>68.817204301075265</v>
      </c>
      <c r="AI1534" s="3"/>
      <c r="AJ1534" s="3"/>
    </row>
    <row r="1535" spans="1:36" hidden="1" x14ac:dyDescent="0.2">
      <c r="A1535" s="1" t="str">
        <f t="shared" si="23"/>
        <v>Cheshire EastChinese</v>
      </c>
      <c r="B1535" s="3" t="s">
        <v>141</v>
      </c>
      <c r="C1535" s="3" t="s">
        <v>142</v>
      </c>
      <c r="D1535" s="3" t="s">
        <v>713</v>
      </c>
      <c r="E1535" s="5">
        <v>1125</v>
      </c>
      <c r="F1535" s="5">
        <v>39</v>
      </c>
      <c r="G1535" s="5">
        <v>21</v>
      </c>
      <c r="H1535" s="5">
        <v>64</v>
      </c>
      <c r="I1535" s="5">
        <v>25</v>
      </c>
      <c r="J1535" s="5">
        <v>48</v>
      </c>
      <c r="K1535" s="5">
        <v>37</v>
      </c>
      <c r="L1535" s="5">
        <v>67</v>
      </c>
      <c r="M1535" s="5">
        <v>110</v>
      </c>
      <c r="N1535" s="5">
        <v>0</v>
      </c>
      <c r="O1535" s="6">
        <v>3.4666666666666668</v>
      </c>
      <c r="P1535" s="6">
        <v>1.8666666666666667</v>
      </c>
      <c r="Q1535" s="6">
        <v>5.6888888888888891</v>
      </c>
      <c r="R1535" s="6">
        <v>2.2222222222222223</v>
      </c>
      <c r="S1535" s="6">
        <v>4.2666666666666666</v>
      </c>
      <c r="T1535" s="6">
        <v>3.2888888888888888</v>
      </c>
      <c r="U1535" s="6">
        <v>5.9555555555555557</v>
      </c>
      <c r="V1535" s="6">
        <v>9.7777777777777786</v>
      </c>
      <c r="W1535" s="6">
        <v>0</v>
      </c>
      <c r="X1535" s="5">
        <v>471</v>
      </c>
      <c r="Y1535" s="5">
        <v>405</v>
      </c>
      <c r="Z1535" s="5">
        <v>22</v>
      </c>
      <c r="AA1535" s="5">
        <v>0</v>
      </c>
      <c r="AB1535" s="5">
        <v>0</v>
      </c>
      <c r="AC1535" s="5">
        <v>0</v>
      </c>
      <c r="AD1535" s="5">
        <v>471</v>
      </c>
      <c r="AE1535" s="5">
        <v>405</v>
      </c>
      <c r="AF1535" s="5">
        <v>22</v>
      </c>
      <c r="AG1535" s="6">
        <v>5.4320987654320989</v>
      </c>
      <c r="AH1535" s="6">
        <v>85.98726114649682</v>
      </c>
      <c r="AI1535" s="3"/>
      <c r="AJ1535" s="3"/>
    </row>
    <row r="1536" spans="1:36" hidden="1" x14ac:dyDescent="0.2">
      <c r="A1536" s="1" t="str">
        <f t="shared" si="23"/>
        <v>Cheshire EastAsian Other</v>
      </c>
      <c r="B1536" s="3" t="s">
        <v>141</v>
      </c>
      <c r="C1536" s="3" t="s">
        <v>142</v>
      </c>
      <c r="D1536" s="3" t="s">
        <v>714</v>
      </c>
      <c r="E1536" s="5">
        <v>1428</v>
      </c>
      <c r="F1536" s="5">
        <v>33</v>
      </c>
      <c r="G1536" s="5">
        <v>7</v>
      </c>
      <c r="H1536" s="5">
        <v>87</v>
      </c>
      <c r="I1536" s="5">
        <v>61</v>
      </c>
      <c r="J1536" s="5">
        <v>70</v>
      </c>
      <c r="K1536" s="5">
        <v>39</v>
      </c>
      <c r="L1536" s="5">
        <v>130</v>
      </c>
      <c r="M1536" s="5">
        <v>191</v>
      </c>
      <c r="N1536" s="5">
        <v>0</v>
      </c>
      <c r="O1536" s="6">
        <v>2.3109243697478989</v>
      </c>
      <c r="P1536" s="6">
        <v>0.49019607843137253</v>
      </c>
      <c r="Q1536" s="6">
        <v>6.0924369747899156</v>
      </c>
      <c r="R1536" s="6">
        <v>4.2717086834733893</v>
      </c>
      <c r="S1536" s="6">
        <v>4.9019607843137258</v>
      </c>
      <c r="T1536" s="6">
        <v>2.73109243697479</v>
      </c>
      <c r="U1536" s="6">
        <v>9.1036414565826327</v>
      </c>
      <c r="V1536" s="6">
        <v>13.375350140056023</v>
      </c>
      <c r="W1536" s="6">
        <v>0</v>
      </c>
      <c r="X1536" s="5">
        <v>729</v>
      </c>
      <c r="Y1536" s="5">
        <v>618</v>
      </c>
      <c r="Z1536" s="5">
        <v>38</v>
      </c>
      <c r="AA1536" s="5">
        <v>0</v>
      </c>
      <c r="AB1536" s="5">
        <v>0</v>
      </c>
      <c r="AC1536" s="5">
        <v>0</v>
      </c>
      <c r="AD1536" s="5">
        <v>729</v>
      </c>
      <c r="AE1536" s="5">
        <v>618</v>
      </c>
      <c r="AF1536" s="5">
        <v>38</v>
      </c>
      <c r="AG1536" s="6">
        <v>6.1488673139158578</v>
      </c>
      <c r="AH1536" s="6">
        <v>84.773662551440324</v>
      </c>
      <c r="AI1536" s="3"/>
      <c r="AJ1536" s="3"/>
    </row>
    <row r="1537" spans="1:36" hidden="1" x14ac:dyDescent="0.2">
      <c r="A1537" s="1" t="str">
        <f t="shared" si="23"/>
        <v>Cheshire EastBlack African</v>
      </c>
      <c r="B1537" s="3" t="s">
        <v>141</v>
      </c>
      <c r="C1537" s="3" t="s">
        <v>142</v>
      </c>
      <c r="D1537" s="3" t="s">
        <v>715</v>
      </c>
      <c r="E1537" s="5">
        <v>664</v>
      </c>
      <c r="F1537" s="5">
        <v>56</v>
      </c>
      <c r="G1537" s="5">
        <v>19</v>
      </c>
      <c r="H1537" s="5">
        <v>60</v>
      </c>
      <c r="I1537" s="5">
        <v>26</v>
      </c>
      <c r="J1537" s="5">
        <v>43</v>
      </c>
      <c r="K1537" s="5">
        <v>16</v>
      </c>
      <c r="L1537" s="5">
        <v>98</v>
      </c>
      <c r="M1537" s="5">
        <v>116</v>
      </c>
      <c r="N1537" s="5">
        <v>0</v>
      </c>
      <c r="O1537" s="6">
        <v>8.4337349397590362</v>
      </c>
      <c r="P1537" s="6">
        <v>2.8614457831325302</v>
      </c>
      <c r="Q1537" s="6">
        <v>9.0361445783132535</v>
      </c>
      <c r="R1537" s="6">
        <v>3.9156626506024095</v>
      </c>
      <c r="S1537" s="6">
        <v>6.475903614457831</v>
      </c>
      <c r="T1537" s="6">
        <v>2.4096385542168677</v>
      </c>
      <c r="U1537" s="6">
        <v>14.759036144578314</v>
      </c>
      <c r="V1537" s="6">
        <v>17.46987951807229</v>
      </c>
      <c r="W1537" s="6">
        <v>0</v>
      </c>
      <c r="X1537" s="5">
        <v>300</v>
      </c>
      <c r="Y1537" s="5">
        <v>268</v>
      </c>
      <c r="Z1537" s="5">
        <v>29</v>
      </c>
      <c r="AA1537" s="5">
        <v>0</v>
      </c>
      <c r="AB1537" s="5">
        <v>0</v>
      </c>
      <c r="AC1537" s="5">
        <v>0</v>
      </c>
      <c r="AD1537" s="5">
        <v>300</v>
      </c>
      <c r="AE1537" s="5">
        <v>268</v>
      </c>
      <c r="AF1537" s="5">
        <v>29</v>
      </c>
      <c r="AG1537" s="6">
        <v>10.82089552238806</v>
      </c>
      <c r="AH1537" s="6">
        <v>89.333333333333329</v>
      </c>
      <c r="AI1537" s="3"/>
      <c r="AJ1537" s="3"/>
    </row>
    <row r="1538" spans="1:36" hidden="1" x14ac:dyDescent="0.2">
      <c r="A1538" s="1" t="str">
        <f t="shared" ref="A1538:A1601" si="24">C1538&amp;D1538</f>
        <v>Cheshire EastBlack Caribbean</v>
      </c>
      <c r="B1538" s="3" t="s">
        <v>141</v>
      </c>
      <c r="C1538" s="3" t="s">
        <v>142</v>
      </c>
      <c r="D1538" s="3" t="s">
        <v>716</v>
      </c>
      <c r="E1538" s="5">
        <v>511</v>
      </c>
      <c r="F1538" s="5">
        <v>24</v>
      </c>
      <c r="G1538" s="5">
        <v>10</v>
      </c>
      <c r="H1538" s="5">
        <v>28</v>
      </c>
      <c r="I1538" s="5">
        <v>11</v>
      </c>
      <c r="J1538" s="5">
        <v>26</v>
      </c>
      <c r="K1538" s="5">
        <v>19</v>
      </c>
      <c r="L1538" s="5">
        <v>56</v>
      </c>
      <c r="M1538" s="5">
        <v>84</v>
      </c>
      <c r="N1538" s="5">
        <v>0</v>
      </c>
      <c r="O1538" s="6">
        <v>4.6966731898238745</v>
      </c>
      <c r="P1538" s="6">
        <v>1.9569471624266144</v>
      </c>
      <c r="Q1538" s="6">
        <v>5.4794520547945202</v>
      </c>
      <c r="R1538" s="6">
        <v>2.152641878669276</v>
      </c>
      <c r="S1538" s="6">
        <v>5.0880626223091978</v>
      </c>
      <c r="T1538" s="6">
        <v>3.7181996086105675</v>
      </c>
      <c r="U1538" s="6">
        <v>10.95890410958904</v>
      </c>
      <c r="V1538" s="6">
        <v>16.438356164383563</v>
      </c>
      <c r="W1538" s="6">
        <v>0</v>
      </c>
      <c r="X1538" s="5">
        <v>214</v>
      </c>
      <c r="Y1538" s="5">
        <v>186</v>
      </c>
      <c r="Z1538" s="5">
        <v>15</v>
      </c>
      <c r="AA1538" s="5">
        <v>0</v>
      </c>
      <c r="AB1538" s="5">
        <v>0</v>
      </c>
      <c r="AC1538" s="5">
        <v>0</v>
      </c>
      <c r="AD1538" s="5">
        <v>214</v>
      </c>
      <c r="AE1538" s="5">
        <v>186</v>
      </c>
      <c r="AF1538" s="5">
        <v>15</v>
      </c>
      <c r="AG1538" s="6">
        <v>8.064516129032258</v>
      </c>
      <c r="AH1538" s="6">
        <v>86.915887850467286</v>
      </c>
      <c r="AI1538" s="3"/>
      <c r="AJ1538" s="3"/>
    </row>
    <row r="1539" spans="1:36" hidden="1" x14ac:dyDescent="0.2">
      <c r="A1539" s="1" t="str">
        <f t="shared" si="24"/>
        <v>Cheshire EastBlack Other</v>
      </c>
      <c r="B1539" s="3" t="s">
        <v>141</v>
      </c>
      <c r="C1539" s="3" t="s">
        <v>142</v>
      </c>
      <c r="D1539" s="3" t="s">
        <v>717</v>
      </c>
      <c r="E1539" s="5">
        <v>227</v>
      </c>
      <c r="F1539" s="5">
        <v>29</v>
      </c>
      <c r="G1539" s="5">
        <v>16</v>
      </c>
      <c r="H1539" s="5">
        <v>31</v>
      </c>
      <c r="I1539" s="5">
        <v>21</v>
      </c>
      <c r="J1539" s="5">
        <v>25</v>
      </c>
      <c r="K1539" s="5">
        <v>3</v>
      </c>
      <c r="L1539" s="5">
        <v>24</v>
      </c>
      <c r="M1539" s="5">
        <v>43</v>
      </c>
      <c r="N1539" s="5">
        <v>0</v>
      </c>
      <c r="O1539" s="6">
        <v>12.775330396475772</v>
      </c>
      <c r="P1539" s="6">
        <v>7.0484581497797354</v>
      </c>
      <c r="Q1539" s="6">
        <v>13.656387665198238</v>
      </c>
      <c r="R1539" s="6">
        <v>9.251101321585903</v>
      </c>
      <c r="S1539" s="6">
        <v>11.013215859030836</v>
      </c>
      <c r="T1539" s="6">
        <v>1.3215859030837005</v>
      </c>
      <c r="U1539" s="6">
        <v>10.572687224669604</v>
      </c>
      <c r="V1539" s="6">
        <v>18.942731277533039</v>
      </c>
      <c r="W1539" s="6">
        <v>0</v>
      </c>
      <c r="X1539" s="5">
        <v>109</v>
      </c>
      <c r="Y1539" s="5">
        <v>98</v>
      </c>
      <c r="Z1539" s="5">
        <v>15</v>
      </c>
      <c r="AA1539" s="5">
        <v>0</v>
      </c>
      <c r="AB1539" s="5">
        <v>0</v>
      </c>
      <c r="AC1539" s="5">
        <v>0</v>
      </c>
      <c r="AD1539" s="5">
        <v>109</v>
      </c>
      <c r="AE1539" s="5">
        <v>98</v>
      </c>
      <c r="AF1539" s="5">
        <v>15</v>
      </c>
      <c r="AG1539" s="6">
        <v>15.306122448979592</v>
      </c>
      <c r="AH1539" s="6">
        <v>89.908256880733944</v>
      </c>
      <c r="AI1539" s="3"/>
      <c r="AJ1539" s="3"/>
    </row>
    <row r="1540" spans="1:36" hidden="1" x14ac:dyDescent="0.2">
      <c r="A1540" s="1" t="str">
        <f t="shared" si="24"/>
        <v>Cheshire EastArab</v>
      </c>
      <c r="B1540" s="3" t="s">
        <v>141</v>
      </c>
      <c r="C1540" s="3" t="s">
        <v>142</v>
      </c>
      <c r="D1540" s="3" t="s">
        <v>699</v>
      </c>
      <c r="E1540" s="5">
        <v>338</v>
      </c>
      <c r="F1540" s="5">
        <v>10</v>
      </c>
      <c r="G1540" s="5">
        <v>1</v>
      </c>
      <c r="H1540" s="5">
        <v>27</v>
      </c>
      <c r="I1540" s="5">
        <v>9</v>
      </c>
      <c r="J1540" s="5">
        <v>6</v>
      </c>
      <c r="K1540" s="5">
        <v>14</v>
      </c>
      <c r="L1540" s="5">
        <v>20</v>
      </c>
      <c r="M1540" s="5">
        <v>32</v>
      </c>
      <c r="N1540" s="5">
        <v>0</v>
      </c>
      <c r="O1540" s="6">
        <v>2.9585798816568047</v>
      </c>
      <c r="P1540" s="6">
        <v>0.29585798816568049</v>
      </c>
      <c r="Q1540" s="6">
        <v>7.9881656804733732</v>
      </c>
      <c r="R1540" s="6">
        <v>2.6627218934911241</v>
      </c>
      <c r="S1540" s="6">
        <v>1.7751479289940828</v>
      </c>
      <c r="T1540" s="6">
        <v>4.1420118343195265</v>
      </c>
      <c r="U1540" s="6">
        <v>5.9171597633136095</v>
      </c>
      <c r="V1540" s="6">
        <v>9.4674556213017755</v>
      </c>
      <c r="W1540" s="6">
        <v>0</v>
      </c>
      <c r="X1540" s="5">
        <v>128</v>
      </c>
      <c r="Y1540" s="5">
        <v>102</v>
      </c>
      <c r="Z1540" s="5">
        <v>9</v>
      </c>
      <c r="AA1540" s="5">
        <v>0</v>
      </c>
      <c r="AB1540" s="5">
        <v>0</v>
      </c>
      <c r="AC1540" s="5">
        <v>0</v>
      </c>
      <c r="AD1540" s="5">
        <v>128</v>
      </c>
      <c r="AE1540" s="5">
        <v>102</v>
      </c>
      <c r="AF1540" s="5">
        <v>9</v>
      </c>
      <c r="AG1540" s="6">
        <v>8.8235294117647065</v>
      </c>
      <c r="AH1540" s="6">
        <v>79.6875</v>
      </c>
      <c r="AI1540" s="3"/>
      <c r="AJ1540" s="3"/>
    </row>
    <row r="1541" spans="1:36" hidden="1" x14ac:dyDescent="0.2">
      <c r="A1541" s="1" t="str">
        <f t="shared" si="24"/>
        <v>Cheshire EastOther</v>
      </c>
      <c r="B1541" s="3" t="s">
        <v>141</v>
      </c>
      <c r="C1541" s="3" t="s">
        <v>142</v>
      </c>
      <c r="D1541" s="3" t="s">
        <v>718</v>
      </c>
      <c r="E1541" s="5">
        <v>514</v>
      </c>
      <c r="F1541" s="5">
        <v>18</v>
      </c>
      <c r="G1541" s="5">
        <v>12</v>
      </c>
      <c r="H1541" s="5">
        <v>29</v>
      </c>
      <c r="I1541" s="5">
        <v>9</v>
      </c>
      <c r="J1541" s="5">
        <v>24</v>
      </c>
      <c r="K1541" s="5">
        <v>13</v>
      </c>
      <c r="L1541" s="5">
        <v>40</v>
      </c>
      <c r="M1541" s="5">
        <v>56</v>
      </c>
      <c r="N1541" s="5">
        <v>0</v>
      </c>
      <c r="O1541" s="6">
        <v>3.5019455252918288</v>
      </c>
      <c r="P1541" s="6">
        <v>2.3346303501945527</v>
      </c>
      <c r="Q1541" s="6">
        <v>5.6420233463035023</v>
      </c>
      <c r="R1541" s="6">
        <v>1.7509727626459144</v>
      </c>
      <c r="S1541" s="6">
        <v>4.6692607003891053</v>
      </c>
      <c r="T1541" s="6">
        <v>2.5291828793774318</v>
      </c>
      <c r="U1541" s="6">
        <v>7.782101167315175</v>
      </c>
      <c r="V1541" s="6">
        <v>10.894941634241246</v>
      </c>
      <c r="W1541" s="6">
        <v>0</v>
      </c>
      <c r="X1541" s="5">
        <v>233</v>
      </c>
      <c r="Y1541" s="5">
        <v>194</v>
      </c>
      <c r="Z1541" s="5">
        <v>15</v>
      </c>
      <c r="AA1541" s="5">
        <v>0</v>
      </c>
      <c r="AB1541" s="5">
        <v>0</v>
      </c>
      <c r="AC1541" s="5">
        <v>0</v>
      </c>
      <c r="AD1541" s="5">
        <v>233</v>
      </c>
      <c r="AE1541" s="5">
        <v>194</v>
      </c>
      <c r="AF1541" s="5">
        <v>15</v>
      </c>
      <c r="AG1541" s="6">
        <v>7.731958762886598</v>
      </c>
      <c r="AH1541" s="6">
        <v>83.261802575107296</v>
      </c>
      <c r="AI1541" s="3"/>
      <c r="AJ1541" s="3"/>
    </row>
    <row r="1542" spans="1:36" x14ac:dyDescent="0.2">
      <c r="A1542" s="1" t="str">
        <f t="shared" si="24"/>
        <v>Cheshire West and ChesterAll people</v>
      </c>
      <c r="B1542" s="3" t="s">
        <v>143</v>
      </c>
      <c r="C1542" s="3" t="s">
        <v>144</v>
      </c>
      <c r="D1542" s="3" t="s">
        <v>700</v>
      </c>
      <c r="E1542" s="5">
        <v>329608</v>
      </c>
      <c r="F1542" s="5">
        <v>17614</v>
      </c>
      <c r="G1542" s="5">
        <v>20635</v>
      </c>
      <c r="H1542" s="5">
        <v>30497</v>
      </c>
      <c r="I1542" s="5">
        <v>13833</v>
      </c>
      <c r="J1542" s="5">
        <v>32911</v>
      </c>
      <c r="K1542" s="5">
        <v>14686</v>
      </c>
      <c r="L1542" s="5">
        <v>22034</v>
      </c>
      <c r="M1542" s="5">
        <v>5489</v>
      </c>
      <c r="N1542" s="5">
        <v>3489</v>
      </c>
      <c r="O1542" s="6">
        <v>5.3439236911725443</v>
      </c>
      <c r="P1542" s="6">
        <v>6.2604669789568215</v>
      </c>
      <c r="Q1542" s="6">
        <v>9.2525060071357483</v>
      </c>
      <c r="R1542" s="6">
        <v>4.1968034756437946</v>
      </c>
      <c r="S1542" s="6">
        <v>9.9848911434188494</v>
      </c>
      <c r="T1542" s="6">
        <v>4.4555957379675251</v>
      </c>
      <c r="U1542" s="6">
        <v>6.6849105604232903</v>
      </c>
      <c r="V1542" s="6">
        <v>1.6653115215650105</v>
      </c>
      <c r="W1542" s="6">
        <v>1.058530132763768</v>
      </c>
      <c r="X1542" s="5">
        <v>106536</v>
      </c>
      <c r="Y1542" s="5">
        <v>94838</v>
      </c>
      <c r="Z1542" s="5">
        <v>4570</v>
      </c>
      <c r="AA1542" s="5">
        <v>0</v>
      </c>
      <c r="AB1542" s="5">
        <v>0</v>
      </c>
      <c r="AC1542" s="5">
        <v>0</v>
      </c>
      <c r="AD1542" s="5">
        <v>106536</v>
      </c>
      <c r="AE1542" s="5">
        <v>94838</v>
      </c>
      <c r="AF1542" s="5">
        <v>4570</v>
      </c>
      <c r="AG1542" s="6">
        <v>4.8187435416183391</v>
      </c>
      <c r="AH1542" s="6">
        <v>89.019674100773443</v>
      </c>
      <c r="AI1542" s="3"/>
      <c r="AJ1542" s="3"/>
    </row>
    <row r="1543" spans="1:36" hidden="1" x14ac:dyDescent="0.2">
      <c r="A1543" s="1" t="str">
        <f t="shared" si="24"/>
        <v>Cheshire West and ChesterWhite British</v>
      </c>
      <c r="B1543" s="3" t="s">
        <v>143</v>
      </c>
      <c r="C1543" s="3" t="s">
        <v>144</v>
      </c>
      <c r="D1543" s="3" t="s">
        <v>701</v>
      </c>
      <c r="E1543" s="5">
        <v>312013</v>
      </c>
      <c r="F1543" s="5">
        <v>16715</v>
      </c>
      <c r="G1543" s="5">
        <v>19478</v>
      </c>
      <c r="H1543" s="5">
        <v>28794</v>
      </c>
      <c r="I1543" s="5">
        <v>12839</v>
      </c>
      <c r="J1543" s="5">
        <v>31147</v>
      </c>
      <c r="K1543" s="5">
        <v>14201</v>
      </c>
      <c r="L1543" s="5">
        <v>20797</v>
      </c>
      <c r="M1543" s="5">
        <v>5016</v>
      </c>
      <c r="N1543" s="5">
        <v>3254</v>
      </c>
      <c r="O1543" s="6">
        <v>5.357148580347614</v>
      </c>
      <c r="P1543" s="6">
        <v>6.2426886059234707</v>
      </c>
      <c r="Q1543" s="6">
        <v>9.2284616346113779</v>
      </c>
      <c r="R1543" s="6">
        <v>4.1148926487037398</v>
      </c>
      <c r="S1543" s="6">
        <v>9.9825968789761959</v>
      </c>
      <c r="T1543" s="6">
        <v>4.5514129218974855</v>
      </c>
      <c r="U1543" s="6">
        <v>6.6654274020633757</v>
      </c>
      <c r="V1543" s="6">
        <v>1.6076253233038367</v>
      </c>
      <c r="W1543" s="6">
        <v>1.0429052635627363</v>
      </c>
      <c r="X1543" s="5">
        <v>98869</v>
      </c>
      <c r="Y1543" s="5">
        <v>88032</v>
      </c>
      <c r="Z1543" s="5">
        <v>4269</v>
      </c>
      <c r="AA1543" s="5">
        <v>0</v>
      </c>
      <c r="AB1543" s="5">
        <v>0</v>
      </c>
      <c r="AC1543" s="5">
        <v>0</v>
      </c>
      <c r="AD1543" s="5">
        <v>98869</v>
      </c>
      <c r="AE1543" s="5">
        <v>88032</v>
      </c>
      <c r="AF1543" s="5">
        <v>4269</v>
      </c>
      <c r="AG1543" s="6">
        <v>4.8493729552889855</v>
      </c>
      <c r="AH1543" s="6">
        <v>89.039031445650309</v>
      </c>
      <c r="AI1543" s="3"/>
      <c r="AJ1543" s="3"/>
    </row>
    <row r="1544" spans="1:36" hidden="1" x14ac:dyDescent="0.2">
      <c r="A1544" s="1" t="str">
        <f t="shared" si="24"/>
        <v>Cheshire West and ChesterMinorities - all other than White British</v>
      </c>
      <c r="B1544" s="3" t="s">
        <v>143</v>
      </c>
      <c r="C1544" s="3" t="s">
        <v>144</v>
      </c>
      <c r="D1544" s="3" t="s">
        <v>702</v>
      </c>
      <c r="E1544" s="5">
        <v>17595</v>
      </c>
      <c r="F1544" s="5">
        <v>899</v>
      </c>
      <c r="G1544" s="5">
        <v>1157</v>
      </c>
      <c r="H1544" s="5">
        <v>1703</v>
      </c>
      <c r="I1544" s="5">
        <v>994</v>
      </c>
      <c r="J1544" s="5">
        <v>1764</v>
      </c>
      <c r="K1544" s="5">
        <v>485</v>
      </c>
      <c r="L1544" s="5">
        <v>1237</v>
      </c>
      <c r="M1544" s="5">
        <v>473</v>
      </c>
      <c r="N1544" s="5">
        <v>235</v>
      </c>
      <c r="O1544" s="6">
        <v>5.1094060812730886</v>
      </c>
      <c r="P1544" s="6">
        <v>6.5757317419721515</v>
      </c>
      <c r="Q1544" s="6">
        <v>9.678886047172492</v>
      </c>
      <c r="R1544" s="6">
        <v>5.6493321966467747</v>
      </c>
      <c r="S1544" s="6">
        <v>10.025575447570333</v>
      </c>
      <c r="T1544" s="6">
        <v>2.7564649048025007</v>
      </c>
      <c r="U1544" s="6">
        <v>7.0304063654447289</v>
      </c>
      <c r="V1544" s="6">
        <v>2.6882637112816141</v>
      </c>
      <c r="W1544" s="6">
        <v>1.3356067064506962</v>
      </c>
      <c r="X1544" s="5">
        <v>7667</v>
      </c>
      <c r="Y1544" s="5">
        <v>6806</v>
      </c>
      <c r="Z1544" s="5">
        <v>301</v>
      </c>
      <c r="AA1544" s="5">
        <v>0</v>
      </c>
      <c r="AB1544" s="5">
        <v>0</v>
      </c>
      <c r="AC1544" s="5">
        <v>0</v>
      </c>
      <c r="AD1544" s="5">
        <v>7667</v>
      </c>
      <c r="AE1544" s="5">
        <v>6806</v>
      </c>
      <c r="AF1544" s="5">
        <v>301</v>
      </c>
      <c r="AG1544" s="6">
        <v>4.4225683220687628</v>
      </c>
      <c r="AH1544" s="6">
        <v>88.770053475935825</v>
      </c>
      <c r="AI1544" s="3"/>
      <c r="AJ1544" s="3"/>
    </row>
    <row r="1545" spans="1:36" hidden="1" x14ac:dyDescent="0.2">
      <c r="A1545" s="1" t="str">
        <f t="shared" si="24"/>
        <v>Cheshire West and ChesterWhite Irish</v>
      </c>
      <c r="B1545" s="3" t="s">
        <v>143</v>
      </c>
      <c r="C1545" s="3" t="s">
        <v>144</v>
      </c>
      <c r="D1545" s="3" t="s">
        <v>703</v>
      </c>
      <c r="E1545" s="5">
        <v>2337</v>
      </c>
      <c r="F1545" s="5">
        <v>102</v>
      </c>
      <c r="G1545" s="5">
        <v>123</v>
      </c>
      <c r="H1545" s="5">
        <v>193</v>
      </c>
      <c r="I1545" s="5">
        <v>116</v>
      </c>
      <c r="J1545" s="5">
        <v>208</v>
      </c>
      <c r="K1545" s="5">
        <v>69</v>
      </c>
      <c r="L1545" s="5">
        <v>192</v>
      </c>
      <c r="M1545" s="5">
        <v>46</v>
      </c>
      <c r="N1545" s="5">
        <v>25</v>
      </c>
      <c r="O1545" s="6">
        <v>4.3645699614890887</v>
      </c>
      <c r="P1545" s="6">
        <v>5.2631578947368425</v>
      </c>
      <c r="Q1545" s="6">
        <v>8.2584510055626872</v>
      </c>
      <c r="R1545" s="6">
        <v>4.9636285836542573</v>
      </c>
      <c r="S1545" s="6">
        <v>8.9002995293110825</v>
      </c>
      <c r="T1545" s="6">
        <v>2.9525032092426189</v>
      </c>
      <c r="U1545" s="6">
        <v>8.2156611039794605</v>
      </c>
      <c r="V1545" s="6">
        <v>1.9683354728284126</v>
      </c>
      <c r="W1545" s="6">
        <v>1.069747539580659</v>
      </c>
      <c r="X1545" s="5">
        <v>700</v>
      </c>
      <c r="Y1545" s="5">
        <v>636</v>
      </c>
      <c r="Z1545" s="5">
        <v>24</v>
      </c>
      <c r="AA1545" s="5">
        <v>0</v>
      </c>
      <c r="AB1545" s="5">
        <v>0</v>
      </c>
      <c r="AC1545" s="5">
        <v>0</v>
      </c>
      <c r="AD1545" s="5">
        <v>700</v>
      </c>
      <c r="AE1545" s="5">
        <v>636</v>
      </c>
      <c r="AF1545" s="5">
        <v>24</v>
      </c>
      <c r="AG1545" s="6">
        <v>3.7735849056603774</v>
      </c>
      <c r="AH1545" s="6">
        <v>90.857142857142861</v>
      </c>
      <c r="AI1545" s="3"/>
      <c r="AJ1545" s="3"/>
    </row>
    <row r="1546" spans="1:36" hidden="1" x14ac:dyDescent="0.2">
      <c r="A1546" s="1" t="str">
        <f t="shared" si="24"/>
        <v>Cheshire West and ChesterWhite Gyspy or Irish Traveller</v>
      </c>
      <c r="B1546" s="3" t="s">
        <v>143</v>
      </c>
      <c r="C1546" s="3" t="s">
        <v>144</v>
      </c>
      <c r="D1546" s="3" t="s">
        <v>704</v>
      </c>
      <c r="E1546" s="5">
        <v>213</v>
      </c>
      <c r="F1546" s="5">
        <v>23</v>
      </c>
      <c r="G1546" s="5">
        <v>31</v>
      </c>
      <c r="H1546" s="5">
        <v>32</v>
      </c>
      <c r="I1546" s="5">
        <v>30</v>
      </c>
      <c r="J1546" s="5">
        <v>35</v>
      </c>
      <c r="K1546" s="5">
        <v>10</v>
      </c>
      <c r="L1546" s="5">
        <v>27</v>
      </c>
      <c r="M1546" s="5">
        <v>15</v>
      </c>
      <c r="N1546" s="5">
        <v>7</v>
      </c>
      <c r="O1546" s="6">
        <v>10.7981220657277</v>
      </c>
      <c r="P1546" s="6">
        <v>14.553990610328638</v>
      </c>
      <c r="Q1546" s="6">
        <v>15.023474178403756</v>
      </c>
      <c r="R1546" s="6">
        <v>14.084507042253522</v>
      </c>
      <c r="S1546" s="6">
        <v>16.431924882629108</v>
      </c>
      <c r="T1546" s="6">
        <v>4.694835680751174</v>
      </c>
      <c r="U1546" s="6">
        <v>12.67605633802817</v>
      </c>
      <c r="V1546" s="6">
        <v>7.042253521126761</v>
      </c>
      <c r="W1546" s="6">
        <v>3.2863849765258215</v>
      </c>
      <c r="X1546" s="5">
        <v>64</v>
      </c>
      <c r="Y1546" s="5">
        <v>25</v>
      </c>
      <c r="Z1546" s="5">
        <v>7</v>
      </c>
      <c r="AA1546" s="5">
        <v>0</v>
      </c>
      <c r="AB1546" s="5">
        <v>0</v>
      </c>
      <c r="AC1546" s="5">
        <v>0</v>
      </c>
      <c r="AD1546" s="5">
        <v>64</v>
      </c>
      <c r="AE1546" s="5">
        <v>25</v>
      </c>
      <c r="AF1546" s="5">
        <v>7</v>
      </c>
      <c r="AG1546" s="6">
        <v>28</v>
      </c>
      <c r="AH1546" s="6">
        <v>39.0625</v>
      </c>
      <c r="AI1546" s="3"/>
      <c r="AJ1546" s="3"/>
    </row>
    <row r="1547" spans="1:36" hidden="1" x14ac:dyDescent="0.2">
      <c r="A1547" s="1" t="str">
        <f t="shared" si="24"/>
        <v>Cheshire West and ChesterWhite Other</v>
      </c>
      <c r="B1547" s="3" t="s">
        <v>143</v>
      </c>
      <c r="C1547" s="3" t="s">
        <v>144</v>
      </c>
      <c r="D1547" s="3" t="s">
        <v>705</v>
      </c>
      <c r="E1547" s="5">
        <v>6462</v>
      </c>
      <c r="F1547" s="5">
        <v>388</v>
      </c>
      <c r="G1547" s="5">
        <v>461</v>
      </c>
      <c r="H1547" s="5">
        <v>703</v>
      </c>
      <c r="I1547" s="5">
        <v>444</v>
      </c>
      <c r="J1547" s="5">
        <v>754</v>
      </c>
      <c r="K1547" s="5">
        <v>212</v>
      </c>
      <c r="L1547" s="5">
        <v>475</v>
      </c>
      <c r="M1547" s="5">
        <v>232</v>
      </c>
      <c r="N1547" s="5">
        <v>110</v>
      </c>
      <c r="O1547" s="6">
        <v>6.0043330238316308</v>
      </c>
      <c r="P1547" s="6">
        <v>7.1340142370783042</v>
      </c>
      <c r="Q1547" s="6">
        <v>10.87898483441659</v>
      </c>
      <c r="R1547" s="6">
        <v>6.8709377901578454</v>
      </c>
      <c r="S1547" s="6">
        <v>11.668214175177964</v>
      </c>
      <c r="T1547" s="6">
        <v>3.2807180439492418</v>
      </c>
      <c r="U1547" s="6">
        <v>7.3506654286598581</v>
      </c>
      <c r="V1547" s="6">
        <v>3.5902197462086041</v>
      </c>
      <c r="W1547" s="6">
        <v>1.7022593624264934</v>
      </c>
      <c r="X1547" s="5">
        <v>3481</v>
      </c>
      <c r="Y1547" s="5">
        <v>3185</v>
      </c>
      <c r="Z1547" s="5">
        <v>108</v>
      </c>
      <c r="AA1547" s="5">
        <v>0</v>
      </c>
      <c r="AB1547" s="5">
        <v>0</v>
      </c>
      <c r="AC1547" s="5">
        <v>0</v>
      </c>
      <c r="AD1547" s="5">
        <v>3481</v>
      </c>
      <c r="AE1547" s="5">
        <v>3185</v>
      </c>
      <c r="AF1547" s="5">
        <v>108</v>
      </c>
      <c r="AG1547" s="6">
        <v>3.390894819466248</v>
      </c>
      <c r="AH1547" s="6">
        <v>91.4966963516231</v>
      </c>
      <c r="AI1547" s="3"/>
      <c r="AJ1547" s="3"/>
    </row>
    <row r="1548" spans="1:36" hidden="1" x14ac:dyDescent="0.2">
      <c r="A1548" s="1" t="str">
        <f t="shared" si="24"/>
        <v>Cheshire West and ChesterMixed White and Black Caribbean</v>
      </c>
      <c r="B1548" s="3" t="s">
        <v>143</v>
      </c>
      <c r="C1548" s="3" t="s">
        <v>144</v>
      </c>
      <c r="D1548" s="3" t="s">
        <v>706</v>
      </c>
      <c r="E1548" s="5">
        <v>889</v>
      </c>
      <c r="F1548" s="5">
        <v>74</v>
      </c>
      <c r="G1548" s="5">
        <v>105</v>
      </c>
      <c r="H1548" s="5">
        <v>136</v>
      </c>
      <c r="I1548" s="5">
        <v>61</v>
      </c>
      <c r="J1548" s="5">
        <v>121</v>
      </c>
      <c r="K1548" s="5">
        <v>26</v>
      </c>
      <c r="L1548" s="5">
        <v>86</v>
      </c>
      <c r="M1548" s="5">
        <v>18</v>
      </c>
      <c r="N1548" s="5">
        <v>19</v>
      </c>
      <c r="O1548" s="6">
        <v>8.3239595050618664</v>
      </c>
      <c r="P1548" s="6">
        <v>11.811023622047244</v>
      </c>
      <c r="Q1548" s="6">
        <v>15.298087739032621</v>
      </c>
      <c r="R1548" s="6">
        <v>6.8616422947131612</v>
      </c>
      <c r="S1548" s="6">
        <v>13.610798650168729</v>
      </c>
      <c r="T1548" s="6">
        <v>2.9246344206974126</v>
      </c>
      <c r="U1548" s="6">
        <v>9.6737907761529804</v>
      </c>
      <c r="V1548" s="6">
        <v>2.0247469066366706</v>
      </c>
      <c r="W1548" s="6">
        <v>2.1372328458942631</v>
      </c>
      <c r="X1548" s="5">
        <v>244</v>
      </c>
      <c r="Y1548" s="5">
        <v>201</v>
      </c>
      <c r="Z1548" s="5">
        <v>15</v>
      </c>
      <c r="AA1548" s="5">
        <v>0</v>
      </c>
      <c r="AB1548" s="5">
        <v>0</v>
      </c>
      <c r="AC1548" s="5">
        <v>0</v>
      </c>
      <c r="AD1548" s="5">
        <v>244</v>
      </c>
      <c r="AE1548" s="5">
        <v>201</v>
      </c>
      <c r="AF1548" s="5">
        <v>15</v>
      </c>
      <c r="AG1548" s="6">
        <v>7.4626865671641793</v>
      </c>
      <c r="AH1548" s="6">
        <v>82.377049180327873</v>
      </c>
      <c r="AI1548" s="3"/>
      <c r="AJ1548" s="3"/>
    </row>
    <row r="1549" spans="1:36" hidden="1" x14ac:dyDescent="0.2">
      <c r="A1549" s="1" t="str">
        <f t="shared" si="24"/>
        <v>Cheshire West and ChesterMixed White and Black African</v>
      </c>
      <c r="B1549" s="3" t="s">
        <v>143</v>
      </c>
      <c r="C1549" s="3" t="s">
        <v>144</v>
      </c>
      <c r="D1549" s="3" t="s">
        <v>707</v>
      </c>
      <c r="E1549" s="5">
        <v>411</v>
      </c>
      <c r="F1549" s="5">
        <v>33</v>
      </c>
      <c r="G1549" s="5">
        <v>32</v>
      </c>
      <c r="H1549" s="5">
        <v>55</v>
      </c>
      <c r="I1549" s="5">
        <v>32</v>
      </c>
      <c r="J1549" s="5">
        <v>58</v>
      </c>
      <c r="K1549" s="5">
        <v>10</v>
      </c>
      <c r="L1549" s="5">
        <v>28</v>
      </c>
      <c r="M1549" s="5">
        <v>12</v>
      </c>
      <c r="N1549" s="5">
        <v>6</v>
      </c>
      <c r="O1549" s="6">
        <v>8.0291970802919703</v>
      </c>
      <c r="P1549" s="6">
        <v>7.785888077858881</v>
      </c>
      <c r="Q1549" s="6">
        <v>13.381995133819951</v>
      </c>
      <c r="R1549" s="6">
        <v>7.785888077858881</v>
      </c>
      <c r="S1549" s="6">
        <v>14.111922141119221</v>
      </c>
      <c r="T1549" s="6">
        <v>2.4330900243309004</v>
      </c>
      <c r="U1549" s="6">
        <v>6.8126520681265204</v>
      </c>
      <c r="V1549" s="6">
        <v>2.9197080291970803</v>
      </c>
      <c r="W1549" s="6">
        <v>1.4598540145985401</v>
      </c>
      <c r="X1549" s="5">
        <v>88</v>
      </c>
      <c r="Y1549" s="5">
        <v>79</v>
      </c>
      <c r="Z1549" s="5">
        <v>7</v>
      </c>
      <c r="AA1549" s="5">
        <v>0</v>
      </c>
      <c r="AB1549" s="5">
        <v>0</v>
      </c>
      <c r="AC1549" s="5">
        <v>0</v>
      </c>
      <c r="AD1549" s="5">
        <v>88</v>
      </c>
      <c r="AE1549" s="5">
        <v>79</v>
      </c>
      <c r="AF1549" s="5">
        <v>7</v>
      </c>
      <c r="AG1549" s="6">
        <v>8.8607594936708853</v>
      </c>
      <c r="AH1549" s="6">
        <v>89.772727272727266</v>
      </c>
      <c r="AI1549" s="3"/>
      <c r="AJ1549" s="3"/>
    </row>
    <row r="1550" spans="1:36" hidden="1" x14ac:dyDescent="0.2">
      <c r="A1550" s="1" t="str">
        <f t="shared" si="24"/>
        <v>Cheshire West and ChesterMixed White and Asian</v>
      </c>
      <c r="B1550" s="3" t="s">
        <v>143</v>
      </c>
      <c r="C1550" s="3" t="s">
        <v>144</v>
      </c>
      <c r="D1550" s="3" t="s">
        <v>708</v>
      </c>
      <c r="E1550" s="5">
        <v>1059</v>
      </c>
      <c r="F1550" s="5">
        <v>43</v>
      </c>
      <c r="G1550" s="5">
        <v>48</v>
      </c>
      <c r="H1550" s="5">
        <v>82</v>
      </c>
      <c r="I1550" s="5">
        <v>48</v>
      </c>
      <c r="J1550" s="5">
        <v>77</v>
      </c>
      <c r="K1550" s="5">
        <v>49</v>
      </c>
      <c r="L1550" s="5">
        <v>59</v>
      </c>
      <c r="M1550" s="5">
        <v>15</v>
      </c>
      <c r="N1550" s="5">
        <v>8</v>
      </c>
      <c r="O1550" s="6">
        <v>4.0604343720491025</v>
      </c>
      <c r="P1550" s="6">
        <v>4.5325779036827196</v>
      </c>
      <c r="Q1550" s="6">
        <v>7.7431539187913128</v>
      </c>
      <c r="R1550" s="6">
        <v>4.5325779036827196</v>
      </c>
      <c r="S1550" s="6">
        <v>7.2710103871576957</v>
      </c>
      <c r="T1550" s="6">
        <v>4.6270066100094427</v>
      </c>
      <c r="U1550" s="6">
        <v>5.571293673276676</v>
      </c>
      <c r="V1550" s="6">
        <v>1.4164305949008498</v>
      </c>
      <c r="W1550" s="6">
        <v>0.75542965061378664</v>
      </c>
      <c r="X1550" s="5">
        <v>262</v>
      </c>
      <c r="Y1550" s="5">
        <v>241</v>
      </c>
      <c r="Z1550" s="5">
        <v>13</v>
      </c>
      <c r="AA1550" s="5">
        <v>0</v>
      </c>
      <c r="AB1550" s="5">
        <v>0</v>
      </c>
      <c r="AC1550" s="5">
        <v>0</v>
      </c>
      <c r="AD1550" s="5">
        <v>262</v>
      </c>
      <c r="AE1550" s="5">
        <v>241</v>
      </c>
      <c r="AF1550" s="5">
        <v>13</v>
      </c>
      <c r="AG1550" s="6">
        <v>5.394190871369295</v>
      </c>
      <c r="AH1550" s="6">
        <v>91.984732824427482</v>
      </c>
      <c r="AI1550" s="3"/>
      <c r="AJ1550" s="3"/>
    </row>
    <row r="1551" spans="1:36" hidden="1" x14ac:dyDescent="0.2">
      <c r="A1551" s="1" t="str">
        <f t="shared" si="24"/>
        <v>Cheshire West and ChesterMixed Other</v>
      </c>
      <c r="B1551" s="3" t="s">
        <v>143</v>
      </c>
      <c r="C1551" s="3" t="s">
        <v>144</v>
      </c>
      <c r="D1551" s="3" t="s">
        <v>709</v>
      </c>
      <c r="E1551" s="5">
        <v>691</v>
      </c>
      <c r="F1551" s="5">
        <v>50</v>
      </c>
      <c r="G1551" s="5">
        <v>69</v>
      </c>
      <c r="H1551" s="5">
        <v>88</v>
      </c>
      <c r="I1551" s="5">
        <v>43</v>
      </c>
      <c r="J1551" s="5">
        <v>92</v>
      </c>
      <c r="K1551" s="5">
        <v>15</v>
      </c>
      <c r="L1551" s="5">
        <v>62</v>
      </c>
      <c r="M1551" s="5">
        <v>7</v>
      </c>
      <c r="N1551" s="5">
        <v>18</v>
      </c>
      <c r="O1551" s="6">
        <v>7.2358900144717797</v>
      </c>
      <c r="P1551" s="6">
        <v>9.9855282199710569</v>
      </c>
      <c r="Q1551" s="6">
        <v>12.735166425470332</v>
      </c>
      <c r="R1551" s="6">
        <v>6.2228654124457305</v>
      </c>
      <c r="S1551" s="6">
        <v>13.314037626628075</v>
      </c>
      <c r="T1551" s="6">
        <v>2.1707670043415339</v>
      </c>
      <c r="U1551" s="6">
        <v>8.9725036179450068</v>
      </c>
      <c r="V1551" s="6">
        <v>1.0130246020260492</v>
      </c>
      <c r="W1551" s="6">
        <v>2.6049204052098407</v>
      </c>
      <c r="X1551" s="5">
        <v>197</v>
      </c>
      <c r="Y1551" s="5">
        <v>152</v>
      </c>
      <c r="Z1551" s="5">
        <v>14</v>
      </c>
      <c r="AA1551" s="5">
        <v>0</v>
      </c>
      <c r="AB1551" s="5">
        <v>0</v>
      </c>
      <c r="AC1551" s="5">
        <v>0</v>
      </c>
      <c r="AD1551" s="5">
        <v>197</v>
      </c>
      <c r="AE1551" s="5">
        <v>152</v>
      </c>
      <c r="AF1551" s="5">
        <v>14</v>
      </c>
      <c r="AG1551" s="6">
        <v>9.2105263157894743</v>
      </c>
      <c r="AH1551" s="6">
        <v>77.157360406091371</v>
      </c>
      <c r="AI1551" s="3"/>
      <c r="AJ1551" s="3"/>
    </row>
    <row r="1552" spans="1:36" hidden="1" x14ac:dyDescent="0.2">
      <c r="A1552" s="1" t="str">
        <f t="shared" si="24"/>
        <v>Cheshire West and ChesterIndian</v>
      </c>
      <c r="B1552" s="3" t="s">
        <v>143</v>
      </c>
      <c r="C1552" s="3" t="s">
        <v>144</v>
      </c>
      <c r="D1552" s="3" t="s">
        <v>710</v>
      </c>
      <c r="E1552" s="5">
        <v>1242</v>
      </c>
      <c r="F1552" s="5">
        <v>24</v>
      </c>
      <c r="G1552" s="5">
        <v>70</v>
      </c>
      <c r="H1552" s="5">
        <v>86</v>
      </c>
      <c r="I1552" s="5">
        <v>37</v>
      </c>
      <c r="J1552" s="5">
        <v>93</v>
      </c>
      <c r="K1552" s="5">
        <v>35</v>
      </c>
      <c r="L1552" s="5">
        <v>61</v>
      </c>
      <c r="M1552" s="5">
        <v>15</v>
      </c>
      <c r="N1552" s="5">
        <v>3</v>
      </c>
      <c r="O1552" s="6">
        <v>1.932367149758454</v>
      </c>
      <c r="P1552" s="6">
        <v>5.636070853462158</v>
      </c>
      <c r="Q1552" s="6">
        <v>6.9243156199677935</v>
      </c>
      <c r="R1552" s="6">
        <v>2.9790660225442833</v>
      </c>
      <c r="S1552" s="6">
        <v>7.4879227053140101</v>
      </c>
      <c r="T1552" s="6">
        <v>2.818035426731079</v>
      </c>
      <c r="U1552" s="6">
        <v>4.9114331723027371</v>
      </c>
      <c r="V1552" s="6">
        <v>1.2077294685990339</v>
      </c>
      <c r="W1552" s="6">
        <v>0.24154589371980675</v>
      </c>
      <c r="X1552" s="5">
        <v>629</v>
      </c>
      <c r="Y1552" s="5">
        <v>578</v>
      </c>
      <c r="Z1552" s="5">
        <v>19</v>
      </c>
      <c r="AA1552" s="5">
        <v>0</v>
      </c>
      <c r="AB1552" s="5">
        <v>0</v>
      </c>
      <c r="AC1552" s="5">
        <v>0</v>
      </c>
      <c r="AD1552" s="5">
        <v>629</v>
      </c>
      <c r="AE1552" s="5">
        <v>578</v>
      </c>
      <c r="AF1552" s="5">
        <v>19</v>
      </c>
      <c r="AG1552" s="6">
        <v>3.2871972318339102</v>
      </c>
      <c r="AH1552" s="6">
        <v>91.891891891891888</v>
      </c>
      <c r="AI1552" s="3"/>
      <c r="AJ1552" s="3"/>
    </row>
    <row r="1553" spans="1:36" hidden="1" x14ac:dyDescent="0.2">
      <c r="A1553" s="1" t="str">
        <f t="shared" si="24"/>
        <v>Cheshire West and ChesterPakistani</v>
      </c>
      <c r="B1553" s="3" t="s">
        <v>143</v>
      </c>
      <c r="C1553" s="3" t="s">
        <v>144</v>
      </c>
      <c r="D1553" s="3" t="s">
        <v>711</v>
      </c>
      <c r="E1553" s="5">
        <v>336</v>
      </c>
      <c r="F1553" s="5">
        <v>12</v>
      </c>
      <c r="G1553" s="5">
        <v>16</v>
      </c>
      <c r="H1553" s="5">
        <v>18</v>
      </c>
      <c r="I1553" s="5">
        <v>14</v>
      </c>
      <c r="J1553" s="5">
        <v>18</v>
      </c>
      <c r="K1553" s="5">
        <v>7</v>
      </c>
      <c r="L1553" s="5">
        <v>15</v>
      </c>
      <c r="M1553" s="5">
        <v>2</v>
      </c>
      <c r="N1553" s="5">
        <v>2</v>
      </c>
      <c r="O1553" s="6">
        <v>3.5714285714285716</v>
      </c>
      <c r="P1553" s="6">
        <v>4.7619047619047619</v>
      </c>
      <c r="Q1553" s="6">
        <v>5.3571428571428568</v>
      </c>
      <c r="R1553" s="6">
        <v>4.166666666666667</v>
      </c>
      <c r="S1553" s="6">
        <v>5.3571428571428568</v>
      </c>
      <c r="T1553" s="6">
        <v>2.0833333333333335</v>
      </c>
      <c r="U1553" s="6">
        <v>4.4642857142857144</v>
      </c>
      <c r="V1553" s="6">
        <v>0.59523809523809523</v>
      </c>
      <c r="W1553" s="6">
        <v>0.59523809523809523</v>
      </c>
      <c r="X1553" s="5">
        <v>147</v>
      </c>
      <c r="Y1553" s="5">
        <v>120</v>
      </c>
      <c r="Z1553" s="5">
        <v>11</v>
      </c>
      <c r="AA1553" s="5">
        <v>0</v>
      </c>
      <c r="AB1553" s="5">
        <v>0</v>
      </c>
      <c r="AC1553" s="5">
        <v>0</v>
      </c>
      <c r="AD1553" s="5">
        <v>147</v>
      </c>
      <c r="AE1553" s="5">
        <v>120</v>
      </c>
      <c r="AF1553" s="5">
        <v>11</v>
      </c>
      <c r="AG1553" s="6">
        <v>9.1666666666666661</v>
      </c>
      <c r="AH1553" s="6">
        <v>81.632653061224488</v>
      </c>
      <c r="AI1553" s="3"/>
      <c r="AJ1553" s="3"/>
    </row>
    <row r="1554" spans="1:36" hidden="1" x14ac:dyDescent="0.2">
      <c r="A1554" s="1" t="str">
        <f t="shared" si="24"/>
        <v>Cheshire West and ChesterBangladeshi</v>
      </c>
      <c r="B1554" s="3" t="s">
        <v>143</v>
      </c>
      <c r="C1554" s="3" t="s">
        <v>144</v>
      </c>
      <c r="D1554" s="3" t="s">
        <v>712</v>
      </c>
      <c r="E1554" s="5">
        <v>576</v>
      </c>
      <c r="F1554" s="5">
        <v>13</v>
      </c>
      <c r="G1554" s="5">
        <v>25</v>
      </c>
      <c r="H1554" s="5">
        <v>43</v>
      </c>
      <c r="I1554" s="5">
        <v>21</v>
      </c>
      <c r="J1554" s="5">
        <v>41</v>
      </c>
      <c r="K1554" s="5">
        <v>3</v>
      </c>
      <c r="L1554" s="5">
        <v>45</v>
      </c>
      <c r="M1554" s="5">
        <v>22</v>
      </c>
      <c r="N1554" s="5">
        <v>10</v>
      </c>
      <c r="O1554" s="6">
        <v>2.2569444444444446</v>
      </c>
      <c r="P1554" s="6">
        <v>4.3402777777777777</v>
      </c>
      <c r="Q1554" s="6">
        <v>7.4652777777777777</v>
      </c>
      <c r="R1554" s="6">
        <v>3.6458333333333335</v>
      </c>
      <c r="S1554" s="6">
        <v>7.1180555555555554</v>
      </c>
      <c r="T1554" s="6">
        <v>0.52083333333333337</v>
      </c>
      <c r="U1554" s="6">
        <v>7.8125</v>
      </c>
      <c r="V1554" s="6">
        <v>3.8194444444444446</v>
      </c>
      <c r="W1554" s="6">
        <v>1.7361111111111112</v>
      </c>
      <c r="X1554" s="5">
        <v>250</v>
      </c>
      <c r="Y1554" s="5">
        <v>191</v>
      </c>
      <c r="Z1554" s="5">
        <v>16</v>
      </c>
      <c r="AA1554" s="5">
        <v>0</v>
      </c>
      <c r="AB1554" s="5">
        <v>0</v>
      </c>
      <c r="AC1554" s="5">
        <v>0</v>
      </c>
      <c r="AD1554" s="5">
        <v>250</v>
      </c>
      <c r="AE1554" s="5">
        <v>191</v>
      </c>
      <c r="AF1554" s="5">
        <v>16</v>
      </c>
      <c r="AG1554" s="6">
        <v>8.3769633507853403</v>
      </c>
      <c r="AH1554" s="6">
        <v>76.400000000000006</v>
      </c>
      <c r="AI1554" s="3"/>
      <c r="AJ1554" s="3"/>
    </row>
    <row r="1555" spans="1:36" hidden="1" x14ac:dyDescent="0.2">
      <c r="A1555" s="1" t="str">
        <f t="shared" si="24"/>
        <v>Cheshire West and ChesterChinese</v>
      </c>
      <c r="B1555" s="3" t="s">
        <v>143</v>
      </c>
      <c r="C1555" s="3" t="s">
        <v>144</v>
      </c>
      <c r="D1555" s="3" t="s">
        <v>713</v>
      </c>
      <c r="E1555" s="5">
        <v>935</v>
      </c>
      <c r="F1555" s="5">
        <v>41</v>
      </c>
      <c r="G1555" s="5">
        <v>59</v>
      </c>
      <c r="H1555" s="5">
        <v>70</v>
      </c>
      <c r="I1555" s="5">
        <v>40</v>
      </c>
      <c r="J1555" s="5">
        <v>74</v>
      </c>
      <c r="K1555" s="5">
        <v>9</v>
      </c>
      <c r="L1555" s="5">
        <v>57</v>
      </c>
      <c r="M1555" s="5">
        <v>14</v>
      </c>
      <c r="N1555" s="5">
        <v>10</v>
      </c>
      <c r="O1555" s="6">
        <v>4.3850267379679142</v>
      </c>
      <c r="P1555" s="6">
        <v>6.310160427807487</v>
      </c>
      <c r="Q1555" s="6">
        <v>7.4866310160427805</v>
      </c>
      <c r="R1555" s="6">
        <v>4.2780748663101607</v>
      </c>
      <c r="S1555" s="6">
        <v>7.9144385026737964</v>
      </c>
      <c r="T1555" s="6">
        <v>0.96256684491978606</v>
      </c>
      <c r="U1555" s="6">
        <v>6.096256684491979</v>
      </c>
      <c r="V1555" s="6">
        <v>1.4973262032085561</v>
      </c>
      <c r="W1555" s="6">
        <v>1.0695187165775402</v>
      </c>
      <c r="X1555" s="5">
        <v>388</v>
      </c>
      <c r="Y1555" s="5">
        <v>336</v>
      </c>
      <c r="Z1555" s="5">
        <v>7</v>
      </c>
      <c r="AA1555" s="5">
        <v>0</v>
      </c>
      <c r="AB1555" s="5">
        <v>0</v>
      </c>
      <c r="AC1555" s="5">
        <v>0</v>
      </c>
      <c r="AD1555" s="5">
        <v>388</v>
      </c>
      <c r="AE1555" s="5">
        <v>336</v>
      </c>
      <c r="AF1555" s="5">
        <v>7</v>
      </c>
      <c r="AG1555" s="6">
        <v>2.0833333333333335</v>
      </c>
      <c r="AH1555" s="6">
        <v>86.597938144329902</v>
      </c>
      <c r="AI1555" s="3"/>
      <c r="AJ1555" s="3"/>
    </row>
    <row r="1556" spans="1:36" hidden="1" x14ac:dyDescent="0.2">
      <c r="A1556" s="1" t="str">
        <f t="shared" si="24"/>
        <v>Cheshire West and ChesterAsian Other</v>
      </c>
      <c r="B1556" s="3" t="s">
        <v>143</v>
      </c>
      <c r="C1556" s="3" t="s">
        <v>144</v>
      </c>
      <c r="D1556" s="3" t="s">
        <v>714</v>
      </c>
      <c r="E1556" s="5">
        <v>1008</v>
      </c>
      <c r="F1556" s="5">
        <v>34</v>
      </c>
      <c r="G1556" s="5">
        <v>37</v>
      </c>
      <c r="H1556" s="5">
        <v>85</v>
      </c>
      <c r="I1556" s="5">
        <v>28</v>
      </c>
      <c r="J1556" s="5">
        <v>101</v>
      </c>
      <c r="K1556" s="5">
        <v>17</v>
      </c>
      <c r="L1556" s="5">
        <v>69</v>
      </c>
      <c r="M1556" s="5">
        <v>27</v>
      </c>
      <c r="N1556" s="5">
        <v>8</v>
      </c>
      <c r="O1556" s="6">
        <v>3.373015873015873</v>
      </c>
      <c r="P1556" s="6">
        <v>3.6706349206349205</v>
      </c>
      <c r="Q1556" s="6">
        <v>8.4325396825396819</v>
      </c>
      <c r="R1556" s="6">
        <v>2.7777777777777777</v>
      </c>
      <c r="S1556" s="6">
        <v>10.019841269841271</v>
      </c>
      <c r="T1556" s="6">
        <v>1.6865079365079365</v>
      </c>
      <c r="U1556" s="6">
        <v>6.8452380952380949</v>
      </c>
      <c r="V1556" s="6">
        <v>2.6785714285714284</v>
      </c>
      <c r="W1556" s="6">
        <v>0.79365079365079361</v>
      </c>
      <c r="X1556" s="5">
        <v>510</v>
      </c>
      <c r="Y1556" s="5">
        <v>431</v>
      </c>
      <c r="Z1556" s="5">
        <v>16</v>
      </c>
      <c r="AA1556" s="5">
        <v>0</v>
      </c>
      <c r="AB1556" s="5">
        <v>0</v>
      </c>
      <c r="AC1556" s="5">
        <v>0</v>
      </c>
      <c r="AD1556" s="5">
        <v>510</v>
      </c>
      <c r="AE1556" s="5">
        <v>431</v>
      </c>
      <c r="AF1556" s="5">
        <v>16</v>
      </c>
      <c r="AG1556" s="6">
        <v>3.7122969837587005</v>
      </c>
      <c r="AH1556" s="6">
        <v>84.509803921568633</v>
      </c>
      <c r="AI1556" s="3"/>
      <c r="AJ1556" s="3"/>
    </row>
    <row r="1557" spans="1:36" hidden="1" x14ac:dyDescent="0.2">
      <c r="A1557" s="1" t="str">
        <f t="shared" si="24"/>
        <v>Cheshire West and ChesterBlack African</v>
      </c>
      <c r="B1557" s="3" t="s">
        <v>143</v>
      </c>
      <c r="C1557" s="3" t="s">
        <v>144</v>
      </c>
      <c r="D1557" s="3" t="s">
        <v>715</v>
      </c>
      <c r="E1557" s="5">
        <v>586</v>
      </c>
      <c r="F1557" s="5">
        <v>38</v>
      </c>
      <c r="G1557" s="5">
        <v>46</v>
      </c>
      <c r="H1557" s="5">
        <v>74</v>
      </c>
      <c r="I1557" s="5">
        <v>42</v>
      </c>
      <c r="J1557" s="5">
        <v>42</v>
      </c>
      <c r="K1557" s="5">
        <v>4</v>
      </c>
      <c r="L1557" s="5">
        <v>29</v>
      </c>
      <c r="M1557" s="5">
        <v>36</v>
      </c>
      <c r="N1557" s="5">
        <v>5</v>
      </c>
      <c r="O1557" s="6">
        <v>6.4846416382252556</v>
      </c>
      <c r="P1557" s="6">
        <v>7.8498293515358366</v>
      </c>
      <c r="Q1557" s="6">
        <v>12.627986348122867</v>
      </c>
      <c r="R1557" s="6">
        <v>7.1672354948805461</v>
      </c>
      <c r="S1557" s="6">
        <v>7.1672354948805461</v>
      </c>
      <c r="T1557" s="6">
        <v>0.68259385665529015</v>
      </c>
      <c r="U1557" s="6">
        <v>4.9488054607508536</v>
      </c>
      <c r="V1557" s="6">
        <v>6.1433447098976108</v>
      </c>
      <c r="W1557" s="6">
        <v>0.85324232081911267</v>
      </c>
      <c r="X1557" s="5">
        <v>301</v>
      </c>
      <c r="Y1557" s="5">
        <v>271</v>
      </c>
      <c r="Z1557" s="5">
        <v>13</v>
      </c>
      <c r="AA1557" s="5">
        <v>0</v>
      </c>
      <c r="AB1557" s="5">
        <v>0</v>
      </c>
      <c r="AC1557" s="5">
        <v>0</v>
      </c>
      <c r="AD1557" s="5">
        <v>301</v>
      </c>
      <c r="AE1557" s="5">
        <v>271</v>
      </c>
      <c r="AF1557" s="5">
        <v>13</v>
      </c>
      <c r="AG1557" s="6">
        <v>4.7970479704797047</v>
      </c>
      <c r="AH1557" s="6">
        <v>90.033222591362133</v>
      </c>
      <c r="AI1557" s="3"/>
      <c r="AJ1557" s="3"/>
    </row>
    <row r="1558" spans="1:36" hidden="1" x14ac:dyDescent="0.2">
      <c r="A1558" s="1" t="str">
        <f t="shared" si="24"/>
        <v>Cheshire West and ChesterBlack Caribbean</v>
      </c>
      <c r="B1558" s="3" t="s">
        <v>143</v>
      </c>
      <c r="C1558" s="3" t="s">
        <v>144</v>
      </c>
      <c r="D1558" s="3" t="s">
        <v>716</v>
      </c>
      <c r="E1558" s="5">
        <v>196</v>
      </c>
      <c r="F1558" s="5">
        <v>7</v>
      </c>
      <c r="G1558" s="5">
        <v>13</v>
      </c>
      <c r="H1558" s="5">
        <v>11</v>
      </c>
      <c r="I1558" s="5">
        <v>9</v>
      </c>
      <c r="J1558" s="5">
        <v>10</v>
      </c>
      <c r="K1558" s="5">
        <v>6</v>
      </c>
      <c r="L1558" s="5">
        <v>7</v>
      </c>
      <c r="M1558" s="5">
        <v>2</v>
      </c>
      <c r="N1558" s="5">
        <v>3</v>
      </c>
      <c r="O1558" s="6">
        <v>3.5714285714285716</v>
      </c>
      <c r="P1558" s="6">
        <v>6.6326530612244898</v>
      </c>
      <c r="Q1558" s="6">
        <v>5.6122448979591839</v>
      </c>
      <c r="R1558" s="6">
        <v>4.591836734693878</v>
      </c>
      <c r="S1558" s="6">
        <v>5.1020408163265305</v>
      </c>
      <c r="T1558" s="6">
        <v>3.0612244897959182</v>
      </c>
      <c r="U1558" s="6">
        <v>3.5714285714285716</v>
      </c>
      <c r="V1558" s="6">
        <v>1.0204081632653061</v>
      </c>
      <c r="W1558" s="6">
        <v>1.5306122448979591</v>
      </c>
      <c r="X1558" s="5">
        <v>96</v>
      </c>
      <c r="Y1558" s="5">
        <v>90</v>
      </c>
      <c r="Z1558" s="5">
        <v>9</v>
      </c>
      <c r="AA1558" s="5">
        <v>0</v>
      </c>
      <c r="AB1558" s="5">
        <v>0</v>
      </c>
      <c r="AC1558" s="5">
        <v>0</v>
      </c>
      <c r="AD1558" s="5">
        <v>96</v>
      </c>
      <c r="AE1558" s="5">
        <v>90</v>
      </c>
      <c r="AF1558" s="5">
        <v>9</v>
      </c>
      <c r="AG1558" s="6">
        <v>10</v>
      </c>
      <c r="AH1558" s="6">
        <v>93.75</v>
      </c>
      <c r="AI1558" s="3"/>
      <c r="AJ1558" s="3"/>
    </row>
    <row r="1559" spans="1:36" hidden="1" x14ac:dyDescent="0.2">
      <c r="A1559" s="1" t="str">
        <f t="shared" si="24"/>
        <v>Cheshire West and ChesterBlack Other</v>
      </c>
      <c r="B1559" s="3" t="s">
        <v>143</v>
      </c>
      <c r="C1559" s="3" t="s">
        <v>144</v>
      </c>
      <c r="D1559" s="3" t="s">
        <v>717</v>
      </c>
      <c r="E1559" s="5">
        <v>126</v>
      </c>
      <c r="F1559" s="5">
        <v>0</v>
      </c>
      <c r="G1559" s="5">
        <v>4</v>
      </c>
      <c r="H1559" s="5">
        <v>3</v>
      </c>
      <c r="I1559" s="5">
        <v>0</v>
      </c>
      <c r="J1559" s="5">
        <v>3</v>
      </c>
      <c r="K1559" s="5">
        <v>6</v>
      </c>
      <c r="L1559" s="5">
        <v>3</v>
      </c>
      <c r="M1559" s="5">
        <v>1</v>
      </c>
      <c r="N1559" s="5">
        <v>0</v>
      </c>
      <c r="O1559" s="6">
        <v>0</v>
      </c>
      <c r="P1559" s="6">
        <v>3.1746031746031744</v>
      </c>
      <c r="Q1559" s="6">
        <v>2.3809523809523809</v>
      </c>
      <c r="R1559" s="6">
        <v>0</v>
      </c>
      <c r="S1559" s="6">
        <v>2.3809523809523809</v>
      </c>
      <c r="T1559" s="6">
        <v>4.7619047619047619</v>
      </c>
      <c r="U1559" s="6">
        <v>2.3809523809523809</v>
      </c>
      <c r="V1559" s="6">
        <v>0.79365079365079361</v>
      </c>
      <c r="W1559" s="6">
        <v>0</v>
      </c>
      <c r="X1559" s="5">
        <v>65</v>
      </c>
      <c r="Y1559" s="5">
        <v>62</v>
      </c>
      <c r="Z1559" s="5">
        <v>2</v>
      </c>
      <c r="AA1559" s="5">
        <v>0</v>
      </c>
      <c r="AB1559" s="5">
        <v>0</v>
      </c>
      <c r="AC1559" s="5">
        <v>0</v>
      </c>
      <c r="AD1559" s="5">
        <v>65</v>
      </c>
      <c r="AE1559" s="5">
        <v>62</v>
      </c>
      <c r="AF1559" s="5">
        <v>2</v>
      </c>
      <c r="AG1559" s="6">
        <v>3.225806451612903</v>
      </c>
      <c r="AH1559" s="6">
        <v>95.384615384615387</v>
      </c>
      <c r="AI1559" s="3"/>
      <c r="AJ1559" s="3"/>
    </row>
    <row r="1560" spans="1:36" hidden="1" x14ac:dyDescent="0.2">
      <c r="A1560" s="1" t="str">
        <f t="shared" si="24"/>
        <v>Cheshire West and ChesterArab</v>
      </c>
      <c r="B1560" s="3" t="s">
        <v>143</v>
      </c>
      <c r="C1560" s="3" t="s">
        <v>144</v>
      </c>
      <c r="D1560" s="3" t="s">
        <v>699</v>
      </c>
      <c r="E1560" s="5">
        <v>199</v>
      </c>
      <c r="F1560" s="5">
        <v>9</v>
      </c>
      <c r="G1560" s="5">
        <v>13</v>
      </c>
      <c r="H1560" s="5">
        <v>11</v>
      </c>
      <c r="I1560" s="5">
        <v>9</v>
      </c>
      <c r="J1560" s="5">
        <v>15</v>
      </c>
      <c r="K1560" s="5">
        <v>1</v>
      </c>
      <c r="L1560" s="5">
        <v>9</v>
      </c>
      <c r="M1560" s="5">
        <v>8</v>
      </c>
      <c r="N1560" s="5">
        <v>0</v>
      </c>
      <c r="O1560" s="6">
        <v>4.5226130653266328</v>
      </c>
      <c r="P1560" s="6">
        <v>6.5326633165829149</v>
      </c>
      <c r="Q1560" s="6">
        <v>5.5276381909547743</v>
      </c>
      <c r="R1560" s="6">
        <v>4.5226130653266328</v>
      </c>
      <c r="S1560" s="6">
        <v>7.5376884422110555</v>
      </c>
      <c r="T1560" s="6">
        <v>0.50251256281407031</v>
      </c>
      <c r="U1560" s="6">
        <v>4.5226130653266328</v>
      </c>
      <c r="V1560" s="6">
        <v>4.0201005025125625</v>
      </c>
      <c r="W1560" s="6">
        <v>0</v>
      </c>
      <c r="X1560" s="5">
        <v>81</v>
      </c>
      <c r="Y1560" s="5">
        <v>71</v>
      </c>
      <c r="Z1560" s="5">
        <v>9</v>
      </c>
      <c r="AA1560" s="5">
        <v>0</v>
      </c>
      <c r="AB1560" s="5">
        <v>0</v>
      </c>
      <c r="AC1560" s="5">
        <v>0</v>
      </c>
      <c r="AD1560" s="5">
        <v>81</v>
      </c>
      <c r="AE1560" s="5">
        <v>71</v>
      </c>
      <c r="AF1560" s="5">
        <v>9</v>
      </c>
      <c r="AG1560" s="6">
        <v>12.67605633802817</v>
      </c>
      <c r="AH1560" s="6">
        <v>87.654320987654316</v>
      </c>
      <c r="AI1560" s="3"/>
      <c r="AJ1560" s="3"/>
    </row>
    <row r="1561" spans="1:36" hidden="1" x14ac:dyDescent="0.2">
      <c r="A1561" s="1" t="str">
        <f t="shared" si="24"/>
        <v>Cheshire West and ChesterOther</v>
      </c>
      <c r="B1561" s="3" t="s">
        <v>143</v>
      </c>
      <c r="C1561" s="3" t="s">
        <v>144</v>
      </c>
      <c r="D1561" s="3" t="s">
        <v>718</v>
      </c>
      <c r="E1561" s="5">
        <v>329</v>
      </c>
      <c r="F1561" s="5">
        <v>8</v>
      </c>
      <c r="G1561" s="5">
        <v>5</v>
      </c>
      <c r="H1561" s="5">
        <v>13</v>
      </c>
      <c r="I1561" s="5">
        <v>20</v>
      </c>
      <c r="J1561" s="5">
        <v>22</v>
      </c>
      <c r="K1561" s="5">
        <v>6</v>
      </c>
      <c r="L1561" s="5">
        <v>13</v>
      </c>
      <c r="M1561" s="5">
        <v>1</v>
      </c>
      <c r="N1561" s="5">
        <v>1</v>
      </c>
      <c r="O1561" s="6">
        <v>2.43161094224924</v>
      </c>
      <c r="P1561" s="6">
        <v>1.5197568389057752</v>
      </c>
      <c r="Q1561" s="6">
        <v>3.9513677811550152</v>
      </c>
      <c r="R1561" s="6">
        <v>6.0790273556231007</v>
      </c>
      <c r="S1561" s="6">
        <v>6.6869300911854106</v>
      </c>
      <c r="T1561" s="6">
        <v>1.8237082066869301</v>
      </c>
      <c r="U1561" s="6">
        <v>3.9513677811550152</v>
      </c>
      <c r="V1561" s="6">
        <v>0.303951367781155</v>
      </c>
      <c r="W1561" s="6">
        <v>0.303951367781155</v>
      </c>
      <c r="X1561" s="5">
        <v>164</v>
      </c>
      <c r="Y1561" s="5">
        <v>137</v>
      </c>
      <c r="Z1561" s="5">
        <v>11</v>
      </c>
      <c r="AA1561" s="5">
        <v>0</v>
      </c>
      <c r="AB1561" s="5">
        <v>0</v>
      </c>
      <c r="AC1561" s="5">
        <v>0</v>
      </c>
      <c r="AD1561" s="5">
        <v>164</v>
      </c>
      <c r="AE1561" s="5">
        <v>137</v>
      </c>
      <c r="AF1561" s="5">
        <v>11</v>
      </c>
      <c r="AG1561" s="6">
        <v>8.0291970802919703</v>
      </c>
      <c r="AH1561" s="6">
        <v>83.536585365853654</v>
      </c>
      <c r="AI1561" s="3"/>
      <c r="AJ1561" s="3"/>
    </row>
    <row r="1562" spans="1:36" x14ac:dyDescent="0.2">
      <c r="A1562" s="1" t="str">
        <f t="shared" si="24"/>
        <v>ChesterfieldAll people</v>
      </c>
      <c r="B1562" s="3" t="s">
        <v>191</v>
      </c>
      <c r="C1562" s="3" t="s">
        <v>192</v>
      </c>
      <c r="D1562" s="3" t="s">
        <v>700</v>
      </c>
      <c r="E1562" s="5">
        <v>103788</v>
      </c>
      <c r="F1562" s="5">
        <v>7714</v>
      </c>
      <c r="G1562" s="5">
        <v>6146</v>
      </c>
      <c r="H1562" s="5">
        <v>20830</v>
      </c>
      <c r="I1562" s="5">
        <v>10237</v>
      </c>
      <c r="J1562" s="5">
        <v>13790</v>
      </c>
      <c r="K1562" s="5">
        <v>0</v>
      </c>
      <c r="L1562" s="5">
        <v>3906</v>
      </c>
      <c r="M1562" s="5">
        <v>1585</v>
      </c>
      <c r="N1562" s="5">
        <v>0</v>
      </c>
      <c r="O1562" s="6">
        <v>7.4324584730411996</v>
      </c>
      <c r="P1562" s="6">
        <v>5.9216865148186688</v>
      </c>
      <c r="Q1562" s="6">
        <v>20.069757582764868</v>
      </c>
      <c r="R1562" s="6">
        <v>9.8633753420433958</v>
      </c>
      <c r="S1562" s="6">
        <v>13.286699811153506</v>
      </c>
      <c r="T1562" s="6">
        <v>0</v>
      </c>
      <c r="U1562" s="6">
        <v>3.763440860215054</v>
      </c>
      <c r="V1562" s="6">
        <v>1.527151501136933</v>
      </c>
      <c r="W1562" s="6">
        <v>0</v>
      </c>
      <c r="X1562" s="5">
        <v>34248</v>
      </c>
      <c r="Y1562" s="5">
        <v>29483</v>
      </c>
      <c r="Z1562" s="5">
        <v>1811</v>
      </c>
      <c r="AA1562" s="5">
        <v>0</v>
      </c>
      <c r="AB1562" s="5">
        <v>0</v>
      </c>
      <c r="AC1562" s="5">
        <v>0</v>
      </c>
      <c r="AD1562" s="5">
        <v>34248</v>
      </c>
      <c r="AE1562" s="5">
        <v>29483</v>
      </c>
      <c r="AF1562" s="5">
        <v>1811</v>
      </c>
      <c r="AG1562" s="6">
        <v>6.1425228097547739</v>
      </c>
      <c r="AH1562" s="6">
        <v>86.086778790002342</v>
      </c>
      <c r="AI1562" s="3"/>
      <c r="AJ1562" s="3"/>
    </row>
    <row r="1563" spans="1:36" hidden="1" x14ac:dyDescent="0.2">
      <c r="A1563" s="1" t="str">
        <f t="shared" si="24"/>
        <v>ChesterfieldWhite British</v>
      </c>
      <c r="B1563" s="3" t="s">
        <v>191</v>
      </c>
      <c r="C1563" s="3" t="s">
        <v>192</v>
      </c>
      <c r="D1563" s="3" t="s">
        <v>701</v>
      </c>
      <c r="E1563" s="5">
        <v>98456</v>
      </c>
      <c r="F1563" s="5">
        <v>7308</v>
      </c>
      <c r="G1563" s="5">
        <v>5818</v>
      </c>
      <c r="H1563" s="5">
        <v>19607</v>
      </c>
      <c r="I1563" s="5">
        <v>9654</v>
      </c>
      <c r="J1563" s="5">
        <v>13180</v>
      </c>
      <c r="K1563" s="5">
        <v>0</v>
      </c>
      <c r="L1563" s="5">
        <v>3574</v>
      </c>
      <c r="M1563" s="5">
        <v>1471</v>
      </c>
      <c r="N1563" s="5">
        <v>0</v>
      </c>
      <c r="O1563" s="6">
        <v>7.422605021532461</v>
      </c>
      <c r="P1563" s="6">
        <v>5.9092386446737626</v>
      </c>
      <c r="Q1563" s="6">
        <v>19.914479564475503</v>
      </c>
      <c r="R1563" s="6">
        <v>9.8053953034858203</v>
      </c>
      <c r="S1563" s="6">
        <v>13.3866905013407</v>
      </c>
      <c r="T1563" s="6">
        <v>0</v>
      </c>
      <c r="U1563" s="6">
        <v>3.6300479401966359</v>
      </c>
      <c r="V1563" s="6">
        <v>1.4940684163484197</v>
      </c>
      <c r="W1563" s="6">
        <v>0</v>
      </c>
      <c r="X1563" s="5">
        <v>32066</v>
      </c>
      <c r="Y1563" s="5">
        <v>27620</v>
      </c>
      <c r="Z1563" s="5">
        <v>1648</v>
      </c>
      <c r="AA1563" s="5">
        <v>0</v>
      </c>
      <c r="AB1563" s="5">
        <v>0</v>
      </c>
      <c r="AC1563" s="5">
        <v>0</v>
      </c>
      <c r="AD1563" s="5">
        <v>32066</v>
      </c>
      <c r="AE1563" s="5">
        <v>27620</v>
      </c>
      <c r="AF1563" s="5">
        <v>1648</v>
      </c>
      <c r="AG1563" s="6">
        <v>5.9666908037653874</v>
      </c>
      <c r="AH1563" s="6">
        <v>86.134846878313482</v>
      </c>
      <c r="AI1563" s="3"/>
      <c r="AJ1563" s="3"/>
    </row>
    <row r="1564" spans="1:36" hidden="1" x14ac:dyDescent="0.2">
      <c r="A1564" s="1" t="str">
        <f t="shared" si="24"/>
        <v>ChesterfieldMinorities - all other than White British</v>
      </c>
      <c r="B1564" s="3" t="s">
        <v>191</v>
      </c>
      <c r="C1564" s="3" t="s">
        <v>192</v>
      </c>
      <c r="D1564" s="3" t="s">
        <v>702</v>
      </c>
      <c r="E1564" s="5">
        <v>5332</v>
      </c>
      <c r="F1564" s="5">
        <v>406</v>
      </c>
      <c r="G1564" s="5">
        <v>328</v>
      </c>
      <c r="H1564" s="5">
        <v>1223</v>
      </c>
      <c r="I1564" s="5">
        <v>583</v>
      </c>
      <c r="J1564" s="5">
        <v>610</v>
      </c>
      <c r="K1564" s="5">
        <v>0</v>
      </c>
      <c r="L1564" s="5">
        <v>332</v>
      </c>
      <c r="M1564" s="5">
        <v>114</v>
      </c>
      <c r="N1564" s="5">
        <v>0</v>
      </c>
      <c r="O1564" s="6">
        <v>7.6144036009002249</v>
      </c>
      <c r="P1564" s="6">
        <v>6.1515378844711179</v>
      </c>
      <c r="Q1564" s="6">
        <v>22.936984246061517</v>
      </c>
      <c r="R1564" s="6">
        <v>10.933983495873969</v>
      </c>
      <c r="S1564" s="6">
        <v>11.440360090022505</v>
      </c>
      <c r="T1564" s="6">
        <v>0</v>
      </c>
      <c r="U1564" s="6">
        <v>6.2265566391597895</v>
      </c>
      <c r="V1564" s="6">
        <v>2.1380345086271566</v>
      </c>
      <c r="W1564" s="6">
        <v>0</v>
      </c>
      <c r="X1564" s="5">
        <v>2182</v>
      </c>
      <c r="Y1564" s="5">
        <v>1863</v>
      </c>
      <c r="Z1564" s="5">
        <v>163</v>
      </c>
      <c r="AA1564" s="5">
        <v>0</v>
      </c>
      <c r="AB1564" s="5">
        <v>0</v>
      </c>
      <c r="AC1564" s="5">
        <v>0</v>
      </c>
      <c r="AD1564" s="5">
        <v>2182</v>
      </c>
      <c r="AE1564" s="5">
        <v>1863</v>
      </c>
      <c r="AF1564" s="5">
        <v>163</v>
      </c>
      <c r="AG1564" s="6">
        <v>8.7493290391841114</v>
      </c>
      <c r="AH1564" s="6">
        <v>85.380384967919341</v>
      </c>
      <c r="AI1564" s="3"/>
      <c r="AJ1564" s="3"/>
    </row>
    <row r="1565" spans="1:36" hidden="1" x14ac:dyDescent="0.2">
      <c r="A1565" s="1" t="str">
        <f t="shared" si="24"/>
        <v>ChesterfieldWhite Irish</v>
      </c>
      <c r="B1565" s="3" t="s">
        <v>191</v>
      </c>
      <c r="C1565" s="3" t="s">
        <v>192</v>
      </c>
      <c r="D1565" s="3" t="s">
        <v>703</v>
      </c>
      <c r="E1565" s="5">
        <v>386</v>
      </c>
      <c r="F1565" s="5">
        <v>23</v>
      </c>
      <c r="G1565" s="5">
        <v>14</v>
      </c>
      <c r="H1565" s="5">
        <v>75</v>
      </c>
      <c r="I1565" s="5">
        <v>38</v>
      </c>
      <c r="J1565" s="5">
        <v>27</v>
      </c>
      <c r="K1565" s="5">
        <v>0</v>
      </c>
      <c r="L1565" s="5">
        <v>21</v>
      </c>
      <c r="M1565" s="5">
        <v>9</v>
      </c>
      <c r="N1565" s="5">
        <v>0</v>
      </c>
      <c r="O1565" s="6">
        <v>5.9585492227979273</v>
      </c>
      <c r="P1565" s="6">
        <v>3.6269430051813472</v>
      </c>
      <c r="Q1565" s="6">
        <v>19.430051813471504</v>
      </c>
      <c r="R1565" s="6">
        <v>9.8445595854922274</v>
      </c>
      <c r="S1565" s="6">
        <v>6.9948186528497409</v>
      </c>
      <c r="T1565" s="6">
        <v>0</v>
      </c>
      <c r="U1565" s="6">
        <v>5.4404145077720205</v>
      </c>
      <c r="V1565" s="6">
        <v>2.3316062176165802</v>
      </c>
      <c r="W1565" s="6">
        <v>0</v>
      </c>
      <c r="X1565" s="5">
        <v>105</v>
      </c>
      <c r="Y1565" s="5">
        <v>91</v>
      </c>
      <c r="Z1565" s="5">
        <v>5</v>
      </c>
      <c r="AA1565" s="5">
        <v>0</v>
      </c>
      <c r="AB1565" s="5">
        <v>0</v>
      </c>
      <c r="AC1565" s="5">
        <v>0</v>
      </c>
      <c r="AD1565" s="5">
        <v>105</v>
      </c>
      <c r="AE1565" s="5">
        <v>91</v>
      </c>
      <c r="AF1565" s="5">
        <v>5</v>
      </c>
      <c r="AG1565" s="6">
        <v>5.4945054945054945</v>
      </c>
      <c r="AH1565" s="6">
        <v>86.666666666666671</v>
      </c>
      <c r="AI1565" s="3"/>
      <c r="AJ1565" s="3"/>
    </row>
    <row r="1566" spans="1:36" hidden="1" x14ac:dyDescent="0.2">
      <c r="A1566" s="1" t="str">
        <f t="shared" si="24"/>
        <v>ChesterfieldWhite Gyspy or Irish Traveller</v>
      </c>
      <c r="B1566" s="3" t="s">
        <v>191</v>
      </c>
      <c r="C1566" s="3" t="s">
        <v>192</v>
      </c>
      <c r="D1566" s="3" t="s">
        <v>704</v>
      </c>
      <c r="E1566" s="5">
        <v>5</v>
      </c>
      <c r="F1566" s="5">
        <v>0</v>
      </c>
      <c r="G1566" s="5">
        <v>1</v>
      </c>
      <c r="H1566" s="5">
        <v>1</v>
      </c>
      <c r="I1566" s="5">
        <v>0</v>
      </c>
      <c r="J1566" s="5">
        <v>1</v>
      </c>
      <c r="K1566" s="5">
        <v>0</v>
      </c>
      <c r="L1566" s="5">
        <v>0</v>
      </c>
      <c r="M1566" s="5">
        <v>1</v>
      </c>
      <c r="N1566" s="5">
        <v>0</v>
      </c>
      <c r="O1566" s="6">
        <v>0</v>
      </c>
      <c r="P1566" s="6">
        <v>20</v>
      </c>
      <c r="Q1566" s="6">
        <v>20</v>
      </c>
      <c r="R1566" s="6">
        <v>0</v>
      </c>
      <c r="S1566" s="6">
        <v>20</v>
      </c>
      <c r="T1566" s="6">
        <v>0</v>
      </c>
      <c r="U1566" s="6">
        <v>0</v>
      </c>
      <c r="V1566" s="6">
        <v>20</v>
      </c>
      <c r="W1566" s="6">
        <v>0</v>
      </c>
      <c r="X1566" s="5">
        <v>4</v>
      </c>
      <c r="Y1566" s="5">
        <v>2</v>
      </c>
      <c r="Z1566" s="5">
        <v>0</v>
      </c>
      <c r="AA1566" s="5">
        <v>0</v>
      </c>
      <c r="AB1566" s="5">
        <v>0</v>
      </c>
      <c r="AC1566" s="5">
        <v>0</v>
      </c>
      <c r="AD1566" s="5">
        <v>4</v>
      </c>
      <c r="AE1566" s="5">
        <v>2</v>
      </c>
      <c r="AF1566" s="5">
        <v>0</v>
      </c>
      <c r="AG1566" s="6">
        <v>0</v>
      </c>
      <c r="AH1566" s="6">
        <v>50</v>
      </c>
      <c r="AI1566" s="3"/>
      <c r="AJ1566" s="3"/>
    </row>
    <row r="1567" spans="1:36" hidden="1" x14ac:dyDescent="0.2">
      <c r="A1567" s="1" t="str">
        <f t="shared" si="24"/>
        <v>ChesterfieldWhite Other</v>
      </c>
      <c r="B1567" s="3" t="s">
        <v>191</v>
      </c>
      <c r="C1567" s="3" t="s">
        <v>192</v>
      </c>
      <c r="D1567" s="3" t="s">
        <v>705</v>
      </c>
      <c r="E1567" s="5">
        <v>1325</v>
      </c>
      <c r="F1567" s="5">
        <v>97</v>
      </c>
      <c r="G1567" s="5">
        <v>75</v>
      </c>
      <c r="H1567" s="5">
        <v>274</v>
      </c>
      <c r="I1567" s="5">
        <v>149</v>
      </c>
      <c r="J1567" s="5">
        <v>143</v>
      </c>
      <c r="K1567" s="5">
        <v>0</v>
      </c>
      <c r="L1567" s="5">
        <v>75</v>
      </c>
      <c r="M1567" s="5">
        <v>21</v>
      </c>
      <c r="N1567" s="5">
        <v>0</v>
      </c>
      <c r="O1567" s="6">
        <v>7.3207547169811322</v>
      </c>
      <c r="P1567" s="6">
        <v>5.6603773584905657</v>
      </c>
      <c r="Q1567" s="6">
        <v>20.679245283018869</v>
      </c>
      <c r="R1567" s="6">
        <v>11.245283018867925</v>
      </c>
      <c r="S1567" s="6">
        <v>10.79245283018868</v>
      </c>
      <c r="T1567" s="6">
        <v>0</v>
      </c>
      <c r="U1567" s="6">
        <v>5.6603773584905657</v>
      </c>
      <c r="V1567" s="6">
        <v>1.5849056603773586</v>
      </c>
      <c r="W1567" s="6">
        <v>0</v>
      </c>
      <c r="X1567" s="5">
        <v>624</v>
      </c>
      <c r="Y1567" s="5">
        <v>551</v>
      </c>
      <c r="Z1567" s="5">
        <v>50</v>
      </c>
      <c r="AA1567" s="5">
        <v>0</v>
      </c>
      <c r="AB1567" s="5">
        <v>0</v>
      </c>
      <c r="AC1567" s="5">
        <v>0</v>
      </c>
      <c r="AD1567" s="5">
        <v>624</v>
      </c>
      <c r="AE1567" s="5">
        <v>551</v>
      </c>
      <c r="AF1567" s="5">
        <v>50</v>
      </c>
      <c r="AG1567" s="6">
        <v>9.0744101633393832</v>
      </c>
      <c r="AH1567" s="6">
        <v>88.301282051282058</v>
      </c>
      <c r="AI1567" s="3"/>
      <c r="AJ1567" s="3"/>
    </row>
    <row r="1568" spans="1:36" hidden="1" x14ac:dyDescent="0.2">
      <c r="A1568" s="1" t="str">
        <f t="shared" si="24"/>
        <v>ChesterfieldMixed White and Black Caribbean</v>
      </c>
      <c r="B1568" s="3" t="s">
        <v>191</v>
      </c>
      <c r="C1568" s="3" t="s">
        <v>192</v>
      </c>
      <c r="D1568" s="3" t="s">
        <v>706</v>
      </c>
      <c r="E1568" s="5">
        <v>532</v>
      </c>
      <c r="F1568" s="5">
        <v>49</v>
      </c>
      <c r="G1568" s="5">
        <v>46</v>
      </c>
      <c r="H1568" s="5">
        <v>137</v>
      </c>
      <c r="I1568" s="5">
        <v>73</v>
      </c>
      <c r="J1568" s="5">
        <v>70</v>
      </c>
      <c r="K1568" s="5">
        <v>0</v>
      </c>
      <c r="L1568" s="5">
        <v>28</v>
      </c>
      <c r="M1568" s="5">
        <v>12</v>
      </c>
      <c r="N1568" s="5">
        <v>0</v>
      </c>
      <c r="O1568" s="6">
        <v>9.2105263157894743</v>
      </c>
      <c r="P1568" s="6">
        <v>8.6466165413533833</v>
      </c>
      <c r="Q1568" s="6">
        <v>25.751879699248121</v>
      </c>
      <c r="R1568" s="6">
        <v>13.721804511278195</v>
      </c>
      <c r="S1568" s="6">
        <v>13.157894736842104</v>
      </c>
      <c r="T1568" s="6">
        <v>0</v>
      </c>
      <c r="U1568" s="6">
        <v>5.2631578947368425</v>
      </c>
      <c r="V1568" s="6">
        <v>2.255639097744361</v>
      </c>
      <c r="W1568" s="6">
        <v>0</v>
      </c>
      <c r="X1568" s="5">
        <v>124</v>
      </c>
      <c r="Y1568" s="5">
        <v>97</v>
      </c>
      <c r="Z1568" s="5">
        <v>10</v>
      </c>
      <c r="AA1568" s="5">
        <v>0</v>
      </c>
      <c r="AB1568" s="5">
        <v>0</v>
      </c>
      <c r="AC1568" s="5">
        <v>0</v>
      </c>
      <c r="AD1568" s="5">
        <v>124</v>
      </c>
      <c r="AE1568" s="5">
        <v>97</v>
      </c>
      <c r="AF1568" s="5">
        <v>10</v>
      </c>
      <c r="AG1568" s="6">
        <v>10.309278350515465</v>
      </c>
      <c r="AH1568" s="6">
        <v>78.225806451612897</v>
      </c>
      <c r="AI1568" s="3"/>
      <c r="AJ1568" s="3"/>
    </row>
    <row r="1569" spans="1:36" hidden="1" x14ac:dyDescent="0.2">
      <c r="A1569" s="1" t="str">
        <f t="shared" si="24"/>
        <v>ChesterfieldMixed White and Black African</v>
      </c>
      <c r="B1569" s="3" t="s">
        <v>191</v>
      </c>
      <c r="C1569" s="3" t="s">
        <v>192</v>
      </c>
      <c r="D1569" s="3" t="s">
        <v>707</v>
      </c>
      <c r="E1569" s="5">
        <v>97</v>
      </c>
      <c r="F1569" s="5">
        <v>7</v>
      </c>
      <c r="G1569" s="5">
        <v>7</v>
      </c>
      <c r="H1569" s="5">
        <v>22</v>
      </c>
      <c r="I1569" s="5">
        <v>18</v>
      </c>
      <c r="J1569" s="5">
        <v>18</v>
      </c>
      <c r="K1569" s="5">
        <v>0</v>
      </c>
      <c r="L1569" s="5">
        <v>6</v>
      </c>
      <c r="M1569" s="5">
        <v>0</v>
      </c>
      <c r="N1569" s="5">
        <v>0</v>
      </c>
      <c r="O1569" s="6">
        <v>7.2164948453608249</v>
      </c>
      <c r="P1569" s="6">
        <v>7.2164948453608249</v>
      </c>
      <c r="Q1569" s="6">
        <v>22.680412371134022</v>
      </c>
      <c r="R1569" s="6">
        <v>18.556701030927837</v>
      </c>
      <c r="S1569" s="6">
        <v>18.556701030927837</v>
      </c>
      <c r="T1569" s="6">
        <v>0</v>
      </c>
      <c r="U1569" s="6">
        <v>6.1855670103092786</v>
      </c>
      <c r="V1569" s="6">
        <v>0</v>
      </c>
      <c r="W1569" s="6">
        <v>0</v>
      </c>
      <c r="X1569" s="5">
        <v>20</v>
      </c>
      <c r="Y1569" s="5">
        <v>18</v>
      </c>
      <c r="Z1569" s="5">
        <v>1</v>
      </c>
      <c r="AA1569" s="5">
        <v>0</v>
      </c>
      <c r="AB1569" s="5">
        <v>0</v>
      </c>
      <c r="AC1569" s="5">
        <v>0</v>
      </c>
      <c r="AD1569" s="5">
        <v>20</v>
      </c>
      <c r="AE1569" s="5">
        <v>18</v>
      </c>
      <c r="AF1569" s="5">
        <v>1</v>
      </c>
      <c r="AG1569" s="6">
        <v>5.5555555555555554</v>
      </c>
      <c r="AH1569" s="6">
        <v>90</v>
      </c>
      <c r="AI1569" s="3"/>
      <c r="AJ1569" s="3"/>
    </row>
    <row r="1570" spans="1:36" hidden="1" x14ac:dyDescent="0.2">
      <c r="A1570" s="1" t="str">
        <f t="shared" si="24"/>
        <v>ChesterfieldMixed White and Asian</v>
      </c>
      <c r="B1570" s="3" t="s">
        <v>191</v>
      </c>
      <c r="C1570" s="3" t="s">
        <v>192</v>
      </c>
      <c r="D1570" s="3" t="s">
        <v>708</v>
      </c>
      <c r="E1570" s="5">
        <v>287</v>
      </c>
      <c r="F1570" s="5">
        <v>20</v>
      </c>
      <c r="G1570" s="5">
        <v>22</v>
      </c>
      <c r="H1570" s="5">
        <v>55</v>
      </c>
      <c r="I1570" s="5">
        <v>38</v>
      </c>
      <c r="J1570" s="5">
        <v>36</v>
      </c>
      <c r="K1570" s="5">
        <v>0</v>
      </c>
      <c r="L1570" s="5">
        <v>20</v>
      </c>
      <c r="M1570" s="5">
        <v>5</v>
      </c>
      <c r="N1570" s="5">
        <v>0</v>
      </c>
      <c r="O1570" s="6">
        <v>6.968641114982578</v>
      </c>
      <c r="P1570" s="6">
        <v>7.6655052264808363</v>
      </c>
      <c r="Q1570" s="6">
        <v>19.16376306620209</v>
      </c>
      <c r="R1570" s="6">
        <v>13.240418118466899</v>
      </c>
      <c r="S1570" s="6">
        <v>12.543554006968641</v>
      </c>
      <c r="T1570" s="6">
        <v>0</v>
      </c>
      <c r="U1570" s="6">
        <v>6.968641114982578</v>
      </c>
      <c r="V1570" s="6">
        <v>1.7421602787456445</v>
      </c>
      <c r="W1570" s="6">
        <v>0</v>
      </c>
      <c r="X1570" s="5">
        <v>77</v>
      </c>
      <c r="Y1570" s="5">
        <v>69</v>
      </c>
      <c r="Z1570" s="5">
        <v>9</v>
      </c>
      <c r="AA1570" s="5">
        <v>0</v>
      </c>
      <c r="AB1570" s="5">
        <v>0</v>
      </c>
      <c r="AC1570" s="5">
        <v>0</v>
      </c>
      <c r="AD1570" s="5">
        <v>77</v>
      </c>
      <c r="AE1570" s="5">
        <v>69</v>
      </c>
      <c r="AF1570" s="5">
        <v>9</v>
      </c>
      <c r="AG1570" s="6">
        <v>13.043478260869565</v>
      </c>
      <c r="AH1570" s="6">
        <v>89.610389610389603</v>
      </c>
      <c r="AI1570" s="3"/>
      <c r="AJ1570" s="3"/>
    </row>
    <row r="1571" spans="1:36" hidden="1" x14ac:dyDescent="0.2">
      <c r="A1571" s="1" t="str">
        <f t="shared" si="24"/>
        <v>ChesterfieldMixed Other</v>
      </c>
      <c r="B1571" s="3" t="s">
        <v>191</v>
      </c>
      <c r="C1571" s="3" t="s">
        <v>192</v>
      </c>
      <c r="D1571" s="3" t="s">
        <v>709</v>
      </c>
      <c r="E1571" s="5">
        <v>178</v>
      </c>
      <c r="F1571" s="5">
        <v>23</v>
      </c>
      <c r="G1571" s="5">
        <v>13</v>
      </c>
      <c r="H1571" s="5">
        <v>57</v>
      </c>
      <c r="I1571" s="5">
        <v>15</v>
      </c>
      <c r="J1571" s="5">
        <v>37</v>
      </c>
      <c r="K1571" s="5">
        <v>0</v>
      </c>
      <c r="L1571" s="5">
        <v>12</v>
      </c>
      <c r="M1571" s="5">
        <v>4</v>
      </c>
      <c r="N1571" s="5">
        <v>0</v>
      </c>
      <c r="O1571" s="6">
        <v>12.921348314606741</v>
      </c>
      <c r="P1571" s="6">
        <v>7.3033707865168536</v>
      </c>
      <c r="Q1571" s="6">
        <v>32.022471910112358</v>
      </c>
      <c r="R1571" s="6">
        <v>8.4269662921348321</v>
      </c>
      <c r="S1571" s="6">
        <v>20.786516853932586</v>
      </c>
      <c r="T1571" s="6">
        <v>0</v>
      </c>
      <c r="U1571" s="6">
        <v>6.7415730337078648</v>
      </c>
      <c r="V1571" s="6">
        <v>2.2471910112359552</v>
      </c>
      <c r="W1571" s="6">
        <v>0</v>
      </c>
      <c r="X1571" s="5">
        <v>62</v>
      </c>
      <c r="Y1571" s="5">
        <v>51</v>
      </c>
      <c r="Z1571" s="5">
        <v>2</v>
      </c>
      <c r="AA1571" s="5">
        <v>0</v>
      </c>
      <c r="AB1571" s="5">
        <v>0</v>
      </c>
      <c r="AC1571" s="5">
        <v>0</v>
      </c>
      <c r="AD1571" s="5">
        <v>62</v>
      </c>
      <c r="AE1571" s="5">
        <v>51</v>
      </c>
      <c r="AF1571" s="5">
        <v>2</v>
      </c>
      <c r="AG1571" s="6">
        <v>3.9215686274509802</v>
      </c>
      <c r="AH1571" s="6">
        <v>82.258064516129039</v>
      </c>
      <c r="AI1571" s="3"/>
      <c r="AJ1571" s="3"/>
    </row>
    <row r="1572" spans="1:36" hidden="1" x14ac:dyDescent="0.2">
      <c r="A1572" s="1" t="str">
        <f t="shared" si="24"/>
        <v>ChesterfieldIndian</v>
      </c>
      <c r="B1572" s="3" t="s">
        <v>191</v>
      </c>
      <c r="C1572" s="3" t="s">
        <v>192</v>
      </c>
      <c r="D1572" s="3" t="s">
        <v>710</v>
      </c>
      <c r="E1572" s="5">
        <v>487</v>
      </c>
      <c r="F1572" s="5">
        <v>22</v>
      </c>
      <c r="G1572" s="5">
        <v>13</v>
      </c>
      <c r="H1572" s="5">
        <v>87</v>
      </c>
      <c r="I1572" s="5">
        <v>40</v>
      </c>
      <c r="J1572" s="5">
        <v>31</v>
      </c>
      <c r="K1572" s="5">
        <v>0</v>
      </c>
      <c r="L1572" s="5">
        <v>25</v>
      </c>
      <c r="M1572" s="5">
        <v>3</v>
      </c>
      <c r="N1572" s="5">
        <v>0</v>
      </c>
      <c r="O1572" s="6">
        <v>4.517453798767967</v>
      </c>
      <c r="P1572" s="6">
        <v>2.6694045174537986</v>
      </c>
      <c r="Q1572" s="6">
        <v>17.864476386036962</v>
      </c>
      <c r="R1572" s="6">
        <v>8.2135523613963031</v>
      </c>
      <c r="S1572" s="6">
        <v>6.3655030800821359</v>
      </c>
      <c r="T1572" s="6">
        <v>0</v>
      </c>
      <c r="U1572" s="6">
        <v>5.1334702258726903</v>
      </c>
      <c r="V1572" s="6">
        <v>0.61601642710472282</v>
      </c>
      <c r="W1572" s="6">
        <v>0</v>
      </c>
      <c r="X1572" s="5">
        <v>226</v>
      </c>
      <c r="Y1572" s="5">
        <v>198</v>
      </c>
      <c r="Z1572" s="5">
        <v>19</v>
      </c>
      <c r="AA1572" s="5">
        <v>0</v>
      </c>
      <c r="AB1572" s="5">
        <v>0</v>
      </c>
      <c r="AC1572" s="5">
        <v>0</v>
      </c>
      <c r="AD1572" s="5">
        <v>226</v>
      </c>
      <c r="AE1572" s="5">
        <v>198</v>
      </c>
      <c r="AF1572" s="5">
        <v>19</v>
      </c>
      <c r="AG1572" s="6">
        <v>9.5959595959595951</v>
      </c>
      <c r="AH1572" s="6">
        <v>87.610619469026545</v>
      </c>
      <c r="AI1572" s="3"/>
      <c r="AJ1572" s="3"/>
    </row>
    <row r="1573" spans="1:36" hidden="1" x14ac:dyDescent="0.2">
      <c r="A1573" s="1" t="str">
        <f t="shared" si="24"/>
        <v>ChesterfieldPakistani</v>
      </c>
      <c r="B1573" s="3" t="s">
        <v>191</v>
      </c>
      <c r="C1573" s="3" t="s">
        <v>192</v>
      </c>
      <c r="D1573" s="3" t="s">
        <v>711</v>
      </c>
      <c r="E1573" s="5">
        <v>334</v>
      </c>
      <c r="F1573" s="5">
        <v>11</v>
      </c>
      <c r="G1573" s="5">
        <v>6</v>
      </c>
      <c r="H1573" s="5">
        <v>89</v>
      </c>
      <c r="I1573" s="5">
        <v>28</v>
      </c>
      <c r="J1573" s="5">
        <v>10</v>
      </c>
      <c r="K1573" s="5">
        <v>0</v>
      </c>
      <c r="L1573" s="5">
        <v>25</v>
      </c>
      <c r="M1573" s="5">
        <v>15</v>
      </c>
      <c r="N1573" s="5">
        <v>0</v>
      </c>
      <c r="O1573" s="6">
        <v>3.2934131736526946</v>
      </c>
      <c r="P1573" s="6">
        <v>1.7964071856287425</v>
      </c>
      <c r="Q1573" s="6">
        <v>26.646706586826348</v>
      </c>
      <c r="R1573" s="6">
        <v>8.3832335329341312</v>
      </c>
      <c r="S1573" s="6">
        <v>2.9940119760479043</v>
      </c>
      <c r="T1573" s="6">
        <v>0</v>
      </c>
      <c r="U1573" s="6">
        <v>7.4850299401197606</v>
      </c>
      <c r="V1573" s="6">
        <v>4.4910179640718564</v>
      </c>
      <c r="W1573" s="6">
        <v>0</v>
      </c>
      <c r="X1573" s="5">
        <v>130</v>
      </c>
      <c r="Y1573" s="5">
        <v>92</v>
      </c>
      <c r="Z1573" s="5">
        <v>4</v>
      </c>
      <c r="AA1573" s="5">
        <v>0</v>
      </c>
      <c r="AB1573" s="5">
        <v>0</v>
      </c>
      <c r="AC1573" s="5">
        <v>0</v>
      </c>
      <c r="AD1573" s="5">
        <v>130</v>
      </c>
      <c r="AE1573" s="5">
        <v>92</v>
      </c>
      <c r="AF1573" s="5">
        <v>4</v>
      </c>
      <c r="AG1573" s="6">
        <v>4.3478260869565215</v>
      </c>
      <c r="AH1573" s="6">
        <v>70.769230769230774</v>
      </c>
      <c r="AI1573" s="3"/>
      <c r="AJ1573" s="3"/>
    </row>
    <row r="1574" spans="1:36" hidden="1" x14ac:dyDescent="0.2">
      <c r="A1574" s="1" t="str">
        <f t="shared" si="24"/>
        <v>ChesterfieldBangladeshi</v>
      </c>
      <c r="B1574" s="3" t="s">
        <v>191</v>
      </c>
      <c r="C1574" s="3" t="s">
        <v>192</v>
      </c>
      <c r="D1574" s="3" t="s">
        <v>712</v>
      </c>
      <c r="E1574" s="5">
        <v>141</v>
      </c>
      <c r="F1574" s="5">
        <v>8</v>
      </c>
      <c r="G1574" s="5">
        <v>9</v>
      </c>
      <c r="H1574" s="5">
        <v>42</v>
      </c>
      <c r="I1574" s="5">
        <v>9</v>
      </c>
      <c r="J1574" s="5">
        <v>14</v>
      </c>
      <c r="K1574" s="5">
        <v>0</v>
      </c>
      <c r="L1574" s="5">
        <v>5</v>
      </c>
      <c r="M1574" s="5">
        <v>0</v>
      </c>
      <c r="N1574" s="5">
        <v>0</v>
      </c>
      <c r="O1574" s="6">
        <v>5.6737588652482271</v>
      </c>
      <c r="P1574" s="6">
        <v>6.3829787234042552</v>
      </c>
      <c r="Q1574" s="6">
        <v>29.787234042553191</v>
      </c>
      <c r="R1574" s="6">
        <v>6.3829787234042552</v>
      </c>
      <c r="S1574" s="6">
        <v>9.9290780141843964</v>
      </c>
      <c r="T1574" s="6">
        <v>0</v>
      </c>
      <c r="U1574" s="6">
        <v>3.5460992907801416</v>
      </c>
      <c r="V1574" s="6">
        <v>0</v>
      </c>
      <c r="W1574" s="6">
        <v>0</v>
      </c>
      <c r="X1574" s="5">
        <v>48</v>
      </c>
      <c r="Y1574" s="5">
        <v>30</v>
      </c>
      <c r="Z1574" s="5">
        <v>0</v>
      </c>
      <c r="AA1574" s="5">
        <v>0</v>
      </c>
      <c r="AB1574" s="5">
        <v>0</v>
      </c>
      <c r="AC1574" s="5">
        <v>0</v>
      </c>
      <c r="AD1574" s="5">
        <v>48</v>
      </c>
      <c r="AE1574" s="5">
        <v>30</v>
      </c>
      <c r="AF1574" s="5">
        <v>0</v>
      </c>
      <c r="AG1574" s="6">
        <v>0</v>
      </c>
      <c r="AH1574" s="6">
        <v>62.5</v>
      </c>
      <c r="AI1574" s="3"/>
      <c r="AJ1574" s="3"/>
    </row>
    <row r="1575" spans="1:36" hidden="1" x14ac:dyDescent="0.2">
      <c r="A1575" s="1" t="str">
        <f t="shared" si="24"/>
        <v>ChesterfieldChinese</v>
      </c>
      <c r="B1575" s="3" t="s">
        <v>191</v>
      </c>
      <c r="C1575" s="3" t="s">
        <v>192</v>
      </c>
      <c r="D1575" s="3" t="s">
        <v>713</v>
      </c>
      <c r="E1575" s="5">
        <v>367</v>
      </c>
      <c r="F1575" s="5">
        <v>39</v>
      </c>
      <c r="G1575" s="5">
        <v>30</v>
      </c>
      <c r="H1575" s="5">
        <v>94</v>
      </c>
      <c r="I1575" s="5">
        <v>36</v>
      </c>
      <c r="J1575" s="5">
        <v>46</v>
      </c>
      <c r="K1575" s="5">
        <v>0</v>
      </c>
      <c r="L1575" s="5">
        <v>28</v>
      </c>
      <c r="M1575" s="5">
        <v>12</v>
      </c>
      <c r="N1575" s="5">
        <v>0</v>
      </c>
      <c r="O1575" s="6">
        <v>10.626702997275205</v>
      </c>
      <c r="P1575" s="6">
        <v>8.1743869209809272</v>
      </c>
      <c r="Q1575" s="6">
        <v>25.61307901907357</v>
      </c>
      <c r="R1575" s="6">
        <v>9.8092643051771109</v>
      </c>
      <c r="S1575" s="6">
        <v>12.534059945504087</v>
      </c>
      <c r="T1575" s="6">
        <v>0</v>
      </c>
      <c r="U1575" s="6">
        <v>7.6294277929155312</v>
      </c>
      <c r="V1575" s="6">
        <v>3.2697547683923704</v>
      </c>
      <c r="W1575" s="6">
        <v>0</v>
      </c>
      <c r="X1575" s="5">
        <v>165</v>
      </c>
      <c r="Y1575" s="5">
        <v>143</v>
      </c>
      <c r="Z1575" s="5">
        <v>12</v>
      </c>
      <c r="AA1575" s="5">
        <v>0</v>
      </c>
      <c r="AB1575" s="5">
        <v>0</v>
      </c>
      <c r="AC1575" s="5">
        <v>0</v>
      </c>
      <c r="AD1575" s="5">
        <v>165</v>
      </c>
      <c r="AE1575" s="5">
        <v>143</v>
      </c>
      <c r="AF1575" s="5">
        <v>12</v>
      </c>
      <c r="AG1575" s="6">
        <v>8.3916083916083917</v>
      </c>
      <c r="AH1575" s="6">
        <v>86.666666666666671</v>
      </c>
      <c r="AI1575" s="3"/>
      <c r="AJ1575" s="3"/>
    </row>
    <row r="1576" spans="1:36" hidden="1" x14ac:dyDescent="0.2">
      <c r="A1576" s="1" t="str">
        <f t="shared" si="24"/>
        <v>ChesterfieldAsian Other</v>
      </c>
      <c r="B1576" s="3" t="s">
        <v>191</v>
      </c>
      <c r="C1576" s="3" t="s">
        <v>192</v>
      </c>
      <c r="D1576" s="3" t="s">
        <v>714</v>
      </c>
      <c r="E1576" s="5">
        <v>263</v>
      </c>
      <c r="F1576" s="5">
        <v>21</v>
      </c>
      <c r="G1576" s="5">
        <v>14</v>
      </c>
      <c r="H1576" s="5">
        <v>44</v>
      </c>
      <c r="I1576" s="5">
        <v>35</v>
      </c>
      <c r="J1576" s="5">
        <v>22</v>
      </c>
      <c r="K1576" s="5">
        <v>0</v>
      </c>
      <c r="L1576" s="5">
        <v>20</v>
      </c>
      <c r="M1576" s="5">
        <v>8</v>
      </c>
      <c r="N1576" s="5">
        <v>0</v>
      </c>
      <c r="O1576" s="6">
        <v>7.9847908745247151</v>
      </c>
      <c r="P1576" s="6">
        <v>5.3231939163498101</v>
      </c>
      <c r="Q1576" s="6">
        <v>16.730038022813687</v>
      </c>
      <c r="R1576" s="6">
        <v>13.307984790874524</v>
      </c>
      <c r="S1576" s="6">
        <v>8.3650190114068437</v>
      </c>
      <c r="T1576" s="6">
        <v>0</v>
      </c>
      <c r="U1576" s="6">
        <v>7.6045627376425857</v>
      </c>
      <c r="V1576" s="6">
        <v>3.041825095057034</v>
      </c>
      <c r="W1576" s="6">
        <v>0</v>
      </c>
      <c r="X1576" s="5">
        <v>137</v>
      </c>
      <c r="Y1576" s="5">
        <v>105</v>
      </c>
      <c r="Z1576" s="5">
        <v>15</v>
      </c>
      <c r="AA1576" s="5">
        <v>0</v>
      </c>
      <c r="AB1576" s="5">
        <v>0</v>
      </c>
      <c r="AC1576" s="5">
        <v>0</v>
      </c>
      <c r="AD1576" s="5">
        <v>137</v>
      </c>
      <c r="AE1576" s="5">
        <v>105</v>
      </c>
      <c r="AF1576" s="5">
        <v>15</v>
      </c>
      <c r="AG1576" s="6">
        <v>14.285714285714286</v>
      </c>
      <c r="AH1576" s="6">
        <v>76.642335766423358</v>
      </c>
      <c r="AI1576" s="3"/>
      <c r="AJ1576" s="3"/>
    </row>
    <row r="1577" spans="1:36" hidden="1" x14ac:dyDescent="0.2">
      <c r="A1577" s="1" t="str">
        <f t="shared" si="24"/>
        <v>ChesterfieldBlack African</v>
      </c>
      <c r="B1577" s="3" t="s">
        <v>191</v>
      </c>
      <c r="C1577" s="3" t="s">
        <v>192</v>
      </c>
      <c r="D1577" s="3" t="s">
        <v>715</v>
      </c>
      <c r="E1577" s="5">
        <v>433</v>
      </c>
      <c r="F1577" s="5">
        <v>42</v>
      </c>
      <c r="G1577" s="5">
        <v>39</v>
      </c>
      <c r="H1577" s="5">
        <v>130</v>
      </c>
      <c r="I1577" s="5">
        <v>42</v>
      </c>
      <c r="J1577" s="5">
        <v>91</v>
      </c>
      <c r="K1577" s="5">
        <v>0</v>
      </c>
      <c r="L1577" s="5">
        <v>45</v>
      </c>
      <c r="M1577" s="5">
        <v>7</v>
      </c>
      <c r="N1577" s="5">
        <v>0</v>
      </c>
      <c r="O1577" s="6">
        <v>9.699769053117782</v>
      </c>
      <c r="P1577" s="6">
        <v>9.0069284064665123</v>
      </c>
      <c r="Q1577" s="6">
        <v>30.023094688221708</v>
      </c>
      <c r="R1577" s="6">
        <v>9.699769053117782</v>
      </c>
      <c r="S1577" s="6">
        <v>21.016166281755197</v>
      </c>
      <c r="T1577" s="6">
        <v>0</v>
      </c>
      <c r="U1577" s="6">
        <v>10.392609699769054</v>
      </c>
      <c r="V1577" s="6">
        <v>1.6166281755196306</v>
      </c>
      <c r="W1577" s="6">
        <v>0</v>
      </c>
      <c r="X1577" s="5">
        <v>212</v>
      </c>
      <c r="Y1577" s="5">
        <v>202</v>
      </c>
      <c r="Z1577" s="5">
        <v>17</v>
      </c>
      <c r="AA1577" s="5">
        <v>0</v>
      </c>
      <c r="AB1577" s="5">
        <v>0</v>
      </c>
      <c r="AC1577" s="5">
        <v>0</v>
      </c>
      <c r="AD1577" s="5">
        <v>212</v>
      </c>
      <c r="AE1577" s="5">
        <v>202</v>
      </c>
      <c r="AF1577" s="5">
        <v>17</v>
      </c>
      <c r="AG1577" s="6">
        <v>8.4158415841584162</v>
      </c>
      <c r="AH1577" s="6">
        <v>95.283018867924525</v>
      </c>
      <c r="AI1577" s="3"/>
      <c r="AJ1577" s="3"/>
    </row>
    <row r="1578" spans="1:36" hidden="1" x14ac:dyDescent="0.2">
      <c r="A1578" s="1" t="str">
        <f t="shared" si="24"/>
        <v>ChesterfieldBlack Caribbean</v>
      </c>
      <c r="B1578" s="3" t="s">
        <v>191</v>
      </c>
      <c r="C1578" s="3" t="s">
        <v>192</v>
      </c>
      <c r="D1578" s="3" t="s">
        <v>716</v>
      </c>
      <c r="E1578" s="5">
        <v>271</v>
      </c>
      <c r="F1578" s="5">
        <v>31</v>
      </c>
      <c r="G1578" s="5">
        <v>29</v>
      </c>
      <c r="H1578" s="5">
        <v>78</v>
      </c>
      <c r="I1578" s="5">
        <v>49</v>
      </c>
      <c r="J1578" s="5">
        <v>42</v>
      </c>
      <c r="K1578" s="5">
        <v>0</v>
      </c>
      <c r="L1578" s="5">
        <v>15</v>
      </c>
      <c r="M1578" s="5">
        <v>4</v>
      </c>
      <c r="N1578" s="5">
        <v>0</v>
      </c>
      <c r="O1578" s="6">
        <v>11.439114391143912</v>
      </c>
      <c r="P1578" s="6">
        <v>10.701107011070111</v>
      </c>
      <c r="Q1578" s="6">
        <v>28.782287822878228</v>
      </c>
      <c r="R1578" s="6">
        <v>18.081180811808117</v>
      </c>
      <c r="S1578" s="6">
        <v>15.498154981549815</v>
      </c>
      <c r="T1578" s="6">
        <v>0</v>
      </c>
      <c r="U1578" s="6">
        <v>5.5350553505535052</v>
      </c>
      <c r="V1578" s="6">
        <v>1.4760147601476015</v>
      </c>
      <c r="W1578" s="6">
        <v>0</v>
      </c>
      <c r="X1578" s="5">
        <v>116</v>
      </c>
      <c r="Y1578" s="5">
        <v>101</v>
      </c>
      <c r="Z1578" s="5">
        <v>9</v>
      </c>
      <c r="AA1578" s="5">
        <v>0</v>
      </c>
      <c r="AB1578" s="5">
        <v>0</v>
      </c>
      <c r="AC1578" s="5">
        <v>0</v>
      </c>
      <c r="AD1578" s="5">
        <v>116</v>
      </c>
      <c r="AE1578" s="5">
        <v>101</v>
      </c>
      <c r="AF1578" s="5">
        <v>9</v>
      </c>
      <c r="AG1578" s="6">
        <v>8.9108910891089117</v>
      </c>
      <c r="AH1578" s="6">
        <v>87.068965517241381</v>
      </c>
      <c r="AI1578" s="3"/>
      <c r="AJ1578" s="3"/>
    </row>
    <row r="1579" spans="1:36" hidden="1" x14ac:dyDescent="0.2">
      <c r="A1579" s="1" t="str">
        <f t="shared" si="24"/>
        <v>ChesterfieldBlack Other</v>
      </c>
      <c r="B1579" s="3" t="s">
        <v>191</v>
      </c>
      <c r="C1579" s="3" t="s">
        <v>192</v>
      </c>
      <c r="D1579" s="3" t="s">
        <v>717</v>
      </c>
      <c r="E1579" s="5">
        <v>78</v>
      </c>
      <c r="F1579" s="5">
        <v>4</v>
      </c>
      <c r="G1579" s="5">
        <v>4</v>
      </c>
      <c r="H1579" s="5">
        <v>12</v>
      </c>
      <c r="I1579" s="5">
        <v>6</v>
      </c>
      <c r="J1579" s="5">
        <v>10</v>
      </c>
      <c r="K1579" s="5">
        <v>0</v>
      </c>
      <c r="L1579" s="5">
        <v>3</v>
      </c>
      <c r="M1579" s="5">
        <v>7</v>
      </c>
      <c r="N1579" s="5">
        <v>0</v>
      </c>
      <c r="O1579" s="6">
        <v>5.1282051282051286</v>
      </c>
      <c r="P1579" s="6">
        <v>5.1282051282051286</v>
      </c>
      <c r="Q1579" s="6">
        <v>15.384615384615385</v>
      </c>
      <c r="R1579" s="6">
        <v>7.6923076923076925</v>
      </c>
      <c r="S1579" s="6">
        <v>12.820512820512821</v>
      </c>
      <c r="T1579" s="6">
        <v>0</v>
      </c>
      <c r="U1579" s="6">
        <v>3.8461538461538463</v>
      </c>
      <c r="V1579" s="6">
        <v>8.9743589743589745</v>
      </c>
      <c r="W1579" s="6">
        <v>0</v>
      </c>
      <c r="X1579" s="5">
        <v>42</v>
      </c>
      <c r="Y1579" s="5">
        <v>37</v>
      </c>
      <c r="Z1579" s="5">
        <v>1</v>
      </c>
      <c r="AA1579" s="5">
        <v>0</v>
      </c>
      <c r="AB1579" s="5">
        <v>0</v>
      </c>
      <c r="AC1579" s="5">
        <v>0</v>
      </c>
      <c r="AD1579" s="5">
        <v>42</v>
      </c>
      <c r="AE1579" s="5">
        <v>37</v>
      </c>
      <c r="AF1579" s="5">
        <v>1</v>
      </c>
      <c r="AG1579" s="6">
        <v>2.7027027027027026</v>
      </c>
      <c r="AH1579" s="6">
        <v>88.095238095238102</v>
      </c>
      <c r="AI1579" s="3"/>
      <c r="AJ1579" s="3"/>
    </row>
    <row r="1580" spans="1:36" hidden="1" x14ac:dyDescent="0.2">
      <c r="A1580" s="1" t="str">
        <f t="shared" si="24"/>
        <v>ChesterfieldArab</v>
      </c>
      <c r="B1580" s="3" t="s">
        <v>191</v>
      </c>
      <c r="C1580" s="3" t="s">
        <v>192</v>
      </c>
      <c r="D1580" s="3" t="s">
        <v>699</v>
      </c>
      <c r="E1580" s="5">
        <v>60</v>
      </c>
      <c r="F1580" s="5">
        <v>4</v>
      </c>
      <c r="G1580" s="5">
        <v>1</v>
      </c>
      <c r="H1580" s="5">
        <v>8</v>
      </c>
      <c r="I1580" s="5">
        <v>2</v>
      </c>
      <c r="J1580" s="5">
        <v>6</v>
      </c>
      <c r="K1580" s="5">
        <v>0</v>
      </c>
      <c r="L1580" s="5">
        <v>1</v>
      </c>
      <c r="M1580" s="5">
        <v>5</v>
      </c>
      <c r="N1580" s="5">
        <v>0</v>
      </c>
      <c r="O1580" s="6">
        <v>6.666666666666667</v>
      </c>
      <c r="P1580" s="6">
        <v>1.6666666666666667</v>
      </c>
      <c r="Q1580" s="6">
        <v>13.333333333333334</v>
      </c>
      <c r="R1580" s="6">
        <v>3.3333333333333335</v>
      </c>
      <c r="S1580" s="6">
        <v>10</v>
      </c>
      <c r="T1580" s="6">
        <v>0</v>
      </c>
      <c r="U1580" s="6">
        <v>1.6666666666666667</v>
      </c>
      <c r="V1580" s="6">
        <v>8.3333333333333339</v>
      </c>
      <c r="W1580" s="6">
        <v>0</v>
      </c>
      <c r="X1580" s="5">
        <v>34</v>
      </c>
      <c r="Y1580" s="5">
        <v>29</v>
      </c>
      <c r="Z1580" s="5">
        <v>4</v>
      </c>
      <c r="AA1580" s="5">
        <v>0</v>
      </c>
      <c r="AB1580" s="5">
        <v>0</v>
      </c>
      <c r="AC1580" s="5">
        <v>0</v>
      </c>
      <c r="AD1580" s="5">
        <v>34</v>
      </c>
      <c r="AE1580" s="5">
        <v>29</v>
      </c>
      <c r="AF1580" s="5">
        <v>4</v>
      </c>
      <c r="AG1580" s="6">
        <v>13.793103448275861</v>
      </c>
      <c r="AH1580" s="6">
        <v>85.294117647058826</v>
      </c>
      <c r="AI1580" s="3"/>
      <c r="AJ1580" s="3"/>
    </row>
    <row r="1581" spans="1:36" hidden="1" x14ac:dyDescent="0.2">
      <c r="A1581" s="1" t="str">
        <f t="shared" si="24"/>
        <v>ChesterfieldOther</v>
      </c>
      <c r="B1581" s="3" t="s">
        <v>191</v>
      </c>
      <c r="C1581" s="3" t="s">
        <v>192</v>
      </c>
      <c r="D1581" s="3" t="s">
        <v>718</v>
      </c>
      <c r="E1581" s="5">
        <v>88</v>
      </c>
      <c r="F1581" s="5">
        <v>5</v>
      </c>
      <c r="G1581" s="5">
        <v>5</v>
      </c>
      <c r="H1581" s="5">
        <v>18</v>
      </c>
      <c r="I1581" s="5">
        <v>5</v>
      </c>
      <c r="J1581" s="5">
        <v>6</v>
      </c>
      <c r="K1581" s="5">
        <v>0</v>
      </c>
      <c r="L1581" s="5">
        <v>3</v>
      </c>
      <c r="M1581" s="5">
        <v>1</v>
      </c>
      <c r="N1581" s="5">
        <v>0</v>
      </c>
      <c r="O1581" s="6">
        <v>5.6818181818181817</v>
      </c>
      <c r="P1581" s="6">
        <v>5.6818181818181817</v>
      </c>
      <c r="Q1581" s="6">
        <v>20.454545454545453</v>
      </c>
      <c r="R1581" s="6">
        <v>5.6818181818181817</v>
      </c>
      <c r="S1581" s="6">
        <v>6.8181818181818183</v>
      </c>
      <c r="T1581" s="6">
        <v>0</v>
      </c>
      <c r="U1581" s="6">
        <v>3.4090909090909092</v>
      </c>
      <c r="V1581" s="6">
        <v>1.1363636363636365</v>
      </c>
      <c r="W1581" s="6">
        <v>0</v>
      </c>
      <c r="X1581" s="5">
        <v>56</v>
      </c>
      <c r="Y1581" s="5">
        <v>47</v>
      </c>
      <c r="Z1581" s="5">
        <v>5</v>
      </c>
      <c r="AA1581" s="5">
        <v>0</v>
      </c>
      <c r="AB1581" s="5">
        <v>0</v>
      </c>
      <c r="AC1581" s="5">
        <v>0</v>
      </c>
      <c r="AD1581" s="5">
        <v>56</v>
      </c>
      <c r="AE1581" s="5">
        <v>47</v>
      </c>
      <c r="AF1581" s="5">
        <v>5</v>
      </c>
      <c r="AG1581" s="6">
        <v>10.638297872340425</v>
      </c>
      <c r="AH1581" s="6">
        <v>83.928571428571431</v>
      </c>
      <c r="AI1581" s="3"/>
      <c r="AJ1581" s="3"/>
    </row>
    <row r="1582" spans="1:36" x14ac:dyDescent="0.2">
      <c r="A1582" s="1" t="str">
        <f t="shared" si="24"/>
        <v>ChichesterAll people</v>
      </c>
      <c r="B1582" s="3" t="s">
        <v>537</v>
      </c>
      <c r="C1582" s="3" t="s">
        <v>538</v>
      </c>
      <c r="D1582" s="3" t="s">
        <v>700</v>
      </c>
      <c r="E1582" s="5">
        <v>113794</v>
      </c>
      <c r="F1582" s="5">
        <v>0</v>
      </c>
      <c r="G1582" s="5">
        <v>0</v>
      </c>
      <c r="H1582" s="5">
        <v>0</v>
      </c>
      <c r="I1582" s="5">
        <v>0</v>
      </c>
      <c r="J1582" s="5">
        <v>1464</v>
      </c>
      <c r="K1582" s="5">
        <v>26717</v>
      </c>
      <c r="L1582" s="5">
        <v>0</v>
      </c>
      <c r="M1582" s="5">
        <v>1403</v>
      </c>
      <c r="N1582" s="5">
        <v>0</v>
      </c>
      <c r="O1582" s="6">
        <v>0</v>
      </c>
      <c r="P1582" s="6">
        <v>0</v>
      </c>
      <c r="Q1582" s="6">
        <v>0</v>
      </c>
      <c r="R1582" s="6">
        <v>0</v>
      </c>
      <c r="S1582" s="6">
        <v>1.2865353182065837</v>
      </c>
      <c r="T1582" s="6">
        <v>23.478390776315095</v>
      </c>
      <c r="U1582" s="6">
        <v>0</v>
      </c>
      <c r="V1582" s="6">
        <v>1.2329296799479761</v>
      </c>
      <c r="W1582" s="6">
        <v>0</v>
      </c>
      <c r="X1582" s="5">
        <v>31668</v>
      </c>
      <c r="Y1582" s="5">
        <v>28064</v>
      </c>
      <c r="Z1582" s="5">
        <v>1056</v>
      </c>
      <c r="AA1582" s="5">
        <v>0</v>
      </c>
      <c r="AB1582" s="5">
        <v>0</v>
      </c>
      <c r="AC1582" s="5">
        <v>0</v>
      </c>
      <c r="AD1582" s="5">
        <v>31668</v>
      </c>
      <c r="AE1582" s="5">
        <v>28064</v>
      </c>
      <c r="AF1582" s="5">
        <v>1056</v>
      </c>
      <c r="AG1582" s="6">
        <v>3.7628278221208666</v>
      </c>
      <c r="AH1582" s="6">
        <v>88.619426550461029</v>
      </c>
      <c r="AI1582" s="3"/>
      <c r="AJ1582" s="3"/>
    </row>
    <row r="1583" spans="1:36" hidden="1" x14ac:dyDescent="0.2">
      <c r="A1583" s="1" t="str">
        <f t="shared" si="24"/>
        <v>ChichesterWhite British</v>
      </c>
      <c r="B1583" s="3" t="s">
        <v>537</v>
      </c>
      <c r="C1583" s="3" t="s">
        <v>538</v>
      </c>
      <c r="D1583" s="3" t="s">
        <v>701</v>
      </c>
      <c r="E1583" s="5">
        <v>105841</v>
      </c>
      <c r="F1583" s="5">
        <v>0</v>
      </c>
      <c r="G1583" s="5">
        <v>0</v>
      </c>
      <c r="H1583" s="5">
        <v>0</v>
      </c>
      <c r="I1583" s="5">
        <v>0</v>
      </c>
      <c r="J1583" s="5">
        <v>1310</v>
      </c>
      <c r="K1583" s="5">
        <v>25030</v>
      </c>
      <c r="L1583" s="5">
        <v>0</v>
      </c>
      <c r="M1583" s="5">
        <v>1346</v>
      </c>
      <c r="N1583" s="5">
        <v>0</v>
      </c>
      <c r="O1583" s="6">
        <v>0</v>
      </c>
      <c r="P1583" s="6">
        <v>0</v>
      </c>
      <c r="Q1583" s="6">
        <v>0</v>
      </c>
      <c r="R1583" s="6">
        <v>0</v>
      </c>
      <c r="S1583" s="6">
        <v>1.237705615026313</v>
      </c>
      <c r="T1583" s="6">
        <v>23.648680568021845</v>
      </c>
      <c r="U1583" s="6">
        <v>0</v>
      </c>
      <c r="V1583" s="6">
        <v>1.2717188991033721</v>
      </c>
      <c r="W1583" s="6">
        <v>0</v>
      </c>
      <c r="X1583" s="5">
        <v>28310</v>
      </c>
      <c r="Y1583" s="5">
        <v>25098</v>
      </c>
      <c r="Z1583" s="5">
        <v>936</v>
      </c>
      <c r="AA1583" s="5">
        <v>0</v>
      </c>
      <c r="AB1583" s="5">
        <v>0</v>
      </c>
      <c r="AC1583" s="5">
        <v>0</v>
      </c>
      <c r="AD1583" s="5">
        <v>28310</v>
      </c>
      <c r="AE1583" s="5">
        <v>25098</v>
      </c>
      <c r="AF1583" s="5">
        <v>936</v>
      </c>
      <c r="AG1583" s="6">
        <v>3.7293808271575424</v>
      </c>
      <c r="AH1583" s="6">
        <v>88.65418580007065</v>
      </c>
      <c r="AI1583" s="3"/>
      <c r="AJ1583" s="3"/>
    </row>
    <row r="1584" spans="1:36" hidden="1" x14ac:dyDescent="0.2">
      <c r="A1584" s="1" t="str">
        <f t="shared" si="24"/>
        <v>ChichesterMinorities - all other than White British</v>
      </c>
      <c r="B1584" s="3" t="s">
        <v>537</v>
      </c>
      <c r="C1584" s="3" t="s">
        <v>538</v>
      </c>
      <c r="D1584" s="3" t="s">
        <v>702</v>
      </c>
      <c r="E1584" s="5">
        <v>7953</v>
      </c>
      <c r="F1584" s="5">
        <v>0</v>
      </c>
      <c r="G1584" s="5">
        <v>0</v>
      </c>
      <c r="H1584" s="5">
        <v>0</v>
      </c>
      <c r="I1584" s="5">
        <v>0</v>
      </c>
      <c r="J1584" s="5">
        <v>154</v>
      </c>
      <c r="K1584" s="5">
        <v>1687</v>
      </c>
      <c r="L1584" s="5">
        <v>0</v>
      </c>
      <c r="M1584" s="5">
        <v>57</v>
      </c>
      <c r="N1584" s="5">
        <v>0</v>
      </c>
      <c r="O1584" s="6">
        <v>0</v>
      </c>
      <c r="P1584" s="6">
        <v>0</v>
      </c>
      <c r="Q1584" s="6">
        <v>0</v>
      </c>
      <c r="R1584" s="6">
        <v>0</v>
      </c>
      <c r="S1584" s="6">
        <v>1.9363762102351314</v>
      </c>
      <c r="T1584" s="6">
        <v>21.212121212121211</v>
      </c>
      <c r="U1584" s="6">
        <v>0</v>
      </c>
      <c r="V1584" s="6">
        <v>0.71671067521689924</v>
      </c>
      <c r="W1584" s="6">
        <v>0</v>
      </c>
      <c r="X1584" s="5">
        <v>3358</v>
      </c>
      <c r="Y1584" s="5">
        <v>2966</v>
      </c>
      <c r="Z1584" s="5">
        <v>120</v>
      </c>
      <c r="AA1584" s="5">
        <v>0</v>
      </c>
      <c r="AB1584" s="5">
        <v>0</v>
      </c>
      <c r="AC1584" s="5">
        <v>0</v>
      </c>
      <c r="AD1584" s="5">
        <v>3358</v>
      </c>
      <c r="AE1584" s="5">
        <v>2966</v>
      </c>
      <c r="AF1584" s="5">
        <v>120</v>
      </c>
      <c r="AG1584" s="6">
        <v>4.0458530006743088</v>
      </c>
      <c r="AH1584" s="6">
        <v>88.326384752829071</v>
      </c>
      <c r="AI1584" s="3"/>
      <c r="AJ1584" s="3"/>
    </row>
    <row r="1585" spans="1:36" hidden="1" x14ac:dyDescent="0.2">
      <c r="A1585" s="1" t="str">
        <f t="shared" si="24"/>
        <v>ChichesterWhite Irish</v>
      </c>
      <c r="B1585" s="3" t="s">
        <v>537</v>
      </c>
      <c r="C1585" s="3" t="s">
        <v>538</v>
      </c>
      <c r="D1585" s="3" t="s">
        <v>703</v>
      </c>
      <c r="E1585" s="5">
        <v>743</v>
      </c>
      <c r="F1585" s="5">
        <v>0</v>
      </c>
      <c r="G1585" s="5">
        <v>0</v>
      </c>
      <c r="H1585" s="5">
        <v>0</v>
      </c>
      <c r="I1585" s="5">
        <v>0</v>
      </c>
      <c r="J1585" s="5">
        <v>18</v>
      </c>
      <c r="K1585" s="5">
        <v>175</v>
      </c>
      <c r="L1585" s="5">
        <v>0</v>
      </c>
      <c r="M1585" s="5">
        <v>7</v>
      </c>
      <c r="N1585" s="5">
        <v>0</v>
      </c>
      <c r="O1585" s="6">
        <v>0</v>
      </c>
      <c r="P1585" s="6">
        <v>0</v>
      </c>
      <c r="Q1585" s="6">
        <v>0</v>
      </c>
      <c r="R1585" s="6">
        <v>0</v>
      </c>
      <c r="S1585" s="6">
        <v>2.4226110363391657</v>
      </c>
      <c r="T1585" s="6">
        <v>23.553162853297444</v>
      </c>
      <c r="U1585" s="6">
        <v>0</v>
      </c>
      <c r="V1585" s="6">
        <v>0.94212651413189774</v>
      </c>
      <c r="W1585" s="6">
        <v>0</v>
      </c>
      <c r="X1585" s="5">
        <v>213</v>
      </c>
      <c r="Y1585" s="5">
        <v>185</v>
      </c>
      <c r="Z1585" s="5">
        <v>9</v>
      </c>
      <c r="AA1585" s="5">
        <v>0</v>
      </c>
      <c r="AB1585" s="5">
        <v>0</v>
      </c>
      <c r="AC1585" s="5">
        <v>0</v>
      </c>
      <c r="AD1585" s="5">
        <v>213</v>
      </c>
      <c r="AE1585" s="5">
        <v>185</v>
      </c>
      <c r="AF1585" s="5">
        <v>9</v>
      </c>
      <c r="AG1585" s="6">
        <v>4.8648648648648649</v>
      </c>
      <c r="AH1585" s="6">
        <v>86.854460093896719</v>
      </c>
      <c r="AI1585" s="3"/>
      <c r="AJ1585" s="3"/>
    </row>
    <row r="1586" spans="1:36" hidden="1" x14ac:dyDescent="0.2">
      <c r="A1586" s="1" t="str">
        <f t="shared" si="24"/>
        <v>ChichesterWhite Gyspy or Irish Traveller</v>
      </c>
      <c r="B1586" s="3" t="s">
        <v>537</v>
      </c>
      <c r="C1586" s="3" t="s">
        <v>538</v>
      </c>
      <c r="D1586" s="3" t="s">
        <v>704</v>
      </c>
      <c r="E1586" s="5">
        <v>238</v>
      </c>
      <c r="F1586" s="5">
        <v>0</v>
      </c>
      <c r="G1586" s="5">
        <v>0</v>
      </c>
      <c r="H1586" s="5">
        <v>0</v>
      </c>
      <c r="I1586" s="5">
        <v>0</v>
      </c>
      <c r="J1586" s="5">
        <v>2</v>
      </c>
      <c r="K1586" s="5">
        <v>71</v>
      </c>
      <c r="L1586" s="5">
        <v>0</v>
      </c>
      <c r="M1586" s="5">
        <v>5</v>
      </c>
      <c r="N1586" s="5">
        <v>0</v>
      </c>
      <c r="O1586" s="6">
        <v>0</v>
      </c>
      <c r="P1586" s="6">
        <v>0</v>
      </c>
      <c r="Q1586" s="6">
        <v>0</v>
      </c>
      <c r="R1586" s="6">
        <v>0</v>
      </c>
      <c r="S1586" s="6">
        <v>0.84033613445378152</v>
      </c>
      <c r="T1586" s="6">
        <v>29.831932773109244</v>
      </c>
      <c r="U1586" s="6">
        <v>0</v>
      </c>
      <c r="V1586" s="6">
        <v>2.1008403361344539</v>
      </c>
      <c r="W1586" s="6">
        <v>0</v>
      </c>
      <c r="X1586" s="5">
        <v>88</v>
      </c>
      <c r="Y1586" s="5">
        <v>53</v>
      </c>
      <c r="Z1586" s="5">
        <v>6</v>
      </c>
      <c r="AA1586" s="5">
        <v>0</v>
      </c>
      <c r="AB1586" s="5">
        <v>0</v>
      </c>
      <c r="AC1586" s="5">
        <v>0</v>
      </c>
      <c r="AD1586" s="5">
        <v>88</v>
      </c>
      <c r="AE1586" s="5">
        <v>53</v>
      </c>
      <c r="AF1586" s="5">
        <v>6</v>
      </c>
      <c r="AG1586" s="6">
        <v>11.320754716981131</v>
      </c>
      <c r="AH1586" s="6">
        <v>60.227272727272727</v>
      </c>
      <c r="AI1586" s="3"/>
      <c r="AJ1586" s="3"/>
    </row>
    <row r="1587" spans="1:36" hidden="1" x14ac:dyDescent="0.2">
      <c r="A1587" s="1" t="str">
        <f t="shared" si="24"/>
        <v>ChichesterWhite Other</v>
      </c>
      <c r="B1587" s="3" t="s">
        <v>537</v>
      </c>
      <c r="C1587" s="3" t="s">
        <v>538</v>
      </c>
      <c r="D1587" s="3" t="s">
        <v>705</v>
      </c>
      <c r="E1587" s="5">
        <v>3500</v>
      </c>
      <c r="F1587" s="5">
        <v>0</v>
      </c>
      <c r="G1587" s="5">
        <v>0</v>
      </c>
      <c r="H1587" s="5">
        <v>0</v>
      </c>
      <c r="I1587" s="5">
        <v>0</v>
      </c>
      <c r="J1587" s="5">
        <v>57</v>
      </c>
      <c r="K1587" s="5">
        <v>834</v>
      </c>
      <c r="L1587" s="5">
        <v>0</v>
      </c>
      <c r="M1587" s="5">
        <v>37</v>
      </c>
      <c r="N1587" s="5">
        <v>0</v>
      </c>
      <c r="O1587" s="6">
        <v>0</v>
      </c>
      <c r="P1587" s="6">
        <v>0</v>
      </c>
      <c r="Q1587" s="6">
        <v>0</v>
      </c>
      <c r="R1587" s="6">
        <v>0</v>
      </c>
      <c r="S1587" s="6">
        <v>1.6285714285714286</v>
      </c>
      <c r="T1587" s="6">
        <v>23.828571428571429</v>
      </c>
      <c r="U1587" s="6">
        <v>0</v>
      </c>
      <c r="V1587" s="6">
        <v>1.0571428571428572</v>
      </c>
      <c r="W1587" s="6">
        <v>0</v>
      </c>
      <c r="X1587" s="5">
        <v>1657</v>
      </c>
      <c r="Y1587" s="5">
        <v>1485</v>
      </c>
      <c r="Z1587" s="5">
        <v>45</v>
      </c>
      <c r="AA1587" s="5">
        <v>0</v>
      </c>
      <c r="AB1587" s="5">
        <v>0</v>
      </c>
      <c r="AC1587" s="5">
        <v>0</v>
      </c>
      <c r="AD1587" s="5">
        <v>1657</v>
      </c>
      <c r="AE1587" s="5">
        <v>1485</v>
      </c>
      <c r="AF1587" s="5">
        <v>45</v>
      </c>
      <c r="AG1587" s="6">
        <v>3.0303030303030303</v>
      </c>
      <c r="AH1587" s="6">
        <v>89.6197948098974</v>
      </c>
      <c r="AI1587" s="3"/>
      <c r="AJ1587" s="3"/>
    </row>
    <row r="1588" spans="1:36" hidden="1" x14ac:dyDescent="0.2">
      <c r="A1588" s="1" t="str">
        <f t="shared" si="24"/>
        <v>ChichesterMixed White and Black Caribbean</v>
      </c>
      <c r="B1588" s="3" t="s">
        <v>537</v>
      </c>
      <c r="C1588" s="3" t="s">
        <v>538</v>
      </c>
      <c r="D1588" s="3" t="s">
        <v>706</v>
      </c>
      <c r="E1588" s="5">
        <v>269</v>
      </c>
      <c r="F1588" s="5">
        <v>0</v>
      </c>
      <c r="G1588" s="5">
        <v>0</v>
      </c>
      <c r="H1588" s="5">
        <v>0</v>
      </c>
      <c r="I1588" s="5">
        <v>0</v>
      </c>
      <c r="J1588" s="5">
        <v>2</v>
      </c>
      <c r="K1588" s="5">
        <v>40</v>
      </c>
      <c r="L1588" s="5">
        <v>0</v>
      </c>
      <c r="M1588" s="5">
        <v>0</v>
      </c>
      <c r="N1588" s="5">
        <v>0</v>
      </c>
      <c r="O1588" s="6">
        <v>0</v>
      </c>
      <c r="P1588" s="6">
        <v>0</v>
      </c>
      <c r="Q1588" s="6">
        <v>0</v>
      </c>
      <c r="R1588" s="6">
        <v>0</v>
      </c>
      <c r="S1588" s="6">
        <v>0.74349442379182151</v>
      </c>
      <c r="T1588" s="6">
        <v>14.869888475836431</v>
      </c>
      <c r="U1588" s="6">
        <v>0</v>
      </c>
      <c r="V1588" s="6">
        <v>0</v>
      </c>
      <c r="W1588" s="6">
        <v>0</v>
      </c>
      <c r="X1588" s="5">
        <v>61</v>
      </c>
      <c r="Y1588" s="5">
        <v>55</v>
      </c>
      <c r="Z1588" s="5">
        <v>1</v>
      </c>
      <c r="AA1588" s="5">
        <v>0</v>
      </c>
      <c r="AB1588" s="5">
        <v>0</v>
      </c>
      <c r="AC1588" s="5">
        <v>0</v>
      </c>
      <c r="AD1588" s="5">
        <v>61</v>
      </c>
      <c r="AE1588" s="5">
        <v>55</v>
      </c>
      <c r="AF1588" s="5">
        <v>1</v>
      </c>
      <c r="AG1588" s="6">
        <v>1.8181818181818181</v>
      </c>
      <c r="AH1588" s="6">
        <v>90.163934426229503</v>
      </c>
      <c r="AI1588" s="3"/>
      <c r="AJ1588" s="3"/>
    </row>
    <row r="1589" spans="1:36" hidden="1" x14ac:dyDescent="0.2">
      <c r="A1589" s="1" t="str">
        <f t="shared" si="24"/>
        <v>ChichesterMixed White and Black African</v>
      </c>
      <c r="B1589" s="3" t="s">
        <v>537</v>
      </c>
      <c r="C1589" s="3" t="s">
        <v>538</v>
      </c>
      <c r="D1589" s="3" t="s">
        <v>707</v>
      </c>
      <c r="E1589" s="5">
        <v>158</v>
      </c>
      <c r="F1589" s="5">
        <v>0</v>
      </c>
      <c r="G1589" s="5">
        <v>0</v>
      </c>
      <c r="H1589" s="5">
        <v>0</v>
      </c>
      <c r="I1589" s="5">
        <v>0</v>
      </c>
      <c r="J1589" s="5">
        <v>5</v>
      </c>
      <c r="K1589" s="5">
        <v>39</v>
      </c>
      <c r="L1589" s="5">
        <v>0</v>
      </c>
      <c r="M1589" s="5">
        <v>0</v>
      </c>
      <c r="N1589" s="5">
        <v>0</v>
      </c>
      <c r="O1589" s="6">
        <v>0</v>
      </c>
      <c r="P1589" s="6">
        <v>0</v>
      </c>
      <c r="Q1589" s="6">
        <v>0</v>
      </c>
      <c r="R1589" s="6">
        <v>0</v>
      </c>
      <c r="S1589" s="6">
        <v>3.1645569620253164</v>
      </c>
      <c r="T1589" s="6">
        <v>24.683544303797468</v>
      </c>
      <c r="U1589" s="6">
        <v>0</v>
      </c>
      <c r="V1589" s="6">
        <v>0</v>
      </c>
      <c r="W1589" s="6">
        <v>0</v>
      </c>
      <c r="X1589" s="5">
        <v>31</v>
      </c>
      <c r="Y1589" s="5">
        <v>28</v>
      </c>
      <c r="Z1589" s="5">
        <v>2</v>
      </c>
      <c r="AA1589" s="5">
        <v>0</v>
      </c>
      <c r="AB1589" s="5">
        <v>0</v>
      </c>
      <c r="AC1589" s="5">
        <v>0</v>
      </c>
      <c r="AD1589" s="5">
        <v>31</v>
      </c>
      <c r="AE1589" s="5">
        <v>28</v>
      </c>
      <c r="AF1589" s="5">
        <v>2</v>
      </c>
      <c r="AG1589" s="6">
        <v>7.1428571428571432</v>
      </c>
      <c r="AH1589" s="6">
        <v>90.322580645161295</v>
      </c>
      <c r="AI1589" s="3"/>
      <c r="AJ1589" s="3"/>
    </row>
    <row r="1590" spans="1:36" hidden="1" x14ac:dyDescent="0.2">
      <c r="A1590" s="1" t="str">
        <f t="shared" si="24"/>
        <v>ChichesterMixed White and Asian</v>
      </c>
      <c r="B1590" s="3" t="s">
        <v>537</v>
      </c>
      <c r="C1590" s="3" t="s">
        <v>538</v>
      </c>
      <c r="D1590" s="3" t="s">
        <v>708</v>
      </c>
      <c r="E1590" s="5">
        <v>361</v>
      </c>
      <c r="F1590" s="5">
        <v>0</v>
      </c>
      <c r="G1590" s="5">
        <v>0</v>
      </c>
      <c r="H1590" s="5">
        <v>0</v>
      </c>
      <c r="I1590" s="5">
        <v>0</v>
      </c>
      <c r="J1590" s="5">
        <v>2</v>
      </c>
      <c r="K1590" s="5">
        <v>89</v>
      </c>
      <c r="L1590" s="5">
        <v>0</v>
      </c>
      <c r="M1590" s="5">
        <v>0</v>
      </c>
      <c r="N1590" s="5">
        <v>0</v>
      </c>
      <c r="O1590" s="6">
        <v>0</v>
      </c>
      <c r="P1590" s="6">
        <v>0</v>
      </c>
      <c r="Q1590" s="6">
        <v>0</v>
      </c>
      <c r="R1590" s="6">
        <v>0</v>
      </c>
      <c r="S1590" s="6">
        <v>0.554016620498615</v>
      </c>
      <c r="T1590" s="6">
        <v>24.653739612188367</v>
      </c>
      <c r="U1590" s="6">
        <v>0</v>
      </c>
      <c r="V1590" s="6">
        <v>0</v>
      </c>
      <c r="W1590" s="6">
        <v>0</v>
      </c>
      <c r="X1590" s="5">
        <v>92</v>
      </c>
      <c r="Y1590" s="5">
        <v>75</v>
      </c>
      <c r="Z1590" s="5">
        <v>1</v>
      </c>
      <c r="AA1590" s="5">
        <v>0</v>
      </c>
      <c r="AB1590" s="5">
        <v>0</v>
      </c>
      <c r="AC1590" s="5">
        <v>0</v>
      </c>
      <c r="AD1590" s="5">
        <v>92</v>
      </c>
      <c r="AE1590" s="5">
        <v>75</v>
      </c>
      <c r="AF1590" s="5">
        <v>1</v>
      </c>
      <c r="AG1590" s="6">
        <v>1.3333333333333333</v>
      </c>
      <c r="AH1590" s="6">
        <v>81.521739130434781</v>
      </c>
      <c r="AI1590" s="3"/>
      <c r="AJ1590" s="3"/>
    </row>
    <row r="1591" spans="1:36" hidden="1" x14ac:dyDescent="0.2">
      <c r="A1591" s="1" t="str">
        <f t="shared" si="24"/>
        <v>ChichesterMixed Other</v>
      </c>
      <c r="B1591" s="3" t="s">
        <v>537</v>
      </c>
      <c r="C1591" s="3" t="s">
        <v>538</v>
      </c>
      <c r="D1591" s="3" t="s">
        <v>709</v>
      </c>
      <c r="E1591" s="5">
        <v>304</v>
      </c>
      <c r="F1591" s="5">
        <v>0</v>
      </c>
      <c r="G1591" s="5">
        <v>0</v>
      </c>
      <c r="H1591" s="5">
        <v>0</v>
      </c>
      <c r="I1591" s="5">
        <v>0</v>
      </c>
      <c r="J1591" s="5">
        <v>6</v>
      </c>
      <c r="K1591" s="5">
        <v>55</v>
      </c>
      <c r="L1591" s="5">
        <v>0</v>
      </c>
      <c r="M1591" s="5">
        <v>1</v>
      </c>
      <c r="N1591" s="5">
        <v>0</v>
      </c>
      <c r="O1591" s="6">
        <v>0</v>
      </c>
      <c r="P1591" s="6">
        <v>0</v>
      </c>
      <c r="Q1591" s="6">
        <v>0</v>
      </c>
      <c r="R1591" s="6">
        <v>0</v>
      </c>
      <c r="S1591" s="6">
        <v>1.9736842105263157</v>
      </c>
      <c r="T1591" s="6">
        <v>18.092105263157894</v>
      </c>
      <c r="U1591" s="6">
        <v>0</v>
      </c>
      <c r="V1591" s="6">
        <v>0.32894736842105265</v>
      </c>
      <c r="W1591" s="6">
        <v>0</v>
      </c>
      <c r="X1591" s="5">
        <v>95</v>
      </c>
      <c r="Y1591" s="5">
        <v>80</v>
      </c>
      <c r="Z1591" s="5">
        <v>8</v>
      </c>
      <c r="AA1591" s="5">
        <v>0</v>
      </c>
      <c r="AB1591" s="5">
        <v>0</v>
      </c>
      <c r="AC1591" s="5">
        <v>0</v>
      </c>
      <c r="AD1591" s="5">
        <v>95</v>
      </c>
      <c r="AE1591" s="5">
        <v>80</v>
      </c>
      <c r="AF1591" s="5">
        <v>8</v>
      </c>
      <c r="AG1591" s="6">
        <v>10</v>
      </c>
      <c r="AH1591" s="6">
        <v>84.21052631578948</v>
      </c>
      <c r="AI1591" s="3"/>
      <c r="AJ1591" s="3"/>
    </row>
    <row r="1592" spans="1:36" hidden="1" x14ac:dyDescent="0.2">
      <c r="A1592" s="1" t="str">
        <f t="shared" si="24"/>
        <v>ChichesterIndian</v>
      </c>
      <c r="B1592" s="3" t="s">
        <v>537</v>
      </c>
      <c r="C1592" s="3" t="s">
        <v>538</v>
      </c>
      <c r="D1592" s="3" t="s">
        <v>710</v>
      </c>
      <c r="E1592" s="5">
        <v>470</v>
      </c>
      <c r="F1592" s="5">
        <v>0</v>
      </c>
      <c r="G1592" s="5">
        <v>0</v>
      </c>
      <c r="H1592" s="5">
        <v>0</v>
      </c>
      <c r="I1592" s="5">
        <v>0</v>
      </c>
      <c r="J1592" s="5">
        <v>15</v>
      </c>
      <c r="K1592" s="5">
        <v>58</v>
      </c>
      <c r="L1592" s="5">
        <v>0</v>
      </c>
      <c r="M1592" s="5">
        <v>0</v>
      </c>
      <c r="N1592" s="5">
        <v>0</v>
      </c>
      <c r="O1592" s="6">
        <v>0</v>
      </c>
      <c r="P1592" s="6">
        <v>0</v>
      </c>
      <c r="Q1592" s="6">
        <v>0</v>
      </c>
      <c r="R1592" s="6">
        <v>0</v>
      </c>
      <c r="S1592" s="6">
        <v>3.1914893617021276</v>
      </c>
      <c r="T1592" s="6">
        <v>12.340425531914894</v>
      </c>
      <c r="U1592" s="6">
        <v>0</v>
      </c>
      <c r="V1592" s="6">
        <v>0</v>
      </c>
      <c r="W1592" s="6">
        <v>0</v>
      </c>
      <c r="X1592" s="5">
        <v>268</v>
      </c>
      <c r="Y1592" s="5">
        <v>250</v>
      </c>
      <c r="Z1592" s="5">
        <v>8</v>
      </c>
      <c r="AA1592" s="5">
        <v>0</v>
      </c>
      <c r="AB1592" s="5">
        <v>0</v>
      </c>
      <c r="AC1592" s="5">
        <v>0</v>
      </c>
      <c r="AD1592" s="5">
        <v>268</v>
      </c>
      <c r="AE1592" s="5">
        <v>250</v>
      </c>
      <c r="AF1592" s="5">
        <v>8</v>
      </c>
      <c r="AG1592" s="6">
        <v>3.2</v>
      </c>
      <c r="AH1592" s="6">
        <v>93.28358208955224</v>
      </c>
      <c r="AI1592" s="3"/>
      <c r="AJ1592" s="3"/>
    </row>
    <row r="1593" spans="1:36" hidden="1" x14ac:dyDescent="0.2">
      <c r="A1593" s="1" t="str">
        <f t="shared" si="24"/>
        <v>ChichesterPakistani</v>
      </c>
      <c r="B1593" s="3" t="s">
        <v>537</v>
      </c>
      <c r="C1593" s="3" t="s">
        <v>538</v>
      </c>
      <c r="D1593" s="3" t="s">
        <v>711</v>
      </c>
      <c r="E1593" s="5">
        <v>36</v>
      </c>
      <c r="F1593" s="5">
        <v>0</v>
      </c>
      <c r="G1593" s="5">
        <v>0</v>
      </c>
      <c r="H1593" s="5">
        <v>0</v>
      </c>
      <c r="I1593" s="5">
        <v>0</v>
      </c>
      <c r="J1593" s="5">
        <v>0</v>
      </c>
      <c r="K1593" s="5">
        <v>2</v>
      </c>
      <c r="L1593" s="5">
        <v>0</v>
      </c>
      <c r="M1593" s="5">
        <v>0</v>
      </c>
      <c r="N1593" s="5">
        <v>0</v>
      </c>
      <c r="O1593" s="6">
        <v>0</v>
      </c>
      <c r="P1593" s="6">
        <v>0</v>
      </c>
      <c r="Q1593" s="6">
        <v>0</v>
      </c>
      <c r="R1593" s="6">
        <v>0</v>
      </c>
      <c r="S1593" s="6">
        <v>0</v>
      </c>
      <c r="T1593" s="6">
        <v>5.5555555555555554</v>
      </c>
      <c r="U1593" s="6">
        <v>0</v>
      </c>
      <c r="V1593" s="6">
        <v>0</v>
      </c>
      <c r="W1593" s="6">
        <v>0</v>
      </c>
      <c r="X1593" s="5">
        <v>20</v>
      </c>
      <c r="Y1593" s="5">
        <v>14</v>
      </c>
      <c r="Z1593" s="5">
        <v>1</v>
      </c>
      <c r="AA1593" s="5">
        <v>0</v>
      </c>
      <c r="AB1593" s="5">
        <v>0</v>
      </c>
      <c r="AC1593" s="5">
        <v>0</v>
      </c>
      <c r="AD1593" s="5">
        <v>20</v>
      </c>
      <c r="AE1593" s="5">
        <v>14</v>
      </c>
      <c r="AF1593" s="5">
        <v>1</v>
      </c>
      <c r="AG1593" s="6">
        <v>7.1428571428571432</v>
      </c>
      <c r="AH1593" s="6">
        <v>70</v>
      </c>
      <c r="AI1593" s="3"/>
      <c r="AJ1593" s="3"/>
    </row>
    <row r="1594" spans="1:36" hidden="1" x14ac:dyDescent="0.2">
      <c r="A1594" s="1" t="str">
        <f t="shared" si="24"/>
        <v>ChichesterBangladeshi</v>
      </c>
      <c r="B1594" s="3" t="s">
        <v>537</v>
      </c>
      <c r="C1594" s="3" t="s">
        <v>538</v>
      </c>
      <c r="D1594" s="3" t="s">
        <v>712</v>
      </c>
      <c r="E1594" s="5">
        <v>131</v>
      </c>
      <c r="F1594" s="5">
        <v>0</v>
      </c>
      <c r="G1594" s="5">
        <v>0</v>
      </c>
      <c r="H1594" s="5">
        <v>0</v>
      </c>
      <c r="I1594" s="5">
        <v>0</v>
      </c>
      <c r="J1594" s="5">
        <v>6</v>
      </c>
      <c r="K1594" s="5">
        <v>7</v>
      </c>
      <c r="L1594" s="5">
        <v>0</v>
      </c>
      <c r="M1594" s="5">
        <v>0</v>
      </c>
      <c r="N1594" s="5">
        <v>0</v>
      </c>
      <c r="O1594" s="6">
        <v>0</v>
      </c>
      <c r="P1594" s="6">
        <v>0</v>
      </c>
      <c r="Q1594" s="6">
        <v>0</v>
      </c>
      <c r="R1594" s="6">
        <v>0</v>
      </c>
      <c r="S1594" s="6">
        <v>4.5801526717557248</v>
      </c>
      <c r="T1594" s="6">
        <v>5.343511450381679</v>
      </c>
      <c r="U1594" s="6">
        <v>0</v>
      </c>
      <c r="V1594" s="6">
        <v>0</v>
      </c>
      <c r="W1594" s="6">
        <v>0</v>
      </c>
      <c r="X1594" s="5">
        <v>54</v>
      </c>
      <c r="Y1594" s="5">
        <v>44</v>
      </c>
      <c r="Z1594" s="5">
        <v>4</v>
      </c>
      <c r="AA1594" s="5">
        <v>0</v>
      </c>
      <c r="AB1594" s="5">
        <v>0</v>
      </c>
      <c r="AC1594" s="5">
        <v>0</v>
      </c>
      <c r="AD1594" s="5">
        <v>54</v>
      </c>
      <c r="AE1594" s="5">
        <v>44</v>
      </c>
      <c r="AF1594" s="5">
        <v>4</v>
      </c>
      <c r="AG1594" s="6">
        <v>9.0909090909090917</v>
      </c>
      <c r="AH1594" s="6">
        <v>81.481481481481481</v>
      </c>
      <c r="AI1594" s="3"/>
      <c r="AJ1594" s="3"/>
    </row>
    <row r="1595" spans="1:36" hidden="1" x14ac:dyDescent="0.2">
      <c r="A1595" s="1" t="str">
        <f t="shared" si="24"/>
        <v>ChichesterChinese</v>
      </c>
      <c r="B1595" s="3" t="s">
        <v>537</v>
      </c>
      <c r="C1595" s="3" t="s">
        <v>538</v>
      </c>
      <c r="D1595" s="3" t="s">
        <v>713</v>
      </c>
      <c r="E1595" s="5">
        <v>339</v>
      </c>
      <c r="F1595" s="5">
        <v>0</v>
      </c>
      <c r="G1595" s="5">
        <v>0</v>
      </c>
      <c r="H1595" s="5">
        <v>0</v>
      </c>
      <c r="I1595" s="5">
        <v>0</v>
      </c>
      <c r="J1595" s="5">
        <v>15</v>
      </c>
      <c r="K1595" s="5">
        <v>33</v>
      </c>
      <c r="L1595" s="5">
        <v>0</v>
      </c>
      <c r="M1595" s="5">
        <v>1</v>
      </c>
      <c r="N1595" s="5">
        <v>0</v>
      </c>
      <c r="O1595" s="6">
        <v>0</v>
      </c>
      <c r="P1595" s="6">
        <v>0</v>
      </c>
      <c r="Q1595" s="6">
        <v>0</v>
      </c>
      <c r="R1595" s="6">
        <v>0</v>
      </c>
      <c r="S1595" s="6">
        <v>4.4247787610619467</v>
      </c>
      <c r="T1595" s="6">
        <v>9.7345132743362832</v>
      </c>
      <c r="U1595" s="6">
        <v>0</v>
      </c>
      <c r="V1595" s="6">
        <v>0.29498525073746312</v>
      </c>
      <c r="W1595" s="6">
        <v>0</v>
      </c>
      <c r="X1595" s="5">
        <v>117</v>
      </c>
      <c r="Y1595" s="5">
        <v>104</v>
      </c>
      <c r="Z1595" s="5">
        <v>5</v>
      </c>
      <c r="AA1595" s="5">
        <v>0</v>
      </c>
      <c r="AB1595" s="5">
        <v>0</v>
      </c>
      <c r="AC1595" s="5">
        <v>0</v>
      </c>
      <c r="AD1595" s="5">
        <v>117</v>
      </c>
      <c r="AE1595" s="5">
        <v>104</v>
      </c>
      <c r="AF1595" s="5">
        <v>5</v>
      </c>
      <c r="AG1595" s="6">
        <v>4.8076923076923075</v>
      </c>
      <c r="AH1595" s="6">
        <v>88.888888888888886</v>
      </c>
      <c r="AI1595" s="3"/>
      <c r="AJ1595" s="3"/>
    </row>
    <row r="1596" spans="1:36" hidden="1" x14ac:dyDescent="0.2">
      <c r="A1596" s="1" t="str">
        <f t="shared" si="24"/>
        <v>ChichesterAsian Other</v>
      </c>
      <c r="B1596" s="3" t="s">
        <v>537</v>
      </c>
      <c r="C1596" s="3" t="s">
        <v>538</v>
      </c>
      <c r="D1596" s="3" t="s">
        <v>714</v>
      </c>
      <c r="E1596" s="5">
        <v>641</v>
      </c>
      <c r="F1596" s="5">
        <v>0</v>
      </c>
      <c r="G1596" s="5">
        <v>0</v>
      </c>
      <c r="H1596" s="5">
        <v>0</v>
      </c>
      <c r="I1596" s="5">
        <v>0</v>
      </c>
      <c r="J1596" s="5">
        <v>14</v>
      </c>
      <c r="K1596" s="5">
        <v>81</v>
      </c>
      <c r="L1596" s="5">
        <v>0</v>
      </c>
      <c r="M1596" s="5">
        <v>2</v>
      </c>
      <c r="N1596" s="5">
        <v>0</v>
      </c>
      <c r="O1596" s="6">
        <v>0</v>
      </c>
      <c r="P1596" s="6">
        <v>0</v>
      </c>
      <c r="Q1596" s="6">
        <v>0</v>
      </c>
      <c r="R1596" s="6">
        <v>0</v>
      </c>
      <c r="S1596" s="6">
        <v>2.1840873634945397</v>
      </c>
      <c r="T1596" s="6">
        <v>12.636505460218409</v>
      </c>
      <c r="U1596" s="6">
        <v>0</v>
      </c>
      <c r="V1596" s="6">
        <v>0.31201248049921998</v>
      </c>
      <c r="W1596" s="6">
        <v>0</v>
      </c>
      <c r="X1596" s="5">
        <v>308</v>
      </c>
      <c r="Y1596" s="5">
        <v>279</v>
      </c>
      <c r="Z1596" s="5">
        <v>11</v>
      </c>
      <c r="AA1596" s="5">
        <v>0</v>
      </c>
      <c r="AB1596" s="5">
        <v>0</v>
      </c>
      <c r="AC1596" s="5">
        <v>0</v>
      </c>
      <c r="AD1596" s="5">
        <v>308</v>
      </c>
      <c r="AE1596" s="5">
        <v>279</v>
      </c>
      <c r="AF1596" s="5">
        <v>11</v>
      </c>
      <c r="AG1596" s="6">
        <v>3.9426523297491038</v>
      </c>
      <c r="AH1596" s="6">
        <v>90.584415584415581</v>
      </c>
      <c r="AI1596" s="3"/>
      <c r="AJ1596" s="3"/>
    </row>
    <row r="1597" spans="1:36" hidden="1" x14ac:dyDescent="0.2">
      <c r="A1597" s="1" t="str">
        <f t="shared" si="24"/>
        <v>ChichesterBlack African</v>
      </c>
      <c r="B1597" s="3" t="s">
        <v>537</v>
      </c>
      <c r="C1597" s="3" t="s">
        <v>538</v>
      </c>
      <c r="D1597" s="3" t="s">
        <v>715</v>
      </c>
      <c r="E1597" s="5">
        <v>319</v>
      </c>
      <c r="F1597" s="5">
        <v>0</v>
      </c>
      <c r="G1597" s="5">
        <v>0</v>
      </c>
      <c r="H1597" s="5">
        <v>0</v>
      </c>
      <c r="I1597" s="5">
        <v>0</v>
      </c>
      <c r="J1597" s="5">
        <v>5</v>
      </c>
      <c r="K1597" s="5">
        <v>91</v>
      </c>
      <c r="L1597" s="5">
        <v>0</v>
      </c>
      <c r="M1597" s="5">
        <v>0</v>
      </c>
      <c r="N1597" s="5">
        <v>0</v>
      </c>
      <c r="O1597" s="6">
        <v>0</v>
      </c>
      <c r="P1597" s="6">
        <v>0</v>
      </c>
      <c r="Q1597" s="6">
        <v>0</v>
      </c>
      <c r="R1597" s="6">
        <v>0</v>
      </c>
      <c r="S1597" s="6">
        <v>1.567398119122257</v>
      </c>
      <c r="T1597" s="6">
        <v>28.526645768025077</v>
      </c>
      <c r="U1597" s="6">
        <v>0</v>
      </c>
      <c r="V1597" s="6">
        <v>0</v>
      </c>
      <c r="W1597" s="6">
        <v>0</v>
      </c>
      <c r="X1597" s="5">
        <v>141</v>
      </c>
      <c r="Y1597" s="5">
        <v>127</v>
      </c>
      <c r="Z1597" s="5">
        <v>11</v>
      </c>
      <c r="AA1597" s="5">
        <v>0</v>
      </c>
      <c r="AB1597" s="5">
        <v>0</v>
      </c>
      <c r="AC1597" s="5">
        <v>0</v>
      </c>
      <c r="AD1597" s="5">
        <v>141</v>
      </c>
      <c r="AE1597" s="5">
        <v>127</v>
      </c>
      <c r="AF1597" s="5">
        <v>11</v>
      </c>
      <c r="AG1597" s="6">
        <v>8.6614173228346463</v>
      </c>
      <c r="AH1597" s="6">
        <v>90.070921985815602</v>
      </c>
      <c r="AI1597" s="3"/>
      <c r="AJ1597" s="3"/>
    </row>
    <row r="1598" spans="1:36" hidden="1" x14ac:dyDescent="0.2">
      <c r="A1598" s="1" t="str">
        <f t="shared" si="24"/>
        <v>ChichesterBlack Caribbean</v>
      </c>
      <c r="B1598" s="3" t="s">
        <v>537</v>
      </c>
      <c r="C1598" s="3" t="s">
        <v>538</v>
      </c>
      <c r="D1598" s="3" t="s">
        <v>716</v>
      </c>
      <c r="E1598" s="5">
        <v>129</v>
      </c>
      <c r="F1598" s="5">
        <v>0</v>
      </c>
      <c r="G1598" s="5">
        <v>0</v>
      </c>
      <c r="H1598" s="5">
        <v>0</v>
      </c>
      <c r="I1598" s="5">
        <v>0</v>
      </c>
      <c r="J1598" s="5">
        <v>1</v>
      </c>
      <c r="K1598" s="5">
        <v>45</v>
      </c>
      <c r="L1598" s="5">
        <v>0</v>
      </c>
      <c r="M1598" s="5">
        <v>0</v>
      </c>
      <c r="N1598" s="5">
        <v>0</v>
      </c>
      <c r="O1598" s="6">
        <v>0</v>
      </c>
      <c r="P1598" s="6">
        <v>0</v>
      </c>
      <c r="Q1598" s="6">
        <v>0</v>
      </c>
      <c r="R1598" s="6">
        <v>0</v>
      </c>
      <c r="S1598" s="6">
        <v>0.77519379844961245</v>
      </c>
      <c r="T1598" s="6">
        <v>34.883720930232556</v>
      </c>
      <c r="U1598" s="6">
        <v>0</v>
      </c>
      <c r="V1598" s="6">
        <v>0</v>
      </c>
      <c r="W1598" s="6">
        <v>0</v>
      </c>
      <c r="X1598" s="5">
        <v>65</v>
      </c>
      <c r="Y1598" s="5">
        <v>59</v>
      </c>
      <c r="Z1598" s="5">
        <v>2</v>
      </c>
      <c r="AA1598" s="5">
        <v>0</v>
      </c>
      <c r="AB1598" s="5">
        <v>0</v>
      </c>
      <c r="AC1598" s="5">
        <v>0</v>
      </c>
      <c r="AD1598" s="5">
        <v>65</v>
      </c>
      <c r="AE1598" s="5">
        <v>59</v>
      </c>
      <c r="AF1598" s="5">
        <v>2</v>
      </c>
      <c r="AG1598" s="6">
        <v>3.3898305084745761</v>
      </c>
      <c r="AH1598" s="6">
        <v>90.769230769230774</v>
      </c>
      <c r="AI1598" s="3"/>
      <c r="AJ1598" s="3"/>
    </row>
    <row r="1599" spans="1:36" hidden="1" x14ac:dyDescent="0.2">
      <c r="A1599" s="1" t="str">
        <f t="shared" si="24"/>
        <v>ChichesterBlack Other</v>
      </c>
      <c r="B1599" s="3" t="s">
        <v>537</v>
      </c>
      <c r="C1599" s="3" t="s">
        <v>538</v>
      </c>
      <c r="D1599" s="3" t="s">
        <v>717</v>
      </c>
      <c r="E1599" s="5">
        <v>70</v>
      </c>
      <c r="F1599" s="5">
        <v>0</v>
      </c>
      <c r="G1599" s="5">
        <v>0</v>
      </c>
      <c r="H1599" s="5">
        <v>0</v>
      </c>
      <c r="I1599" s="5">
        <v>0</v>
      </c>
      <c r="J1599" s="5">
        <v>0</v>
      </c>
      <c r="K1599" s="5">
        <v>22</v>
      </c>
      <c r="L1599" s="5">
        <v>0</v>
      </c>
      <c r="M1599" s="5">
        <v>0</v>
      </c>
      <c r="N1599" s="5">
        <v>0</v>
      </c>
      <c r="O1599" s="6">
        <v>0</v>
      </c>
      <c r="P1599" s="6">
        <v>0</v>
      </c>
      <c r="Q1599" s="6">
        <v>0</v>
      </c>
      <c r="R1599" s="6">
        <v>0</v>
      </c>
      <c r="S1599" s="6">
        <v>0</v>
      </c>
      <c r="T1599" s="6">
        <v>31.428571428571427</v>
      </c>
      <c r="U1599" s="6">
        <v>0</v>
      </c>
      <c r="V1599" s="6">
        <v>0</v>
      </c>
      <c r="W1599" s="6">
        <v>0</v>
      </c>
      <c r="X1599" s="5">
        <v>31</v>
      </c>
      <c r="Y1599" s="5">
        <v>25</v>
      </c>
      <c r="Z1599" s="5">
        <v>2</v>
      </c>
      <c r="AA1599" s="5">
        <v>0</v>
      </c>
      <c r="AB1599" s="5">
        <v>0</v>
      </c>
      <c r="AC1599" s="5">
        <v>0</v>
      </c>
      <c r="AD1599" s="5">
        <v>31</v>
      </c>
      <c r="AE1599" s="5">
        <v>25</v>
      </c>
      <c r="AF1599" s="5">
        <v>2</v>
      </c>
      <c r="AG1599" s="6">
        <v>8</v>
      </c>
      <c r="AH1599" s="6">
        <v>80.645161290322577</v>
      </c>
      <c r="AI1599" s="3"/>
      <c r="AJ1599" s="3"/>
    </row>
    <row r="1600" spans="1:36" hidden="1" x14ac:dyDescent="0.2">
      <c r="A1600" s="1" t="str">
        <f t="shared" si="24"/>
        <v>ChichesterArab</v>
      </c>
      <c r="B1600" s="3" t="s">
        <v>537</v>
      </c>
      <c r="C1600" s="3" t="s">
        <v>538</v>
      </c>
      <c r="D1600" s="3" t="s">
        <v>699</v>
      </c>
      <c r="E1600" s="5">
        <v>102</v>
      </c>
      <c r="F1600" s="5">
        <v>0</v>
      </c>
      <c r="G1600" s="5">
        <v>0</v>
      </c>
      <c r="H1600" s="5">
        <v>0</v>
      </c>
      <c r="I1600" s="5">
        <v>0</v>
      </c>
      <c r="J1600" s="5">
        <v>0</v>
      </c>
      <c r="K1600" s="5">
        <v>11</v>
      </c>
      <c r="L1600" s="5">
        <v>0</v>
      </c>
      <c r="M1600" s="5">
        <v>1</v>
      </c>
      <c r="N1600" s="5">
        <v>0</v>
      </c>
      <c r="O1600" s="6">
        <v>0</v>
      </c>
      <c r="P1600" s="6">
        <v>0</v>
      </c>
      <c r="Q1600" s="6">
        <v>0</v>
      </c>
      <c r="R1600" s="6">
        <v>0</v>
      </c>
      <c r="S1600" s="6">
        <v>0</v>
      </c>
      <c r="T1600" s="6">
        <v>10.784313725490197</v>
      </c>
      <c r="U1600" s="6">
        <v>0</v>
      </c>
      <c r="V1600" s="6">
        <v>0.98039215686274506</v>
      </c>
      <c r="W1600" s="6">
        <v>0</v>
      </c>
      <c r="X1600" s="5">
        <v>49</v>
      </c>
      <c r="Y1600" s="5">
        <v>44</v>
      </c>
      <c r="Z1600" s="5">
        <v>1</v>
      </c>
      <c r="AA1600" s="5">
        <v>0</v>
      </c>
      <c r="AB1600" s="5">
        <v>0</v>
      </c>
      <c r="AC1600" s="5">
        <v>0</v>
      </c>
      <c r="AD1600" s="5">
        <v>49</v>
      </c>
      <c r="AE1600" s="5">
        <v>44</v>
      </c>
      <c r="AF1600" s="5">
        <v>1</v>
      </c>
      <c r="AG1600" s="6">
        <v>2.2727272727272729</v>
      </c>
      <c r="AH1600" s="6">
        <v>89.795918367346943</v>
      </c>
      <c r="AI1600" s="3"/>
      <c r="AJ1600" s="3"/>
    </row>
    <row r="1601" spans="1:36" hidden="1" x14ac:dyDescent="0.2">
      <c r="A1601" s="1" t="str">
        <f t="shared" si="24"/>
        <v>ChichesterOther</v>
      </c>
      <c r="B1601" s="3" t="s">
        <v>537</v>
      </c>
      <c r="C1601" s="3" t="s">
        <v>538</v>
      </c>
      <c r="D1601" s="3" t="s">
        <v>718</v>
      </c>
      <c r="E1601" s="5">
        <v>143</v>
      </c>
      <c r="F1601" s="5">
        <v>0</v>
      </c>
      <c r="G1601" s="5">
        <v>0</v>
      </c>
      <c r="H1601" s="5">
        <v>0</v>
      </c>
      <c r="I1601" s="5">
        <v>0</v>
      </c>
      <c r="J1601" s="5">
        <v>6</v>
      </c>
      <c r="K1601" s="5">
        <v>34</v>
      </c>
      <c r="L1601" s="5">
        <v>0</v>
      </c>
      <c r="M1601" s="5">
        <v>3</v>
      </c>
      <c r="N1601" s="5">
        <v>0</v>
      </c>
      <c r="O1601" s="6">
        <v>0</v>
      </c>
      <c r="P1601" s="6">
        <v>0</v>
      </c>
      <c r="Q1601" s="6">
        <v>0</v>
      </c>
      <c r="R1601" s="6">
        <v>0</v>
      </c>
      <c r="S1601" s="6">
        <v>4.1958041958041958</v>
      </c>
      <c r="T1601" s="6">
        <v>23.776223776223777</v>
      </c>
      <c r="U1601" s="6">
        <v>0</v>
      </c>
      <c r="V1601" s="6">
        <v>2.0979020979020979</v>
      </c>
      <c r="W1601" s="6">
        <v>0</v>
      </c>
      <c r="X1601" s="5">
        <v>68</v>
      </c>
      <c r="Y1601" s="5">
        <v>59</v>
      </c>
      <c r="Z1601" s="5">
        <v>3</v>
      </c>
      <c r="AA1601" s="5">
        <v>0</v>
      </c>
      <c r="AB1601" s="5">
        <v>0</v>
      </c>
      <c r="AC1601" s="5">
        <v>0</v>
      </c>
      <c r="AD1601" s="5">
        <v>68</v>
      </c>
      <c r="AE1601" s="5">
        <v>59</v>
      </c>
      <c r="AF1601" s="5">
        <v>3</v>
      </c>
      <c r="AG1601" s="6">
        <v>5.0847457627118642</v>
      </c>
      <c r="AH1601" s="6">
        <v>86.764705882352942</v>
      </c>
      <c r="AI1601" s="3"/>
      <c r="AJ1601" s="3"/>
    </row>
    <row r="1602" spans="1:36" x14ac:dyDescent="0.2">
      <c r="A1602" s="1" t="str">
        <f t="shared" ref="A1602:A1665" si="25">C1602&amp;D1602</f>
        <v>ChilternAll people</v>
      </c>
      <c r="B1602" s="3" t="s">
        <v>159</v>
      </c>
      <c r="C1602" s="3" t="s">
        <v>160</v>
      </c>
      <c r="D1602" s="3" t="s">
        <v>700</v>
      </c>
      <c r="E1602" s="5">
        <v>92635</v>
      </c>
      <c r="F1602" s="5">
        <v>0</v>
      </c>
      <c r="G1602" s="5">
        <v>0</v>
      </c>
      <c r="H1602" s="5">
        <v>1266</v>
      </c>
      <c r="I1602" s="5">
        <v>0</v>
      </c>
      <c r="J1602" s="5">
        <v>0</v>
      </c>
      <c r="K1602" s="5">
        <v>8203</v>
      </c>
      <c r="L1602" s="5">
        <v>1491</v>
      </c>
      <c r="M1602" s="5">
        <v>0</v>
      </c>
      <c r="N1602" s="5">
        <v>0</v>
      </c>
      <c r="O1602" s="6">
        <v>0</v>
      </c>
      <c r="P1602" s="6">
        <v>0</v>
      </c>
      <c r="Q1602" s="6">
        <v>1.3666540724348248</v>
      </c>
      <c r="R1602" s="6">
        <v>0</v>
      </c>
      <c r="S1602" s="6">
        <v>0</v>
      </c>
      <c r="T1602" s="6">
        <v>8.8551843255788842</v>
      </c>
      <c r="U1602" s="6">
        <v>1.6095428293841421</v>
      </c>
      <c r="V1602" s="6">
        <v>0</v>
      </c>
      <c r="W1602" s="6">
        <v>0</v>
      </c>
      <c r="X1602" s="5">
        <v>28194</v>
      </c>
      <c r="Y1602" s="5">
        <v>24830</v>
      </c>
      <c r="Z1602" s="5">
        <v>848</v>
      </c>
      <c r="AA1602" s="5">
        <v>0</v>
      </c>
      <c r="AB1602" s="5">
        <v>0</v>
      </c>
      <c r="AC1602" s="5">
        <v>0</v>
      </c>
      <c r="AD1602" s="5">
        <v>28194</v>
      </c>
      <c r="AE1602" s="5">
        <v>24830</v>
      </c>
      <c r="AF1602" s="5">
        <v>848</v>
      </c>
      <c r="AG1602" s="6">
        <v>3.4152235199355618</v>
      </c>
      <c r="AH1602" s="6">
        <v>88.068383343973892</v>
      </c>
      <c r="AI1602" s="3"/>
      <c r="AJ1602" s="3"/>
    </row>
    <row r="1603" spans="1:36" hidden="1" x14ac:dyDescent="0.2">
      <c r="A1603" s="1" t="str">
        <f t="shared" si="25"/>
        <v>ChilternWhite British</v>
      </c>
      <c r="B1603" s="3" t="s">
        <v>159</v>
      </c>
      <c r="C1603" s="3" t="s">
        <v>160</v>
      </c>
      <c r="D1603" s="3" t="s">
        <v>701</v>
      </c>
      <c r="E1603" s="5">
        <v>79579</v>
      </c>
      <c r="F1603" s="5">
        <v>0</v>
      </c>
      <c r="G1603" s="5">
        <v>0</v>
      </c>
      <c r="H1603" s="5">
        <v>978</v>
      </c>
      <c r="I1603" s="5">
        <v>0</v>
      </c>
      <c r="J1603" s="5">
        <v>0</v>
      </c>
      <c r="K1603" s="5">
        <v>7669</v>
      </c>
      <c r="L1603" s="5">
        <v>1272</v>
      </c>
      <c r="M1603" s="5">
        <v>0</v>
      </c>
      <c r="N1603" s="5">
        <v>0</v>
      </c>
      <c r="O1603" s="6">
        <v>0</v>
      </c>
      <c r="P1603" s="6">
        <v>0</v>
      </c>
      <c r="Q1603" s="6">
        <v>1.2289674411590998</v>
      </c>
      <c r="R1603" s="6">
        <v>0</v>
      </c>
      <c r="S1603" s="6">
        <v>0</v>
      </c>
      <c r="T1603" s="6">
        <v>9.6369645258171133</v>
      </c>
      <c r="U1603" s="6">
        <v>1.5984116412621421</v>
      </c>
      <c r="V1603" s="6">
        <v>0</v>
      </c>
      <c r="W1603" s="6">
        <v>0</v>
      </c>
      <c r="X1603" s="5">
        <v>22844</v>
      </c>
      <c r="Y1603" s="5">
        <v>20294</v>
      </c>
      <c r="Z1603" s="5">
        <v>640</v>
      </c>
      <c r="AA1603" s="5">
        <v>0</v>
      </c>
      <c r="AB1603" s="5">
        <v>0</v>
      </c>
      <c r="AC1603" s="5">
        <v>0</v>
      </c>
      <c r="AD1603" s="5">
        <v>22844</v>
      </c>
      <c r="AE1603" s="5">
        <v>20294</v>
      </c>
      <c r="AF1603" s="5">
        <v>640</v>
      </c>
      <c r="AG1603" s="6">
        <v>3.1536414703853355</v>
      </c>
      <c r="AH1603" s="6">
        <v>88.837331465592712</v>
      </c>
      <c r="AI1603" s="3"/>
      <c r="AJ1603" s="3"/>
    </row>
    <row r="1604" spans="1:36" hidden="1" x14ac:dyDescent="0.2">
      <c r="A1604" s="1" t="str">
        <f t="shared" si="25"/>
        <v>ChilternMinorities - all other than White British</v>
      </c>
      <c r="B1604" s="3" t="s">
        <v>159</v>
      </c>
      <c r="C1604" s="3" t="s">
        <v>160</v>
      </c>
      <c r="D1604" s="3" t="s">
        <v>702</v>
      </c>
      <c r="E1604" s="5">
        <v>13056</v>
      </c>
      <c r="F1604" s="5">
        <v>0</v>
      </c>
      <c r="G1604" s="5">
        <v>0</v>
      </c>
      <c r="H1604" s="5">
        <v>288</v>
      </c>
      <c r="I1604" s="5">
        <v>0</v>
      </c>
      <c r="J1604" s="5">
        <v>0</v>
      </c>
      <c r="K1604" s="5">
        <v>534</v>
      </c>
      <c r="L1604" s="5">
        <v>219</v>
      </c>
      <c r="M1604" s="5">
        <v>0</v>
      </c>
      <c r="N1604" s="5">
        <v>0</v>
      </c>
      <c r="O1604" s="6">
        <v>0</v>
      </c>
      <c r="P1604" s="6">
        <v>0</v>
      </c>
      <c r="Q1604" s="6">
        <v>2.2058823529411766</v>
      </c>
      <c r="R1604" s="6">
        <v>0</v>
      </c>
      <c r="S1604" s="6">
        <v>0</v>
      </c>
      <c r="T1604" s="6">
        <v>4.0900735294117645</v>
      </c>
      <c r="U1604" s="6">
        <v>1.677389705882353</v>
      </c>
      <c r="V1604" s="6">
        <v>0</v>
      </c>
      <c r="W1604" s="6">
        <v>0</v>
      </c>
      <c r="X1604" s="5">
        <v>5350</v>
      </c>
      <c r="Y1604" s="5">
        <v>4536</v>
      </c>
      <c r="Z1604" s="5">
        <v>208</v>
      </c>
      <c r="AA1604" s="5">
        <v>0</v>
      </c>
      <c r="AB1604" s="5">
        <v>0</v>
      </c>
      <c r="AC1604" s="5">
        <v>0</v>
      </c>
      <c r="AD1604" s="5">
        <v>5350</v>
      </c>
      <c r="AE1604" s="5">
        <v>4536</v>
      </c>
      <c r="AF1604" s="5">
        <v>208</v>
      </c>
      <c r="AG1604" s="6">
        <v>4.5855379188712524</v>
      </c>
      <c r="AH1604" s="6">
        <v>84.785046728971963</v>
      </c>
      <c r="AI1604" s="3"/>
      <c r="AJ1604" s="3"/>
    </row>
    <row r="1605" spans="1:36" hidden="1" x14ac:dyDescent="0.2">
      <c r="A1605" s="1" t="str">
        <f t="shared" si="25"/>
        <v>ChilternWhite Irish</v>
      </c>
      <c r="B1605" s="3" t="s">
        <v>159</v>
      </c>
      <c r="C1605" s="3" t="s">
        <v>160</v>
      </c>
      <c r="D1605" s="3" t="s">
        <v>703</v>
      </c>
      <c r="E1605" s="5">
        <v>1118</v>
      </c>
      <c r="F1605" s="5">
        <v>0</v>
      </c>
      <c r="G1605" s="5">
        <v>0</v>
      </c>
      <c r="H1605" s="5">
        <v>21</v>
      </c>
      <c r="I1605" s="5">
        <v>0</v>
      </c>
      <c r="J1605" s="5">
        <v>0</v>
      </c>
      <c r="K1605" s="5">
        <v>59</v>
      </c>
      <c r="L1605" s="5">
        <v>13</v>
      </c>
      <c r="M1605" s="5">
        <v>0</v>
      </c>
      <c r="N1605" s="5">
        <v>0</v>
      </c>
      <c r="O1605" s="6">
        <v>0</v>
      </c>
      <c r="P1605" s="6">
        <v>0</v>
      </c>
      <c r="Q1605" s="6">
        <v>1.8783542039355994</v>
      </c>
      <c r="R1605" s="6">
        <v>0</v>
      </c>
      <c r="S1605" s="6">
        <v>0</v>
      </c>
      <c r="T1605" s="6">
        <v>5.2772808586762077</v>
      </c>
      <c r="U1605" s="6">
        <v>1.1627906976744187</v>
      </c>
      <c r="V1605" s="6">
        <v>0</v>
      </c>
      <c r="W1605" s="6">
        <v>0</v>
      </c>
      <c r="X1605" s="5">
        <v>391</v>
      </c>
      <c r="Y1605" s="5">
        <v>352</v>
      </c>
      <c r="Z1605" s="5">
        <v>6</v>
      </c>
      <c r="AA1605" s="5">
        <v>0</v>
      </c>
      <c r="AB1605" s="5">
        <v>0</v>
      </c>
      <c r="AC1605" s="5">
        <v>0</v>
      </c>
      <c r="AD1605" s="5">
        <v>391</v>
      </c>
      <c r="AE1605" s="5">
        <v>352</v>
      </c>
      <c r="AF1605" s="5">
        <v>6</v>
      </c>
      <c r="AG1605" s="6">
        <v>1.7045454545454546</v>
      </c>
      <c r="AH1605" s="6">
        <v>90.025575447570333</v>
      </c>
      <c r="AI1605" s="3"/>
      <c r="AJ1605" s="3"/>
    </row>
    <row r="1606" spans="1:36" hidden="1" x14ac:dyDescent="0.2">
      <c r="A1606" s="1" t="str">
        <f t="shared" si="25"/>
        <v>ChilternWhite Gyspy or Irish Traveller</v>
      </c>
      <c r="B1606" s="3" t="s">
        <v>159</v>
      </c>
      <c r="C1606" s="3" t="s">
        <v>160</v>
      </c>
      <c r="D1606" s="3" t="s">
        <v>704</v>
      </c>
      <c r="E1606" s="5">
        <v>121</v>
      </c>
      <c r="F1606" s="5">
        <v>0</v>
      </c>
      <c r="G1606" s="5">
        <v>0</v>
      </c>
      <c r="H1606" s="5">
        <v>3</v>
      </c>
      <c r="I1606" s="5">
        <v>0</v>
      </c>
      <c r="J1606" s="5">
        <v>0</v>
      </c>
      <c r="K1606" s="5">
        <v>9</v>
      </c>
      <c r="L1606" s="5">
        <v>5</v>
      </c>
      <c r="M1606" s="5">
        <v>0</v>
      </c>
      <c r="N1606" s="5">
        <v>0</v>
      </c>
      <c r="O1606" s="6">
        <v>0</v>
      </c>
      <c r="P1606" s="6">
        <v>0</v>
      </c>
      <c r="Q1606" s="6">
        <v>2.4793388429752068</v>
      </c>
      <c r="R1606" s="6">
        <v>0</v>
      </c>
      <c r="S1606" s="6">
        <v>0</v>
      </c>
      <c r="T1606" s="6">
        <v>7.4380165289256199</v>
      </c>
      <c r="U1606" s="6">
        <v>4.1322314049586772</v>
      </c>
      <c r="V1606" s="6">
        <v>0</v>
      </c>
      <c r="W1606" s="6">
        <v>0</v>
      </c>
      <c r="X1606" s="5">
        <v>40</v>
      </c>
      <c r="Y1606" s="5">
        <v>20</v>
      </c>
      <c r="Z1606" s="5">
        <v>2</v>
      </c>
      <c r="AA1606" s="5">
        <v>0</v>
      </c>
      <c r="AB1606" s="5">
        <v>0</v>
      </c>
      <c r="AC1606" s="5">
        <v>0</v>
      </c>
      <c r="AD1606" s="5">
        <v>40</v>
      </c>
      <c r="AE1606" s="5">
        <v>20</v>
      </c>
      <c r="AF1606" s="5">
        <v>2</v>
      </c>
      <c r="AG1606" s="6">
        <v>10</v>
      </c>
      <c r="AH1606" s="6">
        <v>50</v>
      </c>
      <c r="AI1606" s="3"/>
      <c r="AJ1606" s="3"/>
    </row>
    <row r="1607" spans="1:36" hidden="1" x14ac:dyDescent="0.2">
      <c r="A1607" s="1" t="str">
        <f t="shared" si="25"/>
        <v>ChilternWhite Other</v>
      </c>
      <c r="B1607" s="3" t="s">
        <v>159</v>
      </c>
      <c r="C1607" s="3" t="s">
        <v>160</v>
      </c>
      <c r="D1607" s="3" t="s">
        <v>705</v>
      </c>
      <c r="E1607" s="5">
        <v>3931</v>
      </c>
      <c r="F1607" s="5">
        <v>0</v>
      </c>
      <c r="G1607" s="5">
        <v>0</v>
      </c>
      <c r="H1607" s="5">
        <v>93</v>
      </c>
      <c r="I1607" s="5">
        <v>0</v>
      </c>
      <c r="J1607" s="5">
        <v>0</v>
      </c>
      <c r="K1607" s="5">
        <v>222</v>
      </c>
      <c r="L1607" s="5">
        <v>64</v>
      </c>
      <c r="M1607" s="5">
        <v>0</v>
      </c>
      <c r="N1607" s="5">
        <v>0</v>
      </c>
      <c r="O1607" s="6">
        <v>0</v>
      </c>
      <c r="P1607" s="6">
        <v>0</v>
      </c>
      <c r="Q1607" s="6">
        <v>2.365810226405495</v>
      </c>
      <c r="R1607" s="6">
        <v>0</v>
      </c>
      <c r="S1607" s="6">
        <v>0</v>
      </c>
      <c r="T1607" s="6">
        <v>5.6474179598066652</v>
      </c>
      <c r="U1607" s="6">
        <v>1.6280844568812007</v>
      </c>
      <c r="V1607" s="6">
        <v>0</v>
      </c>
      <c r="W1607" s="6">
        <v>0</v>
      </c>
      <c r="X1607" s="5">
        <v>1963</v>
      </c>
      <c r="Y1607" s="5">
        <v>1723</v>
      </c>
      <c r="Z1607" s="5">
        <v>55</v>
      </c>
      <c r="AA1607" s="5">
        <v>0</v>
      </c>
      <c r="AB1607" s="5">
        <v>0</v>
      </c>
      <c r="AC1607" s="5">
        <v>0</v>
      </c>
      <c r="AD1607" s="5">
        <v>1963</v>
      </c>
      <c r="AE1607" s="5">
        <v>1723</v>
      </c>
      <c r="AF1607" s="5">
        <v>55</v>
      </c>
      <c r="AG1607" s="6">
        <v>3.1921067904817177</v>
      </c>
      <c r="AH1607" s="6">
        <v>87.773815588385119</v>
      </c>
      <c r="AI1607" s="3"/>
      <c r="AJ1607" s="3"/>
    </row>
    <row r="1608" spans="1:36" hidden="1" x14ac:dyDescent="0.2">
      <c r="A1608" s="1" t="str">
        <f t="shared" si="25"/>
        <v>ChilternMixed White and Black Caribbean</v>
      </c>
      <c r="B1608" s="3" t="s">
        <v>159</v>
      </c>
      <c r="C1608" s="3" t="s">
        <v>160</v>
      </c>
      <c r="D1608" s="3" t="s">
        <v>706</v>
      </c>
      <c r="E1608" s="5">
        <v>380</v>
      </c>
      <c r="F1608" s="5">
        <v>0</v>
      </c>
      <c r="G1608" s="5">
        <v>0</v>
      </c>
      <c r="H1608" s="5">
        <v>7</v>
      </c>
      <c r="I1608" s="5">
        <v>0</v>
      </c>
      <c r="J1608" s="5">
        <v>0</v>
      </c>
      <c r="K1608" s="5">
        <v>21</v>
      </c>
      <c r="L1608" s="5">
        <v>13</v>
      </c>
      <c r="M1608" s="5">
        <v>0</v>
      </c>
      <c r="N1608" s="5">
        <v>0</v>
      </c>
      <c r="O1608" s="6">
        <v>0</v>
      </c>
      <c r="P1608" s="6">
        <v>0</v>
      </c>
      <c r="Q1608" s="6">
        <v>1.8421052631578947</v>
      </c>
      <c r="R1608" s="6">
        <v>0</v>
      </c>
      <c r="S1608" s="6">
        <v>0</v>
      </c>
      <c r="T1608" s="6">
        <v>5.5263157894736841</v>
      </c>
      <c r="U1608" s="6">
        <v>3.4210526315789473</v>
      </c>
      <c r="V1608" s="6">
        <v>0</v>
      </c>
      <c r="W1608" s="6">
        <v>0</v>
      </c>
      <c r="X1608" s="5">
        <v>80</v>
      </c>
      <c r="Y1608" s="5">
        <v>65</v>
      </c>
      <c r="Z1608" s="5">
        <v>5</v>
      </c>
      <c r="AA1608" s="5">
        <v>0</v>
      </c>
      <c r="AB1608" s="5">
        <v>0</v>
      </c>
      <c r="AC1608" s="5">
        <v>0</v>
      </c>
      <c r="AD1608" s="5">
        <v>80</v>
      </c>
      <c r="AE1608" s="5">
        <v>65</v>
      </c>
      <c r="AF1608" s="5">
        <v>5</v>
      </c>
      <c r="AG1608" s="6">
        <v>7.6923076923076925</v>
      </c>
      <c r="AH1608" s="6">
        <v>81.25</v>
      </c>
      <c r="AI1608" s="3"/>
      <c r="AJ1608" s="3"/>
    </row>
    <row r="1609" spans="1:36" hidden="1" x14ac:dyDescent="0.2">
      <c r="A1609" s="1" t="str">
        <f t="shared" si="25"/>
        <v>ChilternMixed White and Black African</v>
      </c>
      <c r="B1609" s="3" t="s">
        <v>159</v>
      </c>
      <c r="C1609" s="3" t="s">
        <v>160</v>
      </c>
      <c r="D1609" s="3" t="s">
        <v>707</v>
      </c>
      <c r="E1609" s="5">
        <v>190</v>
      </c>
      <c r="F1609" s="5">
        <v>0</v>
      </c>
      <c r="G1609" s="5">
        <v>0</v>
      </c>
      <c r="H1609" s="5">
        <v>2</v>
      </c>
      <c r="I1609" s="5">
        <v>0</v>
      </c>
      <c r="J1609" s="5">
        <v>0</v>
      </c>
      <c r="K1609" s="5">
        <v>3</v>
      </c>
      <c r="L1609" s="5">
        <v>2</v>
      </c>
      <c r="M1609" s="5">
        <v>0</v>
      </c>
      <c r="N1609" s="5">
        <v>0</v>
      </c>
      <c r="O1609" s="6">
        <v>0</v>
      </c>
      <c r="P1609" s="6">
        <v>0</v>
      </c>
      <c r="Q1609" s="6">
        <v>1.0526315789473684</v>
      </c>
      <c r="R1609" s="6">
        <v>0</v>
      </c>
      <c r="S1609" s="6">
        <v>0</v>
      </c>
      <c r="T1609" s="6">
        <v>1.5789473684210527</v>
      </c>
      <c r="U1609" s="6">
        <v>1.0526315789473684</v>
      </c>
      <c r="V1609" s="6">
        <v>0</v>
      </c>
      <c r="W1609" s="6">
        <v>0</v>
      </c>
      <c r="X1609" s="5">
        <v>30</v>
      </c>
      <c r="Y1609" s="5">
        <v>26</v>
      </c>
      <c r="Z1609" s="5">
        <v>1</v>
      </c>
      <c r="AA1609" s="5">
        <v>0</v>
      </c>
      <c r="AB1609" s="5">
        <v>0</v>
      </c>
      <c r="AC1609" s="5">
        <v>0</v>
      </c>
      <c r="AD1609" s="5">
        <v>30</v>
      </c>
      <c r="AE1609" s="5">
        <v>26</v>
      </c>
      <c r="AF1609" s="5">
        <v>1</v>
      </c>
      <c r="AG1609" s="6">
        <v>3.8461538461538463</v>
      </c>
      <c r="AH1609" s="6">
        <v>86.666666666666671</v>
      </c>
      <c r="AI1609" s="3"/>
      <c r="AJ1609" s="3"/>
    </row>
    <row r="1610" spans="1:36" hidden="1" x14ac:dyDescent="0.2">
      <c r="A1610" s="1" t="str">
        <f t="shared" si="25"/>
        <v>ChilternMixed White and Asian</v>
      </c>
      <c r="B1610" s="3" t="s">
        <v>159</v>
      </c>
      <c r="C1610" s="3" t="s">
        <v>160</v>
      </c>
      <c r="D1610" s="3" t="s">
        <v>708</v>
      </c>
      <c r="E1610" s="5">
        <v>998</v>
      </c>
      <c r="F1610" s="5">
        <v>0</v>
      </c>
      <c r="G1610" s="5">
        <v>0</v>
      </c>
      <c r="H1610" s="5">
        <v>13</v>
      </c>
      <c r="I1610" s="5">
        <v>0</v>
      </c>
      <c r="J1610" s="5">
        <v>0</v>
      </c>
      <c r="K1610" s="5">
        <v>58</v>
      </c>
      <c r="L1610" s="5">
        <v>10</v>
      </c>
      <c r="M1610" s="5">
        <v>0</v>
      </c>
      <c r="N1610" s="5">
        <v>0</v>
      </c>
      <c r="O1610" s="6">
        <v>0</v>
      </c>
      <c r="P1610" s="6">
        <v>0</v>
      </c>
      <c r="Q1610" s="6">
        <v>1.3026052104208417</v>
      </c>
      <c r="R1610" s="6">
        <v>0</v>
      </c>
      <c r="S1610" s="6">
        <v>0</v>
      </c>
      <c r="T1610" s="6">
        <v>5.811623246492986</v>
      </c>
      <c r="U1610" s="6">
        <v>1.002004008016032</v>
      </c>
      <c r="V1610" s="6">
        <v>0</v>
      </c>
      <c r="W1610" s="6">
        <v>0</v>
      </c>
      <c r="X1610" s="5">
        <v>173</v>
      </c>
      <c r="Y1610" s="5">
        <v>153</v>
      </c>
      <c r="Z1610" s="5">
        <v>11</v>
      </c>
      <c r="AA1610" s="5">
        <v>0</v>
      </c>
      <c r="AB1610" s="5">
        <v>0</v>
      </c>
      <c r="AC1610" s="5">
        <v>0</v>
      </c>
      <c r="AD1610" s="5">
        <v>173</v>
      </c>
      <c r="AE1610" s="5">
        <v>153</v>
      </c>
      <c r="AF1610" s="5">
        <v>11</v>
      </c>
      <c r="AG1610" s="6">
        <v>7.1895424836601309</v>
      </c>
      <c r="AH1610" s="6">
        <v>88.439306358381501</v>
      </c>
      <c r="AI1610" s="3"/>
      <c r="AJ1610" s="3"/>
    </row>
    <row r="1611" spans="1:36" hidden="1" x14ac:dyDescent="0.2">
      <c r="A1611" s="1" t="str">
        <f t="shared" si="25"/>
        <v>ChilternMixed Other</v>
      </c>
      <c r="B1611" s="3" t="s">
        <v>159</v>
      </c>
      <c r="C1611" s="3" t="s">
        <v>160</v>
      </c>
      <c r="D1611" s="3" t="s">
        <v>709</v>
      </c>
      <c r="E1611" s="5">
        <v>472</v>
      </c>
      <c r="F1611" s="5">
        <v>0</v>
      </c>
      <c r="G1611" s="5">
        <v>0</v>
      </c>
      <c r="H1611" s="5">
        <v>8</v>
      </c>
      <c r="I1611" s="5">
        <v>0</v>
      </c>
      <c r="J1611" s="5">
        <v>0</v>
      </c>
      <c r="K1611" s="5">
        <v>28</v>
      </c>
      <c r="L1611" s="5">
        <v>26</v>
      </c>
      <c r="M1611" s="5">
        <v>0</v>
      </c>
      <c r="N1611" s="5">
        <v>0</v>
      </c>
      <c r="O1611" s="6">
        <v>0</v>
      </c>
      <c r="P1611" s="6">
        <v>0</v>
      </c>
      <c r="Q1611" s="6">
        <v>1.6949152542372881</v>
      </c>
      <c r="R1611" s="6">
        <v>0</v>
      </c>
      <c r="S1611" s="6">
        <v>0</v>
      </c>
      <c r="T1611" s="6">
        <v>5.9322033898305087</v>
      </c>
      <c r="U1611" s="6">
        <v>5.5084745762711869</v>
      </c>
      <c r="V1611" s="6">
        <v>0</v>
      </c>
      <c r="W1611" s="6">
        <v>0</v>
      </c>
      <c r="X1611" s="5">
        <v>105</v>
      </c>
      <c r="Y1611" s="5">
        <v>87</v>
      </c>
      <c r="Z1611" s="5">
        <v>1</v>
      </c>
      <c r="AA1611" s="5">
        <v>0</v>
      </c>
      <c r="AB1611" s="5">
        <v>0</v>
      </c>
      <c r="AC1611" s="5">
        <v>0</v>
      </c>
      <c r="AD1611" s="5">
        <v>105</v>
      </c>
      <c r="AE1611" s="5">
        <v>87</v>
      </c>
      <c r="AF1611" s="5">
        <v>1</v>
      </c>
      <c r="AG1611" s="6">
        <v>1.1494252873563218</v>
      </c>
      <c r="AH1611" s="6">
        <v>82.857142857142861</v>
      </c>
      <c r="AI1611" s="3"/>
      <c r="AJ1611" s="3"/>
    </row>
    <row r="1612" spans="1:36" hidden="1" x14ac:dyDescent="0.2">
      <c r="A1612" s="1" t="str">
        <f t="shared" si="25"/>
        <v>ChilternIndian</v>
      </c>
      <c r="B1612" s="3" t="s">
        <v>159</v>
      </c>
      <c r="C1612" s="3" t="s">
        <v>160</v>
      </c>
      <c r="D1612" s="3" t="s">
        <v>710</v>
      </c>
      <c r="E1612" s="5">
        <v>1799</v>
      </c>
      <c r="F1612" s="5">
        <v>0</v>
      </c>
      <c r="G1612" s="5">
        <v>0</v>
      </c>
      <c r="H1612" s="5">
        <v>91</v>
      </c>
      <c r="I1612" s="5">
        <v>0</v>
      </c>
      <c r="J1612" s="5">
        <v>0</v>
      </c>
      <c r="K1612" s="5">
        <v>61</v>
      </c>
      <c r="L1612" s="5">
        <v>14</v>
      </c>
      <c r="M1612" s="5">
        <v>0</v>
      </c>
      <c r="N1612" s="5">
        <v>0</v>
      </c>
      <c r="O1612" s="6">
        <v>0</v>
      </c>
      <c r="P1612" s="6">
        <v>0</v>
      </c>
      <c r="Q1612" s="6">
        <v>5.0583657587548636</v>
      </c>
      <c r="R1612" s="6">
        <v>0</v>
      </c>
      <c r="S1612" s="6">
        <v>0</v>
      </c>
      <c r="T1612" s="6">
        <v>3.3907726514730405</v>
      </c>
      <c r="U1612" s="6">
        <v>0.77821011673151752</v>
      </c>
      <c r="V1612" s="6">
        <v>0</v>
      </c>
      <c r="W1612" s="6">
        <v>0</v>
      </c>
      <c r="X1612" s="5">
        <v>814</v>
      </c>
      <c r="Y1612" s="5">
        <v>738</v>
      </c>
      <c r="Z1612" s="5">
        <v>34</v>
      </c>
      <c r="AA1612" s="5">
        <v>0</v>
      </c>
      <c r="AB1612" s="5">
        <v>0</v>
      </c>
      <c r="AC1612" s="5">
        <v>0</v>
      </c>
      <c r="AD1612" s="5">
        <v>814</v>
      </c>
      <c r="AE1612" s="5">
        <v>738</v>
      </c>
      <c r="AF1612" s="5">
        <v>34</v>
      </c>
      <c r="AG1612" s="6">
        <v>4.6070460704607044</v>
      </c>
      <c r="AH1612" s="6">
        <v>90.663390663390658</v>
      </c>
      <c r="AI1612" s="3"/>
      <c r="AJ1612" s="3"/>
    </row>
    <row r="1613" spans="1:36" hidden="1" x14ac:dyDescent="0.2">
      <c r="A1613" s="1" t="str">
        <f t="shared" si="25"/>
        <v>ChilternPakistani</v>
      </c>
      <c r="B1613" s="3" t="s">
        <v>159</v>
      </c>
      <c r="C1613" s="3" t="s">
        <v>160</v>
      </c>
      <c r="D1613" s="3" t="s">
        <v>711</v>
      </c>
      <c r="E1613" s="5">
        <v>1772</v>
      </c>
      <c r="F1613" s="5">
        <v>0</v>
      </c>
      <c r="G1613" s="5">
        <v>0</v>
      </c>
      <c r="H1613" s="5">
        <v>9</v>
      </c>
      <c r="I1613" s="5">
        <v>0</v>
      </c>
      <c r="J1613" s="5">
        <v>0</v>
      </c>
      <c r="K1613" s="5">
        <v>7</v>
      </c>
      <c r="L1613" s="5">
        <v>29</v>
      </c>
      <c r="M1613" s="5">
        <v>0</v>
      </c>
      <c r="N1613" s="5">
        <v>0</v>
      </c>
      <c r="O1613" s="6">
        <v>0</v>
      </c>
      <c r="P1613" s="6">
        <v>0</v>
      </c>
      <c r="Q1613" s="6">
        <v>0.50790067720090293</v>
      </c>
      <c r="R1613" s="6">
        <v>0</v>
      </c>
      <c r="S1613" s="6">
        <v>0</v>
      </c>
      <c r="T1613" s="6">
        <v>0.39503386004514673</v>
      </c>
      <c r="U1613" s="6">
        <v>1.6365688487584651</v>
      </c>
      <c r="V1613" s="6">
        <v>0</v>
      </c>
      <c r="W1613" s="6">
        <v>0</v>
      </c>
      <c r="X1613" s="5">
        <v>648</v>
      </c>
      <c r="Y1613" s="5">
        <v>440</v>
      </c>
      <c r="Z1613" s="5">
        <v>48</v>
      </c>
      <c r="AA1613" s="5">
        <v>0</v>
      </c>
      <c r="AB1613" s="5">
        <v>0</v>
      </c>
      <c r="AC1613" s="5">
        <v>0</v>
      </c>
      <c r="AD1613" s="5">
        <v>648</v>
      </c>
      <c r="AE1613" s="5">
        <v>440</v>
      </c>
      <c r="AF1613" s="5">
        <v>48</v>
      </c>
      <c r="AG1613" s="6">
        <v>10.909090909090908</v>
      </c>
      <c r="AH1613" s="6">
        <v>67.901234567901241</v>
      </c>
      <c r="AI1613" s="3"/>
      <c r="AJ1613" s="3"/>
    </row>
    <row r="1614" spans="1:36" hidden="1" x14ac:dyDescent="0.2">
      <c r="A1614" s="1" t="str">
        <f t="shared" si="25"/>
        <v>ChilternBangladeshi</v>
      </c>
      <c r="B1614" s="3" t="s">
        <v>159</v>
      </c>
      <c r="C1614" s="3" t="s">
        <v>160</v>
      </c>
      <c r="D1614" s="3" t="s">
        <v>712</v>
      </c>
      <c r="E1614" s="5">
        <v>120</v>
      </c>
      <c r="F1614" s="5">
        <v>0</v>
      </c>
      <c r="G1614" s="5">
        <v>0</v>
      </c>
      <c r="H1614" s="5">
        <v>0</v>
      </c>
      <c r="I1614" s="5">
        <v>0</v>
      </c>
      <c r="J1614" s="5">
        <v>0</v>
      </c>
      <c r="K1614" s="5">
        <v>5</v>
      </c>
      <c r="L1614" s="5">
        <v>0</v>
      </c>
      <c r="M1614" s="5">
        <v>0</v>
      </c>
      <c r="N1614" s="5">
        <v>0</v>
      </c>
      <c r="O1614" s="6">
        <v>0</v>
      </c>
      <c r="P1614" s="6">
        <v>0</v>
      </c>
      <c r="Q1614" s="6">
        <v>0</v>
      </c>
      <c r="R1614" s="6">
        <v>0</v>
      </c>
      <c r="S1614" s="6">
        <v>0</v>
      </c>
      <c r="T1614" s="6">
        <v>4.166666666666667</v>
      </c>
      <c r="U1614" s="6">
        <v>0</v>
      </c>
      <c r="V1614" s="6">
        <v>0</v>
      </c>
      <c r="W1614" s="6">
        <v>0</v>
      </c>
      <c r="X1614" s="5">
        <v>54</v>
      </c>
      <c r="Y1614" s="5">
        <v>45</v>
      </c>
      <c r="Z1614" s="5">
        <v>4</v>
      </c>
      <c r="AA1614" s="5">
        <v>0</v>
      </c>
      <c r="AB1614" s="5">
        <v>0</v>
      </c>
      <c r="AC1614" s="5">
        <v>0</v>
      </c>
      <c r="AD1614" s="5">
        <v>54</v>
      </c>
      <c r="AE1614" s="5">
        <v>45</v>
      </c>
      <c r="AF1614" s="5">
        <v>4</v>
      </c>
      <c r="AG1614" s="6">
        <v>8.8888888888888893</v>
      </c>
      <c r="AH1614" s="6">
        <v>83.333333333333329</v>
      </c>
      <c r="AI1614" s="3"/>
      <c r="AJ1614" s="3"/>
    </row>
    <row r="1615" spans="1:36" hidden="1" x14ac:dyDescent="0.2">
      <c r="A1615" s="1" t="str">
        <f t="shared" si="25"/>
        <v>ChilternChinese</v>
      </c>
      <c r="B1615" s="3" t="s">
        <v>159</v>
      </c>
      <c r="C1615" s="3" t="s">
        <v>160</v>
      </c>
      <c r="D1615" s="3" t="s">
        <v>713</v>
      </c>
      <c r="E1615" s="5">
        <v>442</v>
      </c>
      <c r="F1615" s="5">
        <v>0</v>
      </c>
      <c r="G1615" s="5">
        <v>0</v>
      </c>
      <c r="H1615" s="5">
        <v>8</v>
      </c>
      <c r="I1615" s="5">
        <v>0</v>
      </c>
      <c r="J1615" s="5">
        <v>0</v>
      </c>
      <c r="K1615" s="5">
        <v>11</v>
      </c>
      <c r="L1615" s="5">
        <v>0</v>
      </c>
      <c r="M1615" s="5">
        <v>0</v>
      </c>
      <c r="N1615" s="5">
        <v>0</v>
      </c>
      <c r="O1615" s="6">
        <v>0</v>
      </c>
      <c r="P1615" s="6">
        <v>0</v>
      </c>
      <c r="Q1615" s="6">
        <v>1.8099547511312217</v>
      </c>
      <c r="R1615" s="6">
        <v>0</v>
      </c>
      <c r="S1615" s="6">
        <v>0</v>
      </c>
      <c r="T1615" s="6">
        <v>2.4886877828054299</v>
      </c>
      <c r="U1615" s="6">
        <v>0</v>
      </c>
      <c r="V1615" s="6">
        <v>0</v>
      </c>
      <c r="W1615" s="6">
        <v>0</v>
      </c>
      <c r="X1615" s="5">
        <v>206</v>
      </c>
      <c r="Y1615" s="5">
        <v>174</v>
      </c>
      <c r="Z1615" s="5">
        <v>8</v>
      </c>
      <c r="AA1615" s="5">
        <v>0</v>
      </c>
      <c r="AB1615" s="5">
        <v>0</v>
      </c>
      <c r="AC1615" s="5">
        <v>0</v>
      </c>
      <c r="AD1615" s="5">
        <v>206</v>
      </c>
      <c r="AE1615" s="5">
        <v>174</v>
      </c>
      <c r="AF1615" s="5">
        <v>8</v>
      </c>
      <c r="AG1615" s="6">
        <v>4.5977011494252871</v>
      </c>
      <c r="AH1615" s="6">
        <v>84.466019417475735</v>
      </c>
      <c r="AI1615" s="3"/>
      <c r="AJ1615" s="3"/>
    </row>
    <row r="1616" spans="1:36" hidden="1" x14ac:dyDescent="0.2">
      <c r="A1616" s="1" t="str">
        <f t="shared" si="25"/>
        <v>ChilternAsian Other</v>
      </c>
      <c r="B1616" s="3" t="s">
        <v>159</v>
      </c>
      <c r="C1616" s="3" t="s">
        <v>160</v>
      </c>
      <c r="D1616" s="3" t="s">
        <v>714</v>
      </c>
      <c r="E1616" s="5">
        <v>913</v>
      </c>
      <c r="F1616" s="5">
        <v>0</v>
      </c>
      <c r="G1616" s="5">
        <v>0</v>
      </c>
      <c r="H1616" s="5">
        <v>24</v>
      </c>
      <c r="I1616" s="5">
        <v>0</v>
      </c>
      <c r="J1616" s="5">
        <v>0</v>
      </c>
      <c r="K1616" s="5">
        <v>28</v>
      </c>
      <c r="L1616" s="5">
        <v>20</v>
      </c>
      <c r="M1616" s="5">
        <v>0</v>
      </c>
      <c r="N1616" s="5">
        <v>0</v>
      </c>
      <c r="O1616" s="6">
        <v>0</v>
      </c>
      <c r="P1616" s="6">
        <v>0</v>
      </c>
      <c r="Q1616" s="6">
        <v>2.6286966046002189</v>
      </c>
      <c r="R1616" s="6">
        <v>0</v>
      </c>
      <c r="S1616" s="6">
        <v>0</v>
      </c>
      <c r="T1616" s="6">
        <v>3.0668127053669223</v>
      </c>
      <c r="U1616" s="6">
        <v>2.190580503833516</v>
      </c>
      <c r="V1616" s="6">
        <v>0</v>
      </c>
      <c r="W1616" s="6">
        <v>0</v>
      </c>
      <c r="X1616" s="5">
        <v>441</v>
      </c>
      <c r="Y1616" s="5">
        <v>360</v>
      </c>
      <c r="Z1616" s="5">
        <v>19</v>
      </c>
      <c r="AA1616" s="5">
        <v>0</v>
      </c>
      <c r="AB1616" s="5">
        <v>0</v>
      </c>
      <c r="AC1616" s="5">
        <v>0</v>
      </c>
      <c r="AD1616" s="5">
        <v>441</v>
      </c>
      <c r="AE1616" s="5">
        <v>360</v>
      </c>
      <c r="AF1616" s="5">
        <v>19</v>
      </c>
      <c r="AG1616" s="6">
        <v>5.2777777777777777</v>
      </c>
      <c r="AH1616" s="6">
        <v>81.632653061224488</v>
      </c>
      <c r="AI1616" s="3"/>
      <c r="AJ1616" s="3"/>
    </row>
    <row r="1617" spans="1:36" hidden="1" x14ac:dyDescent="0.2">
      <c r="A1617" s="1" t="str">
        <f t="shared" si="25"/>
        <v>ChilternBlack African</v>
      </c>
      <c r="B1617" s="3" t="s">
        <v>159</v>
      </c>
      <c r="C1617" s="3" t="s">
        <v>160</v>
      </c>
      <c r="D1617" s="3" t="s">
        <v>715</v>
      </c>
      <c r="E1617" s="5">
        <v>258</v>
      </c>
      <c r="F1617" s="5">
        <v>0</v>
      </c>
      <c r="G1617" s="5">
        <v>0</v>
      </c>
      <c r="H1617" s="5">
        <v>6</v>
      </c>
      <c r="I1617" s="5">
        <v>0</v>
      </c>
      <c r="J1617" s="5">
        <v>0</v>
      </c>
      <c r="K1617" s="5">
        <v>2</v>
      </c>
      <c r="L1617" s="5">
        <v>14</v>
      </c>
      <c r="M1617" s="5">
        <v>0</v>
      </c>
      <c r="N1617" s="5">
        <v>0</v>
      </c>
      <c r="O1617" s="6">
        <v>0</v>
      </c>
      <c r="P1617" s="6">
        <v>0</v>
      </c>
      <c r="Q1617" s="6">
        <v>2.3255813953488373</v>
      </c>
      <c r="R1617" s="6">
        <v>0</v>
      </c>
      <c r="S1617" s="6">
        <v>0</v>
      </c>
      <c r="T1617" s="6">
        <v>0.77519379844961245</v>
      </c>
      <c r="U1617" s="6">
        <v>5.4263565891472867</v>
      </c>
      <c r="V1617" s="6">
        <v>0</v>
      </c>
      <c r="W1617" s="6">
        <v>0</v>
      </c>
      <c r="X1617" s="5">
        <v>149</v>
      </c>
      <c r="Y1617" s="5">
        <v>133</v>
      </c>
      <c r="Z1617" s="5">
        <v>6</v>
      </c>
      <c r="AA1617" s="5">
        <v>0</v>
      </c>
      <c r="AB1617" s="5">
        <v>0</v>
      </c>
      <c r="AC1617" s="5">
        <v>0</v>
      </c>
      <c r="AD1617" s="5">
        <v>149</v>
      </c>
      <c r="AE1617" s="5">
        <v>133</v>
      </c>
      <c r="AF1617" s="5">
        <v>6</v>
      </c>
      <c r="AG1617" s="6">
        <v>4.511278195488722</v>
      </c>
      <c r="AH1617" s="6">
        <v>89.261744966442947</v>
      </c>
      <c r="AI1617" s="3"/>
      <c r="AJ1617" s="3"/>
    </row>
    <row r="1618" spans="1:36" hidden="1" x14ac:dyDescent="0.2">
      <c r="A1618" s="1" t="str">
        <f t="shared" si="25"/>
        <v>ChilternBlack Caribbean</v>
      </c>
      <c r="B1618" s="3" t="s">
        <v>159</v>
      </c>
      <c r="C1618" s="3" t="s">
        <v>160</v>
      </c>
      <c r="D1618" s="3" t="s">
        <v>716</v>
      </c>
      <c r="E1618" s="5">
        <v>213</v>
      </c>
      <c r="F1618" s="5">
        <v>0</v>
      </c>
      <c r="G1618" s="5">
        <v>0</v>
      </c>
      <c r="H1618" s="5">
        <v>0</v>
      </c>
      <c r="I1618" s="5">
        <v>0</v>
      </c>
      <c r="J1618" s="5">
        <v>0</v>
      </c>
      <c r="K1618" s="5">
        <v>8</v>
      </c>
      <c r="L1618" s="5">
        <v>4</v>
      </c>
      <c r="M1618" s="5">
        <v>0</v>
      </c>
      <c r="N1618" s="5">
        <v>0</v>
      </c>
      <c r="O1618" s="6">
        <v>0</v>
      </c>
      <c r="P1618" s="6">
        <v>0</v>
      </c>
      <c r="Q1618" s="6">
        <v>0</v>
      </c>
      <c r="R1618" s="6">
        <v>0</v>
      </c>
      <c r="S1618" s="6">
        <v>0</v>
      </c>
      <c r="T1618" s="6">
        <v>3.755868544600939</v>
      </c>
      <c r="U1618" s="6">
        <v>1.8779342723004695</v>
      </c>
      <c r="V1618" s="6">
        <v>0</v>
      </c>
      <c r="W1618" s="6">
        <v>0</v>
      </c>
      <c r="X1618" s="5">
        <v>115</v>
      </c>
      <c r="Y1618" s="5">
        <v>107</v>
      </c>
      <c r="Z1618" s="5">
        <v>4</v>
      </c>
      <c r="AA1618" s="5">
        <v>0</v>
      </c>
      <c r="AB1618" s="5">
        <v>0</v>
      </c>
      <c r="AC1618" s="5">
        <v>0</v>
      </c>
      <c r="AD1618" s="5">
        <v>115</v>
      </c>
      <c r="AE1618" s="5">
        <v>107</v>
      </c>
      <c r="AF1618" s="5">
        <v>4</v>
      </c>
      <c r="AG1618" s="6">
        <v>3.7383177570093458</v>
      </c>
      <c r="AH1618" s="6">
        <v>93.043478260869563</v>
      </c>
      <c r="AI1618" s="3"/>
      <c r="AJ1618" s="3"/>
    </row>
    <row r="1619" spans="1:36" hidden="1" x14ac:dyDescent="0.2">
      <c r="A1619" s="1" t="str">
        <f t="shared" si="25"/>
        <v>ChilternBlack Other</v>
      </c>
      <c r="B1619" s="3" t="s">
        <v>159</v>
      </c>
      <c r="C1619" s="3" t="s">
        <v>160</v>
      </c>
      <c r="D1619" s="3" t="s">
        <v>717</v>
      </c>
      <c r="E1619" s="5">
        <v>53</v>
      </c>
      <c r="F1619" s="5">
        <v>0</v>
      </c>
      <c r="G1619" s="5">
        <v>0</v>
      </c>
      <c r="H1619" s="5">
        <v>0</v>
      </c>
      <c r="I1619" s="5">
        <v>0</v>
      </c>
      <c r="J1619" s="5">
        <v>0</v>
      </c>
      <c r="K1619" s="5">
        <v>0</v>
      </c>
      <c r="L1619" s="5">
        <v>4</v>
      </c>
      <c r="M1619" s="5">
        <v>0</v>
      </c>
      <c r="N1619" s="5">
        <v>0</v>
      </c>
      <c r="O1619" s="6">
        <v>0</v>
      </c>
      <c r="P1619" s="6">
        <v>0</v>
      </c>
      <c r="Q1619" s="6">
        <v>0</v>
      </c>
      <c r="R1619" s="6">
        <v>0</v>
      </c>
      <c r="S1619" s="6">
        <v>0</v>
      </c>
      <c r="T1619" s="6">
        <v>0</v>
      </c>
      <c r="U1619" s="6">
        <v>7.5471698113207548</v>
      </c>
      <c r="V1619" s="6">
        <v>0</v>
      </c>
      <c r="W1619" s="6">
        <v>0</v>
      </c>
      <c r="X1619" s="5">
        <v>29</v>
      </c>
      <c r="Y1619" s="5">
        <v>26</v>
      </c>
      <c r="Z1619" s="5">
        <v>0</v>
      </c>
      <c r="AA1619" s="5">
        <v>0</v>
      </c>
      <c r="AB1619" s="5">
        <v>0</v>
      </c>
      <c r="AC1619" s="5">
        <v>0</v>
      </c>
      <c r="AD1619" s="5">
        <v>29</v>
      </c>
      <c r="AE1619" s="5">
        <v>26</v>
      </c>
      <c r="AF1619" s="5">
        <v>0</v>
      </c>
      <c r="AG1619" s="6">
        <v>0</v>
      </c>
      <c r="AH1619" s="6">
        <v>89.65517241379311</v>
      </c>
      <c r="AI1619" s="3"/>
      <c r="AJ1619" s="3"/>
    </row>
    <row r="1620" spans="1:36" hidden="1" x14ac:dyDescent="0.2">
      <c r="A1620" s="1" t="str">
        <f t="shared" si="25"/>
        <v>ChilternArab</v>
      </c>
      <c r="B1620" s="3" t="s">
        <v>159</v>
      </c>
      <c r="C1620" s="3" t="s">
        <v>160</v>
      </c>
      <c r="D1620" s="3" t="s">
        <v>699</v>
      </c>
      <c r="E1620" s="5">
        <v>58</v>
      </c>
      <c r="F1620" s="5">
        <v>0</v>
      </c>
      <c r="G1620" s="5">
        <v>0</v>
      </c>
      <c r="H1620" s="5">
        <v>1</v>
      </c>
      <c r="I1620" s="5">
        <v>0</v>
      </c>
      <c r="J1620" s="5">
        <v>0</v>
      </c>
      <c r="K1620" s="5">
        <v>4</v>
      </c>
      <c r="L1620" s="5">
        <v>0</v>
      </c>
      <c r="M1620" s="5">
        <v>0</v>
      </c>
      <c r="N1620" s="5">
        <v>0</v>
      </c>
      <c r="O1620" s="6">
        <v>0</v>
      </c>
      <c r="P1620" s="6">
        <v>0</v>
      </c>
      <c r="Q1620" s="6">
        <v>1.7241379310344827</v>
      </c>
      <c r="R1620" s="6">
        <v>0</v>
      </c>
      <c r="S1620" s="6">
        <v>0</v>
      </c>
      <c r="T1620" s="6">
        <v>6.8965517241379306</v>
      </c>
      <c r="U1620" s="6">
        <v>0</v>
      </c>
      <c r="V1620" s="6">
        <v>0</v>
      </c>
      <c r="W1620" s="6">
        <v>0</v>
      </c>
      <c r="X1620" s="5">
        <v>26</v>
      </c>
      <c r="Y1620" s="5">
        <v>22</v>
      </c>
      <c r="Z1620" s="5">
        <v>1</v>
      </c>
      <c r="AA1620" s="5">
        <v>0</v>
      </c>
      <c r="AB1620" s="5">
        <v>0</v>
      </c>
      <c r="AC1620" s="5">
        <v>0</v>
      </c>
      <c r="AD1620" s="5">
        <v>26</v>
      </c>
      <c r="AE1620" s="5">
        <v>22</v>
      </c>
      <c r="AF1620" s="5">
        <v>1</v>
      </c>
      <c r="AG1620" s="6">
        <v>4.5454545454545459</v>
      </c>
      <c r="AH1620" s="6">
        <v>84.615384615384613</v>
      </c>
      <c r="AI1620" s="3"/>
      <c r="AJ1620" s="3"/>
    </row>
    <row r="1621" spans="1:36" hidden="1" x14ac:dyDescent="0.2">
      <c r="A1621" s="1" t="str">
        <f t="shared" si="25"/>
        <v>ChilternOther</v>
      </c>
      <c r="B1621" s="3" t="s">
        <v>159</v>
      </c>
      <c r="C1621" s="3" t="s">
        <v>160</v>
      </c>
      <c r="D1621" s="3" t="s">
        <v>718</v>
      </c>
      <c r="E1621" s="5">
        <v>218</v>
      </c>
      <c r="F1621" s="5">
        <v>0</v>
      </c>
      <c r="G1621" s="5">
        <v>0</v>
      </c>
      <c r="H1621" s="5">
        <v>2</v>
      </c>
      <c r="I1621" s="5">
        <v>0</v>
      </c>
      <c r="J1621" s="5">
        <v>0</v>
      </c>
      <c r="K1621" s="5">
        <v>8</v>
      </c>
      <c r="L1621" s="5">
        <v>1</v>
      </c>
      <c r="M1621" s="5">
        <v>0</v>
      </c>
      <c r="N1621" s="5">
        <v>0</v>
      </c>
      <c r="O1621" s="6">
        <v>0</v>
      </c>
      <c r="P1621" s="6">
        <v>0</v>
      </c>
      <c r="Q1621" s="6">
        <v>0.91743119266055051</v>
      </c>
      <c r="R1621" s="6">
        <v>0</v>
      </c>
      <c r="S1621" s="6">
        <v>0</v>
      </c>
      <c r="T1621" s="6">
        <v>3.669724770642202</v>
      </c>
      <c r="U1621" s="6">
        <v>0.45871559633027525</v>
      </c>
      <c r="V1621" s="6">
        <v>0</v>
      </c>
      <c r="W1621" s="6">
        <v>0</v>
      </c>
      <c r="X1621" s="5">
        <v>86</v>
      </c>
      <c r="Y1621" s="5">
        <v>65</v>
      </c>
      <c r="Z1621" s="5">
        <v>3</v>
      </c>
      <c r="AA1621" s="5">
        <v>0</v>
      </c>
      <c r="AB1621" s="5">
        <v>0</v>
      </c>
      <c r="AC1621" s="5">
        <v>0</v>
      </c>
      <c r="AD1621" s="5">
        <v>86</v>
      </c>
      <c r="AE1621" s="5">
        <v>65</v>
      </c>
      <c r="AF1621" s="5">
        <v>3</v>
      </c>
      <c r="AG1621" s="6">
        <v>4.615384615384615</v>
      </c>
      <c r="AH1621" s="6">
        <v>75.581395348837205</v>
      </c>
      <c r="AI1621" s="3"/>
      <c r="AJ1621" s="3"/>
    </row>
    <row r="1622" spans="1:36" x14ac:dyDescent="0.2">
      <c r="A1622" s="1" t="str">
        <f t="shared" si="25"/>
        <v>ChorleyAll people</v>
      </c>
      <c r="B1622" s="3" t="s">
        <v>345</v>
      </c>
      <c r="C1622" s="3" t="s">
        <v>346</v>
      </c>
      <c r="D1622" s="3" t="s">
        <v>700</v>
      </c>
      <c r="E1622" s="5">
        <v>107155</v>
      </c>
      <c r="F1622" s="5">
        <v>9345</v>
      </c>
      <c r="G1622" s="5">
        <v>3946</v>
      </c>
      <c r="H1622" s="5">
        <v>10550</v>
      </c>
      <c r="I1622" s="5">
        <v>21239</v>
      </c>
      <c r="J1622" s="5">
        <v>5826</v>
      </c>
      <c r="K1622" s="5">
        <v>3156</v>
      </c>
      <c r="L1622" s="5">
        <v>1699</v>
      </c>
      <c r="M1622" s="5">
        <v>4953</v>
      </c>
      <c r="N1622" s="5">
        <v>0</v>
      </c>
      <c r="O1622" s="6">
        <v>8.7210116186832156</v>
      </c>
      <c r="P1622" s="6">
        <v>3.6825159815220943</v>
      </c>
      <c r="Q1622" s="6">
        <v>9.8455508375717411</v>
      </c>
      <c r="R1622" s="6">
        <v>19.82082030703187</v>
      </c>
      <c r="S1622" s="6">
        <v>5.4369838085017035</v>
      </c>
      <c r="T1622" s="6">
        <v>2.9452662031636416</v>
      </c>
      <c r="U1622" s="6">
        <v>1.5855536372544445</v>
      </c>
      <c r="V1622" s="6">
        <v>4.6222761420372356</v>
      </c>
      <c r="W1622" s="6">
        <v>0</v>
      </c>
      <c r="X1622" s="5">
        <v>36401</v>
      </c>
      <c r="Y1622" s="5">
        <v>32115</v>
      </c>
      <c r="Z1622" s="5">
        <v>1334</v>
      </c>
      <c r="AA1622" s="5">
        <v>0</v>
      </c>
      <c r="AB1622" s="5">
        <v>0</v>
      </c>
      <c r="AC1622" s="5">
        <v>0</v>
      </c>
      <c r="AD1622" s="5">
        <v>36401</v>
      </c>
      <c r="AE1622" s="5">
        <v>32115</v>
      </c>
      <c r="AF1622" s="5">
        <v>1334</v>
      </c>
      <c r="AG1622" s="6">
        <v>4.1538222014634902</v>
      </c>
      <c r="AH1622" s="6">
        <v>88.22559819785171</v>
      </c>
      <c r="AI1622" s="3"/>
      <c r="AJ1622" s="3"/>
    </row>
    <row r="1623" spans="1:36" hidden="1" x14ac:dyDescent="0.2">
      <c r="A1623" s="1" t="str">
        <f t="shared" si="25"/>
        <v>ChorleyWhite British</v>
      </c>
      <c r="B1623" s="3" t="s">
        <v>345</v>
      </c>
      <c r="C1623" s="3" t="s">
        <v>346</v>
      </c>
      <c r="D1623" s="3" t="s">
        <v>701</v>
      </c>
      <c r="E1623" s="5">
        <v>101892</v>
      </c>
      <c r="F1623" s="5">
        <v>8491</v>
      </c>
      <c r="G1623" s="5">
        <v>3631</v>
      </c>
      <c r="H1623" s="5">
        <v>9605</v>
      </c>
      <c r="I1623" s="5">
        <v>19339</v>
      </c>
      <c r="J1623" s="5">
        <v>5232</v>
      </c>
      <c r="K1623" s="5">
        <v>2784</v>
      </c>
      <c r="L1623" s="5">
        <v>1536</v>
      </c>
      <c r="M1623" s="5">
        <v>4326</v>
      </c>
      <c r="N1623" s="5">
        <v>0</v>
      </c>
      <c r="O1623" s="6">
        <v>8.3333333333333339</v>
      </c>
      <c r="P1623" s="6">
        <v>3.5635771208730813</v>
      </c>
      <c r="Q1623" s="6">
        <v>9.4266478231853341</v>
      </c>
      <c r="R1623" s="6">
        <v>18.979900286577944</v>
      </c>
      <c r="S1623" s="6">
        <v>5.1348486632905432</v>
      </c>
      <c r="T1623" s="6">
        <v>2.732304793310564</v>
      </c>
      <c r="U1623" s="6">
        <v>1.5074785066541043</v>
      </c>
      <c r="V1623" s="6">
        <v>4.2456718878812865</v>
      </c>
      <c r="W1623" s="6">
        <v>0</v>
      </c>
      <c r="X1623" s="5">
        <v>34189</v>
      </c>
      <c r="Y1623" s="5">
        <v>30327</v>
      </c>
      <c r="Z1623" s="5">
        <v>1225</v>
      </c>
      <c r="AA1623" s="5">
        <v>0</v>
      </c>
      <c r="AB1623" s="5">
        <v>0</v>
      </c>
      <c r="AC1623" s="5">
        <v>0</v>
      </c>
      <c r="AD1623" s="5">
        <v>34189</v>
      </c>
      <c r="AE1623" s="5">
        <v>30327</v>
      </c>
      <c r="AF1623" s="5">
        <v>1225</v>
      </c>
      <c r="AG1623" s="6">
        <v>4.0393049098163356</v>
      </c>
      <c r="AH1623" s="6">
        <v>88.703969112872556</v>
      </c>
      <c r="AI1623" s="3"/>
      <c r="AJ1623" s="3"/>
    </row>
    <row r="1624" spans="1:36" hidden="1" x14ac:dyDescent="0.2">
      <c r="A1624" s="1" t="str">
        <f t="shared" si="25"/>
        <v>ChorleyMinorities - all other than White British</v>
      </c>
      <c r="B1624" s="3" t="s">
        <v>345</v>
      </c>
      <c r="C1624" s="3" t="s">
        <v>346</v>
      </c>
      <c r="D1624" s="3" t="s">
        <v>702</v>
      </c>
      <c r="E1624" s="5">
        <v>5263</v>
      </c>
      <c r="F1624" s="5">
        <v>854</v>
      </c>
      <c r="G1624" s="5">
        <v>315</v>
      </c>
      <c r="H1624" s="5">
        <v>945</v>
      </c>
      <c r="I1624" s="5">
        <v>1900</v>
      </c>
      <c r="J1624" s="5">
        <v>594</v>
      </c>
      <c r="K1624" s="5">
        <v>372</v>
      </c>
      <c r="L1624" s="5">
        <v>163</v>
      </c>
      <c r="M1624" s="5">
        <v>627</v>
      </c>
      <c r="N1624" s="5">
        <v>0</v>
      </c>
      <c r="O1624" s="6">
        <v>16.226486794603836</v>
      </c>
      <c r="P1624" s="6">
        <v>5.9851795553866616</v>
      </c>
      <c r="Q1624" s="6">
        <v>17.955538666159985</v>
      </c>
      <c r="R1624" s="6">
        <v>36.101083032490976</v>
      </c>
      <c r="S1624" s="6">
        <v>11.286338590157705</v>
      </c>
      <c r="T1624" s="6">
        <v>7.0682120463613911</v>
      </c>
      <c r="U1624" s="6">
        <v>3.0970929127873834</v>
      </c>
      <c r="V1624" s="6">
        <v>11.913357400722022</v>
      </c>
      <c r="W1624" s="6">
        <v>0</v>
      </c>
      <c r="X1624" s="5">
        <v>2212</v>
      </c>
      <c r="Y1624" s="5">
        <v>1788</v>
      </c>
      <c r="Z1624" s="5">
        <v>109</v>
      </c>
      <c r="AA1624" s="5">
        <v>0</v>
      </c>
      <c r="AB1624" s="5">
        <v>0</v>
      </c>
      <c r="AC1624" s="5">
        <v>0</v>
      </c>
      <c r="AD1624" s="5">
        <v>2212</v>
      </c>
      <c r="AE1624" s="5">
        <v>1788</v>
      </c>
      <c r="AF1624" s="5">
        <v>109</v>
      </c>
      <c r="AG1624" s="6">
        <v>6.0961968680089482</v>
      </c>
      <c r="AH1624" s="6">
        <v>80.831826401446648</v>
      </c>
      <c r="AI1624" s="3"/>
      <c r="AJ1624" s="3"/>
    </row>
    <row r="1625" spans="1:36" hidden="1" x14ac:dyDescent="0.2">
      <c r="A1625" s="1" t="str">
        <f t="shared" si="25"/>
        <v>ChorleyWhite Irish</v>
      </c>
      <c r="B1625" s="3" t="s">
        <v>345</v>
      </c>
      <c r="C1625" s="3" t="s">
        <v>346</v>
      </c>
      <c r="D1625" s="3" t="s">
        <v>703</v>
      </c>
      <c r="E1625" s="5">
        <v>567</v>
      </c>
      <c r="F1625" s="5">
        <v>51</v>
      </c>
      <c r="G1625" s="5">
        <v>22</v>
      </c>
      <c r="H1625" s="5">
        <v>52</v>
      </c>
      <c r="I1625" s="5">
        <v>124</v>
      </c>
      <c r="J1625" s="5">
        <v>28</v>
      </c>
      <c r="K1625" s="5">
        <v>27</v>
      </c>
      <c r="L1625" s="5">
        <v>9</v>
      </c>
      <c r="M1625" s="5">
        <v>40</v>
      </c>
      <c r="N1625" s="5">
        <v>0</v>
      </c>
      <c r="O1625" s="6">
        <v>8.9947089947089953</v>
      </c>
      <c r="P1625" s="6">
        <v>3.8800705467372132</v>
      </c>
      <c r="Q1625" s="6">
        <v>9.1710758377425048</v>
      </c>
      <c r="R1625" s="6">
        <v>21.869488536155202</v>
      </c>
      <c r="S1625" s="6">
        <v>4.9382716049382713</v>
      </c>
      <c r="T1625" s="6">
        <v>4.7619047619047619</v>
      </c>
      <c r="U1625" s="6">
        <v>1.5873015873015872</v>
      </c>
      <c r="V1625" s="6">
        <v>7.0546737213403876</v>
      </c>
      <c r="W1625" s="6">
        <v>0</v>
      </c>
      <c r="X1625" s="5">
        <v>156</v>
      </c>
      <c r="Y1625" s="5">
        <v>136</v>
      </c>
      <c r="Z1625" s="5">
        <v>8</v>
      </c>
      <c r="AA1625" s="5">
        <v>0</v>
      </c>
      <c r="AB1625" s="5">
        <v>0</v>
      </c>
      <c r="AC1625" s="5">
        <v>0</v>
      </c>
      <c r="AD1625" s="5">
        <v>156</v>
      </c>
      <c r="AE1625" s="5">
        <v>136</v>
      </c>
      <c r="AF1625" s="5">
        <v>8</v>
      </c>
      <c r="AG1625" s="6">
        <v>5.882352941176471</v>
      </c>
      <c r="AH1625" s="6">
        <v>87.179487179487182</v>
      </c>
      <c r="AI1625" s="3"/>
      <c r="AJ1625" s="3"/>
    </row>
    <row r="1626" spans="1:36" hidden="1" x14ac:dyDescent="0.2">
      <c r="A1626" s="1" t="str">
        <f t="shared" si="25"/>
        <v>ChorleyWhite Gyspy or Irish Traveller</v>
      </c>
      <c r="B1626" s="3" t="s">
        <v>345</v>
      </c>
      <c r="C1626" s="3" t="s">
        <v>346</v>
      </c>
      <c r="D1626" s="3" t="s">
        <v>704</v>
      </c>
      <c r="E1626" s="5">
        <v>57</v>
      </c>
      <c r="F1626" s="5">
        <v>3</v>
      </c>
      <c r="G1626" s="5">
        <v>0</v>
      </c>
      <c r="H1626" s="5">
        <v>3</v>
      </c>
      <c r="I1626" s="5">
        <v>26</v>
      </c>
      <c r="J1626" s="5">
        <v>2</v>
      </c>
      <c r="K1626" s="5">
        <v>20</v>
      </c>
      <c r="L1626" s="5">
        <v>0</v>
      </c>
      <c r="M1626" s="5">
        <v>1</v>
      </c>
      <c r="N1626" s="5">
        <v>0</v>
      </c>
      <c r="O1626" s="6">
        <v>5.2631578947368425</v>
      </c>
      <c r="P1626" s="6">
        <v>0</v>
      </c>
      <c r="Q1626" s="6">
        <v>5.2631578947368425</v>
      </c>
      <c r="R1626" s="6">
        <v>45.614035087719301</v>
      </c>
      <c r="S1626" s="6">
        <v>3.5087719298245612</v>
      </c>
      <c r="T1626" s="6">
        <v>35.087719298245617</v>
      </c>
      <c r="U1626" s="6">
        <v>0</v>
      </c>
      <c r="V1626" s="6">
        <v>1.7543859649122806</v>
      </c>
      <c r="W1626" s="6">
        <v>0</v>
      </c>
      <c r="X1626" s="5">
        <v>26</v>
      </c>
      <c r="Y1626" s="5">
        <v>14</v>
      </c>
      <c r="Z1626" s="5">
        <v>2</v>
      </c>
      <c r="AA1626" s="5">
        <v>0</v>
      </c>
      <c r="AB1626" s="5">
        <v>0</v>
      </c>
      <c r="AC1626" s="5">
        <v>0</v>
      </c>
      <c r="AD1626" s="5">
        <v>26</v>
      </c>
      <c r="AE1626" s="5">
        <v>14</v>
      </c>
      <c r="AF1626" s="5">
        <v>2</v>
      </c>
      <c r="AG1626" s="6">
        <v>14.285714285714286</v>
      </c>
      <c r="AH1626" s="6">
        <v>53.846153846153847</v>
      </c>
      <c r="AI1626" s="3"/>
      <c r="AJ1626" s="3"/>
    </row>
    <row r="1627" spans="1:36" hidden="1" x14ac:dyDescent="0.2">
      <c r="A1627" s="1" t="str">
        <f t="shared" si="25"/>
        <v>ChorleyWhite Other</v>
      </c>
      <c r="B1627" s="3" t="s">
        <v>345</v>
      </c>
      <c r="C1627" s="3" t="s">
        <v>346</v>
      </c>
      <c r="D1627" s="3" t="s">
        <v>705</v>
      </c>
      <c r="E1627" s="5">
        <v>1317</v>
      </c>
      <c r="F1627" s="5">
        <v>216</v>
      </c>
      <c r="G1627" s="5">
        <v>125</v>
      </c>
      <c r="H1627" s="5">
        <v>262</v>
      </c>
      <c r="I1627" s="5">
        <v>440</v>
      </c>
      <c r="J1627" s="5">
        <v>135</v>
      </c>
      <c r="K1627" s="5">
        <v>41</v>
      </c>
      <c r="L1627" s="5">
        <v>52</v>
      </c>
      <c r="M1627" s="5">
        <v>147</v>
      </c>
      <c r="N1627" s="5">
        <v>0</v>
      </c>
      <c r="O1627" s="6">
        <v>16.400911161731209</v>
      </c>
      <c r="P1627" s="6">
        <v>9.4912680334092627</v>
      </c>
      <c r="Q1627" s="6">
        <v>19.893697798025816</v>
      </c>
      <c r="R1627" s="6">
        <v>33.409263477600611</v>
      </c>
      <c r="S1627" s="6">
        <v>10.250569476082005</v>
      </c>
      <c r="T1627" s="6">
        <v>3.1131359149582383</v>
      </c>
      <c r="U1627" s="6">
        <v>3.9483675018982538</v>
      </c>
      <c r="V1627" s="6">
        <v>11.161731207289295</v>
      </c>
      <c r="W1627" s="6">
        <v>0</v>
      </c>
      <c r="X1627" s="5">
        <v>713</v>
      </c>
      <c r="Y1627" s="5">
        <v>652</v>
      </c>
      <c r="Z1627" s="5">
        <v>32</v>
      </c>
      <c r="AA1627" s="5">
        <v>0</v>
      </c>
      <c r="AB1627" s="5">
        <v>0</v>
      </c>
      <c r="AC1627" s="5">
        <v>0</v>
      </c>
      <c r="AD1627" s="5">
        <v>713</v>
      </c>
      <c r="AE1627" s="5">
        <v>652</v>
      </c>
      <c r="AF1627" s="5">
        <v>32</v>
      </c>
      <c r="AG1627" s="6">
        <v>4.9079754601226995</v>
      </c>
      <c r="AH1627" s="6">
        <v>91.444600280504915</v>
      </c>
      <c r="AI1627" s="3"/>
      <c r="AJ1627" s="3"/>
    </row>
    <row r="1628" spans="1:36" hidden="1" x14ac:dyDescent="0.2">
      <c r="A1628" s="1" t="str">
        <f t="shared" si="25"/>
        <v>ChorleyMixed White and Black Caribbean</v>
      </c>
      <c r="B1628" s="3" t="s">
        <v>345</v>
      </c>
      <c r="C1628" s="3" t="s">
        <v>346</v>
      </c>
      <c r="D1628" s="3" t="s">
        <v>706</v>
      </c>
      <c r="E1628" s="5">
        <v>463</v>
      </c>
      <c r="F1628" s="5">
        <v>44</v>
      </c>
      <c r="G1628" s="5">
        <v>26</v>
      </c>
      <c r="H1628" s="5">
        <v>51</v>
      </c>
      <c r="I1628" s="5">
        <v>140</v>
      </c>
      <c r="J1628" s="5">
        <v>29</v>
      </c>
      <c r="K1628" s="5">
        <v>43</v>
      </c>
      <c r="L1628" s="5">
        <v>7</v>
      </c>
      <c r="M1628" s="5">
        <v>22</v>
      </c>
      <c r="N1628" s="5">
        <v>0</v>
      </c>
      <c r="O1628" s="6">
        <v>9.5032397408207352</v>
      </c>
      <c r="P1628" s="6">
        <v>5.615550755939525</v>
      </c>
      <c r="Q1628" s="6">
        <v>11.015118790496761</v>
      </c>
      <c r="R1628" s="6">
        <v>30.237580993520517</v>
      </c>
      <c r="S1628" s="6">
        <v>6.2634989200863931</v>
      </c>
      <c r="T1628" s="6">
        <v>9.2872570194384441</v>
      </c>
      <c r="U1628" s="6">
        <v>1.5118790496760259</v>
      </c>
      <c r="V1628" s="6">
        <v>4.7516198704103676</v>
      </c>
      <c r="W1628" s="6">
        <v>0</v>
      </c>
      <c r="X1628" s="5">
        <v>122</v>
      </c>
      <c r="Y1628" s="5">
        <v>95</v>
      </c>
      <c r="Z1628" s="5">
        <v>6</v>
      </c>
      <c r="AA1628" s="5">
        <v>0</v>
      </c>
      <c r="AB1628" s="5">
        <v>0</v>
      </c>
      <c r="AC1628" s="5">
        <v>0</v>
      </c>
      <c r="AD1628" s="5">
        <v>122</v>
      </c>
      <c r="AE1628" s="5">
        <v>95</v>
      </c>
      <c r="AF1628" s="5">
        <v>6</v>
      </c>
      <c r="AG1628" s="6">
        <v>6.3157894736842106</v>
      </c>
      <c r="AH1628" s="6">
        <v>77.868852459016395</v>
      </c>
      <c r="AI1628" s="3"/>
      <c r="AJ1628" s="3"/>
    </row>
    <row r="1629" spans="1:36" hidden="1" x14ac:dyDescent="0.2">
      <c r="A1629" s="1" t="str">
        <f t="shared" si="25"/>
        <v>ChorleyMixed White and Black African</v>
      </c>
      <c r="B1629" s="3" t="s">
        <v>345</v>
      </c>
      <c r="C1629" s="3" t="s">
        <v>346</v>
      </c>
      <c r="D1629" s="3" t="s">
        <v>707</v>
      </c>
      <c r="E1629" s="5">
        <v>104</v>
      </c>
      <c r="F1629" s="5">
        <v>13</v>
      </c>
      <c r="G1629" s="5">
        <v>12</v>
      </c>
      <c r="H1629" s="5">
        <v>18</v>
      </c>
      <c r="I1629" s="5">
        <v>34</v>
      </c>
      <c r="J1629" s="5">
        <v>13</v>
      </c>
      <c r="K1629" s="5">
        <v>7</v>
      </c>
      <c r="L1629" s="5">
        <v>0</v>
      </c>
      <c r="M1629" s="5">
        <v>5</v>
      </c>
      <c r="N1629" s="5">
        <v>0</v>
      </c>
      <c r="O1629" s="6">
        <v>12.5</v>
      </c>
      <c r="P1629" s="6">
        <v>11.538461538461538</v>
      </c>
      <c r="Q1629" s="6">
        <v>17.307692307692307</v>
      </c>
      <c r="R1629" s="6">
        <v>32.692307692307693</v>
      </c>
      <c r="S1629" s="6">
        <v>12.5</v>
      </c>
      <c r="T1629" s="6">
        <v>6.7307692307692308</v>
      </c>
      <c r="U1629" s="6">
        <v>0</v>
      </c>
      <c r="V1629" s="6">
        <v>4.8076923076923075</v>
      </c>
      <c r="W1629" s="6">
        <v>0</v>
      </c>
      <c r="X1629" s="5">
        <v>39</v>
      </c>
      <c r="Y1629" s="5">
        <v>26</v>
      </c>
      <c r="Z1629" s="5">
        <v>4</v>
      </c>
      <c r="AA1629" s="5">
        <v>0</v>
      </c>
      <c r="AB1629" s="5">
        <v>0</v>
      </c>
      <c r="AC1629" s="5">
        <v>0</v>
      </c>
      <c r="AD1629" s="5">
        <v>39</v>
      </c>
      <c r="AE1629" s="5">
        <v>26</v>
      </c>
      <c r="AF1629" s="5">
        <v>4</v>
      </c>
      <c r="AG1629" s="6">
        <v>15.384615384615385</v>
      </c>
      <c r="AH1629" s="6">
        <v>66.666666666666671</v>
      </c>
      <c r="AI1629" s="3"/>
      <c r="AJ1629" s="3"/>
    </row>
    <row r="1630" spans="1:36" hidden="1" x14ac:dyDescent="0.2">
      <c r="A1630" s="1" t="str">
        <f t="shared" si="25"/>
        <v>ChorleyMixed White and Asian</v>
      </c>
      <c r="B1630" s="3" t="s">
        <v>345</v>
      </c>
      <c r="C1630" s="3" t="s">
        <v>346</v>
      </c>
      <c r="D1630" s="3" t="s">
        <v>708</v>
      </c>
      <c r="E1630" s="5">
        <v>273</v>
      </c>
      <c r="F1630" s="5">
        <v>20</v>
      </c>
      <c r="G1630" s="5">
        <v>17</v>
      </c>
      <c r="H1630" s="5">
        <v>30</v>
      </c>
      <c r="I1630" s="5">
        <v>69</v>
      </c>
      <c r="J1630" s="5">
        <v>17</v>
      </c>
      <c r="K1630" s="5">
        <v>10</v>
      </c>
      <c r="L1630" s="5">
        <v>4</v>
      </c>
      <c r="M1630" s="5">
        <v>13</v>
      </c>
      <c r="N1630" s="5">
        <v>0</v>
      </c>
      <c r="O1630" s="6">
        <v>7.3260073260073257</v>
      </c>
      <c r="P1630" s="6">
        <v>6.2271062271062272</v>
      </c>
      <c r="Q1630" s="6">
        <v>10.989010989010989</v>
      </c>
      <c r="R1630" s="6">
        <v>25.274725274725274</v>
      </c>
      <c r="S1630" s="6">
        <v>6.2271062271062272</v>
      </c>
      <c r="T1630" s="6">
        <v>3.6630036630036629</v>
      </c>
      <c r="U1630" s="6">
        <v>1.4652014652014651</v>
      </c>
      <c r="V1630" s="6">
        <v>4.7619047619047619</v>
      </c>
      <c r="W1630" s="6">
        <v>0</v>
      </c>
      <c r="X1630" s="5">
        <v>63</v>
      </c>
      <c r="Y1630" s="5">
        <v>51</v>
      </c>
      <c r="Z1630" s="5">
        <v>0</v>
      </c>
      <c r="AA1630" s="5">
        <v>0</v>
      </c>
      <c r="AB1630" s="5">
        <v>0</v>
      </c>
      <c r="AC1630" s="5">
        <v>0</v>
      </c>
      <c r="AD1630" s="5">
        <v>63</v>
      </c>
      <c r="AE1630" s="5">
        <v>51</v>
      </c>
      <c r="AF1630" s="5">
        <v>0</v>
      </c>
      <c r="AG1630" s="6">
        <v>0</v>
      </c>
      <c r="AH1630" s="6">
        <v>80.952380952380949</v>
      </c>
      <c r="AI1630" s="3"/>
      <c r="AJ1630" s="3"/>
    </row>
    <row r="1631" spans="1:36" hidden="1" x14ac:dyDescent="0.2">
      <c r="A1631" s="1" t="str">
        <f t="shared" si="25"/>
        <v>ChorleyMixed Other</v>
      </c>
      <c r="B1631" s="3" t="s">
        <v>345</v>
      </c>
      <c r="C1631" s="3" t="s">
        <v>346</v>
      </c>
      <c r="D1631" s="3" t="s">
        <v>709</v>
      </c>
      <c r="E1631" s="5">
        <v>176</v>
      </c>
      <c r="F1631" s="5">
        <v>15</v>
      </c>
      <c r="G1631" s="5">
        <v>5</v>
      </c>
      <c r="H1631" s="5">
        <v>17</v>
      </c>
      <c r="I1631" s="5">
        <v>43</v>
      </c>
      <c r="J1631" s="5">
        <v>8</v>
      </c>
      <c r="K1631" s="5">
        <v>13</v>
      </c>
      <c r="L1631" s="5">
        <v>4</v>
      </c>
      <c r="M1631" s="5">
        <v>11</v>
      </c>
      <c r="N1631" s="5">
        <v>0</v>
      </c>
      <c r="O1631" s="6">
        <v>8.5227272727272734</v>
      </c>
      <c r="P1631" s="6">
        <v>2.8409090909090908</v>
      </c>
      <c r="Q1631" s="6">
        <v>9.6590909090909083</v>
      </c>
      <c r="R1631" s="6">
        <v>24.431818181818183</v>
      </c>
      <c r="S1631" s="6">
        <v>4.5454545454545459</v>
      </c>
      <c r="T1631" s="6">
        <v>7.3863636363636367</v>
      </c>
      <c r="U1631" s="6">
        <v>2.2727272727272729</v>
      </c>
      <c r="V1631" s="6">
        <v>6.25</v>
      </c>
      <c r="W1631" s="6">
        <v>0</v>
      </c>
      <c r="X1631" s="5">
        <v>54</v>
      </c>
      <c r="Y1631" s="5">
        <v>42</v>
      </c>
      <c r="Z1631" s="5">
        <v>3</v>
      </c>
      <c r="AA1631" s="5">
        <v>0</v>
      </c>
      <c r="AB1631" s="5">
        <v>0</v>
      </c>
      <c r="AC1631" s="5">
        <v>0</v>
      </c>
      <c r="AD1631" s="5">
        <v>54</v>
      </c>
      <c r="AE1631" s="5">
        <v>42</v>
      </c>
      <c r="AF1631" s="5">
        <v>3</v>
      </c>
      <c r="AG1631" s="6">
        <v>7.1428571428571432</v>
      </c>
      <c r="AH1631" s="6">
        <v>77.777777777777771</v>
      </c>
      <c r="AI1631" s="3"/>
      <c r="AJ1631" s="3"/>
    </row>
    <row r="1632" spans="1:36" hidden="1" x14ac:dyDescent="0.2">
      <c r="A1632" s="1" t="str">
        <f t="shared" si="25"/>
        <v>ChorleyIndian</v>
      </c>
      <c r="B1632" s="3" t="s">
        <v>345</v>
      </c>
      <c r="C1632" s="3" t="s">
        <v>346</v>
      </c>
      <c r="D1632" s="3" t="s">
        <v>710</v>
      </c>
      <c r="E1632" s="5">
        <v>612</v>
      </c>
      <c r="F1632" s="5">
        <v>125</v>
      </c>
      <c r="G1632" s="5">
        <v>16</v>
      </c>
      <c r="H1632" s="5">
        <v>125</v>
      </c>
      <c r="I1632" s="5">
        <v>218</v>
      </c>
      <c r="J1632" s="5">
        <v>88</v>
      </c>
      <c r="K1632" s="5">
        <v>18</v>
      </c>
      <c r="L1632" s="5">
        <v>35</v>
      </c>
      <c r="M1632" s="5">
        <v>119</v>
      </c>
      <c r="N1632" s="5">
        <v>0</v>
      </c>
      <c r="O1632" s="6">
        <v>20.424836601307188</v>
      </c>
      <c r="P1632" s="6">
        <v>2.6143790849673203</v>
      </c>
      <c r="Q1632" s="6">
        <v>20.424836601307188</v>
      </c>
      <c r="R1632" s="6">
        <v>35.62091503267974</v>
      </c>
      <c r="S1632" s="6">
        <v>14.379084967320262</v>
      </c>
      <c r="T1632" s="6">
        <v>2.9411764705882355</v>
      </c>
      <c r="U1632" s="6">
        <v>5.7189542483660132</v>
      </c>
      <c r="V1632" s="6">
        <v>19.444444444444443</v>
      </c>
      <c r="W1632" s="6">
        <v>0</v>
      </c>
      <c r="X1632" s="5">
        <v>268</v>
      </c>
      <c r="Y1632" s="5">
        <v>219</v>
      </c>
      <c r="Z1632" s="5">
        <v>16</v>
      </c>
      <c r="AA1632" s="5">
        <v>0</v>
      </c>
      <c r="AB1632" s="5">
        <v>0</v>
      </c>
      <c r="AC1632" s="5">
        <v>0</v>
      </c>
      <c r="AD1632" s="5">
        <v>268</v>
      </c>
      <c r="AE1632" s="5">
        <v>219</v>
      </c>
      <c r="AF1632" s="5">
        <v>16</v>
      </c>
      <c r="AG1632" s="6">
        <v>7.3059360730593603</v>
      </c>
      <c r="AH1632" s="6">
        <v>81.71641791044776</v>
      </c>
      <c r="AI1632" s="3"/>
      <c r="AJ1632" s="3"/>
    </row>
    <row r="1633" spans="1:36" hidden="1" x14ac:dyDescent="0.2">
      <c r="A1633" s="1" t="str">
        <f t="shared" si="25"/>
        <v>ChorleyPakistani</v>
      </c>
      <c r="B1633" s="3" t="s">
        <v>345</v>
      </c>
      <c r="C1633" s="3" t="s">
        <v>346</v>
      </c>
      <c r="D1633" s="3" t="s">
        <v>711</v>
      </c>
      <c r="E1633" s="5">
        <v>525</v>
      </c>
      <c r="F1633" s="5">
        <v>177</v>
      </c>
      <c r="G1633" s="5">
        <v>18</v>
      </c>
      <c r="H1633" s="5">
        <v>178</v>
      </c>
      <c r="I1633" s="5">
        <v>318</v>
      </c>
      <c r="J1633" s="5">
        <v>150</v>
      </c>
      <c r="K1633" s="5">
        <v>57</v>
      </c>
      <c r="L1633" s="5">
        <v>23</v>
      </c>
      <c r="M1633" s="5">
        <v>150</v>
      </c>
      <c r="N1633" s="5">
        <v>0</v>
      </c>
      <c r="O1633" s="6">
        <v>33.714285714285715</v>
      </c>
      <c r="P1633" s="6">
        <v>3.4285714285714284</v>
      </c>
      <c r="Q1633" s="6">
        <v>33.904761904761905</v>
      </c>
      <c r="R1633" s="6">
        <v>60.571428571428569</v>
      </c>
      <c r="S1633" s="6">
        <v>28.571428571428573</v>
      </c>
      <c r="T1633" s="6">
        <v>10.857142857142858</v>
      </c>
      <c r="U1633" s="6">
        <v>4.3809523809523814</v>
      </c>
      <c r="V1633" s="6">
        <v>28.571428571428573</v>
      </c>
      <c r="W1633" s="6">
        <v>0</v>
      </c>
      <c r="X1633" s="5">
        <v>215</v>
      </c>
      <c r="Y1633" s="5">
        <v>137</v>
      </c>
      <c r="Z1633" s="5">
        <v>7</v>
      </c>
      <c r="AA1633" s="5">
        <v>0</v>
      </c>
      <c r="AB1633" s="5">
        <v>0</v>
      </c>
      <c r="AC1633" s="5">
        <v>0</v>
      </c>
      <c r="AD1633" s="5">
        <v>215</v>
      </c>
      <c r="AE1633" s="5">
        <v>137</v>
      </c>
      <c r="AF1633" s="5">
        <v>7</v>
      </c>
      <c r="AG1633" s="6">
        <v>5.1094890510948909</v>
      </c>
      <c r="AH1633" s="6">
        <v>63.720930232558139</v>
      </c>
      <c r="AI1633" s="3"/>
      <c r="AJ1633" s="3"/>
    </row>
    <row r="1634" spans="1:36" hidden="1" x14ac:dyDescent="0.2">
      <c r="A1634" s="1" t="str">
        <f t="shared" si="25"/>
        <v>ChorleyBangladeshi</v>
      </c>
      <c r="B1634" s="3" t="s">
        <v>345</v>
      </c>
      <c r="C1634" s="3" t="s">
        <v>346</v>
      </c>
      <c r="D1634" s="3" t="s">
        <v>712</v>
      </c>
      <c r="E1634" s="5">
        <v>105</v>
      </c>
      <c r="F1634" s="5">
        <v>43</v>
      </c>
      <c r="G1634" s="5">
        <v>7</v>
      </c>
      <c r="H1634" s="5">
        <v>43</v>
      </c>
      <c r="I1634" s="5">
        <v>68</v>
      </c>
      <c r="J1634" s="5">
        <v>37</v>
      </c>
      <c r="K1634" s="5">
        <v>9</v>
      </c>
      <c r="L1634" s="5">
        <v>6</v>
      </c>
      <c r="M1634" s="5">
        <v>36</v>
      </c>
      <c r="N1634" s="5">
        <v>0</v>
      </c>
      <c r="O1634" s="6">
        <v>40.952380952380949</v>
      </c>
      <c r="P1634" s="6">
        <v>6.666666666666667</v>
      </c>
      <c r="Q1634" s="6">
        <v>40.952380952380949</v>
      </c>
      <c r="R1634" s="6">
        <v>64.761904761904759</v>
      </c>
      <c r="S1634" s="6">
        <v>35.238095238095241</v>
      </c>
      <c r="T1634" s="6">
        <v>8.5714285714285712</v>
      </c>
      <c r="U1634" s="6">
        <v>5.7142857142857144</v>
      </c>
      <c r="V1634" s="6">
        <v>34.285714285714285</v>
      </c>
      <c r="W1634" s="6">
        <v>0</v>
      </c>
      <c r="X1634" s="5">
        <v>39</v>
      </c>
      <c r="Y1634" s="5">
        <v>22</v>
      </c>
      <c r="Z1634" s="5">
        <v>0</v>
      </c>
      <c r="AA1634" s="5">
        <v>0</v>
      </c>
      <c r="AB1634" s="5">
        <v>0</v>
      </c>
      <c r="AC1634" s="5">
        <v>0</v>
      </c>
      <c r="AD1634" s="5">
        <v>39</v>
      </c>
      <c r="AE1634" s="5">
        <v>22</v>
      </c>
      <c r="AF1634" s="5">
        <v>0</v>
      </c>
      <c r="AG1634" s="6">
        <v>0</v>
      </c>
      <c r="AH1634" s="6">
        <v>56.410256410256409</v>
      </c>
      <c r="AI1634" s="3"/>
      <c r="AJ1634" s="3"/>
    </row>
    <row r="1635" spans="1:36" hidden="1" x14ac:dyDescent="0.2">
      <c r="A1635" s="1" t="str">
        <f t="shared" si="25"/>
        <v>ChorleyChinese</v>
      </c>
      <c r="B1635" s="3" t="s">
        <v>345</v>
      </c>
      <c r="C1635" s="3" t="s">
        <v>346</v>
      </c>
      <c r="D1635" s="3" t="s">
        <v>713</v>
      </c>
      <c r="E1635" s="5">
        <v>236</v>
      </c>
      <c r="F1635" s="5">
        <v>38</v>
      </c>
      <c r="G1635" s="5">
        <v>11</v>
      </c>
      <c r="H1635" s="5">
        <v>40</v>
      </c>
      <c r="I1635" s="5">
        <v>83</v>
      </c>
      <c r="J1635" s="5">
        <v>22</v>
      </c>
      <c r="K1635" s="5">
        <v>15</v>
      </c>
      <c r="L1635" s="5">
        <v>6</v>
      </c>
      <c r="M1635" s="5">
        <v>19</v>
      </c>
      <c r="N1635" s="5">
        <v>0</v>
      </c>
      <c r="O1635" s="6">
        <v>16.101694915254239</v>
      </c>
      <c r="P1635" s="6">
        <v>4.6610169491525424</v>
      </c>
      <c r="Q1635" s="6">
        <v>16.949152542372882</v>
      </c>
      <c r="R1635" s="6">
        <v>35.16949152542373</v>
      </c>
      <c r="S1635" s="6">
        <v>9.3220338983050848</v>
      </c>
      <c r="T1635" s="6">
        <v>6.3559322033898304</v>
      </c>
      <c r="U1635" s="6">
        <v>2.5423728813559321</v>
      </c>
      <c r="V1635" s="6">
        <v>8.0508474576271194</v>
      </c>
      <c r="W1635" s="6">
        <v>0</v>
      </c>
      <c r="X1635" s="5">
        <v>121</v>
      </c>
      <c r="Y1635" s="5">
        <v>101</v>
      </c>
      <c r="Z1635" s="5">
        <v>6</v>
      </c>
      <c r="AA1635" s="5">
        <v>0</v>
      </c>
      <c r="AB1635" s="5">
        <v>0</v>
      </c>
      <c r="AC1635" s="5">
        <v>0</v>
      </c>
      <c r="AD1635" s="5">
        <v>121</v>
      </c>
      <c r="AE1635" s="5">
        <v>101</v>
      </c>
      <c r="AF1635" s="5">
        <v>6</v>
      </c>
      <c r="AG1635" s="6">
        <v>5.9405940594059405</v>
      </c>
      <c r="AH1635" s="6">
        <v>83.471074380165291</v>
      </c>
      <c r="AI1635" s="3"/>
      <c r="AJ1635" s="3"/>
    </row>
    <row r="1636" spans="1:36" hidden="1" x14ac:dyDescent="0.2">
      <c r="A1636" s="1" t="str">
        <f t="shared" si="25"/>
        <v>ChorleyAsian Other</v>
      </c>
      <c r="B1636" s="3" t="s">
        <v>345</v>
      </c>
      <c r="C1636" s="3" t="s">
        <v>346</v>
      </c>
      <c r="D1636" s="3" t="s">
        <v>714</v>
      </c>
      <c r="E1636" s="5">
        <v>232</v>
      </c>
      <c r="F1636" s="5">
        <v>31</v>
      </c>
      <c r="G1636" s="5">
        <v>13</v>
      </c>
      <c r="H1636" s="5">
        <v>38</v>
      </c>
      <c r="I1636" s="5">
        <v>80</v>
      </c>
      <c r="J1636" s="5">
        <v>25</v>
      </c>
      <c r="K1636" s="5">
        <v>21</v>
      </c>
      <c r="L1636" s="5">
        <v>8</v>
      </c>
      <c r="M1636" s="5">
        <v>21</v>
      </c>
      <c r="N1636" s="5">
        <v>0</v>
      </c>
      <c r="O1636" s="6">
        <v>13.362068965517242</v>
      </c>
      <c r="P1636" s="6">
        <v>5.6034482758620694</v>
      </c>
      <c r="Q1636" s="6">
        <v>16.379310344827587</v>
      </c>
      <c r="R1636" s="6">
        <v>34.482758620689658</v>
      </c>
      <c r="S1636" s="6">
        <v>10.775862068965518</v>
      </c>
      <c r="T1636" s="6">
        <v>9.0517241379310338</v>
      </c>
      <c r="U1636" s="6">
        <v>3.4482758620689653</v>
      </c>
      <c r="V1636" s="6">
        <v>9.0517241379310338</v>
      </c>
      <c r="W1636" s="6">
        <v>0</v>
      </c>
      <c r="X1636" s="5">
        <v>112</v>
      </c>
      <c r="Y1636" s="5">
        <v>96</v>
      </c>
      <c r="Z1636" s="5">
        <v>8</v>
      </c>
      <c r="AA1636" s="5">
        <v>0</v>
      </c>
      <c r="AB1636" s="5">
        <v>0</v>
      </c>
      <c r="AC1636" s="5">
        <v>0</v>
      </c>
      <c r="AD1636" s="5">
        <v>112</v>
      </c>
      <c r="AE1636" s="5">
        <v>96</v>
      </c>
      <c r="AF1636" s="5">
        <v>8</v>
      </c>
      <c r="AG1636" s="6">
        <v>8.3333333333333339</v>
      </c>
      <c r="AH1636" s="6">
        <v>85.714285714285708</v>
      </c>
      <c r="AI1636" s="3"/>
      <c r="AJ1636" s="3"/>
    </row>
    <row r="1637" spans="1:36" hidden="1" x14ac:dyDescent="0.2">
      <c r="A1637" s="1" t="str">
        <f t="shared" si="25"/>
        <v>ChorleyBlack African</v>
      </c>
      <c r="B1637" s="3" t="s">
        <v>345</v>
      </c>
      <c r="C1637" s="3" t="s">
        <v>346</v>
      </c>
      <c r="D1637" s="3" t="s">
        <v>715</v>
      </c>
      <c r="E1637" s="5">
        <v>115</v>
      </c>
      <c r="F1637" s="5">
        <v>15</v>
      </c>
      <c r="G1637" s="5">
        <v>13</v>
      </c>
      <c r="H1637" s="5">
        <v>15</v>
      </c>
      <c r="I1637" s="5">
        <v>52</v>
      </c>
      <c r="J1637" s="5">
        <v>1</v>
      </c>
      <c r="K1637" s="5">
        <v>28</v>
      </c>
      <c r="L1637" s="5">
        <v>0</v>
      </c>
      <c r="M1637" s="5">
        <v>1</v>
      </c>
      <c r="N1637" s="5">
        <v>0</v>
      </c>
      <c r="O1637" s="6">
        <v>13.043478260869565</v>
      </c>
      <c r="P1637" s="6">
        <v>11.304347826086957</v>
      </c>
      <c r="Q1637" s="6">
        <v>13.043478260869565</v>
      </c>
      <c r="R1637" s="6">
        <v>45.217391304347828</v>
      </c>
      <c r="S1637" s="6">
        <v>0.86956521739130432</v>
      </c>
      <c r="T1637" s="6">
        <v>24.347826086956523</v>
      </c>
      <c r="U1637" s="6">
        <v>0</v>
      </c>
      <c r="V1637" s="6">
        <v>0.86956521739130432</v>
      </c>
      <c r="W1637" s="6">
        <v>0</v>
      </c>
      <c r="X1637" s="5">
        <v>65</v>
      </c>
      <c r="Y1637" s="5">
        <v>40</v>
      </c>
      <c r="Z1637" s="5">
        <v>6</v>
      </c>
      <c r="AA1637" s="5">
        <v>0</v>
      </c>
      <c r="AB1637" s="5">
        <v>0</v>
      </c>
      <c r="AC1637" s="5">
        <v>0</v>
      </c>
      <c r="AD1637" s="5">
        <v>65</v>
      </c>
      <c r="AE1637" s="5">
        <v>40</v>
      </c>
      <c r="AF1637" s="5">
        <v>6</v>
      </c>
      <c r="AG1637" s="6">
        <v>15</v>
      </c>
      <c r="AH1637" s="6">
        <v>61.53846153846154</v>
      </c>
      <c r="AI1637" s="3"/>
      <c r="AJ1637" s="3"/>
    </row>
    <row r="1638" spans="1:36" hidden="1" x14ac:dyDescent="0.2">
      <c r="A1638" s="1" t="str">
        <f t="shared" si="25"/>
        <v>ChorleyBlack Caribbean</v>
      </c>
      <c r="B1638" s="3" t="s">
        <v>345</v>
      </c>
      <c r="C1638" s="3" t="s">
        <v>346</v>
      </c>
      <c r="D1638" s="3" t="s">
        <v>716</v>
      </c>
      <c r="E1638" s="5">
        <v>240</v>
      </c>
      <c r="F1638" s="5">
        <v>31</v>
      </c>
      <c r="G1638" s="5">
        <v>24</v>
      </c>
      <c r="H1638" s="5">
        <v>37</v>
      </c>
      <c r="I1638" s="5">
        <v>91</v>
      </c>
      <c r="J1638" s="5">
        <v>15</v>
      </c>
      <c r="K1638" s="5">
        <v>31</v>
      </c>
      <c r="L1638" s="5">
        <v>5</v>
      </c>
      <c r="M1638" s="5">
        <v>16</v>
      </c>
      <c r="N1638" s="5">
        <v>0</v>
      </c>
      <c r="O1638" s="6">
        <v>12.916666666666666</v>
      </c>
      <c r="P1638" s="6">
        <v>10</v>
      </c>
      <c r="Q1638" s="6">
        <v>15.416666666666666</v>
      </c>
      <c r="R1638" s="6">
        <v>37.916666666666664</v>
      </c>
      <c r="S1638" s="6">
        <v>6.25</v>
      </c>
      <c r="T1638" s="6">
        <v>12.916666666666666</v>
      </c>
      <c r="U1638" s="6">
        <v>2.0833333333333335</v>
      </c>
      <c r="V1638" s="6">
        <v>6.666666666666667</v>
      </c>
      <c r="W1638" s="6">
        <v>0</v>
      </c>
      <c r="X1638" s="5">
        <v>106</v>
      </c>
      <c r="Y1638" s="5">
        <v>82</v>
      </c>
      <c r="Z1638" s="5">
        <v>5</v>
      </c>
      <c r="AA1638" s="5">
        <v>0</v>
      </c>
      <c r="AB1638" s="5">
        <v>0</v>
      </c>
      <c r="AC1638" s="5">
        <v>0</v>
      </c>
      <c r="AD1638" s="5">
        <v>106</v>
      </c>
      <c r="AE1638" s="5">
        <v>82</v>
      </c>
      <c r="AF1638" s="5">
        <v>5</v>
      </c>
      <c r="AG1638" s="6">
        <v>6.0975609756097562</v>
      </c>
      <c r="AH1638" s="6">
        <v>77.35849056603773</v>
      </c>
      <c r="AI1638" s="3"/>
      <c r="AJ1638" s="3"/>
    </row>
    <row r="1639" spans="1:36" hidden="1" x14ac:dyDescent="0.2">
      <c r="A1639" s="1" t="str">
        <f t="shared" si="25"/>
        <v>ChorleyBlack Other</v>
      </c>
      <c r="B1639" s="3" t="s">
        <v>345</v>
      </c>
      <c r="C1639" s="3" t="s">
        <v>346</v>
      </c>
      <c r="D1639" s="3" t="s">
        <v>717</v>
      </c>
      <c r="E1639" s="5">
        <v>46</v>
      </c>
      <c r="F1639" s="5">
        <v>5</v>
      </c>
      <c r="G1639" s="5">
        <v>1</v>
      </c>
      <c r="H1639" s="5">
        <v>6</v>
      </c>
      <c r="I1639" s="5">
        <v>30</v>
      </c>
      <c r="J1639" s="5">
        <v>3</v>
      </c>
      <c r="K1639" s="5">
        <v>17</v>
      </c>
      <c r="L1639" s="5">
        <v>3</v>
      </c>
      <c r="M1639" s="5">
        <v>4</v>
      </c>
      <c r="N1639" s="5">
        <v>0</v>
      </c>
      <c r="O1639" s="6">
        <v>10.869565217391305</v>
      </c>
      <c r="P1639" s="6">
        <v>2.1739130434782608</v>
      </c>
      <c r="Q1639" s="6">
        <v>13.043478260869565</v>
      </c>
      <c r="R1639" s="6">
        <v>65.217391304347828</v>
      </c>
      <c r="S1639" s="6">
        <v>6.5217391304347823</v>
      </c>
      <c r="T1639" s="6">
        <v>36.956521739130437</v>
      </c>
      <c r="U1639" s="6">
        <v>6.5217391304347823</v>
      </c>
      <c r="V1639" s="6">
        <v>8.695652173913043</v>
      </c>
      <c r="W1639" s="6">
        <v>0</v>
      </c>
      <c r="X1639" s="5">
        <v>33</v>
      </c>
      <c r="Y1639" s="5">
        <v>22</v>
      </c>
      <c r="Z1639" s="5">
        <v>1</v>
      </c>
      <c r="AA1639" s="5">
        <v>0</v>
      </c>
      <c r="AB1639" s="5">
        <v>0</v>
      </c>
      <c r="AC1639" s="5">
        <v>0</v>
      </c>
      <c r="AD1639" s="5">
        <v>33</v>
      </c>
      <c r="AE1639" s="5">
        <v>22</v>
      </c>
      <c r="AF1639" s="5">
        <v>1</v>
      </c>
      <c r="AG1639" s="6">
        <v>4.5454545454545459</v>
      </c>
      <c r="AH1639" s="6">
        <v>66.666666666666671</v>
      </c>
      <c r="AI1639" s="3"/>
      <c r="AJ1639" s="3"/>
    </row>
    <row r="1640" spans="1:36" hidden="1" x14ac:dyDescent="0.2">
      <c r="A1640" s="1" t="str">
        <f t="shared" si="25"/>
        <v>ChorleyArab</v>
      </c>
      <c r="B1640" s="3" t="s">
        <v>345</v>
      </c>
      <c r="C1640" s="3" t="s">
        <v>346</v>
      </c>
      <c r="D1640" s="3" t="s">
        <v>699</v>
      </c>
      <c r="E1640" s="5">
        <v>113</v>
      </c>
      <c r="F1640" s="5">
        <v>20</v>
      </c>
      <c r="G1640" s="5">
        <v>3</v>
      </c>
      <c r="H1640" s="5">
        <v>23</v>
      </c>
      <c r="I1640" s="5">
        <v>49</v>
      </c>
      <c r="J1640" s="5">
        <v>18</v>
      </c>
      <c r="K1640" s="5">
        <v>1</v>
      </c>
      <c r="L1640" s="5">
        <v>0</v>
      </c>
      <c r="M1640" s="5">
        <v>18</v>
      </c>
      <c r="N1640" s="5">
        <v>0</v>
      </c>
      <c r="O1640" s="6">
        <v>17.699115044247787</v>
      </c>
      <c r="P1640" s="6">
        <v>2.6548672566371683</v>
      </c>
      <c r="Q1640" s="6">
        <v>20.353982300884955</v>
      </c>
      <c r="R1640" s="6">
        <v>43.362831858407077</v>
      </c>
      <c r="S1640" s="6">
        <v>15.929203539823009</v>
      </c>
      <c r="T1640" s="6">
        <v>0.88495575221238942</v>
      </c>
      <c r="U1640" s="6">
        <v>0</v>
      </c>
      <c r="V1640" s="6">
        <v>15.929203539823009</v>
      </c>
      <c r="W1640" s="6">
        <v>0</v>
      </c>
      <c r="X1640" s="5">
        <v>41</v>
      </c>
      <c r="Y1640" s="5">
        <v>28</v>
      </c>
      <c r="Z1640" s="5">
        <v>3</v>
      </c>
      <c r="AA1640" s="5">
        <v>0</v>
      </c>
      <c r="AB1640" s="5">
        <v>0</v>
      </c>
      <c r="AC1640" s="5">
        <v>0</v>
      </c>
      <c r="AD1640" s="5">
        <v>41</v>
      </c>
      <c r="AE1640" s="5">
        <v>28</v>
      </c>
      <c r="AF1640" s="5">
        <v>3</v>
      </c>
      <c r="AG1640" s="6">
        <v>10.714285714285714</v>
      </c>
      <c r="AH1640" s="6">
        <v>68.292682926829272</v>
      </c>
      <c r="AI1640" s="3"/>
      <c r="AJ1640" s="3"/>
    </row>
    <row r="1641" spans="1:36" hidden="1" x14ac:dyDescent="0.2">
      <c r="A1641" s="1" t="str">
        <f t="shared" si="25"/>
        <v>ChorleyOther</v>
      </c>
      <c r="B1641" s="3" t="s">
        <v>345</v>
      </c>
      <c r="C1641" s="3" t="s">
        <v>346</v>
      </c>
      <c r="D1641" s="3" t="s">
        <v>718</v>
      </c>
      <c r="E1641" s="5">
        <v>82</v>
      </c>
      <c r="F1641" s="5">
        <v>7</v>
      </c>
      <c r="G1641" s="5">
        <v>2</v>
      </c>
      <c r="H1641" s="5">
        <v>7</v>
      </c>
      <c r="I1641" s="5">
        <v>35</v>
      </c>
      <c r="J1641" s="5">
        <v>3</v>
      </c>
      <c r="K1641" s="5">
        <v>14</v>
      </c>
      <c r="L1641" s="5">
        <v>1</v>
      </c>
      <c r="M1641" s="5">
        <v>4</v>
      </c>
      <c r="N1641" s="5">
        <v>0</v>
      </c>
      <c r="O1641" s="6">
        <v>8.536585365853659</v>
      </c>
      <c r="P1641" s="6">
        <v>2.4390243902439024</v>
      </c>
      <c r="Q1641" s="6">
        <v>8.536585365853659</v>
      </c>
      <c r="R1641" s="6">
        <v>42.68292682926829</v>
      </c>
      <c r="S1641" s="6">
        <v>3.6585365853658538</v>
      </c>
      <c r="T1641" s="6">
        <v>17.073170731707318</v>
      </c>
      <c r="U1641" s="6">
        <v>1.2195121951219512</v>
      </c>
      <c r="V1641" s="6">
        <v>4.8780487804878048</v>
      </c>
      <c r="W1641" s="6">
        <v>0</v>
      </c>
      <c r="X1641" s="5">
        <v>39</v>
      </c>
      <c r="Y1641" s="5">
        <v>25</v>
      </c>
      <c r="Z1641" s="5">
        <v>2</v>
      </c>
      <c r="AA1641" s="5">
        <v>0</v>
      </c>
      <c r="AB1641" s="5">
        <v>0</v>
      </c>
      <c r="AC1641" s="5">
        <v>0</v>
      </c>
      <c r="AD1641" s="5">
        <v>39</v>
      </c>
      <c r="AE1641" s="5">
        <v>25</v>
      </c>
      <c r="AF1641" s="5">
        <v>2</v>
      </c>
      <c r="AG1641" s="6">
        <v>8</v>
      </c>
      <c r="AH1641" s="6">
        <v>64.102564102564102</v>
      </c>
      <c r="AI1641" s="3"/>
      <c r="AJ1641" s="3"/>
    </row>
    <row r="1642" spans="1:36" x14ac:dyDescent="0.2">
      <c r="A1642" s="1" t="str">
        <f t="shared" si="25"/>
        <v>ChristchurchAll people</v>
      </c>
      <c r="B1642" s="3" t="s">
        <v>219</v>
      </c>
      <c r="C1642" s="3" t="s">
        <v>220</v>
      </c>
      <c r="D1642" s="3" t="s">
        <v>700</v>
      </c>
      <c r="E1642" s="5">
        <v>47752</v>
      </c>
      <c r="F1642" s="5">
        <v>0</v>
      </c>
      <c r="G1642" s="5">
        <v>0</v>
      </c>
      <c r="H1642" s="5">
        <v>1612</v>
      </c>
      <c r="I1642" s="5">
        <v>0</v>
      </c>
      <c r="J1642" s="5">
        <v>3285</v>
      </c>
      <c r="K1642" s="5">
        <v>0</v>
      </c>
      <c r="L1642" s="5">
        <v>0</v>
      </c>
      <c r="M1642" s="5">
        <v>0</v>
      </c>
      <c r="N1642" s="5">
        <v>0</v>
      </c>
      <c r="O1642" s="6">
        <v>0</v>
      </c>
      <c r="P1642" s="6">
        <v>0</v>
      </c>
      <c r="Q1642" s="6">
        <v>3.3757748366560563</v>
      </c>
      <c r="R1642" s="6">
        <v>0</v>
      </c>
      <c r="S1642" s="6">
        <v>6.8792930139051771</v>
      </c>
      <c r="T1642" s="6">
        <v>0</v>
      </c>
      <c r="U1642" s="6">
        <v>0</v>
      </c>
      <c r="V1642" s="6">
        <v>0</v>
      </c>
      <c r="W1642" s="6">
        <v>0</v>
      </c>
      <c r="X1642" s="5">
        <v>12468</v>
      </c>
      <c r="Y1642" s="5">
        <v>10972</v>
      </c>
      <c r="Z1642" s="5">
        <v>468</v>
      </c>
      <c r="AA1642" s="5">
        <v>0</v>
      </c>
      <c r="AB1642" s="5">
        <v>0</v>
      </c>
      <c r="AC1642" s="5">
        <v>0</v>
      </c>
      <c r="AD1642" s="5">
        <v>12468</v>
      </c>
      <c r="AE1642" s="5">
        <v>10972</v>
      </c>
      <c r="AF1642" s="5">
        <v>468</v>
      </c>
      <c r="AG1642" s="6">
        <v>4.2654028436018958</v>
      </c>
      <c r="AH1642" s="6">
        <v>88.001283285210135</v>
      </c>
      <c r="AI1642" s="6"/>
      <c r="AJ1642" s="6"/>
    </row>
    <row r="1643" spans="1:36" hidden="1" x14ac:dyDescent="0.2">
      <c r="A1643" s="1" t="str">
        <f t="shared" si="25"/>
        <v>ChristchurchWhite British</v>
      </c>
      <c r="B1643" s="3" t="s">
        <v>219</v>
      </c>
      <c r="C1643" s="3" t="s">
        <v>220</v>
      </c>
      <c r="D1643" s="3" t="s">
        <v>701</v>
      </c>
      <c r="E1643" s="5">
        <v>45414</v>
      </c>
      <c r="F1643" s="5">
        <v>0</v>
      </c>
      <c r="G1643" s="5">
        <v>0</v>
      </c>
      <c r="H1643" s="5">
        <v>1540</v>
      </c>
      <c r="I1643" s="5">
        <v>0</v>
      </c>
      <c r="J1643" s="5">
        <v>3134</v>
      </c>
      <c r="K1643" s="5">
        <v>0</v>
      </c>
      <c r="L1643" s="5">
        <v>0</v>
      </c>
      <c r="M1643" s="5">
        <v>0</v>
      </c>
      <c r="N1643" s="5">
        <v>0</v>
      </c>
      <c r="O1643" s="6">
        <v>0</v>
      </c>
      <c r="P1643" s="6">
        <v>0</v>
      </c>
      <c r="Q1643" s="6">
        <v>3.3910247941163516</v>
      </c>
      <c r="R1643" s="6">
        <v>0</v>
      </c>
      <c r="S1643" s="6">
        <v>6.9009556524419784</v>
      </c>
      <c r="T1643" s="6">
        <v>0</v>
      </c>
      <c r="U1643" s="6">
        <v>0</v>
      </c>
      <c r="V1643" s="6">
        <v>0</v>
      </c>
      <c r="W1643" s="6">
        <v>0</v>
      </c>
      <c r="X1643" s="5">
        <v>11576</v>
      </c>
      <c r="Y1643" s="5">
        <v>10177</v>
      </c>
      <c r="Z1643" s="5">
        <v>432</v>
      </c>
      <c r="AA1643" s="5">
        <v>0</v>
      </c>
      <c r="AB1643" s="5">
        <v>0</v>
      </c>
      <c r="AC1643" s="5">
        <v>0</v>
      </c>
      <c r="AD1643" s="5">
        <v>11576</v>
      </c>
      <c r="AE1643" s="5">
        <v>10177</v>
      </c>
      <c r="AF1643" s="5">
        <v>432</v>
      </c>
      <c r="AG1643" s="6">
        <v>4.2448658740296752</v>
      </c>
      <c r="AH1643" s="6">
        <v>87.914651002073256</v>
      </c>
      <c r="AI1643" s="6"/>
      <c r="AJ1643" s="6"/>
    </row>
    <row r="1644" spans="1:36" hidden="1" x14ac:dyDescent="0.2">
      <c r="A1644" s="1" t="str">
        <f t="shared" si="25"/>
        <v>ChristchurchMinorities - all other than White British</v>
      </c>
      <c r="B1644" s="3" t="s">
        <v>219</v>
      </c>
      <c r="C1644" s="3" t="s">
        <v>220</v>
      </c>
      <c r="D1644" s="3" t="s">
        <v>702</v>
      </c>
      <c r="E1644" s="5">
        <v>2338</v>
      </c>
      <c r="F1644" s="5">
        <v>0</v>
      </c>
      <c r="G1644" s="5">
        <v>0</v>
      </c>
      <c r="H1644" s="5">
        <v>72</v>
      </c>
      <c r="I1644" s="5">
        <v>0</v>
      </c>
      <c r="J1644" s="5">
        <v>151</v>
      </c>
      <c r="K1644" s="5">
        <v>0</v>
      </c>
      <c r="L1644" s="5">
        <v>0</v>
      </c>
      <c r="M1644" s="5">
        <v>0</v>
      </c>
      <c r="N1644" s="5">
        <v>0</v>
      </c>
      <c r="O1644" s="6">
        <v>0</v>
      </c>
      <c r="P1644" s="6">
        <v>0</v>
      </c>
      <c r="Q1644" s="6">
        <v>3.0795551753635584</v>
      </c>
      <c r="R1644" s="6">
        <v>0</v>
      </c>
      <c r="S1644" s="6">
        <v>6.4585115483319075</v>
      </c>
      <c r="T1644" s="6">
        <v>0</v>
      </c>
      <c r="U1644" s="6">
        <v>0</v>
      </c>
      <c r="V1644" s="6">
        <v>0</v>
      </c>
      <c r="W1644" s="6">
        <v>0</v>
      </c>
      <c r="X1644" s="5">
        <v>892</v>
      </c>
      <c r="Y1644" s="5">
        <v>795</v>
      </c>
      <c r="Z1644" s="5">
        <v>36</v>
      </c>
      <c r="AA1644" s="5">
        <v>0</v>
      </c>
      <c r="AB1644" s="5">
        <v>0</v>
      </c>
      <c r="AC1644" s="5">
        <v>0</v>
      </c>
      <c r="AD1644" s="5">
        <v>892</v>
      </c>
      <c r="AE1644" s="5">
        <v>795</v>
      </c>
      <c r="AF1644" s="5">
        <v>36</v>
      </c>
      <c r="AG1644" s="6">
        <v>4.5283018867924527</v>
      </c>
      <c r="AH1644" s="6">
        <v>89.125560538116588</v>
      </c>
      <c r="AI1644" s="6"/>
      <c r="AJ1644" s="6"/>
    </row>
    <row r="1645" spans="1:36" hidden="1" x14ac:dyDescent="0.2">
      <c r="A1645" s="1" t="str">
        <f t="shared" si="25"/>
        <v>ChristchurchWhite Irish</v>
      </c>
      <c r="B1645" s="3" t="s">
        <v>219</v>
      </c>
      <c r="C1645" s="3" t="s">
        <v>220</v>
      </c>
      <c r="D1645" s="3" t="s">
        <v>703</v>
      </c>
      <c r="E1645" s="5">
        <v>299</v>
      </c>
      <c r="F1645" s="5">
        <v>0</v>
      </c>
      <c r="G1645" s="5">
        <v>0</v>
      </c>
      <c r="H1645" s="5">
        <v>6</v>
      </c>
      <c r="I1645" s="5">
        <v>0</v>
      </c>
      <c r="J1645" s="5">
        <v>12</v>
      </c>
      <c r="K1645" s="5">
        <v>0</v>
      </c>
      <c r="L1645" s="5">
        <v>0</v>
      </c>
      <c r="M1645" s="5">
        <v>0</v>
      </c>
      <c r="N1645" s="5">
        <v>0</v>
      </c>
      <c r="O1645" s="6">
        <v>0</v>
      </c>
      <c r="P1645" s="6">
        <v>0</v>
      </c>
      <c r="Q1645" s="6">
        <v>2.0066889632107023</v>
      </c>
      <c r="R1645" s="6">
        <v>0</v>
      </c>
      <c r="S1645" s="6">
        <v>4.0133779264214047</v>
      </c>
      <c r="T1645" s="6">
        <v>0</v>
      </c>
      <c r="U1645" s="6">
        <v>0</v>
      </c>
      <c r="V1645" s="6">
        <v>0</v>
      </c>
      <c r="W1645" s="6">
        <v>0</v>
      </c>
      <c r="X1645" s="5">
        <v>73</v>
      </c>
      <c r="Y1645" s="5">
        <v>66</v>
      </c>
      <c r="Z1645" s="5">
        <v>1</v>
      </c>
      <c r="AA1645" s="5">
        <v>0</v>
      </c>
      <c r="AB1645" s="5">
        <v>0</v>
      </c>
      <c r="AC1645" s="5">
        <v>0</v>
      </c>
      <c r="AD1645" s="5">
        <v>73</v>
      </c>
      <c r="AE1645" s="5">
        <v>66</v>
      </c>
      <c r="AF1645" s="5">
        <v>1</v>
      </c>
      <c r="AG1645" s="6">
        <v>1.5151515151515151</v>
      </c>
      <c r="AH1645" s="6">
        <v>90.410958904109592</v>
      </c>
      <c r="AI1645" s="6"/>
      <c r="AJ1645" s="6"/>
    </row>
    <row r="1646" spans="1:36" hidden="1" x14ac:dyDescent="0.2">
      <c r="A1646" s="1" t="str">
        <f t="shared" si="25"/>
        <v>ChristchurchWhite Gyspy or Irish Traveller</v>
      </c>
      <c r="B1646" s="3" t="s">
        <v>219</v>
      </c>
      <c r="C1646" s="3" t="s">
        <v>220</v>
      </c>
      <c r="D1646" s="3" t="s">
        <v>704</v>
      </c>
      <c r="E1646" s="5">
        <v>48</v>
      </c>
      <c r="F1646" s="5">
        <v>0</v>
      </c>
      <c r="G1646" s="5">
        <v>0</v>
      </c>
      <c r="H1646" s="5">
        <v>2</v>
      </c>
      <c r="I1646" s="5">
        <v>0</v>
      </c>
      <c r="J1646" s="5">
        <v>4</v>
      </c>
      <c r="K1646" s="5">
        <v>0</v>
      </c>
      <c r="L1646" s="5">
        <v>0</v>
      </c>
      <c r="M1646" s="5">
        <v>0</v>
      </c>
      <c r="N1646" s="5">
        <v>0</v>
      </c>
      <c r="O1646" s="6">
        <v>0</v>
      </c>
      <c r="P1646" s="6">
        <v>0</v>
      </c>
      <c r="Q1646" s="6">
        <v>4.166666666666667</v>
      </c>
      <c r="R1646" s="6">
        <v>0</v>
      </c>
      <c r="S1646" s="6">
        <v>8.3333333333333339</v>
      </c>
      <c r="T1646" s="6">
        <v>0</v>
      </c>
      <c r="U1646" s="6">
        <v>0</v>
      </c>
      <c r="V1646" s="6">
        <v>0</v>
      </c>
      <c r="W1646" s="6">
        <v>0</v>
      </c>
      <c r="X1646" s="5">
        <v>24</v>
      </c>
      <c r="Y1646" s="5">
        <v>13</v>
      </c>
      <c r="Z1646" s="5">
        <v>1</v>
      </c>
      <c r="AA1646" s="5">
        <v>0</v>
      </c>
      <c r="AB1646" s="5">
        <v>0</v>
      </c>
      <c r="AC1646" s="5">
        <v>0</v>
      </c>
      <c r="AD1646" s="5">
        <v>24</v>
      </c>
      <c r="AE1646" s="5">
        <v>13</v>
      </c>
      <c r="AF1646" s="5">
        <v>1</v>
      </c>
      <c r="AG1646" s="6">
        <v>7.6923076923076925</v>
      </c>
      <c r="AH1646" s="6">
        <v>54.166666666666664</v>
      </c>
      <c r="AI1646" s="6"/>
      <c r="AJ1646" s="6"/>
    </row>
    <row r="1647" spans="1:36" hidden="1" x14ac:dyDescent="0.2">
      <c r="A1647" s="1" t="str">
        <f t="shared" si="25"/>
        <v>ChristchurchWhite Other</v>
      </c>
      <c r="B1647" s="3" t="s">
        <v>219</v>
      </c>
      <c r="C1647" s="3" t="s">
        <v>220</v>
      </c>
      <c r="D1647" s="3" t="s">
        <v>705</v>
      </c>
      <c r="E1647" s="5">
        <v>830</v>
      </c>
      <c r="F1647" s="5">
        <v>0</v>
      </c>
      <c r="G1647" s="5">
        <v>0</v>
      </c>
      <c r="H1647" s="5">
        <v>17</v>
      </c>
      <c r="I1647" s="5">
        <v>0</v>
      </c>
      <c r="J1647" s="5">
        <v>37</v>
      </c>
      <c r="K1647" s="5">
        <v>0</v>
      </c>
      <c r="L1647" s="5">
        <v>0</v>
      </c>
      <c r="M1647" s="5">
        <v>0</v>
      </c>
      <c r="N1647" s="5">
        <v>0</v>
      </c>
      <c r="O1647" s="6">
        <v>0</v>
      </c>
      <c r="P1647" s="6">
        <v>0</v>
      </c>
      <c r="Q1647" s="6">
        <v>2.0481927710843375</v>
      </c>
      <c r="R1647" s="6">
        <v>0</v>
      </c>
      <c r="S1647" s="6">
        <v>4.4578313253012052</v>
      </c>
      <c r="T1647" s="6">
        <v>0</v>
      </c>
      <c r="U1647" s="6">
        <v>0</v>
      </c>
      <c r="V1647" s="6">
        <v>0</v>
      </c>
      <c r="W1647" s="6">
        <v>0</v>
      </c>
      <c r="X1647" s="5">
        <v>388</v>
      </c>
      <c r="Y1647" s="5">
        <v>356</v>
      </c>
      <c r="Z1647" s="5">
        <v>17</v>
      </c>
      <c r="AA1647" s="5">
        <v>0</v>
      </c>
      <c r="AB1647" s="5">
        <v>0</v>
      </c>
      <c r="AC1647" s="5">
        <v>0</v>
      </c>
      <c r="AD1647" s="5">
        <v>388</v>
      </c>
      <c r="AE1647" s="5">
        <v>356</v>
      </c>
      <c r="AF1647" s="5">
        <v>17</v>
      </c>
      <c r="AG1647" s="6">
        <v>4.7752808988764048</v>
      </c>
      <c r="AH1647" s="6">
        <v>91.75257731958763</v>
      </c>
      <c r="AI1647" s="6"/>
      <c r="AJ1647" s="6"/>
    </row>
    <row r="1648" spans="1:36" hidden="1" x14ac:dyDescent="0.2">
      <c r="A1648" s="1" t="str">
        <f t="shared" si="25"/>
        <v>ChristchurchMixed White and Black Caribbean</v>
      </c>
      <c r="B1648" s="3" t="s">
        <v>219</v>
      </c>
      <c r="C1648" s="3" t="s">
        <v>220</v>
      </c>
      <c r="D1648" s="3" t="s">
        <v>706</v>
      </c>
      <c r="E1648" s="5">
        <v>110</v>
      </c>
      <c r="F1648" s="5">
        <v>0</v>
      </c>
      <c r="G1648" s="5">
        <v>0</v>
      </c>
      <c r="H1648" s="5">
        <v>5</v>
      </c>
      <c r="I1648" s="5">
        <v>0</v>
      </c>
      <c r="J1648" s="5">
        <v>20</v>
      </c>
      <c r="K1648" s="5">
        <v>0</v>
      </c>
      <c r="L1648" s="5">
        <v>0</v>
      </c>
      <c r="M1648" s="5">
        <v>0</v>
      </c>
      <c r="N1648" s="5">
        <v>0</v>
      </c>
      <c r="O1648" s="6">
        <v>0</v>
      </c>
      <c r="P1648" s="6">
        <v>0</v>
      </c>
      <c r="Q1648" s="6">
        <v>4.5454545454545459</v>
      </c>
      <c r="R1648" s="6">
        <v>0</v>
      </c>
      <c r="S1648" s="6">
        <v>18.181818181818183</v>
      </c>
      <c r="T1648" s="6">
        <v>0</v>
      </c>
      <c r="U1648" s="6">
        <v>0</v>
      </c>
      <c r="V1648" s="6">
        <v>0</v>
      </c>
      <c r="W1648" s="6">
        <v>0</v>
      </c>
      <c r="X1648" s="5">
        <v>20</v>
      </c>
      <c r="Y1648" s="5">
        <v>19</v>
      </c>
      <c r="Z1648" s="5">
        <v>0</v>
      </c>
      <c r="AA1648" s="5">
        <v>0</v>
      </c>
      <c r="AB1648" s="5">
        <v>0</v>
      </c>
      <c r="AC1648" s="5">
        <v>0</v>
      </c>
      <c r="AD1648" s="5">
        <v>20</v>
      </c>
      <c r="AE1648" s="5">
        <v>19</v>
      </c>
      <c r="AF1648" s="5">
        <v>0</v>
      </c>
      <c r="AG1648" s="6">
        <v>0</v>
      </c>
      <c r="AH1648" s="6">
        <v>95</v>
      </c>
      <c r="AI1648" s="6"/>
      <c r="AJ1648" s="6"/>
    </row>
    <row r="1649" spans="1:36" hidden="1" x14ac:dyDescent="0.2">
      <c r="A1649" s="1" t="str">
        <f t="shared" si="25"/>
        <v>ChristchurchMixed White and Black African</v>
      </c>
      <c r="B1649" s="3" t="s">
        <v>219</v>
      </c>
      <c r="C1649" s="3" t="s">
        <v>220</v>
      </c>
      <c r="D1649" s="3" t="s">
        <v>707</v>
      </c>
      <c r="E1649" s="5">
        <v>69</v>
      </c>
      <c r="F1649" s="5">
        <v>0</v>
      </c>
      <c r="G1649" s="5">
        <v>0</v>
      </c>
      <c r="H1649" s="5">
        <v>4</v>
      </c>
      <c r="I1649" s="5">
        <v>0</v>
      </c>
      <c r="J1649" s="5">
        <v>5</v>
      </c>
      <c r="K1649" s="5">
        <v>0</v>
      </c>
      <c r="L1649" s="5">
        <v>0</v>
      </c>
      <c r="M1649" s="5">
        <v>0</v>
      </c>
      <c r="N1649" s="5">
        <v>0</v>
      </c>
      <c r="O1649" s="6">
        <v>0</v>
      </c>
      <c r="P1649" s="6">
        <v>0</v>
      </c>
      <c r="Q1649" s="6">
        <v>5.7971014492753623</v>
      </c>
      <c r="R1649" s="6">
        <v>0</v>
      </c>
      <c r="S1649" s="6">
        <v>7.2463768115942031</v>
      </c>
      <c r="T1649" s="6">
        <v>0</v>
      </c>
      <c r="U1649" s="6">
        <v>0</v>
      </c>
      <c r="V1649" s="6">
        <v>0</v>
      </c>
      <c r="W1649" s="6">
        <v>0</v>
      </c>
      <c r="X1649" s="5">
        <v>17</v>
      </c>
      <c r="Y1649" s="5">
        <v>15</v>
      </c>
      <c r="Z1649" s="5">
        <v>0</v>
      </c>
      <c r="AA1649" s="5">
        <v>0</v>
      </c>
      <c r="AB1649" s="5">
        <v>0</v>
      </c>
      <c r="AC1649" s="5">
        <v>0</v>
      </c>
      <c r="AD1649" s="5">
        <v>17</v>
      </c>
      <c r="AE1649" s="5">
        <v>15</v>
      </c>
      <c r="AF1649" s="5">
        <v>0</v>
      </c>
      <c r="AG1649" s="6">
        <v>0</v>
      </c>
      <c r="AH1649" s="6">
        <v>88.235294117647058</v>
      </c>
      <c r="AI1649" s="3"/>
      <c r="AJ1649" s="3"/>
    </row>
    <row r="1650" spans="1:36" hidden="1" x14ac:dyDescent="0.2">
      <c r="A1650" s="1" t="str">
        <f t="shared" si="25"/>
        <v>ChristchurchMixed White and Asian</v>
      </c>
      <c r="B1650" s="3" t="s">
        <v>219</v>
      </c>
      <c r="C1650" s="3" t="s">
        <v>220</v>
      </c>
      <c r="D1650" s="3" t="s">
        <v>708</v>
      </c>
      <c r="E1650" s="5">
        <v>195</v>
      </c>
      <c r="F1650" s="5">
        <v>0</v>
      </c>
      <c r="G1650" s="5">
        <v>0</v>
      </c>
      <c r="H1650" s="5">
        <v>8</v>
      </c>
      <c r="I1650" s="5">
        <v>0</v>
      </c>
      <c r="J1650" s="5">
        <v>14</v>
      </c>
      <c r="K1650" s="5">
        <v>0</v>
      </c>
      <c r="L1650" s="5">
        <v>0</v>
      </c>
      <c r="M1650" s="5">
        <v>0</v>
      </c>
      <c r="N1650" s="5">
        <v>0</v>
      </c>
      <c r="O1650" s="6">
        <v>0</v>
      </c>
      <c r="P1650" s="6">
        <v>0</v>
      </c>
      <c r="Q1650" s="6">
        <v>4.1025641025641022</v>
      </c>
      <c r="R1650" s="6">
        <v>0</v>
      </c>
      <c r="S1650" s="6">
        <v>7.1794871794871797</v>
      </c>
      <c r="T1650" s="6">
        <v>0</v>
      </c>
      <c r="U1650" s="6">
        <v>0</v>
      </c>
      <c r="V1650" s="6">
        <v>0</v>
      </c>
      <c r="W1650" s="6">
        <v>0</v>
      </c>
      <c r="X1650" s="5">
        <v>33</v>
      </c>
      <c r="Y1650" s="5">
        <v>28</v>
      </c>
      <c r="Z1650" s="5">
        <v>0</v>
      </c>
      <c r="AA1650" s="5">
        <v>0</v>
      </c>
      <c r="AB1650" s="5">
        <v>0</v>
      </c>
      <c r="AC1650" s="5">
        <v>0</v>
      </c>
      <c r="AD1650" s="5">
        <v>33</v>
      </c>
      <c r="AE1650" s="5">
        <v>28</v>
      </c>
      <c r="AF1650" s="5">
        <v>0</v>
      </c>
      <c r="AG1650" s="6">
        <v>0</v>
      </c>
      <c r="AH1650" s="6">
        <v>84.848484848484844</v>
      </c>
      <c r="AI1650" s="6"/>
      <c r="AJ1650" s="6"/>
    </row>
    <row r="1651" spans="1:36" hidden="1" x14ac:dyDescent="0.2">
      <c r="A1651" s="1" t="str">
        <f t="shared" si="25"/>
        <v>ChristchurchMixed Other</v>
      </c>
      <c r="B1651" s="3" t="s">
        <v>219</v>
      </c>
      <c r="C1651" s="3" t="s">
        <v>220</v>
      </c>
      <c r="D1651" s="3" t="s">
        <v>709</v>
      </c>
      <c r="E1651" s="5">
        <v>131</v>
      </c>
      <c r="F1651" s="5">
        <v>0</v>
      </c>
      <c r="G1651" s="5">
        <v>0</v>
      </c>
      <c r="H1651" s="5">
        <v>3</v>
      </c>
      <c r="I1651" s="5">
        <v>0</v>
      </c>
      <c r="J1651" s="5">
        <v>3</v>
      </c>
      <c r="K1651" s="5">
        <v>0</v>
      </c>
      <c r="L1651" s="5">
        <v>0</v>
      </c>
      <c r="M1651" s="5">
        <v>0</v>
      </c>
      <c r="N1651" s="5">
        <v>0</v>
      </c>
      <c r="O1651" s="6">
        <v>0</v>
      </c>
      <c r="P1651" s="6">
        <v>0</v>
      </c>
      <c r="Q1651" s="6">
        <v>2.2900763358778624</v>
      </c>
      <c r="R1651" s="6">
        <v>0</v>
      </c>
      <c r="S1651" s="6">
        <v>2.2900763358778624</v>
      </c>
      <c r="T1651" s="6">
        <v>0</v>
      </c>
      <c r="U1651" s="6">
        <v>0</v>
      </c>
      <c r="V1651" s="6">
        <v>0</v>
      </c>
      <c r="W1651" s="6">
        <v>0</v>
      </c>
      <c r="X1651" s="5">
        <v>38</v>
      </c>
      <c r="Y1651" s="5">
        <v>36</v>
      </c>
      <c r="Z1651" s="5">
        <v>5</v>
      </c>
      <c r="AA1651" s="5">
        <v>0</v>
      </c>
      <c r="AB1651" s="5">
        <v>0</v>
      </c>
      <c r="AC1651" s="5">
        <v>0</v>
      </c>
      <c r="AD1651" s="5">
        <v>38</v>
      </c>
      <c r="AE1651" s="5">
        <v>36</v>
      </c>
      <c r="AF1651" s="5">
        <v>5</v>
      </c>
      <c r="AG1651" s="6">
        <v>13.888888888888889</v>
      </c>
      <c r="AH1651" s="6">
        <v>94.736842105263165</v>
      </c>
      <c r="AI1651" s="3"/>
      <c r="AJ1651" s="3"/>
    </row>
    <row r="1652" spans="1:36" hidden="1" x14ac:dyDescent="0.2">
      <c r="A1652" s="1" t="str">
        <f t="shared" si="25"/>
        <v>ChristchurchIndian</v>
      </c>
      <c r="B1652" s="3" t="s">
        <v>219</v>
      </c>
      <c r="C1652" s="3" t="s">
        <v>220</v>
      </c>
      <c r="D1652" s="3" t="s">
        <v>710</v>
      </c>
      <c r="E1652" s="5">
        <v>97</v>
      </c>
      <c r="F1652" s="5">
        <v>0</v>
      </c>
      <c r="G1652" s="5">
        <v>0</v>
      </c>
      <c r="H1652" s="5">
        <v>13</v>
      </c>
      <c r="I1652" s="5">
        <v>0</v>
      </c>
      <c r="J1652" s="5">
        <v>15</v>
      </c>
      <c r="K1652" s="5">
        <v>0</v>
      </c>
      <c r="L1652" s="5">
        <v>0</v>
      </c>
      <c r="M1652" s="5">
        <v>0</v>
      </c>
      <c r="N1652" s="5">
        <v>0</v>
      </c>
      <c r="O1652" s="6">
        <v>0</v>
      </c>
      <c r="P1652" s="6">
        <v>0</v>
      </c>
      <c r="Q1652" s="6">
        <v>13.402061855670103</v>
      </c>
      <c r="R1652" s="6">
        <v>0</v>
      </c>
      <c r="S1652" s="6">
        <v>15.463917525773196</v>
      </c>
      <c r="T1652" s="6">
        <v>0</v>
      </c>
      <c r="U1652" s="6">
        <v>0</v>
      </c>
      <c r="V1652" s="6">
        <v>0</v>
      </c>
      <c r="W1652" s="6">
        <v>0</v>
      </c>
      <c r="X1652" s="5">
        <v>45</v>
      </c>
      <c r="Y1652" s="5">
        <v>42</v>
      </c>
      <c r="Z1652" s="5">
        <v>5</v>
      </c>
      <c r="AA1652" s="5">
        <v>0</v>
      </c>
      <c r="AB1652" s="5">
        <v>0</v>
      </c>
      <c r="AC1652" s="5">
        <v>0</v>
      </c>
      <c r="AD1652" s="5">
        <v>45</v>
      </c>
      <c r="AE1652" s="5">
        <v>42</v>
      </c>
      <c r="AF1652" s="5">
        <v>5</v>
      </c>
      <c r="AG1652" s="6">
        <v>11.904761904761905</v>
      </c>
      <c r="AH1652" s="6">
        <v>93.333333333333329</v>
      </c>
      <c r="AI1652" s="6"/>
      <c r="AJ1652" s="6"/>
    </row>
    <row r="1653" spans="1:36" hidden="1" x14ac:dyDescent="0.2">
      <c r="A1653" s="1" t="str">
        <f t="shared" si="25"/>
        <v>ChristchurchPakistani</v>
      </c>
      <c r="B1653" s="3" t="s">
        <v>219</v>
      </c>
      <c r="C1653" s="3" t="s">
        <v>220</v>
      </c>
      <c r="D1653" s="3" t="s">
        <v>711</v>
      </c>
      <c r="E1653" s="5">
        <v>5</v>
      </c>
      <c r="F1653" s="5">
        <v>0</v>
      </c>
      <c r="G1653" s="5">
        <v>0</v>
      </c>
      <c r="H1653" s="5">
        <v>0</v>
      </c>
      <c r="I1653" s="5">
        <v>0</v>
      </c>
      <c r="J1653" s="5">
        <v>0</v>
      </c>
      <c r="K1653" s="5">
        <v>0</v>
      </c>
      <c r="L1653" s="5">
        <v>0</v>
      </c>
      <c r="M1653" s="5">
        <v>0</v>
      </c>
      <c r="N1653" s="5">
        <v>0</v>
      </c>
      <c r="O1653" s="6">
        <v>0</v>
      </c>
      <c r="P1653" s="6">
        <v>0</v>
      </c>
      <c r="Q1653" s="6">
        <v>0</v>
      </c>
      <c r="R1653" s="6">
        <v>0</v>
      </c>
      <c r="S1653" s="6">
        <v>0</v>
      </c>
      <c r="T1653" s="6">
        <v>0</v>
      </c>
      <c r="U1653" s="6">
        <v>0</v>
      </c>
      <c r="V1653" s="6">
        <v>0</v>
      </c>
      <c r="W1653" s="6">
        <v>0</v>
      </c>
      <c r="X1653" s="5">
        <v>1</v>
      </c>
      <c r="Y1653" s="5">
        <v>1</v>
      </c>
      <c r="Z1653" s="5">
        <v>0</v>
      </c>
      <c r="AA1653" s="5">
        <v>0</v>
      </c>
      <c r="AB1653" s="5">
        <v>0</v>
      </c>
      <c r="AC1653" s="5">
        <v>0</v>
      </c>
      <c r="AD1653" s="5">
        <v>1</v>
      </c>
      <c r="AE1653" s="5">
        <v>1</v>
      </c>
      <c r="AF1653" s="5">
        <v>0</v>
      </c>
      <c r="AG1653" s="6">
        <v>0</v>
      </c>
      <c r="AH1653" s="6">
        <v>100</v>
      </c>
      <c r="AI1653" s="3"/>
      <c r="AJ1653" s="3"/>
    </row>
    <row r="1654" spans="1:36" hidden="1" x14ac:dyDescent="0.2">
      <c r="A1654" s="1" t="str">
        <f t="shared" si="25"/>
        <v>ChristchurchBangladeshi</v>
      </c>
      <c r="B1654" s="3" t="s">
        <v>219</v>
      </c>
      <c r="C1654" s="3" t="s">
        <v>220</v>
      </c>
      <c r="D1654" s="3" t="s">
        <v>712</v>
      </c>
      <c r="E1654" s="5">
        <v>44</v>
      </c>
      <c r="F1654" s="5">
        <v>0</v>
      </c>
      <c r="G1654" s="5">
        <v>0</v>
      </c>
      <c r="H1654" s="5">
        <v>0</v>
      </c>
      <c r="I1654" s="5">
        <v>0</v>
      </c>
      <c r="J1654" s="5">
        <v>7</v>
      </c>
      <c r="K1654" s="5">
        <v>0</v>
      </c>
      <c r="L1654" s="5">
        <v>0</v>
      </c>
      <c r="M1654" s="5">
        <v>0</v>
      </c>
      <c r="N1654" s="5">
        <v>0</v>
      </c>
      <c r="O1654" s="6">
        <v>0</v>
      </c>
      <c r="P1654" s="6">
        <v>0</v>
      </c>
      <c r="Q1654" s="6">
        <v>0</v>
      </c>
      <c r="R1654" s="6">
        <v>0</v>
      </c>
      <c r="S1654" s="6">
        <v>15.909090909090908</v>
      </c>
      <c r="T1654" s="6">
        <v>0</v>
      </c>
      <c r="U1654" s="6">
        <v>0</v>
      </c>
      <c r="V1654" s="6">
        <v>0</v>
      </c>
      <c r="W1654" s="6">
        <v>0</v>
      </c>
      <c r="X1654" s="5">
        <v>17</v>
      </c>
      <c r="Y1654" s="5">
        <v>14</v>
      </c>
      <c r="Z1654" s="5">
        <v>2</v>
      </c>
      <c r="AA1654" s="5">
        <v>0</v>
      </c>
      <c r="AB1654" s="5">
        <v>0</v>
      </c>
      <c r="AC1654" s="5">
        <v>0</v>
      </c>
      <c r="AD1654" s="5">
        <v>17</v>
      </c>
      <c r="AE1654" s="5">
        <v>14</v>
      </c>
      <c r="AF1654" s="5">
        <v>2</v>
      </c>
      <c r="AG1654" s="6">
        <v>14.285714285714286</v>
      </c>
      <c r="AH1654" s="6">
        <v>82.352941176470594</v>
      </c>
      <c r="AI1654" s="6"/>
      <c r="AJ1654" s="6"/>
    </row>
    <row r="1655" spans="1:36" hidden="1" x14ac:dyDescent="0.2">
      <c r="A1655" s="1" t="str">
        <f t="shared" si="25"/>
        <v>ChristchurchChinese</v>
      </c>
      <c r="B1655" s="3" t="s">
        <v>219</v>
      </c>
      <c r="C1655" s="3" t="s">
        <v>220</v>
      </c>
      <c r="D1655" s="3" t="s">
        <v>713</v>
      </c>
      <c r="E1655" s="5">
        <v>179</v>
      </c>
      <c r="F1655" s="5">
        <v>0</v>
      </c>
      <c r="G1655" s="5">
        <v>0</v>
      </c>
      <c r="H1655" s="5">
        <v>2</v>
      </c>
      <c r="I1655" s="5">
        <v>0</v>
      </c>
      <c r="J1655" s="5">
        <v>4</v>
      </c>
      <c r="K1655" s="5">
        <v>0</v>
      </c>
      <c r="L1655" s="5">
        <v>0</v>
      </c>
      <c r="M1655" s="5">
        <v>0</v>
      </c>
      <c r="N1655" s="5">
        <v>0</v>
      </c>
      <c r="O1655" s="6">
        <v>0</v>
      </c>
      <c r="P1655" s="6">
        <v>0</v>
      </c>
      <c r="Q1655" s="6">
        <v>1.1173184357541899</v>
      </c>
      <c r="R1655" s="6">
        <v>0</v>
      </c>
      <c r="S1655" s="6">
        <v>2.2346368715083798</v>
      </c>
      <c r="T1655" s="6">
        <v>0</v>
      </c>
      <c r="U1655" s="6">
        <v>0</v>
      </c>
      <c r="V1655" s="6">
        <v>0</v>
      </c>
      <c r="W1655" s="6">
        <v>0</v>
      </c>
      <c r="X1655" s="5">
        <v>59</v>
      </c>
      <c r="Y1655" s="5">
        <v>51</v>
      </c>
      <c r="Z1655" s="5">
        <v>2</v>
      </c>
      <c r="AA1655" s="5">
        <v>0</v>
      </c>
      <c r="AB1655" s="5">
        <v>0</v>
      </c>
      <c r="AC1655" s="5">
        <v>0</v>
      </c>
      <c r="AD1655" s="5">
        <v>59</v>
      </c>
      <c r="AE1655" s="5">
        <v>51</v>
      </c>
      <c r="AF1655" s="5">
        <v>2</v>
      </c>
      <c r="AG1655" s="6">
        <v>3.9215686274509802</v>
      </c>
      <c r="AH1655" s="6">
        <v>86.440677966101688</v>
      </c>
      <c r="AI1655" s="6"/>
      <c r="AJ1655" s="6"/>
    </row>
    <row r="1656" spans="1:36" hidden="1" x14ac:dyDescent="0.2">
      <c r="A1656" s="1" t="str">
        <f t="shared" si="25"/>
        <v>ChristchurchAsian Other</v>
      </c>
      <c r="B1656" s="3" t="s">
        <v>219</v>
      </c>
      <c r="C1656" s="3" t="s">
        <v>220</v>
      </c>
      <c r="D1656" s="3" t="s">
        <v>714</v>
      </c>
      <c r="E1656" s="5">
        <v>170</v>
      </c>
      <c r="F1656" s="5">
        <v>0</v>
      </c>
      <c r="G1656" s="5">
        <v>0</v>
      </c>
      <c r="H1656" s="5">
        <v>5</v>
      </c>
      <c r="I1656" s="5">
        <v>0</v>
      </c>
      <c r="J1656" s="5">
        <v>9</v>
      </c>
      <c r="K1656" s="5">
        <v>0</v>
      </c>
      <c r="L1656" s="5">
        <v>0</v>
      </c>
      <c r="M1656" s="5">
        <v>0</v>
      </c>
      <c r="N1656" s="5">
        <v>0</v>
      </c>
      <c r="O1656" s="6">
        <v>0</v>
      </c>
      <c r="P1656" s="6">
        <v>0</v>
      </c>
      <c r="Q1656" s="6">
        <v>2.9411764705882355</v>
      </c>
      <c r="R1656" s="6">
        <v>0</v>
      </c>
      <c r="S1656" s="6">
        <v>5.2941176470588234</v>
      </c>
      <c r="T1656" s="6">
        <v>0</v>
      </c>
      <c r="U1656" s="6">
        <v>0</v>
      </c>
      <c r="V1656" s="6">
        <v>0</v>
      </c>
      <c r="W1656" s="6">
        <v>0</v>
      </c>
      <c r="X1656" s="5">
        <v>96</v>
      </c>
      <c r="Y1656" s="5">
        <v>82</v>
      </c>
      <c r="Z1656" s="5">
        <v>2</v>
      </c>
      <c r="AA1656" s="5">
        <v>0</v>
      </c>
      <c r="AB1656" s="5">
        <v>0</v>
      </c>
      <c r="AC1656" s="5">
        <v>0</v>
      </c>
      <c r="AD1656" s="5">
        <v>96</v>
      </c>
      <c r="AE1656" s="5">
        <v>82</v>
      </c>
      <c r="AF1656" s="5">
        <v>2</v>
      </c>
      <c r="AG1656" s="6">
        <v>2.4390243902439024</v>
      </c>
      <c r="AH1656" s="6">
        <v>85.416666666666671</v>
      </c>
      <c r="AI1656" s="6"/>
      <c r="AJ1656" s="6"/>
    </row>
    <row r="1657" spans="1:36" hidden="1" x14ac:dyDescent="0.2">
      <c r="A1657" s="1" t="str">
        <f t="shared" si="25"/>
        <v>ChristchurchBlack African</v>
      </c>
      <c r="B1657" s="3" t="s">
        <v>219</v>
      </c>
      <c r="C1657" s="3" t="s">
        <v>220</v>
      </c>
      <c r="D1657" s="3" t="s">
        <v>715</v>
      </c>
      <c r="E1657" s="5">
        <v>50</v>
      </c>
      <c r="F1657" s="5">
        <v>0</v>
      </c>
      <c r="G1657" s="5">
        <v>0</v>
      </c>
      <c r="H1657" s="5">
        <v>3</v>
      </c>
      <c r="I1657" s="5">
        <v>0</v>
      </c>
      <c r="J1657" s="5">
        <v>4</v>
      </c>
      <c r="K1657" s="5">
        <v>0</v>
      </c>
      <c r="L1657" s="5">
        <v>0</v>
      </c>
      <c r="M1657" s="5">
        <v>0</v>
      </c>
      <c r="N1657" s="5">
        <v>0</v>
      </c>
      <c r="O1657" s="6">
        <v>0</v>
      </c>
      <c r="P1657" s="6">
        <v>0</v>
      </c>
      <c r="Q1657" s="6">
        <v>6</v>
      </c>
      <c r="R1657" s="6">
        <v>0</v>
      </c>
      <c r="S1657" s="6">
        <v>8</v>
      </c>
      <c r="T1657" s="6">
        <v>0</v>
      </c>
      <c r="U1657" s="6">
        <v>0</v>
      </c>
      <c r="V1657" s="6">
        <v>0</v>
      </c>
      <c r="W1657" s="6">
        <v>0</v>
      </c>
      <c r="X1657" s="5">
        <v>28</v>
      </c>
      <c r="Y1657" s="5">
        <v>26</v>
      </c>
      <c r="Z1657" s="5">
        <v>1</v>
      </c>
      <c r="AA1657" s="5">
        <v>0</v>
      </c>
      <c r="AB1657" s="5">
        <v>0</v>
      </c>
      <c r="AC1657" s="5">
        <v>0</v>
      </c>
      <c r="AD1657" s="5">
        <v>28</v>
      </c>
      <c r="AE1657" s="5">
        <v>26</v>
      </c>
      <c r="AF1657" s="5">
        <v>1</v>
      </c>
      <c r="AG1657" s="6">
        <v>3.8461538461538463</v>
      </c>
      <c r="AH1657" s="6">
        <v>92.857142857142861</v>
      </c>
      <c r="AI1657" s="3"/>
      <c r="AJ1657" s="3"/>
    </row>
    <row r="1658" spans="1:36" hidden="1" x14ac:dyDescent="0.2">
      <c r="A1658" s="1" t="str">
        <f t="shared" si="25"/>
        <v>ChristchurchBlack Caribbean</v>
      </c>
      <c r="B1658" s="3" t="s">
        <v>219</v>
      </c>
      <c r="C1658" s="3" t="s">
        <v>220</v>
      </c>
      <c r="D1658" s="3" t="s">
        <v>716</v>
      </c>
      <c r="E1658" s="5">
        <v>27</v>
      </c>
      <c r="F1658" s="5">
        <v>0</v>
      </c>
      <c r="G1658" s="5">
        <v>0</v>
      </c>
      <c r="H1658" s="5">
        <v>0</v>
      </c>
      <c r="I1658" s="5">
        <v>0</v>
      </c>
      <c r="J1658" s="5">
        <v>1</v>
      </c>
      <c r="K1658" s="5">
        <v>0</v>
      </c>
      <c r="L1658" s="5">
        <v>0</v>
      </c>
      <c r="M1658" s="5">
        <v>0</v>
      </c>
      <c r="N1658" s="5">
        <v>0</v>
      </c>
      <c r="O1658" s="6">
        <v>0</v>
      </c>
      <c r="P1658" s="6">
        <v>0</v>
      </c>
      <c r="Q1658" s="6">
        <v>0</v>
      </c>
      <c r="R1658" s="6">
        <v>0</v>
      </c>
      <c r="S1658" s="6">
        <v>3.7037037037037037</v>
      </c>
      <c r="T1658" s="6">
        <v>0</v>
      </c>
      <c r="U1658" s="6">
        <v>0</v>
      </c>
      <c r="V1658" s="6">
        <v>0</v>
      </c>
      <c r="W1658" s="6">
        <v>0</v>
      </c>
      <c r="X1658" s="5">
        <v>15</v>
      </c>
      <c r="Y1658" s="5">
        <v>13</v>
      </c>
      <c r="Z1658" s="5">
        <v>0</v>
      </c>
      <c r="AA1658" s="5">
        <v>0</v>
      </c>
      <c r="AB1658" s="5">
        <v>0</v>
      </c>
      <c r="AC1658" s="5">
        <v>0</v>
      </c>
      <c r="AD1658" s="5">
        <v>15</v>
      </c>
      <c r="AE1658" s="5">
        <v>13</v>
      </c>
      <c r="AF1658" s="5">
        <v>0</v>
      </c>
      <c r="AG1658" s="6">
        <v>0</v>
      </c>
      <c r="AH1658" s="6">
        <v>86.666666666666671</v>
      </c>
      <c r="AI1658" s="6"/>
      <c r="AJ1658" s="6"/>
    </row>
    <row r="1659" spans="1:36" hidden="1" x14ac:dyDescent="0.2">
      <c r="A1659" s="1" t="str">
        <f t="shared" si="25"/>
        <v>ChristchurchBlack Other</v>
      </c>
      <c r="B1659" s="3" t="s">
        <v>219</v>
      </c>
      <c r="C1659" s="3" t="s">
        <v>220</v>
      </c>
      <c r="D1659" s="3" t="s">
        <v>717</v>
      </c>
      <c r="E1659" s="5">
        <v>6</v>
      </c>
      <c r="F1659" s="5">
        <v>0</v>
      </c>
      <c r="G1659" s="5">
        <v>0</v>
      </c>
      <c r="H1659" s="5">
        <v>0</v>
      </c>
      <c r="I1659" s="5">
        <v>0</v>
      </c>
      <c r="J1659" s="5">
        <v>0</v>
      </c>
      <c r="K1659" s="5">
        <v>0</v>
      </c>
      <c r="L1659" s="5">
        <v>0</v>
      </c>
      <c r="M1659" s="5">
        <v>0</v>
      </c>
      <c r="N1659" s="5">
        <v>0</v>
      </c>
      <c r="O1659" s="6">
        <v>0</v>
      </c>
      <c r="P1659" s="6">
        <v>0</v>
      </c>
      <c r="Q1659" s="6">
        <v>0</v>
      </c>
      <c r="R1659" s="6">
        <v>0</v>
      </c>
      <c r="S1659" s="6">
        <v>0</v>
      </c>
      <c r="T1659" s="6">
        <v>0</v>
      </c>
      <c r="U1659" s="6">
        <v>0</v>
      </c>
      <c r="V1659" s="6">
        <v>0</v>
      </c>
      <c r="W1659" s="6">
        <v>0</v>
      </c>
      <c r="X1659" s="5">
        <v>4</v>
      </c>
      <c r="Y1659" s="5">
        <v>4</v>
      </c>
      <c r="Z1659" s="5">
        <v>0</v>
      </c>
      <c r="AA1659" s="5">
        <v>0</v>
      </c>
      <c r="AB1659" s="5">
        <v>0</v>
      </c>
      <c r="AC1659" s="5">
        <v>0</v>
      </c>
      <c r="AD1659" s="5">
        <v>4</v>
      </c>
      <c r="AE1659" s="5">
        <v>4</v>
      </c>
      <c r="AF1659" s="5">
        <v>0</v>
      </c>
      <c r="AG1659" s="6">
        <v>0</v>
      </c>
      <c r="AH1659" s="6">
        <v>100</v>
      </c>
      <c r="AI1659" s="6"/>
      <c r="AJ1659" s="6"/>
    </row>
    <row r="1660" spans="1:36" hidden="1" x14ac:dyDescent="0.2">
      <c r="A1660" s="1" t="str">
        <f t="shared" si="25"/>
        <v>ChristchurchArab</v>
      </c>
      <c r="B1660" s="3" t="s">
        <v>219</v>
      </c>
      <c r="C1660" s="3" t="s">
        <v>220</v>
      </c>
      <c r="D1660" s="3" t="s">
        <v>699</v>
      </c>
      <c r="E1660" s="5">
        <v>15</v>
      </c>
      <c r="F1660" s="5">
        <v>0</v>
      </c>
      <c r="G1660" s="5">
        <v>0</v>
      </c>
      <c r="H1660" s="5">
        <v>0</v>
      </c>
      <c r="I1660" s="5">
        <v>0</v>
      </c>
      <c r="J1660" s="5">
        <v>0</v>
      </c>
      <c r="K1660" s="5">
        <v>0</v>
      </c>
      <c r="L1660" s="5">
        <v>0</v>
      </c>
      <c r="M1660" s="5">
        <v>0</v>
      </c>
      <c r="N1660" s="5">
        <v>0</v>
      </c>
      <c r="O1660" s="6">
        <v>0</v>
      </c>
      <c r="P1660" s="6">
        <v>0</v>
      </c>
      <c r="Q1660" s="6">
        <v>0</v>
      </c>
      <c r="R1660" s="6">
        <v>0</v>
      </c>
      <c r="S1660" s="6">
        <v>0</v>
      </c>
      <c r="T1660" s="6">
        <v>0</v>
      </c>
      <c r="U1660" s="6">
        <v>0</v>
      </c>
      <c r="V1660" s="6">
        <v>0</v>
      </c>
      <c r="W1660" s="6">
        <v>0</v>
      </c>
      <c r="X1660" s="5">
        <v>7</v>
      </c>
      <c r="Y1660" s="5">
        <v>6</v>
      </c>
      <c r="Z1660" s="5">
        <v>0</v>
      </c>
      <c r="AA1660" s="5">
        <v>0</v>
      </c>
      <c r="AB1660" s="5">
        <v>0</v>
      </c>
      <c r="AC1660" s="5">
        <v>0</v>
      </c>
      <c r="AD1660" s="5">
        <v>7</v>
      </c>
      <c r="AE1660" s="5">
        <v>6</v>
      </c>
      <c r="AF1660" s="5">
        <v>0</v>
      </c>
      <c r="AG1660" s="6">
        <v>0</v>
      </c>
      <c r="AH1660" s="6">
        <v>85.714285714285708</v>
      </c>
      <c r="AI1660" s="3"/>
      <c r="AJ1660" s="3"/>
    </row>
    <row r="1661" spans="1:36" hidden="1" x14ac:dyDescent="0.2">
      <c r="A1661" s="1" t="str">
        <f t="shared" si="25"/>
        <v>ChristchurchOther</v>
      </c>
      <c r="B1661" s="3" t="s">
        <v>219</v>
      </c>
      <c r="C1661" s="3" t="s">
        <v>220</v>
      </c>
      <c r="D1661" s="3" t="s">
        <v>718</v>
      </c>
      <c r="E1661" s="5">
        <v>63</v>
      </c>
      <c r="F1661" s="5">
        <v>0</v>
      </c>
      <c r="G1661" s="5">
        <v>0</v>
      </c>
      <c r="H1661" s="5">
        <v>4</v>
      </c>
      <c r="I1661" s="5">
        <v>0</v>
      </c>
      <c r="J1661" s="5">
        <v>16</v>
      </c>
      <c r="K1661" s="5">
        <v>0</v>
      </c>
      <c r="L1661" s="5">
        <v>0</v>
      </c>
      <c r="M1661" s="5">
        <v>0</v>
      </c>
      <c r="N1661" s="5">
        <v>0</v>
      </c>
      <c r="O1661" s="6">
        <v>0</v>
      </c>
      <c r="P1661" s="6">
        <v>0</v>
      </c>
      <c r="Q1661" s="6">
        <v>6.3492063492063489</v>
      </c>
      <c r="R1661" s="6">
        <v>0</v>
      </c>
      <c r="S1661" s="6">
        <v>25.396825396825395</v>
      </c>
      <c r="T1661" s="6">
        <v>0</v>
      </c>
      <c r="U1661" s="6">
        <v>0</v>
      </c>
      <c r="V1661" s="6">
        <v>0</v>
      </c>
      <c r="W1661" s="6">
        <v>0</v>
      </c>
      <c r="X1661" s="5">
        <v>27</v>
      </c>
      <c r="Y1661" s="5">
        <v>23</v>
      </c>
      <c r="Z1661" s="5">
        <v>0</v>
      </c>
      <c r="AA1661" s="5">
        <v>0</v>
      </c>
      <c r="AB1661" s="5">
        <v>0</v>
      </c>
      <c r="AC1661" s="5">
        <v>0</v>
      </c>
      <c r="AD1661" s="5">
        <v>27</v>
      </c>
      <c r="AE1661" s="5">
        <v>23</v>
      </c>
      <c r="AF1661" s="5">
        <v>0</v>
      </c>
      <c r="AG1661" s="6">
        <v>0</v>
      </c>
      <c r="AH1661" s="6">
        <v>85.18518518518519</v>
      </c>
      <c r="AI1661" s="6"/>
      <c r="AJ1661" s="6"/>
    </row>
    <row r="1662" spans="1:36" x14ac:dyDescent="0.2">
      <c r="A1662" s="1" t="str">
        <f t="shared" si="25"/>
        <v>City of LondonAll people</v>
      </c>
      <c r="B1662" s="3" t="s">
        <v>631</v>
      </c>
      <c r="C1662" s="3" t="s">
        <v>632</v>
      </c>
      <c r="D1662" s="3" t="s">
        <v>700</v>
      </c>
      <c r="E1662" s="5">
        <v>7375</v>
      </c>
      <c r="F1662" s="5">
        <v>0</v>
      </c>
      <c r="G1662" s="5">
        <v>0</v>
      </c>
      <c r="H1662" s="5">
        <v>0</v>
      </c>
      <c r="I1662" s="5">
        <v>0</v>
      </c>
      <c r="J1662" s="5">
        <v>0</v>
      </c>
      <c r="K1662" s="5">
        <v>3489</v>
      </c>
      <c r="L1662" s="5">
        <v>0</v>
      </c>
      <c r="M1662" s="5">
        <v>0</v>
      </c>
      <c r="N1662" s="5">
        <v>0</v>
      </c>
      <c r="O1662" s="6">
        <v>0</v>
      </c>
      <c r="P1662" s="6">
        <v>0</v>
      </c>
      <c r="Q1662" s="6">
        <v>0</v>
      </c>
      <c r="R1662" s="6">
        <v>0</v>
      </c>
      <c r="S1662" s="6">
        <v>0</v>
      </c>
      <c r="T1662" s="6">
        <v>47.308474576271188</v>
      </c>
      <c r="U1662" s="6">
        <v>0</v>
      </c>
      <c r="V1662" s="6">
        <v>0</v>
      </c>
      <c r="W1662" s="6">
        <v>0</v>
      </c>
      <c r="X1662" s="5">
        <v>3469</v>
      </c>
      <c r="Y1662" s="5">
        <v>3244</v>
      </c>
      <c r="Z1662" s="5">
        <v>114</v>
      </c>
      <c r="AA1662" s="5">
        <v>0</v>
      </c>
      <c r="AB1662" s="5">
        <v>0</v>
      </c>
      <c r="AC1662" s="5">
        <v>0</v>
      </c>
      <c r="AD1662" s="5">
        <v>3469</v>
      </c>
      <c r="AE1662" s="5">
        <v>3244</v>
      </c>
      <c r="AF1662" s="5">
        <v>114</v>
      </c>
      <c r="AG1662" s="6">
        <v>3.5141800246609125</v>
      </c>
      <c r="AH1662" s="6">
        <v>93.513980974344193</v>
      </c>
      <c r="AI1662" s="6"/>
      <c r="AJ1662" s="6"/>
    </row>
    <row r="1663" spans="1:36" hidden="1" x14ac:dyDescent="0.2">
      <c r="A1663" s="1" t="str">
        <f t="shared" si="25"/>
        <v>City of LondonWhite British</v>
      </c>
      <c r="B1663" s="3" t="s">
        <v>631</v>
      </c>
      <c r="C1663" s="3" t="s">
        <v>632</v>
      </c>
      <c r="D1663" s="3" t="s">
        <v>701</v>
      </c>
      <c r="E1663" s="5">
        <v>4243</v>
      </c>
      <c r="F1663" s="5">
        <v>0</v>
      </c>
      <c r="G1663" s="5">
        <v>0</v>
      </c>
      <c r="H1663" s="5">
        <v>0</v>
      </c>
      <c r="I1663" s="5">
        <v>0</v>
      </c>
      <c r="J1663" s="5">
        <v>0</v>
      </c>
      <c r="K1663" s="5">
        <v>1893</v>
      </c>
      <c r="L1663" s="5">
        <v>0</v>
      </c>
      <c r="M1663" s="5">
        <v>0</v>
      </c>
      <c r="N1663" s="5">
        <v>0</v>
      </c>
      <c r="O1663" s="6">
        <v>0</v>
      </c>
      <c r="P1663" s="6">
        <v>0</v>
      </c>
      <c r="Q1663" s="6">
        <v>0</v>
      </c>
      <c r="R1663" s="6">
        <v>0</v>
      </c>
      <c r="S1663" s="6">
        <v>0</v>
      </c>
      <c r="T1663" s="6">
        <v>44.614659439076128</v>
      </c>
      <c r="U1663" s="6">
        <v>0</v>
      </c>
      <c r="V1663" s="6">
        <v>0</v>
      </c>
      <c r="W1663" s="6">
        <v>0</v>
      </c>
      <c r="X1663" s="5">
        <v>1679</v>
      </c>
      <c r="Y1663" s="5">
        <v>1598</v>
      </c>
      <c r="Z1663" s="5">
        <v>43</v>
      </c>
      <c r="AA1663" s="5">
        <v>0</v>
      </c>
      <c r="AB1663" s="5">
        <v>0</v>
      </c>
      <c r="AC1663" s="5">
        <v>0</v>
      </c>
      <c r="AD1663" s="5">
        <v>1679</v>
      </c>
      <c r="AE1663" s="5">
        <v>1598</v>
      </c>
      <c r="AF1663" s="5">
        <v>43</v>
      </c>
      <c r="AG1663" s="6">
        <v>2.690863579474343</v>
      </c>
      <c r="AH1663" s="6">
        <v>95.175699821322212</v>
      </c>
      <c r="AI1663" s="6"/>
      <c r="AJ1663" s="6"/>
    </row>
    <row r="1664" spans="1:36" hidden="1" x14ac:dyDescent="0.2">
      <c r="A1664" s="1" t="str">
        <f t="shared" si="25"/>
        <v>City of LondonMinorities - all other than White British</v>
      </c>
      <c r="B1664" s="3" t="s">
        <v>631</v>
      </c>
      <c r="C1664" s="3" t="s">
        <v>632</v>
      </c>
      <c r="D1664" s="3" t="s">
        <v>702</v>
      </c>
      <c r="E1664" s="5">
        <v>3132</v>
      </c>
      <c r="F1664" s="5">
        <v>0</v>
      </c>
      <c r="G1664" s="5">
        <v>0</v>
      </c>
      <c r="H1664" s="5">
        <v>0</v>
      </c>
      <c r="I1664" s="5">
        <v>0</v>
      </c>
      <c r="J1664" s="5">
        <v>0</v>
      </c>
      <c r="K1664" s="5">
        <v>1596</v>
      </c>
      <c r="L1664" s="5">
        <v>0</v>
      </c>
      <c r="M1664" s="5">
        <v>0</v>
      </c>
      <c r="N1664" s="5">
        <v>0</v>
      </c>
      <c r="O1664" s="6">
        <v>0</v>
      </c>
      <c r="P1664" s="6">
        <v>0</v>
      </c>
      <c r="Q1664" s="6">
        <v>0</v>
      </c>
      <c r="R1664" s="6">
        <v>0</v>
      </c>
      <c r="S1664" s="6">
        <v>0</v>
      </c>
      <c r="T1664" s="6">
        <v>50.957854406130267</v>
      </c>
      <c r="U1664" s="6">
        <v>0</v>
      </c>
      <c r="V1664" s="6">
        <v>0</v>
      </c>
      <c r="W1664" s="6">
        <v>0</v>
      </c>
      <c r="X1664" s="5">
        <v>1790</v>
      </c>
      <c r="Y1664" s="5">
        <v>1646</v>
      </c>
      <c r="Z1664" s="5">
        <v>71</v>
      </c>
      <c r="AA1664" s="5">
        <v>0</v>
      </c>
      <c r="AB1664" s="5">
        <v>0</v>
      </c>
      <c r="AC1664" s="5">
        <v>0</v>
      </c>
      <c r="AD1664" s="5">
        <v>1790</v>
      </c>
      <c r="AE1664" s="5">
        <v>1646</v>
      </c>
      <c r="AF1664" s="5">
        <v>71</v>
      </c>
      <c r="AG1664" s="6">
        <v>4.313487241798299</v>
      </c>
      <c r="AH1664" s="6">
        <v>91.955307262569832</v>
      </c>
      <c r="AI1664" s="6"/>
      <c r="AJ1664" s="6"/>
    </row>
    <row r="1665" spans="1:36" hidden="1" x14ac:dyDescent="0.2">
      <c r="A1665" s="1" t="str">
        <f t="shared" si="25"/>
        <v>City of LondonWhite Irish</v>
      </c>
      <c r="B1665" s="3" t="s">
        <v>631</v>
      </c>
      <c r="C1665" s="3" t="s">
        <v>632</v>
      </c>
      <c r="D1665" s="3" t="s">
        <v>703</v>
      </c>
      <c r="E1665" s="5">
        <v>180</v>
      </c>
      <c r="F1665" s="5">
        <v>0</v>
      </c>
      <c r="G1665" s="5">
        <v>0</v>
      </c>
      <c r="H1665" s="5">
        <v>0</v>
      </c>
      <c r="I1665" s="5">
        <v>0</v>
      </c>
      <c r="J1665" s="5">
        <v>0</v>
      </c>
      <c r="K1665" s="5">
        <v>104</v>
      </c>
      <c r="L1665" s="5">
        <v>0</v>
      </c>
      <c r="M1665" s="5">
        <v>0</v>
      </c>
      <c r="N1665" s="5">
        <v>0</v>
      </c>
      <c r="O1665" s="6">
        <v>0</v>
      </c>
      <c r="P1665" s="6">
        <v>0</v>
      </c>
      <c r="Q1665" s="6">
        <v>0</v>
      </c>
      <c r="R1665" s="6">
        <v>0</v>
      </c>
      <c r="S1665" s="6">
        <v>0</v>
      </c>
      <c r="T1665" s="6">
        <v>57.777777777777779</v>
      </c>
      <c r="U1665" s="6">
        <v>0</v>
      </c>
      <c r="V1665" s="6">
        <v>0</v>
      </c>
      <c r="W1665" s="6">
        <v>0</v>
      </c>
      <c r="X1665" s="5">
        <v>99</v>
      </c>
      <c r="Y1665" s="5">
        <v>95</v>
      </c>
      <c r="Z1665" s="5">
        <v>1</v>
      </c>
      <c r="AA1665" s="5">
        <v>0</v>
      </c>
      <c r="AB1665" s="5">
        <v>0</v>
      </c>
      <c r="AC1665" s="5">
        <v>0</v>
      </c>
      <c r="AD1665" s="5">
        <v>99</v>
      </c>
      <c r="AE1665" s="5">
        <v>95</v>
      </c>
      <c r="AF1665" s="5">
        <v>1</v>
      </c>
      <c r="AG1665" s="6">
        <v>1.0526315789473684</v>
      </c>
      <c r="AH1665" s="6">
        <v>95.959595959595958</v>
      </c>
      <c r="AI1665" s="6"/>
      <c r="AJ1665" s="6"/>
    </row>
    <row r="1666" spans="1:36" hidden="1" x14ac:dyDescent="0.2">
      <c r="A1666" s="1" t="str">
        <f t="shared" ref="A1666:A1729" si="26">C1666&amp;D1666</f>
        <v>City of LondonWhite Gyspy or Irish Traveller</v>
      </c>
      <c r="B1666" s="3" t="s">
        <v>631</v>
      </c>
      <c r="C1666" s="3" t="s">
        <v>632</v>
      </c>
      <c r="D1666" s="3" t="s">
        <v>704</v>
      </c>
      <c r="E1666" s="5">
        <v>3</v>
      </c>
      <c r="F1666" s="5">
        <v>0</v>
      </c>
      <c r="G1666" s="5">
        <v>0</v>
      </c>
      <c r="H1666" s="5">
        <v>0</v>
      </c>
      <c r="I1666" s="5">
        <v>0</v>
      </c>
      <c r="J1666" s="5">
        <v>0</v>
      </c>
      <c r="K1666" s="5">
        <v>1</v>
      </c>
      <c r="L1666" s="5">
        <v>0</v>
      </c>
      <c r="M1666" s="5">
        <v>0</v>
      </c>
      <c r="N1666" s="5">
        <v>0</v>
      </c>
      <c r="O1666" s="6">
        <v>0</v>
      </c>
      <c r="P1666" s="6">
        <v>0</v>
      </c>
      <c r="Q1666" s="6">
        <v>0</v>
      </c>
      <c r="R1666" s="6">
        <v>0</v>
      </c>
      <c r="S1666" s="6">
        <v>0</v>
      </c>
      <c r="T1666" s="6">
        <v>33.333333333333336</v>
      </c>
      <c r="U1666" s="6">
        <v>0</v>
      </c>
      <c r="V1666" s="6">
        <v>0</v>
      </c>
      <c r="W1666" s="6">
        <v>0</v>
      </c>
      <c r="X1666" s="5">
        <v>3</v>
      </c>
      <c r="Y1666" s="5">
        <v>2</v>
      </c>
      <c r="Z1666" s="5">
        <v>0</v>
      </c>
      <c r="AA1666" s="5">
        <v>0</v>
      </c>
      <c r="AB1666" s="5">
        <v>0</v>
      </c>
      <c r="AC1666" s="5">
        <v>0</v>
      </c>
      <c r="AD1666" s="5">
        <v>3</v>
      </c>
      <c r="AE1666" s="5">
        <v>2</v>
      </c>
      <c r="AF1666" s="5">
        <v>0</v>
      </c>
      <c r="AG1666" s="6">
        <v>0</v>
      </c>
      <c r="AH1666" s="6">
        <v>66.666666666666671</v>
      </c>
      <c r="AI1666" s="6"/>
      <c r="AJ1666" s="6"/>
    </row>
    <row r="1667" spans="1:36" hidden="1" x14ac:dyDescent="0.2">
      <c r="A1667" s="1" t="str">
        <f t="shared" si="26"/>
        <v>City of LondonWhite Other</v>
      </c>
      <c r="B1667" s="3" t="s">
        <v>631</v>
      </c>
      <c r="C1667" s="3" t="s">
        <v>632</v>
      </c>
      <c r="D1667" s="3" t="s">
        <v>705</v>
      </c>
      <c r="E1667" s="5">
        <v>1373</v>
      </c>
      <c r="F1667" s="5">
        <v>0</v>
      </c>
      <c r="G1667" s="5">
        <v>0</v>
      </c>
      <c r="H1667" s="5">
        <v>0</v>
      </c>
      <c r="I1667" s="5">
        <v>0</v>
      </c>
      <c r="J1667" s="5">
        <v>0</v>
      </c>
      <c r="K1667" s="5">
        <v>783</v>
      </c>
      <c r="L1667" s="5">
        <v>0</v>
      </c>
      <c r="M1667" s="5">
        <v>0</v>
      </c>
      <c r="N1667" s="5">
        <v>0</v>
      </c>
      <c r="O1667" s="6">
        <v>0</v>
      </c>
      <c r="P1667" s="6">
        <v>0</v>
      </c>
      <c r="Q1667" s="6">
        <v>0</v>
      </c>
      <c r="R1667" s="6">
        <v>0</v>
      </c>
      <c r="S1667" s="6">
        <v>0</v>
      </c>
      <c r="T1667" s="6">
        <v>57.028404952658413</v>
      </c>
      <c r="U1667" s="6">
        <v>0</v>
      </c>
      <c r="V1667" s="6">
        <v>0</v>
      </c>
      <c r="W1667" s="6">
        <v>0</v>
      </c>
      <c r="X1667" s="5">
        <v>931</v>
      </c>
      <c r="Y1667" s="5">
        <v>881</v>
      </c>
      <c r="Z1667" s="5">
        <v>26</v>
      </c>
      <c r="AA1667" s="5">
        <v>0</v>
      </c>
      <c r="AB1667" s="5">
        <v>0</v>
      </c>
      <c r="AC1667" s="5">
        <v>0</v>
      </c>
      <c r="AD1667" s="5">
        <v>931</v>
      </c>
      <c r="AE1667" s="5">
        <v>881</v>
      </c>
      <c r="AF1667" s="5">
        <v>26</v>
      </c>
      <c r="AG1667" s="6">
        <v>2.9511918274687856</v>
      </c>
      <c r="AH1667" s="6">
        <v>94.629430719656284</v>
      </c>
      <c r="AI1667" s="6"/>
      <c r="AJ1667" s="6"/>
    </row>
    <row r="1668" spans="1:36" hidden="1" x14ac:dyDescent="0.2">
      <c r="A1668" s="1" t="str">
        <f t="shared" si="26"/>
        <v>City of LondonMixed White and Black Caribbean</v>
      </c>
      <c r="B1668" s="3" t="s">
        <v>631</v>
      </c>
      <c r="C1668" s="3" t="s">
        <v>632</v>
      </c>
      <c r="D1668" s="3" t="s">
        <v>706</v>
      </c>
      <c r="E1668" s="5">
        <v>38</v>
      </c>
      <c r="F1668" s="5">
        <v>0</v>
      </c>
      <c r="G1668" s="5">
        <v>0</v>
      </c>
      <c r="H1668" s="5">
        <v>0</v>
      </c>
      <c r="I1668" s="5">
        <v>0</v>
      </c>
      <c r="J1668" s="5">
        <v>0</v>
      </c>
      <c r="K1668" s="5">
        <v>14</v>
      </c>
      <c r="L1668" s="5">
        <v>0</v>
      </c>
      <c r="M1668" s="5">
        <v>0</v>
      </c>
      <c r="N1668" s="5">
        <v>0</v>
      </c>
      <c r="O1668" s="6">
        <v>0</v>
      </c>
      <c r="P1668" s="6">
        <v>0</v>
      </c>
      <c r="Q1668" s="6">
        <v>0</v>
      </c>
      <c r="R1668" s="6">
        <v>0</v>
      </c>
      <c r="S1668" s="6">
        <v>0</v>
      </c>
      <c r="T1668" s="6">
        <v>36.842105263157897</v>
      </c>
      <c r="U1668" s="6">
        <v>0</v>
      </c>
      <c r="V1668" s="6">
        <v>0</v>
      </c>
      <c r="W1668" s="6">
        <v>0</v>
      </c>
      <c r="X1668" s="5">
        <v>10</v>
      </c>
      <c r="Y1668" s="5">
        <v>7</v>
      </c>
      <c r="Z1668" s="5">
        <v>0</v>
      </c>
      <c r="AA1668" s="5">
        <v>0</v>
      </c>
      <c r="AB1668" s="5">
        <v>0</v>
      </c>
      <c r="AC1668" s="5">
        <v>0</v>
      </c>
      <c r="AD1668" s="5">
        <v>10</v>
      </c>
      <c r="AE1668" s="5">
        <v>7</v>
      </c>
      <c r="AF1668" s="5">
        <v>0</v>
      </c>
      <c r="AG1668" s="6">
        <v>0</v>
      </c>
      <c r="AH1668" s="6">
        <v>70</v>
      </c>
      <c r="AI1668" s="6"/>
      <c r="AJ1668" s="6"/>
    </row>
    <row r="1669" spans="1:36" hidden="1" x14ac:dyDescent="0.2">
      <c r="A1669" s="1" t="str">
        <f t="shared" si="26"/>
        <v>City of LondonMixed White and Black African</v>
      </c>
      <c r="B1669" s="3" t="s">
        <v>631</v>
      </c>
      <c r="C1669" s="3" t="s">
        <v>632</v>
      </c>
      <c r="D1669" s="3" t="s">
        <v>707</v>
      </c>
      <c r="E1669" s="5">
        <v>37</v>
      </c>
      <c r="F1669" s="5">
        <v>0</v>
      </c>
      <c r="G1669" s="5">
        <v>0</v>
      </c>
      <c r="H1669" s="5">
        <v>0</v>
      </c>
      <c r="I1669" s="5">
        <v>0</v>
      </c>
      <c r="J1669" s="5">
        <v>0</v>
      </c>
      <c r="K1669" s="5">
        <v>11</v>
      </c>
      <c r="L1669" s="5">
        <v>0</v>
      </c>
      <c r="M1669" s="5">
        <v>0</v>
      </c>
      <c r="N1669" s="5">
        <v>0</v>
      </c>
      <c r="O1669" s="6">
        <v>0</v>
      </c>
      <c r="P1669" s="6">
        <v>0</v>
      </c>
      <c r="Q1669" s="6">
        <v>0</v>
      </c>
      <c r="R1669" s="6">
        <v>0</v>
      </c>
      <c r="S1669" s="6">
        <v>0</v>
      </c>
      <c r="T1669" s="6">
        <v>29.72972972972973</v>
      </c>
      <c r="U1669" s="6">
        <v>0</v>
      </c>
      <c r="V1669" s="6">
        <v>0</v>
      </c>
      <c r="W1669" s="6">
        <v>0</v>
      </c>
      <c r="X1669" s="5">
        <v>8</v>
      </c>
      <c r="Y1669" s="5">
        <v>7</v>
      </c>
      <c r="Z1669" s="5">
        <v>0</v>
      </c>
      <c r="AA1669" s="5">
        <v>0</v>
      </c>
      <c r="AB1669" s="5">
        <v>0</v>
      </c>
      <c r="AC1669" s="5">
        <v>0</v>
      </c>
      <c r="AD1669" s="5">
        <v>8</v>
      </c>
      <c r="AE1669" s="5">
        <v>7</v>
      </c>
      <c r="AF1669" s="5">
        <v>0</v>
      </c>
      <c r="AG1669" s="6">
        <v>0</v>
      </c>
      <c r="AH1669" s="6">
        <v>87.5</v>
      </c>
      <c r="AI1669" s="6"/>
      <c r="AJ1669" s="6"/>
    </row>
    <row r="1670" spans="1:36" hidden="1" x14ac:dyDescent="0.2">
      <c r="A1670" s="1" t="str">
        <f t="shared" si="26"/>
        <v>City of LondonMixed White and Asian</v>
      </c>
      <c r="B1670" s="3" t="s">
        <v>631</v>
      </c>
      <c r="C1670" s="3" t="s">
        <v>632</v>
      </c>
      <c r="D1670" s="3" t="s">
        <v>708</v>
      </c>
      <c r="E1670" s="5">
        <v>111</v>
      </c>
      <c r="F1670" s="5">
        <v>0</v>
      </c>
      <c r="G1670" s="5">
        <v>0</v>
      </c>
      <c r="H1670" s="5">
        <v>0</v>
      </c>
      <c r="I1670" s="5">
        <v>0</v>
      </c>
      <c r="J1670" s="5">
        <v>0</v>
      </c>
      <c r="K1670" s="5">
        <v>49</v>
      </c>
      <c r="L1670" s="5">
        <v>0</v>
      </c>
      <c r="M1670" s="5">
        <v>0</v>
      </c>
      <c r="N1670" s="5">
        <v>0</v>
      </c>
      <c r="O1670" s="6">
        <v>0</v>
      </c>
      <c r="P1670" s="6">
        <v>0</v>
      </c>
      <c r="Q1670" s="6">
        <v>0</v>
      </c>
      <c r="R1670" s="6">
        <v>0</v>
      </c>
      <c r="S1670" s="6">
        <v>0</v>
      </c>
      <c r="T1670" s="6">
        <v>44.144144144144143</v>
      </c>
      <c r="U1670" s="6">
        <v>0</v>
      </c>
      <c r="V1670" s="6">
        <v>0</v>
      </c>
      <c r="W1670" s="6">
        <v>0</v>
      </c>
      <c r="X1670" s="5">
        <v>43</v>
      </c>
      <c r="Y1670" s="5">
        <v>40</v>
      </c>
      <c r="Z1670" s="5">
        <v>2</v>
      </c>
      <c r="AA1670" s="5">
        <v>0</v>
      </c>
      <c r="AB1670" s="5">
        <v>0</v>
      </c>
      <c r="AC1670" s="5">
        <v>0</v>
      </c>
      <c r="AD1670" s="5">
        <v>43</v>
      </c>
      <c r="AE1670" s="5">
        <v>40</v>
      </c>
      <c r="AF1670" s="5">
        <v>2</v>
      </c>
      <c r="AG1670" s="6">
        <v>5</v>
      </c>
      <c r="AH1670" s="6">
        <v>93.023255813953483</v>
      </c>
      <c r="AI1670" s="6"/>
      <c r="AJ1670" s="6"/>
    </row>
    <row r="1671" spans="1:36" hidden="1" x14ac:dyDescent="0.2">
      <c r="A1671" s="1" t="str">
        <f t="shared" si="26"/>
        <v>City of LondonMixed Other</v>
      </c>
      <c r="B1671" s="3" t="s">
        <v>631</v>
      </c>
      <c r="C1671" s="3" t="s">
        <v>632</v>
      </c>
      <c r="D1671" s="3" t="s">
        <v>709</v>
      </c>
      <c r="E1671" s="5">
        <v>103</v>
      </c>
      <c r="F1671" s="5">
        <v>0</v>
      </c>
      <c r="G1671" s="5">
        <v>0</v>
      </c>
      <c r="H1671" s="5">
        <v>0</v>
      </c>
      <c r="I1671" s="5">
        <v>0</v>
      </c>
      <c r="J1671" s="5">
        <v>0</v>
      </c>
      <c r="K1671" s="5">
        <v>48</v>
      </c>
      <c r="L1671" s="5">
        <v>0</v>
      </c>
      <c r="M1671" s="5">
        <v>0</v>
      </c>
      <c r="N1671" s="5">
        <v>0</v>
      </c>
      <c r="O1671" s="6">
        <v>0</v>
      </c>
      <c r="P1671" s="6">
        <v>0</v>
      </c>
      <c r="Q1671" s="6">
        <v>0</v>
      </c>
      <c r="R1671" s="6">
        <v>0</v>
      </c>
      <c r="S1671" s="6">
        <v>0</v>
      </c>
      <c r="T1671" s="6">
        <v>46.601941747572816</v>
      </c>
      <c r="U1671" s="6">
        <v>0</v>
      </c>
      <c r="V1671" s="6">
        <v>0</v>
      </c>
      <c r="W1671" s="6">
        <v>0</v>
      </c>
      <c r="X1671" s="5">
        <v>55</v>
      </c>
      <c r="Y1671" s="5">
        <v>51</v>
      </c>
      <c r="Z1671" s="5">
        <v>2</v>
      </c>
      <c r="AA1671" s="5">
        <v>0</v>
      </c>
      <c r="AB1671" s="5">
        <v>0</v>
      </c>
      <c r="AC1671" s="5">
        <v>0</v>
      </c>
      <c r="AD1671" s="5">
        <v>55</v>
      </c>
      <c r="AE1671" s="5">
        <v>51</v>
      </c>
      <c r="AF1671" s="5">
        <v>2</v>
      </c>
      <c r="AG1671" s="6">
        <v>3.9215686274509802</v>
      </c>
      <c r="AH1671" s="6">
        <v>92.727272727272734</v>
      </c>
      <c r="AI1671" s="6"/>
      <c r="AJ1671" s="6"/>
    </row>
    <row r="1672" spans="1:36" hidden="1" x14ac:dyDescent="0.2">
      <c r="A1672" s="1" t="str">
        <f t="shared" si="26"/>
        <v>City of LondonIndian</v>
      </c>
      <c r="B1672" s="3" t="s">
        <v>631</v>
      </c>
      <c r="C1672" s="3" t="s">
        <v>632</v>
      </c>
      <c r="D1672" s="3" t="s">
        <v>710</v>
      </c>
      <c r="E1672" s="5">
        <v>216</v>
      </c>
      <c r="F1672" s="5">
        <v>0</v>
      </c>
      <c r="G1672" s="5">
        <v>0</v>
      </c>
      <c r="H1672" s="5">
        <v>0</v>
      </c>
      <c r="I1672" s="5">
        <v>0</v>
      </c>
      <c r="J1672" s="5">
        <v>0</v>
      </c>
      <c r="K1672" s="5">
        <v>121</v>
      </c>
      <c r="L1672" s="5">
        <v>0</v>
      </c>
      <c r="M1672" s="5">
        <v>0</v>
      </c>
      <c r="N1672" s="5">
        <v>0</v>
      </c>
      <c r="O1672" s="6">
        <v>0</v>
      </c>
      <c r="P1672" s="6">
        <v>0</v>
      </c>
      <c r="Q1672" s="6">
        <v>0</v>
      </c>
      <c r="R1672" s="6">
        <v>0</v>
      </c>
      <c r="S1672" s="6">
        <v>0</v>
      </c>
      <c r="T1672" s="6">
        <v>56.018518518518519</v>
      </c>
      <c r="U1672" s="6">
        <v>0</v>
      </c>
      <c r="V1672" s="6">
        <v>0</v>
      </c>
      <c r="W1672" s="6">
        <v>0</v>
      </c>
      <c r="X1672" s="5">
        <v>127</v>
      </c>
      <c r="Y1672" s="5">
        <v>117</v>
      </c>
      <c r="Z1672" s="5">
        <v>4</v>
      </c>
      <c r="AA1672" s="5">
        <v>0</v>
      </c>
      <c r="AB1672" s="5">
        <v>0</v>
      </c>
      <c r="AC1672" s="5">
        <v>0</v>
      </c>
      <c r="AD1672" s="5">
        <v>127</v>
      </c>
      <c r="AE1672" s="5">
        <v>117</v>
      </c>
      <c r="AF1672" s="5">
        <v>4</v>
      </c>
      <c r="AG1672" s="6">
        <v>3.4188034188034186</v>
      </c>
      <c r="AH1672" s="6">
        <v>92.125984251968504</v>
      </c>
      <c r="AI1672" s="6"/>
      <c r="AJ1672" s="6"/>
    </row>
    <row r="1673" spans="1:36" hidden="1" x14ac:dyDescent="0.2">
      <c r="A1673" s="1" t="str">
        <f t="shared" si="26"/>
        <v>City of LondonPakistani</v>
      </c>
      <c r="B1673" s="3" t="s">
        <v>631</v>
      </c>
      <c r="C1673" s="3" t="s">
        <v>632</v>
      </c>
      <c r="D1673" s="3" t="s">
        <v>711</v>
      </c>
      <c r="E1673" s="5">
        <v>16</v>
      </c>
      <c r="F1673" s="5">
        <v>0</v>
      </c>
      <c r="G1673" s="5">
        <v>0</v>
      </c>
      <c r="H1673" s="5">
        <v>0</v>
      </c>
      <c r="I1673" s="5">
        <v>0</v>
      </c>
      <c r="J1673" s="5">
        <v>0</v>
      </c>
      <c r="K1673" s="5">
        <v>13</v>
      </c>
      <c r="L1673" s="5">
        <v>0</v>
      </c>
      <c r="M1673" s="5">
        <v>0</v>
      </c>
      <c r="N1673" s="5">
        <v>0</v>
      </c>
      <c r="O1673" s="6">
        <v>0</v>
      </c>
      <c r="P1673" s="6">
        <v>0</v>
      </c>
      <c r="Q1673" s="6">
        <v>0</v>
      </c>
      <c r="R1673" s="6">
        <v>0</v>
      </c>
      <c r="S1673" s="6">
        <v>0</v>
      </c>
      <c r="T1673" s="6">
        <v>81.25</v>
      </c>
      <c r="U1673" s="6">
        <v>0</v>
      </c>
      <c r="V1673" s="6">
        <v>0</v>
      </c>
      <c r="W1673" s="6">
        <v>0</v>
      </c>
      <c r="X1673" s="5">
        <v>12</v>
      </c>
      <c r="Y1673" s="5">
        <v>12</v>
      </c>
      <c r="Z1673" s="5">
        <v>0</v>
      </c>
      <c r="AA1673" s="5">
        <v>0</v>
      </c>
      <c r="AB1673" s="5">
        <v>0</v>
      </c>
      <c r="AC1673" s="5">
        <v>0</v>
      </c>
      <c r="AD1673" s="5">
        <v>12</v>
      </c>
      <c r="AE1673" s="5">
        <v>12</v>
      </c>
      <c r="AF1673" s="5">
        <v>0</v>
      </c>
      <c r="AG1673" s="6">
        <v>0</v>
      </c>
      <c r="AH1673" s="6">
        <v>100</v>
      </c>
      <c r="AI1673" s="6"/>
      <c r="AJ1673" s="6"/>
    </row>
    <row r="1674" spans="1:36" hidden="1" x14ac:dyDescent="0.2">
      <c r="A1674" s="1" t="str">
        <f t="shared" si="26"/>
        <v>City of LondonBangladeshi</v>
      </c>
      <c r="B1674" s="3" t="s">
        <v>631</v>
      </c>
      <c r="C1674" s="3" t="s">
        <v>632</v>
      </c>
      <c r="D1674" s="3" t="s">
        <v>712</v>
      </c>
      <c r="E1674" s="5">
        <v>232</v>
      </c>
      <c r="F1674" s="5">
        <v>0</v>
      </c>
      <c r="G1674" s="5">
        <v>0</v>
      </c>
      <c r="H1674" s="5">
        <v>0</v>
      </c>
      <c r="I1674" s="5">
        <v>0</v>
      </c>
      <c r="J1674" s="5">
        <v>0</v>
      </c>
      <c r="K1674" s="5">
        <v>13</v>
      </c>
      <c r="L1674" s="5">
        <v>0</v>
      </c>
      <c r="M1674" s="5">
        <v>0</v>
      </c>
      <c r="N1674" s="5">
        <v>0</v>
      </c>
      <c r="O1674" s="6">
        <v>0</v>
      </c>
      <c r="P1674" s="6">
        <v>0</v>
      </c>
      <c r="Q1674" s="6">
        <v>0</v>
      </c>
      <c r="R1674" s="6">
        <v>0</v>
      </c>
      <c r="S1674" s="6">
        <v>0</v>
      </c>
      <c r="T1674" s="6">
        <v>5.6034482758620694</v>
      </c>
      <c r="U1674" s="6">
        <v>0</v>
      </c>
      <c r="V1674" s="6">
        <v>0</v>
      </c>
      <c r="W1674" s="6">
        <v>0</v>
      </c>
      <c r="X1674" s="5">
        <v>78</v>
      </c>
      <c r="Y1674" s="5">
        <v>53</v>
      </c>
      <c r="Z1674" s="5">
        <v>13</v>
      </c>
      <c r="AA1674" s="5">
        <v>0</v>
      </c>
      <c r="AB1674" s="5">
        <v>0</v>
      </c>
      <c r="AC1674" s="5">
        <v>0</v>
      </c>
      <c r="AD1674" s="5">
        <v>78</v>
      </c>
      <c r="AE1674" s="5">
        <v>53</v>
      </c>
      <c r="AF1674" s="5">
        <v>13</v>
      </c>
      <c r="AG1674" s="6">
        <v>24.528301886792452</v>
      </c>
      <c r="AH1674" s="6">
        <v>67.948717948717942</v>
      </c>
      <c r="AI1674" s="6"/>
      <c r="AJ1674" s="6"/>
    </row>
    <row r="1675" spans="1:36" hidden="1" x14ac:dyDescent="0.2">
      <c r="A1675" s="1" t="str">
        <f t="shared" si="26"/>
        <v>City of LondonChinese</v>
      </c>
      <c r="B1675" s="3" t="s">
        <v>631</v>
      </c>
      <c r="C1675" s="3" t="s">
        <v>632</v>
      </c>
      <c r="D1675" s="3" t="s">
        <v>713</v>
      </c>
      <c r="E1675" s="5">
        <v>263</v>
      </c>
      <c r="F1675" s="5">
        <v>0</v>
      </c>
      <c r="G1675" s="5">
        <v>0</v>
      </c>
      <c r="H1675" s="5">
        <v>0</v>
      </c>
      <c r="I1675" s="5">
        <v>0</v>
      </c>
      <c r="J1675" s="5">
        <v>0</v>
      </c>
      <c r="K1675" s="5">
        <v>163</v>
      </c>
      <c r="L1675" s="5">
        <v>0</v>
      </c>
      <c r="M1675" s="5">
        <v>0</v>
      </c>
      <c r="N1675" s="5">
        <v>0</v>
      </c>
      <c r="O1675" s="6">
        <v>0</v>
      </c>
      <c r="P1675" s="6">
        <v>0</v>
      </c>
      <c r="Q1675" s="6">
        <v>0</v>
      </c>
      <c r="R1675" s="6">
        <v>0</v>
      </c>
      <c r="S1675" s="6">
        <v>0</v>
      </c>
      <c r="T1675" s="6">
        <v>61.977186311787072</v>
      </c>
      <c r="U1675" s="6">
        <v>0</v>
      </c>
      <c r="V1675" s="6">
        <v>0</v>
      </c>
      <c r="W1675" s="6">
        <v>0</v>
      </c>
      <c r="X1675" s="5">
        <v>141</v>
      </c>
      <c r="Y1675" s="5">
        <v>134</v>
      </c>
      <c r="Z1675" s="5">
        <v>5</v>
      </c>
      <c r="AA1675" s="5">
        <v>0</v>
      </c>
      <c r="AB1675" s="5">
        <v>0</v>
      </c>
      <c r="AC1675" s="5">
        <v>0</v>
      </c>
      <c r="AD1675" s="5">
        <v>141</v>
      </c>
      <c r="AE1675" s="5">
        <v>134</v>
      </c>
      <c r="AF1675" s="5">
        <v>5</v>
      </c>
      <c r="AG1675" s="6">
        <v>3.7313432835820897</v>
      </c>
      <c r="AH1675" s="6">
        <v>95.035460992907801</v>
      </c>
      <c r="AI1675" s="6"/>
      <c r="AJ1675" s="6"/>
    </row>
    <row r="1676" spans="1:36" hidden="1" x14ac:dyDescent="0.2">
      <c r="A1676" s="1" t="str">
        <f t="shared" si="26"/>
        <v>City of LondonAsian Other</v>
      </c>
      <c r="B1676" s="3" t="s">
        <v>631</v>
      </c>
      <c r="C1676" s="3" t="s">
        <v>632</v>
      </c>
      <c r="D1676" s="3" t="s">
        <v>714</v>
      </c>
      <c r="E1676" s="5">
        <v>213</v>
      </c>
      <c r="F1676" s="5">
        <v>0</v>
      </c>
      <c r="G1676" s="5">
        <v>0</v>
      </c>
      <c r="H1676" s="5">
        <v>0</v>
      </c>
      <c r="I1676" s="5">
        <v>0</v>
      </c>
      <c r="J1676" s="5">
        <v>0</v>
      </c>
      <c r="K1676" s="5">
        <v>133</v>
      </c>
      <c r="L1676" s="5">
        <v>0</v>
      </c>
      <c r="M1676" s="5">
        <v>0</v>
      </c>
      <c r="N1676" s="5">
        <v>0</v>
      </c>
      <c r="O1676" s="6">
        <v>0</v>
      </c>
      <c r="P1676" s="6">
        <v>0</v>
      </c>
      <c r="Q1676" s="6">
        <v>0</v>
      </c>
      <c r="R1676" s="6">
        <v>0</v>
      </c>
      <c r="S1676" s="6">
        <v>0</v>
      </c>
      <c r="T1676" s="6">
        <v>62.441314553990608</v>
      </c>
      <c r="U1676" s="6">
        <v>0</v>
      </c>
      <c r="V1676" s="6">
        <v>0</v>
      </c>
      <c r="W1676" s="6">
        <v>0</v>
      </c>
      <c r="X1676" s="5">
        <v>116</v>
      </c>
      <c r="Y1676" s="5">
        <v>106</v>
      </c>
      <c r="Z1676" s="5">
        <v>4</v>
      </c>
      <c r="AA1676" s="5">
        <v>0</v>
      </c>
      <c r="AB1676" s="5">
        <v>0</v>
      </c>
      <c r="AC1676" s="5">
        <v>0</v>
      </c>
      <c r="AD1676" s="5">
        <v>116</v>
      </c>
      <c r="AE1676" s="5">
        <v>106</v>
      </c>
      <c r="AF1676" s="5">
        <v>4</v>
      </c>
      <c r="AG1676" s="6">
        <v>3.7735849056603774</v>
      </c>
      <c r="AH1676" s="6">
        <v>91.379310344827587</v>
      </c>
      <c r="AI1676" s="6"/>
      <c r="AJ1676" s="6"/>
    </row>
    <row r="1677" spans="1:36" hidden="1" x14ac:dyDescent="0.2">
      <c r="A1677" s="1" t="str">
        <f t="shared" si="26"/>
        <v>City of LondonBlack African</v>
      </c>
      <c r="B1677" s="3" t="s">
        <v>631</v>
      </c>
      <c r="C1677" s="3" t="s">
        <v>632</v>
      </c>
      <c r="D1677" s="3" t="s">
        <v>715</v>
      </c>
      <c r="E1677" s="5">
        <v>98</v>
      </c>
      <c r="F1677" s="5">
        <v>0</v>
      </c>
      <c r="G1677" s="5">
        <v>0</v>
      </c>
      <c r="H1677" s="5">
        <v>0</v>
      </c>
      <c r="I1677" s="5">
        <v>0</v>
      </c>
      <c r="J1677" s="5">
        <v>0</v>
      </c>
      <c r="K1677" s="5">
        <v>40</v>
      </c>
      <c r="L1677" s="5">
        <v>0</v>
      </c>
      <c r="M1677" s="5">
        <v>0</v>
      </c>
      <c r="N1677" s="5">
        <v>0</v>
      </c>
      <c r="O1677" s="6">
        <v>0</v>
      </c>
      <c r="P1677" s="6">
        <v>0</v>
      </c>
      <c r="Q1677" s="6">
        <v>0</v>
      </c>
      <c r="R1677" s="6">
        <v>0</v>
      </c>
      <c r="S1677" s="6">
        <v>0</v>
      </c>
      <c r="T1677" s="6">
        <v>40.816326530612244</v>
      </c>
      <c r="U1677" s="6">
        <v>0</v>
      </c>
      <c r="V1677" s="6">
        <v>0</v>
      </c>
      <c r="W1677" s="6">
        <v>0</v>
      </c>
      <c r="X1677" s="5">
        <v>37</v>
      </c>
      <c r="Y1677" s="5">
        <v>29</v>
      </c>
      <c r="Z1677" s="5">
        <v>3</v>
      </c>
      <c r="AA1677" s="5">
        <v>0</v>
      </c>
      <c r="AB1677" s="5">
        <v>0</v>
      </c>
      <c r="AC1677" s="5">
        <v>0</v>
      </c>
      <c r="AD1677" s="5">
        <v>37</v>
      </c>
      <c r="AE1677" s="5">
        <v>29</v>
      </c>
      <c r="AF1677" s="5">
        <v>3</v>
      </c>
      <c r="AG1677" s="6">
        <v>10.344827586206897</v>
      </c>
      <c r="AH1677" s="6">
        <v>78.378378378378372</v>
      </c>
      <c r="AI1677" s="6"/>
      <c r="AJ1677" s="6"/>
    </row>
    <row r="1678" spans="1:36" hidden="1" x14ac:dyDescent="0.2">
      <c r="A1678" s="1" t="str">
        <f t="shared" si="26"/>
        <v>City of LondonBlack Caribbean</v>
      </c>
      <c r="B1678" s="3" t="s">
        <v>631</v>
      </c>
      <c r="C1678" s="3" t="s">
        <v>632</v>
      </c>
      <c r="D1678" s="3" t="s">
        <v>716</v>
      </c>
      <c r="E1678" s="5">
        <v>46</v>
      </c>
      <c r="F1678" s="5">
        <v>0</v>
      </c>
      <c r="G1678" s="5">
        <v>0</v>
      </c>
      <c r="H1678" s="5">
        <v>0</v>
      </c>
      <c r="I1678" s="5">
        <v>0</v>
      </c>
      <c r="J1678" s="5">
        <v>0</v>
      </c>
      <c r="K1678" s="5">
        <v>19</v>
      </c>
      <c r="L1678" s="5">
        <v>0</v>
      </c>
      <c r="M1678" s="5">
        <v>0</v>
      </c>
      <c r="N1678" s="5">
        <v>0</v>
      </c>
      <c r="O1678" s="6">
        <v>0</v>
      </c>
      <c r="P1678" s="6">
        <v>0</v>
      </c>
      <c r="Q1678" s="6">
        <v>0</v>
      </c>
      <c r="R1678" s="6">
        <v>0</v>
      </c>
      <c r="S1678" s="6">
        <v>0</v>
      </c>
      <c r="T1678" s="6">
        <v>41.304347826086953</v>
      </c>
      <c r="U1678" s="6">
        <v>0</v>
      </c>
      <c r="V1678" s="6">
        <v>0</v>
      </c>
      <c r="W1678" s="6">
        <v>0</v>
      </c>
      <c r="X1678" s="5">
        <v>27</v>
      </c>
      <c r="Y1678" s="5">
        <v>25</v>
      </c>
      <c r="Z1678" s="5">
        <v>4</v>
      </c>
      <c r="AA1678" s="5">
        <v>0</v>
      </c>
      <c r="AB1678" s="5">
        <v>0</v>
      </c>
      <c r="AC1678" s="5">
        <v>0</v>
      </c>
      <c r="AD1678" s="5">
        <v>27</v>
      </c>
      <c r="AE1678" s="5">
        <v>25</v>
      </c>
      <c r="AF1678" s="5">
        <v>4</v>
      </c>
      <c r="AG1678" s="6">
        <v>16</v>
      </c>
      <c r="AH1678" s="6">
        <v>92.592592592592595</v>
      </c>
      <c r="AI1678" s="6"/>
      <c r="AJ1678" s="6"/>
    </row>
    <row r="1679" spans="1:36" hidden="1" x14ac:dyDescent="0.2">
      <c r="A1679" s="1" t="str">
        <f t="shared" si="26"/>
        <v>City of LondonBlack Other</v>
      </c>
      <c r="B1679" s="3" t="s">
        <v>631</v>
      </c>
      <c r="C1679" s="3" t="s">
        <v>632</v>
      </c>
      <c r="D1679" s="3" t="s">
        <v>717</v>
      </c>
      <c r="E1679" s="5">
        <v>49</v>
      </c>
      <c r="F1679" s="5">
        <v>0</v>
      </c>
      <c r="G1679" s="5">
        <v>0</v>
      </c>
      <c r="H1679" s="5">
        <v>0</v>
      </c>
      <c r="I1679" s="5">
        <v>0</v>
      </c>
      <c r="J1679" s="5">
        <v>0</v>
      </c>
      <c r="K1679" s="5">
        <v>19</v>
      </c>
      <c r="L1679" s="5">
        <v>0</v>
      </c>
      <c r="M1679" s="5">
        <v>0</v>
      </c>
      <c r="N1679" s="5">
        <v>0</v>
      </c>
      <c r="O1679" s="6">
        <v>0</v>
      </c>
      <c r="P1679" s="6">
        <v>0</v>
      </c>
      <c r="Q1679" s="6">
        <v>0</v>
      </c>
      <c r="R1679" s="6">
        <v>0</v>
      </c>
      <c r="S1679" s="6">
        <v>0</v>
      </c>
      <c r="T1679" s="6">
        <v>38.775510204081634</v>
      </c>
      <c r="U1679" s="6">
        <v>0</v>
      </c>
      <c r="V1679" s="6">
        <v>0</v>
      </c>
      <c r="W1679" s="6">
        <v>0</v>
      </c>
      <c r="X1679" s="5">
        <v>14</v>
      </c>
      <c r="Y1679" s="5">
        <v>11</v>
      </c>
      <c r="Z1679" s="5">
        <v>0</v>
      </c>
      <c r="AA1679" s="5">
        <v>0</v>
      </c>
      <c r="AB1679" s="5">
        <v>0</v>
      </c>
      <c r="AC1679" s="5">
        <v>0</v>
      </c>
      <c r="AD1679" s="5">
        <v>14</v>
      </c>
      <c r="AE1679" s="5">
        <v>11</v>
      </c>
      <c r="AF1679" s="5">
        <v>0</v>
      </c>
      <c r="AG1679" s="6">
        <v>0</v>
      </c>
      <c r="AH1679" s="6">
        <v>78.571428571428569</v>
      </c>
      <c r="AI1679" s="3"/>
      <c r="AJ1679" s="3"/>
    </row>
    <row r="1680" spans="1:36" hidden="1" x14ac:dyDescent="0.2">
      <c r="A1680" s="1" t="str">
        <f t="shared" si="26"/>
        <v>City of LondonArab</v>
      </c>
      <c r="B1680" s="3" t="s">
        <v>631</v>
      </c>
      <c r="C1680" s="3" t="s">
        <v>632</v>
      </c>
      <c r="D1680" s="3" t="s">
        <v>699</v>
      </c>
      <c r="E1680" s="5">
        <v>69</v>
      </c>
      <c r="F1680" s="5">
        <v>0</v>
      </c>
      <c r="G1680" s="5">
        <v>0</v>
      </c>
      <c r="H1680" s="5">
        <v>0</v>
      </c>
      <c r="I1680" s="5">
        <v>0</v>
      </c>
      <c r="J1680" s="5">
        <v>0</v>
      </c>
      <c r="K1680" s="5">
        <v>35</v>
      </c>
      <c r="L1680" s="5">
        <v>0</v>
      </c>
      <c r="M1680" s="5">
        <v>0</v>
      </c>
      <c r="N1680" s="5">
        <v>0</v>
      </c>
      <c r="O1680" s="6">
        <v>0</v>
      </c>
      <c r="P1680" s="6">
        <v>0</v>
      </c>
      <c r="Q1680" s="6">
        <v>0</v>
      </c>
      <c r="R1680" s="6">
        <v>0</v>
      </c>
      <c r="S1680" s="6">
        <v>0</v>
      </c>
      <c r="T1680" s="6">
        <v>50.724637681159422</v>
      </c>
      <c r="U1680" s="6">
        <v>0</v>
      </c>
      <c r="V1680" s="6">
        <v>0</v>
      </c>
      <c r="W1680" s="6">
        <v>0</v>
      </c>
      <c r="X1680" s="5">
        <v>36</v>
      </c>
      <c r="Y1680" s="5">
        <v>31</v>
      </c>
      <c r="Z1680" s="5">
        <v>4</v>
      </c>
      <c r="AA1680" s="5">
        <v>0</v>
      </c>
      <c r="AB1680" s="5">
        <v>0</v>
      </c>
      <c r="AC1680" s="5">
        <v>0</v>
      </c>
      <c r="AD1680" s="5">
        <v>36</v>
      </c>
      <c r="AE1680" s="5">
        <v>31</v>
      </c>
      <c r="AF1680" s="5">
        <v>4</v>
      </c>
      <c r="AG1680" s="6">
        <v>12.903225806451612</v>
      </c>
      <c r="AH1680" s="6">
        <v>86.111111111111114</v>
      </c>
      <c r="AI1680" s="6"/>
      <c r="AJ1680" s="6"/>
    </row>
    <row r="1681" spans="1:36" hidden="1" x14ac:dyDescent="0.2">
      <c r="A1681" s="1" t="str">
        <f t="shared" si="26"/>
        <v>City of LondonOther</v>
      </c>
      <c r="B1681" s="3" t="s">
        <v>631</v>
      </c>
      <c r="C1681" s="3" t="s">
        <v>632</v>
      </c>
      <c r="D1681" s="3" t="s">
        <v>718</v>
      </c>
      <c r="E1681" s="5">
        <v>85</v>
      </c>
      <c r="F1681" s="5">
        <v>0</v>
      </c>
      <c r="G1681" s="5">
        <v>0</v>
      </c>
      <c r="H1681" s="5">
        <v>0</v>
      </c>
      <c r="I1681" s="5">
        <v>0</v>
      </c>
      <c r="J1681" s="5">
        <v>0</v>
      </c>
      <c r="K1681" s="5">
        <v>30</v>
      </c>
      <c r="L1681" s="5">
        <v>0</v>
      </c>
      <c r="M1681" s="5">
        <v>0</v>
      </c>
      <c r="N1681" s="5">
        <v>0</v>
      </c>
      <c r="O1681" s="6">
        <v>0</v>
      </c>
      <c r="P1681" s="6">
        <v>0</v>
      </c>
      <c r="Q1681" s="6">
        <v>0</v>
      </c>
      <c r="R1681" s="6">
        <v>0</v>
      </c>
      <c r="S1681" s="6">
        <v>0</v>
      </c>
      <c r="T1681" s="6">
        <v>35.294117647058826</v>
      </c>
      <c r="U1681" s="6">
        <v>0</v>
      </c>
      <c r="V1681" s="6">
        <v>0</v>
      </c>
      <c r="W1681" s="6">
        <v>0</v>
      </c>
      <c r="X1681" s="5">
        <v>53</v>
      </c>
      <c r="Y1681" s="5">
        <v>45</v>
      </c>
      <c r="Z1681" s="5">
        <v>3</v>
      </c>
      <c r="AA1681" s="5">
        <v>0</v>
      </c>
      <c r="AB1681" s="5">
        <v>0</v>
      </c>
      <c r="AC1681" s="5">
        <v>0</v>
      </c>
      <c r="AD1681" s="5">
        <v>53</v>
      </c>
      <c r="AE1681" s="5">
        <v>45</v>
      </c>
      <c r="AF1681" s="5">
        <v>3</v>
      </c>
      <c r="AG1681" s="6">
        <v>6.666666666666667</v>
      </c>
      <c r="AH1681" s="6">
        <v>84.905660377358487</v>
      </c>
      <c r="AI1681" s="6"/>
      <c r="AJ1681" s="6"/>
    </row>
    <row r="1682" spans="1:36" x14ac:dyDescent="0.2">
      <c r="A1682" s="1" t="str">
        <f t="shared" si="26"/>
        <v>ColchesterAll people</v>
      </c>
      <c r="B1682" s="3" t="s">
        <v>251</v>
      </c>
      <c r="C1682" s="3" t="s">
        <v>252</v>
      </c>
      <c r="D1682" s="3" t="s">
        <v>700</v>
      </c>
      <c r="E1682" s="5">
        <v>173074</v>
      </c>
      <c r="F1682" s="5">
        <v>2834</v>
      </c>
      <c r="G1682" s="5">
        <v>1275</v>
      </c>
      <c r="H1682" s="5">
        <v>1559</v>
      </c>
      <c r="I1682" s="5">
        <v>1559</v>
      </c>
      <c r="J1682" s="5">
        <v>7130</v>
      </c>
      <c r="K1682" s="5">
        <v>11607</v>
      </c>
      <c r="L1682" s="5">
        <v>0</v>
      </c>
      <c r="M1682" s="5">
        <v>0</v>
      </c>
      <c r="N1682" s="5">
        <v>0</v>
      </c>
      <c r="O1682" s="6">
        <v>1.6374498769312549</v>
      </c>
      <c r="P1682" s="6">
        <v>0.73667910835827455</v>
      </c>
      <c r="Q1682" s="6">
        <v>0.90077076857298033</v>
      </c>
      <c r="R1682" s="6">
        <v>0.90077076857298033</v>
      </c>
      <c r="S1682" s="6">
        <v>4.1196251314466643</v>
      </c>
      <c r="T1682" s="6">
        <v>6.7063799299721509</v>
      </c>
      <c r="U1682" s="6">
        <v>0</v>
      </c>
      <c r="V1682" s="6">
        <v>0</v>
      </c>
      <c r="W1682" s="6">
        <v>0</v>
      </c>
      <c r="X1682" s="5">
        <v>57557</v>
      </c>
      <c r="Y1682" s="5">
        <v>50850</v>
      </c>
      <c r="Z1682" s="5">
        <v>2337</v>
      </c>
      <c r="AA1682" s="5">
        <v>0</v>
      </c>
      <c r="AB1682" s="5">
        <v>0</v>
      </c>
      <c r="AC1682" s="5">
        <v>0</v>
      </c>
      <c r="AD1682" s="5">
        <v>57557</v>
      </c>
      <c r="AE1682" s="5">
        <v>50850</v>
      </c>
      <c r="AF1682" s="5">
        <v>2337</v>
      </c>
      <c r="AG1682" s="6">
        <v>4.5958702064896757</v>
      </c>
      <c r="AH1682" s="6">
        <v>88.34720364160745</v>
      </c>
      <c r="AI1682" s="6"/>
      <c r="AJ1682" s="6"/>
    </row>
    <row r="1683" spans="1:36" hidden="1" x14ac:dyDescent="0.2">
      <c r="A1683" s="1" t="str">
        <f t="shared" si="26"/>
        <v>ColchesterWhite British</v>
      </c>
      <c r="B1683" s="3" t="s">
        <v>251</v>
      </c>
      <c r="C1683" s="3" t="s">
        <v>252</v>
      </c>
      <c r="D1683" s="3" t="s">
        <v>701</v>
      </c>
      <c r="E1683" s="5">
        <v>151453</v>
      </c>
      <c r="F1683" s="5">
        <v>2471</v>
      </c>
      <c r="G1683" s="5">
        <v>1119</v>
      </c>
      <c r="H1683" s="5">
        <v>1352</v>
      </c>
      <c r="I1683" s="5">
        <v>1352</v>
      </c>
      <c r="J1683" s="5">
        <v>6066</v>
      </c>
      <c r="K1683" s="5">
        <v>10997</v>
      </c>
      <c r="L1683" s="5">
        <v>0</v>
      </c>
      <c r="M1683" s="5">
        <v>0</v>
      </c>
      <c r="N1683" s="5">
        <v>0</v>
      </c>
      <c r="O1683" s="6">
        <v>1.6315292532997034</v>
      </c>
      <c r="P1683" s="6">
        <v>0.73884307342872046</v>
      </c>
      <c r="Q1683" s="6">
        <v>0.89268617987098309</v>
      </c>
      <c r="R1683" s="6">
        <v>0.89268617987098309</v>
      </c>
      <c r="S1683" s="6">
        <v>4.0052029342436271</v>
      </c>
      <c r="T1683" s="6">
        <v>7.2609984615689358</v>
      </c>
      <c r="U1683" s="6">
        <v>0</v>
      </c>
      <c r="V1683" s="6">
        <v>0</v>
      </c>
      <c r="W1683" s="6">
        <v>0</v>
      </c>
      <c r="X1683" s="5">
        <v>49848</v>
      </c>
      <c r="Y1683" s="5">
        <v>44149</v>
      </c>
      <c r="Z1683" s="5">
        <v>1951</v>
      </c>
      <c r="AA1683" s="5">
        <v>0</v>
      </c>
      <c r="AB1683" s="5">
        <v>0</v>
      </c>
      <c r="AC1683" s="5">
        <v>0</v>
      </c>
      <c r="AD1683" s="5">
        <v>49848</v>
      </c>
      <c r="AE1683" s="5">
        <v>44149</v>
      </c>
      <c r="AF1683" s="5">
        <v>1951</v>
      </c>
      <c r="AG1683" s="6">
        <v>4.4191261410224465</v>
      </c>
      <c r="AH1683" s="6">
        <v>88.567244423046063</v>
      </c>
      <c r="AI1683" s="6"/>
      <c r="AJ1683" s="6"/>
    </row>
    <row r="1684" spans="1:36" hidden="1" x14ac:dyDescent="0.2">
      <c r="A1684" s="1" t="str">
        <f t="shared" si="26"/>
        <v>ColchesterMinorities - all other than White British</v>
      </c>
      <c r="B1684" s="3" t="s">
        <v>251</v>
      </c>
      <c r="C1684" s="3" t="s">
        <v>252</v>
      </c>
      <c r="D1684" s="3" t="s">
        <v>702</v>
      </c>
      <c r="E1684" s="5">
        <v>21621</v>
      </c>
      <c r="F1684" s="5">
        <v>363</v>
      </c>
      <c r="G1684" s="5">
        <v>156</v>
      </c>
      <c r="H1684" s="5">
        <v>207</v>
      </c>
      <c r="I1684" s="5">
        <v>207</v>
      </c>
      <c r="J1684" s="5">
        <v>1064</v>
      </c>
      <c r="K1684" s="5">
        <v>610</v>
      </c>
      <c r="L1684" s="5">
        <v>0</v>
      </c>
      <c r="M1684" s="5">
        <v>0</v>
      </c>
      <c r="N1684" s="5">
        <v>0</v>
      </c>
      <c r="O1684" s="6">
        <v>1.678923269043985</v>
      </c>
      <c r="P1684" s="6">
        <v>0.72152074372138197</v>
      </c>
      <c r="Q1684" s="6">
        <v>0.95740252532260306</v>
      </c>
      <c r="R1684" s="6">
        <v>0.95740252532260306</v>
      </c>
      <c r="S1684" s="6">
        <v>4.9211414828176308</v>
      </c>
      <c r="T1684" s="6">
        <v>2.8213311132695065</v>
      </c>
      <c r="U1684" s="6">
        <v>0</v>
      </c>
      <c r="V1684" s="6">
        <v>0</v>
      </c>
      <c r="W1684" s="6">
        <v>0</v>
      </c>
      <c r="X1684" s="5">
        <v>7709</v>
      </c>
      <c r="Y1684" s="5">
        <v>6701</v>
      </c>
      <c r="Z1684" s="5">
        <v>386</v>
      </c>
      <c r="AA1684" s="5">
        <v>0</v>
      </c>
      <c r="AB1684" s="5">
        <v>0</v>
      </c>
      <c r="AC1684" s="5">
        <v>0</v>
      </c>
      <c r="AD1684" s="5">
        <v>7709</v>
      </c>
      <c r="AE1684" s="5">
        <v>6701</v>
      </c>
      <c r="AF1684" s="5">
        <v>386</v>
      </c>
      <c r="AG1684" s="6">
        <v>5.7603342784659004</v>
      </c>
      <c r="AH1684" s="6">
        <v>86.924374108185233</v>
      </c>
      <c r="AI1684" s="6"/>
      <c r="AJ1684" s="6"/>
    </row>
    <row r="1685" spans="1:36" hidden="1" x14ac:dyDescent="0.2">
      <c r="A1685" s="1" t="str">
        <f t="shared" si="26"/>
        <v>ColchesterWhite Irish</v>
      </c>
      <c r="B1685" s="3" t="s">
        <v>251</v>
      </c>
      <c r="C1685" s="3" t="s">
        <v>252</v>
      </c>
      <c r="D1685" s="3" t="s">
        <v>703</v>
      </c>
      <c r="E1685" s="5">
        <v>1155</v>
      </c>
      <c r="F1685" s="5">
        <v>5</v>
      </c>
      <c r="G1685" s="5">
        <v>3</v>
      </c>
      <c r="H1685" s="5">
        <v>2</v>
      </c>
      <c r="I1685" s="5">
        <v>2</v>
      </c>
      <c r="J1685" s="5">
        <v>33</v>
      </c>
      <c r="K1685" s="5">
        <v>61</v>
      </c>
      <c r="L1685" s="5">
        <v>0</v>
      </c>
      <c r="M1685" s="5">
        <v>0</v>
      </c>
      <c r="N1685" s="5">
        <v>0</v>
      </c>
      <c r="O1685" s="6">
        <v>0.4329004329004329</v>
      </c>
      <c r="P1685" s="6">
        <v>0.25974025974025972</v>
      </c>
      <c r="Q1685" s="6">
        <v>0.17316017316017315</v>
      </c>
      <c r="R1685" s="6">
        <v>0.17316017316017315</v>
      </c>
      <c r="S1685" s="6">
        <v>2.8571428571428572</v>
      </c>
      <c r="T1685" s="6">
        <v>5.2813852813852815</v>
      </c>
      <c r="U1685" s="6">
        <v>0</v>
      </c>
      <c r="V1685" s="6">
        <v>0</v>
      </c>
      <c r="W1685" s="6">
        <v>0</v>
      </c>
      <c r="X1685" s="5">
        <v>382</v>
      </c>
      <c r="Y1685" s="5">
        <v>336</v>
      </c>
      <c r="Z1685" s="5">
        <v>12</v>
      </c>
      <c r="AA1685" s="5">
        <v>0</v>
      </c>
      <c r="AB1685" s="5">
        <v>0</v>
      </c>
      <c r="AC1685" s="5">
        <v>0</v>
      </c>
      <c r="AD1685" s="5">
        <v>382</v>
      </c>
      <c r="AE1685" s="5">
        <v>336</v>
      </c>
      <c r="AF1685" s="5">
        <v>12</v>
      </c>
      <c r="AG1685" s="6">
        <v>3.5714285714285716</v>
      </c>
      <c r="AH1685" s="6">
        <v>87.958115183246079</v>
      </c>
      <c r="AI1685" s="6"/>
      <c r="AJ1685" s="6"/>
    </row>
    <row r="1686" spans="1:36" hidden="1" x14ac:dyDescent="0.2">
      <c r="A1686" s="1" t="str">
        <f t="shared" si="26"/>
        <v>ColchesterWhite Gyspy or Irish Traveller</v>
      </c>
      <c r="B1686" s="3" t="s">
        <v>251</v>
      </c>
      <c r="C1686" s="3" t="s">
        <v>252</v>
      </c>
      <c r="D1686" s="3" t="s">
        <v>704</v>
      </c>
      <c r="E1686" s="5">
        <v>79</v>
      </c>
      <c r="F1686" s="5">
        <v>1</v>
      </c>
      <c r="G1686" s="5">
        <v>0</v>
      </c>
      <c r="H1686" s="5">
        <v>1</v>
      </c>
      <c r="I1686" s="5">
        <v>1</v>
      </c>
      <c r="J1686" s="5">
        <v>2</v>
      </c>
      <c r="K1686" s="5">
        <v>5</v>
      </c>
      <c r="L1686" s="5">
        <v>0</v>
      </c>
      <c r="M1686" s="5">
        <v>0</v>
      </c>
      <c r="N1686" s="5">
        <v>0</v>
      </c>
      <c r="O1686" s="6">
        <v>1.2658227848101267</v>
      </c>
      <c r="P1686" s="6">
        <v>0</v>
      </c>
      <c r="Q1686" s="6">
        <v>1.2658227848101267</v>
      </c>
      <c r="R1686" s="6">
        <v>1.2658227848101267</v>
      </c>
      <c r="S1686" s="6">
        <v>2.5316455696202533</v>
      </c>
      <c r="T1686" s="6">
        <v>6.3291139240506329</v>
      </c>
      <c r="U1686" s="6">
        <v>0</v>
      </c>
      <c r="V1686" s="6">
        <v>0</v>
      </c>
      <c r="W1686" s="6">
        <v>0</v>
      </c>
      <c r="X1686" s="5">
        <v>32</v>
      </c>
      <c r="Y1686" s="5">
        <v>16</v>
      </c>
      <c r="Z1686" s="5">
        <v>0</v>
      </c>
      <c r="AA1686" s="5">
        <v>0</v>
      </c>
      <c r="AB1686" s="5">
        <v>0</v>
      </c>
      <c r="AC1686" s="5">
        <v>0</v>
      </c>
      <c r="AD1686" s="5">
        <v>32</v>
      </c>
      <c r="AE1686" s="5">
        <v>16</v>
      </c>
      <c r="AF1686" s="5">
        <v>0</v>
      </c>
      <c r="AG1686" s="6">
        <v>0</v>
      </c>
      <c r="AH1686" s="6">
        <v>50</v>
      </c>
      <c r="AI1686" s="6"/>
      <c r="AJ1686" s="6"/>
    </row>
    <row r="1687" spans="1:36" hidden="1" x14ac:dyDescent="0.2">
      <c r="A1687" s="1" t="str">
        <f t="shared" si="26"/>
        <v>ColchesterWhite Other</v>
      </c>
      <c r="B1687" s="3" t="s">
        <v>251</v>
      </c>
      <c r="C1687" s="3" t="s">
        <v>252</v>
      </c>
      <c r="D1687" s="3" t="s">
        <v>705</v>
      </c>
      <c r="E1687" s="5">
        <v>6619</v>
      </c>
      <c r="F1687" s="5">
        <v>123</v>
      </c>
      <c r="G1687" s="5">
        <v>50</v>
      </c>
      <c r="H1687" s="5">
        <v>73</v>
      </c>
      <c r="I1687" s="5">
        <v>73</v>
      </c>
      <c r="J1687" s="5">
        <v>344</v>
      </c>
      <c r="K1687" s="5">
        <v>180</v>
      </c>
      <c r="L1687" s="5">
        <v>0</v>
      </c>
      <c r="M1687" s="5">
        <v>0</v>
      </c>
      <c r="N1687" s="5">
        <v>0</v>
      </c>
      <c r="O1687" s="6">
        <v>1.8582867502643905</v>
      </c>
      <c r="P1687" s="6">
        <v>0.75540111799365461</v>
      </c>
      <c r="Q1687" s="6">
        <v>1.1028856322707357</v>
      </c>
      <c r="R1687" s="6">
        <v>1.1028856322707357</v>
      </c>
      <c r="S1687" s="6">
        <v>5.1971596917963439</v>
      </c>
      <c r="T1687" s="6">
        <v>2.7194440247771565</v>
      </c>
      <c r="U1687" s="6">
        <v>0</v>
      </c>
      <c r="V1687" s="6">
        <v>0</v>
      </c>
      <c r="W1687" s="6">
        <v>0</v>
      </c>
      <c r="X1687" s="5">
        <v>2832</v>
      </c>
      <c r="Y1687" s="5">
        <v>2562</v>
      </c>
      <c r="Z1687" s="5">
        <v>115</v>
      </c>
      <c r="AA1687" s="5">
        <v>0</v>
      </c>
      <c r="AB1687" s="5">
        <v>0</v>
      </c>
      <c r="AC1687" s="5">
        <v>0</v>
      </c>
      <c r="AD1687" s="5">
        <v>2832</v>
      </c>
      <c r="AE1687" s="5">
        <v>2562</v>
      </c>
      <c r="AF1687" s="5">
        <v>115</v>
      </c>
      <c r="AG1687" s="6">
        <v>4.488680718188915</v>
      </c>
      <c r="AH1687" s="6">
        <v>90.466101694915253</v>
      </c>
      <c r="AI1687" s="6"/>
      <c r="AJ1687" s="6"/>
    </row>
    <row r="1688" spans="1:36" hidden="1" x14ac:dyDescent="0.2">
      <c r="A1688" s="1" t="str">
        <f t="shared" si="26"/>
        <v>ColchesterMixed White and Black Caribbean</v>
      </c>
      <c r="B1688" s="3" t="s">
        <v>251</v>
      </c>
      <c r="C1688" s="3" t="s">
        <v>252</v>
      </c>
      <c r="D1688" s="3" t="s">
        <v>706</v>
      </c>
      <c r="E1688" s="5">
        <v>889</v>
      </c>
      <c r="F1688" s="5">
        <v>22</v>
      </c>
      <c r="G1688" s="5">
        <v>5</v>
      </c>
      <c r="H1688" s="5">
        <v>17</v>
      </c>
      <c r="I1688" s="5">
        <v>17</v>
      </c>
      <c r="J1688" s="5">
        <v>59</v>
      </c>
      <c r="K1688" s="5">
        <v>42</v>
      </c>
      <c r="L1688" s="5">
        <v>0</v>
      </c>
      <c r="M1688" s="5">
        <v>0</v>
      </c>
      <c r="N1688" s="5">
        <v>0</v>
      </c>
      <c r="O1688" s="6">
        <v>2.4746906636670416</v>
      </c>
      <c r="P1688" s="6">
        <v>0.56242969628796402</v>
      </c>
      <c r="Q1688" s="6">
        <v>1.9122609673790776</v>
      </c>
      <c r="R1688" s="6">
        <v>1.9122609673790776</v>
      </c>
      <c r="S1688" s="6">
        <v>6.6366704161979753</v>
      </c>
      <c r="T1688" s="6">
        <v>4.7244094488188972</v>
      </c>
      <c r="U1688" s="6">
        <v>0</v>
      </c>
      <c r="V1688" s="6">
        <v>0</v>
      </c>
      <c r="W1688" s="6">
        <v>0</v>
      </c>
      <c r="X1688" s="5">
        <v>222</v>
      </c>
      <c r="Y1688" s="5">
        <v>173</v>
      </c>
      <c r="Z1688" s="5">
        <v>20</v>
      </c>
      <c r="AA1688" s="5">
        <v>0</v>
      </c>
      <c r="AB1688" s="5">
        <v>0</v>
      </c>
      <c r="AC1688" s="5">
        <v>0</v>
      </c>
      <c r="AD1688" s="5">
        <v>222</v>
      </c>
      <c r="AE1688" s="5">
        <v>173</v>
      </c>
      <c r="AF1688" s="5">
        <v>20</v>
      </c>
      <c r="AG1688" s="6">
        <v>11.560693641618498</v>
      </c>
      <c r="AH1688" s="6">
        <v>77.927927927927925</v>
      </c>
      <c r="AI1688" s="6"/>
      <c r="AJ1688" s="6"/>
    </row>
    <row r="1689" spans="1:36" hidden="1" x14ac:dyDescent="0.2">
      <c r="A1689" s="1" t="str">
        <f t="shared" si="26"/>
        <v>ColchesterMixed White and Black African</v>
      </c>
      <c r="B1689" s="3" t="s">
        <v>251</v>
      </c>
      <c r="C1689" s="3" t="s">
        <v>252</v>
      </c>
      <c r="D1689" s="3" t="s">
        <v>707</v>
      </c>
      <c r="E1689" s="5">
        <v>469</v>
      </c>
      <c r="F1689" s="5">
        <v>12</v>
      </c>
      <c r="G1689" s="5">
        <v>5</v>
      </c>
      <c r="H1689" s="5">
        <v>7</v>
      </c>
      <c r="I1689" s="5">
        <v>7</v>
      </c>
      <c r="J1689" s="5">
        <v>33</v>
      </c>
      <c r="K1689" s="5">
        <v>13</v>
      </c>
      <c r="L1689" s="5">
        <v>0</v>
      </c>
      <c r="M1689" s="5">
        <v>0</v>
      </c>
      <c r="N1689" s="5">
        <v>0</v>
      </c>
      <c r="O1689" s="6">
        <v>2.5586353944562901</v>
      </c>
      <c r="P1689" s="6">
        <v>1.0660980810234542</v>
      </c>
      <c r="Q1689" s="6">
        <v>1.4925373134328359</v>
      </c>
      <c r="R1689" s="6">
        <v>1.4925373134328359</v>
      </c>
      <c r="S1689" s="6">
        <v>7.0362473347547976</v>
      </c>
      <c r="T1689" s="6">
        <v>2.7718550106609809</v>
      </c>
      <c r="U1689" s="6">
        <v>0</v>
      </c>
      <c r="V1689" s="6">
        <v>0</v>
      </c>
      <c r="W1689" s="6">
        <v>0</v>
      </c>
      <c r="X1689" s="5">
        <v>87</v>
      </c>
      <c r="Y1689" s="5">
        <v>78</v>
      </c>
      <c r="Z1689" s="5">
        <v>6</v>
      </c>
      <c r="AA1689" s="5">
        <v>0</v>
      </c>
      <c r="AB1689" s="5">
        <v>0</v>
      </c>
      <c r="AC1689" s="5">
        <v>0</v>
      </c>
      <c r="AD1689" s="5">
        <v>87</v>
      </c>
      <c r="AE1689" s="5">
        <v>78</v>
      </c>
      <c r="AF1689" s="5">
        <v>6</v>
      </c>
      <c r="AG1689" s="6">
        <v>7.6923076923076925</v>
      </c>
      <c r="AH1689" s="6">
        <v>89.65517241379311</v>
      </c>
      <c r="AI1689" s="6"/>
      <c r="AJ1689" s="6"/>
    </row>
    <row r="1690" spans="1:36" hidden="1" x14ac:dyDescent="0.2">
      <c r="A1690" s="1" t="str">
        <f t="shared" si="26"/>
        <v>ColchesterMixed White and Asian</v>
      </c>
      <c r="B1690" s="3" t="s">
        <v>251</v>
      </c>
      <c r="C1690" s="3" t="s">
        <v>252</v>
      </c>
      <c r="D1690" s="3" t="s">
        <v>708</v>
      </c>
      <c r="E1690" s="5">
        <v>929</v>
      </c>
      <c r="F1690" s="5">
        <v>11</v>
      </c>
      <c r="G1690" s="5">
        <v>6</v>
      </c>
      <c r="H1690" s="5">
        <v>5</v>
      </c>
      <c r="I1690" s="5">
        <v>5</v>
      </c>
      <c r="J1690" s="5">
        <v>47</v>
      </c>
      <c r="K1690" s="5">
        <v>55</v>
      </c>
      <c r="L1690" s="5">
        <v>0</v>
      </c>
      <c r="M1690" s="5">
        <v>0</v>
      </c>
      <c r="N1690" s="5">
        <v>0</v>
      </c>
      <c r="O1690" s="6">
        <v>1.1840688912809472</v>
      </c>
      <c r="P1690" s="6">
        <v>0.64585575888051672</v>
      </c>
      <c r="Q1690" s="6">
        <v>0.53821313240043056</v>
      </c>
      <c r="R1690" s="6">
        <v>0.53821313240043056</v>
      </c>
      <c r="S1690" s="6">
        <v>5.059203444564047</v>
      </c>
      <c r="T1690" s="6">
        <v>5.9203444564047363</v>
      </c>
      <c r="U1690" s="6">
        <v>0</v>
      </c>
      <c r="V1690" s="6">
        <v>0</v>
      </c>
      <c r="W1690" s="6">
        <v>0</v>
      </c>
      <c r="X1690" s="5">
        <v>251</v>
      </c>
      <c r="Y1690" s="5">
        <v>213</v>
      </c>
      <c r="Z1690" s="5">
        <v>15</v>
      </c>
      <c r="AA1690" s="5">
        <v>0</v>
      </c>
      <c r="AB1690" s="5">
        <v>0</v>
      </c>
      <c r="AC1690" s="5">
        <v>0</v>
      </c>
      <c r="AD1690" s="5">
        <v>251</v>
      </c>
      <c r="AE1690" s="5">
        <v>213</v>
      </c>
      <c r="AF1690" s="5">
        <v>15</v>
      </c>
      <c r="AG1690" s="6">
        <v>7.042253521126761</v>
      </c>
      <c r="AH1690" s="6">
        <v>84.860557768924309</v>
      </c>
      <c r="AI1690" s="6"/>
      <c r="AJ1690" s="6"/>
    </row>
    <row r="1691" spans="1:36" hidden="1" x14ac:dyDescent="0.2">
      <c r="A1691" s="1" t="str">
        <f t="shared" si="26"/>
        <v>ColchesterMixed Other</v>
      </c>
      <c r="B1691" s="3" t="s">
        <v>251</v>
      </c>
      <c r="C1691" s="3" t="s">
        <v>252</v>
      </c>
      <c r="D1691" s="3" t="s">
        <v>709</v>
      </c>
      <c r="E1691" s="5">
        <v>865</v>
      </c>
      <c r="F1691" s="5">
        <v>10</v>
      </c>
      <c r="G1691" s="5">
        <v>4</v>
      </c>
      <c r="H1691" s="5">
        <v>6</v>
      </c>
      <c r="I1691" s="5">
        <v>6</v>
      </c>
      <c r="J1691" s="5">
        <v>28</v>
      </c>
      <c r="K1691" s="5">
        <v>25</v>
      </c>
      <c r="L1691" s="5">
        <v>0</v>
      </c>
      <c r="M1691" s="5">
        <v>0</v>
      </c>
      <c r="N1691" s="5">
        <v>0</v>
      </c>
      <c r="O1691" s="6">
        <v>1.1560693641618498</v>
      </c>
      <c r="P1691" s="6">
        <v>0.46242774566473988</v>
      </c>
      <c r="Q1691" s="6">
        <v>0.69364161849710981</v>
      </c>
      <c r="R1691" s="6">
        <v>0.69364161849710981</v>
      </c>
      <c r="S1691" s="6">
        <v>3.2369942196531793</v>
      </c>
      <c r="T1691" s="6">
        <v>2.8901734104046244</v>
      </c>
      <c r="U1691" s="6">
        <v>0</v>
      </c>
      <c r="V1691" s="6">
        <v>0</v>
      </c>
      <c r="W1691" s="6">
        <v>0</v>
      </c>
      <c r="X1691" s="5">
        <v>240</v>
      </c>
      <c r="Y1691" s="5">
        <v>198</v>
      </c>
      <c r="Z1691" s="5">
        <v>15</v>
      </c>
      <c r="AA1691" s="5">
        <v>0</v>
      </c>
      <c r="AB1691" s="5">
        <v>0</v>
      </c>
      <c r="AC1691" s="5">
        <v>0</v>
      </c>
      <c r="AD1691" s="5">
        <v>240</v>
      </c>
      <c r="AE1691" s="5">
        <v>198</v>
      </c>
      <c r="AF1691" s="5">
        <v>15</v>
      </c>
      <c r="AG1691" s="6">
        <v>7.5757575757575761</v>
      </c>
      <c r="AH1691" s="6">
        <v>82.5</v>
      </c>
      <c r="AI1691" s="6"/>
      <c r="AJ1691" s="6"/>
    </row>
    <row r="1692" spans="1:36" hidden="1" x14ac:dyDescent="0.2">
      <c r="A1692" s="1" t="str">
        <f t="shared" si="26"/>
        <v>ColchesterIndian</v>
      </c>
      <c r="B1692" s="3" t="s">
        <v>251</v>
      </c>
      <c r="C1692" s="3" t="s">
        <v>252</v>
      </c>
      <c r="D1692" s="3" t="s">
        <v>710</v>
      </c>
      <c r="E1692" s="5">
        <v>1426</v>
      </c>
      <c r="F1692" s="5">
        <v>25</v>
      </c>
      <c r="G1692" s="5">
        <v>16</v>
      </c>
      <c r="H1692" s="5">
        <v>9</v>
      </c>
      <c r="I1692" s="5">
        <v>9</v>
      </c>
      <c r="J1692" s="5">
        <v>59</v>
      </c>
      <c r="K1692" s="5">
        <v>57</v>
      </c>
      <c r="L1692" s="5">
        <v>0</v>
      </c>
      <c r="M1692" s="5">
        <v>0</v>
      </c>
      <c r="N1692" s="5">
        <v>0</v>
      </c>
      <c r="O1692" s="6">
        <v>1.7531556802244039</v>
      </c>
      <c r="P1692" s="6">
        <v>1.1220196353436185</v>
      </c>
      <c r="Q1692" s="6">
        <v>0.63113604488078545</v>
      </c>
      <c r="R1692" s="6">
        <v>0.63113604488078545</v>
      </c>
      <c r="S1692" s="6">
        <v>4.1374474053295929</v>
      </c>
      <c r="T1692" s="6">
        <v>3.9971949509116409</v>
      </c>
      <c r="U1692" s="6">
        <v>0</v>
      </c>
      <c r="V1692" s="6">
        <v>0</v>
      </c>
      <c r="W1692" s="6">
        <v>0</v>
      </c>
      <c r="X1692" s="5">
        <v>585</v>
      </c>
      <c r="Y1692" s="5">
        <v>520</v>
      </c>
      <c r="Z1692" s="5">
        <v>23</v>
      </c>
      <c r="AA1692" s="5">
        <v>0</v>
      </c>
      <c r="AB1692" s="5">
        <v>0</v>
      </c>
      <c r="AC1692" s="5">
        <v>0</v>
      </c>
      <c r="AD1692" s="5">
        <v>585</v>
      </c>
      <c r="AE1692" s="5">
        <v>520</v>
      </c>
      <c r="AF1692" s="5">
        <v>23</v>
      </c>
      <c r="AG1692" s="6">
        <v>4.4230769230769234</v>
      </c>
      <c r="AH1692" s="6">
        <v>88.888888888888886</v>
      </c>
      <c r="AI1692" s="6"/>
      <c r="AJ1692" s="6"/>
    </row>
    <row r="1693" spans="1:36" hidden="1" x14ac:dyDescent="0.2">
      <c r="A1693" s="1" t="str">
        <f t="shared" si="26"/>
        <v>ColchesterPakistani</v>
      </c>
      <c r="B1693" s="3" t="s">
        <v>251</v>
      </c>
      <c r="C1693" s="3" t="s">
        <v>252</v>
      </c>
      <c r="D1693" s="3" t="s">
        <v>711</v>
      </c>
      <c r="E1693" s="5">
        <v>366</v>
      </c>
      <c r="F1693" s="5">
        <v>16</v>
      </c>
      <c r="G1693" s="5">
        <v>10</v>
      </c>
      <c r="H1693" s="5">
        <v>6</v>
      </c>
      <c r="I1693" s="5">
        <v>6</v>
      </c>
      <c r="J1693" s="5">
        <v>28</v>
      </c>
      <c r="K1693" s="5">
        <v>9</v>
      </c>
      <c r="L1693" s="5">
        <v>0</v>
      </c>
      <c r="M1693" s="5">
        <v>0</v>
      </c>
      <c r="N1693" s="5">
        <v>0</v>
      </c>
      <c r="O1693" s="6">
        <v>4.3715846994535523</v>
      </c>
      <c r="P1693" s="6">
        <v>2.7322404371584699</v>
      </c>
      <c r="Q1693" s="6">
        <v>1.639344262295082</v>
      </c>
      <c r="R1693" s="6">
        <v>1.639344262295082</v>
      </c>
      <c r="S1693" s="6">
        <v>7.6502732240437155</v>
      </c>
      <c r="T1693" s="6">
        <v>2.459016393442623</v>
      </c>
      <c r="U1693" s="6">
        <v>0</v>
      </c>
      <c r="V1693" s="6">
        <v>0</v>
      </c>
      <c r="W1693" s="6">
        <v>0</v>
      </c>
      <c r="X1693" s="5">
        <v>131</v>
      </c>
      <c r="Y1693" s="5">
        <v>110</v>
      </c>
      <c r="Z1693" s="5">
        <v>6</v>
      </c>
      <c r="AA1693" s="5">
        <v>0</v>
      </c>
      <c r="AB1693" s="5">
        <v>0</v>
      </c>
      <c r="AC1693" s="5">
        <v>0</v>
      </c>
      <c r="AD1693" s="5">
        <v>131</v>
      </c>
      <c r="AE1693" s="5">
        <v>110</v>
      </c>
      <c r="AF1693" s="5">
        <v>6</v>
      </c>
      <c r="AG1693" s="6">
        <v>5.4545454545454541</v>
      </c>
      <c r="AH1693" s="6">
        <v>83.969465648854964</v>
      </c>
      <c r="AI1693" s="6"/>
      <c r="AJ1693" s="6"/>
    </row>
    <row r="1694" spans="1:36" hidden="1" x14ac:dyDescent="0.2">
      <c r="A1694" s="1" t="str">
        <f t="shared" si="26"/>
        <v>ColchesterBangladeshi</v>
      </c>
      <c r="B1694" s="3" t="s">
        <v>251</v>
      </c>
      <c r="C1694" s="3" t="s">
        <v>252</v>
      </c>
      <c r="D1694" s="3" t="s">
        <v>712</v>
      </c>
      <c r="E1694" s="5">
        <v>385</v>
      </c>
      <c r="F1694" s="5">
        <v>23</v>
      </c>
      <c r="G1694" s="5">
        <v>14</v>
      </c>
      <c r="H1694" s="5">
        <v>9</v>
      </c>
      <c r="I1694" s="5">
        <v>9</v>
      </c>
      <c r="J1694" s="5">
        <v>29</v>
      </c>
      <c r="K1694" s="5">
        <v>4</v>
      </c>
      <c r="L1694" s="5">
        <v>0</v>
      </c>
      <c r="M1694" s="5">
        <v>0</v>
      </c>
      <c r="N1694" s="5">
        <v>0</v>
      </c>
      <c r="O1694" s="6">
        <v>5.9740259740259738</v>
      </c>
      <c r="P1694" s="6">
        <v>3.6363636363636362</v>
      </c>
      <c r="Q1694" s="6">
        <v>2.3376623376623376</v>
      </c>
      <c r="R1694" s="6">
        <v>2.3376623376623376</v>
      </c>
      <c r="S1694" s="6">
        <v>7.5324675324675328</v>
      </c>
      <c r="T1694" s="6">
        <v>1.0389610389610389</v>
      </c>
      <c r="U1694" s="6">
        <v>0</v>
      </c>
      <c r="V1694" s="6">
        <v>0</v>
      </c>
      <c r="W1694" s="6">
        <v>0</v>
      </c>
      <c r="X1694" s="5">
        <v>148</v>
      </c>
      <c r="Y1694" s="5">
        <v>98</v>
      </c>
      <c r="Z1694" s="5">
        <v>6</v>
      </c>
      <c r="AA1694" s="5">
        <v>0</v>
      </c>
      <c r="AB1694" s="5">
        <v>0</v>
      </c>
      <c r="AC1694" s="5">
        <v>0</v>
      </c>
      <c r="AD1694" s="5">
        <v>148</v>
      </c>
      <c r="AE1694" s="5">
        <v>98</v>
      </c>
      <c r="AF1694" s="5">
        <v>6</v>
      </c>
      <c r="AG1694" s="6">
        <v>6.1224489795918364</v>
      </c>
      <c r="AH1694" s="6">
        <v>66.21621621621621</v>
      </c>
      <c r="AI1694" s="6"/>
      <c r="AJ1694" s="6"/>
    </row>
    <row r="1695" spans="1:36" hidden="1" x14ac:dyDescent="0.2">
      <c r="A1695" s="1" t="str">
        <f t="shared" si="26"/>
        <v>ColchesterChinese</v>
      </c>
      <c r="B1695" s="3" t="s">
        <v>251</v>
      </c>
      <c r="C1695" s="3" t="s">
        <v>252</v>
      </c>
      <c r="D1695" s="3" t="s">
        <v>713</v>
      </c>
      <c r="E1695" s="5">
        <v>1690</v>
      </c>
      <c r="F1695" s="5">
        <v>37</v>
      </c>
      <c r="G1695" s="5">
        <v>11</v>
      </c>
      <c r="H1695" s="5">
        <v>26</v>
      </c>
      <c r="I1695" s="5">
        <v>26</v>
      </c>
      <c r="J1695" s="5">
        <v>98</v>
      </c>
      <c r="K1695" s="5">
        <v>40</v>
      </c>
      <c r="L1695" s="5">
        <v>0</v>
      </c>
      <c r="M1695" s="5">
        <v>0</v>
      </c>
      <c r="N1695" s="5">
        <v>0</v>
      </c>
      <c r="O1695" s="6">
        <v>2.1893491124260356</v>
      </c>
      <c r="P1695" s="6">
        <v>0.65088757396449703</v>
      </c>
      <c r="Q1695" s="6">
        <v>1.5384615384615385</v>
      </c>
      <c r="R1695" s="6">
        <v>1.5384615384615385</v>
      </c>
      <c r="S1695" s="6">
        <v>5.7988165680473376</v>
      </c>
      <c r="T1695" s="6">
        <v>2.3668639053254439</v>
      </c>
      <c r="U1695" s="6">
        <v>0</v>
      </c>
      <c r="V1695" s="6">
        <v>0</v>
      </c>
      <c r="W1695" s="6">
        <v>0</v>
      </c>
      <c r="X1695" s="5">
        <v>396</v>
      </c>
      <c r="Y1695" s="5">
        <v>332</v>
      </c>
      <c r="Z1695" s="5">
        <v>14</v>
      </c>
      <c r="AA1695" s="5">
        <v>0</v>
      </c>
      <c r="AB1695" s="5">
        <v>0</v>
      </c>
      <c r="AC1695" s="5">
        <v>0</v>
      </c>
      <c r="AD1695" s="5">
        <v>396</v>
      </c>
      <c r="AE1695" s="5">
        <v>332</v>
      </c>
      <c r="AF1695" s="5">
        <v>14</v>
      </c>
      <c r="AG1695" s="6">
        <v>4.2168674698795181</v>
      </c>
      <c r="AH1695" s="6">
        <v>83.838383838383834</v>
      </c>
      <c r="AI1695" s="6"/>
      <c r="AJ1695" s="6"/>
    </row>
    <row r="1696" spans="1:36" hidden="1" x14ac:dyDescent="0.2">
      <c r="A1696" s="1" t="str">
        <f t="shared" si="26"/>
        <v>ColchesterAsian Other</v>
      </c>
      <c r="B1696" s="3" t="s">
        <v>251</v>
      </c>
      <c r="C1696" s="3" t="s">
        <v>252</v>
      </c>
      <c r="D1696" s="3" t="s">
        <v>714</v>
      </c>
      <c r="E1696" s="5">
        <v>2488</v>
      </c>
      <c r="F1696" s="5">
        <v>30</v>
      </c>
      <c r="G1696" s="5">
        <v>17</v>
      </c>
      <c r="H1696" s="5">
        <v>13</v>
      </c>
      <c r="I1696" s="5">
        <v>13</v>
      </c>
      <c r="J1696" s="5">
        <v>86</v>
      </c>
      <c r="K1696" s="5">
        <v>43</v>
      </c>
      <c r="L1696" s="5">
        <v>0</v>
      </c>
      <c r="M1696" s="5">
        <v>0</v>
      </c>
      <c r="N1696" s="5">
        <v>0</v>
      </c>
      <c r="O1696" s="6">
        <v>1.2057877813504823</v>
      </c>
      <c r="P1696" s="6">
        <v>0.68327974276527326</v>
      </c>
      <c r="Q1696" s="6">
        <v>0.522508038585209</v>
      </c>
      <c r="R1696" s="6">
        <v>0.522508038585209</v>
      </c>
      <c r="S1696" s="6">
        <v>3.4565916398713825</v>
      </c>
      <c r="T1696" s="6">
        <v>1.7282958199356913</v>
      </c>
      <c r="U1696" s="6">
        <v>0</v>
      </c>
      <c r="V1696" s="6">
        <v>0</v>
      </c>
      <c r="W1696" s="6">
        <v>0</v>
      </c>
      <c r="X1696" s="5">
        <v>1001</v>
      </c>
      <c r="Y1696" s="5">
        <v>880</v>
      </c>
      <c r="Z1696" s="5">
        <v>46</v>
      </c>
      <c r="AA1696" s="5">
        <v>0</v>
      </c>
      <c r="AB1696" s="5">
        <v>0</v>
      </c>
      <c r="AC1696" s="5">
        <v>0</v>
      </c>
      <c r="AD1696" s="5">
        <v>1001</v>
      </c>
      <c r="AE1696" s="5">
        <v>880</v>
      </c>
      <c r="AF1696" s="5">
        <v>46</v>
      </c>
      <c r="AG1696" s="6">
        <v>5.2272727272727275</v>
      </c>
      <c r="AH1696" s="6">
        <v>87.912087912087912</v>
      </c>
      <c r="AI1696" s="6"/>
      <c r="AJ1696" s="6"/>
    </row>
    <row r="1697" spans="1:36" hidden="1" x14ac:dyDescent="0.2">
      <c r="A1697" s="1" t="str">
        <f t="shared" si="26"/>
        <v>ColchesterBlack African</v>
      </c>
      <c r="B1697" s="3" t="s">
        <v>251</v>
      </c>
      <c r="C1697" s="3" t="s">
        <v>252</v>
      </c>
      <c r="D1697" s="3" t="s">
        <v>715</v>
      </c>
      <c r="E1697" s="5">
        <v>1803</v>
      </c>
      <c r="F1697" s="5">
        <v>30</v>
      </c>
      <c r="G1697" s="5">
        <v>10</v>
      </c>
      <c r="H1697" s="5">
        <v>20</v>
      </c>
      <c r="I1697" s="5">
        <v>20</v>
      </c>
      <c r="J1697" s="5">
        <v>130</v>
      </c>
      <c r="K1697" s="5">
        <v>33</v>
      </c>
      <c r="L1697" s="5">
        <v>0</v>
      </c>
      <c r="M1697" s="5">
        <v>0</v>
      </c>
      <c r="N1697" s="5">
        <v>0</v>
      </c>
      <c r="O1697" s="6">
        <v>1.6638935108153079</v>
      </c>
      <c r="P1697" s="6">
        <v>0.55463117027176922</v>
      </c>
      <c r="Q1697" s="6">
        <v>1.1092623405435384</v>
      </c>
      <c r="R1697" s="6">
        <v>1.1092623405435384</v>
      </c>
      <c r="S1697" s="6">
        <v>7.2102052135330004</v>
      </c>
      <c r="T1697" s="6">
        <v>1.8302828618968385</v>
      </c>
      <c r="U1697" s="6">
        <v>0</v>
      </c>
      <c r="V1697" s="6">
        <v>0</v>
      </c>
      <c r="W1697" s="6">
        <v>0</v>
      </c>
      <c r="X1697" s="5">
        <v>621</v>
      </c>
      <c r="Y1697" s="5">
        <v>561</v>
      </c>
      <c r="Z1697" s="5">
        <v>52</v>
      </c>
      <c r="AA1697" s="5">
        <v>0</v>
      </c>
      <c r="AB1697" s="5">
        <v>0</v>
      </c>
      <c r="AC1697" s="5">
        <v>0</v>
      </c>
      <c r="AD1697" s="5">
        <v>621</v>
      </c>
      <c r="AE1697" s="5">
        <v>561</v>
      </c>
      <c r="AF1697" s="5">
        <v>52</v>
      </c>
      <c r="AG1697" s="6">
        <v>9.2691622103386813</v>
      </c>
      <c r="AH1697" s="6">
        <v>90.338164251207729</v>
      </c>
      <c r="AI1697" s="3"/>
      <c r="AJ1697" s="3"/>
    </row>
    <row r="1698" spans="1:36" hidden="1" x14ac:dyDescent="0.2">
      <c r="A1698" s="1" t="str">
        <f t="shared" si="26"/>
        <v>ColchesterBlack Caribbean</v>
      </c>
      <c r="B1698" s="3" t="s">
        <v>251</v>
      </c>
      <c r="C1698" s="3" t="s">
        <v>252</v>
      </c>
      <c r="D1698" s="3" t="s">
        <v>716</v>
      </c>
      <c r="E1698" s="5">
        <v>528</v>
      </c>
      <c r="F1698" s="5">
        <v>6</v>
      </c>
      <c r="G1698" s="5">
        <v>0</v>
      </c>
      <c r="H1698" s="5">
        <v>6</v>
      </c>
      <c r="I1698" s="5">
        <v>6</v>
      </c>
      <c r="J1698" s="5">
        <v>27</v>
      </c>
      <c r="K1698" s="5">
        <v>16</v>
      </c>
      <c r="L1698" s="5">
        <v>0</v>
      </c>
      <c r="M1698" s="5">
        <v>0</v>
      </c>
      <c r="N1698" s="5">
        <v>0</v>
      </c>
      <c r="O1698" s="6">
        <v>1.1363636363636365</v>
      </c>
      <c r="P1698" s="6">
        <v>0</v>
      </c>
      <c r="Q1698" s="6">
        <v>1.1363636363636365</v>
      </c>
      <c r="R1698" s="6">
        <v>1.1363636363636365</v>
      </c>
      <c r="S1698" s="6">
        <v>5.1136363636363633</v>
      </c>
      <c r="T1698" s="6">
        <v>3.0303030303030303</v>
      </c>
      <c r="U1698" s="6">
        <v>0</v>
      </c>
      <c r="V1698" s="6">
        <v>0</v>
      </c>
      <c r="W1698" s="6">
        <v>0</v>
      </c>
      <c r="X1698" s="5">
        <v>229</v>
      </c>
      <c r="Y1698" s="5">
        <v>206</v>
      </c>
      <c r="Z1698" s="5">
        <v>15</v>
      </c>
      <c r="AA1698" s="5">
        <v>0</v>
      </c>
      <c r="AB1698" s="5">
        <v>0</v>
      </c>
      <c r="AC1698" s="5">
        <v>0</v>
      </c>
      <c r="AD1698" s="5">
        <v>229</v>
      </c>
      <c r="AE1698" s="5">
        <v>206</v>
      </c>
      <c r="AF1698" s="5">
        <v>15</v>
      </c>
      <c r="AG1698" s="6">
        <v>7.2815533980582527</v>
      </c>
      <c r="AH1698" s="6">
        <v>89.956331877729255</v>
      </c>
      <c r="AI1698" s="3"/>
      <c r="AJ1698" s="3"/>
    </row>
    <row r="1699" spans="1:36" hidden="1" x14ac:dyDescent="0.2">
      <c r="A1699" s="1" t="str">
        <f t="shared" si="26"/>
        <v>ColchesterBlack Other</v>
      </c>
      <c r="B1699" s="3" t="s">
        <v>251</v>
      </c>
      <c r="C1699" s="3" t="s">
        <v>252</v>
      </c>
      <c r="D1699" s="3" t="s">
        <v>717</v>
      </c>
      <c r="E1699" s="5">
        <v>244</v>
      </c>
      <c r="F1699" s="5">
        <v>3</v>
      </c>
      <c r="G1699" s="5">
        <v>0</v>
      </c>
      <c r="H1699" s="5">
        <v>3</v>
      </c>
      <c r="I1699" s="5">
        <v>3</v>
      </c>
      <c r="J1699" s="5">
        <v>16</v>
      </c>
      <c r="K1699" s="5">
        <v>7</v>
      </c>
      <c r="L1699" s="5">
        <v>0</v>
      </c>
      <c r="M1699" s="5">
        <v>0</v>
      </c>
      <c r="N1699" s="5">
        <v>0</v>
      </c>
      <c r="O1699" s="6">
        <v>1.2295081967213115</v>
      </c>
      <c r="P1699" s="6">
        <v>0</v>
      </c>
      <c r="Q1699" s="6">
        <v>1.2295081967213115</v>
      </c>
      <c r="R1699" s="6">
        <v>1.2295081967213115</v>
      </c>
      <c r="S1699" s="6">
        <v>6.557377049180328</v>
      </c>
      <c r="T1699" s="6">
        <v>2.8688524590163933</v>
      </c>
      <c r="U1699" s="6">
        <v>0</v>
      </c>
      <c r="V1699" s="6">
        <v>0</v>
      </c>
      <c r="W1699" s="6">
        <v>0</v>
      </c>
      <c r="X1699" s="5">
        <v>89</v>
      </c>
      <c r="Y1699" s="5">
        <v>80</v>
      </c>
      <c r="Z1699" s="5">
        <v>11</v>
      </c>
      <c r="AA1699" s="5">
        <v>0</v>
      </c>
      <c r="AB1699" s="5">
        <v>0</v>
      </c>
      <c r="AC1699" s="5">
        <v>0</v>
      </c>
      <c r="AD1699" s="5">
        <v>89</v>
      </c>
      <c r="AE1699" s="5">
        <v>80</v>
      </c>
      <c r="AF1699" s="5">
        <v>11</v>
      </c>
      <c r="AG1699" s="6">
        <v>13.75</v>
      </c>
      <c r="AH1699" s="6">
        <v>89.887640449438209</v>
      </c>
      <c r="AI1699" s="3"/>
      <c r="AJ1699" s="3"/>
    </row>
    <row r="1700" spans="1:36" hidden="1" x14ac:dyDescent="0.2">
      <c r="A1700" s="1" t="str">
        <f t="shared" si="26"/>
        <v>ColchesterArab</v>
      </c>
      <c r="B1700" s="3" t="s">
        <v>251</v>
      </c>
      <c r="C1700" s="3" t="s">
        <v>252</v>
      </c>
      <c r="D1700" s="3" t="s">
        <v>699</v>
      </c>
      <c r="E1700" s="5">
        <v>978</v>
      </c>
      <c r="F1700" s="5">
        <v>3</v>
      </c>
      <c r="G1700" s="5">
        <v>0</v>
      </c>
      <c r="H1700" s="5">
        <v>3</v>
      </c>
      <c r="I1700" s="5">
        <v>3</v>
      </c>
      <c r="J1700" s="5">
        <v>14</v>
      </c>
      <c r="K1700" s="5">
        <v>2</v>
      </c>
      <c r="L1700" s="5">
        <v>0</v>
      </c>
      <c r="M1700" s="5">
        <v>0</v>
      </c>
      <c r="N1700" s="5">
        <v>0</v>
      </c>
      <c r="O1700" s="6">
        <v>0.30674846625766872</v>
      </c>
      <c r="P1700" s="6">
        <v>0</v>
      </c>
      <c r="Q1700" s="6">
        <v>0.30674846625766872</v>
      </c>
      <c r="R1700" s="6">
        <v>0.30674846625766872</v>
      </c>
      <c r="S1700" s="6">
        <v>1.4314928425357873</v>
      </c>
      <c r="T1700" s="6">
        <v>0.20449897750511248</v>
      </c>
      <c r="U1700" s="6">
        <v>0</v>
      </c>
      <c r="V1700" s="6">
        <v>0</v>
      </c>
      <c r="W1700" s="6">
        <v>0</v>
      </c>
      <c r="X1700" s="5">
        <v>176</v>
      </c>
      <c r="Y1700" s="5">
        <v>103</v>
      </c>
      <c r="Z1700" s="5">
        <v>13</v>
      </c>
      <c r="AA1700" s="5">
        <v>0</v>
      </c>
      <c r="AB1700" s="5">
        <v>0</v>
      </c>
      <c r="AC1700" s="5">
        <v>0</v>
      </c>
      <c r="AD1700" s="5">
        <v>176</v>
      </c>
      <c r="AE1700" s="5">
        <v>103</v>
      </c>
      <c r="AF1700" s="5">
        <v>13</v>
      </c>
      <c r="AG1700" s="6">
        <v>12.621359223300971</v>
      </c>
      <c r="AH1700" s="6">
        <v>58.522727272727273</v>
      </c>
      <c r="AI1700" s="6"/>
      <c r="AJ1700" s="6"/>
    </row>
    <row r="1701" spans="1:36" hidden="1" x14ac:dyDescent="0.2">
      <c r="A1701" s="1" t="str">
        <f t="shared" si="26"/>
        <v>ColchesterOther</v>
      </c>
      <c r="B1701" s="3" t="s">
        <v>251</v>
      </c>
      <c r="C1701" s="3" t="s">
        <v>252</v>
      </c>
      <c r="D1701" s="3" t="s">
        <v>718</v>
      </c>
      <c r="E1701" s="5">
        <v>708</v>
      </c>
      <c r="F1701" s="5">
        <v>6</v>
      </c>
      <c r="G1701" s="5">
        <v>5</v>
      </c>
      <c r="H1701" s="5">
        <v>1</v>
      </c>
      <c r="I1701" s="5">
        <v>1</v>
      </c>
      <c r="J1701" s="5">
        <v>31</v>
      </c>
      <c r="K1701" s="5">
        <v>18</v>
      </c>
      <c r="L1701" s="5">
        <v>0</v>
      </c>
      <c r="M1701" s="5">
        <v>0</v>
      </c>
      <c r="N1701" s="5">
        <v>0</v>
      </c>
      <c r="O1701" s="6">
        <v>0.84745762711864403</v>
      </c>
      <c r="P1701" s="6">
        <v>0.70621468926553677</v>
      </c>
      <c r="Q1701" s="6">
        <v>0.14124293785310735</v>
      </c>
      <c r="R1701" s="6">
        <v>0.14124293785310735</v>
      </c>
      <c r="S1701" s="6">
        <v>4.3785310734463279</v>
      </c>
      <c r="T1701" s="6">
        <v>2.5423728813559321</v>
      </c>
      <c r="U1701" s="6">
        <v>0</v>
      </c>
      <c r="V1701" s="6">
        <v>0</v>
      </c>
      <c r="W1701" s="6">
        <v>0</v>
      </c>
      <c r="X1701" s="5">
        <v>287</v>
      </c>
      <c r="Y1701" s="5">
        <v>235</v>
      </c>
      <c r="Z1701" s="5">
        <v>17</v>
      </c>
      <c r="AA1701" s="5">
        <v>0</v>
      </c>
      <c r="AB1701" s="5">
        <v>0</v>
      </c>
      <c r="AC1701" s="5">
        <v>0</v>
      </c>
      <c r="AD1701" s="5">
        <v>287</v>
      </c>
      <c r="AE1701" s="5">
        <v>235</v>
      </c>
      <c r="AF1701" s="5">
        <v>17</v>
      </c>
      <c r="AG1701" s="6">
        <v>7.2340425531914896</v>
      </c>
      <c r="AH1701" s="6">
        <v>81.881533101045292</v>
      </c>
      <c r="AI1701" s="6"/>
      <c r="AJ1701" s="6"/>
    </row>
    <row r="1702" spans="1:36" x14ac:dyDescent="0.2">
      <c r="A1702" s="1" t="str">
        <f t="shared" si="26"/>
        <v>CopelandAll people</v>
      </c>
      <c r="B1702" s="3" t="s">
        <v>181</v>
      </c>
      <c r="C1702" s="3" t="s">
        <v>182</v>
      </c>
      <c r="D1702" s="3" t="s">
        <v>700</v>
      </c>
      <c r="E1702" s="5">
        <v>70603</v>
      </c>
      <c r="F1702" s="5">
        <v>7123</v>
      </c>
      <c r="G1702" s="5">
        <v>3005</v>
      </c>
      <c r="H1702" s="5">
        <v>12593</v>
      </c>
      <c r="I1702" s="5">
        <v>15163</v>
      </c>
      <c r="J1702" s="5">
        <v>10059</v>
      </c>
      <c r="K1702" s="5">
        <v>6390</v>
      </c>
      <c r="L1702" s="5">
        <v>0</v>
      </c>
      <c r="M1702" s="5">
        <v>1985</v>
      </c>
      <c r="N1702" s="5">
        <v>0</v>
      </c>
      <c r="O1702" s="6">
        <v>10.088806424656177</v>
      </c>
      <c r="P1702" s="6">
        <v>4.2561930796141807</v>
      </c>
      <c r="Q1702" s="6">
        <v>17.836352562922254</v>
      </c>
      <c r="R1702" s="6">
        <v>21.476424514539044</v>
      </c>
      <c r="S1702" s="6">
        <v>14.247269946036287</v>
      </c>
      <c r="T1702" s="6">
        <v>9.050606914720337</v>
      </c>
      <c r="U1702" s="6">
        <v>0</v>
      </c>
      <c r="V1702" s="6">
        <v>2.8114952622409812</v>
      </c>
      <c r="W1702" s="6">
        <v>0</v>
      </c>
      <c r="X1702" s="5">
        <v>22640</v>
      </c>
      <c r="Y1702" s="5">
        <v>19512</v>
      </c>
      <c r="Z1702" s="5">
        <v>1082</v>
      </c>
      <c r="AA1702" s="5">
        <v>0</v>
      </c>
      <c r="AB1702" s="5">
        <v>0</v>
      </c>
      <c r="AC1702" s="5">
        <v>0</v>
      </c>
      <c r="AD1702" s="5">
        <v>22640</v>
      </c>
      <c r="AE1702" s="5">
        <v>19512</v>
      </c>
      <c r="AF1702" s="5">
        <v>1082</v>
      </c>
      <c r="AG1702" s="6">
        <v>5.5453054530545307</v>
      </c>
      <c r="AH1702" s="6">
        <v>86.183745583038871</v>
      </c>
      <c r="AI1702" s="3"/>
      <c r="AJ1702" s="3"/>
    </row>
    <row r="1703" spans="1:36" hidden="1" x14ac:dyDescent="0.2">
      <c r="A1703" s="1" t="str">
        <f t="shared" si="26"/>
        <v>CopelandWhite British</v>
      </c>
      <c r="B1703" s="3" t="s">
        <v>181</v>
      </c>
      <c r="C1703" s="3" t="s">
        <v>182</v>
      </c>
      <c r="D1703" s="3" t="s">
        <v>701</v>
      </c>
      <c r="E1703" s="5">
        <v>68679</v>
      </c>
      <c r="F1703" s="5">
        <v>6899</v>
      </c>
      <c r="G1703" s="5">
        <v>2929</v>
      </c>
      <c r="H1703" s="5">
        <v>12234</v>
      </c>
      <c r="I1703" s="5">
        <v>14631</v>
      </c>
      <c r="J1703" s="5">
        <v>9859</v>
      </c>
      <c r="K1703" s="5">
        <v>6240</v>
      </c>
      <c r="L1703" s="5">
        <v>0</v>
      </c>
      <c r="M1703" s="5">
        <v>1945</v>
      </c>
      <c r="N1703" s="5">
        <v>0</v>
      </c>
      <c r="O1703" s="6">
        <v>10.045283128758427</v>
      </c>
      <c r="P1703" s="6">
        <v>4.2647679785669563</v>
      </c>
      <c r="Q1703" s="6">
        <v>17.813305377189533</v>
      </c>
      <c r="R1703" s="6">
        <v>21.303455204647708</v>
      </c>
      <c r="S1703" s="6">
        <v>14.355188631168188</v>
      </c>
      <c r="T1703" s="6">
        <v>9.0857467348097671</v>
      </c>
      <c r="U1703" s="6">
        <v>0</v>
      </c>
      <c r="V1703" s="6">
        <v>2.8320156088469548</v>
      </c>
      <c r="W1703" s="6">
        <v>0</v>
      </c>
      <c r="X1703" s="5">
        <v>21760</v>
      </c>
      <c r="Y1703" s="5">
        <v>18821</v>
      </c>
      <c r="Z1703" s="5">
        <v>1047</v>
      </c>
      <c r="AA1703" s="5">
        <v>0</v>
      </c>
      <c r="AB1703" s="5">
        <v>0</v>
      </c>
      <c r="AC1703" s="5">
        <v>0</v>
      </c>
      <c r="AD1703" s="5">
        <v>21760</v>
      </c>
      <c r="AE1703" s="5">
        <v>18821</v>
      </c>
      <c r="AF1703" s="5">
        <v>1047</v>
      </c>
      <c r="AG1703" s="6">
        <v>5.5629350193932305</v>
      </c>
      <c r="AH1703" s="6">
        <v>86.493566176470594</v>
      </c>
      <c r="AI1703" s="3"/>
      <c r="AJ1703" s="3"/>
    </row>
    <row r="1704" spans="1:36" hidden="1" x14ac:dyDescent="0.2">
      <c r="A1704" s="1" t="str">
        <f t="shared" si="26"/>
        <v>CopelandMinorities - all other than White British</v>
      </c>
      <c r="B1704" s="3" t="s">
        <v>181</v>
      </c>
      <c r="C1704" s="3" t="s">
        <v>182</v>
      </c>
      <c r="D1704" s="3" t="s">
        <v>702</v>
      </c>
      <c r="E1704" s="5">
        <v>1924</v>
      </c>
      <c r="F1704" s="5">
        <v>224</v>
      </c>
      <c r="G1704" s="5">
        <v>76</v>
      </c>
      <c r="H1704" s="5">
        <v>359</v>
      </c>
      <c r="I1704" s="5">
        <v>532</v>
      </c>
      <c r="J1704" s="5">
        <v>200</v>
      </c>
      <c r="K1704" s="5">
        <v>150</v>
      </c>
      <c r="L1704" s="5">
        <v>0</v>
      </c>
      <c r="M1704" s="5">
        <v>40</v>
      </c>
      <c r="N1704" s="5">
        <v>0</v>
      </c>
      <c r="O1704" s="6">
        <v>11.642411642411643</v>
      </c>
      <c r="P1704" s="6">
        <v>3.9501039501039501</v>
      </c>
      <c r="Q1704" s="6">
        <v>18.659043659043657</v>
      </c>
      <c r="R1704" s="6">
        <v>27.650727650727649</v>
      </c>
      <c r="S1704" s="6">
        <v>10.395010395010395</v>
      </c>
      <c r="T1704" s="6">
        <v>7.7962577962577964</v>
      </c>
      <c r="U1704" s="6">
        <v>0</v>
      </c>
      <c r="V1704" s="6">
        <v>2.0790020790020791</v>
      </c>
      <c r="W1704" s="6">
        <v>0</v>
      </c>
      <c r="X1704" s="5">
        <v>880</v>
      </c>
      <c r="Y1704" s="5">
        <v>691</v>
      </c>
      <c r="Z1704" s="5">
        <v>35</v>
      </c>
      <c r="AA1704" s="5">
        <v>0</v>
      </c>
      <c r="AB1704" s="5">
        <v>0</v>
      </c>
      <c r="AC1704" s="5">
        <v>0</v>
      </c>
      <c r="AD1704" s="5">
        <v>880</v>
      </c>
      <c r="AE1704" s="5">
        <v>691</v>
      </c>
      <c r="AF1704" s="5">
        <v>35</v>
      </c>
      <c r="AG1704" s="6">
        <v>5.0651230101302458</v>
      </c>
      <c r="AH1704" s="6">
        <v>78.522727272727266</v>
      </c>
      <c r="AI1704" s="3"/>
      <c r="AJ1704" s="3"/>
    </row>
    <row r="1705" spans="1:36" hidden="1" x14ac:dyDescent="0.2">
      <c r="A1705" s="1" t="str">
        <f t="shared" si="26"/>
        <v>CopelandWhite Irish</v>
      </c>
      <c r="B1705" s="3" t="s">
        <v>181</v>
      </c>
      <c r="C1705" s="3" t="s">
        <v>182</v>
      </c>
      <c r="D1705" s="3" t="s">
        <v>703</v>
      </c>
      <c r="E1705" s="5">
        <v>190</v>
      </c>
      <c r="F1705" s="5">
        <v>23</v>
      </c>
      <c r="G1705" s="5">
        <v>13</v>
      </c>
      <c r="H1705" s="5">
        <v>35</v>
      </c>
      <c r="I1705" s="5">
        <v>43</v>
      </c>
      <c r="J1705" s="5">
        <v>21</v>
      </c>
      <c r="K1705" s="5">
        <v>15</v>
      </c>
      <c r="L1705" s="5">
        <v>0</v>
      </c>
      <c r="M1705" s="5">
        <v>4</v>
      </c>
      <c r="N1705" s="5">
        <v>0</v>
      </c>
      <c r="O1705" s="6">
        <v>12.105263157894736</v>
      </c>
      <c r="P1705" s="6">
        <v>6.8421052631578947</v>
      </c>
      <c r="Q1705" s="6">
        <v>18.421052631578949</v>
      </c>
      <c r="R1705" s="6">
        <v>22.631578947368421</v>
      </c>
      <c r="S1705" s="6">
        <v>11.052631578947368</v>
      </c>
      <c r="T1705" s="6">
        <v>7.8947368421052628</v>
      </c>
      <c r="U1705" s="6">
        <v>0</v>
      </c>
      <c r="V1705" s="6">
        <v>2.1052631578947367</v>
      </c>
      <c r="W1705" s="6">
        <v>0</v>
      </c>
      <c r="X1705" s="5">
        <v>68</v>
      </c>
      <c r="Y1705" s="5">
        <v>58</v>
      </c>
      <c r="Z1705" s="5">
        <v>2</v>
      </c>
      <c r="AA1705" s="5">
        <v>0</v>
      </c>
      <c r="AB1705" s="5">
        <v>0</v>
      </c>
      <c r="AC1705" s="5">
        <v>0</v>
      </c>
      <c r="AD1705" s="5">
        <v>68</v>
      </c>
      <c r="AE1705" s="5">
        <v>58</v>
      </c>
      <c r="AF1705" s="5">
        <v>2</v>
      </c>
      <c r="AG1705" s="6">
        <v>3.4482758620689653</v>
      </c>
      <c r="AH1705" s="6">
        <v>85.294117647058826</v>
      </c>
      <c r="AI1705" s="3"/>
      <c r="AJ1705" s="3"/>
    </row>
    <row r="1706" spans="1:36" hidden="1" x14ac:dyDescent="0.2">
      <c r="A1706" s="1" t="str">
        <f t="shared" si="26"/>
        <v>CopelandWhite Gyspy or Irish Traveller</v>
      </c>
      <c r="B1706" s="3" t="s">
        <v>181</v>
      </c>
      <c r="C1706" s="3" t="s">
        <v>182</v>
      </c>
      <c r="D1706" s="3" t="s">
        <v>704</v>
      </c>
      <c r="E1706" s="5">
        <v>15</v>
      </c>
      <c r="F1706" s="5">
        <v>1</v>
      </c>
      <c r="G1706" s="5">
        <v>0</v>
      </c>
      <c r="H1706" s="5">
        <v>2</v>
      </c>
      <c r="I1706" s="5">
        <v>2</v>
      </c>
      <c r="J1706" s="5">
        <v>1</v>
      </c>
      <c r="K1706" s="5">
        <v>1</v>
      </c>
      <c r="L1706" s="5">
        <v>0</v>
      </c>
      <c r="M1706" s="5">
        <v>0</v>
      </c>
      <c r="N1706" s="5">
        <v>0</v>
      </c>
      <c r="O1706" s="6">
        <v>6.666666666666667</v>
      </c>
      <c r="P1706" s="6">
        <v>0</v>
      </c>
      <c r="Q1706" s="6">
        <v>13.333333333333334</v>
      </c>
      <c r="R1706" s="6">
        <v>13.333333333333334</v>
      </c>
      <c r="S1706" s="6">
        <v>6.666666666666667</v>
      </c>
      <c r="T1706" s="6">
        <v>6.666666666666667</v>
      </c>
      <c r="U1706" s="6">
        <v>0</v>
      </c>
      <c r="V1706" s="6">
        <v>0</v>
      </c>
      <c r="W1706" s="6">
        <v>0</v>
      </c>
      <c r="X1706" s="5">
        <v>11</v>
      </c>
      <c r="Y1706" s="5">
        <v>7</v>
      </c>
      <c r="Z1706" s="5">
        <v>2</v>
      </c>
      <c r="AA1706" s="5">
        <v>0</v>
      </c>
      <c r="AB1706" s="5">
        <v>0</v>
      </c>
      <c r="AC1706" s="5">
        <v>0</v>
      </c>
      <c r="AD1706" s="5">
        <v>11</v>
      </c>
      <c r="AE1706" s="5">
        <v>7</v>
      </c>
      <c r="AF1706" s="5">
        <v>2</v>
      </c>
      <c r="AG1706" s="6">
        <v>28.571428571428573</v>
      </c>
      <c r="AH1706" s="6">
        <v>63.636363636363633</v>
      </c>
      <c r="AI1706" s="3"/>
      <c r="AJ1706" s="3"/>
    </row>
    <row r="1707" spans="1:36" hidden="1" x14ac:dyDescent="0.2">
      <c r="A1707" s="1" t="str">
        <f t="shared" si="26"/>
        <v>CopelandWhite Other</v>
      </c>
      <c r="B1707" s="3" t="s">
        <v>181</v>
      </c>
      <c r="C1707" s="3" t="s">
        <v>182</v>
      </c>
      <c r="D1707" s="3" t="s">
        <v>705</v>
      </c>
      <c r="E1707" s="5">
        <v>607</v>
      </c>
      <c r="F1707" s="5">
        <v>58</v>
      </c>
      <c r="G1707" s="5">
        <v>10</v>
      </c>
      <c r="H1707" s="5">
        <v>117</v>
      </c>
      <c r="I1707" s="5">
        <v>138</v>
      </c>
      <c r="J1707" s="5">
        <v>65</v>
      </c>
      <c r="K1707" s="5">
        <v>73</v>
      </c>
      <c r="L1707" s="5">
        <v>0</v>
      </c>
      <c r="M1707" s="5">
        <v>12</v>
      </c>
      <c r="N1707" s="5">
        <v>0</v>
      </c>
      <c r="O1707" s="6">
        <v>9.5551894563426689</v>
      </c>
      <c r="P1707" s="6">
        <v>1.6474464579901154</v>
      </c>
      <c r="Q1707" s="6">
        <v>19.275123558484349</v>
      </c>
      <c r="R1707" s="6">
        <v>22.734761120263592</v>
      </c>
      <c r="S1707" s="6">
        <v>10.70840197693575</v>
      </c>
      <c r="T1707" s="6">
        <v>12.026359143327841</v>
      </c>
      <c r="U1707" s="6">
        <v>0</v>
      </c>
      <c r="V1707" s="6">
        <v>1.9769357495881383</v>
      </c>
      <c r="W1707" s="6">
        <v>0</v>
      </c>
      <c r="X1707" s="5">
        <v>270</v>
      </c>
      <c r="Y1707" s="5">
        <v>221</v>
      </c>
      <c r="Z1707" s="5">
        <v>9</v>
      </c>
      <c r="AA1707" s="5">
        <v>0</v>
      </c>
      <c r="AB1707" s="5">
        <v>0</v>
      </c>
      <c r="AC1707" s="5">
        <v>0</v>
      </c>
      <c r="AD1707" s="5">
        <v>270</v>
      </c>
      <c r="AE1707" s="5">
        <v>221</v>
      </c>
      <c r="AF1707" s="5">
        <v>9</v>
      </c>
      <c r="AG1707" s="6">
        <v>4.0723981900452486</v>
      </c>
      <c r="AH1707" s="6">
        <v>81.851851851851848</v>
      </c>
      <c r="AI1707" s="3"/>
      <c r="AJ1707" s="3"/>
    </row>
    <row r="1708" spans="1:36" hidden="1" x14ac:dyDescent="0.2">
      <c r="A1708" s="1" t="str">
        <f t="shared" si="26"/>
        <v>CopelandMixed White and Black Caribbean</v>
      </c>
      <c r="B1708" s="3" t="s">
        <v>181</v>
      </c>
      <c r="C1708" s="3" t="s">
        <v>182</v>
      </c>
      <c r="D1708" s="3" t="s">
        <v>706</v>
      </c>
      <c r="E1708" s="5">
        <v>117</v>
      </c>
      <c r="F1708" s="5">
        <v>17</v>
      </c>
      <c r="G1708" s="5">
        <v>10</v>
      </c>
      <c r="H1708" s="5">
        <v>25</v>
      </c>
      <c r="I1708" s="5">
        <v>33</v>
      </c>
      <c r="J1708" s="5">
        <v>21</v>
      </c>
      <c r="K1708" s="5">
        <v>3</v>
      </c>
      <c r="L1708" s="5">
        <v>0</v>
      </c>
      <c r="M1708" s="5">
        <v>5</v>
      </c>
      <c r="N1708" s="5">
        <v>0</v>
      </c>
      <c r="O1708" s="6">
        <v>14.52991452991453</v>
      </c>
      <c r="P1708" s="6">
        <v>8.5470085470085468</v>
      </c>
      <c r="Q1708" s="6">
        <v>21.367521367521366</v>
      </c>
      <c r="R1708" s="6">
        <v>28.205128205128204</v>
      </c>
      <c r="S1708" s="6">
        <v>17.948717948717949</v>
      </c>
      <c r="T1708" s="6">
        <v>2.5641025641025643</v>
      </c>
      <c r="U1708" s="6">
        <v>0</v>
      </c>
      <c r="V1708" s="6">
        <v>4.2735042735042734</v>
      </c>
      <c r="W1708" s="6">
        <v>0</v>
      </c>
      <c r="X1708" s="5">
        <v>40</v>
      </c>
      <c r="Y1708" s="5">
        <v>26</v>
      </c>
      <c r="Z1708" s="5">
        <v>4</v>
      </c>
      <c r="AA1708" s="5">
        <v>0</v>
      </c>
      <c r="AB1708" s="5">
        <v>0</v>
      </c>
      <c r="AC1708" s="5">
        <v>0</v>
      </c>
      <c r="AD1708" s="5">
        <v>40</v>
      </c>
      <c r="AE1708" s="5">
        <v>26</v>
      </c>
      <c r="AF1708" s="5">
        <v>4</v>
      </c>
      <c r="AG1708" s="6">
        <v>15.384615384615385</v>
      </c>
      <c r="AH1708" s="6">
        <v>65</v>
      </c>
      <c r="AI1708" s="3"/>
      <c r="AJ1708" s="3"/>
    </row>
    <row r="1709" spans="1:36" hidden="1" x14ac:dyDescent="0.2">
      <c r="A1709" s="1" t="str">
        <f t="shared" si="26"/>
        <v>CopelandMixed White and Black African</v>
      </c>
      <c r="B1709" s="3" t="s">
        <v>181</v>
      </c>
      <c r="C1709" s="3" t="s">
        <v>182</v>
      </c>
      <c r="D1709" s="3" t="s">
        <v>707</v>
      </c>
      <c r="E1709" s="5">
        <v>37</v>
      </c>
      <c r="F1709" s="5">
        <v>7</v>
      </c>
      <c r="G1709" s="5">
        <v>3</v>
      </c>
      <c r="H1709" s="5">
        <v>9</v>
      </c>
      <c r="I1709" s="5">
        <v>15</v>
      </c>
      <c r="J1709" s="5">
        <v>7</v>
      </c>
      <c r="K1709" s="5">
        <v>3</v>
      </c>
      <c r="L1709" s="5">
        <v>0</v>
      </c>
      <c r="M1709" s="5">
        <v>0</v>
      </c>
      <c r="N1709" s="5">
        <v>0</v>
      </c>
      <c r="O1709" s="6">
        <v>18.918918918918919</v>
      </c>
      <c r="P1709" s="6">
        <v>8.1081081081081088</v>
      </c>
      <c r="Q1709" s="6">
        <v>24.324324324324323</v>
      </c>
      <c r="R1709" s="6">
        <v>40.54054054054054</v>
      </c>
      <c r="S1709" s="6">
        <v>18.918918918918919</v>
      </c>
      <c r="T1709" s="6">
        <v>8.1081081081081088</v>
      </c>
      <c r="U1709" s="6">
        <v>0</v>
      </c>
      <c r="V1709" s="6">
        <v>0</v>
      </c>
      <c r="W1709" s="6">
        <v>0</v>
      </c>
      <c r="X1709" s="5">
        <v>8</v>
      </c>
      <c r="Y1709" s="5">
        <v>6</v>
      </c>
      <c r="Z1709" s="5">
        <v>0</v>
      </c>
      <c r="AA1709" s="5">
        <v>0</v>
      </c>
      <c r="AB1709" s="5">
        <v>0</v>
      </c>
      <c r="AC1709" s="5">
        <v>0</v>
      </c>
      <c r="AD1709" s="5">
        <v>8</v>
      </c>
      <c r="AE1709" s="5">
        <v>6</v>
      </c>
      <c r="AF1709" s="5">
        <v>0</v>
      </c>
      <c r="AG1709" s="6">
        <v>0</v>
      </c>
      <c r="AH1709" s="6">
        <v>75</v>
      </c>
      <c r="AI1709" s="3"/>
      <c r="AJ1709" s="3"/>
    </row>
    <row r="1710" spans="1:36" hidden="1" x14ac:dyDescent="0.2">
      <c r="A1710" s="1" t="str">
        <f t="shared" si="26"/>
        <v>CopelandMixed White and Asian</v>
      </c>
      <c r="B1710" s="3" t="s">
        <v>181</v>
      </c>
      <c r="C1710" s="3" t="s">
        <v>182</v>
      </c>
      <c r="D1710" s="3" t="s">
        <v>708</v>
      </c>
      <c r="E1710" s="5">
        <v>109</v>
      </c>
      <c r="F1710" s="5">
        <v>11</v>
      </c>
      <c r="G1710" s="5">
        <v>2</v>
      </c>
      <c r="H1710" s="5">
        <v>13</v>
      </c>
      <c r="I1710" s="5">
        <v>19</v>
      </c>
      <c r="J1710" s="5">
        <v>6</v>
      </c>
      <c r="K1710" s="5">
        <v>17</v>
      </c>
      <c r="L1710" s="5">
        <v>0</v>
      </c>
      <c r="M1710" s="5">
        <v>4</v>
      </c>
      <c r="N1710" s="5">
        <v>0</v>
      </c>
      <c r="O1710" s="6">
        <v>10.091743119266056</v>
      </c>
      <c r="P1710" s="6">
        <v>1.834862385321101</v>
      </c>
      <c r="Q1710" s="6">
        <v>11.926605504587156</v>
      </c>
      <c r="R1710" s="6">
        <v>17.431192660550458</v>
      </c>
      <c r="S1710" s="6">
        <v>5.5045871559633026</v>
      </c>
      <c r="T1710" s="6">
        <v>15.596330275229358</v>
      </c>
      <c r="U1710" s="6">
        <v>0</v>
      </c>
      <c r="V1710" s="6">
        <v>3.669724770642202</v>
      </c>
      <c r="W1710" s="6">
        <v>0</v>
      </c>
      <c r="X1710" s="5">
        <v>30</v>
      </c>
      <c r="Y1710" s="5">
        <v>25</v>
      </c>
      <c r="Z1710" s="5">
        <v>1</v>
      </c>
      <c r="AA1710" s="5">
        <v>0</v>
      </c>
      <c r="AB1710" s="5">
        <v>0</v>
      </c>
      <c r="AC1710" s="5">
        <v>0</v>
      </c>
      <c r="AD1710" s="5">
        <v>30</v>
      </c>
      <c r="AE1710" s="5">
        <v>25</v>
      </c>
      <c r="AF1710" s="5">
        <v>1</v>
      </c>
      <c r="AG1710" s="6">
        <v>4</v>
      </c>
      <c r="AH1710" s="6">
        <v>83.333333333333329</v>
      </c>
      <c r="AI1710" s="3"/>
      <c r="AJ1710" s="3"/>
    </row>
    <row r="1711" spans="1:36" hidden="1" x14ac:dyDescent="0.2">
      <c r="A1711" s="1" t="str">
        <f t="shared" si="26"/>
        <v>CopelandMixed Other</v>
      </c>
      <c r="B1711" s="3" t="s">
        <v>181</v>
      </c>
      <c r="C1711" s="3" t="s">
        <v>182</v>
      </c>
      <c r="D1711" s="3" t="s">
        <v>709</v>
      </c>
      <c r="E1711" s="5">
        <v>76</v>
      </c>
      <c r="F1711" s="5">
        <v>11</v>
      </c>
      <c r="G1711" s="5">
        <v>2</v>
      </c>
      <c r="H1711" s="5">
        <v>15</v>
      </c>
      <c r="I1711" s="5">
        <v>23</v>
      </c>
      <c r="J1711" s="5">
        <v>9</v>
      </c>
      <c r="K1711" s="5">
        <v>4</v>
      </c>
      <c r="L1711" s="5">
        <v>0</v>
      </c>
      <c r="M1711" s="5">
        <v>4</v>
      </c>
      <c r="N1711" s="5">
        <v>0</v>
      </c>
      <c r="O1711" s="6">
        <v>14.473684210526315</v>
      </c>
      <c r="P1711" s="6">
        <v>2.6315789473684212</v>
      </c>
      <c r="Q1711" s="6">
        <v>19.736842105263158</v>
      </c>
      <c r="R1711" s="6">
        <v>30.263157894736842</v>
      </c>
      <c r="S1711" s="6">
        <v>11.842105263157896</v>
      </c>
      <c r="T1711" s="6">
        <v>5.2631578947368425</v>
      </c>
      <c r="U1711" s="6">
        <v>0</v>
      </c>
      <c r="V1711" s="6">
        <v>5.2631578947368425</v>
      </c>
      <c r="W1711" s="6">
        <v>0</v>
      </c>
      <c r="X1711" s="5">
        <v>28</v>
      </c>
      <c r="Y1711" s="5">
        <v>19</v>
      </c>
      <c r="Z1711" s="5">
        <v>1</v>
      </c>
      <c r="AA1711" s="5">
        <v>0</v>
      </c>
      <c r="AB1711" s="5">
        <v>0</v>
      </c>
      <c r="AC1711" s="5">
        <v>0</v>
      </c>
      <c r="AD1711" s="5">
        <v>28</v>
      </c>
      <c r="AE1711" s="5">
        <v>19</v>
      </c>
      <c r="AF1711" s="5">
        <v>1</v>
      </c>
      <c r="AG1711" s="6">
        <v>5.2631578947368425</v>
      </c>
      <c r="AH1711" s="6">
        <v>67.857142857142861</v>
      </c>
      <c r="AI1711" s="3"/>
      <c r="AJ1711" s="3"/>
    </row>
    <row r="1712" spans="1:36" hidden="1" x14ac:dyDescent="0.2">
      <c r="A1712" s="1" t="str">
        <f t="shared" si="26"/>
        <v>CopelandIndian</v>
      </c>
      <c r="B1712" s="3" t="s">
        <v>181</v>
      </c>
      <c r="C1712" s="3" t="s">
        <v>182</v>
      </c>
      <c r="D1712" s="3" t="s">
        <v>710</v>
      </c>
      <c r="E1712" s="5">
        <v>137</v>
      </c>
      <c r="F1712" s="5">
        <v>17</v>
      </c>
      <c r="G1712" s="5">
        <v>15</v>
      </c>
      <c r="H1712" s="5">
        <v>32</v>
      </c>
      <c r="I1712" s="5">
        <v>50</v>
      </c>
      <c r="J1712" s="5">
        <v>18</v>
      </c>
      <c r="K1712" s="5">
        <v>3</v>
      </c>
      <c r="L1712" s="5">
        <v>0</v>
      </c>
      <c r="M1712" s="5">
        <v>1</v>
      </c>
      <c r="N1712" s="5">
        <v>0</v>
      </c>
      <c r="O1712" s="6">
        <v>12.408759124087592</v>
      </c>
      <c r="P1712" s="6">
        <v>10.948905109489051</v>
      </c>
      <c r="Q1712" s="6">
        <v>23.357664233576642</v>
      </c>
      <c r="R1712" s="6">
        <v>36.496350364963504</v>
      </c>
      <c r="S1712" s="6">
        <v>13.138686131386862</v>
      </c>
      <c r="T1712" s="6">
        <v>2.1897810218978102</v>
      </c>
      <c r="U1712" s="6">
        <v>0</v>
      </c>
      <c r="V1712" s="6">
        <v>0.72992700729927007</v>
      </c>
      <c r="W1712" s="6">
        <v>0</v>
      </c>
      <c r="X1712" s="5">
        <v>88</v>
      </c>
      <c r="Y1712" s="5">
        <v>77</v>
      </c>
      <c r="Z1712" s="5">
        <v>3</v>
      </c>
      <c r="AA1712" s="5">
        <v>0</v>
      </c>
      <c r="AB1712" s="5">
        <v>0</v>
      </c>
      <c r="AC1712" s="5">
        <v>0</v>
      </c>
      <c r="AD1712" s="5">
        <v>88</v>
      </c>
      <c r="AE1712" s="5">
        <v>77</v>
      </c>
      <c r="AF1712" s="5">
        <v>3</v>
      </c>
      <c r="AG1712" s="6">
        <v>3.8961038961038961</v>
      </c>
      <c r="AH1712" s="6">
        <v>87.5</v>
      </c>
      <c r="AI1712" s="3"/>
      <c r="AJ1712" s="3"/>
    </row>
    <row r="1713" spans="1:36" hidden="1" x14ac:dyDescent="0.2">
      <c r="A1713" s="1" t="str">
        <f t="shared" si="26"/>
        <v>CopelandPakistani</v>
      </c>
      <c r="B1713" s="3" t="s">
        <v>181</v>
      </c>
      <c r="C1713" s="3" t="s">
        <v>182</v>
      </c>
      <c r="D1713" s="3" t="s">
        <v>711</v>
      </c>
      <c r="E1713" s="5">
        <v>79</v>
      </c>
      <c r="F1713" s="5">
        <v>5</v>
      </c>
      <c r="G1713" s="5">
        <v>0</v>
      </c>
      <c r="H1713" s="5">
        <v>6</v>
      </c>
      <c r="I1713" s="5">
        <v>22</v>
      </c>
      <c r="J1713" s="5">
        <v>3</v>
      </c>
      <c r="K1713" s="5">
        <v>1</v>
      </c>
      <c r="L1713" s="5">
        <v>0</v>
      </c>
      <c r="M1713" s="5">
        <v>3</v>
      </c>
      <c r="N1713" s="5">
        <v>0</v>
      </c>
      <c r="O1713" s="6">
        <v>6.3291139240506329</v>
      </c>
      <c r="P1713" s="6">
        <v>0</v>
      </c>
      <c r="Q1713" s="6">
        <v>7.5949367088607591</v>
      </c>
      <c r="R1713" s="6">
        <v>27.848101265822784</v>
      </c>
      <c r="S1713" s="6">
        <v>3.7974683544303796</v>
      </c>
      <c r="T1713" s="6">
        <v>1.2658227848101267</v>
      </c>
      <c r="U1713" s="6">
        <v>0</v>
      </c>
      <c r="V1713" s="6">
        <v>3.7974683544303796</v>
      </c>
      <c r="W1713" s="6">
        <v>0</v>
      </c>
      <c r="X1713" s="5">
        <v>50</v>
      </c>
      <c r="Y1713" s="5">
        <v>30</v>
      </c>
      <c r="Z1713" s="5">
        <v>0</v>
      </c>
      <c r="AA1713" s="5">
        <v>0</v>
      </c>
      <c r="AB1713" s="5">
        <v>0</v>
      </c>
      <c r="AC1713" s="5">
        <v>0</v>
      </c>
      <c r="AD1713" s="5">
        <v>50</v>
      </c>
      <c r="AE1713" s="5">
        <v>30</v>
      </c>
      <c r="AF1713" s="5">
        <v>0</v>
      </c>
      <c r="AG1713" s="6">
        <v>0</v>
      </c>
      <c r="AH1713" s="6">
        <v>60</v>
      </c>
      <c r="AI1713" s="3"/>
      <c r="AJ1713" s="3"/>
    </row>
    <row r="1714" spans="1:36" hidden="1" x14ac:dyDescent="0.2">
      <c r="A1714" s="1" t="str">
        <f t="shared" si="26"/>
        <v>CopelandBangladeshi</v>
      </c>
      <c r="B1714" s="3" t="s">
        <v>181</v>
      </c>
      <c r="C1714" s="3" t="s">
        <v>182</v>
      </c>
      <c r="D1714" s="3" t="s">
        <v>712</v>
      </c>
      <c r="E1714" s="5">
        <v>70</v>
      </c>
      <c r="F1714" s="5">
        <v>18</v>
      </c>
      <c r="G1714" s="5">
        <v>0</v>
      </c>
      <c r="H1714" s="5">
        <v>24</v>
      </c>
      <c r="I1714" s="5">
        <v>33</v>
      </c>
      <c r="J1714" s="5">
        <v>7</v>
      </c>
      <c r="K1714" s="5">
        <v>0</v>
      </c>
      <c r="L1714" s="5">
        <v>0</v>
      </c>
      <c r="M1714" s="5">
        <v>0</v>
      </c>
      <c r="N1714" s="5">
        <v>0</v>
      </c>
      <c r="O1714" s="6">
        <v>25.714285714285715</v>
      </c>
      <c r="P1714" s="6">
        <v>0</v>
      </c>
      <c r="Q1714" s="6">
        <v>34.285714285714285</v>
      </c>
      <c r="R1714" s="6">
        <v>47.142857142857146</v>
      </c>
      <c r="S1714" s="6">
        <v>10</v>
      </c>
      <c r="T1714" s="6">
        <v>0</v>
      </c>
      <c r="U1714" s="6">
        <v>0</v>
      </c>
      <c r="V1714" s="6">
        <v>0</v>
      </c>
      <c r="W1714" s="6">
        <v>0</v>
      </c>
      <c r="X1714" s="5">
        <v>35</v>
      </c>
      <c r="Y1714" s="5">
        <v>22</v>
      </c>
      <c r="Z1714" s="5">
        <v>1</v>
      </c>
      <c r="AA1714" s="5">
        <v>0</v>
      </c>
      <c r="AB1714" s="5">
        <v>0</v>
      </c>
      <c r="AC1714" s="5">
        <v>0</v>
      </c>
      <c r="AD1714" s="5">
        <v>35</v>
      </c>
      <c r="AE1714" s="5">
        <v>22</v>
      </c>
      <c r="AF1714" s="5">
        <v>1</v>
      </c>
      <c r="AG1714" s="6">
        <v>4.5454545454545459</v>
      </c>
      <c r="AH1714" s="6">
        <v>62.857142857142854</v>
      </c>
      <c r="AI1714" s="3"/>
      <c r="AJ1714" s="3"/>
    </row>
    <row r="1715" spans="1:36" hidden="1" x14ac:dyDescent="0.2">
      <c r="A1715" s="1" t="str">
        <f t="shared" si="26"/>
        <v>CopelandChinese</v>
      </c>
      <c r="B1715" s="3" t="s">
        <v>181</v>
      </c>
      <c r="C1715" s="3" t="s">
        <v>182</v>
      </c>
      <c r="D1715" s="3" t="s">
        <v>713</v>
      </c>
      <c r="E1715" s="5">
        <v>164</v>
      </c>
      <c r="F1715" s="5">
        <v>17</v>
      </c>
      <c r="G1715" s="5">
        <v>0</v>
      </c>
      <c r="H1715" s="5">
        <v>24</v>
      </c>
      <c r="I1715" s="5">
        <v>45</v>
      </c>
      <c r="J1715" s="5">
        <v>2</v>
      </c>
      <c r="K1715" s="5">
        <v>6</v>
      </c>
      <c r="L1715" s="5">
        <v>0</v>
      </c>
      <c r="M1715" s="5">
        <v>4</v>
      </c>
      <c r="N1715" s="5">
        <v>0</v>
      </c>
      <c r="O1715" s="6">
        <v>10.365853658536585</v>
      </c>
      <c r="P1715" s="6">
        <v>0</v>
      </c>
      <c r="Q1715" s="6">
        <v>14.634146341463415</v>
      </c>
      <c r="R1715" s="6">
        <v>27.439024390243901</v>
      </c>
      <c r="S1715" s="6">
        <v>1.2195121951219512</v>
      </c>
      <c r="T1715" s="6">
        <v>3.6585365853658538</v>
      </c>
      <c r="U1715" s="6">
        <v>0</v>
      </c>
      <c r="V1715" s="6">
        <v>2.4390243902439024</v>
      </c>
      <c r="W1715" s="6">
        <v>0</v>
      </c>
      <c r="X1715" s="5">
        <v>59</v>
      </c>
      <c r="Y1715" s="5">
        <v>48</v>
      </c>
      <c r="Z1715" s="5">
        <v>1</v>
      </c>
      <c r="AA1715" s="5">
        <v>0</v>
      </c>
      <c r="AB1715" s="5">
        <v>0</v>
      </c>
      <c r="AC1715" s="5">
        <v>0</v>
      </c>
      <c r="AD1715" s="5">
        <v>59</v>
      </c>
      <c r="AE1715" s="5">
        <v>48</v>
      </c>
      <c r="AF1715" s="5">
        <v>1</v>
      </c>
      <c r="AG1715" s="6">
        <v>2.0833333333333335</v>
      </c>
      <c r="AH1715" s="6">
        <v>81.355932203389827</v>
      </c>
      <c r="AI1715" s="3"/>
      <c r="AJ1715" s="3"/>
    </row>
    <row r="1716" spans="1:36" hidden="1" x14ac:dyDescent="0.2">
      <c r="A1716" s="1" t="str">
        <f t="shared" si="26"/>
        <v>CopelandAsian Other</v>
      </c>
      <c r="B1716" s="3" t="s">
        <v>181</v>
      </c>
      <c r="C1716" s="3" t="s">
        <v>182</v>
      </c>
      <c r="D1716" s="3" t="s">
        <v>714</v>
      </c>
      <c r="E1716" s="5">
        <v>179</v>
      </c>
      <c r="F1716" s="5">
        <v>34</v>
      </c>
      <c r="G1716" s="5">
        <v>19</v>
      </c>
      <c r="H1716" s="5">
        <v>44</v>
      </c>
      <c r="I1716" s="5">
        <v>77</v>
      </c>
      <c r="J1716" s="5">
        <v>29</v>
      </c>
      <c r="K1716" s="5">
        <v>13</v>
      </c>
      <c r="L1716" s="5">
        <v>0</v>
      </c>
      <c r="M1716" s="5">
        <v>1</v>
      </c>
      <c r="N1716" s="5">
        <v>0</v>
      </c>
      <c r="O1716" s="6">
        <v>18.994413407821231</v>
      </c>
      <c r="P1716" s="6">
        <v>10.614525139664805</v>
      </c>
      <c r="Q1716" s="6">
        <v>24.58100558659218</v>
      </c>
      <c r="R1716" s="6">
        <v>43.016759776536311</v>
      </c>
      <c r="S1716" s="6">
        <v>16.201117318435752</v>
      </c>
      <c r="T1716" s="6">
        <v>7.2625698324022343</v>
      </c>
      <c r="U1716" s="6">
        <v>0</v>
      </c>
      <c r="V1716" s="6">
        <v>0.55865921787709494</v>
      </c>
      <c r="W1716" s="6">
        <v>0</v>
      </c>
      <c r="X1716" s="5">
        <v>100</v>
      </c>
      <c r="Y1716" s="5">
        <v>76</v>
      </c>
      <c r="Z1716" s="5">
        <v>3</v>
      </c>
      <c r="AA1716" s="5">
        <v>0</v>
      </c>
      <c r="AB1716" s="5">
        <v>0</v>
      </c>
      <c r="AC1716" s="5">
        <v>0</v>
      </c>
      <c r="AD1716" s="5">
        <v>100</v>
      </c>
      <c r="AE1716" s="5">
        <v>76</v>
      </c>
      <c r="AF1716" s="5">
        <v>3</v>
      </c>
      <c r="AG1716" s="6">
        <v>3.9473684210526314</v>
      </c>
      <c r="AH1716" s="6">
        <v>76</v>
      </c>
      <c r="AI1716" s="3"/>
      <c r="AJ1716" s="3"/>
    </row>
    <row r="1717" spans="1:36" hidden="1" x14ac:dyDescent="0.2">
      <c r="A1717" s="1" t="str">
        <f t="shared" si="26"/>
        <v>CopelandBlack African</v>
      </c>
      <c r="B1717" s="3" t="s">
        <v>181</v>
      </c>
      <c r="C1717" s="3" t="s">
        <v>182</v>
      </c>
      <c r="D1717" s="3" t="s">
        <v>715</v>
      </c>
      <c r="E1717" s="5">
        <v>52</v>
      </c>
      <c r="F1717" s="5">
        <v>1</v>
      </c>
      <c r="G1717" s="5">
        <v>0</v>
      </c>
      <c r="H1717" s="5">
        <v>3</v>
      </c>
      <c r="I1717" s="5">
        <v>10</v>
      </c>
      <c r="J1717" s="5">
        <v>2</v>
      </c>
      <c r="K1717" s="5">
        <v>4</v>
      </c>
      <c r="L1717" s="5">
        <v>0</v>
      </c>
      <c r="M1717" s="5">
        <v>1</v>
      </c>
      <c r="N1717" s="5">
        <v>0</v>
      </c>
      <c r="O1717" s="6">
        <v>1.9230769230769231</v>
      </c>
      <c r="P1717" s="6">
        <v>0</v>
      </c>
      <c r="Q1717" s="6">
        <v>5.7692307692307692</v>
      </c>
      <c r="R1717" s="6">
        <v>19.23076923076923</v>
      </c>
      <c r="S1717" s="6">
        <v>3.8461538461538463</v>
      </c>
      <c r="T1717" s="6">
        <v>7.6923076923076925</v>
      </c>
      <c r="U1717" s="6">
        <v>0</v>
      </c>
      <c r="V1717" s="6">
        <v>1.9230769230769231</v>
      </c>
      <c r="W1717" s="6">
        <v>0</v>
      </c>
      <c r="X1717" s="5">
        <v>37</v>
      </c>
      <c r="Y1717" s="5">
        <v>32</v>
      </c>
      <c r="Z1717" s="5">
        <v>1</v>
      </c>
      <c r="AA1717" s="5">
        <v>0</v>
      </c>
      <c r="AB1717" s="5">
        <v>0</v>
      </c>
      <c r="AC1717" s="5">
        <v>0</v>
      </c>
      <c r="AD1717" s="5">
        <v>37</v>
      </c>
      <c r="AE1717" s="5">
        <v>32</v>
      </c>
      <c r="AF1717" s="5">
        <v>1</v>
      </c>
      <c r="AG1717" s="6">
        <v>3.125</v>
      </c>
      <c r="AH1717" s="6">
        <v>86.486486486486484</v>
      </c>
      <c r="AI1717" s="3"/>
      <c r="AJ1717" s="3"/>
    </row>
    <row r="1718" spans="1:36" hidden="1" x14ac:dyDescent="0.2">
      <c r="A1718" s="1" t="str">
        <f t="shared" si="26"/>
        <v>CopelandBlack Caribbean</v>
      </c>
      <c r="B1718" s="3" t="s">
        <v>181</v>
      </c>
      <c r="C1718" s="3" t="s">
        <v>182</v>
      </c>
      <c r="D1718" s="3" t="s">
        <v>716</v>
      </c>
      <c r="E1718" s="5">
        <v>21</v>
      </c>
      <c r="F1718" s="5">
        <v>1</v>
      </c>
      <c r="G1718" s="5">
        <v>0</v>
      </c>
      <c r="H1718" s="5">
        <v>1</v>
      </c>
      <c r="I1718" s="5">
        <v>2</v>
      </c>
      <c r="J1718" s="5">
        <v>0</v>
      </c>
      <c r="K1718" s="5">
        <v>0</v>
      </c>
      <c r="L1718" s="5">
        <v>0</v>
      </c>
      <c r="M1718" s="5">
        <v>0</v>
      </c>
      <c r="N1718" s="5">
        <v>0</v>
      </c>
      <c r="O1718" s="6">
        <v>4.7619047619047619</v>
      </c>
      <c r="P1718" s="6">
        <v>0</v>
      </c>
      <c r="Q1718" s="6">
        <v>4.7619047619047619</v>
      </c>
      <c r="R1718" s="6">
        <v>9.5238095238095237</v>
      </c>
      <c r="S1718" s="6">
        <v>0</v>
      </c>
      <c r="T1718" s="6">
        <v>0</v>
      </c>
      <c r="U1718" s="6">
        <v>0</v>
      </c>
      <c r="V1718" s="6">
        <v>0</v>
      </c>
      <c r="W1718" s="6">
        <v>0</v>
      </c>
      <c r="X1718" s="5">
        <v>9</v>
      </c>
      <c r="Y1718" s="5">
        <v>6</v>
      </c>
      <c r="Z1718" s="5">
        <v>1</v>
      </c>
      <c r="AA1718" s="5">
        <v>0</v>
      </c>
      <c r="AB1718" s="5">
        <v>0</v>
      </c>
      <c r="AC1718" s="5">
        <v>0</v>
      </c>
      <c r="AD1718" s="5">
        <v>9</v>
      </c>
      <c r="AE1718" s="5">
        <v>6</v>
      </c>
      <c r="AF1718" s="5">
        <v>1</v>
      </c>
      <c r="AG1718" s="6">
        <v>16.666666666666668</v>
      </c>
      <c r="AH1718" s="6">
        <v>66.666666666666671</v>
      </c>
      <c r="AI1718" s="3"/>
      <c r="AJ1718" s="3"/>
    </row>
    <row r="1719" spans="1:36" hidden="1" x14ac:dyDescent="0.2">
      <c r="A1719" s="1" t="str">
        <f t="shared" si="26"/>
        <v>CopelandBlack Other</v>
      </c>
      <c r="B1719" s="3" t="s">
        <v>181</v>
      </c>
      <c r="C1719" s="3" t="s">
        <v>182</v>
      </c>
      <c r="D1719" s="3" t="s">
        <v>717</v>
      </c>
      <c r="E1719" s="5">
        <v>11</v>
      </c>
      <c r="F1719" s="5">
        <v>0</v>
      </c>
      <c r="G1719" s="5">
        <v>0</v>
      </c>
      <c r="H1719" s="5">
        <v>0</v>
      </c>
      <c r="I1719" s="5">
        <v>1</v>
      </c>
      <c r="J1719" s="5">
        <v>0</v>
      </c>
      <c r="K1719" s="5">
        <v>2</v>
      </c>
      <c r="L1719" s="5">
        <v>0</v>
      </c>
      <c r="M1719" s="5">
        <v>0</v>
      </c>
      <c r="N1719" s="5">
        <v>0</v>
      </c>
      <c r="O1719" s="6">
        <v>0</v>
      </c>
      <c r="P1719" s="6">
        <v>0</v>
      </c>
      <c r="Q1719" s="6">
        <v>0</v>
      </c>
      <c r="R1719" s="6">
        <v>9.0909090909090917</v>
      </c>
      <c r="S1719" s="6">
        <v>0</v>
      </c>
      <c r="T1719" s="6">
        <v>18.181818181818183</v>
      </c>
      <c r="U1719" s="6">
        <v>0</v>
      </c>
      <c r="V1719" s="6">
        <v>0</v>
      </c>
      <c r="W1719" s="6">
        <v>0</v>
      </c>
      <c r="X1719" s="5">
        <v>6</v>
      </c>
      <c r="Y1719" s="5">
        <v>6</v>
      </c>
      <c r="Z1719" s="5">
        <v>2</v>
      </c>
      <c r="AA1719" s="5">
        <v>0</v>
      </c>
      <c r="AB1719" s="5">
        <v>0</v>
      </c>
      <c r="AC1719" s="5">
        <v>0</v>
      </c>
      <c r="AD1719" s="5">
        <v>6</v>
      </c>
      <c r="AE1719" s="5">
        <v>6</v>
      </c>
      <c r="AF1719" s="5">
        <v>2</v>
      </c>
      <c r="AG1719" s="6">
        <v>33.333333333333336</v>
      </c>
      <c r="AH1719" s="6">
        <v>100</v>
      </c>
      <c r="AI1719" s="3"/>
      <c r="AJ1719" s="3"/>
    </row>
    <row r="1720" spans="1:36" hidden="1" x14ac:dyDescent="0.2">
      <c r="A1720" s="1" t="str">
        <f t="shared" si="26"/>
        <v>CopelandArab</v>
      </c>
      <c r="B1720" s="3" t="s">
        <v>181</v>
      </c>
      <c r="C1720" s="3" t="s">
        <v>182</v>
      </c>
      <c r="D1720" s="3" t="s">
        <v>699</v>
      </c>
      <c r="E1720" s="5">
        <v>12</v>
      </c>
      <c r="F1720" s="5">
        <v>0</v>
      </c>
      <c r="G1720" s="5">
        <v>0</v>
      </c>
      <c r="H1720" s="5">
        <v>1</v>
      </c>
      <c r="I1720" s="5">
        <v>4</v>
      </c>
      <c r="J1720" s="5">
        <v>0</v>
      </c>
      <c r="K1720" s="5">
        <v>1</v>
      </c>
      <c r="L1720" s="5">
        <v>0</v>
      </c>
      <c r="M1720" s="5">
        <v>0</v>
      </c>
      <c r="N1720" s="5">
        <v>0</v>
      </c>
      <c r="O1720" s="6">
        <v>0</v>
      </c>
      <c r="P1720" s="6">
        <v>0</v>
      </c>
      <c r="Q1720" s="6">
        <v>8.3333333333333339</v>
      </c>
      <c r="R1720" s="6">
        <v>33.333333333333336</v>
      </c>
      <c r="S1720" s="6">
        <v>0</v>
      </c>
      <c r="T1720" s="6">
        <v>8.3333333333333339</v>
      </c>
      <c r="U1720" s="6">
        <v>0</v>
      </c>
      <c r="V1720" s="6">
        <v>0</v>
      </c>
      <c r="W1720" s="6">
        <v>0</v>
      </c>
      <c r="X1720" s="5">
        <v>8</v>
      </c>
      <c r="Y1720" s="5">
        <v>5</v>
      </c>
      <c r="Z1720" s="5">
        <v>0</v>
      </c>
      <c r="AA1720" s="5">
        <v>0</v>
      </c>
      <c r="AB1720" s="5">
        <v>0</v>
      </c>
      <c r="AC1720" s="5">
        <v>0</v>
      </c>
      <c r="AD1720" s="5">
        <v>8</v>
      </c>
      <c r="AE1720" s="5">
        <v>5</v>
      </c>
      <c r="AF1720" s="5">
        <v>0</v>
      </c>
      <c r="AG1720" s="6">
        <v>0</v>
      </c>
      <c r="AH1720" s="6">
        <v>62.5</v>
      </c>
      <c r="AI1720" s="3"/>
      <c r="AJ1720" s="3"/>
    </row>
    <row r="1721" spans="1:36" hidden="1" x14ac:dyDescent="0.2">
      <c r="A1721" s="1" t="str">
        <f t="shared" si="26"/>
        <v>CopelandOther</v>
      </c>
      <c r="B1721" s="3" t="s">
        <v>181</v>
      </c>
      <c r="C1721" s="3" t="s">
        <v>182</v>
      </c>
      <c r="D1721" s="3" t="s">
        <v>718</v>
      </c>
      <c r="E1721" s="5">
        <v>48</v>
      </c>
      <c r="F1721" s="5">
        <v>3</v>
      </c>
      <c r="G1721" s="5">
        <v>2</v>
      </c>
      <c r="H1721" s="5">
        <v>8</v>
      </c>
      <c r="I1721" s="5">
        <v>15</v>
      </c>
      <c r="J1721" s="5">
        <v>9</v>
      </c>
      <c r="K1721" s="5">
        <v>4</v>
      </c>
      <c r="L1721" s="5">
        <v>0</v>
      </c>
      <c r="M1721" s="5">
        <v>1</v>
      </c>
      <c r="N1721" s="5">
        <v>0</v>
      </c>
      <c r="O1721" s="6">
        <v>6.25</v>
      </c>
      <c r="P1721" s="6">
        <v>4.166666666666667</v>
      </c>
      <c r="Q1721" s="6">
        <v>16.666666666666668</v>
      </c>
      <c r="R1721" s="6">
        <v>31.25</v>
      </c>
      <c r="S1721" s="6">
        <v>18.75</v>
      </c>
      <c r="T1721" s="6">
        <v>8.3333333333333339</v>
      </c>
      <c r="U1721" s="6">
        <v>0</v>
      </c>
      <c r="V1721" s="6">
        <v>2.0833333333333335</v>
      </c>
      <c r="W1721" s="6">
        <v>0</v>
      </c>
      <c r="X1721" s="5">
        <v>33</v>
      </c>
      <c r="Y1721" s="5">
        <v>27</v>
      </c>
      <c r="Z1721" s="5">
        <v>4</v>
      </c>
      <c r="AA1721" s="5">
        <v>0</v>
      </c>
      <c r="AB1721" s="5">
        <v>0</v>
      </c>
      <c r="AC1721" s="5">
        <v>0</v>
      </c>
      <c r="AD1721" s="5">
        <v>33</v>
      </c>
      <c r="AE1721" s="5">
        <v>27</v>
      </c>
      <c r="AF1721" s="5">
        <v>4</v>
      </c>
      <c r="AG1721" s="6">
        <v>14.814814814814815</v>
      </c>
      <c r="AH1721" s="6">
        <v>81.818181818181813</v>
      </c>
      <c r="AI1721" s="3"/>
      <c r="AJ1721" s="3"/>
    </row>
    <row r="1722" spans="1:36" x14ac:dyDescent="0.2">
      <c r="A1722" s="1" t="str">
        <f t="shared" si="26"/>
        <v>CorbyAll people</v>
      </c>
      <c r="B1722" s="3" t="s">
        <v>409</v>
      </c>
      <c r="C1722" s="3" t="s">
        <v>410</v>
      </c>
      <c r="D1722" s="3" t="s">
        <v>700</v>
      </c>
      <c r="E1722" s="5">
        <v>61255</v>
      </c>
      <c r="F1722" s="5">
        <v>6756</v>
      </c>
      <c r="G1722" s="5">
        <v>1374</v>
      </c>
      <c r="H1722" s="5">
        <v>8149</v>
      </c>
      <c r="I1722" s="5">
        <v>11058</v>
      </c>
      <c r="J1722" s="5">
        <v>14017</v>
      </c>
      <c r="K1722" s="5">
        <v>0</v>
      </c>
      <c r="L1722" s="5">
        <v>17075</v>
      </c>
      <c r="M1722" s="5">
        <v>0</v>
      </c>
      <c r="N1722" s="5">
        <v>1374</v>
      </c>
      <c r="O1722" s="6">
        <v>11.029303730307729</v>
      </c>
      <c r="P1722" s="6">
        <v>2.2430821973716433</v>
      </c>
      <c r="Q1722" s="6">
        <v>13.30340380377112</v>
      </c>
      <c r="R1722" s="6">
        <v>18.052403885397112</v>
      </c>
      <c r="S1722" s="6">
        <v>22.883029956738227</v>
      </c>
      <c r="T1722" s="6">
        <v>0</v>
      </c>
      <c r="U1722" s="6">
        <v>27.875275487715289</v>
      </c>
      <c r="V1722" s="6">
        <v>0</v>
      </c>
      <c r="W1722" s="6">
        <v>2.2430821973716433</v>
      </c>
      <c r="X1722" s="5">
        <v>22165</v>
      </c>
      <c r="Y1722" s="5">
        <v>19456</v>
      </c>
      <c r="Z1722" s="5">
        <v>1183</v>
      </c>
      <c r="AA1722" s="5">
        <v>3386</v>
      </c>
      <c r="AB1722" s="5">
        <v>2720</v>
      </c>
      <c r="AC1722" s="5">
        <v>298</v>
      </c>
      <c r="AD1722" s="5">
        <v>18779</v>
      </c>
      <c r="AE1722" s="5">
        <v>16736</v>
      </c>
      <c r="AF1722" s="5">
        <v>885</v>
      </c>
      <c r="AG1722" s="6">
        <v>5.288001912045889</v>
      </c>
      <c r="AH1722" s="6">
        <v>89.120826455082806</v>
      </c>
      <c r="AI1722" s="3">
        <v>10.955882352941176</v>
      </c>
      <c r="AJ1722" s="3">
        <v>80.330773774365028</v>
      </c>
    </row>
    <row r="1723" spans="1:36" hidden="1" x14ac:dyDescent="0.2">
      <c r="A1723" s="1" t="str">
        <f t="shared" si="26"/>
        <v>CorbyWhite British</v>
      </c>
      <c r="B1723" s="3" t="s">
        <v>409</v>
      </c>
      <c r="C1723" s="3" t="s">
        <v>410</v>
      </c>
      <c r="D1723" s="3" t="s">
        <v>701</v>
      </c>
      <c r="E1723" s="5">
        <v>52069</v>
      </c>
      <c r="F1723" s="5">
        <v>5513</v>
      </c>
      <c r="G1723" s="5">
        <v>1149</v>
      </c>
      <c r="H1723" s="5">
        <v>6755</v>
      </c>
      <c r="I1723" s="5">
        <v>9275</v>
      </c>
      <c r="J1723" s="5">
        <v>11441</v>
      </c>
      <c r="K1723" s="5">
        <v>0</v>
      </c>
      <c r="L1723" s="5">
        <v>14429</v>
      </c>
      <c r="M1723" s="5">
        <v>0</v>
      </c>
      <c r="N1723" s="5">
        <v>1149</v>
      </c>
      <c r="O1723" s="6">
        <v>10.587873782865044</v>
      </c>
      <c r="P1723" s="6">
        <v>2.2066872803395494</v>
      </c>
      <c r="Q1723" s="6">
        <v>12.973170216443565</v>
      </c>
      <c r="R1723" s="6">
        <v>17.812902110660854</v>
      </c>
      <c r="S1723" s="6">
        <v>21.972766905452382</v>
      </c>
      <c r="T1723" s="6">
        <v>0</v>
      </c>
      <c r="U1723" s="6">
        <v>27.711306151452881</v>
      </c>
      <c r="V1723" s="6">
        <v>0</v>
      </c>
      <c r="W1723" s="6">
        <v>2.2066872803395494</v>
      </c>
      <c r="X1723" s="5">
        <v>17640</v>
      </c>
      <c r="Y1723" s="5">
        <v>15385</v>
      </c>
      <c r="Z1723" s="5">
        <v>988</v>
      </c>
      <c r="AA1723" s="5">
        <v>2630</v>
      </c>
      <c r="AB1723" s="5">
        <v>2061</v>
      </c>
      <c r="AC1723" s="5">
        <v>263</v>
      </c>
      <c r="AD1723" s="5">
        <v>15010</v>
      </c>
      <c r="AE1723" s="5">
        <v>13324</v>
      </c>
      <c r="AF1723" s="5">
        <v>725</v>
      </c>
      <c r="AG1723" s="6">
        <v>5.4413089162413693</v>
      </c>
      <c r="AH1723" s="6">
        <v>88.767488341105931</v>
      </c>
      <c r="AI1723" s="3">
        <v>12.760795730228045</v>
      </c>
      <c r="AJ1723" s="3">
        <v>78.365019011406844</v>
      </c>
    </row>
    <row r="1724" spans="1:36" hidden="1" x14ac:dyDescent="0.2">
      <c r="A1724" s="1" t="str">
        <f t="shared" si="26"/>
        <v>CorbyMinorities - all other than White British</v>
      </c>
      <c r="B1724" s="3" t="s">
        <v>409</v>
      </c>
      <c r="C1724" s="3" t="s">
        <v>410</v>
      </c>
      <c r="D1724" s="3" t="s">
        <v>702</v>
      </c>
      <c r="E1724" s="5">
        <v>9186</v>
      </c>
      <c r="F1724" s="5">
        <v>1243</v>
      </c>
      <c r="G1724" s="5">
        <v>225</v>
      </c>
      <c r="H1724" s="5">
        <v>1394</v>
      </c>
      <c r="I1724" s="5">
        <v>1783</v>
      </c>
      <c r="J1724" s="5">
        <v>2576</v>
      </c>
      <c r="K1724" s="5">
        <v>0</v>
      </c>
      <c r="L1724" s="5">
        <v>2646</v>
      </c>
      <c r="M1724" s="5">
        <v>0</v>
      </c>
      <c r="N1724" s="5">
        <v>225</v>
      </c>
      <c r="O1724" s="6">
        <v>13.531460918789461</v>
      </c>
      <c r="P1724" s="6">
        <v>2.4493794905290658</v>
      </c>
      <c r="Q1724" s="6">
        <v>15.175266710211192</v>
      </c>
      <c r="R1724" s="6">
        <v>19.40997169605922</v>
      </c>
      <c r="S1724" s="6">
        <v>28.04267363379055</v>
      </c>
      <c r="T1724" s="6">
        <v>0</v>
      </c>
      <c r="U1724" s="6">
        <v>28.804702808621816</v>
      </c>
      <c r="V1724" s="6">
        <v>0</v>
      </c>
      <c r="W1724" s="6">
        <v>2.4493794905290658</v>
      </c>
      <c r="X1724" s="5">
        <v>4525</v>
      </c>
      <c r="Y1724" s="5">
        <v>4071</v>
      </c>
      <c r="Z1724" s="5">
        <v>195</v>
      </c>
      <c r="AA1724" s="5">
        <v>756</v>
      </c>
      <c r="AB1724" s="5">
        <v>659</v>
      </c>
      <c r="AC1724" s="5">
        <v>35</v>
      </c>
      <c r="AD1724" s="5">
        <v>3769</v>
      </c>
      <c r="AE1724" s="5">
        <v>3412</v>
      </c>
      <c r="AF1724" s="5">
        <v>160</v>
      </c>
      <c r="AG1724" s="6">
        <v>4.6893317702227435</v>
      </c>
      <c r="AH1724" s="6">
        <v>90.52799150968427</v>
      </c>
      <c r="AI1724" s="3">
        <v>5.3110773899848258</v>
      </c>
      <c r="AJ1724" s="3">
        <v>87.169312169312164</v>
      </c>
    </row>
    <row r="1725" spans="1:36" hidden="1" x14ac:dyDescent="0.2">
      <c r="A1725" s="1" t="str">
        <f t="shared" si="26"/>
        <v>CorbyWhite Irish</v>
      </c>
      <c r="B1725" s="3" t="s">
        <v>409</v>
      </c>
      <c r="C1725" s="3" t="s">
        <v>410</v>
      </c>
      <c r="D1725" s="3" t="s">
        <v>703</v>
      </c>
      <c r="E1725" s="5">
        <v>855</v>
      </c>
      <c r="F1725" s="5">
        <v>112</v>
      </c>
      <c r="G1725" s="5">
        <v>20</v>
      </c>
      <c r="H1725" s="5">
        <v>135</v>
      </c>
      <c r="I1725" s="5">
        <v>189</v>
      </c>
      <c r="J1725" s="5">
        <v>197</v>
      </c>
      <c r="K1725" s="5">
        <v>0</v>
      </c>
      <c r="L1725" s="5">
        <v>257</v>
      </c>
      <c r="M1725" s="5">
        <v>0</v>
      </c>
      <c r="N1725" s="5">
        <v>20</v>
      </c>
      <c r="O1725" s="6">
        <v>13.099415204678362</v>
      </c>
      <c r="P1725" s="6">
        <v>2.3391812865497075</v>
      </c>
      <c r="Q1725" s="6">
        <v>15.789473684210526</v>
      </c>
      <c r="R1725" s="6">
        <v>22.105263157894736</v>
      </c>
      <c r="S1725" s="6">
        <v>23.040935672514621</v>
      </c>
      <c r="T1725" s="6">
        <v>0</v>
      </c>
      <c r="U1725" s="6">
        <v>30.058479532163744</v>
      </c>
      <c r="V1725" s="6">
        <v>0</v>
      </c>
      <c r="W1725" s="6">
        <v>2.3391812865497075</v>
      </c>
      <c r="X1725" s="5">
        <v>193</v>
      </c>
      <c r="Y1725" s="5">
        <v>174</v>
      </c>
      <c r="Z1725" s="5">
        <v>8</v>
      </c>
      <c r="AA1725" s="5">
        <v>34</v>
      </c>
      <c r="AB1725" s="5">
        <v>33</v>
      </c>
      <c r="AC1725" s="5">
        <v>2</v>
      </c>
      <c r="AD1725" s="5">
        <v>159</v>
      </c>
      <c r="AE1725" s="5">
        <v>141</v>
      </c>
      <c r="AF1725" s="5">
        <v>6</v>
      </c>
      <c r="AG1725" s="6">
        <v>4.2553191489361701</v>
      </c>
      <c r="AH1725" s="6">
        <v>88.679245283018872</v>
      </c>
      <c r="AI1725" s="3">
        <v>6.0606060606060606</v>
      </c>
      <c r="AJ1725" s="3">
        <v>97.058823529411768</v>
      </c>
    </row>
    <row r="1726" spans="1:36" hidden="1" x14ac:dyDescent="0.2">
      <c r="A1726" s="1" t="str">
        <f t="shared" si="26"/>
        <v>CorbyWhite Gyspy or Irish Traveller</v>
      </c>
      <c r="B1726" s="3" t="s">
        <v>409</v>
      </c>
      <c r="C1726" s="3" t="s">
        <v>410</v>
      </c>
      <c r="D1726" s="3" t="s">
        <v>704</v>
      </c>
      <c r="E1726" s="5">
        <v>28</v>
      </c>
      <c r="F1726" s="5">
        <v>5</v>
      </c>
      <c r="G1726" s="5">
        <v>1</v>
      </c>
      <c r="H1726" s="5">
        <v>5</v>
      </c>
      <c r="I1726" s="5">
        <v>9</v>
      </c>
      <c r="J1726" s="5">
        <v>5</v>
      </c>
      <c r="K1726" s="5">
        <v>0</v>
      </c>
      <c r="L1726" s="5">
        <v>9</v>
      </c>
      <c r="M1726" s="5">
        <v>0</v>
      </c>
      <c r="N1726" s="5">
        <v>1</v>
      </c>
      <c r="O1726" s="6">
        <v>17.857142857142858</v>
      </c>
      <c r="P1726" s="6">
        <v>3.5714285714285716</v>
      </c>
      <c r="Q1726" s="6">
        <v>17.857142857142858</v>
      </c>
      <c r="R1726" s="6">
        <v>32.142857142857146</v>
      </c>
      <c r="S1726" s="6">
        <v>17.857142857142858</v>
      </c>
      <c r="T1726" s="6">
        <v>0</v>
      </c>
      <c r="U1726" s="6">
        <v>32.142857142857146</v>
      </c>
      <c r="V1726" s="6">
        <v>0</v>
      </c>
      <c r="W1726" s="6">
        <v>3.5714285714285716</v>
      </c>
      <c r="X1726" s="5">
        <v>7</v>
      </c>
      <c r="Y1726" s="5">
        <v>5</v>
      </c>
      <c r="Z1726" s="5">
        <v>1</v>
      </c>
      <c r="AA1726" s="5">
        <v>1</v>
      </c>
      <c r="AB1726" s="5">
        <v>0</v>
      </c>
      <c r="AC1726" s="5">
        <v>0</v>
      </c>
      <c r="AD1726" s="5">
        <v>6</v>
      </c>
      <c r="AE1726" s="5">
        <v>5</v>
      </c>
      <c r="AF1726" s="5">
        <v>1</v>
      </c>
      <c r="AG1726" s="6">
        <v>20</v>
      </c>
      <c r="AH1726" s="6">
        <v>83.333333333333329</v>
      </c>
      <c r="AI1726" s="3"/>
      <c r="AJ1726" s="3">
        <v>0</v>
      </c>
    </row>
    <row r="1727" spans="1:36" hidden="1" x14ac:dyDescent="0.2">
      <c r="A1727" s="1" t="str">
        <f t="shared" si="26"/>
        <v>CorbyWhite Other</v>
      </c>
      <c r="B1727" s="3" t="s">
        <v>409</v>
      </c>
      <c r="C1727" s="3" t="s">
        <v>410</v>
      </c>
      <c r="D1727" s="3" t="s">
        <v>705</v>
      </c>
      <c r="E1727" s="5">
        <v>5567</v>
      </c>
      <c r="F1727" s="5">
        <v>780</v>
      </c>
      <c r="G1727" s="5">
        <v>122</v>
      </c>
      <c r="H1727" s="5">
        <v>850</v>
      </c>
      <c r="I1727" s="5">
        <v>1067</v>
      </c>
      <c r="J1727" s="5">
        <v>1800</v>
      </c>
      <c r="K1727" s="5">
        <v>0</v>
      </c>
      <c r="L1727" s="5">
        <v>1730</v>
      </c>
      <c r="M1727" s="5">
        <v>0</v>
      </c>
      <c r="N1727" s="5">
        <v>122</v>
      </c>
      <c r="O1727" s="6">
        <v>14.011137057661218</v>
      </c>
      <c r="P1727" s="6">
        <v>2.1914855397880366</v>
      </c>
      <c r="Q1727" s="6">
        <v>15.268546793605173</v>
      </c>
      <c r="R1727" s="6">
        <v>19.166516975031435</v>
      </c>
      <c r="S1727" s="6">
        <v>32.333393209987427</v>
      </c>
      <c r="T1727" s="6">
        <v>0</v>
      </c>
      <c r="U1727" s="6">
        <v>31.075983474043472</v>
      </c>
      <c r="V1727" s="6">
        <v>0</v>
      </c>
      <c r="W1727" s="6">
        <v>2.1914855397880366</v>
      </c>
      <c r="X1727" s="5">
        <v>3195</v>
      </c>
      <c r="Y1727" s="5">
        <v>2943</v>
      </c>
      <c r="Z1727" s="5">
        <v>109</v>
      </c>
      <c r="AA1727" s="5">
        <v>534</v>
      </c>
      <c r="AB1727" s="5">
        <v>481</v>
      </c>
      <c r="AC1727" s="5">
        <v>21</v>
      </c>
      <c r="AD1727" s="5">
        <v>2661</v>
      </c>
      <c r="AE1727" s="5">
        <v>2462</v>
      </c>
      <c r="AF1727" s="5">
        <v>88</v>
      </c>
      <c r="AG1727" s="6">
        <v>3.5743298131600323</v>
      </c>
      <c r="AH1727" s="6">
        <v>92.521608417888018</v>
      </c>
      <c r="AI1727" s="3">
        <v>4.3659043659043659</v>
      </c>
      <c r="AJ1727" s="3">
        <v>90.074906367041194</v>
      </c>
    </row>
    <row r="1728" spans="1:36" hidden="1" x14ac:dyDescent="0.2">
      <c r="A1728" s="1" t="str">
        <f t="shared" si="26"/>
        <v>CorbyMixed White and Black Caribbean</v>
      </c>
      <c r="B1728" s="3" t="s">
        <v>409</v>
      </c>
      <c r="C1728" s="3" t="s">
        <v>410</v>
      </c>
      <c r="D1728" s="3" t="s">
        <v>706</v>
      </c>
      <c r="E1728" s="5">
        <v>271</v>
      </c>
      <c r="F1728" s="5">
        <v>35</v>
      </c>
      <c r="G1728" s="5">
        <v>6</v>
      </c>
      <c r="H1728" s="5">
        <v>37</v>
      </c>
      <c r="I1728" s="5">
        <v>49</v>
      </c>
      <c r="J1728" s="5">
        <v>61</v>
      </c>
      <c r="K1728" s="5">
        <v>0</v>
      </c>
      <c r="L1728" s="5">
        <v>85</v>
      </c>
      <c r="M1728" s="5">
        <v>0</v>
      </c>
      <c r="N1728" s="5">
        <v>6</v>
      </c>
      <c r="O1728" s="6">
        <v>12.915129151291513</v>
      </c>
      <c r="P1728" s="6">
        <v>2.2140221402214024</v>
      </c>
      <c r="Q1728" s="6">
        <v>13.653136531365314</v>
      </c>
      <c r="R1728" s="6">
        <v>18.081180811808117</v>
      </c>
      <c r="S1728" s="6">
        <v>22.509225092250922</v>
      </c>
      <c r="T1728" s="6">
        <v>0</v>
      </c>
      <c r="U1728" s="6">
        <v>31.365313653136532</v>
      </c>
      <c r="V1728" s="6">
        <v>0</v>
      </c>
      <c r="W1728" s="6">
        <v>2.2140221402214024</v>
      </c>
      <c r="X1728" s="5">
        <v>86</v>
      </c>
      <c r="Y1728" s="5">
        <v>63</v>
      </c>
      <c r="Z1728" s="5">
        <v>10</v>
      </c>
      <c r="AA1728" s="5">
        <v>10</v>
      </c>
      <c r="AB1728" s="5">
        <v>8</v>
      </c>
      <c r="AC1728" s="5">
        <v>2</v>
      </c>
      <c r="AD1728" s="5">
        <v>76</v>
      </c>
      <c r="AE1728" s="5">
        <v>55</v>
      </c>
      <c r="AF1728" s="5">
        <v>8</v>
      </c>
      <c r="AG1728" s="6">
        <v>14.545454545454545</v>
      </c>
      <c r="AH1728" s="6">
        <v>72.368421052631575</v>
      </c>
      <c r="AI1728" s="3">
        <v>25</v>
      </c>
      <c r="AJ1728" s="3">
        <v>80</v>
      </c>
    </row>
    <row r="1729" spans="1:36" hidden="1" x14ac:dyDescent="0.2">
      <c r="A1729" s="1" t="str">
        <f t="shared" si="26"/>
        <v>CorbyMixed White and Black African</v>
      </c>
      <c r="B1729" s="3" t="s">
        <v>409</v>
      </c>
      <c r="C1729" s="3" t="s">
        <v>410</v>
      </c>
      <c r="D1729" s="3" t="s">
        <v>707</v>
      </c>
      <c r="E1729" s="5">
        <v>127</v>
      </c>
      <c r="F1729" s="5">
        <v>13</v>
      </c>
      <c r="G1729" s="5">
        <v>2</v>
      </c>
      <c r="H1729" s="5">
        <v>16</v>
      </c>
      <c r="I1729" s="5">
        <v>21</v>
      </c>
      <c r="J1729" s="5">
        <v>23</v>
      </c>
      <c r="K1729" s="5">
        <v>0</v>
      </c>
      <c r="L1729" s="5">
        <v>31</v>
      </c>
      <c r="M1729" s="5">
        <v>0</v>
      </c>
      <c r="N1729" s="5">
        <v>2</v>
      </c>
      <c r="O1729" s="6">
        <v>10.236220472440944</v>
      </c>
      <c r="P1729" s="6">
        <v>1.5748031496062993</v>
      </c>
      <c r="Q1729" s="6">
        <v>12.598425196850394</v>
      </c>
      <c r="R1729" s="6">
        <v>16.535433070866141</v>
      </c>
      <c r="S1729" s="6">
        <v>18.110236220472441</v>
      </c>
      <c r="T1729" s="6">
        <v>0</v>
      </c>
      <c r="U1729" s="6">
        <v>24.409448818897637</v>
      </c>
      <c r="V1729" s="6">
        <v>0</v>
      </c>
      <c r="W1729" s="6">
        <v>1.5748031496062993</v>
      </c>
      <c r="X1729" s="5">
        <v>41</v>
      </c>
      <c r="Y1729" s="5">
        <v>38</v>
      </c>
      <c r="Z1729" s="5">
        <v>3</v>
      </c>
      <c r="AA1729" s="5">
        <v>7</v>
      </c>
      <c r="AB1729" s="5">
        <v>7</v>
      </c>
      <c r="AC1729" s="5">
        <v>0</v>
      </c>
      <c r="AD1729" s="5">
        <v>34</v>
      </c>
      <c r="AE1729" s="5">
        <v>31</v>
      </c>
      <c r="AF1729" s="5">
        <v>3</v>
      </c>
      <c r="AG1729" s="6">
        <v>9.67741935483871</v>
      </c>
      <c r="AH1729" s="6">
        <v>91.17647058823529</v>
      </c>
      <c r="AI1729" s="3">
        <v>0</v>
      </c>
      <c r="AJ1729" s="3">
        <v>100</v>
      </c>
    </row>
    <row r="1730" spans="1:36" hidden="1" x14ac:dyDescent="0.2">
      <c r="A1730" s="1" t="str">
        <f t="shared" ref="A1730:A1793" si="27">C1730&amp;D1730</f>
        <v>CorbyMixed White and Asian</v>
      </c>
      <c r="B1730" s="3" t="s">
        <v>409</v>
      </c>
      <c r="C1730" s="3" t="s">
        <v>410</v>
      </c>
      <c r="D1730" s="3" t="s">
        <v>708</v>
      </c>
      <c r="E1730" s="5">
        <v>215</v>
      </c>
      <c r="F1730" s="5">
        <v>38</v>
      </c>
      <c r="G1730" s="5">
        <v>13</v>
      </c>
      <c r="H1730" s="5">
        <v>39</v>
      </c>
      <c r="I1730" s="5">
        <v>57</v>
      </c>
      <c r="J1730" s="5">
        <v>55</v>
      </c>
      <c r="K1730" s="5">
        <v>0</v>
      </c>
      <c r="L1730" s="5">
        <v>66</v>
      </c>
      <c r="M1730" s="5">
        <v>0</v>
      </c>
      <c r="N1730" s="5">
        <v>13</v>
      </c>
      <c r="O1730" s="6">
        <v>17.674418604651162</v>
      </c>
      <c r="P1730" s="6">
        <v>6.0465116279069768</v>
      </c>
      <c r="Q1730" s="6">
        <v>18.13953488372093</v>
      </c>
      <c r="R1730" s="6">
        <v>26.511627906976745</v>
      </c>
      <c r="S1730" s="6">
        <v>25.581395348837209</v>
      </c>
      <c r="T1730" s="6">
        <v>0</v>
      </c>
      <c r="U1730" s="6">
        <v>30.697674418604652</v>
      </c>
      <c r="V1730" s="6">
        <v>0</v>
      </c>
      <c r="W1730" s="6">
        <v>6.0465116279069768</v>
      </c>
      <c r="X1730" s="5">
        <v>68</v>
      </c>
      <c r="Y1730" s="5">
        <v>53</v>
      </c>
      <c r="Z1730" s="5">
        <v>0</v>
      </c>
      <c r="AA1730" s="5">
        <v>13</v>
      </c>
      <c r="AB1730" s="5">
        <v>11</v>
      </c>
      <c r="AC1730" s="5">
        <v>0</v>
      </c>
      <c r="AD1730" s="5">
        <v>55</v>
      </c>
      <c r="AE1730" s="5">
        <v>42</v>
      </c>
      <c r="AF1730" s="5">
        <v>0</v>
      </c>
      <c r="AG1730" s="6">
        <v>0</v>
      </c>
      <c r="AH1730" s="6">
        <v>76.36363636363636</v>
      </c>
      <c r="AI1730" s="3">
        <v>0</v>
      </c>
      <c r="AJ1730" s="3">
        <v>84.615384615384613</v>
      </c>
    </row>
    <row r="1731" spans="1:36" hidden="1" x14ac:dyDescent="0.2">
      <c r="A1731" s="1" t="str">
        <f t="shared" si="27"/>
        <v>CorbyMixed Other</v>
      </c>
      <c r="B1731" s="3" t="s">
        <v>409</v>
      </c>
      <c r="C1731" s="3" t="s">
        <v>410</v>
      </c>
      <c r="D1731" s="3" t="s">
        <v>709</v>
      </c>
      <c r="E1731" s="5">
        <v>223</v>
      </c>
      <c r="F1731" s="5">
        <v>36</v>
      </c>
      <c r="G1731" s="5">
        <v>11</v>
      </c>
      <c r="H1731" s="5">
        <v>38</v>
      </c>
      <c r="I1731" s="5">
        <v>49</v>
      </c>
      <c r="J1731" s="5">
        <v>72</v>
      </c>
      <c r="K1731" s="5">
        <v>0</v>
      </c>
      <c r="L1731" s="5">
        <v>63</v>
      </c>
      <c r="M1731" s="5">
        <v>0</v>
      </c>
      <c r="N1731" s="5">
        <v>11</v>
      </c>
      <c r="O1731" s="6">
        <v>16.143497757847534</v>
      </c>
      <c r="P1731" s="6">
        <v>4.9327354260089686</v>
      </c>
      <c r="Q1731" s="6">
        <v>17.04035874439462</v>
      </c>
      <c r="R1731" s="6">
        <v>21.973094170403588</v>
      </c>
      <c r="S1731" s="6">
        <v>32.286995515695068</v>
      </c>
      <c r="T1731" s="6">
        <v>0</v>
      </c>
      <c r="U1731" s="6">
        <v>28.251121076233183</v>
      </c>
      <c r="V1731" s="6">
        <v>0</v>
      </c>
      <c r="W1731" s="6">
        <v>4.9327354260089686</v>
      </c>
      <c r="X1731" s="5">
        <v>78</v>
      </c>
      <c r="Y1731" s="5">
        <v>66</v>
      </c>
      <c r="Z1731" s="5">
        <v>2</v>
      </c>
      <c r="AA1731" s="5">
        <v>16</v>
      </c>
      <c r="AB1731" s="5">
        <v>12</v>
      </c>
      <c r="AC1731" s="5">
        <v>0</v>
      </c>
      <c r="AD1731" s="5">
        <v>62</v>
      </c>
      <c r="AE1731" s="5">
        <v>54</v>
      </c>
      <c r="AF1731" s="5">
        <v>2</v>
      </c>
      <c r="AG1731" s="6">
        <v>3.7037037037037037</v>
      </c>
      <c r="AH1731" s="6">
        <v>87.096774193548384</v>
      </c>
      <c r="AI1731" s="3">
        <v>0</v>
      </c>
      <c r="AJ1731" s="3">
        <v>75</v>
      </c>
    </row>
    <row r="1732" spans="1:36" hidden="1" x14ac:dyDescent="0.2">
      <c r="A1732" s="1" t="str">
        <f t="shared" si="27"/>
        <v>CorbyIndian</v>
      </c>
      <c r="B1732" s="3" t="s">
        <v>409</v>
      </c>
      <c r="C1732" s="3" t="s">
        <v>410</v>
      </c>
      <c r="D1732" s="3" t="s">
        <v>710</v>
      </c>
      <c r="E1732" s="5">
        <v>348</v>
      </c>
      <c r="F1732" s="5">
        <v>60</v>
      </c>
      <c r="G1732" s="5">
        <v>16</v>
      </c>
      <c r="H1732" s="5">
        <v>77</v>
      </c>
      <c r="I1732" s="5">
        <v>95</v>
      </c>
      <c r="J1732" s="5">
        <v>82</v>
      </c>
      <c r="K1732" s="5">
        <v>0</v>
      </c>
      <c r="L1732" s="5">
        <v>112</v>
      </c>
      <c r="M1732" s="5">
        <v>0</v>
      </c>
      <c r="N1732" s="5">
        <v>16</v>
      </c>
      <c r="O1732" s="6">
        <v>17.241379310344829</v>
      </c>
      <c r="P1732" s="6">
        <v>4.5977011494252871</v>
      </c>
      <c r="Q1732" s="6">
        <v>22.126436781609197</v>
      </c>
      <c r="R1732" s="6">
        <v>27.298850574712645</v>
      </c>
      <c r="S1732" s="6">
        <v>23.563218390804597</v>
      </c>
      <c r="T1732" s="6">
        <v>0</v>
      </c>
      <c r="U1732" s="6">
        <v>32.183908045977013</v>
      </c>
      <c r="V1732" s="6">
        <v>0</v>
      </c>
      <c r="W1732" s="6">
        <v>4.5977011494252871</v>
      </c>
      <c r="X1732" s="5">
        <v>168</v>
      </c>
      <c r="Y1732" s="5">
        <v>142</v>
      </c>
      <c r="Z1732" s="5">
        <v>2</v>
      </c>
      <c r="AA1732" s="5">
        <v>41</v>
      </c>
      <c r="AB1732" s="5">
        <v>29</v>
      </c>
      <c r="AC1732" s="5">
        <v>0</v>
      </c>
      <c r="AD1732" s="5">
        <v>127</v>
      </c>
      <c r="AE1732" s="5">
        <v>113</v>
      </c>
      <c r="AF1732" s="5">
        <v>2</v>
      </c>
      <c r="AG1732" s="6">
        <v>1.7699115044247788</v>
      </c>
      <c r="AH1732" s="6">
        <v>88.976377952755911</v>
      </c>
      <c r="AI1732" s="3">
        <v>0</v>
      </c>
      <c r="AJ1732" s="3">
        <v>70.731707317073173</v>
      </c>
    </row>
    <row r="1733" spans="1:36" hidden="1" x14ac:dyDescent="0.2">
      <c r="A1733" s="1" t="str">
        <f t="shared" si="27"/>
        <v>CorbyPakistani</v>
      </c>
      <c r="B1733" s="3" t="s">
        <v>409</v>
      </c>
      <c r="C1733" s="3" t="s">
        <v>410</v>
      </c>
      <c r="D1733" s="3" t="s">
        <v>711</v>
      </c>
      <c r="E1733" s="5">
        <v>34</v>
      </c>
      <c r="F1733" s="5">
        <v>0</v>
      </c>
      <c r="G1733" s="5">
        <v>0</v>
      </c>
      <c r="H1733" s="5">
        <v>0</v>
      </c>
      <c r="I1733" s="5">
        <v>4</v>
      </c>
      <c r="J1733" s="5">
        <v>2</v>
      </c>
      <c r="K1733" s="5">
        <v>0</v>
      </c>
      <c r="L1733" s="5">
        <v>3</v>
      </c>
      <c r="M1733" s="5">
        <v>0</v>
      </c>
      <c r="N1733" s="5">
        <v>0</v>
      </c>
      <c r="O1733" s="6">
        <v>0</v>
      </c>
      <c r="P1733" s="6">
        <v>0</v>
      </c>
      <c r="Q1733" s="6">
        <v>0</v>
      </c>
      <c r="R1733" s="6">
        <v>11.764705882352942</v>
      </c>
      <c r="S1733" s="6">
        <v>5.882352941176471</v>
      </c>
      <c r="T1733" s="6">
        <v>0</v>
      </c>
      <c r="U1733" s="6">
        <v>8.8235294117647065</v>
      </c>
      <c r="V1733" s="6">
        <v>0</v>
      </c>
      <c r="W1733" s="6">
        <v>0</v>
      </c>
      <c r="X1733" s="5">
        <v>16</v>
      </c>
      <c r="Y1733" s="5">
        <v>14</v>
      </c>
      <c r="Z1733" s="5">
        <v>0</v>
      </c>
      <c r="AA1733" s="5">
        <v>0</v>
      </c>
      <c r="AB1733" s="5">
        <v>0</v>
      </c>
      <c r="AC1733" s="5">
        <v>0</v>
      </c>
      <c r="AD1733" s="5">
        <v>16</v>
      </c>
      <c r="AE1733" s="5">
        <v>14</v>
      </c>
      <c r="AF1733" s="5">
        <v>0</v>
      </c>
      <c r="AG1733" s="6">
        <v>0</v>
      </c>
      <c r="AH1733" s="6">
        <v>87.5</v>
      </c>
      <c r="AI1733" s="3"/>
      <c r="AJ1733" s="3"/>
    </row>
    <row r="1734" spans="1:36" hidden="1" x14ac:dyDescent="0.2">
      <c r="A1734" s="1" t="str">
        <f t="shared" si="27"/>
        <v>CorbyBangladeshi</v>
      </c>
      <c r="B1734" s="3" t="s">
        <v>409</v>
      </c>
      <c r="C1734" s="3" t="s">
        <v>410</v>
      </c>
      <c r="D1734" s="3" t="s">
        <v>712</v>
      </c>
      <c r="E1734" s="5">
        <v>138</v>
      </c>
      <c r="F1734" s="5">
        <v>26</v>
      </c>
      <c r="G1734" s="5">
        <v>4</v>
      </c>
      <c r="H1734" s="5">
        <v>32</v>
      </c>
      <c r="I1734" s="5">
        <v>33</v>
      </c>
      <c r="J1734" s="5">
        <v>45</v>
      </c>
      <c r="K1734" s="5">
        <v>0</v>
      </c>
      <c r="L1734" s="5">
        <v>39</v>
      </c>
      <c r="M1734" s="5">
        <v>0</v>
      </c>
      <c r="N1734" s="5">
        <v>4</v>
      </c>
      <c r="O1734" s="6">
        <v>18.840579710144926</v>
      </c>
      <c r="P1734" s="6">
        <v>2.8985507246376812</v>
      </c>
      <c r="Q1734" s="6">
        <v>23.188405797101449</v>
      </c>
      <c r="R1734" s="6">
        <v>23.913043478260871</v>
      </c>
      <c r="S1734" s="6">
        <v>32.608695652173914</v>
      </c>
      <c r="T1734" s="6">
        <v>0</v>
      </c>
      <c r="U1734" s="6">
        <v>28.260869565217391</v>
      </c>
      <c r="V1734" s="6">
        <v>0</v>
      </c>
      <c r="W1734" s="6">
        <v>2.8985507246376812</v>
      </c>
      <c r="X1734" s="5">
        <v>60</v>
      </c>
      <c r="Y1734" s="5">
        <v>39</v>
      </c>
      <c r="Z1734" s="5">
        <v>2</v>
      </c>
      <c r="AA1734" s="5">
        <v>16</v>
      </c>
      <c r="AB1734" s="5">
        <v>10</v>
      </c>
      <c r="AC1734" s="5">
        <v>1</v>
      </c>
      <c r="AD1734" s="5">
        <v>44</v>
      </c>
      <c r="AE1734" s="5">
        <v>29</v>
      </c>
      <c r="AF1734" s="5">
        <v>1</v>
      </c>
      <c r="AG1734" s="6">
        <v>3.4482758620689653</v>
      </c>
      <c r="AH1734" s="6">
        <v>65.909090909090907</v>
      </c>
      <c r="AI1734" s="3">
        <v>10</v>
      </c>
      <c r="AJ1734" s="3">
        <v>62.5</v>
      </c>
    </row>
    <row r="1735" spans="1:36" hidden="1" x14ac:dyDescent="0.2">
      <c r="A1735" s="1" t="str">
        <f t="shared" si="27"/>
        <v>CorbyChinese</v>
      </c>
      <c r="B1735" s="3" t="s">
        <v>409</v>
      </c>
      <c r="C1735" s="3" t="s">
        <v>410</v>
      </c>
      <c r="D1735" s="3" t="s">
        <v>713</v>
      </c>
      <c r="E1735" s="5">
        <v>96</v>
      </c>
      <c r="F1735" s="5">
        <v>4</v>
      </c>
      <c r="G1735" s="5">
        <v>0</v>
      </c>
      <c r="H1735" s="5">
        <v>5</v>
      </c>
      <c r="I1735" s="5">
        <v>5</v>
      </c>
      <c r="J1735" s="5">
        <v>12</v>
      </c>
      <c r="K1735" s="5">
        <v>0</v>
      </c>
      <c r="L1735" s="5">
        <v>9</v>
      </c>
      <c r="M1735" s="5">
        <v>0</v>
      </c>
      <c r="N1735" s="5">
        <v>0</v>
      </c>
      <c r="O1735" s="6">
        <v>4.166666666666667</v>
      </c>
      <c r="P1735" s="6">
        <v>0</v>
      </c>
      <c r="Q1735" s="6">
        <v>5.208333333333333</v>
      </c>
      <c r="R1735" s="6">
        <v>5.208333333333333</v>
      </c>
      <c r="S1735" s="6">
        <v>12.5</v>
      </c>
      <c r="T1735" s="6">
        <v>0</v>
      </c>
      <c r="U1735" s="6">
        <v>9.375</v>
      </c>
      <c r="V1735" s="6">
        <v>0</v>
      </c>
      <c r="W1735" s="6">
        <v>0</v>
      </c>
      <c r="X1735" s="5">
        <v>47</v>
      </c>
      <c r="Y1735" s="5">
        <v>42</v>
      </c>
      <c r="Z1735" s="5">
        <v>7</v>
      </c>
      <c r="AA1735" s="5">
        <v>3</v>
      </c>
      <c r="AB1735" s="5">
        <v>3</v>
      </c>
      <c r="AC1735" s="5">
        <v>0</v>
      </c>
      <c r="AD1735" s="5">
        <v>44</v>
      </c>
      <c r="AE1735" s="5">
        <v>39</v>
      </c>
      <c r="AF1735" s="5">
        <v>7</v>
      </c>
      <c r="AG1735" s="6">
        <v>17.948717948717949</v>
      </c>
      <c r="AH1735" s="6">
        <v>88.63636363636364</v>
      </c>
      <c r="AI1735" s="3">
        <v>0</v>
      </c>
      <c r="AJ1735" s="3">
        <v>100</v>
      </c>
    </row>
    <row r="1736" spans="1:36" hidden="1" x14ac:dyDescent="0.2">
      <c r="A1736" s="1" t="str">
        <f t="shared" si="27"/>
        <v>CorbyAsian Other</v>
      </c>
      <c r="B1736" s="3" t="s">
        <v>409</v>
      </c>
      <c r="C1736" s="3" t="s">
        <v>410</v>
      </c>
      <c r="D1736" s="3" t="s">
        <v>714</v>
      </c>
      <c r="E1736" s="5">
        <v>166</v>
      </c>
      <c r="F1736" s="5">
        <v>11</v>
      </c>
      <c r="G1736" s="5">
        <v>1</v>
      </c>
      <c r="H1736" s="5">
        <v>12</v>
      </c>
      <c r="I1736" s="5">
        <v>26</v>
      </c>
      <c r="J1736" s="5">
        <v>27</v>
      </c>
      <c r="K1736" s="5">
        <v>0</v>
      </c>
      <c r="L1736" s="5">
        <v>23</v>
      </c>
      <c r="M1736" s="5">
        <v>0</v>
      </c>
      <c r="N1736" s="5">
        <v>1</v>
      </c>
      <c r="O1736" s="6">
        <v>6.6265060240963853</v>
      </c>
      <c r="P1736" s="6">
        <v>0.60240963855421692</v>
      </c>
      <c r="Q1736" s="6">
        <v>7.2289156626506026</v>
      </c>
      <c r="R1736" s="6">
        <v>15.662650602409638</v>
      </c>
      <c r="S1736" s="6">
        <v>16.265060240963855</v>
      </c>
      <c r="T1736" s="6">
        <v>0</v>
      </c>
      <c r="U1736" s="6">
        <v>13.855421686746988</v>
      </c>
      <c r="V1736" s="6">
        <v>0</v>
      </c>
      <c r="W1736" s="6">
        <v>0.60240963855421692</v>
      </c>
      <c r="X1736" s="5">
        <v>90</v>
      </c>
      <c r="Y1736" s="5">
        <v>81</v>
      </c>
      <c r="Z1736" s="5">
        <v>5</v>
      </c>
      <c r="AA1736" s="5">
        <v>9</v>
      </c>
      <c r="AB1736" s="5">
        <v>9</v>
      </c>
      <c r="AC1736" s="5">
        <v>0</v>
      </c>
      <c r="AD1736" s="5">
        <v>81</v>
      </c>
      <c r="AE1736" s="5">
        <v>72</v>
      </c>
      <c r="AF1736" s="5">
        <v>5</v>
      </c>
      <c r="AG1736" s="6">
        <v>6.9444444444444446</v>
      </c>
      <c r="AH1736" s="6">
        <v>88.888888888888886</v>
      </c>
      <c r="AI1736" s="3">
        <v>0</v>
      </c>
      <c r="AJ1736" s="3">
        <v>100</v>
      </c>
    </row>
    <row r="1737" spans="1:36" hidden="1" x14ac:dyDescent="0.2">
      <c r="A1737" s="1" t="str">
        <f t="shared" si="27"/>
        <v>CorbyBlack African</v>
      </c>
      <c r="B1737" s="3" t="s">
        <v>409</v>
      </c>
      <c r="C1737" s="3" t="s">
        <v>410</v>
      </c>
      <c r="D1737" s="3" t="s">
        <v>715</v>
      </c>
      <c r="E1737" s="5">
        <v>778</v>
      </c>
      <c r="F1737" s="5">
        <v>74</v>
      </c>
      <c r="G1737" s="5">
        <v>21</v>
      </c>
      <c r="H1737" s="5">
        <v>92</v>
      </c>
      <c r="I1737" s="5">
        <v>103</v>
      </c>
      <c r="J1737" s="5">
        <v>118</v>
      </c>
      <c r="K1737" s="5">
        <v>0</v>
      </c>
      <c r="L1737" s="5">
        <v>115</v>
      </c>
      <c r="M1737" s="5">
        <v>0</v>
      </c>
      <c r="N1737" s="5">
        <v>21</v>
      </c>
      <c r="O1737" s="6">
        <v>9.5115681233933156</v>
      </c>
      <c r="P1737" s="6">
        <v>2.6992287917737787</v>
      </c>
      <c r="Q1737" s="6">
        <v>11.825192802056556</v>
      </c>
      <c r="R1737" s="6">
        <v>13.239074550128535</v>
      </c>
      <c r="S1737" s="6">
        <v>15.167095115681233</v>
      </c>
      <c r="T1737" s="6">
        <v>0</v>
      </c>
      <c r="U1737" s="6">
        <v>14.781491002570695</v>
      </c>
      <c r="V1737" s="6">
        <v>0</v>
      </c>
      <c r="W1737" s="6">
        <v>2.6992287917737787</v>
      </c>
      <c r="X1737" s="5">
        <v>323</v>
      </c>
      <c r="Y1737" s="5">
        <v>287</v>
      </c>
      <c r="Z1737" s="5">
        <v>38</v>
      </c>
      <c r="AA1737" s="5">
        <v>46</v>
      </c>
      <c r="AB1737" s="5">
        <v>40</v>
      </c>
      <c r="AC1737" s="5">
        <v>8</v>
      </c>
      <c r="AD1737" s="5">
        <v>277</v>
      </c>
      <c r="AE1737" s="5">
        <v>247</v>
      </c>
      <c r="AF1737" s="5">
        <v>30</v>
      </c>
      <c r="AG1737" s="6">
        <v>12.145748987854251</v>
      </c>
      <c r="AH1737" s="6">
        <v>89.16967509025271</v>
      </c>
      <c r="AI1737" s="3">
        <v>20</v>
      </c>
      <c r="AJ1737" s="3">
        <v>86.956521739130437</v>
      </c>
    </row>
    <row r="1738" spans="1:36" hidden="1" x14ac:dyDescent="0.2">
      <c r="A1738" s="1" t="str">
        <f t="shared" si="27"/>
        <v>CorbyBlack Caribbean</v>
      </c>
      <c r="B1738" s="3" t="s">
        <v>409</v>
      </c>
      <c r="C1738" s="3" t="s">
        <v>410</v>
      </c>
      <c r="D1738" s="3" t="s">
        <v>716</v>
      </c>
      <c r="E1738" s="5">
        <v>130</v>
      </c>
      <c r="F1738" s="5">
        <v>15</v>
      </c>
      <c r="G1738" s="5">
        <v>5</v>
      </c>
      <c r="H1738" s="5">
        <v>18</v>
      </c>
      <c r="I1738" s="5">
        <v>28</v>
      </c>
      <c r="J1738" s="5">
        <v>25</v>
      </c>
      <c r="K1738" s="5">
        <v>0</v>
      </c>
      <c r="L1738" s="5">
        <v>35</v>
      </c>
      <c r="M1738" s="5">
        <v>0</v>
      </c>
      <c r="N1738" s="5">
        <v>5</v>
      </c>
      <c r="O1738" s="6">
        <v>11.538461538461538</v>
      </c>
      <c r="P1738" s="6">
        <v>3.8461538461538463</v>
      </c>
      <c r="Q1738" s="6">
        <v>13.846153846153847</v>
      </c>
      <c r="R1738" s="6">
        <v>21.53846153846154</v>
      </c>
      <c r="S1738" s="6">
        <v>19.23076923076923</v>
      </c>
      <c r="T1738" s="6">
        <v>0</v>
      </c>
      <c r="U1738" s="6">
        <v>26.923076923076923</v>
      </c>
      <c r="V1738" s="6">
        <v>0</v>
      </c>
      <c r="W1738" s="6">
        <v>3.8461538461538463</v>
      </c>
      <c r="X1738" s="5">
        <v>64</v>
      </c>
      <c r="Y1738" s="5">
        <v>55</v>
      </c>
      <c r="Z1738" s="5">
        <v>1</v>
      </c>
      <c r="AA1738" s="5">
        <v>7</v>
      </c>
      <c r="AB1738" s="5">
        <v>6</v>
      </c>
      <c r="AC1738" s="5">
        <v>0</v>
      </c>
      <c r="AD1738" s="5">
        <v>57</v>
      </c>
      <c r="AE1738" s="5">
        <v>49</v>
      </c>
      <c r="AF1738" s="5">
        <v>1</v>
      </c>
      <c r="AG1738" s="6">
        <v>2.0408163265306123</v>
      </c>
      <c r="AH1738" s="6">
        <v>85.964912280701753</v>
      </c>
      <c r="AI1738" s="3">
        <v>0</v>
      </c>
      <c r="AJ1738" s="3">
        <v>85.714285714285708</v>
      </c>
    </row>
    <row r="1739" spans="1:36" hidden="1" x14ac:dyDescent="0.2">
      <c r="A1739" s="1" t="str">
        <f t="shared" si="27"/>
        <v>CorbyBlack Other</v>
      </c>
      <c r="B1739" s="3" t="s">
        <v>409</v>
      </c>
      <c r="C1739" s="3" t="s">
        <v>410</v>
      </c>
      <c r="D1739" s="3" t="s">
        <v>717</v>
      </c>
      <c r="E1739" s="5">
        <v>100</v>
      </c>
      <c r="F1739" s="5">
        <v>15</v>
      </c>
      <c r="G1739" s="5">
        <v>2</v>
      </c>
      <c r="H1739" s="5">
        <v>17</v>
      </c>
      <c r="I1739" s="5">
        <v>24</v>
      </c>
      <c r="J1739" s="5">
        <v>21</v>
      </c>
      <c r="K1739" s="5">
        <v>0</v>
      </c>
      <c r="L1739" s="5">
        <v>25</v>
      </c>
      <c r="M1739" s="5">
        <v>0</v>
      </c>
      <c r="N1739" s="5">
        <v>2</v>
      </c>
      <c r="O1739" s="6">
        <v>15</v>
      </c>
      <c r="P1739" s="6">
        <v>2</v>
      </c>
      <c r="Q1739" s="6">
        <v>17</v>
      </c>
      <c r="R1739" s="6">
        <v>24</v>
      </c>
      <c r="S1739" s="6">
        <v>21</v>
      </c>
      <c r="T1739" s="6">
        <v>0</v>
      </c>
      <c r="U1739" s="6">
        <v>25</v>
      </c>
      <c r="V1739" s="6">
        <v>0</v>
      </c>
      <c r="W1739" s="6">
        <v>2</v>
      </c>
      <c r="X1739" s="5">
        <v>28</v>
      </c>
      <c r="Y1739" s="5">
        <v>28</v>
      </c>
      <c r="Z1739" s="5">
        <v>2</v>
      </c>
      <c r="AA1739" s="5">
        <v>4</v>
      </c>
      <c r="AB1739" s="5">
        <v>4</v>
      </c>
      <c r="AC1739" s="5">
        <v>0</v>
      </c>
      <c r="AD1739" s="5">
        <v>24</v>
      </c>
      <c r="AE1739" s="5">
        <v>24</v>
      </c>
      <c r="AF1739" s="5">
        <v>2</v>
      </c>
      <c r="AG1739" s="6">
        <v>8.3333333333333339</v>
      </c>
      <c r="AH1739" s="6">
        <v>100</v>
      </c>
      <c r="AI1739" s="3">
        <v>0</v>
      </c>
      <c r="AJ1739" s="3">
        <v>100</v>
      </c>
    </row>
    <row r="1740" spans="1:36" hidden="1" x14ac:dyDescent="0.2">
      <c r="A1740" s="1" t="str">
        <f t="shared" si="27"/>
        <v>CorbyArab</v>
      </c>
      <c r="B1740" s="3" t="s">
        <v>409</v>
      </c>
      <c r="C1740" s="3" t="s">
        <v>410</v>
      </c>
      <c r="D1740" s="3" t="s">
        <v>699</v>
      </c>
      <c r="E1740" s="5">
        <v>24</v>
      </c>
      <c r="F1740" s="5">
        <v>6</v>
      </c>
      <c r="G1740" s="5">
        <v>0</v>
      </c>
      <c r="H1740" s="5">
        <v>6</v>
      </c>
      <c r="I1740" s="5">
        <v>7</v>
      </c>
      <c r="J1740" s="5">
        <v>11</v>
      </c>
      <c r="K1740" s="5">
        <v>0</v>
      </c>
      <c r="L1740" s="5">
        <v>10</v>
      </c>
      <c r="M1740" s="5">
        <v>0</v>
      </c>
      <c r="N1740" s="5">
        <v>0</v>
      </c>
      <c r="O1740" s="6">
        <v>25</v>
      </c>
      <c r="P1740" s="6">
        <v>0</v>
      </c>
      <c r="Q1740" s="6">
        <v>25</v>
      </c>
      <c r="R1740" s="6">
        <v>29.166666666666668</v>
      </c>
      <c r="S1740" s="6">
        <v>45.833333333333336</v>
      </c>
      <c r="T1740" s="6">
        <v>0</v>
      </c>
      <c r="U1740" s="6">
        <v>41.666666666666664</v>
      </c>
      <c r="V1740" s="6">
        <v>0</v>
      </c>
      <c r="W1740" s="6">
        <v>0</v>
      </c>
      <c r="X1740" s="5">
        <v>21</v>
      </c>
      <c r="Y1740" s="5">
        <v>10</v>
      </c>
      <c r="Z1740" s="5">
        <v>1</v>
      </c>
      <c r="AA1740" s="5">
        <v>6</v>
      </c>
      <c r="AB1740" s="5">
        <v>0</v>
      </c>
      <c r="AC1740" s="5">
        <v>0</v>
      </c>
      <c r="AD1740" s="5">
        <v>15</v>
      </c>
      <c r="AE1740" s="5">
        <v>10</v>
      </c>
      <c r="AF1740" s="5">
        <v>1</v>
      </c>
      <c r="AG1740" s="6">
        <v>10</v>
      </c>
      <c r="AH1740" s="6">
        <v>66.666666666666671</v>
      </c>
      <c r="AI1740" s="3"/>
      <c r="AJ1740" s="3">
        <v>0</v>
      </c>
    </row>
    <row r="1741" spans="1:36" hidden="1" x14ac:dyDescent="0.2">
      <c r="A1741" s="1" t="str">
        <f t="shared" si="27"/>
        <v>CorbyOther</v>
      </c>
      <c r="B1741" s="3" t="s">
        <v>409</v>
      </c>
      <c r="C1741" s="3" t="s">
        <v>410</v>
      </c>
      <c r="D1741" s="3" t="s">
        <v>718</v>
      </c>
      <c r="E1741" s="5">
        <v>86</v>
      </c>
      <c r="F1741" s="5">
        <v>13</v>
      </c>
      <c r="G1741" s="5">
        <v>1</v>
      </c>
      <c r="H1741" s="5">
        <v>15</v>
      </c>
      <c r="I1741" s="5">
        <v>17</v>
      </c>
      <c r="J1741" s="5">
        <v>20</v>
      </c>
      <c r="K1741" s="5">
        <v>0</v>
      </c>
      <c r="L1741" s="5">
        <v>34</v>
      </c>
      <c r="M1741" s="5">
        <v>0</v>
      </c>
      <c r="N1741" s="5">
        <v>1</v>
      </c>
      <c r="O1741" s="6">
        <v>15.116279069767442</v>
      </c>
      <c r="P1741" s="6">
        <v>1.1627906976744187</v>
      </c>
      <c r="Q1741" s="6">
        <v>17.441860465116278</v>
      </c>
      <c r="R1741" s="6">
        <v>19.767441860465116</v>
      </c>
      <c r="S1741" s="6">
        <v>23.255813953488371</v>
      </c>
      <c r="T1741" s="6">
        <v>0</v>
      </c>
      <c r="U1741" s="6">
        <v>39.534883720930232</v>
      </c>
      <c r="V1741" s="6">
        <v>0</v>
      </c>
      <c r="W1741" s="6">
        <v>1.1627906976744187</v>
      </c>
      <c r="X1741" s="5">
        <v>40</v>
      </c>
      <c r="Y1741" s="5">
        <v>31</v>
      </c>
      <c r="Z1741" s="5">
        <v>4</v>
      </c>
      <c r="AA1741" s="5">
        <v>9</v>
      </c>
      <c r="AB1741" s="5">
        <v>6</v>
      </c>
      <c r="AC1741" s="5">
        <v>1</v>
      </c>
      <c r="AD1741" s="5">
        <v>31</v>
      </c>
      <c r="AE1741" s="5">
        <v>25</v>
      </c>
      <c r="AF1741" s="5">
        <v>3</v>
      </c>
      <c r="AG1741" s="6">
        <v>12</v>
      </c>
      <c r="AH1741" s="6">
        <v>80.645161290322577</v>
      </c>
      <c r="AI1741" s="3">
        <v>16.666666666666668</v>
      </c>
      <c r="AJ1741" s="3">
        <v>66.666666666666671</v>
      </c>
    </row>
    <row r="1742" spans="1:36" x14ac:dyDescent="0.2">
      <c r="A1742" s="1" t="str">
        <f t="shared" si="27"/>
        <v>CornwallAll people</v>
      </c>
      <c r="B1742" s="3" t="s">
        <v>147</v>
      </c>
      <c r="C1742" s="3" t="s">
        <v>148</v>
      </c>
      <c r="D1742" s="3" t="s">
        <v>700</v>
      </c>
      <c r="E1742" s="5">
        <v>532273</v>
      </c>
      <c r="F1742" s="5">
        <v>12173</v>
      </c>
      <c r="G1742" s="5">
        <v>15466</v>
      </c>
      <c r="H1742" s="5">
        <v>24986</v>
      </c>
      <c r="I1742" s="5">
        <v>5401</v>
      </c>
      <c r="J1742" s="5">
        <v>13416</v>
      </c>
      <c r="K1742" s="5">
        <v>143473</v>
      </c>
      <c r="L1742" s="5">
        <v>4267</v>
      </c>
      <c r="M1742" s="5">
        <v>172656</v>
      </c>
      <c r="N1742" s="5">
        <v>0</v>
      </c>
      <c r="O1742" s="6">
        <v>2.2869843106826759</v>
      </c>
      <c r="P1742" s="6">
        <v>2.905651798982853</v>
      </c>
      <c r="Q1742" s="6">
        <v>4.6942076716271535</v>
      </c>
      <c r="R1742" s="6">
        <v>1.0147048600999864</v>
      </c>
      <c r="S1742" s="6">
        <v>2.5205110911130189</v>
      </c>
      <c r="T1742" s="6">
        <v>26.954776965955439</v>
      </c>
      <c r="U1742" s="6">
        <v>0.80165629291735629</v>
      </c>
      <c r="V1742" s="6">
        <v>32.437489784377568</v>
      </c>
      <c r="W1742" s="6">
        <v>0</v>
      </c>
      <c r="X1742" s="5">
        <v>155075</v>
      </c>
      <c r="Y1742" s="5">
        <v>134304</v>
      </c>
      <c r="Z1742" s="5">
        <v>5987</v>
      </c>
      <c r="AA1742" s="5">
        <v>0</v>
      </c>
      <c r="AB1742" s="5">
        <v>0</v>
      </c>
      <c r="AC1742" s="5">
        <v>0</v>
      </c>
      <c r="AD1742" s="5">
        <v>155075</v>
      </c>
      <c r="AE1742" s="5">
        <v>134304</v>
      </c>
      <c r="AF1742" s="5">
        <v>5987</v>
      </c>
      <c r="AG1742" s="6">
        <v>4.4577972361210385</v>
      </c>
      <c r="AH1742" s="6">
        <v>86.60583588586168</v>
      </c>
      <c r="AI1742" s="3"/>
      <c r="AJ1742" s="3"/>
    </row>
    <row r="1743" spans="1:36" hidden="1" x14ac:dyDescent="0.2">
      <c r="A1743" s="1" t="str">
        <f t="shared" si="27"/>
        <v>CornwallWhite British</v>
      </c>
      <c r="B1743" s="3" t="s">
        <v>147</v>
      </c>
      <c r="C1743" s="3" t="s">
        <v>148</v>
      </c>
      <c r="D1743" s="3" t="s">
        <v>701</v>
      </c>
      <c r="E1743" s="5">
        <v>509628</v>
      </c>
      <c r="F1743" s="5">
        <v>11529</v>
      </c>
      <c r="G1743" s="5">
        <v>14631</v>
      </c>
      <c r="H1743" s="5">
        <v>23611</v>
      </c>
      <c r="I1743" s="5">
        <v>5102</v>
      </c>
      <c r="J1743" s="5">
        <v>12832</v>
      </c>
      <c r="K1743" s="5">
        <v>138445</v>
      </c>
      <c r="L1743" s="5">
        <v>3907</v>
      </c>
      <c r="M1743" s="5">
        <v>164653</v>
      </c>
      <c r="N1743" s="5">
        <v>0</v>
      </c>
      <c r="O1743" s="6">
        <v>2.2622383385528266</v>
      </c>
      <c r="P1743" s="6">
        <v>2.8709176104923593</v>
      </c>
      <c r="Q1743" s="6">
        <v>4.6329871985055764</v>
      </c>
      <c r="R1743" s="6">
        <v>1.0011223873099595</v>
      </c>
      <c r="S1743" s="6">
        <v>2.51791502821666</v>
      </c>
      <c r="T1743" s="6">
        <v>27.165893553729386</v>
      </c>
      <c r="U1743" s="6">
        <v>0.76663762587612927</v>
      </c>
      <c r="V1743" s="6">
        <v>32.308468137543464</v>
      </c>
      <c r="W1743" s="6">
        <v>0</v>
      </c>
      <c r="X1743" s="5">
        <v>145851</v>
      </c>
      <c r="Y1743" s="5">
        <v>126307</v>
      </c>
      <c r="Z1743" s="5">
        <v>5589</v>
      </c>
      <c r="AA1743" s="5">
        <v>0</v>
      </c>
      <c r="AB1743" s="5">
        <v>0</v>
      </c>
      <c r="AC1743" s="5">
        <v>0</v>
      </c>
      <c r="AD1743" s="5">
        <v>145851</v>
      </c>
      <c r="AE1743" s="5">
        <v>126307</v>
      </c>
      <c r="AF1743" s="5">
        <v>5589</v>
      </c>
      <c r="AG1743" s="6">
        <v>4.4249329015810686</v>
      </c>
      <c r="AH1743" s="6">
        <v>86.600023311461698</v>
      </c>
      <c r="AI1743" s="3"/>
      <c r="AJ1743" s="3"/>
    </row>
    <row r="1744" spans="1:36" hidden="1" x14ac:dyDescent="0.2">
      <c r="A1744" s="1" t="str">
        <f t="shared" si="27"/>
        <v>CornwallMinorities - all other than White British</v>
      </c>
      <c r="B1744" s="3" t="s">
        <v>147</v>
      </c>
      <c r="C1744" s="3" t="s">
        <v>148</v>
      </c>
      <c r="D1744" s="3" t="s">
        <v>702</v>
      </c>
      <c r="E1744" s="5">
        <v>22645</v>
      </c>
      <c r="F1744" s="5">
        <v>644</v>
      </c>
      <c r="G1744" s="5">
        <v>835</v>
      </c>
      <c r="H1744" s="5">
        <v>1375</v>
      </c>
      <c r="I1744" s="5">
        <v>299</v>
      </c>
      <c r="J1744" s="5">
        <v>584</v>
      </c>
      <c r="K1744" s="5">
        <v>5028</v>
      </c>
      <c r="L1744" s="5">
        <v>360</v>
      </c>
      <c r="M1744" s="5">
        <v>8003</v>
      </c>
      <c r="N1744" s="5">
        <v>0</v>
      </c>
      <c r="O1744" s="6">
        <v>2.8438948995363216</v>
      </c>
      <c r="P1744" s="6">
        <v>3.6873482004857583</v>
      </c>
      <c r="Q1744" s="6">
        <v>6.0719805696621769</v>
      </c>
      <c r="R1744" s="6">
        <v>1.3203797747847208</v>
      </c>
      <c r="S1744" s="6">
        <v>2.5789357474056085</v>
      </c>
      <c r="T1744" s="6">
        <v>22.203576948553764</v>
      </c>
      <c r="U1744" s="6">
        <v>1.5897549127842792</v>
      </c>
      <c r="V1744" s="6">
        <v>35.341134908368296</v>
      </c>
      <c r="W1744" s="6">
        <v>0</v>
      </c>
      <c r="X1744" s="5">
        <v>9224</v>
      </c>
      <c r="Y1744" s="5">
        <v>7997</v>
      </c>
      <c r="Z1744" s="5">
        <v>398</v>
      </c>
      <c r="AA1744" s="5">
        <v>0</v>
      </c>
      <c r="AB1744" s="5">
        <v>0</v>
      </c>
      <c r="AC1744" s="5">
        <v>0</v>
      </c>
      <c r="AD1744" s="5">
        <v>9224</v>
      </c>
      <c r="AE1744" s="5">
        <v>7997</v>
      </c>
      <c r="AF1744" s="5">
        <v>398</v>
      </c>
      <c r="AG1744" s="6">
        <v>4.9768663248718266</v>
      </c>
      <c r="AH1744" s="6">
        <v>86.697745013009538</v>
      </c>
      <c r="AI1744" s="3"/>
      <c r="AJ1744" s="3"/>
    </row>
    <row r="1745" spans="1:36" hidden="1" x14ac:dyDescent="0.2">
      <c r="A1745" s="1" t="str">
        <f t="shared" si="27"/>
        <v>CornwallWhite Irish</v>
      </c>
      <c r="B1745" s="3" t="s">
        <v>147</v>
      </c>
      <c r="C1745" s="3" t="s">
        <v>148</v>
      </c>
      <c r="D1745" s="3" t="s">
        <v>703</v>
      </c>
      <c r="E1745" s="5">
        <v>2046</v>
      </c>
      <c r="F1745" s="5">
        <v>45</v>
      </c>
      <c r="G1745" s="5">
        <v>71</v>
      </c>
      <c r="H1745" s="5">
        <v>107</v>
      </c>
      <c r="I1745" s="5">
        <v>28</v>
      </c>
      <c r="J1745" s="5">
        <v>36</v>
      </c>
      <c r="K1745" s="5">
        <v>543</v>
      </c>
      <c r="L1745" s="5">
        <v>22</v>
      </c>
      <c r="M1745" s="5">
        <v>692</v>
      </c>
      <c r="N1745" s="5">
        <v>0</v>
      </c>
      <c r="O1745" s="6">
        <v>2.1994134897360702</v>
      </c>
      <c r="P1745" s="6">
        <v>3.4701857282502444</v>
      </c>
      <c r="Q1745" s="6">
        <v>5.2297165200391005</v>
      </c>
      <c r="R1745" s="6">
        <v>1.3685239491691104</v>
      </c>
      <c r="S1745" s="6">
        <v>1.7595307917888563</v>
      </c>
      <c r="T1745" s="6">
        <v>26.539589442815249</v>
      </c>
      <c r="U1745" s="6">
        <v>1.075268817204301</v>
      </c>
      <c r="V1745" s="6">
        <v>33.822091886608014</v>
      </c>
      <c r="W1745" s="6">
        <v>0</v>
      </c>
      <c r="X1745" s="5">
        <v>552</v>
      </c>
      <c r="Y1745" s="5">
        <v>498</v>
      </c>
      <c r="Z1745" s="5">
        <v>21</v>
      </c>
      <c r="AA1745" s="5">
        <v>0</v>
      </c>
      <c r="AB1745" s="5">
        <v>0</v>
      </c>
      <c r="AC1745" s="5">
        <v>0</v>
      </c>
      <c r="AD1745" s="5">
        <v>552</v>
      </c>
      <c r="AE1745" s="5">
        <v>498</v>
      </c>
      <c r="AF1745" s="5">
        <v>21</v>
      </c>
      <c r="AG1745" s="6">
        <v>4.2168674698795181</v>
      </c>
      <c r="AH1745" s="6">
        <v>90.217391304347828</v>
      </c>
      <c r="AI1745" s="3"/>
      <c r="AJ1745" s="3"/>
    </row>
    <row r="1746" spans="1:36" hidden="1" x14ac:dyDescent="0.2">
      <c r="A1746" s="1" t="str">
        <f t="shared" si="27"/>
        <v>CornwallWhite Gyspy or Irish Traveller</v>
      </c>
      <c r="B1746" s="3" t="s">
        <v>147</v>
      </c>
      <c r="C1746" s="3" t="s">
        <v>148</v>
      </c>
      <c r="D1746" s="3" t="s">
        <v>704</v>
      </c>
      <c r="E1746" s="5">
        <v>635</v>
      </c>
      <c r="F1746" s="5">
        <v>41</v>
      </c>
      <c r="G1746" s="5">
        <v>47</v>
      </c>
      <c r="H1746" s="5">
        <v>57</v>
      </c>
      <c r="I1746" s="5">
        <v>11</v>
      </c>
      <c r="J1746" s="5">
        <v>47</v>
      </c>
      <c r="K1746" s="5">
        <v>147</v>
      </c>
      <c r="L1746" s="5">
        <v>7</v>
      </c>
      <c r="M1746" s="5">
        <v>237</v>
      </c>
      <c r="N1746" s="5">
        <v>0</v>
      </c>
      <c r="O1746" s="6">
        <v>6.4566929133858268</v>
      </c>
      <c r="P1746" s="6">
        <v>7.4015748031496065</v>
      </c>
      <c r="Q1746" s="6">
        <v>8.9763779527559056</v>
      </c>
      <c r="R1746" s="6">
        <v>1.7322834645669292</v>
      </c>
      <c r="S1746" s="6">
        <v>7.4015748031496065</v>
      </c>
      <c r="T1746" s="6">
        <v>23.1496062992126</v>
      </c>
      <c r="U1746" s="6">
        <v>1.1023622047244095</v>
      </c>
      <c r="V1746" s="6">
        <v>37.322834645669289</v>
      </c>
      <c r="W1746" s="6">
        <v>0</v>
      </c>
      <c r="X1746" s="5">
        <v>232</v>
      </c>
      <c r="Y1746" s="5">
        <v>141</v>
      </c>
      <c r="Z1746" s="5">
        <v>23</v>
      </c>
      <c r="AA1746" s="5">
        <v>0</v>
      </c>
      <c r="AB1746" s="5">
        <v>0</v>
      </c>
      <c r="AC1746" s="5">
        <v>0</v>
      </c>
      <c r="AD1746" s="5">
        <v>232</v>
      </c>
      <c r="AE1746" s="5">
        <v>141</v>
      </c>
      <c r="AF1746" s="5">
        <v>23</v>
      </c>
      <c r="AG1746" s="6">
        <v>16.312056737588652</v>
      </c>
      <c r="AH1746" s="6">
        <v>60.775862068965516</v>
      </c>
      <c r="AI1746" s="3"/>
      <c r="AJ1746" s="3"/>
    </row>
    <row r="1747" spans="1:36" hidden="1" x14ac:dyDescent="0.2">
      <c r="A1747" s="1" t="str">
        <f t="shared" si="27"/>
        <v>CornwallWhite Other</v>
      </c>
      <c r="B1747" s="3" t="s">
        <v>147</v>
      </c>
      <c r="C1747" s="3" t="s">
        <v>148</v>
      </c>
      <c r="D1747" s="3" t="s">
        <v>705</v>
      </c>
      <c r="E1747" s="5">
        <v>10539</v>
      </c>
      <c r="F1747" s="5">
        <v>265</v>
      </c>
      <c r="G1747" s="5">
        <v>376</v>
      </c>
      <c r="H1747" s="5">
        <v>633</v>
      </c>
      <c r="I1747" s="5">
        <v>122</v>
      </c>
      <c r="J1747" s="5">
        <v>269</v>
      </c>
      <c r="K1747" s="5">
        <v>2498</v>
      </c>
      <c r="L1747" s="5">
        <v>181</v>
      </c>
      <c r="M1747" s="5">
        <v>3816</v>
      </c>
      <c r="N1747" s="5">
        <v>0</v>
      </c>
      <c r="O1747" s="6">
        <v>2.5144700635733939</v>
      </c>
      <c r="P1747" s="6">
        <v>3.5677009203909291</v>
      </c>
      <c r="Q1747" s="6">
        <v>6.006262453743239</v>
      </c>
      <c r="R1747" s="6">
        <v>1.1576050858715248</v>
      </c>
      <c r="S1747" s="6">
        <v>2.5524243286839359</v>
      </c>
      <c r="T1747" s="6">
        <v>23.702438561533352</v>
      </c>
      <c r="U1747" s="6">
        <v>1.7174304962520164</v>
      </c>
      <c r="V1747" s="6">
        <v>36.208368915456873</v>
      </c>
      <c r="W1747" s="6">
        <v>0</v>
      </c>
      <c r="X1747" s="5">
        <v>4835</v>
      </c>
      <c r="Y1747" s="5">
        <v>4332</v>
      </c>
      <c r="Z1747" s="5">
        <v>167</v>
      </c>
      <c r="AA1747" s="5">
        <v>0</v>
      </c>
      <c r="AB1747" s="5">
        <v>0</v>
      </c>
      <c r="AC1747" s="5">
        <v>0</v>
      </c>
      <c r="AD1747" s="5">
        <v>4835</v>
      </c>
      <c r="AE1747" s="5">
        <v>4332</v>
      </c>
      <c r="AF1747" s="5">
        <v>167</v>
      </c>
      <c r="AG1747" s="6">
        <v>3.8550323176361956</v>
      </c>
      <c r="AH1747" s="6">
        <v>89.596690796277144</v>
      </c>
      <c r="AI1747" s="3"/>
      <c r="AJ1747" s="3"/>
    </row>
    <row r="1748" spans="1:36" hidden="1" x14ac:dyDescent="0.2">
      <c r="A1748" s="1" t="str">
        <f t="shared" si="27"/>
        <v>CornwallMixed White and Black Caribbean</v>
      </c>
      <c r="B1748" s="3" t="s">
        <v>147</v>
      </c>
      <c r="C1748" s="3" t="s">
        <v>148</v>
      </c>
      <c r="D1748" s="3" t="s">
        <v>706</v>
      </c>
      <c r="E1748" s="5">
        <v>1248</v>
      </c>
      <c r="F1748" s="5">
        <v>56</v>
      </c>
      <c r="G1748" s="5">
        <v>57</v>
      </c>
      <c r="H1748" s="5">
        <v>93</v>
      </c>
      <c r="I1748" s="5">
        <v>22</v>
      </c>
      <c r="J1748" s="5">
        <v>56</v>
      </c>
      <c r="K1748" s="5">
        <v>276</v>
      </c>
      <c r="L1748" s="5">
        <v>15</v>
      </c>
      <c r="M1748" s="5">
        <v>399</v>
      </c>
      <c r="N1748" s="5">
        <v>0</v>
      </c>
      <c r="O1748" s="6">
        <v>4.4871794871794872</v>
      </c>
      <c r="P1748" s="6">
        <v>4.5673076923076925</v>
      </c>
      <c r="Q1748" s="6">
        <v>7.4519230769230766</v>
      </c>
      <c r="R1748" s="6">
        <v>1.7628205128205128</v>
      </c>
      <c r="S1748" s="6">
        <v>4.4871794871794872</v>
      </c>
      <c r="T1748" s="6">
        <v>22.115384615384617</v>
      </c>
      <c r="U1748" s="6">
        <v>1.2019230769230769</v>
      </c>
      <c r="V1748" s="6">
        <v>31.971153846153847</v>
      </c>
      <c r="W1748" s="6">
        <v>0</v>
      </c>
      <c r="X1748" s="5">
        <v>326</v>
      </c>
      <c r="Y1748" s="5">
        <v>266</v>
      </c>
      <c r="Z1748" s="5">
        <v>29</v>
      </c>
      <c r="AA1748" s="5">
        <v>0</v>
      </c>
      <c r="AB1748" s="5">
        <v>0</v>
      </c>
      <c r="AC1748" s="5">
        <v>0</v>
      </c>
      <c r="AD1748" s="5">
        <v>326</v>
      </c>
      <c r="AE1748" s="5">
        <v>266</v>
      </c>
      <c r="AF1748" s="5">
        <v>29</v>
      </c>
      <c r="AG1748" s="6">
        <v>10.902255639097744</v>
      </c>
      <c r="AH1748" s="6">
        <v>81.595092024539881</v>
      </c>
      <c r="AI1748" s="3"/>
      <c r="AJ1748" s="3"/>
    </row>
    <row r="1749" spans="1:36" hidden="1" x14ac:dyDescent="0.2">
      <c r="A1749" s="1" t="str">
        <f t="shared" si="27"/>
        <v>CornwallMixed White and Black African</v>
      </c>
      <c r="B1749" s="3" t="s">
        <v>147</v>
      </c>
      <c r="C1749" s="3" t="s">
        <v>148</v>
      </c>
      <c r="D1749" s="3" t="s">
        <v>707</v>
      </c>
      <c r="E1749" s="5">
        <v>490</v>
      </c>
      <c r="F1749" s="5">
        <v>23</v>
      </c>
      <c r="G1749" s="5">
        <v>23</v>
      </c>
      <c r="H1749" s="5">
        <v>33</v>
      </c>
      <c r="I1749" s="5">
        <v>8</v>
      </c>
      <c r="J1749" s="5">
        <v>16</v>
      </c>
      <c r="K1749" s="5">
        <v>113</v>
      </c>
      <c r="L1749" s="5">
        <v>11</v>
      </c>
      <c r="M1749" s="5">
        <v>170</v>
      </c>
      <c r="N1749" s="5">
        <v>0</v>
      </c>
      <c r="O1749" s="6">
        <v>4.6938775510204085</v>
      </c>
      <c r="P1749" s="6">
        <v>4.6938775510204085</v>
      </c>
      <c r="Q1749" s="6">
        <v>6.7346938775510203</v>
      </c>
      <c r="R1749" s="6">
        <v>1.6326530612244898</v>
      </c>
      <c r="S1749" s="6">
        <v>3.2653061224489797</v>
      </c>
      <c r="T1749" s="6">
        <v>23.061224489795919</v>
      </c>
      <c r="U1749" s="6">
        <v>2.2448979591836733</v>
      </c>
      <c r="V1749" s="6">
        <v>34.693877551020407</v>
      </c>
      <c r="W1749" s="6">
        <v>0</v>
      </c>
      <c r="X1749" s="5">
        <v>140</v>
      </c>
      <c r="Y1749" s="5">
        <v>114</v>
      </c>
      <c r="Z1749" s="5">
        <v>13</v>
      </c>
      <c r="AA1749" s="5">
        <v>0</v>
      </c>
      <c r="AB1749" s="5">
        <v>0</v>
      </c>
      <c r="AC1749" s="5">
        <v>0</v>
      </c>
      <c r="AD1749" s="5">
        <v>140</v>
      </c>
      <c r="AE1749" s="5">
        <v>114</v>
      </c>
      <c r="AF1749" s="5">
        <v>13</v>
      </c>
      <c r="AG1749" s="6">
        <v>11.403508771929825</v>
      </c>
      <c r="AH1749" s="6">
        <v>81.428571428571431</v>
      </c>
      <c r="AI1749" s="3"/>
      <c r="AJ1749" s="3"/>
    </row>
    <row r="1750" spans="1:36" hidden="1" x14ac:dyDescent="0.2">
      <c r="A1750" s="1" t="str">
        <f t="shared" si="27"/>
        <v>CornwallMixed White and Asian</v>
      </c>
      <c r="B1750" s="3" t="s">
        <v>147</v>
      </c>
      <c r="C1750" s="3" t="s">
        <v>148</v>
      </c>
      <c r="D1750" s="3" t="s">
        <v>708</v>
      </c>
      <c r="E1750" s="5">
        <v>1553</v>
      </c>
      <c r="F1750" s="5">
        <v>45</v>
      </c>
      <c r="G1750" s="5">
        <v>56</v>
      </c>
      <c r="H1750" s="5">
        <v>100</v>
      </c>
      <c r="I1750" s="5">
        <v>23</v>
      </c>
      <c r="J1750" s="5">
        <v>37</v>
      </c>
      <c r="K1750" s="5">
        <v>316</v>
      </c>
      <c r="L1750" s="5">
        <v>22</v>
      </c>
      <c r="M1750" s="5">
        <v>537</v>
      </c>
      <c r="N1750" s="5">
        <v>0</v>
      </c>
      <c r="O1750" s="6">
        <v>2.8976175144880876</v>
      </c>
      <c r="P1750" s="6">
        <v>3.6059240180296199</v>
      </c>
      <c r="Q1750" s="6">
        <v>6.4391500321957498</v>
      </c>
      <c r="R1750" s="6">
        <v>1.4810045074050224</v>
      </c>
      <c r="S1750" s="6">
        <v>2.3824855119124275</v>
      </c>
      <c r="T1750" s="6">
        <v>20.347714101738571</v>
      </c>
      <c r="U1750" s="6">
        <v>1.4166130070830651</v>
      </c>
      <c r="V1750" s="6">
        <v>34.578235672891175</v>
      </c>
      <c r="W1750" s="6">
        <v>0</v>
      </c>
      <c r="X1750" s="5">
        <v>410</v>
      </c>
      <c r="Y1750" s="5">
        <v>329</v>
      </c>
      <c r="Z1750" s="5">
        <v>19</v>
      </c>
      <c r="AA1750" s="5">
        <v>0</v>
      </c>
      <c r="AB1750" s="5">
        <v>0</v>
      </c>
      <c r="AC1750" s="5">
        <v>0</v>
      </c>
      <c r="AD1750" s="5">
        <v>410</v>
      </c>
      <c r="AE1750" s="5">
        <v>329</v>
      </c>
      <c r="AF1750" s="5">
        <v>19</v>
      </c>
      <c r="AG1750" s="6">
        <v>5.7750759878419453</v>
      </c>
      <c r="AH1750" s="6">
        <v>80.243902439024396</v>
      </c>
      <c r="AI1750" s="3"/>
      <c r="AJ1750" s="3"/>
    </row>
    <row r="1751" spans="1:36" hidden="1" x14ac:dyDescent="0.2">
      <c r="A1751" s="1" t="str">
        <f t="shared" si="27"/>
        <v>CornwallMixed Other</v>
      </c>
      <c r="B1751" s="3" t="s">
        <v>147</v>
      </c>
      <c r="C1751" s="3" t="s">
        <v>148</v>
      </c>
      <c r="D1751" s="3" t="s">
        <v>709</v>
      </c>
      <c r="E1751" s="5">
        <v>1109</v>
      </c>
      <c r="F1751" s="5">
        <v>49</v>
      </c>
      <c r="G1751" s="5">
        <v>52</v>
      </c>
      <c r="H1751" s="5">
        <v>90</v>
      </c>
      <c r="I1751" s="5">
        <v>28</v>
      </c>
      <c r="J1751" s="5">
        <v>34</v>
      </c>
      <c r="K1751" s="5">
        <v>229</v>
      </c>
      <c r="L1751" s="5">
        <v>23</v>
      </c>
      <c r="M1751" s="5">
        <v>372</v>
      </c>
      <c r="N1751" s="5">
        <v>0</v>
      </c>
      <c r="O1751" s="6">
        <v>4.4183949504057711</v>
      </c>
      <c r="P1751" s="6">
        <v>4.6889089269612265</v>
      </c>
      <c r="Q1751" s="6">
        <v>8.1154192966636618</v>
      </c>
      <c r="R1751" s="6">
        <v>2.5247971145175834</v>
      </c>
      <c r="S1751" s="6">
        <v>3.0658250676284942</v>
      </c>
      <c r="T1751" s="6">
        <v>20.649233543733093</v>
      </c>
      <c r="U1751" s="6">
        <v>2.0739404869251579</v>
      </c>
      <c r="V1751" s="6">
        <v>33.543733092876465</v>
      </c>
      <c r="W1751" s="6">
        <v>0</v>
      </c>
      <c r="X1751" s="5">
        <v>334</v>
      </c>
      <c r="Y1751" s="5">
        <v>275</v>
      </c>
      <c r="Z1751" s="5">
        <v>17</v>
      </c>
      <c r="AA1751" s="5">
        <v>0</v>
      </c>
      <c r="AB1751" s="5">
        <v>0</v>
      </c>
      <c r="AC1751" s="5">
        <v>0</v>
      </c>
      <c r="AD1751" s="5">
        <v>334</v>
      </c>
      <c r="AE1751" s="5">
        <v>275</v>
      </c>
      <c r="AF1751" s="5">
        <v>17</v>
      </c>
      <c r="AG1751" s="6">
        <v>6.1818181818181817</v>
      </c>
      <c r="AH1751" s="6">
        <v>82.335329341317362</v>
      </c>
      <c r="AI1751" s="3"/>
      <c r="AJ1751" s="3"/>
    </row>
    <row r="1752" spans="1:36" hidden="1" x14ac:dyDescent="0.2">
      <c r="A1752" s="1" t="str">
        <f t="shared" si="27"/>
        <v>CornwallIndian</v>
      </c>
      <c r="B1752" s="3" t="s">
        <v>147</v>
      </c>
      <c r="C1752" s="3" t="s">
        <v>148</v>
      </c>
      <c r="D1752" s="3" t="s">
        <v>710</v>
      </c>
      <c r="E1752" s="5">
        <v>837</v>
      </c>
      <c r="F1752" s="5">
        <v>19</v>
      </c>
      <c r="G1752" s="5">
        <v>22</v>
      </c>
      <c r="H1752" s="5">
        <v>37</v>
      </c>
      <c r="I1752" s="5">
        <v>13</v>
      </c>
      <c r="J1752" s="5">
        <v>20</v>
      </c>
      <c r="K1752" s="5">
        <v>129</v>
      </c>
      <c r="L1752" s="5">
        <v>12</v>
      </c>
      <c r="M1752" s="5">
        <v>291</v>
      </c>
      <c r="N1752" s="5">
        <v>0</v>
      </c>
      <c r="O1752" s="6">
        <v>2.2700119474313021</v>
      </c>
      <c r="P1752" s="6">
        <v>2.6284348864994027</v>
      </c>
      <c r="Q1752" s="6">
        <v>4.4205495818399045</v>
      </c>
      <c r="R1752" s="6">
        <v>1.5531660692951015</v>
      </c>
      <c r="S1752" s="6">
        <v>2.3894862604540026</v>
      </c>
      <c r="T1752" s="6">
        <v>15.412186379928315</v>
      </c>
      <c r="U1752" s="6">
        <v>1.4336917562724014</v>
      </c>
      <c r="V1752" s="6">
        <v>34.767025089605738</v>
      </c>
      <c r="W1752" s="6">
        <v>0</v>
      </c>
      <c r="X1752" s="5">
        <v>416</v>
      </c>
      <c r="Y1752" s="5">
        <v>382</v>
      </c>
      <c r="Z1752" s="5">
        <v>14</v>
      </c>
      <c r="AA1752" s="5">
        <v>0</v>
      </c>
      <c r="AB1752" s="5">
        <v>0</v>
      </c>
      <c r="AC1752" s="5">
        <v>0</v>
      </c>
      <c r="AD1752" s="5">
        <v>416</v>
      </c>
      <c r="AE1752" s="5">
        <v>382</v>
      </c>
      <c r="AF1752" s="5">
        <v>14</v>
      </c>
      <c r="AG1752" s="6">
        <v>3.6649214659685865</v>
      </c>
      <c r="AH1752" s="6">
        <v>91.82692307692308</v>
      </c>
      <c r="AI1752" s="3"/>
      <c r="AJ1752" s="3"/>
    </row>
    <row r="1753" spans="1:36" hidden="1" x14ac:dyDescent="0.2">
      <c r="A1753" s="1" t="str">
        <f t="shared" si="27"/>
        <v>CornwallPakistani</v>
      </c>
      <c r="B1753" s="3" t="s">
        <v>147</v>
      </c>
      <c r="C1753" s="3" t="s">
        <v>148</v>
      </c>
      <c r="D1753" s="3" t="s">
        <v>711</v>
      </c>
      <c r="E1753" s="5">
        <v>107</v>
      </c>
      <c r="F1753" s="5">
        <v>2</v>
      </c>
      <c r="G1753" s="5">
        <v>2</v>
      </c>
      <c r="H1753" s="5">
        <v>2</v>
      </c>
      <c r="I1753" s="5">
        <v>0</v>
      </c>
      <c r="J1753" s="5">
        <v>2</v>
      </c>
      <c r="K1753" s="5">
        <v>20</v>
      </c>
      <c r="L1753" s="5">
        <v>0</v>
      </c>
      <c r="M1753" s="5">
        <v>27</v>
      </c>
      <c r="N1753" s="5">
        <v>0</v>
      </c>
      <c r="O1753" s="6">
        <v>1.8691588785046729</v>
      </c>
      <c r="P1753" s="6">
        <v>1.8691588785046729</v>
      </c>
      <c r="Q1753" s="6">
        <v>1.8691588785046729</v>
      </c>
      <c r="R1753" s="6">
        <v>0</v>
      </c>
      <c r="S1753" s="6">
        <v>1.8691588785046729</v>
      </c>
      <c r="T1753" s="6">
        <v>18.691588785046729</v>
      </c>
      <c r="U1753" s="6">
        <v>0</v>
      </c>
      <c r="V1753" s="6">
        <v>25.233644859813083</v>
      </c>
      <c r="W1753" s="6">
        <v>0</v>
      </c>
      <c r="X1753" s="5">
        <v>44</v>
      </c>
      <c r="Y1753" s="5">
        <v>37</v>
      </c>
      <c r="Z1753" s="5">
        <v>5</v>
      </c>
      <c r="AA1753" s="5">
        <v>0</v>
      </c>
      <c r="AB1753" s="5">
        <v>0</v>
      </c>
      <c r="AC1753" s="5">
        <v>0</v>
      </c>
      <c r="AD1753" s="5">
        <v>44</v>
      </c>
      <c r="AE1753" s="5">
        <v>37</v>
      </c>
      <c r="AF1753" s="5">
        <v>5</v>
      </c>
      <c r="AG1753" s="6">
        <v>13.513513513513514</v>
      </c>
      <c r="AH1753" s="6">
        <v>84.090909090909093</v>
      </c>
      <c r="AI1753" s="3"/>
      <c r="AJ1753" s="3"/>
    </row>
    <row r="1754" spans="1:36" hidden="1" x14ac:dyDescent="0.2">
      <c r="A1754" s="1" t="str">
        <f t="shared" si="27"/>
        <v>CornwallBangladeshi</v>
      </c>
      <c r="B1754" s="3" t="s">
        <v>147</v>
      </c>
      <c r="C1754" s="3" t="s">
        <v>148</v>
      </c>
      <c r="D1754" s="3" t="s">
        <v>712</v>
      </c>
      <c r="E1754" s="5">
        <v>280</v>
      </c>
      <c r="F1754" s="5">
        <v>12</v>
      </c>
      <c r="G1754" s="5">
        <v>14</v>
      </c>
      <c r="H1754" s="5">
        <v>19</v>
      </c>
      <c r="I1754" s="5">
        <v>6</v>
      </c>
      <c r="J1754" s="5">
        <v>14</v>
      </c>
      <c r="K1754" s="5">
        <v>53</v>
      </c>
      <c r="L1754" s="5">
        <v>0</v>
      </c>
      <c r="M1754" s="5">
        <v>94</v>
      </c>
      <c r="N1754" s="5">
        <v>0</v>
      </c>
      <c r="O1754" s="6">
        <v>4.2857142857142856</v>
      </c>
      <c r="P1754" s="6">
        <v>5</v>
      </c>
      <c r="Q1754" s="6">
        <v>6.7857142857142856</v>
      </c>
      <c r="R1754" s="6">
        <v>2.1428571428571428</v>
      </c>
      <c r="S1754" s="6">
        <v>5</v>
      </c>
      <c r="T1754" s="6">
        <v>18.928571428571427</v>
      </c>
      <c r="U1754" s="6">
        <v>0</v>
      </c>
      <c r="V1754" s="6">
        <v>33.571428571428569</v>
      </c>
      <c r="W1754" s="6">
        <v>0</v>
      </c>
      <c r="X1754" s="5">
        <v>128</v>
      </c>
      <c r="Y1754" s="5">
        <v>108</v>
      </c>
      <c r="Z1754" s="5">
        <v>3</v>
      </c>
      <c r="AA1754" s="5">
        <v>0</v>
      </c>
      <c r="AB1754" s="5">
        <v>0</v>
      </c>
      <c r="AC1754" s="5">
        <v>0</v>
      </c>
      <c r="AD1754" s="5">
        <v>128</v>
      </c>
      <c r="AE1754" s="5">
        <v>108</v>
      </c>
      <c r="AF1754" s="5">
        <v>3</v>
      </c>
      <c r="AG1754" s="6">
        <v>2.7777777777777777</v>
      </c>
      <c r="AH1754" s="6">
        <v>84.375</v>
      </c>
      <c r="AI1754" s="3"/>
      <c r="AJ1754" s="3"/>
    </row>
    <row r="1755" spans="1:36" hidden="1" x14ac:dyDescent="0.2">
      <c r="A1755" s="1" t="str">
        <f t="shared" si="27"/>
        <v>CornwallChinese</v>
      </c>
      <c r="B1755" s="3" t="s">
        <v>147</v>
      </c>
      <c r="C1755" s="3" t="s">
        <v>148</v>
      </c>
      <c r="D1755" s="3" t="s">
        <v>713</v>
      </c>
      <c r="E1755" s="5">
        <v>1004</v>
      </c>
      <c r="F1755" s="5">
        <v>27</v>
      </c>
      <c r="G1755" s="5">
        <v>41</v>
      </c>
      <c r="H1755" s="5">
        <v>66</v>
      </c>
      <c r="I1755" s="5">
        <v>13</v>
      </c>
      <c r="J1755" s="5">
        <v>9</v>
      </c>
      <c r="K1755" s="5">
        <v>130</v>
      </c>
      <c r="L1755" s="5">
        <v>8</v>
      </c>
      <c r="M1755" s="5">
        <v>369</v>
      </c>
      <c r="N1755" s="5">
        <v>0</v>
      </c>
      <c r="O1755" s="6">
        <v>2.689243027888446</v>
      </c>
      <c r="P1755" s="6">
        <v>4.0836653386454183</v>
      </c>
      <c r="Q1755" s="6">
        <v>6.5737051792828689</v>
      </c>
      <c r="R1755" s="6">
        <v>1.2948207171314741</v>
      </c>
      <c r="S1755" s="6">
        <v>0.89641434262948205</v>
      </c>
      <c r="T1755" s="6">
        <v>12.94820717131474</v>
      </c>
      <c r="U1755" s="6">
        <v>0.79681274900398402</v>
      </c>
      <c r="V1755" s="6">
        <v>36.752988047808763</v>
      </c>
      <c r="W1755" s="6">
        <v>0</v>
      </c>
      <c r="X1755" s="5">
        <v>472</v>
      </c>
      <c r="Y1755" s="5">
        <v>410</v>
      </c>
      <c r="Z1755" s="5">
        <v>11</v>
      </c>
      <c r="AA1755" s="5">
        <v>0</v>
      </c>
      <c r="AB1755" s="5">
        <v>0</v>
      </c>
      <c r="AC1755" s="5">
        <v>0</v>
      </c>
      <c r="AD1755" s="5">
        <v>472</v>
      </c>
      <c r="AE1755" s="5">
        <v>410</v>
      </c>
      <c r="AF1755" s="5">
        <v>11</v>
      </c>
      <c r="AG1755" s="6">
        <v>2.6829268292682928</v>
      </c>
      <c r="AH1755" s="6">
        <v>86.86440677966101</v>
      </c>
      <c r="AI1755" s="3"/>
      <c r="AJ1755" s="3"/>
    </row>
    <row r="1756" spans="1:36" hidden="1" x14ac:dyDescent="0.2">
      <c r="A1756" s="1" t="str">
        <f t="shared" si="27"/>
        <v>CornwallAsian Other</v>
      </c>
      <c r="B1756" s="3" t="s">
        <v>147</v>
      </c>
      <c r="C1756" s="3" t="s">
        <v>148</v>
      </c>
      <c r="D1756" s="3" t="s">
        <v>714</v>
      </c>
      <c r="E1756" s="5">
        <v>1206</v>
      </c>
      <c r="F1756" s="5">
        <v>29</v>
      </c>
      <c r="G1756" s="5">
        <v>38</v>
      </c>
      <c r="H1756" s="5">
        <v>59</v>
      </c>
      <c r="I1756" s="5">
        <v>14</v>
      </c>
      <c r="J1756" s="5">
        <v>20</v>
      </c>
      <c r="K1756" s="5">
        <v>222</v>
      </c>
      <c r="L1756" s="5">
        <v>38</v>
      </c>
      <c r="M1756" s="5">
        <v>411</v>
      </c>
      <c r="N1756" s="5">
        <v>0</v>
      </c>
      <c r="O1756" s="6">
        <v>2.4046434494195688</v>
      </c>
      <c r="P1756" s="6">
        <v>3.1509121061359866</v>
      </c>
      <c r="Q1756" s="6">
        <v>4.8922056384742953</v>
      </c>
      <c r="R1756" s="6">
        <v>1.1608623548922057</v>
      </c>
      <c r="S1756" s="6">
        <v>1.6583747927031509</v>
      </c>
      <c r="T1756" s="6">
        <v>18.407960199004975</v>
      </c>
      <c r="U1756" s="6">
        <v>3.1509121061359866</v>
      </c>
      <c r="V1756" s="6">
        <v>34.079601990049753</v>
      </c>
      <c r="W1756" s="6">
        <v>0</v>
      </c>
      <c r="X1756" s="5">
        <v>630</v>
      </c>
      <c r="Y1756" s="5">
        <v>517</v>
      </c>
      <c r="Z1756" s="5">
        <v>19</v>
      </c>
      <c r="AA1756" s="5">
        <v>0</v>
      </c>
      <c r="AB1756" s="5">
        <v>0</v>
      </c>
      <c r="AC1756" s="5">
        <v>0</v>
      </c>
      <c r="AD1756" s="5">
        <v>630</v>
      </c>
      <c r="AE1756" s="5">
        <v>517</v>
      </c>
      <c r="AF1756" s="5">
        <v>19</v>
      </c>
      <c r="AG1756" s="6">
        <v>3.6750483558994196</v>
      </c>
      <c r="AH1756" s="6">
        <v>82.063492063492063</v>
      </c>
      <c r="AI1756" s="3"/>
      <c r="AJ1756" s="3"/>
    </row>
    <row r="1757" spans="1:36" hidden="1" x14ac:dyDescent="0.2">
      <c r="A1757" s="1" t="str">
        <f t="shared" si="27"/>
        <v>CornwallBlack African</v>
      </c>
      <c r="B1757" s="3" t="s">
        <v>147</v>
      </c>
      <c r="C1757" s="3" t="s">
        <v>148</v>
      </c>
      <c r="D1757" s="3" t="s">
        <v>715</v>
      </c>
      <c r="E1757" s="5">
        <v>292</v>
      </c>
      <c r="F1757" s="5">
        <v>3</v>
      </c>
      <c r="G1757" s="5">
        <v>4</v>
      </c>
      <c r="H1757" s="5">
        <v>7</v>
      </c>
      <c r="I1757" s="5">
        <v>0</v>
      </c>
      <c r="J1757" s="5">
        <v>3</v>
      </c>
      <c r="K1757" s="5">
        <v>56</v>
      </c>
      <c r="L1757" s="5">
        <v>4</v>
      </c>
      <c r="M1757" s="5">
        <v>84</v>
      </c>
      <c r="N1757" s="5">
        <v>0</v>
      </c>
      <c r="O1757" s="6">
        <v>1.0273972602739727</v>
      </c>
      <c r="P1757" s="6">
        <v>1.3698630136986301</v>
      </c>
      <c r="Q1757" s="6">
        <v>2.3972602739726026</v>
      </c>
      <c r="R1757" s="6">
        <v>0</v>
      </c>
      <c r="S1757" s="6">
        <v>1.0273972602739727</v>
      </c>
      <c r="T1757" s="6">
        <v>19.17808219178082</v>
      </c>
      <c r="U1757" s="6">
        <v>1.3698630136986301</v>
      </c>
      <c r="V1757" s="6">
        <v>28.767123287671232</v>
      </c>
      <c r="W1757" s="6">
        <v>0</v>
      </c>
      <c r="X1757" s="5">
        <v>122</v>
      </c>
      <c r="Y1757" s="5">
        <v>106</v>
      </c>
      <c r="Z1757" s="5">
        <v>11</v>
      </c>
      <c r="AA1757" s="5">
        <v>0</v>
      </c>
      <c r="AB1757" s="5">
        <v>0</v>
      </c>
      <c r="AC1757" s="5">
        <v>0</v>
      </c>
      <c r="AD1757" s="5">
        <v>122</v>
      </c>
      <c r="AE1757" s="5">
        <v>106</v>
      </c>
      <c r="AF1757" s="5">
        <v>11</v>
      </c>
      <c r="AG1757" s="6">
        <v>10.377358490566039</v>
      </c>
      <c r="AH1757" s="6">
        <v>86.885245901639351</v>
      </c>
      <c r="AI1757" s="3"/>
      <c r="AJ1757" s="3"/>
    </row>
    <row r="1758" spans="1:36" hidden="1" x14ac:dyDescent="0.2">
      <c r="A1758" s="1" t="str">
        <f t="shared" si="27"/>
        <v>CornwallBlack Caribbean</v>
      </c>
      <c r="B1758" s="3" t="s">
        <v>147</v>
      </c>
      <c r="C1758" s="3" t="s">
        <v>148</v>
      </c>
      <c r="D1758" s="3" t="s">
        <v>716</v>
      </c>
      <c r="E1758" s="5">
        <v>368</v>
      </c>
      <c r="F1758" s="5">
        <v>7</v>
      </c>
      <c r="G1758" s="5">
        <v>3</v>
      </c>
      <c r="H1758" s="5">
        <v>16</v>
      </c>
      <c r="I1758" s="5">
        <v>1</v>
      </c>
      <c r="J1758" s="5">
        <v>4</v>
      </c>
      <c r="K1758" s="5">
        <v>75</v>
      </c>
      <c r="L1758" s="5">
        <v>3</v>
      </c>
      <c r="M1758" s="5">
        <v>130</v>
      </c>
      <c r="N1758" s="5">
        <v>0</v>
      </c>
      <c r="O1758" s="6">
        <v>1.9021739130434783</v>
      </c>
      <c r="P1758" s="6">
        <v>0.81521739130434778</v>
      </c>
      <c r="Q1758" s="6">
        <v>4.3478260869565215</v>
      </c>
      <c r="R1758" s="6">
        <v>0.27173913043478259</v>
      </c>
      <c r="S1758" s="6">
        <v>1.0869565217391304</v>
      </c>
      <c r="T1758" s="6">
        <v>20.380434782608695</v>
      </c>
      <c r="U1758" s="6">
        <v>0.81521739130434778</v>
      </c>
      <c r="V1758" s="6">
        <v>35.326086956521742</v>
      </c>
      <c r="W1758" s="6">
        <v>0</v>
      </c>
      <c r="X1758" s="5">
        <v>160</v>
      </c>
      <c r="Y1758" s="5">
        <v>137</v>
      </c>
      <c r="Z1758" s="5">
        <v>28</v>
      </c>
      <c r="AA1758" s="5">
        <v>0</v>
      </c>
      <c r="AB1758" s="5">
        <v>0</v>
      </c>
      <c r="AC1758" s="5">
        <v>0</v>
      </c>
      <c r="AD1758" s="5">
        <v>160</v>
      </c>
      <c r="AE1758" s="5">
        <v>137</v>
      </c>
      <c r="AF1758" s="5">
        <v>28</v>
      </c>
      <c r="AG1758" s="6">
        <v>20.437956204379564</v>
      </c>
      <c r="AH1758" s="6">
        <v>85.625</v>
      </c>
      <c r="AI1758" s="3"/>
      <c r="AJ1758" s="3"/>
    </row>
    <row r="1759" spans="1:36" hidden="1" x14ac:dyDescent="0.2">
      <c r="A1759" s="1" t="str">
        <f t="shared" si="27"/>
        <v>CornwallBlack Other</v>
      </c>
      <c r="B1759" s="3" t="s">
        <v>147</v>
      </c>
      <c r="C1759" s="3" t="s">
        <v>148</v>
      </c>
      <c r="D1759" s="3" t="s">
        <v>717</v>
      </c>
      <c r="E1759" s="5">
        <v>102</v>
      </c>
      <c r="F1759" s="5">
        <v>4</v>
      </c>
      <c r="G1759" s="5">
        <v>6</v>
      </c>
      <c r="H1759" s="5">
        <v>10</v>
      </c>
      <c r="I1759" s="5">
        <v>1</v>
      </c>
      <c r="J1759" s="5">
        <v>4</v>
      </c>
      <c r="K1759" s="5">
        <v>24</v>
      </c>
      <c r="L1759" s="5">
        <v>4</v>
      </c>
      <c r="M1759" s="5">
        <v>43</v>
      </c>
      <c r="N1759" s="5">
        <v>0</v>
      </c>
      <c r="O1759" s="6">
        <v>3.9215686274509802</v>
      </c>
      <c r="P1759" s="6">
        <v>5.882352941176471</v>
      </c>
      <c r="Q1759" s="6">
        <v>9.8039215686274517</v>
      </c>
      <c r="R1759" s="6">
        <v>0.98039215686274506</v>
      </c>
      <c r="S1759" s="6">
        <v>3.9215686274509802</v>
      </c>
      <c r="T1759" s="6">
        <v>23.529411764705884</v>
      </c>
      <c r="U1759" s="6">
        <v>3.9215686274509802</v>
      </c>
      <c r="V1759" s="6">
        <v>42.156862745098039</v>
      </c>
      <c r="W1759" s="6">
        <v>0</v>
      </c>
      <c r="X1759" s="5">
        <v>55</v>
      </c>
      <c r="Y1759" s="5">
        <v>49</v>
      </c>
      <c r="Z1759" s="5">
        <v>5</v>
      </c>
      <c r="AA1759" s="5">
        <v>0</v>
      </c>
      <c r="AB1759" s="5">
        <v>0</v>
      </c>
      <c r="AC1759" s="5">
        <v>0</v>
      </c>
      <c r="AD1759" s="5">
        <v>55</v>
      </c>
      <c r="AE1759" s="5">
        <v>49</v>
      </c>
      <c r="AF1759" s="5">
        <v>5</v>
      </c>
      <c r="AG1759" s="6">
        <v>10.204081632653061</v>
      </c>
      <c r="AH1759" s="6">
        <v>89.090909090909093</v>
      </c>
      <c r="AI1759" s="3"/>
      <c r="AJ1759" s="3"/>
    </row>
    <row r="1760" spans="1:36" hidden="1" x14ac:dyDescent="0.2">
      <c r="A1760" s="1" t="str">
        <f t="shared" si="27"/>
        <v>CornwallArab</v>
      </c>
      <c r="B1760" s="3" t="s">
        <v>147</v>
      </c>
      <c r="C1760" s="3" t="s">
        <v>148</v>
      </c>
      <c r="D1760" s="3" t="s">
        <v>699</v>
      </c>
      <c r="E1760" s="5">
        <v>189</v>
      </c>
      <c r="F1760" s="5">
        <v>4</v>
      </c>
      <c r="G1760" s="5">
        <v>2</v>
      </c>
      <c r="H1760" s="5">
        <v>8</v>
      </c>
      <c r="I1760" s="5">
        <v>1</v>
      </c>
      <c r="J1760" s="5">
        <v>1</v>
      </c>
      <c r="K1760" s="5">
        <v>37</v>
      </c>
      <c r="L1760" s="5">
        <v>4</v>
      </c>
      <c r="M1760" s="5">
        <v>54</v>
      </c>
      <c r="N1760" s="5">
        <v>0</v>
      </c>
      <c r="O1760" s="6">
        <v>2.1164021164021163</v>
      </c>
      <c r="P1760" s="6">
        <v>1.0582010582010581</v>
      </c>
      <c r="Q1760" s="6">
        <v>4.2328042328042326</v>
      </c>
      <c r="R1760" s="6">
        <v>0.52910052910052907</v>
      </c>
      <c r="S1760" s="6">
        <v>0.52910052910052907</v>
      </c>
      <c r="T1760" s="6">
        <v>19.576719576719576</v>
      </c>
      <c r="U1760" s="6">
        <v>2.1164021164021163</v>
      </c>
      <c r="V1760" s="6">
        <v>28.571428571428573</v>
      </c>
      <c r="W1760" s="6">
        <v>0</v>
      </c>
      <c r="X1760" s="5">
        <v>92</v>
      </c>
      <c r="Y1760" s="5">
        <v>76</v>
      </c>
      <c r="Z1760" s="5">
        <v>5</v>
      </c>
      <c r="AA1760" s="5">
        <v>0</v>
      </c>
      <c r="AB1760" s="5">
        <v>0</v>
      </c>
      <c r="AC1760" s="5">
        <v>0</v>
      </c>
      <c r="AD1760" s="5">
        <v>92</v>
      </c>
      <c r="AE1760" s="5">
        <v>76</v>
      </c>
      <c r="AF1760" s="5">
        <v>5</v>
      </c>
      <c r="AG1760" s="6">
        <v>6.5789473684210522</v>
      </c>
      <c r="AH1760" s="6">
        <v>82.608695652173907</v>
      </c>
      <c r="AI1760" s="3"/>
      <c r="AJ1760" s="3"/>
    </row>
    <row r="1761" spans="1:36" hidden="1" x14ac:dyDescent="0.2">
      <c r="A1761" s="1" t="str">
        <f t="shared" si="27"/>
        <v>CornwallOther</v>
      </c>
      <c r="B1761" s="3" t="s">
        <v>147</v>
      </c>
      <c r="C1761" s="3" t="s">
        <v>148</v>
      </c>
      <c r="D1761" s="3" t="s">
        <v>718</v>
      </c>
      <c r="E1761" s="5">
        <v>640</v>
      </c>
      <c r="F1761" s="5">
        <v>13</v>
      </c>
      <c r="G1761" s="5">
        <v>21</v>
      </c>
      <c r="H1761" s="5">
        <v>38</v>
      </c>
      <c r="I1761" s="5">
        <v>8</v>
      </c>
      <c r="J1761" s="5">
        <v>12</v>
      </c>
      <c r="K1761" s="5">
        <v>160</v>
      </c>
      <c r="L1761" s="5">
        <v>6</v>
      </c>
      <c r="M1761" s="5">
        <v>277</v>
      </c>
      <c r="N1761" s="5">
        <v>0</v>
      </c>
      <c r="O1761" s="6">
        <v>2.03125</v>
      </c>
      <c r="P1761" s="6">
        <v>3.28125</v>
      </c>
      <c r="Q1761" s="6">
        <v>5.9375</v>
      </c>
      <c r="R1761" s="6">
        <v>1.25</v>
      </c>
      <c r="S1761" s="6">
        <v>1.875</v>
      </c>
      <c r="T1761" s="6">
        <v>25</v>
      </c>
      <c r="U1761" s="6">
        <v>0.9375</v>
      </c>
      <c r="V1761" s="6">
        <v>43.28125</v>
      </c>
      <c r="W1761" s="6">
        <v>0</v>
      </c>
      <c r="X1761" s="5">
        <v>276</v>
      </c>
      <c r="Y1761" s="5">
        <v>220</v>
      </c>
      <c r="Z1761" s="5">
        <v>8</v>
      </c>
      <c r="AA1761" s="5">
        <v>0</v>
      </c>
      <c r="AB1761" s="5">
        <v>0</v>
      </c>
      <c r="AC1761" s="5">
        <v>0</v>
      </c>
      <c r="AD1761" s="5">
        <v>276</v>
      </c>
      <c r="AE1761" s="5">
        <v>220</v>
      </c>
      <c r="AF1761" s="5">
        <v>8</v>
      </c>
      <c r="AG1761" s="6">
        <v>3.6363636363636362</v>
      </c>
      <c r="AH1761" s="6">
        <v>79.710144927536234</v>
      </c>
      <c r="AI1761" s="3"/>
      <c r="AJ1761" s="3"/>
    </row>
    <row r="1762" spans="1:36" x14ac:dyDescent="0.2">
      <c r="A1762" s="1" t="str">
        <f t="shared" si="27"/>
        <v>CotswoldAll people</v>
      </c>
      <c r="B1762" s="3" t="s">
        <v>267</v>
      </c>
      <c r="C1762" s="3" t="s">
        <v>268</v>
      </c>
      <c r="D1762" s="3" t="s">
        <v>700</v>
      </c>
      <c r="E1762" s="5">
        <v>82881</v>
      </c>
      <c r="F1762" s="5">
        <v>0</v>
      </c>
      <c r="G1762" s="5">
        <v>0</v>
      </c>
      <c r="H1762" s="5">
        <v>0</v>
      </c>
      <c r="I1762" s="5">
        <v>0</v>
      </c>
      <c r="J1762" s="5">
        <v>0</v>
      </c>
      <c r="K1762" s="5">
        <v>33166</v>
      </c>
      <c r="L1762" s="5">
        <v>0</v>
      </c>
      <c r="M1762" s="5">
        <v>0</v>
      </c>
      <c r="N1762" s="5">
        <v>0</v>
      </c>
      <c r="O1762" s="6">
        <v>0</v>
      </c>
      <c r="P1762" s="6">
        <v>0</v>
      </c>
      <c r="Q1762" s="6">
        <v>0</v>
      </c>
      <c r="R1762" s="6">
        <v>0</v>
      </c>
      <c r="S1762" s="6">
        <v>0</v>
      </c>
      <c r="T1762" s="6">
        <v>40.0164090684234</v>
      </c>
      <c r="U1762" s="6">
        <v>0</v>
      </c>
      <c r="V1762" s="6">
        <v>0</v>
      </c>
      <c r="W1762" s="6">
        <v>0</v>
      </c>
      <c r="X1762" s="5">
        <v>24245</v>
      </c>
      <c r="Y1762" s="5">
        <v>21866</v>
      </c>
      <c r="Z1762" s="5">
        <v>710</v>
      </c>
      <c r="AA1762" s="5">
        <v>0</v>
      </c>
      <c r="AB1762" s="5">
        <v>0</v>
      </c>
      <c r="AC1762" s="5">
        <v>0</v>
      </c>
      <c r="AD1762" s="5">
        <v>24245</v>
      </c>
      <c r="AE1762" s="5">
        <v>21866</v>
      </c>
      <c r="AF1762" s="5">
        <v>710</v>
      </c>
      <c r="AG1762" s="6">
        <v>3.2470502149455776</v>
      </c>
      <c r="AH1762" s="6">
        <v>90.187667560321714</v>
      </c>
      <c r="AI1762" s="3"/>
      <c r="AJ1762" s="3"/>
    </row>
    <row r="1763" spans="1:36" hidden="1" x14ac:dyDescent="0.2">
      <c r="A1763" s="1" t="str">
        <f t="shared" si="27"/>
        <v>CotswoldWhite British</v>
      </c>
      <c r="B1763" s="3" t="s">
        <v>267</v>
      </c>
      <c r="C1763" s="3" t="s">
        <v>268</v>
      </c>
      <c r="D1763" s="3" t="s">
        <v>701</v>
      </c>
      <c r="E1763" s="5">
        <v>78284</v>
      </c>
      <c r="F1763" s="5">
        <v>0</v>
      </c>
      <c r="G1763" s="5">
        <v>0</v>
      </c>
      <c r="H1763" s="5">
        <v>0</v>
      </c>
      <c r="I1763" s="5">
        <v>0</v>
      </c>
      <c r="J1763" s="5">
        <v>0</v>
      </c>
      <c r="K1763" s="5">
        <v>31240</v>
      </c>
      <c r="L1763" s="5">
        <v>0</v>
      </c>
      <c r="M1763" s="5">
        <v>0</v>
      </c>
      <c r="N1763" s="5">
        <v>0</v>
      </c>
      <c r="O1763" s="6">
        <v>0</v>
      </c>
      <c r="P1763" s="6">
        <v>0</v>
      </c>
      <c r="Q1763" s="6">
        <v>0</v>
      </c>
      <c r="R1763" s="6">
        <v>0</v>
      </c>
      <c r="S1763" s="6">
        <v>0</v>
      </c>
      <c r="T1763" s="6">
        <v>39.905983342700935</v>
      </c>
      <c r="U1763" s="6">
        <v>0</v>
      </c>
      <c r="V1763" s="6">
        <v>0</v>
      </c>
      <c r="W1763" s="6">
        <v>0</v>
      </c>
      <c r="X1763" s="5">
        <v>22284</v>
      </c>
      <c r="Y1763" s="5">
        <v>20098</v>
      </c>
      <c r="Z1763" s="5">
        <v>646</v>
      </c>
      <c r="AA1763" s="5">
        <v>0</v>
      </c>
      <c r="AB1763" s="5">
        <v>0</v>
      </c>
      <c r="AC1763" s="5">
        <v>0</v>
      </c>
      <c r="AD1763" s="5">
        <v>22284</v>
      </c>
      <c r="AE1763" s="5">
        <v>20098</v>
      </c>
      <c r="AF1763" s="5">
        <v>646</v>
      </c>
      <c r="AG1763" s="6">
        <v>3.2142501741466813</v>
      </c>
      <c r="AH1763" s="6">
        <v>90.19027104649075</v>
      </c>
      <c r="AI1763" s="3"/>
      <c r="AJ1763" s="3"/>
    </row>
    <row r="1764" spans="1:36" hidden="1" x14ac:dyDescent="0.2">
      <c r="A1764" s="1" t="str">
        <f t="shared" si="27"/>
        <v>CotswoldMinorities - all other than White British</v>
      </c>
      <c r="B1764" s="3" t="s">
        <v>267</v>
      </c>
      <c r="C1764" s="3" t="s">
        <v>268</v>
      </c>
      <c r="D1764" s="3" t="s">
        <v>702</v>
      </c>
      <c r="E1764" s="5">
        <v>4597</v>
      </c>
      <c r="F1764" s="5">
        <v>0</v>
      </c>
      <c r="G1764" s="5">
        <v>0</v>
      </c>
      <c r="H1764" s="5">
        <v>0</v>
      </c>
      <c r="I1764" s="5">
        <v>0</v>
      </c>
      <c r="J1764" s="5">
        <v>0</v>
      </c>
      <c r="K1764" s="5">
        <v>1926</v>
      </c>
      <c r="L1764" s="5">
        <v>0</v>
      </c>
      <c r="M1764" s="5">
        <v>0</v>
      </c>
      <c r="N1764" s="5">
        <v>0</v>
      </c>
      <c r="O1764" s="6">
        <v>0</v>
      </c>
      <c r="P1764" s="6">
        <v>0</v>
      </c>
      <c r="Q1764" s="6">
        <v>0</v>
      </c>
      <c r="R1764" s="6">
        <v>0</v>
      </c>
      <c r="S1764" s="6">
        <v>0</v>
      </c>
      <c r="T1764" s="6">
        <v>41.896889275614534</v>
      </c>
      <c r="U1764" s="6">
        <v>0</v>
      </c>
      <c r="V1764" s="6">
        <v>0</v>
      </c>
      <c r="W1764" s="6">
        <v>0</v>
      </c>
      <c r="X1764" s="5">
        <v>1961</v>
      </c>
      <c r="Y1764" s="5">
        <v>1768</v>
      </c>
      <c r="Z1764" s="5">
        <v>64</v>
      </c>
      <c r="AA1764" s="5">
        <v>0</v>
      </c>
      <c r="AB1764" s="5">
        <v>0</v>
      </c>
      <c r="AC1764" s="5">
        <v>0</v>
      </c>
      <c r="AD1764" s="5">
        <v>1961</v>
      </c>
      <c r="AE1764" s="5">
        <v>1768</v>
      </c>
      <c r="AF1764" s="5">
        <v>64</v>
      </c>
      <c r="AG1764" s="6">
        <v>3.6199095022624435</v>
      </c>
      <c r="AH1764" s="6">
        <v>90.1580826109128</v>
      </c>
      <c r="AI1764" s="3"/>
      <c r="AJ1764" s="3"/>
    </row>
    <row r="1765" spans="1:36" hidden="1" x14ac:dyDescent="0.2">
      <c r="A1765" s="1" t="str">
        <f t="shared" si="27"/>
        <v>CotswoldWhite Irish</v>
      </c>
      <c r="B1765" s="3" t="s">
        <v>267</v>
      </c>
      <c r="C1765" s="3" t="s">
        <v>268</v>
      </c>
      <c r="D1765" s="3" t="s">
        <v>703</v>
      </c>
      <c r="E1765" s="5">
        <v>503</v>
      </c>
      <c r="F1765" s="5">
        <v>0</v>
      </c>
      <c r="G1765" s="5">
        <v>0</v>
      </c>
      <c r="H1765" s="5">
        <v>0</v>
      </c>
      <c r="I1765" s="5">
        <v>0</v>
      </c>
      <c r="J1765" s="5">
        <v>0</v>
      </c>
      <c r="K1765" s="5">
        <v>214</v>
      </c>
      <c r="L1765" s="5">
        <v>0</v>
      </c>
      <c r="M1765" s="5">
        <v>0</v>
      </c>
      <c r="N1765" s="5">
        <v>0</v>
      </c>
      <c r="O1765" s="6">
        <v>0</v>
      </c>
      <c r="P1765" s="6">
        <v>0</v>
      </c>
      <c r="Q1765" s="6">
        <v>0</v>
      </c>
      <c r="R1765" s="6">
        <v>0</v>
      </c>
      <c r="S1765" s="6">
        <v>0</v>
      </c>
      <c r="T1765" s="6">
        <v>42.544731610337969</v>
      </c>
      <c r="U1765" s="6">
        <v>0</v>
      </c>
      <c r="V1765" s="6">
        <v>0</v>
      </c>
      <c r="W1765" s="6">
        <v>0</v>
      </c>
      <c r="X1765" s="5">
        <v>172</v>
      </c>
      <c r="Y1765" s="5">
        <v>151</v>
      </c>
      <c r="Z1765" s="5">
        <v>2</v>
      </c>
      <c r="AA1765" s="5">
        <v>0</v>
      </c>
      <c r="AB1765" s="5">
        <v>0</v>
      </c>
      <c r="AC1765" s="5">
        <v>0</v>
      </c>
      <c r="AD1765" s="5">
        <v>172</v>
      </c>
      <c r="AE1765" s="5">
        <v>151</v>
      </c>
      <c r="AF1765" s="5">
        <v>2</v>
      </c>
      <c r="AG1765" s="6">
        <v>1.3245033112582782</v>
      </c>
      <c r="AH1765" s="6">
        <v>87.79069767441861</v>
      </c>
      <c r="AI1765" s="3"/>
      <c r="AJ1765" s="3"/>
    </row>
    <row r="1766" spans="1:36" hidden="1" x14ac:dyDescent="0.2">
      <c r="A1766" s="1" t="str">
        <f t="shared" si="27"/>
        <v>CotswoldWhite Gyspy or Irish Traveller</v>
      </c>
      <c r="B1766" s="3" t="s">
        <v>267</v>
      </c>
      <c r="C1766" s="3" t="s">
        <v>268</v>
      </c>
      <c r="D1766" s="3" t="s">
        <v>704</v>
      </c>
      <c r="E1766" s="5">
        <v>87</v>
      </c>
      <c r="F1766" s="5">
        <v>0</v>
      </c>
      <c r="G1766" s="5">
        <v>0</v>
      </c>
      <c r="H1766" s="5">
        <v>0</v>
      </c>
      <c r="I1766" s="5">
        <v>0</v>
      </c>
      <c r="J1766" s="5">
        <v>0</v>
      </c>
      <c r="K1766" s="5">
        <v>34</v>
      </c>
      <c r="L1766" s="5">
        <v>0</v>
      </c>
      <c r="M1766" s="5">
        <v>0</v>
      </c>
      <c r="N1766" s="5">
        <v>0</v>
      </c>
      <c r="O1766" s="6">
        <v>0</v>
      </c>
      <c r="P1766" s="6">
        <v>0</v>
      </c>
      <c r="Q1766" s="6">
        <v>0</v>
      </c>
      <c r="R1766" s="6">
        <v>0</v>
      </c>
      <c r="S1766" s="6">
        <v>0</v>
      </c>
      <c r="T1766" s="6">
        <v>39.080459770114942</v>
      </c>
      <c r="U1766" s="6">
        <v>0</v>
      </c>
      <c r="V1766" s="6">
        <v>0</v>
      </c>
      <c r="W1766" s="6">
        <v>0</v>
      </c>
      <c r="X1766" s="5">
        <v>37</v>
      </c>
      <c r="Y1766" s="5">
        <v>23</v>
      </c>
      <c r="Z1766" s="5">
        <v>4</v>
      </c>
      <c r="AA1766" s="5">
        <v>0</v>
      </c>
      <c r="AB1766" s="5">
        <v>0</v>
      </c>
      <c r="AC1766" s="5">
        <v>0</v>
      </c>
      <c r="AD1766" s="5">
        <v>37</v>
      </c>
      <c r="AE1766" s="5">
        <v>23</v>
      </c>
      <c r="AF1766" s="5">
        <v>4</v>
      </c>
      <c r="AG1766" s="6">
        <v>17.391304347826086</v>
      </c>
      <c r="AH1766" s="6">
        <v>62.162162162162161</v>
      </c>
      <c r="AI1766" s="3"/>
      <c r="AJ1766" s="3"/>
    </row>
    <row r="1767" spans="1:36" hidden="1" x14ac:dyDescent="0.2">
      <c r="A1767" s="1" t="str">
        <f t="shared" si="27"/>
        <v>CotswoldWhite Other</v>
      </c>
      <c r="B1767" s="3" t="s">
        <v>267</v>
      </c>
      <c r="C1767" s="3" t="s">
        <v>268</v>
      </c>
      <c r="D1767" s="3" t="s">
        <v>705</v>
      </c>
      <c r="E1767" s="5">
        <v>2201</v>
      </c>
      <c r="F1767" s="5">
        <v>0</v>
      </c>
      <c r="G1767" s="5">
        <v>0</v>
      </c>
      <c r="H1767" s="5">
        <v>0</v>
      </c>
      <c r="I1767" s="5">
        <v>0</v>
      </c>
      <c r="J1767" s="5">
        <v>0</v>
      </c>
      <c r="K1767" s="5">
        <v>1005</v>
      </c>
      <c r="L1767" s="5">
        <v>0</v>
      </c>
      <c r="M1767" s="5">
        <v>0</v>
      </c>
      <c r="N1767" s="5">
        <v>0</v>
      </c>
      <c r="O1767" s="6">
        <v>0</v>
      </c>
      <c r="P1767" s="6">
        <v>0</v>
      </c>
      <c r="Q1767" s="6">
        <v>0</v>
      </c>
      <c r="R1767" s="6">
        <v>0</v>
      </c>
      <c r="S1767" s="6">
        <v>0</v>
      </c>
      <c r="T1767" s="6">
        <v>45.661063153112224</v>
      </c>
      <c r="U1767" s="6">
        <v>0</v>
      </c>
      <c r="V1767" s="6">
        <v>0</v>
      </c>
      <c r="W1767" s="6">
        <v>0</v>
      </c>
      <c r="X1767" s="5">
        <v>1056</v>
      </c>
      <c r="Y1767" s="5">
        <v>972</v>
      </c>
      <c r="Z1767" s="5">
        <v>30</v>
      </c>
      <c r="AA1767" s="5">
        <v>0</v>
      </c>
      <c r="AB1767" s="5">
        <v>0</v>
      </c>
      <c r="AC1767" s="5">
        <v>0</v>
      </c>
      <c r="AD1767" s="5">
        <v>1056</v>
      </c>
      <c r="AE1767" s="5">
        <v>972</v>
      </c>
      <c r="AF1767" s="5">
        <v>30</v>
      </c>
      <c r="AG1767" s="6">
        <v>3.0864197530864197</v>
      </c>
      <c r="AH1767" s="6">
        <v>92.045454545454547</v>
      </c>
      <c r="AI1767" s="3"/>
      <c r="AJ1767" s="3"/>
    </row>
    <row r="1768" spans="1:36" hidden="1" x14ac:dyDescent="0.2">
      <c r="A1768" s="1" t="str">
        <f t="shared" si="27"/>
        <v>CotswoldMixed White and Black Caribbean</v>
      </c>
      <c r="B1768" s="3" t="s">
        <v>267</v>
      </c>
      <c r="C1768" s="3" t="s">
        <v>268</v>
      </c>
      <c r="D1768" s="3" t="s">
        <v>706</v>
      </c>
      <c r="E1768" s="5">
        <v>167</v>
      </c>
      <c r="F1768" s="5">
        <v>0</v>
      </c>
      <c r="G1768" s="5">
        <v>0</v>
      </c>
      <c r="H1768" s="5">
        <v>0</v>
      </c>
      <c r="I1768" s="5">
        <v>0</v>
      </c>
      <c r="J1768" s="5">
        <v>0</v>
      </c>
      <c r="K1768" s="5">
        <v>72</v>
      </c>
      <c r="L1768" s="5">
        <v>0</v>
      </c>
      <c r="M1768" s="5">
        <v>0</v>
      </c>
      <c r="N1768" s="5">
        <v>0</v>
      </c>
      <c r="O1768" s="6">
        <v>0</v>
      </c>
      <c r="P1768" s="6">
        <v>0</v>
      </c>
      <c r="Q1768" s="6">
        <v>0</v>
      </c>
      <c r="R1768" s="6">
        <v>0</v>
      </c>
      <c r="S1768" s="6">
        <v>0</v>
      </c>
      <c r="T1768" s="6">
        <v>43.113772455089823</v>
      </c>
      <c r="U1768" s="6">
        <v>0</v>
      </c>
      <c r="V1768" s="6">
        <v>0</v>
      </c>
      <c r="W1768" s="6">
        <v>0</v>
      </c>
      <c r="X1768" s="5">
        <v>42</v>
      </c>
      <c r="Y1768" s="5">
        <v>39</v>
      </c>
      <c r="Z1768" s="5">
        <v>3</v>
      </c>
      <c r="AA1768" s="5">
        <v>0</v>
      </c>
      <c r="AB1768" s="5">
        <v>0</v>
      </c>
      <c r="AC1768" s="5">
        <v>0</v>
      </c>
      <c r="AD1768" s="5">
        <v>42</v>
      </c>
      <c r="AE1768" s="5">
        <v>39</v>
      </c>
      <c r="AF1768" s="5">
        <v>3</v>
      </c>
      <c r="AG1768" s="6">
        <v>7.6923076923076925</v>
      </c>
      <c r="AH1768" s="6">
        <v>92.857142857142861</v>
      </c>
      <c r="AI1768" s="3"/>
      <c r="AJ1768" s="3"/>
    </row>
    <row r="1769" spans="1:36" hidden="1" x14ac:dyDescent="0.2">
      <c r="A1769" s="1" t="str">
        <f t="shared" si="27"/>
        <v>CotswoldMixed White and Black African</v>
      </c>
      <c r="B1769" s="3" t="s">
        <v>267</v>
      </c>
      <c r="C1769" s="3" t="s">
        <v>268</v>
      </c>
      <c r="D1769" s="3" t="s">
        <v>707</v>
      </c>
      <c r="E1769" s="5">
        <v>86</v>
      </c>
      <c r="F1769" s="5">
        <v>0</v>
      </c>
      <c r="G1769" s="5">
        <v>0</v>
      </c>
      <c r="H1769" s="5">
        <v>0</v>
      </c>
      <c r="I1769" s="5">
        <v>0</v>
      </c>
      <c r="J1769" s="5">
        <v>0</v>
      </c>
      <c r="K1769" s="5">
        <v>39</v>
      </c>
      <c r="L1769" s="5">
        <v>0</v>
      </c>
      <c r="M1769" s="5">
        <v>0</v>
      </c>
      <c r="N1769" s="5">
        <v>0</v>
      </c>
      <c r="O1769" s="6">
        <v>0</v>
      </c>
      <c r="P1769" s="6">
        <v>0</v>
      </c>
      <c r="Q1769" s="6">
        <v>0</v>
      </c>
      <c r="R1769" s="6">
        <v>0</v>
      </c>
      <c r="S1769" s="6">
        <v>0</v>
      </c>
      <c r="T1769" s="6">
        <v>45.348837209302324</v>
      </c>
      <c r="U1769" s="6">
        <v>0</v>
      </c>
      <c r="V1769" s="6">
        <v>0</v>
      </c>
      <c r="W1769" s="6">
        <v>0</v>
      </c>
      <c r="X1769" s="5">
        <v>26</v>
      </c>
      <c r="Y1769" s="5">
        <v>25</v>
      </c>
      <c r="Z1769" s="5">
        <v>3</v>
      </c>
      <c r="AA1769" s="5">
        <v>0</v>
      </c>
      <c r="AB1769" s="5">
        <v>0</v>
      </c>
      <c r="AC1769" s="5">
        <v>0</v>
      </c>
      <c r="AD1769" s="5">
        <v>26</v>
      </c>
      <c r="AE1769" s="5">
        <v>25</v>
      </c>
      <c r="AF1769" s="5">
        <v>3</v>
      </c>
      <c r="AG1769" s="6">
        <v>12</v>
      </c>
      <c r="AH1769" s="6">
        <v>96.15384615384616</v>
      </c>
      <c r="AI1769" s="3"/>
      <c r="AJ1769" s="3"/>
    </row>
    <row r="1770" spans="1:36" hidden="1" x14ac:dyDescent="0.2">
      <c r="A1770" s="1" t="str">
        <f t="shared" si="27"/>
        <v>CotswoldMixed White and Asian</v>
      </c>
      <c r="B1770" s="3" t="s">
        <v>267</v>
      </c>
      <c r="C1770" s="3" t="s">
        <v>268</v>
      </c>
      <c r="D1770" s="3" t="s">
        <v>708</v>
      </c>
      <c r="E1770" s="5">
        <v>274</v>
      </c>
      <c r="F1770" s="5">
        <v>0</v>
      </c>
      <c r="G1770" s="5">
        <v>0</v>
      </c>
      <c r="H1770" s="5">
        <v>0</v>
      </c>
      <c r="I1770" s="5">
        <v>0</v>
      </c>
      <c r="J1770" s="5">
        <v>0</v>
      </c>
      <c r="K1770" s="5">
        <v>90</v>
      </c>
      <c r="L1770" s="5">
        <v>0</v>
      </c>
      <c r="M1770" s="5">
        <v>0</v>
      </c>
      <c r="N1770" s="5">
        <v>0</v>
      </c>
      <c r="O1770" s="6">
        <v>0</v>
      </c>
      <c r="P1770" s="6">
        <v>0</v>
      </c>
      <c r="Q1770" s="6">
        <v>0</v>
      </c>
      <c r="R1770" s="6">
        <v>0</v>
      </c>
      <c r="S1770" s="6">
        <v>0</v>
      </c>
      <c r="T1770" s="6">
        <v>32.846715328467155</v>
      </c>
      <c r="U1770" s="6">
        <v>0</v>
      </c>
      <c r="V1770" s="6">
        <v>0</v>
      </c>
      <c r="W1770" s="6">
        <v>0</v>
      </c>
      <c r="X1770" s="5">
        <v>67</v>
      </c>
      <c r="Y1770" s="5">
        <v>58</v>
      </c>
      <c r="Z1770" s="5">
        <v>1</v>
      </c>
      <c r="AA1770" s="5">
        <v>0</v>
      </c>
      <c r="AB1770" s="5">
        <v>0</v>
      </c>
      <c r="AC1770" s="5">
        <v>0</v>
      </c>
      <c r="AD1770" s="5">
        <v>67</v>
      </c>
      <c r="AE1770" s="5">
        <v>58</v>
      </c>
      <c r="AF1770" s="5">
        <v>1</v>
      </c>
      <c r="AG1770" s="6">
        <v>1.7241379310344827</v>
      </c>
      <c r="AH1770" s="6">
        <v>86.567164179104481</v>
      </c>
      <c r="AI1770" s="3"/>
      <c r="AJ1770" s="3"/>
    </row>
    <row r="1771" spans="1:36" hidden="1" x14ac:dyDescent="0.2">
      <c r="A1771" s="1" t="str">
        <f t="shared" si="27"/>
        <v>CotswoldMixed Other</v>
      </c>
      <c r="B1771" s="3" t="s">
        <v>267</v>
      </c>
      <c r="C1771" s="3" t="s">
        <v>268</v>
      </c>
      <c r="D1771" s="3" t="s">
        <v>709</v>
      </c>
      <c r="E1771" s="5">
        <v>171</v>
      </c>
      <c r="F1771" s="5">
        <v>0</v>
      </c>
      <c r="G1771" s="5">
        <v>0</v>
      </c>
      <c r="H1771" s="5">
        <v>0</v>
      </c>
      <c r="I1771" s="5">
        <v>0</v>
      </c>
      <c r="J1771" s="5">
        <v>0</v>
      </c>
      <c r="K1771" s="5">
        <v>79</v>
      </c>
      <c r="L1771" s="5">
        <v>0</v>
      </c>
      <c r="M1771" s="5">
        <v>0</v>
      </c>
      <c r="N1771" s="5">
        <v>0</v>
      </c>
      <c r="O1771" s="6">
        <v>0</v>
      </c>
      <c r="P1771" s="6">
        <v>0</v>
      </c>
      <c r="Q1771" s="6">
        <v>0</v>
      </c>
      <c r="R1771" s="6">
        <v>0</v>
      </c>
      <c r="S1771" s="6">
        <v>0</v>
      </c>
      <c r="T1771" s="6">
        <v>46.198830409356724</v>
      </c>
      <c r="U1771" s="6">
        <v>0</v>
      </c>
      <c r="V1771" s="6">
        <v>0</v>
      </c>
      <c r="W1771" s="6">
        <v>0</v>
      </c>
      <c r="X1771" s="5">
        <v>71</v>
      </c>
      <c r="Y1771" s="5">
        <v>66</v>
      </c>
      <c r="Z1771" s="5">
        <v>2</v>
      </c>
      <c r="AA1771" s="5">
        <v>0</v>
      </c>
      <c r="AB1771" s="5">
        <v>0</v>
      </c>
      <c r="AC1771" s="5">
        <v>0</v>
      </c>
      <c r="AD1771" s="5">
        <v>71</v>
      </c>
      <c r="AE1771" s="5">
        <v>66</v>
      </c>
      <c r="AF1771" s="5">
        <v>2</v>
      </c>
      <c r="AG1771" s="6">
        <v>3.0303030303030303</v>
      </c>
      <c r="AH1771" s="6">
        <v>92.957746478873233</v>
      </c>
      <c r="AI1771" s="3"/>
      <c r="AJ1771" s="3"/>
    </row>
    <row r="1772" spans="1:36" hidden="1" x14ac:dyDescent="0.2">
      <c r="A1772" s="1" t="str">
        <f t="shared" si="27"/>
        <v>CotswoldIndian</v>
      </c>
      <c r="B1772" s="3" t="s">
        <v>267</v>
      </c>
      <c r="C1772" s="3" t="s">
        <v>268</v>
      </c>
      <c r="D1772" s="3" t="s">
        <v>710</v>
      </c>
      <c r="E1772" s="5">
        <v>218</v>
      </c>
      <c r="F1772" s="5">
        <v>0</v>
      </c>
      <c r="G1772" s="5">
        <v>0</v>
      </c>
      <c r="H1772" s="5">
        <v>0</v>
      </c>
      <c r="I1772" s="5">
        <v>0</v>
      </c>
      <c r="J1772" s="5">
        <v>0</v>
      </c>
      <c r="K1772" s="5">
        <v>60</v>
      </c>
      <c r="L1772" s="5">
        <v>0</v>
      </c>
      <c r="M1772" s="5">
        <v>0</v>
      </c>
      <c r="N1772" s="5">
        <v>0</v>
      </c>
      <c r="O1772" s="6">
        <v>0</v>
      </c>
      <c r="P1772" s="6">
        <v>0</v>
      </c>
      <c r="Q1772" s="6">
        <v>0</v>
      </c>
      <c r="R1772" s="6">
        <v>0</v>
      </c>
      <c r="S1772" s="6">
        <v>0</v>
      </c>
      <c r="T1772" s="6">
        <v>27.522935779816514</v>
      </c>
      <c r="U1772" s="6">
        <v>0</v>
      </c>
      <c r="V1772" s="6">
        <v>0</v>
      </c>
      <c r="W1772" s="6">
        <v>0</v>
      </c>
      <c r="X1772" s="5">
        <v>103</v>
      </c>
      <c r="Y1772" s="5">
        <v>97</v>
      </c>
      <c r="Z1772" s="5">
        <v>4</v>
      </c>
      <c r="AA1772" s="5">
        <v>0</v>
      </c>
      <c r="AB1772" s="5">
        <v>0</v>
      </c>
      <c r="AC1772" s="5">
        <v>0</v>
      </c>
      <c r="AD1772" s="5">
        <v>103</v>
      </c>
      <c r="AE1772" s="5">
        <v>97</v>
      </c>
      <c r="AF1772" s="5">
        <v>4</v>
      </c>
      <c r="AG1772" s="6">
        <v>4.1237113402061851</v>
      </c>
      <c r="AH1772" s="6">
        <v>94.174757281553397</v>
      </c>
      <c r="AI1772" s="3"/>
      <c r="AJ1772" s="3"/>
    </row>
    <row r="1773" spans="1:36" hidden="1" x14ac:dyDescent="0.2">
      <c r="A1773" s="1" t="str">
        <f t="shared" si="27"/>
        <v>CotswoldPakistani</v>
      </c>
      <c r="B1773" s="3" t="s">
        <v>267</v>
      </c>
      <c r="C1773" s="3" t="s">
        <v>268</v>
      </c>
      <c r="D1773" s="3" t="s">
        <v>711</v>
      </c>
      <c r="E1773" s="5">
        <v>16</v>
      </c>
      <c r="F1773" s="5">
        <v>0</v>
      </c>
      <c r="G1773" s="5">
        <v>0</v>
      </c>
      <c r="H1773" s="5">
        <v>0</v>
      </c>
      <c r="I1773" s="5">
        <v>0</v>
      </c>
      <c r="J1773" s="5">
        <v>0</v>
      </c>
      <c r="K1773" s="5">
        <v>11</v>
      </c>
      <c r="L1773" s="5">
        <v>0</v>
      </c>
      <c r="M1773" s="5">
        <v>0</v>
      </c>
      <c r="N1773" s="5">
        <v>0</v>
      </c>
      <c r="O1773" s="6">
        <v>0</v>
      </c>
      <c r="P1773" s="6">
        <v>0</v>
      </c>
      <c r="Q1773" s="6">
        <v>0</v>
      </c>
      <c r="R1773" s="6">
        <v>0</v>
      </c>
      <c r="S1773" s="6">
        <v>0</v>
      </c>
      <c r="T1773" s="6">
        <v>68.75</v>
      </c>
      <c r="U1773" s="6">
        <v>0</v>
      </c>
      <c r="V1773" s="6">
        <v>0</v>
      </c>
      <c r="W1773" s="6">
        <v>0</v>
      </c>
      <c r="X1773" s="5">
        <v>9</v>
      </c>
      <c r="Y1773" s="5">
        <v>7</v>
      </c>
      <c r="Z1773" s="5">
        <v>1</v>
      </c>
      <c r="AA1773" s="5">
        <v>0</v>
      </c>
      <c r="AB1773" s="5">
        <v>0</v>
      </c>
      <c r="AC1773" s="5">
        <v>0</v>
      </c>
      <c r="AD1773" s="5">
        <v>9</v>
      </c>
      <c r="AE1773" s="5">
        <v>7</v>
      </c>
      <c r="AF1773" s="5">
        <v>1</v>
      </c>
      <c r="AG1773" s="6">
        <v>14.285714285714286</v>
      </c>
      <c r="AH1773" s="6">
        <v>77.777777777777771</v>
      </c>
      <c r="AI1773" s="3"/>
      <c r="AJ1773" s="3"/>
    </row>
    <row r="1774" spans="1:36" hidden="1" x14ac:dyDescent="0.2">
      <c r="A1774" s="1" t="str">
        <f t="shared" si="27"/>
        <v>CotswoldBangladeshi</v>
      </c>
      <c r="B1774" s="3" t="s">
        <v>267</v>
      </c>
      <c r="C1774" s="3" t="s">
        <v>268</v>
      </c>
      <c r="D1774" s="3" t="s">
        <v>712</v>
      </c>
      <c r="E1774" s="5">
        <v>38</v>
      </c>
      <c r="F1774" s="5">
        <v>0</v>
      </c>
      <c r="G1774" s="5">
        <v>0</v>
      </c>
      <c r="H1774" s="5">
        <v>0</v>
      </c>
      <c r="I1774" s="5">
        <v>0</v>
      </c>
      <c r="J1774" s="5">
        <v>0</v>
      </c>
      <c r="K1774" s="5">
        <v>16</v>
      </c>
      <c r="L1774" s="5">
        <v>0</v>
      </c>
      <c r="M1774" s="5">
        <v>0</v>
      </c>
      <c r="N1774" s="5">
        <v>0</v>
      </c>
      <c r="O1774" s="6">
        <v>0</v>
      </c>
      <c r="P1774" s="6">
        <v>0</v>
      </c>
      <c r="Q1774" s="6">
        <v>0</v>
      </c>
      <c r="R1774" s="6">
        <v>0</v>
      </c>
      <c r="S1774" s="6">
        <v>0</v>
      </c>
      <c r="T1774" s="6">
        <v>42.10526315789474</v>
      </c>
      <c r="U1774" s="6">
        <v>0</v>
      </c>
      <c r="V1774" s="6">
        <v>0</v>
      </c>
      <c r="W1774" s="6">
        <v>0</v>
      </c>
      <c r="X1774" s="5">
        <v>14</v>
      </c>
      <c r="Y1774" s="5">
        <v>10</v>
      </c>
      <c r="Z1774" s="5">
        <v>1</v>
      </c>
      <c r="AA1774" s="5">
        <v>0</v>
      </c>
      <c r="AB1774" s="5">
        <v>0</v>
      </c>
      <c r="AC1774" s="5">
        <v>0</v>
      </c>
      <c r="AD1774" s="5">
        <v>14</v>
      </c>
      <c r="AE1774" s="5">
        <v>10</v>
      </c>
      <c r="AF1774" s="5">
        <v>1</v>
      </c>
      <c r="AG1774" s="6">
        <v>10</v>
      </c>
      <c r="AH1774" s="6">
        <v>71.428571428571431</v>
      </c>
      <c r="AI1774" s="3"/>
      <c r="AJ1774" s="3"/>
    </row>
    <row r="1775" spans="1:36" hidden="1" x14ac:dyDescent="0.2">
      <c r="A1775" s="1" t="str">
        <f t="shared" si="27"/>
        <v>CotswoldChinese</v>
      </c>
      <c r="B1775" s="3" t="s">
        <v>267</v>
      </c>
      <c r="C1775" s="3" t="s">
        <v>268</v>
      </c>
      <c r="D1775" s="3" t="s">
        <v>713</v>
      </c>
      <c r="E1775" s="5">
        <v>223</v>
      </c>
      <c r="F1775" s="5">
        <v>0</v>
      </c>
      <c r="G1775" s="5">
        <v>0</v>
      </c>
      <c r="H1775" s="5">
        <v>0</v>
      </c>
      <c r="I1775" s="5">
        <v>0</v>
      </c>
      <c r="J1775" s="5">
        <v>0</v>
      </c>
      <c r="K1775" s="5">
        <v>95</v>
      </c>
      <c r="L1775" s="5">
        <v>0</v>
      </c>
      <c r="M1775" s="5">
        <v>0</v>
      </c>
      <c r="N1775" s="5">
        <v>0</v>
      </c>
      <c r="O1775" s="6">
        <v>0</v>
      </c>
      <c r="P1775" s="6">
        <v>0</v>
      </c>
      <c r="Q1775" s="6">
        <v>0</v>
      </c>
      <c r="R1775" s="6">
        <v>0</v>
      </c>
      <c r="S1775" s="6">
        <v>0</v>
      </c>
      <c r="T1775" s="6">
        <v>42.600896860986545</v>
      </c>
      <c r="U1775" s="6">
        <v>0</v>
      </c>
      <c r="V1775" s="6">
        <v>0</v>
      </c>
      <c r="W1775" s="6">
        <v>0</v>
      </c>
      <c r="X1775" s="5">
        <v>65</v>
      </c>
      <c r="Y1775" s="5">
        <v>58</v>
      </c>
      <c r="Z1775" s="5">
        <v>1</v>
      </c>
      <c r="AA1775" s="5">
        <v>0</v>
      </c>
      <c r="AB1775" s="5">
        <v>0</v>
      </c>
      <c r="AC1775" s="5">
        <v>0</v>
      </c>
      <c r="AD1775" s="5">
        <v>65</v>
      </c>
      <c r="AE1775" s="5">
        <v>58</v>
      </c>
      <c r="AF1775" s="5">
        <v>1</v>
      </c>
      <c r="AG1775" s="6">
        <v>1.7241379310344827</v>
      </c>
      <c r="AH1775" s="6">
        <v>89.230769230769226</v>
      </c>
      <c r="AI1775" s="3"/>
      <c r="AJ1775" s="3"/>
    </row>
    <row r="1776" spans="1:36" hidden="1" x14ac:dyDescent="0.2">
      <c r="A1776" s="1" t="str">
        <f t="shared" si="27"/>
        <v>CotswoldAsian Other</v>
      </c>
      <c r="B1776" s="3" t="s">
        <v>267</v>
      </c>
      <c r="C1776" s="3" t="s">
        <v>268</v>
      </c>
      <c r="D1776" s="3" t="s">
        <v>714</v>
      </c>
      <c r="E1776" s="5">
        <v>299</v>
      </c>
      <c r="F1776" s="5">
        <v>0</v>
      </c>
      <c r="G1776" s="5">
        <v>0</v>
      </c>
      <c r="H1776" s="5">
        <v>0</v>
      </c>
      <c r="I1776" s="5">
        <v>0</v>
      </c>
      <c r="J1776" s="5">
        <v>0</v>
      </c>
      <c r="K1776" s="5">
        <v>86</v>
      </c>
      <c r="L1776" s="5">
        <v>0</v>
      </c>
      <c r="M1776" s="5">
        <v>0</v>
      </c>
      <c r="N1776" s="5">
        <v>0</v>
      </c>
      <c r="O1776" s="6">
        <v>0</v>
      </c>
      <c r="P1776" s="6">
        <v>0</v>
      </c>
      <c r="Q1776" s="6">
        <v>0</v>
      </c>
      <c r="R1776" s="6">
        <v>0</v>
      </c>
      <c r="S1776" s="6">
        <v>0</v>
      </c>
      <c r="T1776" s="6">
        <v>28.762541806020067</v>
      </c>
      <c r="U1776" s="6">
        <v>0</v>
      </c>
      <c r="V1776" s="6">
        <v>0</v>
      </c>
      <c r="W1776" s="6">
        <v>0</v>
      </c>
      <c r="X1776" s="5">
        <v>148</v>
      </c>
      <c r="Y1776" s="5">
        <v>131</v>
      </c>
      <c r="Z1776" s="5">
        <v>8</v>
      </c>
      <c r="AA1776" s="5">
        <v>0</v>
      </c>
      <c r="AB1776" s="5">
        <v>0</v>
      </c>
      <c r="AC1776" s="5">
        <v>0</v>
      </c>
      <c r="AD1776" s="5">
        <v>148</v>
      </c>
      <c r="AE1776" s="5">
        <v>131</v>
      </c>
      <c r="AF1776" s="5">
        <v>8</v>
      </c>
      <c r="AG1776" s="6">
        <v>6.106870229007634</v>
      </c>
      <c r="AH1776" s="6">
        <v>88.513513513513516</v>
      </c>
      <c r="AI1776" s="3"/>
      <c r="AJ1776" s="3"/>
    </row>
    <row r="1777" spans="1:36" hidden="1" x14ac:dyDescent="0.2">
      <c r="A1777" s="1" t="str">
        <f t="shared" si="27"/>
        <v>CotswoldBlack African</v>
      </c>
      <c r="B1777" s="3" t="s">
        <v>267</v>
      </c>
      <c r="C1777" s="3" t="s">
        <v>268</v>
      </c>
      <c r="D1777" s="3" t="s">
        <v>715</v>
      </c>
      <c r="E1777" s="5">
        <v>136</v>
      </c>
      <c r="F1777" s="5">
        <v>0</v>
      </c>
      <c r="G1777" s="5">
        <v>0</v>
      </c>
      <c r="H1777" s="5">
        <v>0</v>
      </c>
      <c r="I1777" s="5">
        <v>0</v>
      </c>
      <c r="J1777" s="5">
        <v>0</v>
      </c>
      <c r="K1777" s="5">
        <v>55</v>
      </c>
      <c r="L1777" s="5">
        <v>0</v>
      </c>
      <c r="M1777" s="5">
        <v>0</v>
      </c>
      <c r="N1777" s="5">
        <v>0</v>
      </c>
      <c r="O1777" s="6">
        <v>0</v>
      </c>
      <c r="P1777" s="6">
        <v>0</v>
      </c>
      <c r="Q1777" s="6">
        <v>0</v>
      </c>
      <c r="R1777" s="6">
        <v>0</v>
      </c>
      <c r="S1777" s="6">
        <v>0</v>
      </c>
      <c r="T1777" s="6">
        <v>40.441176470588232</v>
      </c>
      <c r="U1777" s="6">
        <v>0</v>
      </c>
      <c r="V1777" s="6">
        <v>0</v>
      </c>
      <c r="W1777" s="6">
        <v>0</v>
      </c>
      <c r="X1777" s="5">
        <v>68</v>
      </c>
      <c r="Y1777" s="5">
        <v>62</v>
      </c>
      <c r="Z1777" s="5">
        <v>3</v>
      </c>
      <c r="AA1777" s="5">
        <v>0</v>
      </c>
      <c r="AB1777" s="5">
        <v>0</v>
      </c>
      <c r="AC1777" s="5">
        <v>0</v>
      </c>
      <c r="AD1777" s="5">
        <v>68</v>
      </c>
      <c r="AE1777" s="5">
        <v>62</v>
      </c>
      <c r="AF1777" s="5">
        <v>3</v>
      </c>
      <c r="AG1777" s="6">
        <v>4.838709677419355</v>
      </c>
      <c r="AH1777" s="6">
        <v>91.17647058823529</v>
      </c>
      <c r="AI1777" s="3"/>
      <c r="AJ1777" s="3"/>
    </row>
    <row r="1778" spans="1:36" hidden="1" x14ac:dyDescent="0.2">
      <c r="A1778" s="1" t="str">
        <f t="shared" si="27"/>
        <v>CotswoldBlack Caribbean</v>
      </c>
      <c r="B1778" s="3" t="s">
        <v>267</v>
      </c>
      <c r="C1778" s="3" t="s">
        <v>268</v>
      </c>
      <c r="D1778" s="3" t="s">
        <v>716</v>
      </c>
      <c r="E1778" s="5">
        <v>47</v>
      </c>
      <c r="F1778" s="5">
        <v>0</v>
      </c>
      <c r="G1778" s="5">
        <v>0</v>
      </c>
      <c r="H1778" s="5">
        <v>0</v>
      </c>
      <c r="I1778" s="5">
        <v>0</v>
      </c>
      <c r="J1778" s="5">
        <v>0</v>
      </c>
      <c r="K1778" s="5">
        <v>22</v>
      </c>
      <c r="L1778" s="5">
        <v>0</v>
      </c>
      <c r="M1778" s="5">
        <v>0</v>
      </c>
      <c r="N1778" s="5">
        <v>0</v>
      </c>
      <c r="O1778" s="6">
        <v>0</v>
      </c>
      <c r="P1778" s="6">
        <v>0</v>
      </c>
      <c r="Q1778" s="6">
        <v>0</v>
      </c>
      <c r="R1778" s="6">
        <v>0</v>
      </c>
      <c r="S1778" s="6">
        <v>0</v>
      </c>
      <c r="T1778" s="6">
        <v>46.808510638297875</v>
      </c>
      <c r="U1778" s="6">
        <v>0</v>
      </c>
      <c r="V1778" s="6">
        <v>0</v>
      </c>
      <c r="W1778" s="6">
        <v>0</v>
      </c>
      <c r="X1778" s="5">
        <v>22</v>
      </c>
      <c r="Y1778" s="5">
        <v>20</v>
      </c>
      <c r="Z1778" s="5">
        <v>0</v>
      </c>
      <c r="AA1778" s="5">
        <v>0</v>
      </c>
      <c r="AB1778" s="5">
        <v>0</v>
      </c>
      <c r="AC1778" s="5">
        <v>0</v>
      </c>
      <c r="AD1778" s="5">
        <v>22</v>
      </c>
      <c r="AE1778" s="5">
        <v>20</v>
      </c>
      <c r="AF1778" s="5">
        <v>0</v>
      </c>
      <c r="AG1778" s="6">
        <v>0</v>
      </c>
      <c r="AH1778" s="6">
        <v>90.909090909090907</v>
      </c>
      <c r="AI1778" s="3"/>
      <c r="AJ1778" s="3"/>
    </row>
    <row r="1779" spans="1:36" hidden="1" x14ac:dyDescent="0.2">
      <c r="A1779" s="1" t="str">
        <f t="shared" si="27"/>
        <v>CotswoldBlack Other</v>
      </c>
      <c r="B1779" s="3" t="s">
        <v>267</v>
      </c>
      <c r="C1779" s="3" t="s">
        <v>268</v>
      </c>
      <c r="D1779" s="3" t="s">
        <v>717</v>
      </c>
      <c r="E1779" s="5">
        <v>46</v>
      </c>
      <c r="F1779" s="5">
        <v>0</v>
      </c>
      <c r="G1779" s="5">
        <v>0</v>
      </c>
      <c r="H1779" s="5">
        <v>0</v>
      </c>
      <c r="I1779" s="5">
        <v>0</v>
      </c>
      <c r="J1779" s="5">
        <v>0</v>
      </c>
      <c r="K1779" s="5">
        <v>14</v>
      </c>
      <c r="L1779" s="5">
        <v>0</v>
      </c>
      <c r="M1779" s="5">
        <v>0</v>
      </c>
      <c r="N1779" s="5">
        <v>0</v>
      </c>
      <c r="O1779" s="6">
        <v>0</v>
      </c>
      <c r="P1779" s="6">
        <v>0</v>
      </c>
      <c r="Q1779" s="6">
        <v>0</v>
      </c>
      <c r="R1779" s="6">
        <v>0</v>
      </c>
      <c r="S1779" s="6">
        <v>0</v>
      </c>
      <c r="T1779" s="6">
        <v>30.434782608695652</v>
      </c>
      <c r="U1779" s="6">
        <v>0</v>
      </c>
      <c r="V1779" s="6">
        <v>0</v>
      </c>
      <c r="W1779" s="6">
        <v>0</v>
      </c>
      <c r="X1779" s="5">
        <v>20</v>
      </c>
      <c r="Y1779" s="5">
        <v>18</v>
      </c>
      <c r="Z1779" s="5">
        <v>0</v>
      </c>
      <c r="AA1779" s="5">
        <v>0</v>
      </c>
      <c r="AB1779" s="5">
        <v>0</v>
      </c>
      <c r="AC1779" s="5">
        <v>0</v>
      </c>
      <c r="AD1779" s="5">
        <v>20</v>
      </c>
      <c r="AE1779" s="5">
        <v>18</v>
      </c>
      <c r="AF1779" s="5">
        <v>0</v>
      </c>
      <c r="AG1779" s="6">
        <v>0</v>
      </c>
      <c r="AH1779" s="6">
        <v>90</v>
      </c>
      <c r="AI1779" s="3"/>
      <c r="AJ1779" s="3"/>
    </row>
    <row r="1780" spans="1:36" hidden="1" x14ac:dyDescent="0.2">
      <c r="A1780" s="1" t="str">
        <f t="shared" si="27"/>
        <v>CotswoldArab</v>
      </c>
      <c r="B1780" s="3" t="s">
        <v>267</v>
      </c>
      <c r="C1780" s="3" t="s">
        <v>268</v>
      </c>
      <c r="D1780" s="3" t="s">
        <v>699</v>
      </c>
      <c r="E1780" s="5">
        <v>4</v>
      </c>
      <c r="F1780" s="5">
        <v>0</v>
      </c>
      <c r="G1780" s="5">
        <v>0</v>
      </c>
      <c r="H1780" s="5">
        <v>0</v>
      </c>
      <c r="I1780" s="5">
        <v>0</v>
      </c>
      <c r="J1780" s="5">
        <v>0</v>
      </c>
      <c r="K1780" s="5">
        <v>1</v>
      </c>
      <c r="L1780" s="5">
        <v>0</v>
      </c>
      <c r="M1780" s="5">
        <v>0</v>
      </c>
      <c r="N1780" s="5">
        <v>0</v>
      </c>
      <c r="O1780" s="6">
        <v>0</v>
      </c>
      <c r="P1780" s="6">
        <v>0</v>
      </c>
      <c r="Q1780" s="6">
        <v>0</v>
      </c>
      <c r="R1780" s="6">
        <v>0</v>
      </c>
      <c r="S1780" s="6">
        <v>0</v>
      </c>
      <c r="T1780" s="6">
        <v>25</v>
      </c>
      <c r="U1780" s="6">
        <v>0</v>
      </c>
      <c r="V1780" s="6">
        <v>0</v>
      </c>
      <c r="W1780" s="6">
        <v>0</v>
      </c>
      <c r="X1780" s="5">
        <v>1</v>
      </c>
      <c r="Y1780" s="5">
        <v>1</v>
      </c>
      <c r="Z1780" s="5">
        <v>0</v>
      </c>
      <c r="AA1780" s="5">
        <v>0</v>
      </c>
      <c r="AB1780" s="5">
        <v>0</v>
      </c>
      <c r="AC1780" s="5">
        <v>0</v>
      </c>
      <c r="AD1780" s="5">
        <v>1</v>
      </c>
      <c r="AE1780" s="5">
        <v>1</v>
      </c>
      <c r="AF1780" s="5">
        <v>0</v>
      </c>
      <c r="AG1780" s="6">
        <v>0</v>
      </c>
      <c r="AH1780" s="6">
        <v>100</v>
      </c>
      <c r="AI1780" s="3"/>
      <c r="AJ1780" s="3"/>
    </row>
    <row r="1781" spans="1:36" hidden="1" x14ac:dyDescent="0.2">
      <c r="A1781" s="1" t="str">
        <f t="shared" si="27"/>
        <v>CotswoldOther</v>
      </c>
      <c r="B1781" s="3" t="s">
        <v>267</v>
      </c>
      <c r="C1781" s="3" t="s">
        <v>268</v>
      </c>
      <c r="D1781" s="3" t="s">
        <v>718</v>
      </c>
      <c r="E1781" s="5">
        <v>81</v>
      </c>
      <c r="F1781" s="5">
        <v>0</v>
      </c>
      <c r="G1781" s="5">
        <v>0</v>
      </c>
      <c r="H1781" s="5">
        <v>0</v>
      </c>
      <c r="I1781" s="5">
        <v>0</v>
      </c>
      <c r="J1781" s="5">
        <v>0</v>
      </c>
      <c r="K1781" s="5">
        <v>33</v>
      </c>
      <c r="L1781" s="5">
        <v>0</v>
      </c>
      <c r="M1781" s="5">
        <v>0</v>
      </c>
      <c r="N1781" s="5">
        <v>0</v>
      </c>
      <c r="O1781" s="6">
        <v>0</v>
      </c>
      <c r="P1781" s="6">
        <v>0</v>
      </c>
      <c r="Q1781" s="6">
        <v>0</v>
      </c>
      <c r="R1781" s="6">
        <v>0</v>
      </c>
      <c r="S1781" s="6">
        <v>0</v>
      </c>
      <c r="T1781" s="6">
        <v>40.74074074074074</v>
      </c>
      <c r="U1781" s="6">
        <v>0</v>
      </c>
      <c r="V1781" s="6">
        <v>0</v>
      </c>
      <c r="W1781" s="6">
        <v>0</v>
      </c>
      <c r="X1781" s="5">
        <v>40</v>
      </c>
      <c r="Y1781" s="5">
        <v>30</v>
      </c>
      <c r="Z1781" s="5">
        <v>1</v>
      </c>
      <c r="AA1781" s="5">
        <v>0</v>
      </c>
      <c r="AB1781" s="5">
        <v>0</v>
      </c>
      <c r="AC1781" s="5">
        <v>0</v>
      </c>
      <c r="AD1781" s="5">
        <v>40</v>
      </c>
      <c r="AE1781" s="5">
        <v>30</v>
      </c>
      <c r="AF1781" s="5">
        <v>1</v>
      </c>
      <c r="AG1781" s="6">
        <v>3.3333333333333335</v>
      </c>
      <c r="AH1781" s="6">
        <v>75</v>
      </c>
      <c r="AI1781" s="3"/>
      <c r="AJ1781" s="3"/>
    </row>
    <row r="1782" spans="1:36" x14ac:dyDescent="0.2">
      <c r="A1782" s="1" t="str">
        <f t="shared" si="27"/>
        <v>County DurhamAll people</v>
      </c>
      <c r="B1782" s="3" t="s">
        <v>137</v>
      </c>
      <c r="C1782" s="3" t="s">
        <v>138</v>
      </c>
      <c r="D1782" s="3" t="s">
        <v>700</v>
      </c>
      <c r="E1782" s="5">
        <v>513242</v>
      </c>
      <c r="F1782" s="5">
        <v>58373</v>
      </c>
      <c r="G1782" s="5">
        <v>45824</v>
      </c>
      <c r="H1782" s="5">
        <v>157973</v>
      </c>
      <c r="I1782" s="5">
        <v>140937</v>
      </c>
      <c r="J1782" s="5">
        <v>77774</v>
      </c>
      <c r="K1782" s="5">
        <v>9560</v>
      </c>
      <c r="L1782" s="5">
        <v>20637</v>
      </c>
      <c r="M1782" s="5">
        <v>0</v>
      </c>
      <c r="N1782" s="5">
        <v>7038</v>
      </c>
      <c r="O1782" s="6">
        <v>11.373387213049595</v>
      </c>
      <c r="P1782" s="6">
        <v>8.9283417958779676</v>
      </c>
      <c r="Q1782" s="6">
        <v>30.779437380417036</v>
      </c>
      <c r="R1782" s="6">
        <v>27.460145506408281</v>
      </c>
      <c r="S1782" s="6">
        <v>15.153475358602764</v>
      </c>
      <c r="T1782" s="6">
        <v>1.8626690722894852</v>
      </c>
      <c r="U1782" s="6">
        <v>4.0209102138951991</v>
      </c>
      <c r="V1782" s="6">
        <v>0</v>
      </c>
      <c r="W1782" s="6">
        <v>1.3712829425495185</v>
      </c>
      <c r="X1782" s="5">
        <v>162504</v>
      </c>
      <c r="Y1782" s="5">
        <v>139547</v>
      </c>
      <c r="Z1782" s="5">
        <v>8481</v>
      </c>
      <c r="AA1782" s="5">
        <v>17854</v>
      </c>
      <c r="AB1782" s="5">
        <v>13740</v>
      </c>
      <c r="AC1782" s="5">
        <v>1370</v>
      </c>
      <c r="AD1782" s="5">
        <v>144650</v>
      </c>
      <c r="AE1782" s="5">
        <v>125807</v>
      </c>
      <c r="AF1782" s="5">
        <v>7111</v>
      </c>
      <c r="AG1782" s="6">
        <v>5.6523086950646624</v>
      </c>
      <c r="AH1782" s="6">
        <v>86.973384030418245</v>
      </c>
      <c r="AI1782" s="3">
        <v>9.9708879184861718</v>
      </c>
      <c r="AJ1782" s="3">
        <v>76.957544527836902</v>
      </c>
    </row>
    <row r="1783" spans="1:36" hidden="1" x14ac:dyDescent="0.2">
      <c r="A1783" s="1" t="str">
        <f t="shared" si="27"/>
        <v>County DurhamWhite British</v>
      </c>
      <c r="B1783" s="3" t="s">
        <v>137</v>
      </c>
      <c r="C1783" s="3" t="s">
        <v>138</v>
      </c>
      <c r="D1783" s="3" t="s">
        <v>701</v>
      </c>
      <c r="E1783" s="5">
        <v>495664</v>
      </c>
      <c r="F1783" s="5">
        <v>56609</v>
      </c>
      <c r="G1783" s="5">
        <v>44518</v>
      </c>
      <c r="H1783" s="5">
        <v>153932</v>
      </c>
      <c r="I1783" s="5">
        <v>137099</v>
      </c>
      <c r="J1783" s="5">
        <v>75265</v>
      </c>
      <c r="K1783" s="5">
        <v>9356</v>
      </c>
      <c r="L1783" s="5">
        <v>20054</v>
      </c>
      <c r="M1783" s="5">
        <v>0</v>
      </c>
      <c r="N1783" s="5">
        <v>6786</v>
      </c>
      <c r="O1783" s="6">
        <v>11.42084153781594</v>
      </c>
      <c r="P1783" s="6">
        <v>8.981487459246587</v>
      </c>
      <c r="Q1783" s="6">
        <v>31.055715161883857</v>
      </c>
      <c r="R1783" s="6">
        <v>27.659664611511023</v>
      </c>
      <c r="S1783" s="6">
        <v>15.184681558475097</v>
      </c>
      <c r="T1783" s="6">
        <v>1.8875689983537234</v>
      </c>
      <c r="U1783" s="6">
        <v>4.045885922721844</v>
      </c>
      <c r="V1783" s="6">
        <v>0</v>
      </c>
      <c r="W1783" s="6">
        <v>1.3690725975660931</v>
      </c>
      <c r="X1783" s="5">
        <v>155833</v>
      </c>
      <c r="Y1783" s="5">
        <v>133829</v>
      </c>
      <c r="Z1783" s="5">
        <v>8112</v>
      </c>
      <c r="AA1783" s="5">
        <v>17244</v>
      </c>
      <c r="AB1783" s="5">
        <v>13253</v>
      </c>
      <c r="AC1783" s="5">
        <v>1331</v>
      </c>
      <c r="AD1783" s="5">
        <v>138589</v>
      </c>
      <c r="AE1783" s="5">
        <v>120576</v>
      </c>
      <c r="AF1783" s="5">
        <v>6781</v>
      </c>
      <c r="AG1783" s="6">
        <v>5.6238389065817413</v>
      </c>
      <c r="AH1783" s="6">
        <v>87.00257596201719</v>
      </c>
      <c r="AI1783" s="3">
        <v>10.043009130008301</v>
      </c>
      <c r="AJ1783" s="3">
        <v>76.855717930874505</v>
      </c>
    </row>
    <row r="1784" spans="1:36" hidden="1" x14ac:dyDescent="0.2">
      <c r="A1784" s="1" t="str">
        <f t="shared" si="27"/>
        <v>County DurhamMinorities - all other than White British</v>
      </c>
      <c r="B1784" s="3" t="s">
        <v>137</v>
      </c>
      <c r="C1784" s="3" t="s">
        <v>138</v>
      </c>
      <c r="D1784" s="3" t="s">
        <v>702</v>
      </c>
      <c r="E1784" s="5">
        <v>17578</v>
      </c>
      <c r="F1784" s="5">
        <v>1764</v>
      </c>
      <c r="G1784" s="5">
        <v>1306</v>
      </c>
      <c r="H1784" s="5">
        <v>4041</v>
      </c>
      <c r="I1784" s="5">
        <v>3838</v>
      </c>
      <c r="J1784" s="5">
        <v>2509</v>
      </c>
      <c r="K1784" s="5">
        <v>204</v>
      </c>
      <c r="L1784" s="5">
        <v>583</v>
      </c>
      <c r="M1784" s="5">
        <v>0</v>
      </c>
      <c r="N1784" s="5">
        <v>252</v>
      </c>
      <c r="O1784" s="6">
        <v>10.035271361929684</v>
      </c>
      <c r="P1784" s="6">
        <v>7.4297417226078055</v>
      </c>
      <c r="Q1784" s="6">
        <v>22.988963477073614</v>
      </c>
      <c r="R1784" s="6">
        <v>21.834110820343611</v>
      </c>
      <c r="S1784" s="6">
        <v>14.273523722835362</v>
      </c>
      <c r="T1784" s="6">
        <v>1.1605415860735009</v>
      </c>
      <c r="U1784" s="6">
        <v>3.3166458072590737</v>
      </c>
      <c r="V1784" s="6">
        <v>0</v>
      </c>
      <c r="W1784" s="6">
        <v>1.4336101945613835</v>
      </c>
      <c r="X1784" s="5">
        <v>6671</v>
      </c>
      <c r="Y1784" s="5">
        <v>5718</v>
      </c>
      <c r="Z1784" s="5">
        <v>369</v>
      </c>
      <c r="AA1784" s="5">
        <v>610</v>
      </c>
      <c r="AB1784" s="5">
        <v>487</v>
      </c>
      <c r="AC1784" s="5">
        <v>39</v>
      </c>
      <c r="AD1784" s="5">
        <v>6061</v>
      </c>
      <c r="AE1784" s="5">
        <v>5231</v>
      </c>
      <c r="AF1784" s="5">
        <v>330</v>
      </c>
      <c r="AG1784" s="6">
        <v>6.3085452112406806</v>
      </c>
      <c r="AH1784" s="6">
        <v>86.305890117142383</v>
      </c>
      <c r="AI1784" s="3">
        <v>8.0082135523613971</v>
      </c>
      <c r="AJ1784" s="3">
        <v>79.836065573770497</v>
      </c>
    </row>
    <row r="1785" spans="1:36" hidden="1" x14ac:dyDescent="0.2">
      <c r="A1785" s="1" t="str">
        <f t="shared" si="27"/>
        <v>County DurhamWhite Irish</v>
      </c>
      <c r="B1785" s="3" t="s">
        <v>137</v>
      </c>
      <c r="C1785" s="3" t="s">
        <v>138</v>
      </c>
      <c r="D1785" s="3" t="s">
        <v>703</v>
      </c>
      <c r="E1785" s="5">
        <v>1229</v>
      </c>
      <c r="F1785" s="5">
        <v>96</v>
      </c>
      <c r="G1785" s="5">
        <v>71</v>
      </c>
      <c r="H1785" s="5">
        <v>244</v>
      </c>
      <c r="I1785" s="5">
        <v>216</v>
      </c>
      <c r="J1785" s="5">
        <v>136</v>
      </c>
      <c r="K1785" s="5">
        <v>36</v>
      </c>
      <c r="L1785" s="5">
        <v>26</v>
      </c>
      <c r="M1785" s="5">
        <v>0</v>
      </c>
      <c r="N1785" s="5">
        <v>15</v>
      </c>
      <c r="O1785" s="6">
        <v>7.8112286411716845</v>
      </c>
      <c r="P1785" s="6">
        <v>5.777054515866558</v>
      </c>
      <c r="Q1785" s="6">
        <v>19.853539462978031</v>
      </c>
      <c r="R1785" s="6">
        <v>17.575264442636289</v>
      </c>
      <c r="S1785" s="6">
        <v>11.065907241659886</v>
      </c>
      <c r="T1785" s="6">
        <v>2.9292107404393817</v>
      </c>
      <c r="U1785" s="6">
        <v>2.1155410903173313</v>
      </c>
      <c r="V1785" s="6">
        <v>0</v>
      </c>
      <c r="W1785" s="6">
        <v>1.2205044751830756</v>
      </c>
      <c r="X1785" s="5">
        <v>415</v>
      </c>
      <c r="Y1785" s="5">
        <v>380</v>
      </c>
      <c r="Z1785" s="5">
        <v>7</v>
      </c>
      <c r="AA1785" s="5">
        <v>33</v>
      </c>
      <c r="AB1785" s="5">
        <v>28</v>
      </c>
      <c r="AC1785" s="5">
        <v>1</v>
      </c>
      <c r="AD1785" s="5">
        <v>382</v>
      </c>
      <c r="AE1785" s="5">
        <v>352</v>
      </c>
      <c r="AF1785" s="5">
        <v>6</v>
      </c>
      <c r="AG1785" s="6">
        <v>1.7045454545454546</v>
      </c>
      <c r="AH1785" s="6">
        <v>92.146596858638745</v>
      </c>
      <c r="AI1785" s="3">
        <v>3.5714285714285716</v>
      </c>
      <c r="AJ1785" s="3">
        <v>84.848484848484844</v>
      </c>
    </row>
    <row r="1786" spans="1:36" hidden="1" x14ac:dyDescent="0.2">
      <c r="A1786" s="1" t="str">
        <f t="shared" si="27"/>
        <v>County DurhamWhite Gyspy or Irish Traveller</v>
      </c>
      <c r="B1786" s="3" t="s">
        <v>137</v>
      </c>
      <c r="C1786" s="3" t="s">
        <v>138</v>
      </c>
      <c r="D1786" s="3" t="s">
        <v>704</v>
      </c>
      <c r="E1786" s="5">
        <v>467</v>
      </c>
      <c r="F1786" s="5">
        <v>68</v>
      </c>
      <c r="G1786" s="5">
        <v>48</v>
      </c>
      <c r="H1786" s="5">
        <v>175</v>
      </c>
      <c r="I1786" s="5">
        <v>203</v>
      </c>
      <c r="J1786" s="5">
        <v>94</v>
      </c>
      <c r="K1786" s="5">
        <v>2</v>
      </c>
      <c r="L1786" s="5">
        <v>29</v>
      </c>
      <c r="M1786" s="5">
        <v>0</v>
      </c>
      <c r="N1786" s="5">
        <v>16</v>
      </c>
      <c r="O1786" s="6">
        <v>14.5610278372591</v>
      </c>
      <c r="P1786" s="6">
        <v>10.278372591006423</v>
      </c>
      <c r="Q1786" s="6">
        <v>37.473233404710918</v>
      </c>
      <c r="R1786" s="6">
        <v>43.468950749464668</v>
      </c>
      <c r="S1786" s="6">
        <v>20.128479657387579</v>
      </c>
      <c r="T1786" s="6">
        <v>0.42826552462526768</v>
      </c>
      <c r="U1786" s="6">
        <v>6.209850107066381</v>
      </c>
      <c r="V1786" s="6">
        <v>0</v>
      </c>
      <c r="W1786" s="6">
        <v>3.4261241970021414</v>
      </c>
      <c r="X1786" s="5">
        <v>124</v>
      </c>
      <c r="Y1786" s="5">
        <v>68</v>
      </c>
      <c r="Z1786" s="5">
        <v>18</v>
      </c>
      <c r="AA1786" s="5">
        <v>17</v>
      </c>
      <c r="AB1786" s="5">
        <v>6</v>
      </c>
      <c r="AC1786" s="5">
        <v>2</v>
      </c>
      <c r="AD1786" s="5">
        <v>107</v>
      </c>
      <c r="AE1786" s="5">
        <v>62</v>
      </c>
      <c r="AF1786" s="5">
        <v>16</v>
      </c>
      <c r="AG1786" s="6">
        <v>25.806451612903224</v>
      </c>
      <c r="AH1786" s="6">
        <v>57.943925233644862</v>
      </c>
      <c r="AI1786" s="3">
        <v>33.333333333333336</v>
      </c>
      <c r="AJ1786" s="3">
        <v>35.294117647058826</v>
      </c>
    </row>
    <row r="1787" spans="1:36" hidden="1" x14ac:dyDescent="0.2">
      <c r="A1787" s="1" t="str">
        <f t="shared" si="27"/>
        <v>County DurhamWhite Other</v>
      </c>
      <c r="B1787" s="3" t="s">
        <v>137</v>
      </c>
      <c r="C1787" s="3" t="s">
        <v>138</v>
      </c>
      <c r="D1787" s="3" t="s">
        <v>705</v>
      </c>
      <c r="E1787" s="5">
        <v>6409</v>
      </c>
      <c r="F1787" s="5">
        <v>683</v>
      </c>
      <c r="G1787" s="5">
        <v>508</v>
      </c>
      <c r="H1787" s="5">
        <v>1552</v>
      </c>
      <c r="I1787" s="5">
        <v>1493</v>
      </c>
      <c r="J1787" s="5">
        <v>993</v>
      </c>
      <c r="K1787" s="5">
        <v>86</v>
      </c>
      <c r="L1787" s="5">
        <v>197</v>
      </c>
      <c r="M1787" s="5">
        <v>0</v>
      </c>
      <c r="N1787" s="5">
        <v>79</v>
      </c>
      <c r="O1787" s="6">
        <v>10.656888750195039</v>
      </c>
      <c r="P1787" s="6">
        <v>7.9263535652987986</v>
      </c>
      <c r="Q1787" s="6">
        <v>24.215946325479795</v>
      </c>
      <c r="R1787" s="6">
        <v>23.295365891714777</v>
      </c>
      <c r="S1787" s="6">
        <v>15.493836792011233</v>
      </c>
      <c r="T1787" s="6">
        <v>1.3418630051490092</v>
      </c>
      <c r="U1787" s="6">
        <v>3.0738024652831957</v>
      </c>
      <c r="V1787" s="6">
        <v>0</v>
      </c>
      <c r="W1787" s="6">
        <v>1.2326415977531595</v>
      </c>
      <c r="X1787" s="5">
        <v>2994</v>
      </c>
      <c r="Y1787" s="5">
        <v>2710</v>
      </c>
      <c r="Z1787" s="5">
        <v>134</v>
      </c>
      <c r="AA1787" s="5">
        <v>256</v>
      </c>
      <c r="AB1787" s="5">
        <v>222</v>
      </c>
      <c r="AC1787" s="5">
        <v>13</v>
      </c>
      <c r="AD1787" s="5">
        <v>2738</v>
      </c>
      <c r="AE1787" s="5">
        <v>2488</v>
      </c>
      <c r="AF1787" s="5">
        <v>121</v>
      </c>
      <c r="AG1787" s="6">
        <v>4.863344051446945</v>
      </c>
      <c r="AH1787" s="6">
        <v>90.86924762600438</v>
      </c>
      <c r="AI1787" s="3">
        <v>5.8558558558558556</v>
      </c>
      <c r="AJ1787" s="3">
        <v>86.71875</v>
      </c>
    </row>
    <row r="1788" spans="1:36" hidden="1" x14ac:dyDescent="0.2">
      <c r="A1788" s="1" t="str">
        <f t="shared" si="27"/>
        <v>County DurhamMixed White and Black Caribbean</v>
      </c>
      <c r="B1788" s="3" t="s">
        <v>137</v>
      </c>
      <c r="C1788" s="3" t="s">
        <v>138</v>
      </c>
      <c r="D1788" s="3" t="s">
        <v>706</v>
      </c>
      <c r="E1788" s="5">
        <v>969</v>
      </c>
      <c r="F1788" s="5">
        <v>139</v>
      </c>
      <c r="G1788" s="5">
        <v>105</v>
      </c>
      <c r="H1788" s="5">
        <v>322</v>
      </c>
      <c r="I1788" s="5">
        <v>306</v>
      </c>
      <c r="J1788" s="5">
        <v>162</v>
      </c>
      <c r="K1788" s="5">
        <v>13</v>
      </c>
      <c r="L1788" s="5">
        <v>50</v>
      </c>
      <c r="M1788" s="5">
        <v>0</v>
      </c>
      <c r="N1788" s="5">
        <v>18</v>
      </c>
      <c r="O1788" s="6">
        <v>14.344685242518059</v>
      </c>
      <c r="P1788" s="6">
        <v>10.835913312693499</v>
      </c>
      <c r="Q1788" s="6">
        <v>33.230134158926731</v>
      </c>
      <c r="R1788" s="6">
        <v>31.578947368421051</v>
      </c>
      <c r="S1788" s="6">
        <v>16.71826625386997</v>
      </c>
      <c r="T1788" s="6">
        <v>1.3415892672858618</v>
      </c>
      <c r="U1788" s="6">
        <v>5.1599587203302377</v>
      </c>
      <c r="V1788" s="6">
        <v>0</v>
      </c>
      <c r="W1788" s="6">
        <v>1.8575851393188854</v>
      </c>
      <c r="X1788" s="5">
        <v>289</v>
      </c>
      <c r="Y1788" s="5">
        <v>214</v>
      </c>
      <c r="Z1788" s="5">
        <v>25</v>
      </c>
      <c r="AA1788" s="5">
        <v>48</v>
      </c>
      <c r="AB1788" s="5">
        <v>35</v>
      </c>
      <c r="AC1788" s="5">
        <v>4</v>
      </c>
      <c r="AD1788" s="5">
        <v>241</v>
      </c>
      <c r="AE1788" s="5">
        <v>179</v>
      </c>
      <c r="AF1788" s="5">
        <v>21</v>
      </c>
      <c r="AG1788" s="6">
        <v>11.731843575418994</v>
      </c>
      <c r="AH1788" s="6">
        <v>74.273858921161832</v>
      </c>
      <c r="AI1788" s="3">
        <v>11.428571428571429</v>
      </c>
      <c r="AJ1788" s="3">
        <v>72.916666666666671</v>
      </c>
    </row>
    <row r="1789" spans="1:36" hidden="1" x14ac:dyDescent="0.2">
      <c r="A1789" s="1" t="str">
        <f t="shared" si="27"/>
        <v>County DurhamMixed White and Black African</v>
      </c>
      <c r="B1789" s="3" t="s">
        <v>137</v>
      </c>
      <c r="C1789" s="3" t="s">
        <v>138</v>
      </c>
      <c r="D1789" s="3" t="s">
        <v>707</v>
      </c>
      <c r="E1789" s="5">
        <v>321</v>
      </c>
      <c r="F1789" s="5">
        <v>40</v>
      </c>
      <c r="G1789" s="5">
        <v>34</v>
      </c>
      <c r="H1789" s="5">
        <v>86</v>
      </c>
      <c r="I1789" s="5">
        <v>85</v>
      </c>
      <c r="J1789" s="5">
        <v>52</v>
      </c>
      <c r="K1789" s="5">
        <v>8</v>
      </c>
      <c r="L1789" s="5">
        <v>23</v>
      </c>
      <c r="M1789" s="5">
        <v>0</v>
      </c>
      <c r="N1789" s="5">
        <v>15</v>
      </c>
      <c r="O1789" s="6">
        <v>12.461059190031152</v>
      </c>
      <c r="P1789" s="6">
        <v>10.59190031152648</v>
      </c>
      <c r="Q1789" s="6">
        <v>26.791277258566979</v>
      </c>
      <c r="R1789" s="6">
        <v>26.4797507788162</v>
      </c>
      <c r="S1789" s="6">
        <v>16.199376947040498</v>
      </c>
      <c r="T1789" s="6">
        <v>2.4922118380062304</v>
      </c>
      <c r="U1789" s="6">
        <v>7.1651090342679131</v>
      </c>
      <c r="V1789" s="6">
        <v>0</v>
      </c>
      <c r="W1789" s="6">
        <v>4.6728971962616823</v>
      </c>
      <c r="X1789" s="5">
        <v>78</v>
      </c>
      <c r="Y1789" s="5">
        <v>68</v>
      </c>
      <c r="Z1789" s="5">
        <v>4</v>
      </c>
      <c r="AA1789" s="5">
        <v>9</v>
      </c>
      <c r="AB1789" s="5">
        <v>8</v>
      </c>
      <c r="AC1789" s="5">
        <v>0</v>
      </c>
      <c r="AD1789" s="5">
        <v>69</v>
      </c>
      <c r="AE1789" s="5">
        <v>60</v>
      </c>
      <c r="AF1789" s="5">
        <v>4</v>
      </c>
      <c r="AG1789" s="6">
        <v>6.666666666666667</v>
      </c>
      <c r="AH1789" s="6">
        <v>86.956521739130437</v>
      </c>
      <c r="AI1789" s="3">
        <v>0</v>
      </c>
      <c r="AJ1789" s="3">
        <v>88.888888888888886</v>
      </c>
    </row>
    <row r="1790" spans="1:36" hidden="1" x14ac:dyDescent="0.2">
      <c r="A1790" s="1" t="str">
        <f t="shared" si="27"/>
        <v>County DurhamMixed White and Asian</v>
      </c>
      <c r="B1790" s="3" t="s">
        <v>137</v>
      </c>
      <c r="C1790" s="3" t="s">
        <v>138</v>
      </c>
      <c r="D1790" s="3" t="s">
        <v>708</v>
      </c>
      <c r="E1790" s="5">
        <v>1093</v>
      </c>
      <c r="F1790" s="5">
        <v>100</v>
      </c>
      <c r="G1790" s="5">
        <v>72</v>
      </c>
      <c r="H1790" s="5">
        <v>236</v>
      </c>
      <c r="I1790" s="5">
        <v>216</v>
      </c>
      <c r="J1790" s="5">
        <v>118</v>
      </c>
      <c r="K1790" s="5">
        <v>21</v>
      </c>
      <c r="L1790" s="5">
        <v>26</v>
      </c>
      <c r="M1790" s="5">
        <v>0</v>
      </c>
      <c r="N1790" s="5">
        <v>8</v>
      </c>
      <c r="O1790" s="6">
        <v>9.149130832570906</v>
      </c>
      <c r="P1790" s="6">
        <v>6.5873741994510517</v>
      </c>
      <c r="Q1790" s="6">
        <v>21.591948764867336</v>
      </c>
      <c r="R1790" s="6">
        <v>19.762122598353155</v>
      </c>
      <c r="S1790" s="6">
        <v>10.795974382433668</v>
      </c>
      <c r="T1790" s="6">
        <v>1.9213174748398902</v>
      </c>
      <c r="U1790" s="6">
        <v>2.3787740164684354</v>
      </c>
      <c r="V1790" s="6">
        <v>0</v>
      </c>
      <c r="W1790" s="6">
        <v>0.73193046660567251</v>
      </c>
      <c r="X1790" s="5">
        <v>221</v>
      </c>
      <c r="Y1790" s="5">
        <v>198</v>
      </c>
      <c r="Z1790" s="5">
        <v>10</v>
      </c>
      <c r="AA1790" s="5">
        <v>23</v>
      </c>
      <c r="AB1790" s="5">
        <v>18</v>
      </c>
      <c r="AC1790" s="5">
        <v>1</v>
      </c>
      <c r="AD1790" s="5">
        <v>198</v>
      </c>
      <c r="AE1790" s="5">
        <v>180</v>
      </c>
      <c r="AF1790" s="5">
        <v>9</v>
      </c>
      <c r="AG1790" s="6">
        <v>5</v>
      </c>
      <c r="AH1790" s="6">
        <v>90.909090909090907</v>
      </c>
      <c r="AI1790" s="3">
        <v>5.5555555555555554</v>
      </c>
      <c r="AJ1790" s="3">
        <v>78.260869565217391</v>
      </c>
    </row>
    <row r="1791" spans="1:36" hidden="1" x14ac:dyDescent="0.2">
      <c r="A1791" s="1" t="str">
        <f t="shared" si="27"/>
        <v>County DurhamMixed Other</v>
      </c>
      <c r="B1791" s="3" t="s">
        <v>137</v>
      </c>
      <c r="C1791" s="3" t="s">
        <v>138</v>
      </c>
      <c r="D1791" s="3" t="s">
        <v>709</v>
      </c>
      <c r="E1791" s="5">
        <v>711</v>
      </c>
      <c r="F1791" s="5">
        <v>71</v>
      </c>
      <c r="G1791" s="5">
        <v>48</v>
      </c>
      <c r="H1791" s="5">
        <v>183</v>
      </c>
      <c r="I1791" s="5">
        <v>165</v>
      </c>
      <c r="J1791" s="5">
        <v>101</v>
      </c>
      <c r="K1791" s="5">
        <v>5</v>
      </c>
      <c r="L1791" s="5">
        <v>29</v>
      </c>
      <c r="M1791" s="5">
        <v>0</v>
      </c>
      <c r="N1791" s="5">
        <v>13</v>
      </c>
      <c r="O1791" s="6">
        <v>9.9859353023909989</v>
      </c>
      <c r="P1791" s="6">
        <v>6.7510548523206753</v>
      </c>
      <c r="Q1791" s="6">
        <v>25.738396624472575</v>
      </c>
      <c r="R1791" s="6">
        <v>23.206751054852322</v>
      </c>
      <c r="S1791" s="6">
        <v>14.205344585091421</v>
      </c>
      <c r="T1791" s="6">
        <v>0.70323488045007032</v>
      </c>
      <c r="U1791" s="6">
        <v>4.0787623066104075</v>
      </c>
      <c r="V1791" s="6">
        <v>0</v>
      </c>
      <c r="W1791" s="6">
        <v>1.8284106891701828</v>
      </c>
      <c r="X1791" s="5">
        <v>226</v>
      </c>
      <c r="Y1791" s="5">
        <v>183</v>
      </c>
      <c r="Z1791" s="5">
        <v>20</v>
      </c>
      <c r="AA1791" s="5">
        <v>29</v>
      </c>
      <c r="AB1791" s="5">
        <v>18</v>
      </c>
      <c r="AC1791" s="5">
        <v>5</v>
      </c>
      <c r="AD1791" s="5">
        <v>197</v>
      </c>
      <c r="AE1791" s="5">
        <v>165</v>
      </c>
      <c r="AF1791" s="5">
        <v>15</v>
      </c>
      <c r="AG1791" s="6">
        <v>9.0909090909090917</v>
      </c>
      <c r="AH1791" s="6">
        <v>83.756345177664969</v>
      </c>
      <c r="AI1791" s="3">
        <v>27.777777777777779</v>
      </c>
      <c r="AJ1791" s="3">
        <v>62.068965517241381</v>
      </c>
    </row>
    <row r="1792" spans="1:36" hidden="1" x14ac:dyDescent="0.2">
      <c r="A1792" s="1" t="str">
        <f t="shared" si="27"/>
        <v>County DurhamIndian</v>
      </c>
      <c r="B1792" s="3" t="s">
        <v>137</v>
      </c>
      <c r="C1792" s="3" t="s">
        <v>138</v>
      </c>
      <c r="D1792" s="3" t="s">
        <v>710</v>
      </c>
      <c r="E1792" s="5">
        <v>1368</v>
      </c>
      <c r="F1792" s="5">
        <v>130</v>
      </c>
      <c r="G1792" s="5">
        <v>94</v>
      </c>
      <c r="H1792" s="5">
        <v>282</v>
      </c>
      <c r="I1792" s="5">
        <v>294</v>
      </c>
      <c r="J1792" s="5">
        <v>175</v>
      </c>
      <c r="K1792" s="5">
        <v>3</v>
      </c>
      <c r="L1792" s="5">
        <v>62</v>
      </c>
      <c r="M1792" s="5">
        <v>0</v>
      </c>
      <c r="N1792" s="5">
        <v>31</v>
      </c>
      <c r="O1792" s="6">
        <v>9.5029239766081872</v>
      </c>
      <c r="P1792" s="6">
        <v>6.871345029239766</v>
      </c>
      <c r="Q1792" s="6">
        <v>20.614035087719298</v>
      </c>
      <c r="R1792" s="6">
        <v>21.491228070175438</v>
      </c>
      <c r="S1792" s="6">
        <v>12.792397660818713</v>
      </c>
      <c r="T1792" s="6">
        <v>0.21929824561403508</v>
      </c>
      <c r="U1792" s="6">
        <v>4.5321637426900585</v>
      </c>
      <c r="V1792" s="6">
        <v>0</v>
      </c>
      <c r="W1792" s="6">
        <v>2.2660818713450293</v>
      </c>
      <c r="X1792" s="5">
        <v>541</v>
      </c>
      <c r="Y1792" s="5">
        <v>482</v>
      </c>
      <c r="Z1792" s="5">
        <v>18</v>
      </c>
      <c r="AA1792" s="5">
        <v>41</v>
      </c>
      <c r="AB1792" s="5">
        <v>35</v>
      </c>
      <c r="AC1792" s="5">
        <v>0</v>
      </c>
      <c r="AD1792" s="5">
        <v>500</v>
      </c>
      <c r="AE1792" s="5">
        <v>447</v>
      </c>
      <c r="AF1792" s="5">
        <v>18</v>
      </c>
      <c r="AG1792" s="6">
        <v>4.026845637583893</v>
      </c>
      <c r="AH1792" s="6">
        <v>89.4</v>
      </c>
      <c r="AI1792" s="3">
        <v>0</v>
      </c>
      <c r="AJ1792" s="3">
        <v>85.365853658536579</v>
      </c>
    </row>
    <row r="1793" spans="1:36" hidden="1" x14ac:dyDescent="0.2">
      <c r="A1793" s="1" t="str">
        <f t="shared" si="27"/>
        <v>County DurhamPakistani</v>
      </c>
      <c r="B1793" s="3" t="s">
        <v>137</v>
      </c>
      <c r="C1793" s="3" t="s">
        <v>138</v>
      </c>
      <c r="D1793" s="3" t="s">
        <v>711</v>
      </c>
      <c r="E1793" s="5">
        <v>463</v>
      </c>
      <c r="F1793" s="5">
        <v>86</v>
      </c>
      <c r="G1793" s="5">
        <v>49</v>
      </c>
      <c r="H1793" s="5">
        <v>124</v>
      </c>
      <c r="I1793" s="5">
        <v>120</v>
      </c>
      <c r="J1793" s="5">
        <v>91</v>
      </c>
      <c r="K1793" s="5">
        <v>2</v>
      </c>
      <c r="L1793" s="5">
        <v>32</v>
      </c>
      <c r="M1793" s="5">
        <v>0</v>
      </c>
      <c r="N1793" s="5">
        <v>13</v>
      </c>
      <c r="O1793" s="6">
        <v>18.574514038876888</v>
      </c>
      <c r="P1793" s="6">
        <v>10.583153347732182</v>
      </c>
      <c r="Q1793" s="6">
        <v>26.781857451403887</v>
      </c>
      <c r="R1793" s="6">
        <v>25.91792656587473</v>
      </c>
      <c r="S1793" s="6">
        <v>19.654427645788338</v>
      </c>
      <c r="T1793" s="6">
        <v>0.43196544276457882</v>
      </c>
      <c r="U1793" s="6">
        <v>6.9114470842332612</v>
      </c>
      <c r="V1793" s="6">
        <v>0</v>
      </c>
      <c r="W1793" s="6">
        <v>2.8077753779697625</v>
      </c>
      <c r="X1793" s="5">
        <v>164</v>
      </c>
      <c r="Y1793" s="5">
        <v>117</v>
      </c>
      <c r="Z1793" s="5">
        <v>10</v>
      </c>
      <c r="AA1793" s="5">
        <v>27</v>
      </c>
      <c r="AB1793" s="5">
        <v>15</v>
      </c>
      <c r="AC1793" s="5">
        <v>1</v>
      </c>
      <c r="AD1793" s="5">
        <v>137</v>
      </c>
      <c r="AE1793" s="5">
        <v>102</v>
      </c>
      <c r="AF1793" s="5">
        <v>9</v>
      </c>
      <c r="AG1793" s="6">
        <v>8.8235294117647065</v>
      </c>
      <c r="AH1793" s="6">
        <v>74.452554744525543</v>
      </c>
      <c r="AI1793" s="3">
        <v>6.666666666666667</v>
      </c>
      <c r="AJ1793" s="3">
        <v>55.555555555555557</v>
      </c>
    </row>
    <row r="1794" spans="1:36" hidden="1" x14ac:dyDescent="0.2">
      <c r="A1794" s="1" t="str">
        <f t="shared" ref="A1794:A1857" si="28">C1794&amp;D1794</f>
        <v>County DurhamBangladeshi</v>
      </c>
      <c r="B1794" s="3" t="s">
        <v>137</v>
      </c>
      <c r="C1794" s="3" t="s">
        <v>138</v>
      </c>
      <c r="D1794" s="3" t="s">
        <v>712</v>
      </c>
      <c r="E1794" s="5">
        <v>241</v>
      </c>
      <c r="F1794" s="5">
        <v>40</v>
      </c>
      <c r="G1794" s="5">
        <v>19</v>
      </c>
      <c r="H1794" s="5">
        <v>61</v>
      </c>
      <c r="I1794" s="5">
        <v>65</v>
      </c>
      <c r="J1794" s="5">
        <v>42</v>
      </c>
      <c r="K1794" s="5">
        <v>0</v>
      </c>
      <c r="L1794" s="5">
        <v>23</v>
      </c>
      <c r="M1794" s="5">
        <v>0</v>
      </c>
      <c r="N1794" s="5">
        <v>10</v>
      </c>
      <c r="O1794" s="6">
        <v>16.597510373443985</v>
      </c>
      <c r="P1794" s="6">
        <v>7.8838174273858925</v>
      </c>
      <c r="Q1794" s="6">
        <v>25.311203319502074</v>
      </c>
      <c r="R1794" s="6">
        <v>26.970954356846473</v>
      </c>
      <c r="S1794" s="6">
        <v>17.427385892116181</v>
      </c>
      <c r="T1794" s="6">
        <v>0</v>
      </c>
      <c r="U1794" s="6">
        <v>9.5435684647302903</v>
      </c>
      <c r="V1794" s="6">
        <v>0</v>
      </c>
      <c r="W1794" s="6">
        <v>4.1493775933609962</v>
      </c>
      <c r="X1794" s="5">
        <v>82</v>
      </c>
      <c r="Y1794" s="5">
        <v>62</v>
      </c>
      <c r="Z1794" s="5">
        <v>7</v>
      </c>
      <c r="AA1794" s="5">
        <v>12</v>
      </c>
      <c r="AB1794" s="5">
        <v>7</v>
      </c>
      <c r="AC1794" s="5">
        <v>2</v>
      </c>
      <c r="AD1794" s="5">
        <v>70</v>
      </c>
      <c r="AE1794" s="5">
        <v>55</v>
      </c>
      <c r="AF1794" s="5">
        <v>5</v>
      </c>
      <c r="AG1794" s="6">
        <v>9.0909090909090917</v>
      </c>
      <c r="AH1794" s="6">
        <v>78.571428571428569</v>
      </c>
      <c r="AI1794" s="3">
        <v>28.571428571428573</v>
      </c>
      <c r="AJ1794" s="3">
        <v>58.333333333333336</v>
      </c>
    </row>
    <row r="1795" spans="1:36" hidden="1" x14ac:dyDescent="0.2">
      <c r="A1795" s="1" t="str">
        <f t="shared" si="28"/>
        <v>County DurhamChinese</v>
      </c>
      <c r="B1795" s="3" t="s">
        <v>137</v>
      </c>
      <c r="C1795" s="3" t="s">
        <v>138</v>
      </c>
      <c r="D1795" s="3" t="s">
        <v>713</v>
      </c>
      <c r="E1795" s="5">
        <v>1598</v>
      </c>
      <c r="F1795" s="5">
        <v>76</v>
      </c>
      <c r="G1795" s="5">
        <v>66</v>
      </c>
      <c r="H1795" s="5">
        <v>222</v>
      </c>
      <c r="I1795" s="5">
        <v>190</v>
      </c>
      <c r="J1795" s="5">
        <v>164</v>
      </c>
      <c r="K1795" s="5">
        <v>13</v>
      </c>
      <c r="L1795" s="5">
        <v>27</v>
      </c>
      <c r="M1795" s="5">
        <v>0</v>
      </c>
      <c r="N1795" s="5">
        <v>5</v>
      </c>
      <c r="O1795" s="6">
        <v>4.7559449311639552</v>
      </c>
      <c r="P1795" s="6">
        <v>4.1301627033792236</v>
      </c>
      <c r="Q1795" s="6">
        <v>13.892365456821027</v>
      </c>
      <c r="R1795" s="6">
        <v>11.889862327909887</v>
      </c>
      <c r="S1795" s="6">
        <v>10.262828535669588</v>
      </c>
      <c r="T1795" s="6">
        <v>0.81351689612015021</v>
      </c>
      <c r="U1795" s="6">
        <v>1.6896120150187734</v>
      </c>
      <c r="V1795" s="6">
        <v>0</v>
      </c>
      <c r="W1795" s="6">
        <v>0.31289111389236546</v>
      </c>
      <c r="X1795" s="5">
        <v>459</v>
      </c>
      <c r="Y1795" s="5">
        <v>393</v>
      </c>
      <c r="Z1795" s="5">
        <v>27</v>
      </c>
      <c r="AA1795" s="5">
        <v>23</v>
      </c>
      <c r="AB1795" s="5">
        <v>20</v>
      </c>
      <c r="AC1795" s="5">
        <v>3</v>
      </c>
      <c r="AD1795" s="5">
        <v>436</v>
      </c>
      <c r="AE1795" s="5">
        <v>373</v>
      </c>
      <c r="AF1795" s="5">
        <v>24</v>
      </c>
      <c r="AG1795" s="6">
        <v>6.4343163538873993</v>
      </c>
      <c r="AH1795" s="6">
        <v>85.550458715596335</v>
      </c>
      <c r="AI1795" s="3">
        <v>15</v>
      </c>
      <c r="AJ1795" s="3">
        <v>86.956521739130437</v>
      </c>
    </row>
    <row r="1796" spans="1:36" hidden="1" x14ac:dyDescent="0.2">
      <c r="A1796" s="1" t="str">
        <f t="shared" si="28"/>
        <v>County DurhamAsian Other</v>
      </c>
      <c r="B1796" s="3" t="s">
        <v>137</v>
      </c>
      <c r="C1796" s="3" t="s">
        <v>138</v>
      </c>
      <c r="D1796" s="3" t="s">
        <v>714</v>
      </c>
      <c r="E1796" s="5">
        <v>1186</v>
      </c>
      <c r="F1796" s="5">
        <v>100</v>
      </c>
      <c r="G1796" s="5">
        <v>86</v>
      </c>
      <c r="H1796" s="5">
        <v>231</v>
      </c>
      <c r="I1796" s="5">
        <v>212</v>
      </c>
      <c r="J1796" s="5">
        <v>157</v>
      </c>
      <c r="K1796" s="5">
        <v>6</v>
      </c>
      <c r="L1796" s="5">
        <v>24</v>
      </c>
      <c r="M1796" s="5">
        <v>0</v>
      </c>
      <c r="N1796" s="5">
        <v>11</v>
      </c>
      <c r="O1796" s="6">
        <v>8.4317032040472171</v>
      </c>
      <c r="P1796" s="6">
        <v>7.2512647554806069</v>
      </c>
      <c r="Q1796" s="6">
        <v>19.477234401349072</v>
      </c>
      <c r="R1796" s="6">
        <v>17.875210792580102</v>
      </c>
      <c r="S1796" s="6">
        <v>13.237774030354132</v>
      </c>
      <c r="T1796" s="6">
        <v>0.50590219224283306</v>
      </c>
      <c r="U1796" s="6">
        <v>2.0236087689713322</v>
      </c>
      <c r="V1796" s="6">
        <v>0</v>
      </c>
      <c r="W1796" s="6">
        <v>0.92748735244519398</v>
      </c>
      <c r="X1796" s="5">
        <v>516</v>
      </c>
      <c r="Y1796" s="5">
        <v>406</v>
      </c>
      <c r="Z1796" s="5">
        <v>34</v>
      </c>
      <c r="AA1796" s="5">
        <v>37</v>
      </c>
      <c r="AB1796" s="5">
        <v>32</v>
      </c>
      <c r="AC1796" s="5">
        <v>1</v>
      </c>
      <c r="AD1796" s="5">
        <v>479</v>
      </c>
      <c r="AE1796" s="5">
        <v>374</v>
      </c>
      <c r="AF1796" s="5">
        <v>33</v>
      </c>
      <c r="AG1796" s="6">
        <v>8.8235294117647065</v>
      </c>
      <c r="AH1796" s="6">
        <v>78.079331941544879</v>
      </c>
      <c r="AI1796" s="3">
        <v>3.125</v>
      </c>
      <c r="AJ1796" s="3">
        <v>86.486486486486484</v>
      </c>
    </row>
    <row r="1797" spans="1:36" hidden="1" x14ac:dyDescent="0.2">
      <c r="A1797" s="1" t="str">
        <f t="shared" si="28"/>
        <v>County DurhamBlack African</v>
      </c>
      <c r="B1797" s="3" t="s">
        <v>137</v>
      </c>
      <c r="C1797" s="3" t="s">
        <v>138</v>
      </c>
      <c r="D1797" s="3" t="s">
        <v>715</v>
      </c>
      <c r="E1797" s="5">
        <v>447</v>
      </c>
      <c r="F1797" s="5">
        <v>51</v>
      </c>
      <c r="G1797" s="5">
        <v>44</v>
      </c>
      <c r="H1797" s="5">
        <v>117</v>
      </c>
      <c r="I1797" s="5">
        <v>110</v>
      </c>
      <c r="J1797" s="5">
        <v>84</v>
      </c>
      <c r="K1797" s="5">
        <v>4</v>
      </c>
      <c r="L1797" s="5">
        <v>10</v>
      </c>
      <c r="M1797" s="5">
        <v>0</v>
      </c>
      <c r="N1797" s="5">
        <v>7</v>
      </c>
      <c r="O1797" s="6">
        <v>11.409395973154362</v>
      </c>
      <c r="P1797" s="6">
        <v>9.8434004474272925</v>
      </c>
      <c r="Q1797" s="6">
        <v>26.174496644295303</v>
      </c>
      <c r="R1797" s="6">
        <v>24.608501118568231</v>
      </c>
      <c r="S1797" s="6">
        <v>18.791946308724832</v>
      </c>
      <c r="T1797" s="6">
        <v>0.89485458612975388</v>
      </c>
      <c r="U1797" s="6">
        <v>2.2371364653243848</v>
      </c>
      <c r="V1797" s="6">
        <v>0</v>
      </c>
      <c r="W1797" s="6">
        <v>1.5659955257270695</v>
      </c>
      <c r="X1797" s="5">
        <v>173</v>
      </c>
      <c r="Y1797" s="5">
        <v>149</v>
      </c>
      <c r="Z1797" s="5">
        <v>21</v>
      </c>
      <c r="AA1797" s="5">
        <v>25</v>
      </c>
      <c r="AB1797" s="5">
        <v>22</v>
      </c>
      <c r="AC1797" s="5">
        <v>3</v>
      </c>
      <c r="AD1797" s="5">
        <v>148</v>
      </c>
      <c r="AE1797" s="5">
        <v>127</v>
      </c>
      <c r="AF1797" s="5">
        <v>18</v>
      </c>
      <c r="AG1797" s="6">
        <v>14.173228346456693</v>
      </c>
      <c r="AH1797" s="6">
        <v>85.810810810810807</v>
      </c>
      <c r="AI1797" s="3">
        <v>13.636363636363637</v>
      </c>
      <c r="AJ1797" s="3">
        <v>88</v>
      </c>
    </row>
    <row r="1798" spans="1:36" hidden="1" x14ac:dyDescent="0.2">
      <c r="A1798" s="1" t="str">
        <f t="shared" si="28"/>
        <v>County DurhamBlack Caribbean</v>
      </c>
      <c r="B1798" s="3" t="s">
        <v>137</v>
      </c>
      <c r="C1798" s="3" t="s">
        <v>138</v>
      </c>
      <c r="D1798" s="3" t="s">
        <v>716</v>
      </c>
      <c r="E1798" s="5">
        <v>158</v>
      </c>
      <c r="F1798" s="5">
        <v>6</v>
      </c>
      <c r="G1798" s="5">
        <v>5</v>
      </c>
      <c r="H1798" s="5">
        <v>26</v>
      </c>
      <c r="I1798" s="5">
        <v>22</v>
      </c>
      <c r="J1798" s="5">
        <v>10</v>
      </c>
      <c r="K1798" s="5">
        <v>2</v>
      </c>
      <c r="L1798" s="5">
        <v>7</v>
      </c>
      <c r="M1798" s="5">
        <v>0</v>
      </c>
      <c r="N1798" s="5">
        <v>1</v>
      </c>
      <c r="O1798" s="6">
        <v>3.7974683544303796</v>
      </c>
      <c r="P1798" s="6">
        <v>3.1645569620253164</v>
      </c>
      <c r="Q1798" s="6">
        <v>16.455696202531644</v>
      </c>
      <c r="R1798" s="6">
        <v>13.924050632911392</v>
      </c>
      <c r="S1798" s="6">
        <v>6.3291139240506329</v>
      </c>
      <c r="T1798" s="6">
        <v>1.2658227848101267</v>
      </c>
      <c r="U1798" s="6">
        <v>4.4303797468354427</v>
      </c>
      <c r="V1798" s="6">
        <v>0</v>
      </c>
      <c r="W1798" s="6">
        <v>0.63291139240506333</v>
      </c>
      <c r="X1798" s="5">
        <v>79</v>
      </c>
      <c r="Y1798" s="5">
        <v>69</v>
      </c>
      <c r="Z1798" s="5">
        <v>5</v>
      </c>
      <c r="AA1798" s="5">
        <v>4</v>
      </c>
      <c r="AB1798" s="5">
        <v>3</v>
      </c>
      <c r="AC1798" s="5">
        <v>0</v>
      </c>
      <c r="AD1798" s="5">
        <v>75</v>
      </c>
      <c r="AE1798" s="5">
        <v>66</v>
      </c>
      <c r="AF1798" s="5">
        <v>5</v>
      </c>
      <c r="AG1798" s="6">
        <v>7.5757575757575761</v>
      </c>
      <c r="AH1798" s="6">
        <v>88</v>
      </c>
      <c r="AI1798" s="3">
        <v>0</v>
      </c>
      <c r="AJ1798" s="3">
        <v>75</v>
      </c>
    </row>
    <row r="1799" spans="1:36" hidden="1" x14ac:dyDescent="0.2">
      <c r="A1799" s="1" t="str">
        <f t="shared" si="28"/>
        <v>County DurhamBlack Other</v>
      </c>
      <c r="B1799" s="3" t="s">
        <v>137</v>
      </c>
      <c r="C1799" s="3" t="s">
        <v>138</v>
      </c>
      <c r="D1799" s="3" t="s">
        <v>717</v>
      </c>
      <c r="E1799" s="5">
        <v>96</v>
      </c>
      <c r="F1799" s="5">
        <v>7</v>
      </c>
      <c r="G1799" s="5">
        <v>5</v>
      </c>
      <c r="H1799" s="5">
        <v>24</v>
      </c>
      <c r="I1799" s="5">
        <v>16</v>
      </c>
      <c r="J1799" s="5">
        <v>12</v>
      </c>
      <c r="K1799" s="5">
        <v>0</v>
      </c>
      <c r="L1799" s="5">
        <v>0</v>
      </c>
      <c r="M1799" s="5">
        <v>0</v>
      </c>
      <c r="N1799" s="5">
        <v>0</v>
      </c>
      <c r="O1799" s="6">
        <v>7.291666666666667</v>
      </c>
      <c r="P1799" s="6">
        <v>5.208333333333333</v>
      </c>
      <c r="Q1799" s="6">
        <v>25</v>
      </c>
      <c r="R1799" s="6">
        <v>16.666666666666668</v>
      </c>
      <c r="S1799" s="6">
        <v>12.5</v>
      </c>
      <c r="T1799" s="6">
        <v>0</v>
      </c>
      <c r="U1799" s="6">
        <v>0</v>
      </c>
      <c r="V1799" s="6">
        <v>0</v>
      </c>
      <c r="W1799" s="6">
        <v>0</v>
      </c>
      <c r="X1799" s="5">
        <v>40</v>
      </c>
      <c r="Y1799" s="5">
        <v>31</v>
      </c>
      <c r="Z1799" s="5">
        <v>6</v>
      </c>
      <c r="AA1799" s="5">
        <v>3</v>
      </c>
      <c r="AB1799" s="5">
        <v>2</v>
      </c>
      <c r="AC1799" s="5">
        <v>0</v>
      </c>
      <c r="AD1799" s="5">
        <v>37</v>
      </c>
      <c r="AE1799" s="5">
        <v>29</v>
      </c>
      <c r="AF1799" s="5">
        <v>6</v>
      </c>
      <c r="AG1799" s="6">
        <v>20.689655172413794</v>
      </c>
      <c r="AH1799" s="6">
        <v>78.378378378378372</v>
      </c>
      <c r="AI1799" s="3">
        <v>0</v>
      </c>
      <c r="AJ1799" s="3">
        <v>66.666666666666671</v>
      </c>
    </row>
    <row r="1800" spans="1:36" hidden="1" x14ac:dyDescent="0.2">
      <c r="A1800" s="1" t="str">
        <f t="shared" si="28"/>
        <v>County DurhamArab</v>
      </c>
      <c r="B1800" s="3" t="s">
        <v>137</v>
      </c>
      <c r="C1800" s="3" t="s">
        <v>138</v>
      </c>
      <c r="D1800" s="3" t="s">
        <v>699</v>
      </c>
      <c r="E1800" s="5">
        <v>459</v>
      </c>
      <c r="F1800" s="5">
        <v>10</v>
      </c>
      <c r="G1800" s="5">
        <v>16</v>
      </c>
      <c r="H1800" s="5">
        <v>48</v>
      </c>
      <c r="I1800" s="5">
        <v>26</v>
      </c>
      <c r="J1800" s="5">
        <v>40</v>
      </c>
      <c r="K1800" s="5">
        <v>2</v>
      </c>
      <c r="L1800" s="5">
        <v>3</v>
      </c>
      <c r="M1800" s="5">
        <v>0</v>
      </c>
      <c r="N1800" s="5">
        <v>1</v>
      </c>
      <c r="O1800" s="6">
        <v>2.1786492374727668</v>
      </c>
      <c r="P1800" s="6">
        <v>3.4858387799564272</v>
      </c>
      <c r="Q1800" s="6">
        <v>10.457516339869281</v>
      </c>
      <c r="R1800" s="6">
        <v>5.6644880174291936</v>
      </c>
      <c r="S1800" s="6">
        <v>8.7145969498910674</v>
      </c>
      <c r="T1800" s="6">
        <v>0.4357298474945534</v>
      </c>
      <c r="U1800" s="6">
        <v>0.65359477124183007</v>
      </c>
      <c r="V1800" s="6">
        <v>0</v>
      </c>
      <c r="W1800" s="6">
        <v>0.2178649237472767</v>
      </c>
      <c r="X1800" s="5">
        <v>121</v>
      </c>
      <c r="Y1800" s="5">
        <v>77</v>
      </c>
      <c r="Z1800" s="5">
        <v>6</v>
      </c>
      <c r="AA1800" s="5">
        <v>6</v>
      </c>
      <c r="AB1800" s="5">
        <v>6</v>
      </c>
      <c r="AC1800" s="5">
        <v>1</v>
      </c>
      <c r="AD1800" s="5">
        <v>115</v>
      </c>
      <c r="AE1800" s="5">
        <v>71</v>
      </c>
      <c r="AF1800" s="5">
        <v>5</v>
      </c>
      <c r="AG1800" s="3">
        <v>7.042253521126761</v>
      </c>
      <c r="AH1800" s="3">
        <v>61.739130434782609</v>
      </c>
      <c r="AI1800" s="3">
        <v>16.666666666666668</v>
      </c>
      <c r="AJ1800" s="3">
        <v>100</v>
      </c>
    </row>
    <row r="1801" spans="1:36" hidden="1" x14ac:dyDescent="0.2">
      <c r="A1801" s="1" t="str">
        <f t="shared" si="28"/>
        <v>County DurhamOther</v>
      </c>
      <c r="B1801" s="3" t="s">
        <v>137</v>
      </c>
      <c r="C1801" s="3" t="s">
        <v>138</v>
      </c>
      <c r="D1801" s="3" t="s">
        <v>718</v>
      </c>
      <c r="E1801" s="5">
        <v>363</v>
      </c>
      <c r="F1801" s="5">
        <v>61</v>
      </c>
      <c r="G1801" s="5">
        <v>36</v>
      </c>
      <c r="H1801" s="5">
        <v>108</v>
      </c>
      <c r="I1801" s="5">
        <v>99</v>
      </c>
      <c r="J1801" s="5">
        <v>78</v>
      </c>
      <c r="K1801" s="5">
        <v>1</v>
      </c>
      <c r="L1801" s="5">
        <v>15</v>
      </c>
      <c r="M1801" s="5">
        <v>0</v>
      </c>
      <c r="N1801" s="5">
        <v>9</v>
      </c>
      <c r="O1801" s="6">
        <v>16.804407713498623</v>
      </c>
      <c r="P1801" s="6">
        <v>9.9173553719008272</v>
      </c>
      <c r="Q1801" s="6">
        <v>29.75206611570248</v>
      </c>
      <c r="R1801" s="6">
        <v>27.272727272727273</v>
      </c>
      <c r="S1801" s="6">
        <v>21.487603305785125</v>
      </c>
      <c r="T1801" s="6">
        <v>0.27548209366391185</v>
      </c>
      <c r="U1801" s="6">
        <v>4.1322314049586772</v>
      </c>
      <c r="V1801" s="6">
        <v>0</v>
      </c>
      <c r="W1801" s="6">
        <v>2.4793388429752068</v>
      </c>
      <c r="X1801" s="5">
        <v>149</v>
      </c>
      <c r="Y1801" s="5">
        <v>111</v>
      </c>
      <c r="Z1801" s="5">
        <v>17</v>
      </c>
      <c r="AA1801" s="5">
        <v>17</v>
      </c>
      <c r="AB1801" s="5">
        <v>10</v>
      </c>
      <c r="AC1801" s="5">
        <v>2</v>
      </c>
      <c r="AD1801" s="5">
        <v>132</v>
      </c>
      <c r="AE1801" s="5">
        <v>101</v>
      </c>
      <c r="AF1801" s="5">
        <v>15</v>
      </c>
      <c r="AG1801" s="6">
        <v>14.851485148514852</v>
      </c>
      <c r="AH1801" s="6">
        <v>76.515151515151516</v>
      </c>
      <c r="AI1801" s="3">
        <v>20</v>
      </c>
      <c r="AJ1801" s="3">
        <v>58.823529411764703</v>
      </c>
    </row>
    <row r="1802" spans="1:36" x14ac:dyDescent="0.2">
      <c r="A1802" s="1" t="str">
        <f t="shared" si="28"/>
        <v>CoventryAll people</v>
      </c>
      <c r="B1802" s="3" t="s">
        <v>609</v>
      </c>
      <c r="C1802" s="3" t="s">
        <v>610</v>
      </c>
      <c r="D1802" s="3" t="s">
        <v>700</v>
      </c>
      <c r="E1802" s="5">
        <v>316960</v>
      </c>
      <c r="F1802" s="5">
        <v>58150</v>
      </c>
      <c r="G1802" s="5">
        <v>57835</v>
      </c>
      <c r="H1802" s="5">
        <v>43611</v>
      </c>
      <c r="I1802" s="5">
        <v>38406</v>
      </c>
      <c r="J1802" s="5">
        <v>43324</v>
      </c>
      <c r="K1802" s="5">
        <v>25520</v>
      </c>
      <c r="L1802" s="5">
        <v>53959</v>
      </c>
      <c r="M1802" s="5">
        <v>73795</v>
      </c>
      <c r="N1802" s="5">
        <v>17174</v>
      </c>
      <c r="O1802" s="6">
        <v>18.346163553760729</v>
      </c>
      <c r="P1802" s="6">
        <v>18.246781928319031</v>
      </c>
      <c r="Q1802" s="6">
        <v>13.759149419485109</v>
      </c>
      <c r="R1802" s="6">
        <v>12.116986370519939</v>
      </c>
      <c r="S1802" s="6">
        <v>13.668601716304897</v>
      </c>
      <c r="T1802" s="6">
        <v>8.0514891468955074</v>
      </c>
      <c r="U1802" s="6">
        <v>17.023914689550733</v>
      </c>
      <c r="V1802" s="6">
        <v>23.282117617364968</v>
      </c>
      <c r="W1802" s="6">
        <v>5.4183493185259968</v>
      </c>
      <c r="X1802" s="5">
        <v>102314</v>
      </c>
      <c r="Y1802" s="5">
        <v>87211</v>
      </c>
      <c r="Z1802" s="5">
        <v>7095</v>
      </c>
      <c r="AA1802" s="5">
        <v>23287</v>
      </c>
      <c r="AB1802" s="5">
        <v>17642</v>
      </c>
      <c r="AC1802" s="5">
        <v>2637</v>
      </c>
      <c r="AD1802" s="5">
        <v>79027</v>
      </c>
      <c r="AE1802" s="5">
        <v>69569</v>
      </c>
      <c r="AF1802" s="5">
        <v>4458</v>
      </c>
      <c r="AG1802" s="6">
        <v>6.4080265635556071</v>
      </c>
      <c r="AH1802" s="6">
        <v>88.031938451415343</v>
      </c>
      <c r="AI1802" s="3">
        <v>14.947284888334655</v>
      </c>
      <c r="AJ1802" s="3">
        <v>75.759007171383175</v>
      </c>
    </row>
    <row r="1803" spans="1:36" hidden="1" x14ac:dyDescent="0.2">
      <c r="A1803" s="1" t="str">
        <f t="shared" si="28"/>
        <v>CoventryWhite British</v>
      </c>
      <c r="B1803" s="3" t="s">
        <v>609</v>
      </c>
      <c r="C1803" s="3" t="s">
        <v>610</v>
      </c>
      <c r="D1803" s="3" t="s">
        <v>701</v>
      </c>
      <c r="E1803" s="5">
        <v>211188</v>
      </c>
      <c r="F1803" s="5">
        <v>29319</v>
      </c>
      <c r="G1803" s="5">
        <v>26943</v>
      </c>
      <c r="H1803" s="5">
        <v>25984</v>
      </c>
      <c r="I1803" s="5">
        <v>22608</v>
      </c>
      <c r="J1803" s="5">
        <v>25301</v>
      </c>
      <c r="K1803" s="5">
        <v>16865</v>
      </c>
      <c r="L1803" s="5">
        <v>28920</v>
      </c>
      <c r="M1803" s="5">
        <v>33027</v>
      </c>
      <c r="N1803" s="5">
        <v>9747</v>
      </c>
      <c r="O1803" s="6">
        <v>13.88289107335644</v>
      </c>
      <c r="P1803" s="6">
        <v>12.757827149269845</v>
      </c>
      <c r="Q1803" s="6">
        <v>12.303729378563176</v>
      </c>
      <c r="R1803" s="6">
        <v>10.705153701914881</v>
      </c>
      <c r="S1803" s="6">
        <v>11.980320851563535</v>
      </c>
      <c r="T1803" s="6">
        <v>7.9857757069530466</v>
      </c>
      <c r="U1803" s="6">
        <v>13.693959884084324</v>
      </c>
      <c r="V1803" s="6">
        <v>15.638672651855218</v>
      </c>
      <c r="W1803" s="6">
        <v>4.6153190522188758</v>
      </c>
      <c r="X1803" s="5">
        <v>65452</v>
      </c>
      <c r="Y1803" s="5">
        <v>56774</v>
      </c>
      <c r="Z1803" s="5">
        <v>4019</v>
      </c>
      <c r="AA1803" s="5">
        <v>10696</v>
      </c>
      <c r="AB1803" s="5">
        <v>8104</v>
      </c>
      <c r="AC1803" s="5">
        <v>1211</v>
      </c>
      <c r="AD1803" s="5">
        <v>54756</v>
      </c>
      <c r="AE1803" s="5">
        <v>48670</v>
      </c>
      <c r="AF1803" s="5">
        <v>2808</v>
      </c>
      <c r="AG1803" s="6">
        <v>5.7694678446681733</v>
      </c>
      <c r="AH1803" s="6">
        <v>88.88523632113376</v>
      </c>
      <c r="AI1803" s="3">
        <v>14.943237907206317</v>
      </c>
      <c r="AJ1803" s="3">
        <v>75.76664173522812</v>
      </c>
    </row>
    <row r="1804" spans="1:36" hidden="1" x14ac:dyDescent="0.2">
      <c r="A1804" s="1" t="str">
        <f t="shared" si="28"/>
        <v>CoventryMinorities - all other than White British</v>
      </c>
      <c r="B1804" s="3" t="s">
        <v>609</v>
      </c>
      <c r="C1804" s="3" t="s">
        <v>610</v>
      </c>
      <c r="D1804" s="3" t="s">
        <v>702</v>
      </c>
      <c r="E1804" s="5">
        <v>105772</v>
      </c>
      <c r="F1804" s="5">
        <v>28831</v>
      </c>
      <c r="G1804" s="5">
        <v>30892</v>
      </c>
      <c r="H1804" s="5">
        <v>17627</v>
      </c>
      <c r="I1804" s="5">
        <v>15798</v>
      </c>
      <c r="J1804" s="5">
        <v>18023</v>
      </c>
      <c r="K1804" s="5">
        <v>8655</v>
      </c>
      <c r="L1804" s="5">
        <v>25039</v>
      </c>
      <c r="M1804" s="5">
        <v>40768</v>
      </c>
      <c r="N1804" s="5">
        <v>7427</v>
      </c>
      <c r="O1804" s="6">
        <v>27.257686344212079</v>
      </c>
      <c r="P1804" s="6">
        <v>29.206217146314714</v>
      </c>
      <c r="Q1804" s="6">
        <v>16.665090950346027</v>
      </c>
      <c r="R1804" s="6">
        <v>14.935899860076391</v>
      </c>
      <c r="S1804" s="6">
        <v>17.039481148129941</v>
      </c>
      <c r="T1804" s="6">
        <v>8.1826948530802106</v>
      </c>
      <c r="U1804" s="6">
        <v>23.6726165714934</v>
      </c>
      <c r="V1804" s="6">
        <v>38.543281775895323</v>
      </c>
      <c r="W1804" s="6">
        <v>7.0217070680331277</v>
      </c>
      <c r="X1804" s="5">
        <v>36862</v>
      </c>
      <c r="Y1804" s="5">
        <v>30437</v>
      </c>
      <c r="Z1804" s="5">
        <v>3076</v>
      </c>
      <c r="AA1804" s="5">
        <v>12591</v>
      </c>
      <c r="AB1804" s="5">
        <v>9538</v>
      </c>
      <c r="AC1804" s="5">
        <v>1426</v>
      </c>
      <c r="AD1804" s="5">
        <v>24271</v>
      </c>
      <c r="AE1804" s="5">
        <v>20899</v>
      </c>
      <c r="AF1804" s="5">
        <v>1650</v>
      </c>
      <c r="AG1804" s="6">
        <v>7.8951145987846312</v>
      </c>
      <c r="AH1804" s="6">
        <v>86.106876519302872</v>
      </c>
      <c r="AI1804" s="3">
        <v>14.950723422101069</v>
      </c>
      <c r="AJ1804" s="3">
        <v>75.752521642443014</v>
      </c>
    </row>
    <row r="1805" spans="1:36" hidden="1" x14ac:dyDescent="0.2">
      <c r="A1805" s="1" t="str">
        <f t="shared" si="28"/>
        <v>CoventryWhite Irish</v>
      </c>
      <c r="B1805" s="3" t="s">
        <v>609</v>
      </c>
      <c r="C1805" s="3" t="s">
        <v>610</v>
      </c>
      <c r="D1805" s="3" t="s">
        <v>703</v>
      </c>
      <c r="E1805" s="5">
        <v>7305</v>
      </c>
      <c r="F1805" s="5">
        <v>1145</v>
      </c>
      <c r="G1805" s="5">
        <v>1094</v>
      </c>
      <c r="H1805" s="5">
        <v>1012</v>
      </c>
      <c r="I1805" s="5">
        <v>904</v>
      </c>
      <c r="J1805" s="5">
        <v>908</v>
      </c>
      <c r="K1805" s="5">
        <v>489</v>
      </c>
      <c r="L1805" s="5">
        <v>1159</v>
      </c>
      <c r="M1805" s="5">
        <v>1539</v>
      </c>
      <c r="N1805" s="5">
        <v>416</v>
      </c>
      <c r="O1805" s="6">
        <v>15.674195756331279</v>
      </c>
      <c r="P1805" s="6">
        <v>14.976043805612594</v>
      </c>
      <c r="Q1805" s="6">
        <v>13.853524982888432</v>
      </c>
      <c r="R1805" s="6">
        <v>12.375085557837098</v>
      </c>
      <c r="S1805" s="6">
        <v>12.429842573579739</v>
      </c>
      <c r="T1805" s="6">
        <v>6.6940451745379876</v>
      </c>
      <c r="U1805" s="6">
        <v>15.865845311430528</v>
      </c>
      <c r="V1805" s="6">
        <v>21.067761806981519</v>
      </c>
      <c r="W1805" s="6">
        <v>5.6947296372347704</v>
      </c>
      <c r="X1805" s="5">
        <v>1362</v>
      </c>
      <c r="Y1805" s="5">
        <v>1192</v>
      </c>
      <c r="Z1805" s="5">
        <v>87</v>
      </c>
      <c r="AA1805" s="5">
        <v>214</v>
      </c>
      <c r="AB1805" s="5">
        <v>166</v>
      </c>
      <c r="AC1805" s="5">
        <v>33</v>
      </c>
      <c r="AD1805" s="5">
        <v>1148</v>
      </c>
      <c r="AE1805" s="5">
        <v>1026</v>
      </c>
      <c r="AF1805" s="5">
        <v>54</v>
      </c>
      <c r="AG1805" s="6">
        <v>5.2631578947368425</v>
      </c>
      <c r="AH1805" s="6">
        <v>89.372822299651574</v>
      </c>
      <c r="AI1805" s="3">
        <v>19.879518072289155</v>
      </c>
      <c r="AJ1805" s="3">
        <v>77.570093457943926</v>
      </c>
    </row>
    <row r="1806" spans="1:36" hidden="1" x14ac:dyDescent="0.2">
      <c r="A1806" s="1" t="str">
        <f t="shared" si="28"/>
        <v>CoventryWhite Gyspy or Irish Traveller</v>
      </c>
      <c r="B1806" s="3" t="s">
        <v>609</v>
      </c>
      <c r="C1806" s="3" t="s">
        <v>610</v>
      </c>
      <c r="D1806" s="3" t="s">
        <v>704</v>
      </c>
      <c r="E1806" s="5">
        <v>151</v>
      </c>
      <c r="F1806" s="5">
        <v>76</v>
      </c>
      <c r="G1806" s="5">
        <v>76</v>
      </c>
      <c r="H1806" s="5">
        <v>31</v>
      </c>
      <c r="I1806" s="5">
        <v>23</v>
      </c>
      <c r="J1806" s="5">
        <v>42</v>
      </c>
      <c r="K1806" s="5">
        <v>6</v>
      </c>
      <c r="L1806" s="5">
        <v>53</v>
      </c>
      <c r="M1806" s="5">
        <v>79</v>
      </c>
      <c r="N1806" s="5">
        <v>12</v>
      </c>
      <c r="O1806" s="6">
        <v>50.331125827814567</v>
      </c>
      <c r="P1806" s="6">
        <v>50.331125827814567</v>
      </c>
      <c r="Q1806" s="6">
        <v>20.52980132450331</v>
      </c>
      <c r="R1806" s="6">
        <v>15.231788079470199</v>
      </c>
      <c r="S1806" s="6">
        <v>27.814569536423843</v>
      </c>
      <c r="T1806" s="6">
        <v>3.9735099337748343</v>
      </c>
      <c r="U1806" s="6">
        <v>35.099337748344368</v>
      </c>
      <c r="V1806" s="6">
        <v>52.317880794701985</v>
      </c>
      <c r="W1806" s="6">
        <v>7.9470198675496686</v>
      </c>
      <c r="X1806" s="5">
        <v>53</v>
      </c>
      <c r="Y1806" s="5">
        <v>32</v>
      </c>
      <c r="Z1806" s="5">
        <v>5</v>
      </c>
      <c r="AA1806" s="5">
        <v>26</v>
      </c>
      <c r="AB1806" s="5">
        <v>15</v>
      </c>
      <c r="AC1806" s="5">
        <v>4</v>
      </c>
      <c r="AD1806" s="5">
        <v>27</v>
      </c>
      <c r="AE1806" s="5">
        <v>17</v>
      </c>
      <c r="AF1806" s="5">
        <v>1</v>
      </c>
      <c r="AG1806" s="6">
        <v>5.882352941176471</v>
      </c>
      <c r="AH1806" s="6">
        <v>62.962962962962962</v>
      </c>
      <c r="AI1806" s="3">
        <v>26.666666666666668</v>
      </c>
      <c r="AJ1806" s="3">
        <v>57.692307692307693</v>
      </c>
    </row>
    <row r="1807" spans="1:36" hidden="1" x14ac:dyDescent="0.2">
      <c r="A1807" s="1" t="str">
        <f t="shared" si="28"/>
        <v>CoventryWhite Other</v>
      </c>
      <c r="B1807" s="3" t="s">
        <v>609</v>
      </c>
      <c r="C1807" s="3" t="s">
        <v>610</v>
      </c>
      <c r="D1807" s="3" t="s">
        <v>705</v>
      </c>
      <c r="E1807" s="5">
        <v>15385</v>
      </c>
      <c r="F1807" s="5">
        <v>3688</v>
      </c>
      <c r="G1807" s="5">
        <v>3631</v>
      </c>
      <c r="H1807" s="5">
        <v>2592</v>
      </c>
      <c r="I1807" s="5">
        <v>2615</v>
      </c>
      <c r="J1807" s="5">
        <v>2529</v>
      </c>
      <c r="K1807" s="5">
        <v>1442</v>
      </c>
      <c r="L1807" s="5">
        <v>4094</v>
      </c>
      <c r="M1807" s="5">
        <v>5881</v>
      </c>
      <c r="N1807" s="5">
        <v>1192</v>
      </c>
      <c r="O1807" s="6">
        <v>23.971400714982124</v>
      </c>
      <c r="P1807" s="6">
        <v>23.60090997725057</v>
      </c>
      <c r="Q1807" s="6">
        <v>16.847578810529736</v>
      </c>
      <c r="R1807" s="6">
        <v>16.99707507312317</v>
      </c>
      <c r="S1807" s="6">
        <v>16.438089047773804</v>
      </c>
      <c r="T1807" s="6">
        <v>9.3727656808579791</v>
      </c>
      <c r="U1807" s="6">
        <v>26.610334741631458</v>
      </c>
      <c r="V1807" s="6">
        <v>38.225544361390966</v>
      </c>
      <c r="W1807" s="6">
        <v>7.7478063048423786</v>
      </c>
      <c r="X1807" s="5">
        <v>7013</v>
      </c>
      <c r="Y1807" s="5">
        <v>6317</v>
      </c>
      <c r="Z1807" s="5">
        <v>346</v>
      </c>
      <c r="AA1807" s="5">
        <v>2149</v>
      </c>
      <c r="AB1807" s="5">
        <v>1875</v>
      </c>
      <c r="AC1807" s="5">
        <v>123</v>
      </c>
      <c r="AD1807" s="5">
        <v>4864</v>
      </c>
      <c r="AE1807" s="5">
        <v>4442</v>
      </c>
      <c r="AF1807" s="5">
        <v>223</v>
      </c>
      <c r="AG1807" s="6">
        <v>5.0202611436289963</v>
      </c>
      <c r="AH1807" s="6">
        <v>91.32401315789474</v>
      </c>
      <c r="AI1807" s="3">
        <v>6.56</v>
      </c>
      <c r="AJ1807" s="3">
        <v>87.249883666821773</v>
      </c>
    </row>
    <row r="1808" spans="1:36" hidden="1" x14ac:dyDescent="0.2">
      <c r="A1808" s="1" t="str">
        <f t="shared" si="28"/>
        <v>CoventryMixed White and Black Caribbean</v>
      </c>
      <c r="B1808" s="3" t="s">
        <v>609</v>
      </c>
      <c r="C1808" s="3" t="s">
        <v>610</v>
      </c>
      <c r="D1808" s="3" t="s">
        <v>706</v>
      </c>
      <c r="E1808" s="5">
        <v>3672</v>
      </c>
      <c r="F1808" s="5">
        <v>1016</v>
      </c>
      <c r="G1808" s="5">
        <v>1010</v>
      </c>
      <c r="H1808" s="5">
        <v>801</v>
      </c>
      <c r="I1808" s="5">
        <v>710</v>
      </c>
      <c r="J1808" s="5">
        <v>793</v>
      </c>
      <c r="K1808" s="5">
        <v>254</v>
      </c>
      <c r="L1808" s="5">
        <v>900</v>
      </c>
      <c r="M1808" s="5">
        <v>1036</v>
      </c>
      <c r="N1808" s="5">
        <v>347</v>
      </c>
      <c r="O1808" s="6">
        <v>27.668845315904139</v>
      </c>
      <c r="P1808" s="6">
        <v>27.505446623093682</v>
      </c>
      <c r="Q1808" s="6">
        <v>21.813725490196077</v>
      </c>
      <c r="R1808" s="6">
        <v>19.335511982570807</v>
      </c>
      <c r="S1808" s="6">
        <v>21.595860566448803</v>
      </c>
      <c r="T1808" s="6">
        <v>6.9172113289760349</v>
      </c>
      <c r="U1808" s="6">
        <v>24.509803921568629</v>
      </c>
      <c r="V1808" s="6">
        <v>28.213507625272332</v>
      </c>
      <c r="W1808" s="6">
        <v>9.4498910675381271</v>
      </c>
      <c r="X1808" s="5">
        <v>859</v>
      </c>
      <c r="Y1808" s="5">
        <v>669</v>
      </c>
      <c r="Z1808" s="5">
        <v>112</v>
      </c>
      <c r="AA1808" s="5">
        <v>289</v>
      </c>
      <c r="AB1808" s="5">
        <v>188</v>
      </c>
      <c r="AC1808" s="5">
        <v>52</v>
      </c>
      <c r="AD1808" s="5">
        <v>570</v>
      </c>
      <c r="AE1808" s="5">
        <v>481</v>
      </c>
      <c r="AF1808" s="5">
        <v>60</v>
      </c>
      <c r="AG1808" s="6">
        <v>12.474012474012474</v>
      </c>
      <c r="AH1808" s="6">
        <v>84.385964912280699</v>
      </c>
      <c r="AI1808" s="3">
        <v>27.659574468085108</v>
      </c>
      <c r="AJ1808" s="3">
        <v>65.051903114186857</v>
      </c>
    </row>
    <row r="1809" spans="1:36" hidden="1" x14ac:dyDescent="0.2">
      <c r="A1809" s="1" t="str">
        <f t="shared" si="28"/>
        <v>CoventryMixed White and Black African</v>
      </c>
      <c r="B1809" s="3" t="s">
        <v>609</v>
      </c>
      <c r="C1809" s="3" t="s">
        <v>610</v>
      </c>
      <c r="D1809" s="3" t="s">
        <v>707</v>
      </c>
      <c r="E1809" s="5">
        <v>943</v>
      </c>
      <c r="F1809" s="5">
        <v>319</v>
      </c>
      <c r="G1809" s="5">
        <v>313</v>
      </c>
      <c r="H1809" s="5">
        <v>239</v>
      </c>
      <c r="I1809" s="5">
        <v>201</v>
      </c>
      <c r="J1809" s="5">
        <v>221</v>
      </c>
      <c r="K1809" s="5">
        <v>72</v>
      </c>
      <c r="L1809" s="5">
        <v>252</v>
      </c>
      <c r="M1809" s="5">
        <v>328</v>
      </c>
      <c r="N1809" s="5">
        <v>92</v>
      </c>
      <c r="O1809" s="6">
        <v>33.828207847295864</v>
      </c>
      <c r="P1809" s="6">
        <v>33.191940615058321</v>
      </c>
      <c r="Q1809" s="6">
        <v>25.344644750795332</v>
      </c>
      <c r="R1809" s="6">
        <v>21.314952279957581</v>
      </c>
      <c r="S1809" s="6">
        <v>23.435843054082714</v>
      </c>
      <c r="T1809" s="6">
        <v>7.6352067868504774</v>
      </c>
      <c r="U1809" s="6">
        <v>26.723223753976669</v>
      </c>
      <c r="V1809" s="6">
        <v>34.782608695652172</v>
      </c>
      <c r="W1809" s="6">
        <v>9.7560975609756095</v>
      </c>
      <c r="X1809" s="5">
        <v>258</v>
      </c>
      <c r="Y1809" s="5">
        <v>210</v>
      </c>
      <c r="Z1809" s="5">
        <v>22</v>
      </c>
      <c r="AA1809" s="5">
        <v>104</v>
      </c>
      <c r="AB1809" s="5">
        <v>85</v>
      </c>
      <c r="AC1809" s="5">
        <v>10</v>
      </c>
      <c r="AD1809" s="5">
        <v>154</v>
      </c>
      <c r="AE1809" s="5">
        <v>125</v>
      </c>
      <c r="AF1809" s="5">
        <v>12</v>
      </c>
      <c r="AG1809" s="6">
        <v>9.6</v>
      </c>
      <c r="AH1809" s="6">
        <v>81.168831168831176</v>
      </c>
      <c r="AI1809" s="3">
        <v>11.764705882352942</v>
      </c>
      <c r="AJ1809" s="3">
        <v>81.730769230769226</v>
      </c>
    </row>
    <row r="1810" spans="1:36" hidden="1" x14ac:dyDescent="0.2">
      <c r="A1810" s="1" t="str">
        <f t="shared" si="28"/>
        <v>CoventryMixed White and Asian</v>
      </c>
      <c r="B1810" s="3" t="s">
        <v>609</v>
      </c>
      <c r="C1810" s="3" t="s">
        <v>610</v>
      </c>
      <c r="D1810" s="3" t="s">
        <v>708</v>
      </c>
      <c r="E1810" s="5">
        <v>2388</v>
      </c>
      <c r="F1810" s="5">
        <v>531</v>
      </c>
      <c r="G1810" s="5">
        <v>542</v>
      </c>
      <c r="H1810" s="5">
        <v>346</v>
      </c>
      <c r="I1810" s="5">
        <v>347</v>
      </c>
      <c r="J1810" s="5">
        <v>359</v>
      </c>
      <c r="K1810" s="5">
        <v>214</v>
      </c>
      <c r="L1810" s="5">
        <v>524</v>
      </c>
      <c r="M1810" s="5">
        <v>767</v>
      </c>
      <c r="N1810" s="5">
        <v>163</v>
      </c>
      <c r="O1810" s="6">
        <v>22.236180904522612</v>
      </c>
      <c r="P1810" s="6">
        <v>22.696817420435512</v>
      </c>
      <c r="Q1810" s="6">
        <v>14.489112227805695</v>
      </c>
      <c r="R1810" s="6">
        <v>14.530988274706868</v>
      </c>
      <c r="S1810" s="6">
        <v>15.033500837520938</v>
      </c>
      <c r="T1810" s="6">
        <v>8.9614740368509214</v>
      </c>
      <c r="U1810" s="6">
        <v>21.943048576214405</v>
      </c>
      <c r="V1810" s="6">
        <v>32.118927973199327</v>
      </c>
      <c r="W1810" s="6">
        <v>6.8257956448911221</v>
      </c>
      <c r="X1810" s="5">
        <v>511</v>
      </c>
      <c r="Y1810" s="5">
        <v>391</v>
      </c>
      <c r="Z1810" s="5">
        <v>44</v>
      </c>
      <c r="AA1810" s="5">
        <v>164</v>
      </c>
      <c r="AB1810" s="5">
        <v>107</v>
      </c>
      <c r="AC1810" s="5">
        <v>24</v>
      </c>
      <c r="AD1810" s="5">
        <v>347</v>
      </c>
      <c r="AE1810" s="5">
        <v>284</v>
      </c>
      <c r="AF1810" s="5">
        <v>20</v>
      </c>
      <c r="AG1810" s="6">
        <v>7.042253521126761</v>
      </c>
      <c r="AH1810" s="6">
        <v>81.844380403458217</v>
      </c>
      <c r="AI1810" s="3">
        <v>22.429906542056074</v>
      </c>
      <c r="AJ1810" s="3">
        <v>65.243902439024396</v>
      </c>
    </row>
    <row r="1811" spans="1:36" hidden="1" x14ac:dyDescent="0.2">
      <c r="A1811" s="1" t="str">
        <f t="shared" si="28"/>
        <v>CoventryMixed Other</v>
      </c>
      <c r="B1811" s="3" t="s">
        <v>609</v>
      </c>
      <c r="C1811" s="3" t="s">
        <v>610</v>
      </c>
      <c r="D1811" s="3" t="s">
        <v>709</v>
      </c>
      <c r="E1811" s="5">
        <v>1227</v>
      </c>
      <c r="F1811" s="5">
        <v>321</v>
      </c>
      <c r="G1811" s="5">
        <v>314</v>
      </c>
      <c r="H1811" s="5">
        <v>224</v>
      </c>
      <c r="I1811" s="5">
        <v>201</v>
      </c>
      <c r="J1811" s="5">
        <v>209</v>
      </c>
      <c r="K1811" s="5">
        <v>142</v>
      </c>
      <c r="L1811" s="5">
        <v>292</v>
      </c>
      <c r="M1811" s="5">
        <v>408</v>
      </c>
      <c r="N1811" s="5">
        <v>64</v>
      </c>
      <c r="O1811" s="6">
        <v>26.161369193154034</v>
      </c>
      <c r="P1811" s="6">
        <v>25.59087204563977</v>
      </c>
      <c r="Q1811" s="6">
        <v>18.255908720456397</v>
      </c>
      <c r="R1811" s="6">
        <v>16.381418092909534</v>
      </c>
      <c r="S1811" s="6">
        <v>17.033414832925835</v>
      </c>
      <c r="T1811" s="6">
        <v>11.572942135289324</v>
      </c>
      <c r="U1811" s="6">
        <v>23.797881010594946</v>
      </c>
      <c r="V1811" s="6">
        <v>33.251833740831295</v>
      </c>
      <c r="W1811" s="6">
        <v>5.2159739201303994</v>
      </c>
      <c r="X1811" s="5">
        <v>355</v>
      </c>
      <c r="Y1811" s="5">
        <v>274</v>
      </c>
      <c r="Z1811" s="5">
        <v>29</v>
      </c>
      <c r="AA1811" s="5">
        <v>124</v>
      </c>
      <c r="AB1811" s="5">
        <v>89</v>
      </c>
      <c r="AC1811" s="5">
        <v>12</v>
      </c>
      <c r="AD1811" s="5">
        <v>231</v>
      </c>
      <c r="AE1811" s="5">
        <v>185</v>
      </c>
      <c r="AF1811" s="5">
        <v>17</v>
      </c>
      <c r="AG1811" s="6">
        <v>9.1891891891891895</v>
      </c>
      <c r="AH1811" s="6">
        <v>80.086580086580085</v>
      </c>
      <c r="AI1811" s="3">
        <v>13.48314606741573</v>
      </c>
      <c r="AJ1811" s="3">
        <v>71.774193548387103</v>
      </c>
    </row>
    <row r="1812" spans="1:36" hidden="1" x14ac:dyDescent="0.2">
      <c r="A1812" s="1" t="str">
        <f t="shared" si="28"/>
        <v>CoventryIndian</v>
      </c>
      <c r="B1812" s="3" t="s">
        <v>609</v>
      </c>
      <c r="C1812" s="3" t="s">
        <v>610</v>
      </c>
      <c r="D1812" s="3" t="s">
        <v>710</v>
      </c>
      <c r="E1812" s="5">
        <v>27751</v>
      </c>
      <c r="F1812" s="5">
        <v>5095</v>
      </c>
      <c r="G1812" s="5">
        <v>5554</v>
      </c>
      <c r="H1812" s="5">
        <v>2509</v>
      </c>
      <c r="I1812" s="5">
        <v>2043</v>
      </c>
      <c r="J1812" s="5">
        <v>2698</v>
      </c>
      <c r="K1812" s="5">
        <v>1935</v>
      </c>
      <c r="L1812" s="5">
        <v>4687</v>
      </c>
      <c r="M1812" s="5">
        <v>9040</v>
      </c>
      <c r="N1812" s="5">
        <v>807</v>
      </c>
      <c r="O1812" s="6">
        <v>18.35969874959461</v>
      </c>
      <c r="P1812" s="6">
        <v>20.013693200245037</v>
      </c>
      <c r="Q1812" s="6">
        <v>9.041115635472595</v>
      </c>
      <c r="R1812" s="6">
        <v>7.3618968685813124</v>
      </c>
      <c r="S1812" s="6">
        <v>9.7221721739757125</v>
      </c>
      <c r="T1812" s="6">
        <v>6.9727217037223888</v>
      </c>
      <c r="U1812" s="6">
        <v>16.889481460127563</v>
      </c>
      <c r="V1812" s="6">
        <v>32.575402688191417</v>
      </c>
      <c r="W1812" s="6">
        <v>2.9080033151958489</v>
      </c>
      <c r="X1812" s="5">
        <v>10556</v>
      </c>
      <c r="Y1812" s="5">
        <v>9296</v>
      </c>
      <c r="Z1812" s="5">
        <v>647</v>
      </c>
      <c r="AA1812" s="5">
        <v>2459</v>
      </c>
      <c r="AB1812" s="5">
        <v>1996</v>
      </c>
      <c r="AC1812" s="5">
        <v>188</v>
      </c>
      <c r="AD1812" s="5">
        <v>8097</v>
      </c>
      <c r="AE1812" s="5">
        <v>7300</v>
      </c>
      <c r="AF1812" s="5">
        <v>459</v>
      </c>
      <c r="AG1812" s="6">
        <v>6.2876712328767121</v>
      </c>
      <c r="AH1812" s="6">
        <v>90.156848215388422</v>
      </c>
      <c r="AI1812" s="3">
        <v>9.4188376753507015</v>
      </c>
      <c r="AJ1812" s="3">
        <v>81.17120780805206</v>
      </c>
    </row>
    <row r="1813" spans="1:36" hidden="1" x14ac:dyDescent="0.2">
      <c r="A1813" s="1" t="str">
        <f t="shared" si="28"/>
        <v>CoventryPakistani</v>
      </c>
      <c r="B1813" s="3" t="s">
        <v>609</v>
      </c>
      <c r="C1813" s="3" t="s">
        <v>610</v>
      </c>
      <c r="D1813" s="3" t="s">
        <v>711</v>
      </c>
      <c r="E1813" s="5">
        <v>9510</v>
      </c>
      <c r="F1813" s="5">
        <v>3647</v>
      </c>
      <c r="G1813" s="5">
        <v>4960</v>
      </c>
      <c r="H1813" s="5">
        <v>1648</v>
      </c>
      <c r="I1813" s="5">
        <v>959</v>
      </c>
      <c r="J1813" s="5">
        <v>2022</v>
      </c>
      <c r="K1813" s="5">
        <v>313</v>
      </c>
      <c r="L1813" s="5">
        <v>2010</v>
      </c>
      <c r="M1813" s="5">
        <v>5610</v>
      </c>
      <c r="N1813" s="5">
        <v>451</v>
      </c>
      <c r="O1813" s="6">
        <v>38.349106203995795</v>
      </c>
      <c r="P1813" s="6">
        <v>52.155625657202947</v>
      </c>
      <c r="Q1813" s="6">
        <v>17.329127234490009</v>
      </c>
      <c r="R1813" s="6">
        <v>10.084121976866456</v>
      </c>
      <c r="S1813" s="6">
        <v>21.261829652996845</v>
      </c>
      <c r="T1813" s="6">
        <v>3.2912723449001051</v>
      </c>
      <c r="U1813" s="6">
        <v>21.135646687697161</v>
      </c>
      <c r="V1813" s="6">
        <v>58.990536277602523</v>
      </c>
      <c r="W1813" s="6">
        <v>4.7423764458464772</v>
      </c>
      <c r="X1813" s="5">
        <v>3497</v>
      </c>
      <c r="Y1813" s="5">
        <v>2344</v>
      </c>
      <c r="Z1813" s="5">
        <v>281</v>
      </c>
      <c r="AA1813" s="5">
        <v>1956</v>
      </c>
      <c r="AB1813" s="5">
        <v>1258</v>
      </c>
      <c r="AC1813" s="5">
        <v>171</v>
      </c>
      <c r="AD1813" s="5">
        <v>1541</v>
      </c>
      <c r="AE1813" s="5">
        <v>1086</v>
      </c>
      <c r="AF1813" s="5">
        <v>110</v>
      </c>
      <c r="AG1813" s="6">
        <v>10.128913443830571</v>
      </c>
      <c r="AH1813" s="6">
        <v>70.473718364698243</v>
      </c>
      <c r="AI1813" s="3">
        <v>13.593004769475357</v>
      </c>
      <c r="AJ1813" s="3">
        <v>64.314928425357877</v>
      </c>
    </row>
    <row r="1814" spans="1:36" hidden="1" x14ac:dyDescent="0.2">
      <c r="A1814" s="1" t="str">
        <f t="shared" si="28"/>
        <v>CoventryBangladeshi</v>
      </c>
      <c r="B1814" s="3" t="s">
        <v>609</v>
      </c>
      <c r="C1814" s="3" t="s">
        <v>610</v>
      </c>
      <c r="D1814" s="3" t="s">
        <v>712</v>
      </c>
      <c r="E1814" s="5">
        <v>2951</v>
      </c>
      <c r="F1814" s="5">
        <v>1618</v>
      </c>
      <c r="G1814" s="5">
        <v>1754</v>
      </c>
      <c r="H1814" s="5">
        <v>574</v>
      </c>
      <c r="I1814" s="5">
        <v>415</v>
      </c>
      <c r="J1814" s="5">
        <v>580</v>
      </c>
      <c r="K1814" s="5">
        <v>38</v>
      </c>
      <c r="L1814" s="5">
        <v>1095</v>
      </c>
      <c r="M1814" s="5">
        <v>1934</v>
      </c>
      <c r="N1814" s="5">
        <v>245</v>
      </c>
      <c r="O1814" s="6">
        <v>54.828871568959677</v>
      </c>
      <c r="P1814" s="6">
        <v>59.437478820738733</v>
      </c>
      <c r="Q1814" s="6">
        <v>19.451033547949848</v>
      </c>
      <c r="R1814" s="6">
        <v>14.063029481531684</v>
      </c>
      <c r="S1814" s="6">
        <v>19.654354456116572</v>
      </c>
      <c r="T1814" s="6">
        <v>1.2876990850559134</v>
      </c>
      <c r="U1814" s="6">
        <v>37.10606574042697</v>
      </c>
      <c r="V1814" s="6">
        <v>65.537106065740431</v>
      </c>
      <c r="W1814" s="6">
        <v>8.3022704168078612</v>
      </c>
      <c r="X1814" s="5">
        <v>1072</v>
      </c>
      <c r="Y1814" s="5">
        <v>681</v>
      </c>
      <c r="Z1814" s="5">
        <v>91</v>
      </c>
      <c r="AA1814" s="5">
        <v>684</v>
      </c>
      <c r="AB1814" s="5">
        <v>411</v>
      </c>
      <c r="AC1814" s="5">
        <v>60</v>
      </c>
      <c r="AD1814" s="5">
        <v>388</v>
      </c>
      <c r="AE1814" s="5">
        <v>270</v>
      </c>
      <c r="AF1814" s="5">
        <v>31</v>
      </c>
      <c r="AG1814" s="6">
        <v>11.481481481481481</v>
      </c>
      <c r="AH1814" s="6">
        <v>69.587628865979383</v>
      </c>
      <c r="AI1814" s="3">
        <v>14.598540145985401</v>
      </c>
      <c r="AJ1814" s="3">
        <v>60.087719298245617</v>
      </c>
    </row>
    <row r="1815" spans="1:36" hidden="1" x14ac:dyDescent="0.2">
      <c r="A1815" s="1" t="str">
        <f t="shared" si="28"/>
        <v>CoventryChinese</v>
      </c>
      <c r="B1815" s="3" t="s">
        <v>609</v>
      </c>
      <c r="C1815" s="3" t="s">
        <v>610</v>
      </c>
      <c r="D1815" s="3" t="s">
        <v>713</v>
      </c>
      <c r="E1815" s="5">
        <v>3728</v>
      </c>
      <c r="F1815" s="5">
        <v>407</v>
      </c>
      <c r="G1815" s="5">
        <v>355</v>
      </c>
      <c r="H1815" s="5">
        <v>203</v>
      </c>
      <c r="I1815" s="5">
        <v>571</v>
      </c>
      <c r="J1815" s="5">
        <v>323</v>
      </c>
      <c r="K1815" s="5">
        <v>1246</v>
      </c>
      <c r="L1815" s="5">
        <v>824</v>
      </c>
      <c r="M1815" s="5">
        <v>1494</v>
      </c>
      <c r="N1815" s="5">
        <v>162</v>
      </c>
      <c r="O1815" s="6">
        <v>10.917381974248928</v>
      </c>
      <c r="P1815" s="6">
        <v>9.5225321888412022</v>
      </c>
      <c r="Q1815" s="6">
        <v>5.4452789699570818</v>
      </c>
      <c r="R1815" s="6">
        <v>15.316523605150214</v>
      </c>
      <c r="S1815" s="6">
        <v>8.6641630901287545</v>
      </c>
      <c r="T1815" s="6">
        <v>33.422746781115883</v>
      </c>
      <c r="U1815" s="6">
        <v>22.103004291845494</v>
      </c>
      <c r="V1815" s="6">
        <v>40.07510729613734</v>
      </c>
      <c r="W1815" s="6">
        <v>4.3454935622317601</v>
      </c>
      <c r="X1815" s="5">
        <v>678</v>
      </c>
      <c r="Y1815" s="5">
        <v>532</v>
      </c>
      <c r="Z1815" s="5">
        <v>37</v>
      </c>
      <c r="AA1815" s="5">
        <v>112</v>
      </c>
      <c r="AB1815" s="5">
        <v>74</v>
      </c>
      <c r="AC1815" s="5">
        <v>9</v>
      </c>
      <c r="AD1815" s="5">
        <v>566</v>
      </c>
      <c r="AE1815" s="5">
        <v>458</v>
      </c>
      <c r="AF1815" s="5">
        <v>28</v>
      </c>
      <c r="AG1815" s="6">
        <v>6.1135371179039302</v>
      </c>
      <c r="AH1815" s="6">
        <v>80.918727915194353</v>
      </c>
      <c r="AI1815" s="3">
        <v>12.162162162162161</v>
      </c>
      <c r="AJ1815" s="3">
        <v>66.071428571428569</v>
      </c>
    </row>
    <row r="1816" spans="1:36" hidden="1" x14ac:dyDescent="0.2">
      <c r="A1816" s="1" t="str">
        <f t="shared" si="28"/>
        <v>CoventryAsian Other</v>
      </c>
      <c r="B1816" s="3" t="s">
        <v>609</v>
      </c>
      <c r="C1816" s="3" t="s">
        <v>610</v>
      </c>
      <c r="D1816" s="3" t="s">
        <v>714</v>
      </c>
      <c r="E1816" s="5">
        <v>7658</v>
      </c>
      <c r="F1816" s="5">
        <v>1699</v>
      </c>
      <c r="G1816" s="5">
        <v>1894</v>
      </c>
      <c r="H1816" s="5">
        <v>970</v>
      </c>
      <c r="I1816" s="5">
        <v>780</v>
      </c>
      <c r="J1816" s="5">
        <v>1027</v>
      </c>
      <c r="K1816" s="5">
        <v>631</v>
      </c>
      <c r="L1816" s="5">
        <v>1306</v>
      </c>
      <c r="M1816" s="5">
        <v>2736</v>
      </c>
      <c r="N1816" s="5">
        <v>350</v>
      </c>
      <c r="O1816" s="6">
        <v>22.185949334029772</v>
      </c>
      <c r="P1816" s="6">
        <v>24.732306085139722</v>
      </c>
      <c r="Q1816" s="6">
        <v>12.666492556803343</v>
      </c>
      <c r="R1816" s="6">
        <v>10.185427004439802</v>
      </c>
      <c r="S1816" s="6">
        <v>13.410812222512405</v>
      </c>
      <c r="T1816" s="6">
        <v>8.2397492817968132</v>
      </c>
      <c r="U1816" s="6">
        <v>17.054061112562028</v>
      </c>
      <c r="V1816" s="6">
        <v>35.727343954034993</v>
      </c>
      <c r="W1816" s="6">
        <v>4.5703839122486292</v>
      </c>
      <c r="X1816" s="5">
        <v>2987</v>
      </c>
      <c r="Y1816" s="5">
        <v>2317</v>
      </c>
      <c r="Z1816" s="5">
        <v>250</v>
      </c>
      <c r="AA1816" s="5">
        <v>850</v>
      </c>
      <c r="AB1816" s="5">
        <v>604</v>
      </c>
      <c r="AC1816" s="5">
        <v>117</v>
      </c>
      <c r="AD1816" s="5">
        <v>2137</v>
      </c>
      <c r="AE1816" s="5">
        <v>1713</v>
      </c>
      <c r="AF1816" s="5">
        <v>133</v>
      </c>
      <c r="AG1816" s="6">
        <v>7.7641564506713365</v>
      </c>
      <c r="AH1816" s="6">
        <v>80.159101544220874</v>
      </c>
      <c r="AI1816" s="3">
        <v>19.370860927152318</v>
      </c>
      <c r="AJ1816" s="3">
        <v>71.058823529411768</v>
      </c>
    </row>
    <row r="1817" spans="1:36" hidden="1" x14ac:dyDescent="0.2">
      <c r="A1817" s="1" t="str">
        <f t="shared" si="28"/>
        <v>CoventryBlack African</v>
      </c>
      <c r="B1817" s="3" t="s">
        <v>609</v>
      </c>
      <c r="C1817" s="3" t="s">
        <v>610</v>
      </c>
      <c r="D1817" s="3" t="s">
        <v>715</v>
      </c>
      <c r="E1817" s="5">
        <v>12836</v>
      </c>
      <c r="F1817" s="5">
        <v>5956</v>
      </c>
      <c r="G1817" s="5">
        <v>5974</v>
      </c>
      <c r="H1817" s="5">
        <v>4395</v>
      </c>
      <c r="I1817" s="5">
        <v>3979</v>
      </c>
      <c r="J1817" s="5">
        <v>4302</v>
      </c>
      <c r="K1817" s="5">
        <v>1007</v>
      </c>
      <c r="L1817" s="5">
        <v>5036</v>
      </c>
      <c r="M1817" s="5">
        <v>5637</v>
      </c>
      <c r="N1817" s="5">
        <v>2212</v>
      </c>
      <c r="O1817" s="6">
        <v>46.400747896540977</v>
      </c>
      <c r="P1817" s="6">
        <v>46.54097849797445</v>
      </c>
      <c r="Q1817" s="6">
        <v>34.23963851667186</v>
      </c>
      <c r="R1817" s="6">
        <v>30.998753505765034</v>
      </c>
      <c r="S1817" s="6">
        <v>33.515113742598942</v>
      </c>
      <c r="T1817" s="6">
        <v>7.8451230913057026</v>
      </c>
      <c r="U1817" s="6">
        <v>39.233406045497041</v>
      </c>
      <c r="V1817" s="6">
        <v>43.915550015581175</v>
      </c>
      <c r="W1817" s="6">
        <v>17.232782798379557</v>
      </c>
      <c r="X1817" s="5">
        <v>4447</v>
      </c>
      <c r="Y1817" s="5">
        <v>3593</v>
      </c>
      <c r="Z1817" s="5">
        <v>722</v>
      </c>
      <c r="AA1817" s="5">
        <v>2340</v>
      </c>
      <c r="AB1817" s="5">
        <v>1834</v>
      </c>
      <c r="AC1817" s="5">
        <v>416</v>
      </c>
      <c r="AD1817" s="5">
        <v>2107</v>
      </c>
      <c r="AE1817" s="5">
        <v>1759</v>
      </c>
      <c r="AF1817" s="5">
        <v>306</v>
      </c>
      <c r="AG1817" s="6">
        <v>17.39624786810688</v>
      </c>
      <c r="AH1817" s="6">
        <v>83.483626008542956</v>
      </c>
      <c r="AI1817" s="3">
        <v>22.682660850599781</v>
      </c>
      <c r="AJ1817" s="3">
        <v>78.376068376068375</v>
      </c>
    </row>
    <row r="1818" spans="1:36" hidden="1" x14ac:dyDescent="0.2">
      <c r="A1818" s="1" t="str">
        <f t="shared" si="28"/>
        <v>CoventryBlack Caribbean</v>
      </c>
      <c r="B1818" s="3" t="s">
        <v>609</v>
      </c>
      <c r="C1818" s="3" t="s">
        <v>610</v>
      </c>
      <c r="D1818" s="3" t="s">
        <v>716</v>
      </c>
      <c r="E1818" s="5">
        <v>3317</v>
      </c>
      <c r="F1818" s="5">
        <v>1023</v>
      </c>
      <c r="G1818" s="5">
        <v>1001</v>
      </c>
      <c r="H1818" s="5">
        <v>746</v>
      </c>
      <c r="I1818" s="5">
        <v>679</v>
      </c>
      <c r="J1818" s="5">
        <v>674</v>
      </c>
      <c r="K1818" s="5">
        <v>258</v>
      </c>
      <c r="L1818" s="5">
        <v>873</v>
      </c>
      <c r="M1818" s="5">
        <v>1172</v>
      </c>
      <c r="N1818" s="5">
        <v>306</v>
      </c>
      <c r="O1818" s="6">
        <v>30.841121495327101</v>
      </c>
      <c r="P1818" s="6">
        <v>30.177871570696411</v>
      </c>
      <c r="Q1818" s="6">
        <v>22.490201989749774</v>
      </c>
      <c r="R1818" s="6">
        <v>20.470304492010854</v>
      </c>
      <c r="S1818" s="6">
        <v>20.319565872776604</v>
      </c>
      <c r="T1818" s="6">
        <v>7.7781127524871874</v>
      </c>
      <c r="U1818" s="6">
        <v>26.318962918299668</v>
      </c>
      <c r="V1818" s="6">
        <v>35.333132348507689</v>
      </c>
      <c r="W1818" s="6">
        <v>9.2252034971359667</v>
      </c>
      <c r="X1818" s="5">
        <v>1172</v>
      </c>
      <c r="Y1818" s="5">
        <v>1010</v>
      </c>
      <c r="Z1818" s="5">
        <v>157</v>
      </c>
      <c r="AA1818" s="5">
        <v>372</v>
      </c>
      <c r="AB1818" s="5">
        <v>306</v>
      </c>
      <c r="AC1818" s="5">
        <v>68</v>
      </c>
      <c r="AD1818" s="5">
        <v>800</v>
      </c>
      <c r="AE1818" s="5">
        <v>704</v>
      </c>
      <c r="AF1818" s="5">
        <v>89</v>
      </c>
      <c r="AG1818" s="6">
        <v>12.642045454545455</v>
      </c>
      <c r="AH1818" s="6">
        <v>88</v>
      </c>
      <c r="AI1818" s="3">
        <v>22.222222222222221</v>
      </c>
      <c r="AJ1818" s="3">
        <v>82.258064516129039</v>
      </c>
    </row>
    <row r="1819" spans="1:36" hidden="1" x14ac:dyDescent="0.2">
      <c r="A1819" s="1" t="str">
        <f t="shared" si="28"/>
        <v>CoventryBlack Other</v>
      </c>
      <c r="B1819" s="3" t="s">
        <v>609</v>
      </c>
      <c r="C1819" s="3" t="s">
        <v>610</v>
      </c>
      <c r="D1819" s="3" t="s">
        <v>717</v>
      </c>
      <c r="E1819" s="5">
        <v>1611</v>
      </c>
      <c r="F1819" s="5">
        <v>776</v>
      </c>
      <c r="G1819" s="5">
        <v>832</v>
      </c>
      <c r="H1819" s="5">
        <v>529</v>
      </c>
      <c r="I1819" s="5">
        <v>455</v>
      </c>
      <c r="J1819" s="5">
        <v>515</v>
      </c>
      <c r="K1819" s="5">
        <v>73</v>
      </c>
      <c r="L1819" s="5">
        <v>590</v>
      </c>
      <c r="M1819" s="5">
        <v>746</v>
      </c>
      <c r="N1819" s="5">
        <v>275</v>
      </c>
      <c r="O1819" s="6">
        <v>48.168839230291745</v>
      </c>
      <c r="P1819" s="6">
        <v>51.644941030415893</v>
      </c>
      <c r="Q1819" s="6">
        <v>32.836747361887028</v>
      </c>
      <c r="R1819" s="6">
        <v>28.24332712600869</v>
      </c>
      <c r="S1819" s="6">
        <v>31.967721911855989</v>
      </c>
      <c r="T1819" s="6">
        <v>4.531346989447548</v>
      </c>
      <c r="U1819" s="6">
        <v>36.623215394165115</v>
      </c>
      <c r="V1819" s="6">
        <v>46.306641837368097</v>
      </c>
      <c r="W1819" s="6">
        <v>17.070142768466791</v>
      </c>
      <c r="X1819" s="5">
        <v>432</v>
      </c>
      <c r="Y1819" s="5">
        <v>344</v>
      </c>
      <c r="Z1819" s="5">
        <v>60</v>
      </c>
      <c r="AA1819" s="5">
        <v>213</v>
      </c>
      <c r="AB1819" s="5">
        <v>164</v>
      </c>
      <c r="AC1819" s="5">
        <v>45</v>
      </c>
      <c r="AD1819" s="5">
        <v>219</v>
      </c>
      <c r="AE1819" s="5">
        <v>180</v>
      </c>
      <c r="AF1819" s="5">
        <v>15</v>
      </c>
      <c r="AG1819" s="6">
        <v>8.3333333333333339</v>
      </c>
      <c r="AH1819" s="6">
        <v>82.191780821917803</v>
      </c>
      <c r="AI1819" s="3">
        <v>27.439024390243901</v>
      </c>
      <c r="AJ1819" s="3">
        <v>76.995305164319248</v>
      </c>
    </row>
    <row r="1820" spans="1:36" hidden="1" x14ac:dyDescent="0.2">
      <c r="A1820" s="1" t="str">
        <f t="shared" si="28"/>
        <v>CoventryArab</v>
      </c>
      <c r="B1820" s="3" t="s">
        <v>609</v>
      </c>
      <c r="C1820" s="3" t="s">
        <v>610</v>
      </c>
      <c r="D1820" s="3" t="s">
        <v>699</v>
      </c>
      <c r="E1820" s="5">
        <v>2020</v>
      </c>
      <c r="F1820" s="5">
        <v>657</v>
      </c>
      <c r="G1820" s="5">
        <v>672</v>
      </c>
      <c r="H1820" s="5">
        <v>375</v>
      </c>
      <c r="I1820" s="5">
        <v>547</v>
      </c>
      <c r="J1820" s="5">
        <v>292</v>
      </c>
      <c r="K1820" s="5">
        <v>354</v>
      </c>
      <c r="L1820" s="5">
        <v>723</v>
      </c>
      <c r="M1820" s="5">
        <v>1127</v>
      </c>
      <c r="N1820" s="5">
        <v>148</v>
      </c>
      <c r="O1820" s="6">
        <v>32.524752475247524</v>
      </c>
      <c r="P1820" s="6">
        <v>33.267326732673268</v>
      </c>
      <c r="Q1820" s="6">
        <v>18.564356435643564</v>
      </c>
      <c r="R1820" s="6">
        <v>27.079207920792079</v>
      </c>
      <c r="S1820" s="6">
        <v>14.455445544554456</v>
      </c>
      <c r="T1820" s="6">
        <v>17.524752475247524</v>
      </c>
      <c r="U1820" s="6">
        <v>35.792079207920793</v>
      </c>
      <c r="V1820" s="6">
        <v>55.792079207920793</v>
      </c>
      <c r="W1820" s="6">
        <v>7.326732673267327</v>
      </c>
      <c r="X1820" s="5">
        <v>329</v>
      </c>
      <c r="Y1820" s="5">
        <v>188</v>
      </c>
      <c r="Z1820" s="5">
        <v>49</v>
      </c>
      <c r="AA1820" s="5">
        <v>144</v>
      </c>
      <c r="AB1820" s="5">
        <v>79</v>
      </c>
      <c r="AC1820" s="5">
        <v>27</v>
      </c>
      <c r="AD1820" s="5">
        <v>185</v>
      </c>
      <c r="AE1820" s="5">
        <v>109</v>
      </c>
      <c r="AF1820" s="5">
        <v>22</v>
      </c>
      <c r="AG1820" s="6">
        <v>20.183486238532112</v>
      </c>
      <c r="AH1820" s="6">
        <v>58.918918918918919</v>
      </c>
      <c r="AI1820" s="3">
        <v>34.177215189873415</v>
      </c>
      <c r="AJ1820" s="3">
        <v>54.861111111111114</v>
      </c>
    </row>
    <row r="1821" spans="1:36" hidden="1" x14ac:dyDescent="0.2">
      <c r="A1821" s="1" t="str">
        <f t="shared" si="28"/>
        <v>CoventryOther</v>
      </c>
      <c r="B1821" s="3" t="s">
        <v>609</v>
      </c>
      <c r="C1821" s="3" t="s">
        <v>610</v>
      </c>
      <c r="D1821" s="3" t="s">
        <v>718</v>
      </c>
      <c r="E1821" s="5">
        <v>3319</v>
      </c>
      <c r="F1821" s="5">
        <v>857</v>
      </c>
      <c r="G1821" s="5">
        <v>916</v>
      </c>
      <c r="H1821" s="5">
        <v>433</v>
      </c>
      <c r="I1821" s="5">
        <v>369</v>
      </c>
      <c r="J1821" s="5">
        <v>529</v>
      </c>
      <c r="K1821" s="5">
        <v>181</v>
      </c>
      <c r="L1821" s="5">
        <v>621</v>
      </c>
      <c r="M1821" s="5">
        <v>1234</v>
      </c>
      <c r="N1821" s="5">
        <v>185</v>
      </c>
      <c r="O1821" s="6">
        <v>25.821030430852666</v>
      </c>
      <c r="P1821" s="6">
        <v>27.598674299487797</v>
      </c>
      <c r="Q1821" s="6">
        <v>13.046098222356131</v>
      </c>
      <c r="R1821" s="6">
        <v>11.117806568243447</v>
      </c>
      <c r="S1821" s="6">
        <v>15.938535703525158</v>
      </c>
      <c r="T1821" s="6">
        <v>5.4534498342874356</v>
      </c>
      <c r="U1821" s="6">
        <v>18.710454956312141</v>
      </c>
      <c r="V1821" s="6">
        <v>37.179873455860196</v>
      </c>
      <c r="W1821" s="6">
        <v>5.5739680626694792</v>
      </c>
      <c r="X1821" s="5">
        <v>1281</v>
      </c>
      <c r="Y1821" s="5">
        <v>1047</v>
      </c>
      <c r="Z1821" s="5">
        <v>137</v>
      </c>
      <c r="AA1821" s="5">
        <v>391</v>
      </c>
      <c r="AB1821" s="5">
        <v>287</v>
      </c>
      <c r="AC1821" s="5">
        <v>67</v>
      </c>
      <c r="AD1821" s="5">
        <v>890</v>
      </c>
      <c r="AE1821" s="5">
        <v>760</v>
      </c>
      <c r="AF1821" s="5">
        <v>70</v>
      </c>
      <c r="AG1821" s="6">
        <v>9.2105263157894743</v>
      </c>
      <c r="AH1821" s="6">
        <v>85.393258426966298</v>
      </c>
      <c r="AI1821" s="3">
        <v>23.344947735191639</v>
      </c>
      <c r="AJ1821" s="3">
        <v>73.401534526854221</v>
      </c>
    </row>
    <row r="1822" spans="1:36" x14ac:dyDescent="0.2">
      <c r="A1822" s="1" t="str">
        <f t="shared" si="28"/>
        <v>CravenAll people</v>
      </c>
      <c r="B1822" s="3" t="s">
        <v>423</v>
      </c>
      <c r="C1822" s="3" t="s">
        <v>424</v>
      </c>
      <c r="D1822" s="3" t="s">
        <v>700</v>
      </c>
      <c r="E1822" s="5">
        <v>55409</v>
      </c>
      <c r="F1822" s="5">
        <v>0</v>
      </c>
      <c r="G1822" s="5">
        <v>0</v>
      </c>
      <c r="H1822" s="5">
        <v>0</v>
      </c>
      <c r="I1822" s="5">
        <v>0</v>
      </c>
      <c r="J1822" s="5">
        <v>0</v>
      </c>
      <c r="K1822" s="5">
        <v>8996</v>
      </c>
      <c r="L1822" s="5">
        <v>0</v>
      </c>
      <c r="M1822" s="5">
        <v>1517</v>
      </c>
      <c r="N1822" s="5">
        <v>0</v>
      </c>
      <c r="O1822" s="6">
        <v>0</v>
      </c>
      <c r="P1822" s="6">
        <v>0</v>
      </c>
      <c r="Q1822" s="6">
        <v>0</v>
      </c>
      <c r="R1822" s="6">
        <v>0</v>
      </c>
      <c r="S1822" s="6">
        <v>0</v>
      </c>
      <c r="T1822" s="6">
        <v>16.23562959086069</v>
      </c>
      <c r="U1822" s="6">
        <v>0</v>
      </c>
      <c r="V1822" s="6">
        <v>2.7378223754263749</v>
      </c>
      <c r="W1822" s="6">
        <v>0</v>
      </c>
      <c r="X1822" s="5">
        <v>15824</v>
      </c>
      <c r="Y1822" s="5">
        <v>14512</v>
      </c>
      <c r="Z1822" s="5">
        <v>478</v>
      </c>
      <c r="AA1822" s="5">
        <v>0</v>
      </c>
      <c r="AB1822" s="5">
        <v>0</v>
      </c>
      <c r="AC1822" s="5">
        <v>0</v>
      </c>
      <c r="AD1822" s="5">
        <v>15824</v>
      </c>
      <c r="AE1822" s="5">
        <v>14512</v>
      </c>
      <c r="AF1822" s="5">
        <v>478</v>
      </c>
      <c r="AG1822" s="6">
        <v>3.2938257993384785</v>
      </c>
      <c r="AH1822" s="6">
        <v>91.70879676440849</v>
      </c>
      <c r="AI1822" s="3"/>
      <c r="AJ1822" s="3"/>
    </row>
    <row r="1823" spans="1:36" hidden="1" x14ac:dyDescent="0.2">
      <c r="A1823" s="1" t="str">
        <f t="shared" si="28"/>
        <v>CravenWhite British</v>
      </c>
      <c r="B1823" s="3" t="s">
        <v>423</v>
      </c>
      <c r="C1823" s="3" t="s">
        <v>424</v>
      </c>
      <c r="D1823" s="3" t="s">
        <v>701</v>
      </c>
      <c r="E1823" s="5">
        <v>52842</v>
      </c>
      <c r="F1823" s="5">
        <v>0</v>
      </c>
      <c r="G1823" s="5">
        <v>0</v>
      </c>
      <c r="H1823" s="5">
        <v>0</v>
      </c>
      <c r="I1823" s="5">
        <v>0</v>
      </c>
      <c r="J1823" s="5">
        <v>0</v>
      </c>
      <c r="K1823" s="5">
        <v>8789</v>
      </c>
      <c r="L1823" s="5">
        <v>0</v>
      </c>
      <c r="M1823" s="5">
        <v>1380</v>
      </c>
      <c r="N1823" s="5">
        <v>0</v>
      </c>
      <c r="O1823" s="6">
        <v>0</v>
      </c>
      <c r="P1823" s="6">
        <v>0</v>
      </c>
      <c r="Q1823" s="6">
        <v>0</v>
      </c>
      <c r="R1823" s="6">
        <v>0</v>
      </c>
      <c r="S1823" s="6">
        <v>0</v>
      </c>
      <c r="T1823" s="6">
        <v>16.632602853790544</v>
      </c>
      <c r="U1823" s="6">
        <v>0</v>
      </c>
      <c r="V1823" s="6">
        <v>2.611558987169297</v>
      </c>
      <c r="W1823" s="6">
        <v>0</v>
      </c>
      <c r="X1823" s="5">
        <v>14853</v>
      </c>
      <c r="Y1823" s="5">
        <v>13680</v>
      </c>
      <c r="Z1823" s="5">
        <v>444</v>
      </c>
      <c r="AA1823" s="5">
        <v>0</v>
      </c>
      <c r="AB1823" s="5">
        <v>0</v>
      </c>
      <c r="AC1823" s="5">
        <v>0</v>
      </c>
      <c r="AD1823" s="5">
        <v>14853</v>
      </c>
      <c r="AE1823" s="5">
        <v>13680</v>
      </c>
      <c r="AF1823" s="5">
        <v>444</v>
      </c>
      <c r="AG1823" s="6">
        <v>3.2456140350877192</v>
      </c>
      <c r="AH1823" s="6">
        <v>92.102605534235508</v>
      </c>
      <c r="AI1823" s="3"/>
      <c r="AJ1823" s="3"/>
    </row>
    <row r="1824" spans="1:36" hidden="1" x14ac:dyDescent="0.2">
      <c r="A1824" s="1" t="str">
        <f t="shared" si="28"/>
        <v>CravenMinorities - all other than White British</v>
      </c>
      <c r="B1824" s="3" t="s">
        <v>423</v>
      </c>
      <c r="C1824" s="3" t="s">
        <v>424</v>
      </c>
      <c r="D1824" s="3" t="s">
        <v>702</v>
      </c>
      <c r="E1824" s="5">
        <v>2567</v>
      </c>
      <c r="F1824" s="5">
        <v>0</v>
      </c>
      <c r="G1824" s="5">
        <v>0</v>
      </c>
      <c r="H1824" s="5">
        <v>0</v>
      </c>
      <c r="I1824" s="5">
        <v>0</v>
      </c>
      <c r="J1824" s="5">
        <v>0</v>
      </c>
      <c r="K1824" s="5">
        <v>207</v>
      </c>
      <c r="L1824" s="5">
        <v>0</v>
      </c>
      <c r="M1824" s="5">
        <v>137</v>
      </c>
      <c r="N1824" s="5">
        <v>0</v>
      </c>
      <c r="O1824" s="6">
        <v>0</v>
      </c>
      <c r="P1824" s="6">
        <v>0</v>
      </c>
      <c r="Q1824" s="6">
        <v>0</v>
      </c>
      <c r="R1824" s="6">
        <v>0</v>
      </c>
      <c r="S1824" s="6">
        <v>0</v>
      </c>
      <c r="T1824" s="6">
        <v>8.0638878067783413</v>
      </c>
      <c r="U1824" s="6">
        <v>0</v>
      </c>
      <c r="V1824" s="6">
        <v>5.336969224776003</v>
      </c>
      <c r="W1824" s="6">
        <v>0</v>
      </c>
      <c r="X1824" s="5">
        <v>971</v>
      </c>
      <c r="Y1824" s="5">
        <v>832</v>
      </c>
      <c r="Z1824" s="5">
        <v>34</v>
      </c>
      <c r="AA1824" s="5">
        <v>0</v>
      </c>
      <c r="AB1824" s="5">
        <v>0</v>
      </c>
      <c r="AC1824" s="5">
        <v>0</v>
      </c>
      <c r="AD1824" s="5">
        <v>971</v>
      </c>
      <c r="AE1824" s="5">
        <v>832</v>
      </c>
      <c r="AF1824" s="5">
        <v>34</v>
      </c>
      <c r="AG1824" s="6">
        <v>4.0865384615384617</v>
      </c>
      <c r="AH1824" s="6">
        <v>85.684860968074148</v>
      </c>
      <c r="AI1824" s="3"/>
      <c r="AJ1824" s="3"/>
    </row>
    <row r="1825" spans="1:36" hidden="1" x14ac:dyDescent="0.2">
      <c r="A1825" s="1" t="str">
        <f t="shared" si="28"/>
        <v>CravenWhite Irish</v>
      </c>
      <c r="B1825" s="3" t="s">
        <v>423</v>
      </c>
      <c r="C1825" s="3" t="s">
        <v>424</v>
      </c>
      <c r="D1825" s="3" t="s">
        <v>703</v>
      </c>
      <c r="E1825" s="5">
        <v>215</v>
      </c>
      <c r="F1825" s="5">
        <v>0</v>
      </c>
      <c r="G1825" s="5">
        <v>0</v>
      </c>
      <c r="H1825" s="5">
        <v>0</v>
      </c>
      <c r="I1825" s="5">
        <v>0</v>
      </c>
      <c r="J1825" s="5">
        <v>0</v>
      </c>
      <c r="K1825" s="5">
        <v>24</v>
      </c>
      <c r="L1825" s="5">
        <v>0</v>
      </c>
      <c r="M1825" s="5">
        <v>12</v>
      </c>
      <c r="N1825" s="5">
        <v>0</v>
      </c>
      <c r="O1825" s="6">
        <v>0</v>
      </c>
      <c r="P1825" s="6">
        <v>0</v>
      </c>
      <c r="Q1825" s="6">
        <v>0</v>
      </c>
      <c r="R1825" s="6">
        <v>0</v>
      </c>
      <c r="S1825" s="6">
        <v>0</v>
      </c>
      <c r="T1825" s="6">
        <v>11.162790697674419</v>
      </c>
      <c r="U1825" s="6">
        <v>0</v>
      </c>
      <c r="V1825" s="6">
        <v>5.5813953488372094</v>
      </c>
      <c r="W1825" s="6">
        <v>0</v>
      </c>
      <c r="X1825" s="5">
        <v>50</v>
      </c>
      <c r="Y1825" s="5">
        <v>42</v>
      </c>
      <c r="Z1825" s="5">
        <v>1</v>
      </c>
      <c r="AA1825" s="5">
        <v>0</v>
      </c>
      <c r="AB1825" s="5">
        <v>0</v>
      </c>
      <c r="AC1825" s="5">
        <v>0</v>
      </c>
      <c r="AD1825" s="5">
        <v>50</v>
      </c>
      <c r="AE1825" s="5">
        <v>42</v>
      </c>
      <c r="AF1825" s="5">
        <v>1</v>
      </c>
      <c r="AG1825" s="6">
        <v>2.3809523809523809</v>
      </c>
      <c r="AH1825" s="6">
        <v>84</v>
      </c>
      <c r="AI1825" s="3"/>
      <c r="AJ1825" s="3"/>
    </row>
    <row r="1826" spans="1:36" hidden="1" x14ac:dyDescent="0.2">
      <c r="A1826" s="1" t="str">
        <f t="shared" si="28"/>
        <v>CravenWhite Gyspy or Irish Traveller</v>
      </c>
      <c r="B1826" s="3" t="s">
        <v>423</v>
      </c>
      <c r="C1826" s="3" t="s">
        <v>424</v>
      </c>
      <c r="D1826" s="3" t="s">
        <v>704</v>
      </c>
      <c r="E1826" s="5">
        <v>54</v>
      </c>
      <c r="F1826" s="5">
        <v>0</v>
      </c>
      <c r="G1826" s="5">
        <v>0</v>
      </c>
      <c r="H1826" s="5">
        <v>0</v>
      </c>
      <c r="I1826" s="5">
        <v>0</v>
      </c>
      <c r="J1826" s="5">
        <v>0</v>
      </c>
      <c r="K1826" s="5">
        <v>5</v>
      </c>
      <c r="L1826" s="5">
        <v>0</v>
      </c>
      <c r="M1826" s="5">
        <v>1</v>
      </c>
      <c r="N1826" s="5">
        <v>0</v>
      </c>
      <c r="O1826" s="6">
        <v>0</v>
      </c>
      <c r="P1826" s="6">
        <v>0</v>
      </c>
      <c r="Q1826" s="6">
        <v>0</v>
      </c>
      <c r="R1826" s="6">
        <v>0</v>
      </c>
      <c r="S1826" s="6">
        <v>0</v>
      </c>
      <c r="T1826" s="6">
        <v>9.2592592592592595</v>
      </c>
      <c r="U1826" s="6">
        <v>0</v>
      </c>
      <c r="V1826" s="6">
        <v>1.8518518518518519</v>
      </c>
      <c r="W1826" s="6">
        <v>0</v>
      </c>
      <c r="X1826" s="5">
        <v>20</v>
      </c>
      <c r="Y1826" s="5">
        <v>12</v>
      </c>
      <c r="Z1826" s="5">
        <v>0</v>
      </c>
      <c r="AA1826" s="5">
        <v>0</v>
      </c>
      <c r="AB1826" s="5">
        <v>0</v>
      </c>
      <c r="AC1826" s="5">
        <v>0</v>
      </c>
      <c r="AD1826" s="5">
        <v>20</v>
      </c>
      <c r="AE1826" s="5">
        <v>12</v>
      </c>
      <c r="AF1826" s="5">
        <v>0</v>
      </c>
      <c r="AG1826" s="6">
        <v>0</v>
      </c>
      <c r="AH1826" s="6">
        <v>60</v>
      </c>
      <c r="AI1826" s="3"/>
      <c r="AJ1826" s="3"/>
    </row>
    <row r="1827" spans="1:36" hidden="1" x14ac:dyDescent="0.2">
      <c r="A1827" s="1" t="str">
        <f t="shared" si="28"/>
        <v>CravenWhite Other</v>
      </c>
      <c r="B1827" s="3" t="s">
        <v>423</v>
      </c>
      <c r="C1827" s="3" t="s">
        <v>424</v>
      </c>
      <c r="D1827" s="3" t="s">
        <v>705</v>
      </c>
      <c r="E1827" s="5">
        <v>853</v>
      </c>
      <c r="F1827" s="5">
        <v>0</v>
      </c>
      <c r="G1827" s="5">
        <v>0</v>
      </c>
      <c r="H1827" s="5">
        <v>0</v>
      </c>
      <c r="I1827" s="5">
        <v>0</v>
      </c>
      <c r="J1827" s="5">
        <v>0</v>
      </c>
      <c r="K1827" s="5">
        <v>102</v>
      </c>
      <c r="L1827" s="5">
        <v>0</v>
      </c>
      <c r="M1827" s="5">
        <v>61</v>
      </c>
      <c r="N1827" s="5">
        <v>0</v>
      </c>
      <c r="O1827" s="6">
        <v>0</v>
      </c>
      <c r="P1827" s="6">
        <v>0</v>
      </c>
      <c r="Q1827" s="6">
        <v>0</v>
      </c>
      <c r="R1827" s="6">
        <v>0</v>
      </c>
      <c r="S1827" s="6">
        <v>0</v>
      </c>
      <c r="T1827" s="6">
        <v>11.957796014067995</v>
      </c>
      <c r="U1827" s="6">
        <v>0</v>
      </c>
      <c r="V1827" s="6">
        <v>7.1512309495896833</v>
      </c>
      <c r="W1827" s="6">
        <v>0</v>
      </c>
      <c r="X1827" s="5">
        <v>440</v>
      </c>
      <c r="Y1827" s="5">
        <v>402</v>
      </c>
      <c r="Z1827" s="5">
        <v>9</v>
      </c>
      <c r="AA1827" s="5">
        <v>0</v>
      </c>
      <c r="AB1827" s="5">
        <v>0</v>
      </c>
      <c r="AC1827" s="5">
        <v>0</v>
      </c>
      <c r="AD1827" s="5">
        <v>440</v>
      </c>
      <c r="AE1827" s="5">
        <v>402</v>
      </c>
      <c r="AF1827" s="5">
        <v>9</v>
      </c>
      <c r="AG1827" s="6">
        <v>2.2388059701492535</v>
      </c>
      <c r="AH1827" s="6">
        <v>91.36363636363636</v>
      </c>
      <c r="AI1827" s="3"/>
      <c r="AJ1827" s="3"/>
    </row>
    <row r="1828" spans="1:36" hidden="1" x14ac:dyDescent="0.2">
      <c r="A1828" s="1" t="str">
        <f t="shared" si="28"/>
        <v>CravenMixed White and Black Caribbean</v>
      </c>
      <c r="B1828" s="3" t="s">
        <v>423</v>
      </c>
      <c r="C1828" s="3" t="s">
        <v>424</v>
      </c>
      <c r="D1828" s="3" t="s">
        <v>706</v>
      </c>
      <c r="E1828" s="5">
        <v>94</v>
      </c>
      <c r="F1828" s="5">
        <v>0</v>
      </c>
      <c r="G1828" s="5">
        <v>0</v>
      </c>
      <c r="H1828" s="5">
        <v>0</v>
      </c>
      <c r="I1828" s="5">
        <v>0</v>
      </c>
      <c r="J1828" s="5">
        <v>0</v>
      </c>
      <c r="K1828" s="5">
        <v>9</v>
      </c>
      <c r="L1828" s="5">
        <v>0</v>
      </c>
      <c r="M1828" s="5">
        <v>9</v>
      </c>
      <c r="N1828" s="5">
        <v>0</v>
      </c>
      <c r="O1828" s="6">
        <v>0</v>
      </c>
      <c r="P1828" s="6">
        <v>0</v>
      </c>
      <c r="Q1828" s="6">
        <v>0</v>
      </c>
      <c r="R1828" s="6">
        <v>0</v>
      </c>
      <c r="S1828" s="6">
        <v>0</v>
      </c>
      <c r="T1828" s="6">
        <v>9.5744680851063837</v>
      </c>
      <c r="U1828" s="6">
        <v>0</v>
      </c>
      <c r="V1828" s="6">
        <v>9.5744680851063837</v>
      </c>
      <c r="W1828" s="6">
        <v>0</v>
      </c>
      <c r="X1828" s="5">
        <v>12</v>
      </c>
      <c r="Y1828" s="5">
        <v>9</v>
      </c>
      <c r="Z1828" s="5">
        <v>0</v>
      </c>
      <c r="AA1828" s="5">
        <v>0</v>
      </c>
      <c r="AB1828" s="5">
        <v>0</v>
      </c>
      <c r="AC1828" s="5">
        <v>0</v>
      </c>
      <c r="AD1828" s="5">
        <v>12</v>
      </c>
      <c r="AE1828" s="5">
        <v>9</v>
      </c>
      <c r="AF1828" s="5">
        <v>0</v>
      </c>
      <c r="AG1828" s="6">
        <v>0</v>
      </c>
      <c r="AH1828" s="6">
        <v>75</v>
      </c>
      <c r="AI1828" s="3"/>
      <c r="AJ1828" s="3"/>
    </row>
    <row r="1829" spans="1:36" hidden="1" x14ac:dyDescent="0.2">
      <c r="A1829" s="1" t="str">
        <f t="shared" si="28"/>
        <v>CravenMixed White and Black African</v>
      </c>
      <c r="B1829" s="3" t="s">
        <v>423</v>
      </c>
      <c r="C1829" s="3" t="s">
        <v>424</v>
      </c>
      <c r="D1829" s="3" t="s">
        <v>707</v>
      </c>
      <c r="E1829" s="5">
        <v>59</v>
      </c>
      <c r="F1829" s="5">
        <v>0</v>
      </c>
      <c r="G1829" s="5">
        <v>0</v>
      </c>
      <c r="H1829" s="5">
        <v>0</v>
      </c>
      <c r="I1829" s="5">
        <v>0</v>
      </c>
      <c r="J1829" s="5">
        <v>0</v>
      </c>
      <c r="K1829" s="5">
        <v>6</v>
      </c>
      <c r="L1829" s="5">
        <v>0</v>
      </c>
      <c r="M1829" s="5">
        <v>4</v>
      </c>
      <c r="N1829" s="5">
        <v>0</v>
      </c>
      <c r="O1829" s="6">
        <v>0</v>
      </c>
      <c r="P1829" s="6">
        <v>0</v>
      </c>
      <c r="Q1829" s="6">
        <v>0</v>
      </c>
      <c r="R1829" s="6">
        <v>0</v>
      </c>
      <c r="S1829" s="6">
        <v>0</v>
      </c>
      <c r="T1829" s="6">
        <v>10.169491525423728</v>
      </c>
      <c r="U1829" s="6">
        <v>0</v>
      </c>
      <c r="V1829" s="6">
        <v>6.7796610169491522</v>
      </c>
      <c r="W1829" s="6">
        <v>0</v>
      </c>
      <c r="X1829" s="5">
        <v>16</v>
      </c>
      <c r="Y1829" s="5">
        <v>15</v>
      </c>
      <c r="Z1829" s="5">
        <v>3</v>
      </c>
      <c r="AA1829" s="5">
        <v>0</v>
      </c>
      <c r="AB1829" s="5">
        <v>0</v>
      </c>
      <c r="AC1829" s="5">
        <v>0</v>
      </c>
      <c r="AD1829" s="5">
        <v>16</v>
      </c>
      <c r="AE1829" s="5">
        <v>15</v>
      </c>
      <c r="AF1829" s="5">
        <v>3</v>
      </c>
      <c r="AG1829" s="6">
        <v>20</v>
      </c>
      <c r="AH1829" s="6">
        <v>93.75</v>
      </c>
      <c r="AI1829" s="3"/>
      <c r="AJ1829" s="3"/>
    </row>
    <row r="1830" spans="1:36" hidden="1" x14ac:dyDescent="0.2">
      <c r="A1830" s="1" t="str">
        <f t="shared" si="28"/>
        <v>CravenMixed White and Asian</v>
      </c>
      <c r="B1830" s="3" t="s">
        <v>423</v>
      </c>
      <c r="C1830" s="3" t="s">
        <v>424</v>
      </c>
      <c r="D1830" s="3" t="s">
        <v>708</v>
      </c>
      <c r="E1830" s="5">
        <v>141</v>
      </c>
      <c r="F1830" s="5">
        <v>0</v>
      </c>
      <c r="G1830" s="5">
        <v>0</v>
      </c>
      <c r="H1830" s="5">
        <v>0</v>
      </c>
      <c r="I1830" s="5">
        <v>0</v>
      </c>
      <c r="J1830" s="5">
        <v>0</v>
      </c>
      <c r="K1830" s="5">
        <v>7</v>
      </c>
      <c r="L1830" s="5">
        <v>0</v>
      </c>
      <c r="M1830" s="5">
        <v>10</v>
      </c>
      <c r="N1830" s="5">
        <v>0</v>
      </c>
      <c r="O1830" s="6">
        <v>0</v>
      </c>
      <c r="P1830" s="6">
        <v>0</v>
      </c>
      <c r="Q1830" s="6">
        <v>0</v>
      </c>
      <c r="R1830" s="6">
        <v>0</v>
      </c>
      <c r="S1830" s="6">
        <v>0</v>
      </c>
      <c r="T1830" s="6">
        <v>4.9645390070921982</v>
      </c>
      <c r="U1830" s="6">
        <v>0</v>
      </c>
      <c r="V1830" s="6">
        <v>7.0921985815602833</v>
      </c>
      <c r="W1830" s="6">
        <v>0</v>
      </c>
      <c r="X1830" s="5">
        <v>15</v>
      </c>
      <c r="Y1830" s="5">
        <v>13</v>
      </c>
      <c r="Z1830" s="5">
        <v>1</v>
      </c>
      <c r="AA1830" s="5">
        <v>0</v>
      </c>
      <c r="AB1830" s="5">
        <v>0</v>
      </c>
      <c r="AC1830" s="5">
        <v>0</v>
      </c>
      <c r="AD1830" s="5">
        <v>15</v>
      </c>
      <c r="AE1830" s="5">
        <v>13</v>
      </c>
      <c r="AF1830" s="5">
        <v>1</v>
      </c>
      <c r="AG1830" s="6">
        <v>7.6923076923076925</v>
      </c>
      <c r="AH1830" s="6">
        <v>86.666666666666671</v>
      </c>
      <c r="AI1830" s="3"/>
      <c r="AJ1830" s="3"/>
    </row>
    <row r="1831" spans="1:36" hidden="1" x14ac:dyDescent="0.2">
      <c r="A1831" s="1" t="str">
        <f t="shared" si="28"/>
        <v>CravenMixed Other</v>
      </c>
      <c r="B1831" s="3" t="s">
        <v>423</v>
      </c>
      <c r="C1831" s="3" t="s">
        <v>424</v>
      </c>
      <c r="D1831" s="3" t="s">
        <v>709</v>
      </c>
      <c r="E1831" s="5">
        <v>81</v>
      </c>
      <c r="F1831" s="5">
        <v>0</v>
      </c>
      <c r="G1831" s="5">
        <v>0</v>
      </c>
      <c r="H1831" s="5">
        <v>0</v>
      </c>
      <c r="I1831" s="5">
        <v>0</v>
      </c>
      <c r="J1831" s="5">
        <v>0</v>
      </c>
      <c r="K1831" s="5">
        <v>6</v>
      </c>
      <c r="L1831" s="5">
        <v>0</v>
      </c>
      <c r="M1831" s="5">
        <v>3</v>
      </c>
      <c r="N1831" s="5">
        <v>0</v>
      </c>
      <c r="O1831" s="6">
        <v>0</v>
      </c>
      <c r="P1831" s="6">
        <v>0</v>
      </c>
      <c r="Q1831" s="6">
        <v>0</v>
      </c>
      <c r="R1831" s="6">
        <v>0</v>
      </c>
      <c r="S1831" s="6">
        <v>0</v>
      </c>
      <c r="T1831" s="6">
        <v>7.4074074074074074</v>
      </c>
      <c r="U1831" s="6">
        <v>0</v>
      </c>
      <c r="V1831" s="6">
        <v>3.7037037037037037</v>
      </c>
      <c r="W1831" s="6">
        <v>0</v>
      </c>
      <c r="X1831" s="5">
        <v>16</v>
      </c>
      <c r="Y1831" s="5">
        <v>14</v>
      </c>
      <c r="Z1831" s="5">
        <v>2</v>
      </c>
      <c r="AA1831" s="5">
        <v>0</v>
      </c>
      <c r="AB1831" s="5">
        <v>0</v>
      </c>
      <c r="AC1831" s="5">
        <v>0</v>
      </c>
      <c r="AD1831" s="5">
        <v>16</v>
      </c>
      <c r="AE1831" s="5">
        <v>14</v>
      </c>
      <c r="AF1831" s="5">
        <v>2</v>
      </c>
      <c r="AG1831" s="6">
        <v>14.285714285714286</v>
      </c>
      <c r="AH1831" s="6">
        <v>87.5</v>
      </c>
      <c r="AI1831" s="3"/>
      <c r="AJ1831" s="3"/>
    </row>
    <row r="1832" spans="1:36" hidden="1" x14ac:dyDescent="0.2">
      <c r="A1832" s="1" t="str">
        <f t="shared" si="28"/>
        <v>CravenIndian</v>
      </c>
      <c r="B1832" s="3" t="s">
        <v>423</v>
      </c>
      <c r="C1832" s="3" t="s">
        <v>424</v>
      </c>
      <c r="D1832" s="3" t="s">
        <v>710</v>
      </c>
      <c r="E1832" s="5">
        <v>156</v>
      </c>
      <c r="F1832" s="5">
        <v>0</v>
      </c>
      <c r="G1832" s="5">
        <v>0</v>
      </c>
      <c r="H1832" s="5">
        <v>0</v>
      </c>
      <c r="I1832" s="5">
        <v>0</v>
      </c>
      <c r="J1832" s="5">
        <v>0</v>
      </c>
      <c r="K1832" s="5">
        <v>12</v>
      </c>
      <c r="L1832" s="5">
        <v>0</v>
      </c>
      <c r="M1832" s="5">
        <v>8</v>
      </c>
      <c r="N1832" s="5">
        <v>0</v>
      </c>
      <c r="O1832" s="6">
        <v>0</v>
      </c>
      <c r="P1832" s="6">
        <v>0</v>
      </c>
      <c r="Q1832" s="6">
        <v>0</v>
      </c>
      <c r="R1832" s="6">
        <v>0</v>
      </c>
      <c r="S1832" s="6">
        <v>0</v>
      </c>
      <c r="T1832" s="6">
        <v>7.6923076923076925</v>
      </c>
      <c r="U1832" s="6">
        <v>0</v>
      </c>
      <c r="V1832" s="6">
        <v>5.1282051282051286</v>
      </c>
      <c r="W1832" s="6">
        <v>0</v>
      </c>
      <c r="X1832" s="5">
        <v>65</v>
      </c>
      <c r="Y1832" s="5">
        <v>60</v>
      </c>
      <c r="Z1832" s="5">
        <v>1</v>
      </c>
      <c r="AA1832" s="5">
        <v>0</v>
      </c>
      <c r="AB1832" s="5">
        <v>0</v>
      </c>
      <c r="AC1832" s="5">
        <v>0</v>
      </c>
      <c r="AD1832" s="5">
        <v>65</v>
      </c>
      <c r="AE1832" s="5">
        <v>60</v>
      </c>
      <c r="AF1832" s="5">
        <v>1</v>
      </c>
      <c r="AG1832" s="6">
        <v>1.6666666666666667</v>
      </c>
      <c r="AH1832" s="6">
        <v>92.307692307692307</v>
      </c>
      <c r="AI1832" s="3"/>
      <c r="AJ1832" s="3"/>
    </row>
    <row r="1833" spans="1:36" hidden="1" x14ac:dyDescent="0.2">
      <c r="A1833" s="1" t="str">
        <f t="shared" si="28"/>
        <v>CravenPakistani</v>
      </c>
      <c r="B1833" s="3" t="s">
        <v>423</v>
      </c>
      <c r="C1833" s="3" t="s">
        <v>424</v>
      </c>
      <c r="D1833" s="3" t="s">
        <v>711</v>
      </c>
      <c r="E1833" s="5">
        <v>474</v>
      </c>
      <c r="F1833" s="5">
        <v>0</v>
      </c>
      <c r="G1833" s="5">
        <v>0</v>
      </c>
      <c r="H1833" s="5">
        <v>0</v>
      </c>
      <c r="I1833" s="5">
        <v>0</v>
      </c>
      <c r="J1833" s="5">
        <v>0</v>
      </c>
      <c r="K1833" s="5">
        <v>11</v>
      </c>
      <c r="L1833" s="5">
        <v>0</v>
      </c>
      <c r="M1833" s="5">
        <v>12</v>
      </c>
      <c r="N1833" s="5">
        <v>0</v>
      </c>
      <c r="O1833" s="6">
        <v>0</v>
      </c>
      <c r="P1833" s="6">
        <v>0</v>
      </c>
      <c r="Q1833" s="6">
        <v>0</v>
      </c>
      <c r="R1833" s="6">
        <v>0</v>
      </c>
      <c r="S1833" s="6">
        <v>0</v>
      </c>
      <c r="T1833" s="6">
        <v>2.3206751054852321</v>
      </c>
      <c r="U1833" s="6">
        <v>0</v>
      </c>
      <c r="V1833" s="6">
        <v>2.5316455696202533</v>
      </c>
      <c r="W1833" s="6">
        <v>0</v>
      </c>
      <c r="X1833" s="5">
        <v>145</v>
      </c>
      <c r="Y1833" s="5">
        <v>95</v>
      </c>
      <c r="Z1833" s="5">
        <v>8</v>
      </c>
      <c r="AA1833" s="5">
        <v>0</v>
      </c>
      <c r="AB1833" s="5">
        <v>0</v>
      </c>
      <c r="AC1833" s="5">
        <v>0</v>
      </c>
      <c r="AD1833" s="5">
        <v>145</v>
      </c>
      <c r="AE1833" s="5">
        <v>95</v>
      </c>
      <c r="AF1833" s="5">
        <v>8</v>
      </c>
      <c r="AG1833" s="6">
        <v>8.4210526315789469</v>
      </c>
      <c r="AH1833" s="6">
        <v>65.517241379310349</v>
      </c>
      <c r="AI1833" s="3"/>
      <c r="AJ1833" s="3"/>
    </row>
    <row r="1834" spans="1:36" hidden="1" x14ac:dyDescent="0.2">
      <c r="A1834" s="1" t="str">
        <f t="shared" si="28"/>
        <v>CravenBangladeshi</v>
      </c>
      <c r="B1834" s="3" t="s">
        <v>423</v>
      </c>
      <c r="C1834" s="3" t="s">
        <v>424</v>
      </c>
      <c r="D1834" s="3" t="s">
        <v>712</v>
      </c>
      <c r="E1834" s="5">
        <v>39</v>
      </c>
      <c r="F1834" s="5">
        <v>0</v>
      </c>
      <c r="G1834" s="5">
        <v>0</v>
      </c>
      <c r="H1834" s="5">
        <v>0</v>
      </c>
      <c r="I1834" s="5">
        <v>0</v>
      </c>
      <c r="J1834" s="5">
        <v>0</v>
      </c>
      <c r="K1834" s="5">
        <v>1</v>
      </c>
      <c r="L1834" s="5">
        <v>0</v>
      </c>
      <c r="M1834" s="5">
        <v>0</v>
      </c>
      <c r="N1834" s="5">
        <v>0</v>
      </c>
      <c r="O1834" s="6">
        <v>0</v>
      </c>
      <c r="P1834" s="6">
        <v>0</v>
      </c>
      <c r="Q1834" s="6">
        <v>0</v>
      </c>
      <c r="R1834" s="6">
        <v>0</v>
      </c>
      <c r="S1834" s="6">
        <v>0</v>
      </c>
      <c r="T1834" s="6">
        <v>2.5641025641025643</v>
      </c>
      <c r="U1834" s="6">
        <v>0</v>
      </c>
      <c r="V1834" s="6">
        <v>0</v>
      </c>
      <c r="W1834" s="6">
        <v>0</v>
      </c>
      <c r="X1834" s="5">
        <v>14</v>
      </c>
      <c r="Y1834" s="5">
        <v>9</v>
      </c>
      <c r="Z1834" s="5">
        <v>0</v>
      </c>
      <c r="AA1834" s="5">
        <v>0</v>
      </c>
      <c r="AB1834" s="5">
        <v>0</v>
      </c>
      <c r="AC1834" s="5">
        <v>0</v>
      </c>
      <c r="AD1834" s="5">
        <v>14</v>
      </c>
      <c r="AE1834" s="5">
        <v>9</v>
      </c>
      <c r="AF1834" s="5">
        <v>0</v>
      </c>
      <c r="AG1834" s="6">
        <v>0</v>
      </c>
      <c r="AH1834" s="6">
        <v>64.285714285714292</v>
      </c>
      <c r="AI1834" s="3"/>
      <c r="AJ1834" s="3"/>
    </row>
    <row r="1835" spans="1:36" hidden="1" x14ac:dyDescent="0.2">
      <c r="A1835" s="1" t="str">
        <f t="shared" si="28"/>
        <v>CravenChinese</v>
      </c>
      <c r="B1835" s="3" t="s">
        <v>423</v>
      </c>
      <c r="C1835" s="3" t="s">
        <v>424</v>
      </c>
      <c r="D1835" s="3" t="s">
        <v>713</v>
      </c>
      <c r="E1835" s="5">
        <v>118</v>
      </c>
      <c r="F1835" s="5">
        <v>0</v>
      </c>
      <c r="G1835" s="5">
        <v>0</v>
      </c>
      <c r="H1835" s="5">
        <v>0</v>
      </c>
      <c r="I1835" s="5">
        <v>0</v>
      </c>
      <c r="J1835" s="5">
        <v>0</v>
      </c>
      <c r="K1835" s="5">
        <v>4</v>
      </c>
      <c r="L1835" s="5">
        <v>0</v>
      </c>
      <c r="M1835" s="5">
        <v>0</v>
      </c>
      <c r="N1835" s="5">
        <v>0</v>
      </c>
      <c r="O1835" s="6">
        <v>0</v>
      </c>
      <c r="P1835" s="6">
        <v>0</v>
      </c>
      <c r="Q1835" s="6">
        <v>0</v>
      </c>
      <c r="R1835" s="6">
        <v>0</v>
      </c>
      <c r="S1835" s="6">
        <v>0</v>
      </c>
      <c r="T1835" s="6">
        <v>3.3898305084745761</v>
      </c>
      <c r="U1835" s="6">
        <v>0</v>
      </c>
      <c r="V1835" s="6">
        <v>0</v>
      </c>
      <c r="W1835" s="6">
        <v>0</v>
      </c>
      <c r="X1835" s="5">
        <v>38</v>
      </c>
      <c r="Y1835" s="5">
        <v>34</v>
      </c>
      <c r="Z1835" s="5">
        <v>4</v>
      </c>
      <c r="AA1835" s="5">
        <v>0</v>
      </c>
      <c r="AB1835" s="5">
        <v>0</v>
      </c>
      <c r="AC1835" s="5">
        <v>0</v>
      </c>
      <c r="AD1835" s="5">
        <v>38</v>
      </c>
      <c r="AE1835" s="5">
        <v>34</v>
      </c>
      <c r="AF1835" s="5">
        <v>4</v>
      </c>
      <c r="AG1835" s="6">
        <v>11.764705882352942</v>
      </c>
      <c r="AH1835" s="6">
        <v>89.473684210526315</v>
      </c>
      <c r="AI1835" s="3"/>
      <c r="AJ1835" s="3"/>
    </row>
    <row r="1836" spans="1:36" hidden="1" x14ac:dyDescent="0.2">
      <c r="A1836" s="1" t="str">
        <f t="shared" si="28"/>
        <v>CravenAsian Other</v>
      </c>
      <c r="B1836" s="3" t="s">
        <v>423</v>
      </c>
      <c r="C1836" s="3" t="s">
        <v>424</v>
      </c>
      <c r="D1836" s="3" t="s">
        <v>714</v>
      </c>
      <c r="E1836" s="5">
        <v>183</v>
      </c>
      <c r="F1836" s="5">
        <v>0</v>
      </c>
      <c r="G1836" s="5">
        <v>0</v>
      </c>
      <c r="H1836" s="5">
        <v>0</v>
      </c>
      <c r="I1836" s="5">
        <v>0</v>
      </c>
      <c r="J1836" s="5">
        <v>0</v>
      </c>
      <c r="K1836" s="5">
        <v>10</v>
      </c>
      <c r="L1836" s="5">
        <v>0</v>
      </c>
      <c r="M1836" s="5">
        <v>11</v>
      </c>
      <c r="N1836" s="5">
        <v>0</v>
      </c>
      <c r="O1836" s="6">
        <v>0</v>
      </c>
      <c r="P1836" s="6">
        <v>0</v>
      </c>
      <c r="Q1836" s="6">
        <v>0</v>
      </c>
      <c r="R1836" s="6">
        <v>0</v>
      </c>
      <c r="S1836" s="6">
        <v>0</v>
      </c>
      <c r="T1836" s="6">
        <v>5.4644808743169397</v>
      </c>
      <c r="U1836" s="6">
        <v>0</v>
      </c>
      <c r="V1836" s="6">
        <v>6.0109289617486334</v>
      </c>
      <c r="W1836" s="6">
        <v>0</v>
      </c>
      <c r="X1836" s="5">
        <v>89</v>
      </c>
      <c r="Y1836" s="5">
        <v>81</v>
      </c>
      <c r="Z1836" s="5">
        <v>1</v>
      </c>
      <c r="AA1836" s="5">
        <v>0</v>
      </c>
      <c r="AB1836" s="5">
        <v>0</v>
      </c>
      <c r="AC1836" s="5">
        <v>0</v>
      </c>
      <c r="AD1836" s="5">
        <v>89</v>
      </c>
      <c r="AE1836" s="5">
        <v>81</v>
      </c>
      <c r="AF1836" s="5">
        <v>1</v>
      </c>
      <c r="AG1836" s="6">
        <v>1.2345679012345678</v>
      </c>
      <c r="AH1836" s="6">
        <v>91.011235955056179</v>
      </c>
      <c r="AI1836" s="3"/>
      <c r="AJ1836" s="3"/>
    </row>
    <row r="1837" spans="1:36" hidden="1" x14ac:dyDescent="0.2">
      <c r="A1837" s="1" t="str">
        <f t="shared" si="28"/>
        <v>CravenBlack African</v>
      </c>
      <c r="B1837" s="3" t="s">
        <v>423</v>
      </c>
      <c r="C1837" s="3" t="s">
        <v>424</v>
      </c>
      <c r="D1837" s="3" t="s">
        <v>715</v>
      </c>
      <c r="E1837" s="5">
        <v>48</v>
      </c>
      <c r="F1837" s="5">
        <v>0</v>
      </c>
      <c r="G1837" s="5">
        <v>0</v>
      </c>
      <c r="H1837" s="5">
        <v>0</v>
      </c>
      <c r="I1837" s="5">
        <v>0</v>
      </c>
      <c r="J1837" s="5">
        <v>0</v>
      </c>
      <c r="K1837" s="5">
        <v>3</v>
      </c>
      <c r="L1837" s="5">
        <v>0</v>
      </c>
      <c r="M1837" s="5">
        <v>6</v>
      </c>
      <c r="N1837" s="5">
        <v>0</v>
      </c>
      <c r="O1837" s="6">
        <v>0</v>
      </c>
      <c r="P1837" s="6">
        <v>0</v>
      </c>
      <c r="Q1837" s="6">
        <v>0</v>
      </c>
      <c r="R1837" s="6">
        <v>0</v>
      </c>
      <c r="S1837" s="6">
        <v>0</v>
      </c>
      <c r="T1837" s="6">
        <v>6.25</v>
      </c>
      <c r="U1837" s="6">
        <v>0</v>
      </c>
      <c r="V1837" s="6">
        <v>12.5</v>
      </c>
      <c r="W1837" s="6">
        <v>0</v>
      </c>
      <c r="X1837" s="5">
        <v>27</v>
      </c>
      <c r="Y1837" s="5">
        <v>25</v>
      </c>
      <c r="Z1837" s="5">
        <v>2</v>
      </c>
      <c r="AA1837" s="5">
        <v>0</v>
      </c>
      <c r="AB1837" s="5">
        <v>0</v>
      </c>
      <c r="AC1837" s="5">
        <v>0</v>
      </c>
      <c r="AD1837" s="5">
        <v>27</v>
      </c>
      <c r="AE1837" s="5">
        <v>25</v>
      </c>
      <c r="AF1837" s="5">
        <v>2</v>
      </c>
      <c r="AG1837" s="6">
        <v>8</v>
      </c>
      <c r="AH1837" s="6">
        <v>92.592592592592595</v>
      </c>
      <c r="AI1837" s="3"/>
      <c r="AJ1837" s="3"/>
    </row>
    <row r="1838" spans="1:36" hidden="1" x14ac:dyDescent="0.2">
      <c r="A1838" s="1" t="str">
        <f t="shared" si="28"/>
        <v>CravenBlack Caribbean</v>
      </c>
      <c r="B1838" s="3" t="s">
        <v>423</v>
      </c>
      <c r="C1838" s="3" t="s">
        <v>424</v>
      </c>
      <c r="D1838" s="3" t="s">
        <v>716</v>
      </c>
      <c r="E1838" s="5">
        <v>8</v>
      </c>
      <c r="F1838" s="5">
        <v>0</v>
      </c>
      <c r="G1838" s="5">
        <v>0</v>
      </c>
      <c r="H1838" s="5">
        <v>0</v>
      </c>
      <c r="I1838" s="5">
        <v>0</v>
      </c>
      <c r="J1838" s="5">
        <v>0</v>
      </c>
      <c r="K1838" s="5">
        <v>2</v>
      </c>
      <c r="L1838" s="5">
        <v>0</v>
      </c>
      <c r="M1838" s="5">
        <v>0</v>
      </c>
      <c r="N1838" s="5">
        <v>0</v>
      </c>
      <c r="O1838" s="6">
        <v>0</v>
      </c>
      <c r="P1838" s="6">
        <v>0</v>
      </c>
      <c r="Q1838" s="6">
        <v>0</v>
      </c>
      <c r="R1838" s="6">
        <v>0</v>
      </c>
      <c r="S1838" s="6">
        <v>0</v>
      </c>
      <c r="T1838" s="6">
        <v>25</v>
      </c>
      <c r="U1838" s="6">
        <v>0</v>
      </c>
      <c r="V1838" s="6">
        <v>0</v>
      </c>
      <c r="W1838" s="6">
        <v>0</v>
      </c>
      <c r="X1838" s="5">
        <v>7</v>
      </c>
      <c r="Y1838" s="5">
        <v>7</v>
      </c>
      <c r="Z1838" s="5">
        <v>0</v>
      </c>
      <c r="AA1838" s="5">
        <v>0</v>
      </c>
      <c r="AB1838" s="5">
        <v>0</v>
      </c>
      <c r="AC1838" s="5">
        <v>0</v>
      </c>
      <c r="AD1838" s="5">
        <v>7</v>
      </c>
      <c r="AE1838" s="5">
        <v>7</v>
      </c>
      <c r="AF1838" s="5">
        <v>0</v>
      </c>
      <c r="AG1838" s="6">
        <v>0</v>
      </c>
      <c r="AH1838" s="6">
        <v>100</v>
      </c>
      <c r="AI1838" s="3"/>
      <c r="AJ1838" s="3"/>
    </row>
    <row r="1839" spans="1:36" hidden="1" x14ac:dyDescent="0.2">
      <c r="A1839" s="1" t="str">
        <f t="shared" si="28"/>
        <v>CravenBlack Other</v>
      </c>
      <c r="B1839" s="3" t="s">
        <v>423</v>
      </c>
      <c r="C1839" s="3" t="s">
        <v>424</v>
      </c>
      <c r="D1839" s="3" t="s">
        <v>717</v>
      </c>
      <c r="E1839" s="5">
        <v>5</v>
      </c>
      <c r="F1839" s="5">
        <v>0</v>
      </c>
      <c r="G1839" s="5">
        <v>0</v>
      </c>
      <c r="H1839" s="5">
        <v>0</v>
      </c>
      <c r="I1839" s="5">
        <v>0</v>
      </c>
      <c r="J1839" s="5">
        <v>0</v>
      </c>
      <c r="K1839" s="5">
        <v>1</v>
      </c>
      <c r="L1839" s="5">
        <v>0</v>
      </c>
      <c r="M1839" s="5">
        <v>0</v>
      </c>
      <c r="N1839" s="5">
        <v>0</v>
      </c>
      <c r="O1839" s="6">
        <v>0</v>
      </c>
      <c r="P1839" s="6">
        <v>0</v>
      </c>
      <c r="Q1839" s="6">
        <v>0</v>
      </c>
      <c r="R1839" s="6">
        <v>0</v>
      </c>
      <c r="S1839" s="6">
        <v>0</v>
      </c>
      <c r="T1839" s="6">
        <v>20</v>
      </c>
      <c r="U1839" s="6">
        <v>0</v>
      </c>
      <c r="V1839" s="6">
        <v>0</v>
      </c>
      <c r="W1839" s="6">
        <v>0</v>
      </c>
      <c r="X1839" s="5">
        <v>3</v>
      </c>
      <c r="Y1839" s="5">
        <v>2</v>
      </c>
      <c r="Z1839" s="5">
        <v>0</v>
      </c>
      <c r="AA1839" s="5">
        <v>0</v>
      </c>
      <c r="AB1839" s="5">
        <v>0</v>
      </c>
      <c r="AC1839" s="5">
        <v>0</v>
      </c>
      <c r="AD1839" s="5">
        <v>3</v>
      </c>
      <c r="AE1839" s="5">
        <v>2</v>
      </c>
      <c r="AF1839" s="5">
        <v>0</v>
      </c>
      <c r="AG1839" s="6">
        <v>0</v>
      </c>
      <c r="AH1839" s="6">
        <v>66.666666666666671</v>
      </c>
      <c r="AI1839" s="3"/>
      <c r="AJ1839" s="3"/>
    </row>
    <row r="1840" spans="1:36" hidden="1" x14ac:dyDescent="0.2">
      <c r="A1840" s="1" t="str">
        <f t="shared" si="28"/>
        <v>CravenArab</v>
      </c>
      <c r="B1840" s="3" t="s">
        <v>423</v>
      </c>
      <c r="C1840" s="3" t="s">
        <v>424</v>
      </c>
      <c r="D1840" s="3" t="s">
        <v>699</v>
      </c>
      <c r="E1840" s="5">
        <v>25</v>
      </c>
      <c r="F1840" s="5">
        <v>0</v>
      </c>
      <c r="G1840" s="5">
        <v>0</v>
      </c>
      <c r="H1840" s="5">
        <v>0</v>
      </c>
      <c r="I1840" s="5">
        <v>0</v>
      </c>
      <c r="J1840" s="5">
        <v>0</v>
      </c>
      <c r="K1840" s="5">
        <v>1</v>
      </c>
      <c r="L1840" s="5">
        <v>0</v>
      </c>
      <c r="M1840" s="5">
        <v>0</v>
      </c>
      <c r="N1840" s="5">
        <v>0</v>
      </c>
      <c r="O1840" s="6">
        <v>0</v>
      </c>
      <c r="P1840" s="6">
        <v>0</v>
      </c>
      <c r="Q1840" s="6">
        <v>0</v>
      </c>
      <c r="R1840" s="6">
        <v>0</v>
      </c>
      <c r="S1840" s="6">
        <v>0</v>
      </c>
      <c r="T1840" s="6">
        <v>4</v>
      </c>
      <c r="U1840" s="6">
        <v>0</v>
      </c>
      <c r="V1840" s="6">
        <v>0</v>
      </c>
      <c r="W1840" s="6">
        <v>0</v>
      </c>
      <c r="X1840" s="5">
        <v>11</v>
      </c>
      <c r="Y1840" s="5">
        <v>9</v>
      </c>
      <c r="Z1840" s="5">
        <v>1</v>
      </c>
      <c r="AA1840" s="5">
        <v>0</v>
      </c>
      <c r="AB1840" s="5">
        <v>0</v>
      </c>
      <c r="AC1840" s="5">
        <v>0</v>
      </c>
      <c r="AD1840" s="5">
        <v>11</v>
      </c>
      <c r="AE1840" s="5">
        <v>9</v>
      </c>
      <c r="AF1840" s="5">
        <v>1</v>
      </c>
      <c r="AG1840" s="6">
        <v>11.111111111111111</v>
      </c>
      <c r="AH1840" s="6">
        <v>81.818181818181813</v>
      </c>
      <c r="AI1840" s="3"/>
      <c r="AJ1840" s="3"/>
    </row>
    <row r="1841" spans="1:36" hidden="1" x14ac:dyDescent="0.2">
      <c r="A1841" s="1" t="str">
        <f t="shared" si="28"/>
        <v>CravenOther</v>
      </c>
      <c r="B1841" s="3" t="s">
        <v>423</v>
      </c>
      <c r="C1841" s="3" t="s">
        <v>424</v>
      </c>
      <c r="D1841" s="3" t="s">
        <v>718</v>
      </c>
      <c r="E1841" s="5">
        <v>14</v>
      </c>
      <c r="F1841" s="5">
        <v>0</v>
      </c>
      <c r="G1841" s="5">
        <v>0</v>
      </c>
      <c r="H1841" s="5">
        <v>0</v>
      </c>
      <c r="I1841" s="5">
        <v>0</v>
      </c>
      <c r="J1841" s="5">
        <v>0</v>
      </c>
      <c r="K1841" s="5">
        <v>3</v>
      </c>
      <c r="L1841" s="5">
        <v>0</v>
      </c>
      <c r="M1841" s="5">
        <v>0</v>
      </c>
      <c r="N1841" s="5">
        <v>0</v>
      </c>
      <c r="O1841" s="6">
        <v>0</v>
      </c>
      <c r="P1841" s="6">
        <v>0</v>
      </c>
      <c r="Q1841" s="6">
        <v>0</v>
      </c>
      <c r="R1841" s="6">
        <v>0</v>
      </c>
      <c r="S1841" s="6">
        <v>0</v>
      </c>
      <c r="T1841" s="6">
        <v>21.428571428571427</v>
      </c>
      <c r="U1841" s="6">
        <v>0</v>
      </c>
      <c r="V1841" s="6">
        <v>0</v>
      </c>
      <c r="W1841" s="6">
        <v>0</v>
      </c>
      <c r="X1841" s="5">
        <v>3</v>
      </c>
      <c r="Y1841" s="5">
        <v>3</v>
      </c>
      <c r="Z1841" s="5">
        <v>1</v>
      </c>
      <c r="AA1841" s="5">
        <v>0</v>
      </c>
      <c r="AB1841" s="5">
        <v>0</v>
      </c>
      <c r="AC1841" s="5">
        <v>0</v>
      </c>
      <c r="AD1841" s="5">
        <v>3</v>
      </c>
      <c r="AE1841" s="5">
        <v>3</v>
      </c>
      <c r="AF1841" s="5">
        <v>1</v>
      </c>
      <c r="AG1841" s="6">
        <v>33.333333333333336</v>
      </c>
      <c r="AH1841" s="6">
        <v>100</v>
      </c>
      <c r="AI1841" s="3"/>
      <c r="AJ1841" s="3"/>
    </row>
    <row r="1842" spans="1:36" x14ac:dyDescent="0.2">
      <c r="A1842" s="1" t="str">
        <f t="shared" si="28"/>
        <v>CrawleyAll people</v>
      </c>
      <c r="B1842" s="3" t="s">
        <v>539</v>
      </c>
      <c r="C1842" s="3" t="s">
        <v>540</v>
      </c>
      <c r="D1842" s="3" t="s">
        <v>700</v>
      </c>
      <c r="E1842" s="5">
        <v>106597</v>
      </c>
      <c r="F1842" s="5">
        <v>0</v>
      </c>
      <c r="G1842" s="5">
        <v>1572</v>
      </c>
      <c r="H1842" s="5">
        <v>0</v>
      </c>
      <c r="I1842" s="5">
        <v>0</v>
      </c>
      <c r="J1842" s="5">
        <v>1572</v>
      </c>
      <c r="K1842" s="5">
        <v>17562</v>
      </c>
      <c r="L1842" s="5">
        <v>0</v>
      </c>
      <c r="M1842" s="5">
        <v>0</v>
      </c>
      <c r="N1842" s="5">
        <v>0</v>
      </c>
      <c r="O1842" s="6">
        <v>0</v>
      </c>
      <c r="P1842" s="6">
        <v>1.4747131720404889</v>
      </c>
      <c r="Q1842" s="6">
        <v>0</v>
      </c>
      <c r="R1842" s="6">
        <v>0</v>
      </c>
      <c r="S1842" s="6">
        <v>1.4747131720404889</v>
      </c>
      <c r="T1842" s="6">
        <v>16.475135322757676</v>
      </c>
      <c r="U1842" s="6">
        <v>0</v>
      </c>
      <c r="V1842" s="6">
        <v>0</v>
      </c>
      <c r="W1842" s="6">
        <v>0</v>
      </c>
      <c r="X1842" s="5">
        <v>41230</v>
      </c>
      <c r="Y1842" s="5">
        <v>36225</v>
      </c>
      <c r="Z1842" s="5">
        <v>1916</v>
      </c>
      <c r="AA1842" s="5">
        <v>0</v>
      </c>
      <c r="AB1842" s="5">
        <v>0</v>
      </c>
      <c r="AC1842" s="5">
        <v>0</v>
      </c>
      <c r="AD1842" s="5">
        <v>41230</v>
      </c>
      <c r="AE1842" s="5">
        <v>36225</v>
      </c>
      <c r="AF1842" s="5">
        <v>1916</v>
      </c>
      <c r="AG1842" s="6">
        <v>5.2891649413388544</v>
      </c>
      <c r="AH1842" s="6">
        <v>87.860780984719867</v>
      </c>
      <c r="AI1842" s="3"/>
      <c r="AJ1842" s="3"/>
    </row>
    <row r="1843" spans="1:36" hidden="1" x14ac:dyDescent="0.2">
      <c r="A1843" s="1" t="str">
        <f t="shared" si="28"/>
        <v>CrawleyWhite British</v>
      </c>
      <c r="B1843" s="3" t="s">
        <v>539</v>
      </c>
      <c r="C1843" s="3" t="s">
        <v>540</v>
      </c>
      <c r="D1843" s="3" t="s">
        <v>701</v>
      </c>
      <c r="E1843" s="5">
        <v>76888</v>
      </c>
      <c r="F1843" s="5">
        <v>0</v>
      </c>
      <c r="G1843" s="5">
        <v>1108</v>
      </c>
      <c r="H1843" s="5">
        <v>0</v>
      </c>
      <c r="I1843" s="5">
        <v>0</v>
      </c>
      <c r="J1843" s="5">
        <v>1108</v>
      </c>
      <c r="K1843" s="5">
        <v>13173</v>
      </c>
      <c r="L1843" s="5">
        <v>0</v>
      </c>
      <c r="M1843" s="5">
        <v>0</v>
      </c>
      <c r="N1843" s="5">
        <v>0</v>
      </c>
      <c r="O1843" s="6">
        <v>0</v>
      </c>
      <c r="P1843" s="6">
        <v>1.4410571220476538</v>
      </c>
      <c r="Q1843" s="6">
        <v>0</v>
      </c>
      <c r="R1843" s="6">
        <v>0</v>
      </c>
      <c r="S1843" s="6">
        <v>1.4410571220476538</v>
      </c>
      <c r="T1843" s="6">
        <v>17.132712516907709</v>
      </c>
      <c r="U1843" s="6">
        <v>0</v>
      </c>
      <c r="V1843" s="6">
        <v>0</v>
      </c>
      <c r="W1843" s="6">
        <v>0</v>
      </c>
      <c r="X1843" s="5">
        <v>27615</v>
      </c>
      <c r="Y1843" s="5">
        <v>24611</v>
      </c>
      <c r="Z1843" s="5">
        <v>1179</v>
      </c>
      <c r="AA1843" s="5">
        <v>0</v>
      </c>
      <c r="AB1843" s="5">
        <v>0</v>
      </c>
      <c r="AC1843" s="5">
        <v>0</v>
      </c>
      <c r="AD1843" s="5">
        <v>27615</v>
      </c>
      <c r="AE1843" s="5">
        <v>24611</v>
      </c>
      <c r="AF1843" s="5">
        <v>1179</v>
      </c>
      <c r="AG1843" s="6">
        <v>4.7905408150826867</v>
      </c>
      <c r="AH1843" s="6">
        <v>89.121854064819843</v>
      </c>
      <c r="AI1843" s="3"/>
      <c r="AJ1843" s="3"/>
    </row>
    <row r="1844" spans="1:36" hidden="1" x14ac:dyDescent="0.2">
      <c r="A1844" s="1" t="str">
        <f t="shared" si="28"/>
        <v>CrawleyMinorities - all other than White British</v>
      </c>
      <c r="B1844" s="3" t="s">
        <v>539</v>
      </c>
      <c r="C1844" s="3" t="s">
        <v>540</v>
      </c>
      <c r="D1844" s="3" t="s">
        <v>702</v>
      </c>
      <c r="E1844" s="5">
        <v>29709</v>
      </c>
      <c r="F1844" s="5">
        <v>0</v>
      </c>
      <c r="G1844" s="5">
        <v>464</v>
      </c>
      <c r="H1844" s="5">
        <v>0</v>
      </c>
      <c r="I1844" s="5">
        <v>0</v>
      </c>
      <c r="J1844" s="5">
        <v>464</v>
      </c>
      <c r="K1844" s="5">
        <v>4389</v>
      </c>
      <c r="L1844" s="5">
        <v>0</v>
      </c>
      <c r="M1844" s="5">
        <v>0</v>
      </c>
      <c r="N1844" s="5">
        <v>0</v>
      </c>
      <c r="O1844" s="6">
        <v>0</v>
      </c>
      <c r="P1844" s="6">
        <v>1.5618162846275538</v>
      </c>
      <c r="Q1844" s="6">
        <v>0</v>
      </c>
      <c r="R1844" s="6">
        <v>0</v>
      </c>
      <c r="S1844" s="6">
        <v>1.5618162846275538</v>
      </c>
      <c r="T1844" s="6">
        <v>14.773301019892962</v>
      </c>
      <c r="U1844" s="6">
        <v>0</v>
      </c>
      <c r="V1844" s="6">
        <v>0</v>
      </c>
      <c r="W1844" s="6">
        <v>0</v>
      </c>
      <c r="X1844" s="5">
        <v>13615</v>
      </c>
      <c r="Y1844" s="5">
        <v>11614</v>
      </c>
      <c r="Z1844" s="5">
        <v>737</v>
      </c>
      <c r="AA1844" s="5">
        <v>0</v>
      </c>
      <c r="AB1844" s="5">
        <v>0</v>
      </c>
      <c r="AC1844" s="5">
        <v>0</v>
      </c>
      <c r="AD1844" s="5">
        <v>13615</v>
      </c>
      <c r="AE1844" s="5">
        <v>11614</v>
      </c>
      <c r="AF1844" s="5">
        <v>737</v>
      </c>
      <c r="AG1844" s="6">
        <v>6.3457895643189257</v>
      </c>
      <c r="AH1844" s="6">
        <v>85.302974660301132</v>
      </c>
      <c r="AI1844" s="3"/>
      <c r="AJ1844" s="3"/>
    </row>
    <row r="1845" spans="1:36" hidden="1" x14ac:dyDescent="0.2">
      <c r="A1845" s="1" t="str">
        <f t="shared" si="28"/>
        <v>CrawleyWhite Irish</v>
      </c>
      <c r="B1845" s="3" t="s">
        <v>539</v>
      </c>
      <c r="C1845" s="3" t="s">
        <v>540</v>
      </c>
      <c r="D1845" s="3" t="s">
        <v>703</v>
      </c>
      <c r="E1845" s="5">
        <v>967</v>
      </c>
      <c r="F1845" s="5">
        <v>0</v>
      </c>
      <c r="G1845" s="5">
        <v>8</v>
      </c>
      <c r="H1845" s="5">
        <v>0</v>
      </c>
      <c r="I1845" s="5">
        <v>0</v>
      </c>
      <c r="J1845" s="5">
        <v>8</v>
      </c>
      <c r="K1845" s="5">
        <v>132</v>
      </c>
      <c r="L1845" s="5">
        <v>0</v>
      </c>
      <c r="M1845" s="5">
        <v>0</v>
      </c>
      <c r="N1845" s="5">
        <v>0</v>
      </c>
      <c r="O1845" s="6">
        <v>0</v>
      </c>
      <c r="P1845" s="6">
        <v>0.82730093071354704</v>
      </c>
      <c r="Q1845" s="6">
        <v>0</v>
      </c>
      <c r="R1845" s="6">
        <v>0</v>
      </c>
      <c r="S1845" s="6">
        <v>0.82730093071354704</v>
      </c>
      <c r="T1845" s="6">
        <v>13.650465356773527</v>
      </c>
      <c r="U1845" s="6">
        <v>0</v>
      </c>
      <c r="V1845" s="6">
        <v>0</v>
      </c>
      <c r="W1845" s="6">
        <v>0</v>
      </c>
      <c r="X1845" s="5">
        <v>335</v>
      </c>
      <c r="Y1845" s="5">
        <v>314</v>
      </c>
      <c r="Z1845" s="5">
        <v>10</v>
      </c>
      <c r="AA1845" s="5">
        <v>0</v>
      </c>
      <c r="AB1845" s="5">
        <v>0</v>
      </c>
      <c r="AC1845" s="5">
        <v>0</v>
      </c>
      <c r="AD1845" s="5">
        <v>335</v>
      </c>
      <c r="AE1845" s="5">
        <v>314</v>
      </c>
      <c r="AF1845" s="5">
        <v>10</v>
      </c>
      <c r="AG1845" s="6">
        <v>3.1847133757961785</v>
      </c>
      <c r="AH1845" s="6">
        <v>93.731343283582092</v>
      </c>
      <c r="AI1845" s="3"/>
      <c r="AJ1845" s="3"/>
    </row>
    <row r="1846" spans="1:36" hidden="1" x14ac:dyDescent="0.2">
      <c r="A1846" s="1" t="str">
        <f t="shared" si="28"/>
        <v>CrawleyWhite Gyspy or Irish Traveller</v>
      </c>
      <c r="B1846" s="3" t="s">
        <v>539</v>
      </c>
      <c r="C1846" s="3" t="s">
        <v>540</v>
      </c>
      <c r="D1846" s="3" t="s">
        <v>704</v>
      </c>
      <c r="E1846" s="5">
        <v>77</v>
      </c>
      <c r="F1846" s="5">
        <v>0</v>
      </c>
      <c r="G1846" s="5">
        <v>3</v>
      </c>
      <c r="H1846" s="5">
        <v>0</v>
      </c>
      <c r="I1846" s="5">
        <v>0</v>
      </c>
      <c r="J1846" s="5">
        <v>3</v>
      </c>
      <c r="K1846" s="5">
        <v>17</v>
      </c>
      <c r="L1846" s="5">
        <v>0</v>
      </c>
      <c r="M1846" s="5">
        <v>0</v>
      </c>
      <c r="N1846" s="5">
        <v>0</v>
      </c>
      <c r="O1846" s="6">
        <v>0</v>
      </c>
      <c r="P1846" s="6">
        <v>3.8961038961038961</v>
      </c>
      <c r="Q1846" s="6">
        <v>0</v>
      </c>
      <c r="R1846" s="6">
        <v>0</v>
      </c>
      <c r="S1846" s="6">
        <v>3.8961038961038961</v>
      </c>
      <c r="T1846" s="6">
        <v>22.077922077922079</v>
      </c>
      <c r="U1846" s="6">
        <v>0</v>
      </c>
      <c r="V1846" s="6">
        <v>0</v>
      </c>
      <c r="W1846" s="6">
        <v>0</v>
      </c>
      <c r="X1846" s="5">
        <v>31</v>
      </c>
      <c r="Y1846" s="5">
        <v>12</v>
      </c>
      <c r="Z1846" s="5">
        <v>0</v>
      </c>
      <c r="AA1846" s="5">
        <v>0</v>
      </c>
      <c r="AB1846" s="5">
        <v>0</v>
      </c>
      <c r="AC1846" s="5">
        <v>0</v>
      </c>
      <c r="AD1846" s="5">
        <v>31</v>
      </c>
      <c r="AE1846" s="5">
        <v>12</v>
      </c>
      <c r="AF1846" s="5">
        <v>0</v>
      </c>
      <c r="AG1846" s="6">
        <v>0</v>
      </c>
      <c r="AH1846" s="6">
        <v>38.70967741935484</v>
      </c>
      <c r="AI1846" s="3"/>
      <c r="AJ1846" s="3"/>
    </row>
    <row r="1847" spans="1:36" hidden="1" x14ac:dyDescent="0.2">
      <c r="A1847" s="1" t="str">
        <f t="shared" si="28"/>
        <v>CrawleyWhite Other</v>
      </c>
      <c r="B1847" s="3" t="s">
        <v>539</v>
      </c>
      <c r="C1847" s="3" t="s">
        <v>540</v>
      </c>
      <c r="D1847" s="3" t="s">
        <v>705</v>
      </c>
      <c r="E1847" s="5">
        <v>7248</v>
      </c>
      <c r="F1847" s="5">
        <v>0</v>
      </c>
      <c r="G1847" s="5">
        <v>95</v>
      </c>
      <c r="H1847" s="5">
        <v>0</v>
      </c>
      <c r="I1847" s="5">
        <v>0</v>
      </c>
      <c r="J1847" s="5">
        <v>95</v>
      </c>
      <c r="K1847" s="5">
        <v>1235</v>
      </c>
      <c r="L1847" s="5">
        <v>0</v>
      </c>
      <c r="M1847" s="5">
        <v>0</v>
      </c>
      <c r="N1847" s="5">
        <v>0</v>
      </c>
      <c r="O1847" s="6">
        <v>0</v>
      </c>
      <c r="P1847" s="6">
        <v>1.3107064017660044</v>
      </c>
      <c r="Q1847" s="6">
        <v>0</v>
      </c>
      <c r="R1847" s="6">
        <v>0</v>
      </c>
      <c r="S1847" s="6">
        <v>1.3107064017660044</v>
      </c>
      <c r="T1847" s="6">
        <v>17.039183222958059</v>
      </c>
      <c r="U1847" s="6">
        <v>0</v>
      </c>
      <c r="V1847" s="6">
        <v>0</v>
      </c>
      <c r="W1847" s="6">
        <v>0</v>
      </c>
      <c r="X1847" s="5">
        <v>4412</v>
      </c>
      <c r="Y1847" s="5">
        <v>4100</v>
      </c>
      <c r="Z1847" s="5">
        <v>138</v>
      </c>
      <c r="AA1847" s="5">
        <v>0</v>
      </c>
      <c r="AB1847" s="5">
        <v>0</v>
      </c>
      <c r="AC1847" s="5">
        <v>0</v>
      </c>
      <c r="AD1847" s="5">
        <v>4412</v>
      </c>
      <c r="AE1847" s="5">
        <v>4100</v>
      </c>
      <c r="AF1847" s="5">
        <v>138</v>
      </c>
      <c r="AG1847" s="6">
        <v>3.3658536585365852</v>
      </c>
      <c r="AH1847" s="6">
        <v>92.928377153218491</v>
      </c>
      <c r="AI1847" s="3"/>
      <c r="AJ1847" s="3"/>
    </row>
    <row r="1848" spans="1:36" hidden="1" x14ac:dyDescent="0.2">
      <c r="A1848" s="1" t="str">
        <f t="shared" si="28"/>
        <v>CrawleyMixed White and Black Caribbean</v>
      </c>
      <c r="B1848" s="3" t="s">
        <v>539</v>
      </c>
      <c r="C1848" s="3" t="s">
        <v>540</v>
      </c>
      <c r="D1848" s="3" t="s">
        <v>706</v>
      </c>
      <c r="E1848" s="5">
        <v>806</v>
      </c>
      <c r="F1848" s="5">
        <v>0</v>
      </c>
      <c r="G1848" s="5">
        <v>41</v>
      </c>
      <c r="H1848" s="5">
        <v>0</v>
      </c>
      <c r="I1848" s="5">
        <v>0</v>
      </c>
      <c r="J1848" s="5">
        <v>41</v>
      </c>
      <c r="K1848" s="5">
        <v>141</v>
      </c>
      <c r="L1848" s="5">
        <v>0</v>
      </c>
      <c r="M1848" s="5">
        <v>0</v>
      </c>
      <c r="N1848" s="5">
        <v>0</v>
      </c>
      <c r="O1848" s="6">
        <v>0</v>
      </c>
      <c r="P1848" s="6">
        <v>5.0868486352357323</v>
      </c>
      <c r="Q1848" s="6">
        <v>0</v>
      </c>
      <c r="R1848" s="6">
        <v>0</v>
      </c>
      <c r="S1848" s="6">
        <v>5.0868486352357323</v>
      </c>
      <c r="T1848" s="6">
        <v>17.493796526054592</v>
      </c>
      <c r="U1848" s="6">
        <v>0</v>
      </c>
      <c r="V1848" s="6">
        <v>0</v>
      </c>
      <c r="W1848" s="6">
        <v>0</v>
      </c>
      <c r="X1848" s="5">
        <v>209</v>
      </c>
      <c r="Y1848" s="5">
        <v>172</v>
      </c>
      <c r="Z1848" s="5">
        <v>26</v>
      </c>
      <c r="AA1848" s="5">
        <v>0</v>
      </c>
      <c r="AB1848" s="5">
        <v>0</v>
      </c>
      <c r="AC1848" s="5">
        <v>0</v>
      </c>
      <c r="AD1848" s="5">
        <v>209</v>
      </c>
      <c r="AE1848" s="5">
        <v>172</v>
      </c>
      <c r="AF1848" s="5">
        <v>26</v>
      </c>
      <c r="AG1848" s="6">
        <v>15.116279069767442</v>
      </c>
      <c r="AH1848" s="6">
        <v>82.296650717703344</v>
      </c>
      <c r="AI1848" s="3"/>
      <c r="AJ1848" s="3"/>
    </row>
    <row r="1849" spans="1:36" hidden="1" x14ac:dyDescent="0.2">
      <c r="A1849" s="1" t="str">
        <f t="shared" si="28"/>
        <v>CrawleyMixed White and Black African</v>
      </c>
      <c r="B1849" s="3" t="s">
        <v>539</v>
      </c>
      <c r="C1849" s="3" t="s">
        <v>540</v>
      </c>
      <c r="D1849" s="3" t="s">
        <v>707</v>
      </c>
      <c r="E1849" s="5">
        <v>615</v>
      </c>
      <c r="F1849" s="5">
        <v>0</v>
      </c>
      <c r="G1849" s="5">
        <v>21</v>
      </c>
      <c r="H1849" s="5">
        <v>0</v>
      </c>
      <c r="I1849" s="5">
        <v>0</v>
      </c>
      <c r="J1849" s="5">
        <v>21</v>
      </c>
      <c r="K1849" s="5">
        <v>127</v>
      </c>
      <c r="L1849" s="5">
        <v>0</v>
      </c>
      <c r="M1849" s="5">
        <v>0</v>
      </c>
      <c r="N1849" s="5">
        <v>0</v>
      </c>
      <c r="O1849" s="6">
        <v>0</v>
      </c>
      <c r="P1849" s="6">
        <v>3.4146341463414633</v>
      </c>
      <c r="Q1849" s="6">
        <v>0</v>
      </c>
      <c r="R1849" s="6">
        <v>0</v>
      </c>
      <c r="S1849" s="6">
        <v>3.4146341463414633</v>
      </c>
      <c r="T1849" s="6">
        <v>20.650406504065042</v>
      </c>
      <c r="U1849" s="6">
        <v>0</v>
      </c>
      <c r="V1849" s="6">
        <v>0</v>
      </c>
      <c r="W1849" s="6">
        <v>0</v>
      </c>
      <c r="X1849" s="5">
        <v>154</v>
      </c>
      <c r="Y1849" s="5">
        <v>130</v>
      </c>
      <c r="Z1849" s="5">
        <v>20</v>
      </c>
      <c r="AA1849" s="5">
        <v>0</v>
      </c>
      <c r="AB1849" s="5">
        <v>0</v>
      </c>
      <c r="AC1849" s="5">
        <v>0</v>
      </c>
      <c r="AD1849" s="5">
        <v>154</v>
      </c>
      <c r="AE1849" s="5">
        <v>130</v>
      </c>
      <c r="AF1849" s="5">
        <v>20</v>
      </c>
      <c r="AG1849" s="6">
        <v>15.384615384615385</v>
      </c>
      <c r="AH1849" s="6">
        <v>84.415584415584419</v>
      </c>
      <c r="AI1849" s="3"/>
      <c r="AJ1849" s="3"/>
    </row>
    <row r="1850" spans="1:36" hidden="1" x14ac:dyDescent="0.2">
      <c r="A1850" s="1" t="str">
        <f t="shared" si="28"/>
        <v>CrawleyMixed White and Asian</v>
      </c>
      <c r="B1850" s="3" t="s">
        <v>539</v>
      </c>
      <c r="C1850" s="3" t="s">
        <v>540</v>
      </c>
      <c r="D1850" s="3" t="s">
        <v>708</v>
      </c>
      <c r="E1850" s="5">
        <v>883</v>
      </c>
      <c r="F1850" s="5">
        <v>0</v>
      </c>
      <c r="G1850" s="5">
        <v>15</v>
      </c>
      <c r="H1850" s="5">
        <v>0</v>
      </c>
      <c r="I1850" s="5">
        <v>0</v>
      </c>
      <c r="J1850" s="5">
        <v>15</v>
      </c>
      <c r="K1850" s="5">
        <v>149</v>
      </c>
      <c r="L1850" s="5">
        <v>0</v>
      </c>
      <c r="M1850" s="5">
        <v>0</v>
      </c>
      <c r="N1850" s="5">
        <v>0</v>
      </c>
      <c r="O1850" s="6">
        <v>0</v>
      </c>
      <c r="P1850" s="6">
        <v>1.6987542468856172</v>
      </c>
      <c r="Q1850" s="6">
        <v>0</v>
      </c>
      <c r="R1850" s="6">
        <v>0</v>
      </c>
      <c r="S1850" s="6">
        <v>1.6987542468856172</v>
      </c>
      <c r="T1850" s="6">
        <v>16.874292185730464</v>
      </c>
      <c r="U1850" s="6">
        <v>0</v>
      </c>
      <c r="V1850" s="6">
        <v>0</v>
      </c>
      <c r="W1850" s="6">
        <v>0</v>
      </c>
      <c r="X1850" s="5">
        <v>236</v>
      </c>
      <c r="Y1850" s="5">
        <v>206</v>
      </c>
      <c r="Z1850" s="5">
        <v>15</v>
      </c>
      <c r="AA1850" s="5">
        <v>0</v>
      </c>
      <c r="AB1850" s="5">
        <v>0</v>
      </c>
      <c r="AC1850" s="5">
        <v>0</v>
      </c>
      <c r="AD1850" s="5">
        <v>236</v>
      </c>
      <c r="AE1850" s="5">
        <v>206</v>
      </c>
      <c r="AF1850" s="5">
        <v>15</v>
      </c>
      <c r="AG1850" s="6">
        <v>7.2815533980582527</v>
      </c>
      <c r="AH1850" s="6">
        <v>87.288135593220332</v>
      </c>
      <c r="AI1850" s="3"/>
      <c r="AJ1850" s="3"/>
    </row>
    <row r="1851" spans="1:36" hidden="1" x14ac:dyDescent="0.2">
      <c r="A1851" s="1" t="str">
        <f t="shared" si="28"/>
        <v>CrawleyMixed Other</v>
      </c>
      <c r="B1851" s="3" t="s">
        <v>539</v>
      </c>
      <c r="C1851" s="3" t="s">
        <v>540</v>
      </c>
      <c r="D1851" s="3" t="s">
        <v>709</v>
      </c>
      <c r="E1851" s="5">
        <v>794</v>
      </c>
      <c r="F1851" s="5">
        <v>0</v>
      </c>
      <c r="G1851" s="5">
        <v>22</v>
      </c>
      <c r="H1851" s="5">
        <v>0</v>
      </c>
      <c r="I1851" s="5">
        <v>0</v>
      </c>
      <c r="J1851" s="5">
        <v>22</v>
      </c>
      <c r="K1851" s="5">
        <v>122</v>
      </c>
      <c r="L1851" s="5">
        <v>0</v>
      </c>
      <c r="M1851" s="5">
        <v>0</v>
      </c>
      <c r="N1851" s="5">
        <v>0</v>
      </c>
      <c r="O1851" s="6">
        <v>0</v>
      </c>
      <c r="P1851" s="6">
        <v>2.770780856423174</v>
      </c>
      <c r="Q1851" s="6">
        <v>0</v>
      </c>
      <c r="R1851" s="6">
        <v>0</v>
      </c>
      <c r="S1851" s="6">
        <v>2.770780856423174</v>
      </c>
      <c r="T1851" s="6">
        <v>15.365239294710328</v>
      </c>
      <c r="U1851" s="6">
        <v>0</v>
      </c>
      <c r="V1851" s="6">
        <v>0</v>
      </c>
      <c r="W1851" s="6">
        <v>0</v>
      </c>
      <c r="X1851" s="5">
        <v>273</v>
      </c>
      <c r="Y1851" s="5">
        <v>227</v>
      </c>
      <c r="Z1851" s="5">
        <v>13</v>
      </c>
      <c r="AA1851" s="5">
        <v>0</v>
      </c>
      <c r="AB1851" s="5">
        <v>0</v>
      </c>
      <c r="AC1851" s="5">
        <v>0</v>
      </c>
      <c r="AD1851" s="5">
        <v>273</v>
      </c>
      <c r="AE1851" s="5">
        <v>227</v>
      </c>
      <c r="AF1851" s="5">
        <v>13</v>
      </c>
      <c r="AG1851" s="6">
        <v>5.7268722466960353</v>
      </c>
      <c r="AH1851" s="6">
        <v>83.150183150183153</v>
      </c>
      <c r="AI1851" s="3"/>
      <c r="AJ1851" s="3"/>
    </row>
    <row r="1852" spans="1:36" hidden="1" x14ac:dyDescent="0.2">
      <c r="A1852" s="1" t="str">
        <f t="shared" si="28"/>
        <v>CrawleyIndian</v>
      </c>
      <c r="B1852" s="3" t="s">
        <v>539</v>
      </c>
      <c r="C1852" s="3" t="s">
        <v>540</v>
      </c>
      <c r="D1852" s="3" t="s">
        <v>710</v>
      </c>
      <c r="E1852" s="5">
        <v>5530</v>
      </c>
      <c r="F1852" s="5">
        <v>0</v>
      </c>
      <c r="G1852" s="5">
        <v>38</v>
      </c>
      <c r="H1852" s="5">
        <v>0</v>
      </c>
      <c r="I1852" s="5">
        <v>0</v>
      </c>
      <c r="J1852" s="5">
        <v>38</v>
      </c>
      <c r="K1852" s="5">
        <v>809</v>
      </c>
      <c r="L1852" s="5">
        <v>0</v>
      </c>
      <c r="M1852" s="5">
        <v>0</v>
      </c>
      <c r="N1852" s="5">
        <v>0</v>
      </c>
      <c r="O1852" s="6">
        <v>0</v>
      </c>
      <c r="P1852" s="6">
        <v>0.68716094032549724</v>
      </c>
      <c r="Q1852" s="6">
        <v>0</v>
      </c>
      <c r="R1852" s="6">
        <v>0</v>
      </c>
      <c r="S1852" s="6">
        <v>0.68716094032549724</v>
      </c>
      <c r="T1852" s="6">
        <v>14.629294755877034</v>
      </c>
      <c r="U1852" s="6">
        <v>0</v>
      </c>
      <c r="V1852" s="6">
        <v>0</v>
      </c>
      <c r="W1852" s="6">
        <v>0</v>
      </c>
      <c r="X1852" s="5">
        <v>2391</v>
      </c>
      <c r="Y1852" s="5">
        <v>2100</v>
      </c>
      <c r="Z1852" s="5">
        <v>112</v>
      </c>
      <c r="AA1852" s="5">
        <v>0</v>
      </c>
      <c r="AB1852" s="5">
        <v>0</v>
      </c>
      <c r="AC1852" s="5">
        <v>0</v>
      </c>
      <c r="AD1852" s="5">
        <v>2391</v>
      </c>
      <c r="AE1852" s="5">
        <v>2100</v>
      </c>
      <c r="AF1852" s="5">
        <v>112</v>
      </c>
      <c r="AG1852" s="6">
        <v>5.333333333333333</v>
      </c>
      <c r="AH1852" s="6">
        <v>87.829360100376405</v>
      </c>
      <c r="AI1852" s="3"/>
      <c r="AJ1852" s="3"/>
    </row>
    <row r="1853" spans="1:36" hidden="1" x14ac:dyDescent="0.2">
      <c r="A1853" s="1" t="str">
        <f t="shared" si="28"/>
        <v>CrawleyPakistani</v>
      </c>
      <c r="B1853" s="3" t="s">
        <v>539</v>
      </c>
      <c r="C1853" s="3" t="s">
        <v>540</v>
      </c>
      <c r="D1853" s="3" t="s">
        <v>711</v>
      </c>
      <c r="E1853" s="5">
        <v>4548</v>
      </c>
      <c r="F1853" s="5">
        <v>0</v>
      </c>
      <c r="G1853" s="5">
        <v>58</v>
      </c>
      <c r="H1853" s="5">
        <v>0</v>
      </c>
      <c r="I1853" s="5">
        <v>0</v>
      </c>
      <c r="J1853" s="5">
        <v>58</v>
      </c>
      <c r="K1853" s="5">
        <v>455</v>
      </c>
      <c r="L1853" s="5">
        <v>0</v>
      </c>
      <c r="M1853" s="5">
        <v>0</v>
      </c>
      <c r="N1853" s="5">
        <v>0</v>
      </c>
      <c r="O1853" s="6">
        <v>0</v>
      </c>
      <c r="P1853" s="6">
        <v>1.2752858399296394</v>
      </c>
      <c r="Q1853" s="6">
        <v>0</v>
      </c>
      <c r="R1853" s="6">
        <v>0</v>
      </c>
      <c r="S1853" s="6">
        <v>1.2752858399296394</v>
      </c>
      <c r="T1853" s="6">
        <v>10.004397537379068</v>
      </c>
      <c r="U1853" s="6">
        <v>0</v>
      </c>
      <c r="V1853" s="6">
        <v>0</v>
      </c>
      <c r="W1853" s="6">
        <v>0</v>
      </c>
      <c r="X1853" s="5">
        <v>1729</v>
      </c>
      <c r="Y1853" s="5">
        <v>1234</v>
      </c>
      <c r="Z1853" s="5">
        <v>113</v>
      </c>
      <c r="AA1853" s="5">
        <v>0</v>
      </c>
      <c r="AB1853" s="5">
        <v>0</v>
      </c>
      <c r="AC1853" s="5">
        <v>0</v>
      </c>
      <c r="AD1853" s="5">
        <v>1729</v>
      </c>
      <c r="AE1853" s="5">
        <v>1234</v>
      </c>
      <c r="AF1853" s="5">
        <v>113</v>
      </c>
      <c r="AG1853" s="6">
        <v>9.1572123176661258</v>
      </c>
      <c r="AH1853" s="6">
        <v>71.370734528629271</v>
      </c>
      <c r="AI1853" s="3"/>
      <c r="AJ1853" s="3"/>
    </row>
    <row r="1854" spans="1:36" hidden="1" x14ac:dyDescent="0.2">
      <c r="A1854" s="1" t="str">
        <f t="shared" si="28"/>
        <v>CrawleyBangladeshi</v>
      </c>
      <c r="B1854" s="3" t="s">
        <v>539</v>
      </c>
      <c r="C1854" s="3" t="s">
        <v>540</v>
      </c>
      <c r="D1854" s="3" t="s">
        <v>712</v>
      </c>
      <c r="E1854" s="5">
        <v>427</v>
      </c>
      <c r="F1854" s="5">
        <v>0</v>
      </c>
      <c r="G1854" s="5">
        <v>10</v>
      </c>
      <c r="H1854" s="5">
        <v>0</v>
      </c>
      <c r="I1854" s="5">
        <v>0</v>
      </c>
      <c r="J1854" s="5">
        <v>10</v>
      </c>
      <c r="K1854" s="5">
        <v>34</v>
      </c>
      <c r="L1854" s="5">
        <v>0</v>
      </c>
      <c r="M1854" s="5">
        <v>0</v>
      </c>
      <c r="N1854" s="5">
        <v>0</v>
      </c>
      <c r="O1854" s="6">
        <v>0</v>
      </c>
      <c r="P1854" s="6">
        <v>2.3419203747072599</v>
      </c>
      <c r="Q1854" s="6">
        <v>0</v>
      </c>
      <c r="R1854" s="6">
        <v>0</v>
      </c>
      <c r="S1854" s="6">
        <v>2.3419203747072599</v>
      </c>
      <c r="T1854" s="6">
        <v>7.9625292740046838</v>
      </c>
      <c r="U1854" s="6">
        <v>0</v>
      </c>
      <c r="V1854" s="6">
        <v>0</v>
      </c>
      <c r="W1854" s="6">
        <v>0</v>
      </c>
      <c r="X1854" s="5">
        <v>175</v>
      </c>
      <c r="Y1854" s="5">
        <v>128</v>
      </c>
      <c r="Z1854" s="5">
        <v>10</v>
      </c>
      <c r="AA1854" s="5">
        <v>0</v>
      </c>
      <c r="AB1854" s="5">
        <v>0</v>
      </c>
      <c r="AC1854" s="5">
        <v>0</v>
      </c>
      <c r="AD1854" s="5">
        <v>175</v>
      </c>
      <c r="AE1854" s="5">
        <v>128</v>
      </c>
      <c r="AF1854" s="5">
        <v>10</v>
      </c>
      <c r="AG1854" s="6">
        <v>7.8125</v>
      </c>
      <c r="AH1854" s="6">
        <v>73.142857142857139</v>
      </c>
      <c r="AI1854" s="3"/>
      <c r="AJ1854" s="3"/>
    </row>
    <row r="1855" spans="1:36" hidden="1" x14ac:dyDescent="0.2">
      <c r="A1855" s="1" t="str">
        <f t="shared" si="28"/>
        <v>CrawleyChinese</v>
      </c>
      <c r="B1855" s="3" t="s">
        <v>539</v>
      </c>
      <c r="C1855" s="3" t="s">
        <v>540</v>
      </c>
      <c r="D1855" s="3" t="s">
        <v>713</v>
      </c>
      <c r="E1855" s="5">
        <v>496</v>
      </c>
      <c r="F1855" s="5">
        <v>0</v>
      </c>
      <c r="G1855" s="5">
        <v>7</v>
      </c>
      <c r="H1855" s="5">
        <v>0</v>
      </c>
      <c r="I1855" s="5">
        <v>0</v>
      </c>
      <c r="J1855" s="5">
        <v>7</v>
      </c>
      <c r="K1855" s="5">
        <v>82</v>
      </c>
      <c r="L1855" s="5">
        <v>0</v>
      </c>
      <c r="M1855" s="5">
        <v>0</v>
      </c>
      <c r="N1855" s="5">
        <v>0</v>
      </c>
      <c r="O1855" s="6">
        <v>0</v>
      </c>
      <c r="P1855" s="6">
        <v>1.4112903225806452</v>
      </c>
      <c r="Q1855" s="6">
        <v>0</v>
      </c>
      <c r="R1855" s="6">
        <v>0</v>
      </c>
      <c r="S1855" s="6">
        <v>1.4112903225806452</v>
      </c>
      <c r="T1855" s="6">
        <v>16.532258064516128</v>
      </c>
      <c r="U1855" s="6">
        <v>0</v>
      </c>
      <c r="V1855" s="6">
        <v>0</v>
      </c>
      <c r="W1855" s="6">
        <v>0</v>
      </c>
      <c r="X1855" s="5">
        <v>248</v>
      </c>
      <c r="Y1855" s="5">
        <v>209</v>
      </c>
      <c r="Z1855" s="5">
        <v>6</v>
      </c>
      <c r="AA1855" s="5">
        <v>0</v>
      </c>
      <c r="AB1855" s="5">
        <v>0</v>
      </c>
      <c r="AC1855" s="5">
        <v>0</v>
      </c>
      <c r="AD1855" s="5">
        <v>248</v>
      </c>
      <c r="AE1855" s="5">
        <v>209</v>
      </c>
      <c r="AF1855" s="5">
        <v>6</v>
      </c>
      <c r="AG1855" s="6">
        <v>2.8708133971291865</v>
      </c>
      <c r="AH1855" s="6">
        <v>84.274193548387103</v>
      </c>
      <c r="AI1855" s="3"/>
      <c r="AJ1855" s="3"/>
    </row>
    <row r="1856" spans="1:36" hidden="1" x14ac:dyDescent="0.2">
      <c r="A1856" s="1" t="str">
        <f t="shared" si="28"/>
        <v>CrawleyAsian Other</v>
      </c>
      <c r="B1856" s="3" t="s">
        <v>539</v>
      </c>
      <c r="C1856" s="3" t="s">
        <v>540</v>
      </c>
      <c r="D1856" s="3" t="s">
        <v>714</v>
      </c>
      <c r="E1856" s="5">
        <v>2824</v>
      </c>
      <c r="F1856" s="5">
        <v>0</v>
      </c>
      <c r="G1856" s="5">
        <v>13</v>
      </c>
      <c r="H1856" s="5">
        <v>0</v>
      </c>
      <c r="I1856" s="5">
        <v>0</v>
      </c>
      <c r="J1856" s="5">
        <v>13</v>
      </c>
      <c r="K1856" s="5">
        <v>342</v>
      </c>
      <c r="L1856" s="5">
        <v>0</v>
      </c>
      <c r="M1856" s="5">
        <v>0</v>
      </c>
      <c r="N1856" s="5">
        <v>0</v>
      </c>
      <c r="O1856" s="6">
        <v>0</v>
      </c>
      <c r="P1856" s="6">
        <v>0.46033994334277623</v>
      </c>
      <c r="Q1856" s="6">
        <v>0</v>
      </c>
      <c r="R1856" s="6">
        <v>0</v>
      </c>
      <c r="S1856" s="6">
        <v>0.46033994334277623</v>
      </c>
      <c r="T1856" s="6">
        <v>12.110481586402265</v>
      </c>
      <c r="U1856" s="6">
        <v>0</v>
      </c>
      <c r="V1856" s="6">
        <v>0</v>
      </c>
      <c r="W1856" s="6">
        <v>0</v>
      </c>
      <c r="X1856" s="5">
        <v>1272</v>
      </c>
      <c r="Y1856" s="5">
        <v>985</v>
      </c>
      <c r="Z1856" s="5">
        <v>65</v>
      </c>
      <c r="AA1856" s="5">
        <v>0</v>
      </c>
      <c r="AB1856" s="5">
        <v>0</v>
      </c>
      <c r="AC1856" s="5">
        <v>0</v>
      </c>
      <c r="AD1856" s="5">
        <v>1272</v>
      </c>
      <c r="AE1856" s="5">
        <v>985</v>
      </c>
      <c r="AF1856" s="5">
        <v>65</v>
      </c>
      <c r="AG1856" s="6">
        <v>6.5989847715736039</v>
      </c>
      <c r="AH1856" s="6">
        <v>77.437106918238996</v>
      </c>
      <c r="AI1856" s="3"/>
      <c r="AJ1856" s="3"/>
    </row>
    <row r="1857" spans="1:36" hidden="1" x14ac:dyDescent="0.2">
      <c r="A1857" s="1" t="str">
        <f t="shared" si="28"/>
        <v>CrawleyBlack African</v>
      </c>
      <c r="B1857" s="3" t="s">
        <v>539</v>
      </c>
      <c r="C1857" s="3" t="s">
        <v>540</v>
      </c>
      <c r="D1857" s="3" t="s">
        <v>715</v>
      </c>
      <c r="E1857" s="5">
        <v>2164</v>
      </c>
      <c r="F1857" s="5">
        <v>0</v>
      </c>
      <c r="G1857" s="5">
        <v>77</v>
      </c>
      <c r="H1857" s="5">
        <v>0</v>
      </c>
      <c r="I1857" s="5">
        <v>0</v>
      </c>
      <c r="J1857" s="5">
        <v>77</v>
      </c>
      <c r="K1857" s="5">
        <v>355</v>
      </c>
      <c r="L1857" s="5">
        <v>0</v>
      </c>
      <c r="M1857" s="5">
        <v>0</v>
      </c>
      <c r="N1857" s="5">
        <v>0</v>
      </c>
      <c r="O1857" s="6">
        <v>0</v>
      </c>
      <c r="P1857" s="6">
        <v>3.5582255083179297</v>
      </c>
      <c r="Q1857" s="6">
        <v>0</v>
      </c>
      <c r="R1857" s="6">
        <v>0</v>
      </c>
      <c r="S1857" s="6">
        <v>3.5582255083179297</v>
      </c>
      <c r="T1857" s="6">
        <v>16.404805914972272</v>
      </c>
      <c r="U1857" s="6">
        <v>0</v>
      </c>
      <c r="V1857" s="6">
        <v>0</v>
      </c>
      <c r="W1857" s="6">
        <v>0</v>
      </c>
      <c r="X1857" s="5">
        <v>1089</v>
      </c>
      <c r="Y1857" s="5">
        <v>930</v>
      </c>
      <c r="Z1857" s="5">
        <v>115</v>
      </c>
      <c r="AA1857" s="5">
        <v>0</v>
      </c>
      <c r="AB1857" s="5">
        <v>0</v>
      </c>
      <c r="AC1857" s="5">
        <v>0</v>
      </c>
      <c r="AD1857" s="5">
        <v>1089</v>
      </c>
      <c r="AE1857" s="5">
        <v>930</v>
      </c>
      <c r="AF1857" s="5">
        <v>115</v>
      </c>
      <c r="AG1857" s="6">
        <v>12.365591397849462</v>
      </c>
      <c r="AH1857" s="6">
        <v>85.399449035812665</v>
      </c>
      <c r="AI1857" s="3"/>
      <c r="AJ1857" s="3"/>
    </row>
    <row r="1858" spans="1:36" hidden="1" x14ac:dyDescent="0.2">
      <c r="A1858" s="1" t="str">
        <f t="shared" ref="A1858:A1921" si="29">C1858&amp;D1858</f>
        <v>CrawleyBlack Caribbean</v>
      </c>
      <c r="B1858" s="3" t="s">
        <v>539</v>
      </c>
      <c r="C1858" s="3" t="s">
        <v>540</v>
      </c>
      <c r="D1858" s="3" t="s">
        <v>716</v>
      </c>
      <c r="E1858" s="5">
        <v>465</v>
      </c>
      <c r="F1858" s="5">
        <v>0</v>
      </c>
      <c r="G1858" s="5">
        <v>12</v>
      </c>
      <c r="H1858" s="5">
        <v>0</v>
      </c>
      <c r="I1858" s="5">
        <v>0</v>
      </c>
      <c r="J1858" s="5">
        <v>12</v>
      </c>
      <c r="K1858" s="5">
        <v>78</v>
      </c>
      <c r="L1858" s="5">
        <v>0</v>
      </c>
      <c r="M1858" s="5">
        <v>0</v>
      </c>
      <c r="N1858" s="5">
        <v>0</v>
      </c>
      <c r="O1858" s="6">
        <v>0</v>
      </c>
      <c r="P1858" s="6">
        <v>2.5806451612903225</v>
      </c>
      <c r="Q1858" s="6">
        <v>0</v>
      </c>
      <c r="R1858" s="6">
        <v>0</v>
      </c>
      <c r="S1858" s="6">
        <v>2.5806451612903225</v>
      </c>
      <c r="T1858" s="6">
        <v>16.774193548387096</v>
      </c>
      <c r="U1858" s="6">
        <v>0</v>
      </c>
      <c r="V1858" s="6">
        <v>0</v>
      </c>
      <c r="W1858" s="6">
        <v>0</v>
      </c>
      <c r="X1858" s="5">
        <v>251</v>
      </c>
      <c r="Y1858" s="5">
        <v>216</v>
      </c>
      <c r="Z1858" s="5">
        <v>27</v>
      </c>
      <c r="AA1858" s="5">
        <v>0</v>
      </c>
      <c r="AB1858" s="5">
        <v>0</v>
      </c>
      <c r="AC1858" s="5">
        <v>0</v>
      </c>
      <c r="AD1858" s="5">
        <v>251</v>
      </c>
      <c r="AE1858" s="5">
        <v>216</v>
      </c>
      <c r="AF1858" s="5">
        <v>27</v>
      </c>
      <c r="AG1858" s="6">
        <v>12.5</v>
      </c>
      <c r="AH1858" s="6">
        <v>86.055776892430274</v>
      </c>
      <c r="AI1858" s="3"/>
      <c r="AJ1858" s="3"/>
    </row>
    <row r="1859" spans="1:36" hidden="1" x14ac:dyDescent="0.2">
      <c r="A1859" s="1" t="str">
        <f t="shared" si="29"/>
        <v>CrawleyBlack Other</v>
      </c>
      <c r="B1859" s="3" t="s">
        <v>539</v>
      </c>
      <c r="C1859" s="3" t="s">
        <v>540</v>
      </c>
      <c r="D1859" s="3" t="s">
        <v>717</v>
      </c>
      <c r="E1859" s="5">
        <v>840</v>
      </c>
      <c r="F1859" s="5">
        <v>0</v>
      </c>
      <c r="G1859" s="5">
        <v>27</v>
      </c>
      <c r="H1859" s="5">
        <v>0</v>
      </c>
      <c r="I1859" s="5">
        <v>0</v>
      </c>
      <c r="J1859" s="5">
        <v>27</v>
      </c>
      <c r="K1859" s="5">
        <v>155</v>
      </c>
      <c r="L1859" s="5">
        <v>0</v>
      </c>
      <c r="M1859" s="5">
        <v>0</v>
      </c>
      <c r="N1859" s="5">
        <v>0</v>
      </c>
      <c r="O1859" s="6">
        <v>0</v>
      </c>
      <c r="P1859" s="6">
        <v>3.2142857142857144</v>
      </c>
      <c r="Q1859" s="6">
        <v>0</v>
      </c>
      <c r="R1859" s="6">
        <v>0</v>
      </c>
      <c r="S1859" s="6">
        <v>3.2142857142857144</v>
      </c>
      <c r="T1859" s="6">
        <v>18.452380952380953</v>
      </c>
      <c r="U1859" s="6">
        <v>0</v>
      </c>
      <c r="V1859" s="6">
        <v>0</v>
      </c>
      <c r="W1859" s="6">
        <v>0</v>
      </c>
      <c r="X1859" s="5">
        <v>314</v>
      </c>
      <c r="Y1859" s="5">
        <v>248</v>
      </c>
      <c r="Z1859" s="5">
        <v>34</v>
      </c>
      <c r="AA1859" s="5">
        <v>0</v>
      </c>
      <c r="AB1859" s="5">
        <v>0</v>
      </c>
      <c r="AC1859" s="5">
        <v>0</v>
      </c>
      <c r="AD1859" s="5">
        <v>314</v>
      </c>
      <c r="AE1859" s="5">
        <v>248</v>
      </c>
      <c r="AF1859" s="5">
        <v>34</v>
      </c>
      <c r="AG1859" s="6">
        <v>13.709677419354838</v>
      </c>
      <c r="AH1859" s="6">
        <v>78.980891719745216</v>
      </c>
      <c r="AI1859" s="3"/>
      <c r="AJ1859" s="3"/>
    </row>
    <row r="1860" spans="1:36" hidden="1" x14ac:dyDescent="0.2">
      <c r="A1860" s="1" t="str">
        <f t="shared" si="29"/>
        <v>CrawleyArab</v>
      </c>
      <c r="B1860" s="3" t="s">
        <v>539</v>
      </c>
      <c r="C1860" s="3" t="s">
        <v>540</v>
      </c>
      <c r="D1860" s="3" t="s">
        <v>699</v>
      </c>
      <c r="E1860" s="5">
        <v>424</v>
      </c>
      <c r="F1860" s="5">
        <v>0</v>
      </c>
      <c r="G1860" s="5">
        <v>7</v>
      </c>
      <c r="H1860" s="5">
        <v>0</v>
      </c>
      <c r="I1860" s="5">
        <v>0</v>
      </c>
      <c r="J1860" s="5">
        <v>7</v>
      </c>
      <c r="K1860" s="5">
        <v>65</v>
      </c>
      <c r="L1860" s="5">
        <v>0</v>
      </c>
      <c r="M1860" s="5">
        <v>0</v>
      </c>
      <c r="N1860" s="5">
        <v>0</v>
      </c>
      <c r="O1860" s="6">
        <v>0</v>
      </c>
      <c r="P1860" s="6">
        <v>1.6509433962264151</v>
      </c>
      <c r="Q1860" s="6">
        <v>0</v>
      </c>
      <c r="R1860" s="6">
        <v>0</v>
      </c>
      <c r="S1860" s="6">
        <v>1.6509433962264151</v>
      </c>
      <c r="T1860" s="6">
        <v>15.330188679245284</v>
      </c>
      <c r="U1860" s="6">
        <v>0</v>
      </c>
      <c r="V1860" s="6">
        <v>0</v>
      </c>
      <c r="W1860" s="6">
        <v>0</v>
      </c>
      <c r="X1860" s="5">
        <v>202</v>
      </c>
      <c r="Y1860" s="5">
        <v>166</v>
      </c>
      <c r="Z1860" s="5">
        <v>21</v>
      </c>
      <c r="AA1860" s="5">
        <v>0</v>
      </c>
      <c r="AB1860" s="5">
        <v>0</v>
      </c>
      <c r="AC1860" s="5">
        <v>0</v>
      </c>
      <c r="AD1860" s="5">
        <v>202</v>
      </c>
      <c r="AE1860" s="5">
        <v>166</v>
      </c>
      <c r="AF1860" s="5">
        <v>21</v>
      </c>
      <c r="AG1860" s="6">
        <v>12.650602409638553</v>
      </c>
      <c r="AH1860" s="6">
        <v>82.178217821782184</v>
      </c>
      <c r="AI1860" s="3"/>
      <c r="AJ1860" s="3"/>
    </row>
    <row r="1861" spans="1:36" hidden="1" x14ac:dyDescent="0.2">
      <c r="A1861" s="1" t="str">
        <f t="shared" si="29"/>
        <v>CrawleyOther</v>
      </c>
      <c r="B1861" s="3" t="s">
        <v>539</v>
      </c>
      <c r="C1861" s="3" t="s">
        <v>540</v>
      </c>
      <c r="D1861" s="3" t="s">
        <v>718</v>
      </c>
      <c r="E1861" s="5">
        <v>601</v>
      </c>
      <c r="F1861" s="5">
        <v>0</v>
      </c>
      <c r="G1861" s="5">
        <v>10</v>
      </c>
      <c r="H1861" s="5">
        <v>0</v>
      </c>
      <c r="I1861" s="5">
        <v>0</v>
      </c>
      <c r="J1861" s="5">
        <v>10</v>
      </c>
      <c r="K1861" s="5">
        <v>91</v>
      </c>
      <c r="L1861" s="5">
        <v>0</v>
      </c>
      <c r="M1861" s="5">
        <v>0</v>
      </c>
      <c r="N1861" s="5">
        <v>0</v>
      </c>
      <c r="O1861" s="6">
        <v>0</v>
      </c>
      <c r="P1861" s="6">
        <v>1.6638935108153079</v>
      </c>
      <c r="Q1861" s="6">
        <v>0</v>
      </c>
      <c r="R1861" s="6">
        <v>0</v>
      </c>
      <c r="S1861" s="6">
        <v>1.6638935108153079</v>
      </c>
      <c r="T1861" s="6">
        <v>15.141430948419302</v>
      </c>
      <c r="U1861" s="6">
        <v>0</v>
      </c>
      <c r="V1861" s="6">
        <v>0</v>
      </c>
      <c r="W1861" s="6">
        <v>0</v>
      </c>
      <c r="X1861" s="5">
        <v>294</v>
      </c>
      <c r="Y1861" s="5">
        <v>237</v>
      </c>
      <c r="Z1861" s="5">
        <v>12</v>
      </c>
      <c r="AA1861" s="5">
        <v>0</v>
      </c>
      <c r="AB1861" s="5">
        <v>0</v>
      </c>
      <c r="AC1861" s="5">
        <v>0</v>
      </c>
      <c r="AD1861" s="5">
        <v>294</v>
      </c>
      <c r="AE1861" s="5">
        <v>237</v>
      </c>
      <c r="AF1861" s="5">
        <v>12</v>
      </c>
      <c r="AG1861" s="6">
        <v>5.0632911392405067</v>
      </c>
      <c r="AH1861" s="6">
        <v>80.612244897959187</v>
      </c>
      <c r="AI1861" s="3"/>
      <c r="AJ1861" s="3"/>
    </row>
    <row r="1862" spans="1:36" x14ac:dyDescent="0.2">
      <c r="A1862" s="1" t="str">
        <f t="shared" si="29"/>
        <v>CroydonAll people</v>
      </c>
      <c r="B1862" s="3" t="s">
        <v>645</v>
      </c>
      <c r="C1862" s="3" t="s">
        <v>646</v>
      </c>
      <c r="D1862" s="3" t="s">
        <v>700</v>
      </c>
      <c r="E1862" s="5">
        <v>363378</v>
      </c>
      <c r="F1862" s="5">
        <v>16006</v>
      </c>
      <c r="G1862" s="5">
        <v>30545</v>
      </c>
      <c r="H1862" s="5">
        <v>7196</v>
      </c>
      <c r="I1862" s="5">
        <v>3696</v>
      </c>
      <c r="J1862" s="5">
        <v>8213</v>
      </c>
      <c r="K1862" s="5">
        <v>49170</v>
      </c>
      <c r="L1862" s="5">
        <v>26563</v>
      </c>
      <c r="M1862" s="5">
        <v>59576</v>
      </c>
      <c r="N1862" s="5">
        <v>1678</v>
      </c>
      <c r="O1862" s="6">
        <v>4.4047795959028893</v>
      </c>
      <c r="P1862" s="6">
        <v>8.4058473545454042</v>
      </c>
      <c r="Q1862" s="6">
        <v>1.980307008129276</v>
      </c>
      <c r="R1862" s="6">
        <v>1.0171226656539472</v>
      </c>
      <c r="S1862" s="6">
        <v>2.2601808584999641</v>
      </c>
      <c r="T1862" s="6">
        <v>13.531364034146261</v>
      </c>
      <c r="U1862" s="6">
        <v>7.3100187683349018</v>
      </c>
      <c r="V1862" s="6">
        <v>16.395048682088625</v>
      </c>
      <c r="W1862" s="6">
        <v>0.46177809333531472</v>
      </c>
      <c r="X1862" s="5">
        <v>133130</v>
      </c>
      <c r="Y1862" s="5">
        <v>114409</v>
      </c>
      <c r="Z1862" s="5">
        <v>8422</v>
      </c>
      <c r="AA1862" s="5">
        <v>4642</v>
      </c>
      <c r="AB1862" s="5">
        <v>3507</v>
      </c>
      <c r="AC1862" s="5">
        <v>401</v>
      </c>
      <c r="AD1862" s="5">
        <v>128488</v>
      </c>
      <c r="AE1862" s="5">
        <v>110902</v>
      </c>
      <c r="AF1862" s="5">
        <v>8021</v>
      </c>
      <c r="AG1862" s="6">
        <v>7.2325115868063694</v>
      </c>
      <c r="AH1862" s="6">
        <v>86.31311873482349</v>
      </c>
      <c r="AI1862" s="3">
        <v>11.434274308525806</v>
      </c>
      <c r="AJ1862" s="3">
        <v>75.549332184403269</v>
      </c>
    </row>
    <row r="1863" spans="1:36" hidden="1" x14ac:dyDescent="0.2">
      <c r="A1863" s="1" t="str">
        <f t="shared" si="29"/>
        <v>CroydonWhite British</v>
      </c>
      <c r="B1863" s="3" t="s">
        <v>645</v>
      </c>
      <c r="C1863" s="3" t="s">
        <v>646</v>
      </c>
      <c r="D1863" s="3" t="s">
        <v>701</v>
      </c>
      <c r="E1863" s="5">
        <v>171740</v>
      </c>
      <c r="F1863" s="5">
        <v>6250</v>
      </c>
      <c r="G1863" s="5">
        <v>12673</v>
      </c>
      <c r="H1863" s="5">
        <v>3065</v>
      </c>
      <c r="I1863" s="5">
        <v>1656</v>
      </c>
      <c r="J1863" s="5">
        <v>5511</v>
      </c>
      <c r="K1863" s="5">
        <v>27908</v>
      </c>
      <c r="L1863" s="5">
        <v>8642</v>
      </c>
      <c r="M1863" s="5">
        <v>18428</v>
      </c>
      <c r="N1863" s="5">
        <v>1123</v>
      </c>
      <c r="O1863" s="6">
        <v>3.6392220798882029</v>
      </c>
      <c r="P1863" s="6">
        <v>7.3791778269477115</v>
      </c>
      <c r="Q1863" s="6">
        <v>1.7846745079771749</v>
      </c>
      <c r="R1863" s="6">
        <v>0.96424828228717829</v>
      </c>
      <c r="S1863" s="6">
        <v>3.2089204611622222</v>
      </c>
      <c r="T1863" s="6">
        <v>16.250145568883195</v>
      </c>
      <c r="U1863" s="6">
        <v>5.0320251543030166</v>
      </c>
      <c r="V1863" s="6">
        <v>10.730173518108769</v>
      </c>
      <c r="W1863" s="6">
        <v>0.65389542331431239</v>
      </c>
      <c r="X1863" s="5">
        <v>57658</v>
      </c>
      <c r="Y1863" s="5">
        <v>49989</v>
      </c>
      <c r="Z1863" s="5">
        <v>2829</v>
      </c>
      <c r="AA1863" s="5">
        <v>2882</v>
      </c>
      <c r="AB1863" s="5">
        <v>2133</v>
      </c>
      <c r="AC1863" s="5">
        <v>218</v>
      </c>
      <c r="AD1863" s="5">
        <v>54776</v>
      </c>
      <c r="AE1863" s="5">
        <v>47856</v>
      </c>
      <c r="AF1863" s="5">
        <v>2611</v>
      </c>
      <c r="AG1863" s="6">
        <v>5.4559511868940156</v>
      </c>
      <c r="AH1863" s="6">
        <v>87.366729954724704</v>
      </c>
      <c r="AI1863" s="3">
        <v>10.220346929207688</v>
      </c>
      <c r="AJ1863" s="3">
        <v>74.011103400416374</v>
      </c>
    </row>
    <row r="1864" spans="1:36" hidden="1" x14ac:dyDescent="0.2">
      <c r="A1864" s="1" t="str">
        <f t="shared" si="29"/>
        <v>CroydonMinorities - all other than White British</v>
      </c>
      <c r="B1864" s="3" t="s">
        <v>645</v>
      </c>
      <c r="C1864" s="3" t="s">
        <v>646</v>
      </c>
      <c r="D1864" s="3" t="s">
        <v>702</v>
      </c>
      <c r="E1864" s="5">
        <v>191638</v>
      </c>
      <c r="F1864" s="5">
        <v>9756</v>
      </c>
      <c r="G1864" s="5">
        <v>17872</v>
      </c>
      <c r="H1864" s="5">
        <v>4131</v>
      </c>
      <c r="I1864" s="5">
        <v>2040</v>
      </c>
      <c r="J1864" s="5">
        <v>2702</v>
      </c>
      <c r="K1864" s="5">
        <v>21262</v>
      </c>
      <c r="L1864" s="5">
        <v>17921</v>
      </c>
      <c r="M1864" s="5">
        <v>41148</v>
      </c>
      <c r="N1864" s="5">
        <v>555</v>
      </c>
      <c r="O1864" s="6">
        <v>5.0908483703649585</v>
      </c>
      <c r="P1864" s="6">
        <v>9.3259165718698789</v>
      </c>
      <c r="Q1864" s="6">
        <v>2.1556267546102545</v>
      </c>
      <c r="R1864" s="6">
        <v>1.0645070393137062</v>
      </c>
      <c r="S1864" s="6">
        <v>1.4099500099145263</v>
      </c>
      <c r="T1864" s="6">
        <v>11.094876798964714</v>
      </c>
      <c r="U1864" s="6">
        <v>9.3514856135004543</v>
      </c>
      <c r="V1864" s="6">
        <v>21.47173316356881</v>
      </c>
      <c r="W1864" s="6">
        <v>0.28960853275446413</v>
      </c>
      <c r="X1864" s="5">
        <v>75472</v>
      </c>
      <c r="Y1864" s="5">
        <v>64420</v>
      </c>
      <c r="Z1864" s="5">
        <v>5593</v>
      </c>
      <c r="AA1864" s="5">
        <v>1760</v>
      </c>
      <c r="AB1864" s="5">
        <v>1374</v>
      </c>
      <c r="AC1864" s="5">
        <v>183</v>
      </c>
      <c r="AD1864" s="5">
        <v>73712</v>
      </c>
      <c r="AE1864" s="5">
        <v>63046</v>
      </c>
      <c r="AF1864" s="5">
        <v>5410</v>
      </c>
      <c r="AG1864" s="6">
        <v>8.5810360689020708</v>
      </c>
      <c r="AH1864" s="6">
        <v>85.530171478185366</v>
      </c>
      <c r="AI1864" s="3">
        <v>13.318777292576419</v>
      </c>
      <c r="AJ1864" s="3">
        <v>78.068181818181813</v>
      </c>
    </row>
    <row r="1865" spans="1:36" hidden="1" x14ac:dyDescent="0.2">
      <c r="A1865" s="1" t="str">
        <f t="shared" si="29"/>
        <v>CroydonWhite Irish</v>
      </c>
      <c r="B1865" s="3" t="s">
        <v>645</v>
      </c>
      <c r="C1865" s="3" t="s">
        <v>646</v>
      </c>
      <c r="D1865" s="3" t="s">
        <v>703</v>
      </c>
      <c r="E1865" s="5">
        <v>5369</v>
      </c>
      <c r="F1865" s="5">
        <v>161</v>
      </c>
      <c r="G1865" s="5">
        <v>316</v>
      </c>
      <c r="H1865" s="5">
        <v>65</v>
      </c>
      <c r="I1865" s="5">
        <v>47</v>
      </c>
      <c r="J1865" s="5">
        <v>92</v>
      </c>
      <c r="K1865" s="5">
        <v>716</v>
      </c>
      <c r="L1865" s="5">
        <v>300</v>
      </c>
      <c r="M1865" s="5">
        <v>804</v>
      </c>
      <c r="N1865" s="5">
        <v>23</v>
      </c>
      <c r="O1865" s="6">
        <v>2.9986962190352022</v>
      </c>
      <c r="P1865" s="6">
        <v>5.8856397839448684</v>
      </c>
      <c r="Q1865" s="6">
        <v>1.2106537530266344</v>
      </c>
      <c r="R1865" s="6">
        <v>0.87539579065002793</v>
      </c>
      <c r="S1865" s="6">
        <v>1.7135406965915441</v>
      </c>
      <c r="T1865" s="6">
        <v>13.335816725647234</v>
      </c>
      <c r="U1865" s="6">
        <v>5.5876327062767741</v>
      </c>
      <c r="V1865" s="6">
        <v>14.974855652821754</v>
      </c>
      <c r="W1865" s="6">
        <v>0.42838517414788602</v>
      </c>
      <c r="X1865" s="5">
        <v>1832</v>
      </c>
      <c r="Y1865" s="5">
        <v>1634</v>
      </c>
      <c r="Z1865" s="5">
        <v>88</v>
      </c>
      <c r="AA1865" s="5">
        <v>31</v>
      </c>
      <c r="AB1865" s="5">
        <v>23</v>
      </c>
      <c r="AC1865" s="5">
        <v>4</v>
      </c>
      <c r="AD1865" s="5">
        <v>1801</v>
      </c>
      <c r="AE1865" s="5">
        <v>1611</v>
      </c>
      <c r="AF1865" s="5">
        <v>84</v>
      </c>
      <c r="AG1865" s="6">
        <v>5.2141527001862196</v>
      </c>
      <c r="AH1865" s="6">
        <v>89.450305385896726</v>
      </c>
      <c r="AI1865" s="3">
        <v>17.391304347826086</v>
      </c>
      <c r="AJ1865" s="3">
        <v>74.193548387096769</v>
      </c>
    </row>
    <row r="1866" spans="1:36" hidden="1" x14ac:dyDescent="0.2">
      <c r="A1866" s="1" t="str">
        <f t="shared" si="29"/>
        <v>CroydonWhite Gyspy or Irish Traveller</v>
      </c>
      <c r="B1866" s="3" t="s">
        <v>645</v>
      </c>
      <c r="C1866" s="3" t="s">
        <v>646</v>
      </c>
      <c r="D1866" s="3" t="s">
        <v>704</v>
      </c>
      <c r="E1866" s="5">
        <v>234</v>
      </c>
      <c r="F1866" s="5">
        <v>12</v>
      </c>
      <c r="G1866" s="5">
        <v>28</v>
      </c>
      <c r="H1866" s="5">
        <v>6</v>
      </c>
      <c r="I1866" s="5">
        <v>6</v>
      </c>
      <c r="J1866" s="5">
        <v>18</v>
      </c>
      <c r="K1866" s="5">
        <v>52</v>
      </c>
      <c r="L1866" s="5">
        <v>23</v>
      </c>
      <c r="M1866" s="5">
        <v>34</v>
      </c>
      <c r="N1866" s="5">
        <v>6</v>
      </c>
      <c r="O1866" s="6">
        <v>5.1282051282051286</v>
      </c>
      <c r="P1866" s="6">
        <v>11.965811965811966</v>
      </c>
      <c r="Q1866" s="6">
        <v>2.5641025641025643</v>
      </c>
      <c r="R1866" s="6">
        <v>2.5641025641025643</v>
      </c>
      <c r="S1866" s="6">
        <v>7.6923076923076925</v>
      </c>
      <c r="T1866" s="6">
        <v>22.222222222222221</v>
      </c>
      <c r="U1866" s="6">
        <v>9.8290598290598297</v>
      </c>
      <c r="V1866" s="6">
        <v>14.52991452991453</v>
      </c>
      <c r="W1866" s="6">
        <v>2.5641025641025643</v>
      </c>
      <c r="X1866" s="5">
        <v>84</v>
      </c>
      <c r="Y1866" s="5">
        <v>48</v>
      </c>
      <c r="Z1866" s="5">
        <v>9</v>
      </c>
      <c r="AA1866" s="5">
        <v>4</v>
      </c>
      <c r="AB1866" s="5">
        <v>0</v>
      </c>
      <c r="AC1866" s="5">
        <v>0</v>
      </c>
      <c r="AD1866" s="5">
        <v>80</v>
      </c>
      <c r="AE1866" s="5">
        <v>48</v>
      </c>
      <c r="AF1866" s="5">
        <v>9</v>
      </c>
      <c r="AG1866" s="6">
        <v>18.75</v>
      </c>
      <c r="AH1866" s="6">
        <v>60</v>
      </c>
      <c r="AI1866" s="3"/>
      <c r="AJ1866" s="3">
        <v>0</v>
      </c>
    </row>
    <row r="1867" spans="1:36" hidden="1" x14ac:dyDescent="0.2">
      <c r="A1867" s="1" t="str">
        <f t="shared" si="29"/>
        <v>CroydonWhite Other</v>
      </c>
      <c r="B1867" s="3" t="s">
        <v>645</v>
      </c>
      <c r="C1867" s="3" t="s">
        <v>646</v>
      </c>
      <c r="D1867" s="3" t="s">
        <v>705</v>
      </c>
      <c r="E1867" s="5">
        <v>22852</v>
      </c>
      <c r="F1867" s="5">
        <v>832</v>
      </c>
      <c r="G1867" s="5">
        <v>1437</v>
      </c>
      <c r="H1867" s="5">
        <v>338</v>
      </c>
      <c r="I1867" s="5">
        <v>165</v>
      </c>
      <c r="J1867" s="5">
        <v>238</v>
      </c>
      <c r="K1867" s="5">
        <v>2793</v>
      </c>
      <c r="L1867" s="5">
        <v>1946</v>
      </c>
      <c r="M1867" s="5">
        <v>5304</v>
      </c>
      <c r="N1867" s="5">
        <v>39</v>
      </c>
      <c r="O1867" s="6">
        <v>3.640819184316471</v>
      </c>
      <c r="P1867" s="6">
        <v>6.2882898652196744</v>
      </c>
      <c r="Q1867" s="6">
        <v>1.4790827936285664</v>
      </c>
      <c r="R1867" s="6">
        <v>0.72203745842814637</v>
      </c>
      <c r="S1867" s="6">
        <v>1.0414843339751445</v>
      </c>
      <c r="T1867" s="6">
        <v>12.222124978120076</v>
      </c>
      <c r="U1867" s="6">
        <v>8.5156660248555927</v>
      </c>
      <c r="V1867" s="6">
        <v>23.210222300017502</v>
      </c>
      <c r="W1867" s="6">
        <v>0.17066339926483459</v>
      </c>
      <c r="X1867" s="5">
        <v>12348</v>
      </c>
      <c r="Y1867" s="5">
        <v>10958</v>
      </c>
      <c r="Z1867" s="5">
        <v>606</v>
      </c>
      <c r="AA1867" s="5">
        <v>215</v>
      </c>
      <c r="AB1867" s="5">
        <v>163</v>
      </c>
      <c r="AC1867" s="5">
        <v>13</v>
      </c>
      <c r="AD1867" s="5">
        <v>12133</v>
      </c>
      <c r="AE1867" s="5">
        <v>10795</v>
      </c>
      <c r="AF1867" s="5">
        <v>593</v>
      </c>
      <c r="AG1867" s="6">
        <v>5.4932839277443257</v>
      </c>
      <c r="AH1867" s="6">
        <v>88.972224511662404</v>
      </c>
      <c r="AI1867" s="3">
        <v>7.9754601226993866</v>
      </c>
      <c r="AJ1867" s="3">
        <v>75.813953488372093</v>
      </c>
    </row>
    <row r="1868" spans="1:36" hidden="1" x14ac:dyDescent="0.2">
      <c r="A1868" s="1" t="str">
        <f t="shared" si="29"/>
        <v>CroydonMixed White and Black Caribbean</v>
      </c>
      <c r="B1868" s="3" t="s">
        <v>645</v>
      </c>
      <c r="C1868" s="3" t="s">
        <v>646</v>
      </c>
      <c r="D1868" s="3" t="s">
        <v>706</v>
      </c>
      <c r="E1868" s="5">
        <v>9650</v>
      </c>
      <c r="F1868" s="5">
        <v>676</v>
      </c>
      <c r="G1868" s="5">
        <v>1219</v>
      </c>
      <c r="H1868" s="5">
        <v>314</v>
      </c>
      <c r="I1868" s="5">
        <v>122</v>
      </c>
      <c r="J1868" s="5">
        <v>241</v>
      </c>
      <c r="K1868" s="5">
        <v>1008</v>
      </c>
      <c r="L1868" s="5">
        <v>896</v>
      </c>
      <c r="M1868" s="5">
        <v>1989</v>
      </c>
      <c r="N1868" s="5">
        <v>44</v>
      </c>
      <c r="O1868" s="6">
        <v>7.0051813471502591</v>
      </c>
      <c r="P1868" s="6">
        <v>12.632124352331607</v>
      </c>
      <c r="Q1868" s="6">
        <v>3.2538860103626943</v>
      </c>
      <c r="R1868" s="6">
        <v>1.2642487046632125</v>
      </c>
      <c r="S1868" s="6">
        <v>2.4974093264248705</v>
      </c>
      <c r="T1868" s="6">
        <v>10.44559585492228</v>
      </c>
      <c r="U1868" s="6">
        <v>9.2849740932642479</v>
      </c>
      <c r="V1868" s="6">
        <v>20.611398963730569</v>
      </c>
      <c r="W1868" s="6">
        <v>0.45595854922279794</v>
      </c>
      <c r="X1868" s="5">
        <v>2186</v>
      </c>
      <c r="Y1868" s="5">
        <v>1781</v>
      </c>
      <c r="Z1868" s="5">
        <v>227</v>
      </c>
      <c r="AA1868" s="5">
        <v>106</v>
      </c>
      <c r="AB1868" s="5">
        <v>76</v>
      </c>
      <c r="AC1868" s="5">
        <v>9</v>
      </c>
      <c r="AD1868" s="5">
        <v>2080</v>
      </c>
      <c r="AE1868" s="5">
        <v>1705</v>
      </c>
      <c r="AF1868" s="5">
        <v>218</v>
      </c>
      <c r="AG1868" s="6">
        <v>12.785923753665688</v>
      </c>
      <c r="AH1868" s="6">
        <v>81.97115384615384</v>
      </c>
      <c r="AI1868" s="3">
        <v>11.842105263157896</v>
      </c>
      <c r="AJ1868" s="3">
        <v>71.698113207547166</v>
      </c>
    </row>
    <row r="1869" spans="1:36" hidden="1" x14ac:dyDescent="0.2">
      <c r="A1869" s="1" t="str">
        <f t="shared" si="29"/>
        <v>CroydonMixed White and Black African</v>
      </c>
      <c r="B1869" s="3" t="s">
        <v>645</v>
      </c>
      <c r="C1869" s="3" t="s">
        <v>646</v>
      </c>
      <c r="D1869" s="3" t="s">
        <v>707</v>
      </c>
      <c r="E1869" s="5">
        <v>3279</v>
      </c>
      <c r="F1869" s="5">
        <v>221</v>
      </c>
      <c r="G1869" s="5">
        <v>381</v>
      </c>
      <c r="H1869" s="5">
        <v>111</v>
      </c>
      <c r="I1869" s="5">
        <v>37</v>
      </c>
      <c r="J1869" s="5">
        <v>65</v>
      </c>
      <c r="K1869" s="5">
        <v>300</v>
      </c>
      <c r="L1869" s="5">
        <v>346</v>
      </c>
      <c r="M1869" s="5">
        <v>770</v>
      </c>
      <c r="N1869" s="5">
        <v>8</v>
      </c>
      <c r="O1869" s="6">
        <v>6.7398597133272338</v>
      </c>
      <c r="P1869" s="6">
        <v>11.619396157365051</v>
      </c>
      <c r="Q1869" s="6">
        <v>3.3851784080512353</v>
      </c>
      <c r="R1869" s="6">
        <v>1.1283928026837451</v>
      </c>
      <c r="S1869" s="6">
        <v>1.9823116803903629</v>
      </c>
      <c r="T1869" s="6">
        <v>9.149130832570906</v>
      </c>
      <c r="U1869" s="6">
        <v>10.551997560231777</v>
      </c>
      <c r="V1869" s="6">
        <v>23.482769136931992</v>
      </c>
      <c r="W1869" s="6">
        <v>0.24397682220189082</v>
      </c>
      <c r="X1869" s="5">
        <v>917</v>
      </c>
      <c r="Y1869" s="5">
        <v>797</v>
      </c>
      <c r="Z1869" s="5">
        <v>114</v>
      </c>
      <c r="AA1869" s="5">
        <v>31</v>
      </c>
      <c r="AB1869" s="5">
        <v>26</v>
      </c>
      <c r="AC1869" s="5">
        <v>6</v>
      </c>
      <c r="AD1869" s="5">
        <v>886</v>
      </c>
      <c r="AE1869" s="5">
        <v>771</v>
      </c>
      <c r="AF1869" s="5">
        <v>108</v>
      </c>
      <c r="AG1869" s="6">
        <v>14.007782101167315</v>
      </c>
      <c r="AH1869" s="6">
        <v>87.020316027088043</v>
      </c>
      <c r="AI1869" s="3">
        <v>23.076923076923077</v>
      </c>
      <c r="AJ1869" s="3">
        <v>83.870967741935488</v>
      </c>
    </row>
    <row r="1870" spans="1:36" hidden="1" x14ac:dyDescent="0.2">
      <c r="A1870" s="1" t="str">
        <f t="shared" si="29"/>
        <v>CroydonMixed White and Asian</v>
      </c>
      <c r="B1870" s="3" t="s">
        <v>645</v>
      </c>
      <c r="C1870" s="3" t="s">
        <v>646</v>
      </c>
      <c r="D1870" s="3" t="s">
        <v>708</v>
      </c>
      <c r="E1870" s="5">
        <v>5140</v>
      </c>
      <c r="F1870" s="5">
        <v>183</v>
      </c>
      <c r="G1870" s="5">
        <v>365</v>
      </c>
      <c r="H1870" s="5">
        <v>89</v>
      </c>
      <c r="I1870" s="5">
        <v>56</v>
      </c>
      <c r="J1870" s="5">
        <v>54</v>
      </c>
      <c r="K1870" s="5">
        <v>663</v>
      </c>
      <c r="L1870" s="5">
        <v>416</v>
      </c>
      <c r="M1870" s="5">
        <v>938</v>
      </c>
      <c r="N1870" s="5">
        <v>23</v>
      </c>
      <c r="O1870" s="6">
        <v>3.5603112840466924</v>
      </c>
      <c r="P1870" s="6">
        <v>7.1011673151750969</v>
      </c>
      <c r="Q1870" s="6">
        <v>1.7315175097276265</v>
      </c>
      <c r="R1870" s="6">
        <v>1.0894941634241244</v>
      </c>
      <c r="S1870" s="6">
        <v>1.0505836575875487</v>
      </c>
      <c r="T1870" s="6">
        <v>12.898832684824903</v>
      </c>
      <c r="U1870" s="6">
        <v>8.0933852140077818</v>
      </c>
      <c r="V1870" s="6">
        <v>18.249027237354085</v>
      </c>
      <c r="W1870" s="6">
        <v>0.44747081712062259</v>
      </c>
      <c r="X1870" s="5">
        <v>1484</v>
      </c>
      <c r="Y1870" s="5">
        <v>1259</v>
      </c>
      <c r="Z1870" s="5">
        <v>66</v>
      </c>
      <c r="AA1870" s="5">
        <v>33</v>
      </c>
      <c r="AB1870" s="5">
        <v>23</v>
      </c>
      <c r="AC1870" s="5">
        <v>3</v>
      </c>
      <c r="AD1870" s="5">
        <v>1451</v>
      </c>
      <c r="AE1870" s="5">
        <v>1236</v>
      </c>
      <c r="AF1870" s="5">
        <v>63</v>
      </c>
      <c r="AG1870" s="6">
        <v>5.0970873786407767</v>
      </c>
      <c r="AH1870" s="6">
        <v>85.182632667126114</v>
      </c>
      <c r="AI1870" s="3">
        <v>13.043478260869565</v>
      </c>
      <c r="AJ1870" s="3">
        <v>69.696969696969703</v>
      </c>
    </row>
    <row r="1871" spans="1:36" hidden="1" x14ac:dyDescent="0.2">
      <c r="A1871" s="1" t="str">
        <f t="shared" si="29"/>
        <v>CroydonMixed Other</v>
      </c>
      <c r="B1871" s="3" t="s">
        <v>645</v>
      </c>
      <c r="C1871" s="3" t="s">
        <v>646</v>
      </c>
      <c r="D1871" s="3" t="s">
        <v>709</v>
      </c>
      <c r="E1871" s="5">
        <v>5826</v>
      </c>
      <c r="F1871" s="5">
        <v>309</v>
      </c>
      <c r="G1871" s="5">
        <v>576</v>
      </c>
      <c r="H1871" s="5">
        <v>125</v>
      </c>
      <c r="I1871" s="5">
        <v>50</v>
      </c>
      <c r="J1871" s="5">
        <v>71</v>
      </c>
      <c r="K1871" s="5">
        <v>647</v>
      </c>
      <c r="L1871" s="5">
        <v>544</v>
      </c>
      <c r="M1871" s="5">
        <v>1228</v>
      </c>
      <c r="N1871" s="5">
        <v>12</v>
      </c>
      <c r="O1871" s="6">
        <v>5.3038105046343977</v>
      </c>
      <c r="P1871" s="6">
        <v>9.8867147270854794</v>
      </c>
      <c r="Q1871" s="6">
        <v>2.1455544112598695</v>
      </c>
      <c r="R1871" s="6">
        <v>0.85822176450394783</v>
      </c>
      <c r="S1871" s="6">
        <v>1.2186749055956059</v>
      </c>
      <c r="T1871" s="6">
        <v>11.105389632681085</v>
      </c>
      <c r="U1871" s="6">
        <v>9.3374527978029516</v>
      </c>
      <c r="V1871" s="6">
        <v>21.077926536216957</v>
      </c>
      <c r="W1871" s="6">
        <v>0.20597322348094749</v>
      </c>
      <c r="X1871" s="5">
        <v>1536</v>
      </c>
      <c r="Y1871" s="5">
        <v>1305</v>
      </c>
      <c r="Z1871" s="5">
        <v>126</v>
      </c>
      <c r="AA1871" s="5">
        <v>40</v>
      </c>
      <c r="AB1871" s="5">
        <v>29</v>
      </c>
      <c r="AC1871" s="5">
        <v>3</v>
      </c>
      <c r="AD1871" s="5">
        <v>1496</v>
      </c>
      <c r="AE1871" s="5">
        <v>1276</v>
      </c>
      <c r="AF1871" s="5">
        <v>123</v>
      </c>
      <c r="AG1871" s="6">
        <v>9.6394984326018811</v>
      </c>
      <c r="AH1871" s="6">
        <v>85.294117647058826</v>
      </c>
      <c r="AI1871" s="3">
        <v>10.344827586206897</v>
      </c>
      <c r="AJ1871" s="3">
        <v>72.5</v>
      </c>
    </row>
    <row r="1872" spans="1:36" hidden="1" x14ac:dyDescent="0.2">
      <c r="A1872" s="1" t="str">
        <f t="shared" si="29"/>
        <v>CroydonIndian</v>
      </c>
      <c r="B1872" s="3" t="s">
        <v>645</v>
      </c>
      <c r="C1872" s="3" t="s">
        <v>646</v>
      </c>
      <c r="D1872" s="3" t="s">
        <v>710</v>
      </c>
      <c r="E1872" s="5">
        <v>24660</v>
      </c>
      <c r="F1872" s="5">
        <v>517</v>
      </c>
      <c r="G1872" s="5">
        <v>1094</v>
      </c>
      <c r="H1872" s="5">
        <v>216</v>
      </c>
      <c r="I1872" s="5">
        <v>158</v>
      </c>
      <c r="J1872" s="5">
        <v>58</v>
      </c>
      <c r="K1872" s="5">
        <v>4021</v>
      </c>
      <c r="L1872" s="5">
        <v>2002</v>
      </c>
      <c r="M1872" s="5">
        <v>5184</v>
      </c>
      <c r="N1872" s="5">
        <v>21</v>
      </c>
      <c r="O1872" s="6">
        <v>2.0965125709651256</v>
      </c>
      <c r="P1872" s="6">
        <v>4.4363341443633413</v>
      </c>
      <c r="Q1872" s="6">
        <v>0.87591240875912413</v>
      </c>
      <c r="R1872" s="6">
        <v>0.6407137064071371</v>
      </c>
      <c r="S1872" s="6">
        <v>0.23519870235198703</v>
      </c>
      <c r="T1872" s="6">
        <v>16.305758313057584</v>
      </c>
      <c r="U1872" s="6">
        <v>8.1184103811841037</v>
      </c>
      <c r="V1872" s="6">
        <v>21.021897810218977</v>
      </c>
      <c r="W1872" s="6">
        <v>8.5158150851581502E-2</v>
      </c>
      <c r="X1872" s="5">
        <v>10336</v>
      </c>
      <c r="Y1872" s="5">
        <v>9072</v>
      </c>
      <c r="Z1872" s="5">
        <v>495</v>
      </c>
      <c r="AA1872" s="5">
        <v>44</v>
      </c>
      <c r="AB1872" s="5">
        <v>36</v>
      </c>
      <c r="AC1872" s="5">
        <v>2</v>
      </c>
      <c r="AD1872" s="5">
        <v>10292</v>
      </c>
      <c r="AE1872" s="5">
        <v>9036</v>
      </c>
      <c r="AF1872" s="5">
        <v>493</v>
      </c>
      <c r="AG1872" s="6">
        <v>5.4559539619300574</v>
      </c>
      <c r="AH1872" s="6">
        <v>87.796346677030698</v>
      </c>
      <c r="AI1872" s="3">
        <v>5.5555555555555554</v>
      </c>
      <c r="AJ1872" s="3">
        <v>81.818181818181813</v>
      </c>
    </row>
    <row r="1873" spans="1:36" hidden="1" x14ac:dyDescent="0.2">
      <c r="A1873" s="1" t="str">
        <f t="shared" si="29"/>
        <v>CroydonPakistani</v>
      </c>
      <c r="B1873" s="3" t="s">
        <v>645</v>
      </c>
      <c r="C1873" s="3" t="s">
        <v>646</v>
      </c>
      <c r="D1873" s="3" t="s">
        <v>711</v>
      </c>
      <c r="E1873" s="5">
        <v>10865</v>
      </c>
      <c r="F1873" s="5">
        <v>437</v>
      </c>
      <c r="G1873" s="5">
        <v>826</v>
      </c>
      <c r="H1873" s="5">
        <v>198</v>
      </c>
      <c r="I1873" s="5">
        <v>124</v>
      </c>
      <c r="J1873" s="5">
        <v>58</v>
      </c>
      <c r="K1873" s="5">
        <v>945</v>
      </c>
      <c r="L1873" s="5">
        <v>1175</v>
      </c>
      <c r="M1873" s="5">
        <v>2216</v>
      </c>
      <c r="N1873" s="5">
        <v>22</v>
      </c>
      <c r="O1873" s="6">
        <v>4.0220892774965487</v>
      </c>
      <c r="P1873" s="6">
        <v>7.602393005062126</v>
      </c>
      <c r="Q1873" s="6">
        <v>1.8223653934652555</v>
      </c>
      <c r="R1873" s="6">
        <v>1.1412793373216752</v>
      </c>
      <c r="S1873" s="6">
        <v>0.53382420616658999</v>
      </c>
      <c r="T1873" s="6">
        <v>8.6976530142659918</v>
      </c>
      <c r="U1873" s="6">
        <v>10.814542107685227</v>
      </c>
      <c r="V1873" s="6">
        <v>20.395766221813162</v>
      </c>
      <c r="W1873" s="6">
        <v>0.20248504371836171</v>
      </c>
      <c r="X1873" s="5">
        <v>4112</v>
      </c>
      <c r="Y1873" s="5">
        <v>3057</v>
      </c>
      <c r="Z1873" s="5">
        <v>268</v>
      </c>
      <c r="AA1873" s="5">
        <v>45</v>
      </c>
      <c r="AB1873" s="5">
        <v>35</v>
      </c>
      <c r="AC1873" s="5">
        <v>4</v>
      </c>
      <c r="AD1873" s="5">
        <v>4067</v>
      </c>
      <c r="AE1873" s="5">
        <v>3022</v>
      </c>
      <c r="AF1873" s="5">
        <v>264</v>
      </c>
      <c r="AG1873" s="6">
        <v>8.7359364659166108</v>
      </c>
      <c r="AH1873" s="6">
        <v>74.305384804524223</v>
      </c>
      <c r="AI1873" s="3">
        <v>11.428571428571429</v>
      </c>
      <c r="AJ1873" s="3">
        <v>77.777777777777771</v>
      </c>
    </row>
    <row r="1874" spans="1:36" hidden="1" x14ac:dyDescent="0.2">
      <c r="A1874" s="1" t="str">
        <f t="shared" si="29"/>
        <v>CroydonBangladeshi</v>
      </c>
      <c r="B1874" s="3" t="s">
        <v>645</v>
      </c>
      <c r="C1874" s="3" t="s">
        <v>646</v>
      </c>
      <c r="D1874" s="3" t="s">
        <v>712</v>
      </c>
      <c r="E1874" s="5">
        <v>2570</v>
      </c>
      <c r="F1874" s="5">
        <v>291</v>
      </c>
      <c r="G1874" s="5">
        <v>430</v>
      </c>
      <c r="H1874" s="5">
        <v>64</v>
      </c>
      <c r="I1874" s="5">
        <v>32</v>
      </c>
      <c r="J1874" s="5">
        <v>13</v>
      </c>
      <c r="K1874" s="5">
        <v>223</v>
      </c>
      <c r="L1874" s="5">
        <v>265</v>
      </c>
      <c r="M1874" s="5">
        <v>534</v>
      </c>
      <c r="N1874" s="5">
        <v>2</v>
      </c>
      <c r="O1874" s="6">
        <v>11.32295719844358</v>
      </c>
      <c r="P1874" s="6">
        <v>16.731517509727627</v>
      </c>
      <c r="Q1874" s="6">
        <v>2.4902723735408561</v>
      </c>
      <c r="R1874" s="6">
        <v>1.245136186770428</v>
      </c>
      <c r="S1874" s="6">
        <v>0.50583657587548636</v>
      </c>
      <c r="T1874" s="6">
        <v>8.6770428015564196</v>
      </c>
      <c r="U1874" s="6">
        <v>10.311284046692608</v>
      </c>
      <c r="V1874" s="6">
        <v>20.778210116731518</v>
      </c>
      <c r="W1874" s="6">
        <v>7.7821011673151752E-2</v>
      </c>
      <c r="X1874" s="5">
        <v>1030</v>
      </c>
      <c r="Y1874" s="5">
        <v>766</v>
      </c>
      <c r="Z1874" s="5">
        <v>79</v>
      </c>
      <c r="AA1874" s="5">
        <v>6</v>
      </c>
      <c r="AB1874" s="5">
        <v>2</v>
      </c>
      <c r="AC1874" s="5">
        <v>0</v>
      </c>
      <c r="AD1874" s="5">
        <v>1024</v>
      </c>
      <c r="AE1874" s="5">
        <v>764</v>
      </c>
      <c r="AF1874" s="5">
        <v>79</v>
      </c>
      <c r="AG1874" s="6">
        <v>10.340314136125654</v>
      </c>
      <c r="AH1874" s="6">
        <v>74.609375</v>
      </c>
      <c r="AI1874" s="3">
        <v>0</v>
      </c>
      <c r="AJ1874" s="3">
        <v>33.333333333333336</v>
      </c>
    </row>
    <row r="1875" spans="1:36" hidden="1" x14ac:dyDescent="0.2">
      <c r="A1875" s="1" t="str">
        <f t="shared" si="29"/>
        <v>CroydonChinese</v>
      </c>
      <c r="B1875" s="3" t="s">
        <v>645</v>
      </c>
      <c r="C1875" s="3" t="s">
        <v>646</v>
      </c>
      <c r="D1875" s="3" t="s">
        <v>713</v>
      </c>
      <c r="E1875" s="5">
        <v>3925</v>
      </c>
      <c r="F1875" s="5">
        <v>90</v>
      </c>
      <c r="G1875" s="5">
        <v>210</v>
      </c>
      <c r="H1875" s="5">
        <v>63</v>
      </c>
      <c r="I1875" s="5">
        <v>33</v>
      </c>
      <c r="J1875" s="5">
        <v>28</v>
      </c>
      <c r="K1875" s="5">
        <v>557</v>
      </c>
      <c r="L1875" s="5">
        <v>341</v>
      </c>
      <c r="M1875" s="5">
        <v>835</v>
      </c>
      <c r="N1875" s="5">
        <v>6</v>
      </c>
      <c r="O1875" s="6">
        <v>2.2929936305732483</v>
      </c>
      <c r="P1875" s="6">
        <v>5.3503184713375793</v>
      </c>
      <c r="Q1875" s="6">
        <v>1.605095541401274</v>
      </c>
      <c r="R1875" s="6">
        <v>0.84076433121019112</v>
      </c>
      <c r="S1875" s="6">
        <v>0.7133757961783439</v>
      </c>
      <c r="T1875" s="6">
        <v>14.19108280254777</v>
      </c>
      <c r="U1875" s="6">
        <v>8.6878980891719753</v>
      </c>
      <c r="V1875" s="6">
        <v>21.273885350318473</v>
      </c>
      <c r="W1875" s="6">
        <v>0.15286624203821655</v>
      </c>
      <c r="X1875" s="5">
        <v>1810</v>
      </c>
      <c r="Y1875" s="5">
        <v>1566</v>
      </c>
      <c r="Z1875" s="5">
        <v>86</v>
      </c>
      <c r="AA1875" s="5">
        <v>21</v>
      </c>
      <c r="AB1875" s="5">
        <v>12</v>
      </c>
      <c r="AC1875" s="5">
        <v>1</v>
      </c>
      <c r="AD1875" s="5">
        <v>1789</v>
      </c>
      <c r="AE1875" s="5">
        <v>1554</v>
      </c>
      <c r="AF1875" s="5">
        <v>85</v>
      </c>
      <c r="AG1875" s="6">
        <v>5.4697554697554693</v>
      </c>
      <c r="AH1875" s="6">
        <v>86.864169927333705</v>
      </c>
      <c r="AI1875" s="3">
        <v>8.3333333333333339</v>
      </c>
      <c r="AJ1875" s="3">
        <v>57.142857142857146</v>
      </c>
    </row>
    <row r="1876" spans="1:36" hidden="1" x14ac:dyDescent="0.2">
      <c r="A1876" s="1" t="str">
        <f t="shared" si="29"/>
        <v>CroydonAsian Other</v>
      </c>
      <c r="B1876" s="3" t="s">
        <v>645</v>
      </c>
      <c r="C1876" s="3" t="s">
        <v>646</v>
      </c>
      <c r="D1876" s="3" t="s">
        <v>714</v>
      </c>
      <c r="E1876" s="5">
        <v>17607</v>
      </c>
      <c r="F1876" s="5">
        <v>656</v>
      </c>
      <c r="G1876" s="5">
        <v>1251</v>
      </c>
      <c r="H1876" s="5">
        <v>321</v>
      </c>
      <c r="I1876" s="5">
        <v>183</v>
      </c>
      <c r="J1876" s="5">
        <v>89</v>
      </c>
      <c r="K1876" s="5">
        <v>2670</v>
      </c>
      <c r="L1876" s="5">
        <v>1744</v>
      </c>
      <c r="M1876" s="5">
        <v>3872</v>
      </c>
      <c r="N1876" s="5">
        <v>8</v>
      </c>
      <c r="O1876" s="6">
        <v>3.7257908786278184</v>
      </c>
      <c r="P1876" s="6">
        <v>7.1051286420173794</v>
      </c>
      <c r="Q1876" s="6">
        <v>1.8231385244505027</v>
      </c>
      <c r="R1876" s="6">
        <v>1.0393593457147725</v>
      </c>
      <c r="S1876" s="6">
        <v>0.50548077469188391</v>
      </c>
      <c r="T1876" s="6">
        <v>15.164423240756518</v>
      </c>
      <c r="U1876" s="6">
        <v>9.905151360254445</v>
      </c>
      <c r="V1876" s="6">
        <v>21.991253478730052</v>
      </c>
      <c r="W1876" s="6">
        <v>4.5436474129607544E-2</v>
      </c>
      <c r="X1876" s="5">
        <v>7167</v>
      </c>
      <c r="Y1876" s="5">
        <v>5764</v>
      </c>
      <c r="Z1876" s="5">
        <v>367</v>
      </c>
      <c r="AA1876" s="5">
        <v>99</v>
      </c>
      <c r="AB1876" s="5">
        <v>68</v>
      </c>
      <c r="AC1876" s="5">
        <v>4</v>
      </c>
      <c r="AD1876" s="5">
        <v>7068</v>
      </c>
      <c r="AE1876" s="5">
        <v>5696</v>
      </c>
      <c r="AF1876" s="5">
        <v>363</v>
      </c>
      <c r="AG1876" s="6">
        <v>6.3728932584269664</v>
      </c>
      <c r="AH1876" s="6">
        <v>80.588568194680249</v>
      </c>
      <c r="AI1876" s="3">
        <v>5.882352941176471</v>
      </c>
      <c r="AJ1876" s="3">
        <v>68.686868686868692</v>
      </c>
    </row>
    <row r="1877" spans="1:36" hidden="1" x14ac:dyDescent="0.2">
      <c r="A1877" s="1" t="str">
        <f t="shared" si="29"/>
        <v>CroydonBlack African</v>
      </c>
      <c r="B1877" s="3" t="s">
        <v>645</v>
      </c>
      <c r="C1877" s="3" t="s">
        <v>646</v>
      </c>
      <c r="D1877" s="3" t="s">
        <v>715</v>
      </c>
      <c r="E1877" s="5">
        <v>28981</v>
      </c>
      <c r="F1877" s="5">
        <v>2427</v>
      </c>
      <c r="G1877" s="5">
        <v>4379</v>
      </c>
      <c r="H1877" s="5">
        <v>1011</v>
      </c>
      <c r="I1877" s="5">
        <v>411</v>
      </c>
      <c r="J1877" s="5">
        <v>906</v>
      </c>
      <c r="K1877" s="5">
        <v>2616</v>
      </c>
      <c r="L1877" s="5">
        <v>3219</v>
      </c>
      <c r="M1877" s="5">
        <v>6458</v>
      </c>
      <c r="N1877" s="5">
        <v>161</v>
      </c>
      <c r="O1877" s="6">
        <v>8.3744522273213491</v>
      </c>
      <c r="P1877" s="6">
        <v>15.109899589386149</v>
      </c>
      <c r="Q1877" s="6">
        <v>3.48849246057762</v>
      </c>
      <c r="R1877" s="6">
        <v>1.4181705255167179</v>
      </c>
      <c r="S1877" s="6">
        <v>3.126186121941962</v>
      </c>
      <c r="T1877" s="6">
        <v>9.0266036368655325</v>
      </c>
      <c r="U1877" s="6">
        <v>11.10727718160174</v>
      </c>
      <c r="V1877" s="6">
        <v>22.283565094372175</v>
      </c>
      <c r="W1877" s="6">
        <v>0.55553638590800869</v>
      </c>
      <c r="X1877" s="5">
        <v>11328</v>
      </c>
      <c r="Y1877" s="5">
        <v>9774</v>
      </c>
      <c r="Z1877" s="5">
        <v>1223</v>
      </c>
      <c r="AA1877" s="5">
        <v>603</v>
      </c>
      <c r="AB1877" s="5">
        <v>481</v>
      </c>
      <c r="AC1877" s="5">
        <v>69</v>
      </c>
      <c r="AD1877" s="5">
        <v>10725</v>
      </c>
      <c r="AE1877" s="5">
        <v>9293</v>
      </c>
      <c r="AF1877" s="5">
        <v>1154</v>
      </c>
      <c r="AG1877" s="6">
        <v>12.417948993866352</v>
      </c>
      <c r="AH1877" s="6">
        <v>86.648018648018649</v>
      </c>
      <c r="AI1877" s="3">
        <v>14.345114345114345</v>
      </c>
      <c r="AJ1877" s="3">
        <v>79.767827529021559</v>
      </c>
    </row>
    <row r="1878" spans="1:36" hidden="1" x14ac:dyDescent="0.2">
      <c r="A1878" s="1" t="str">
        <f t="shared" si="29"/>
        <v>CroydonBlack Caribbean</v>
      </c>
      <c r="B1878" s="3" t="s">
        <v>645</v>
      </c>
      <c r="C1878" s="3" t="s">
        <v>646</v>
      </c>
      <c r="D1878" s="3" t="s">
        <v>716</v>
      </c>
      <c r="E1878" s="5">
        <v>31320</v>
      </c>
      <c r="F1878" s="5">
        <v>1657</v>
      </c>
      <c r="G1878" s="5">
        <v>3055</v>
      </c>
      <c r="H1878" s="5">
        <v>671</v>
      </c>
      <c r="I1878" s="5">
        <v>298</v>
      </c>
      <c r="J1878" s="5">
        <v>455</v>
      </c>
      <c r="K1878" s="5">
        <v>2310</v>
      </c>
      <c r="L1878" s="5">
        <v>2698</v>
      </c>
      <c r="M1878" s="5">
        <v>6327</v>
      </c>
      <c r="N1878" s="5">
        <v>91</v>
      </c>
      <c r="O1878" s="6">
        <v>5.2905491698595144</v>
      </c>
      <c r="P1878" s="6">
        <v>9.7541507024265641</v>
      </c>
      <c r="Q1878" s="6">
        <v>2.1424010217113665</v>
      </c>
      <c r="R1878" s="6">
        <v>0.95146871008939971</v>
      </c>
      <c r="S1878" s="6">
        <v>1.4527458492975733</v>
      </c>
      <c r="T1878" s="6">
        <v>7.3754789272030647</v>
      </c>
      <c r="U1878" s="6">
        <v>8.6143039591315453</v>
      </c>
      <c r="V1878" s="6">
        <v>20.201149425287355</v>
      </c>
      <c r="W1878" s="6">
        <v>0.29054916985951468</v>
      </c>
      <c r="X1878" s="5">
        <v>12107</v>
      </c>
      <c r="Y1878" s="5">
        <v>10750</v>
      </c>
      <c r="Z1878" s="5">
        <v>1154</v>
      </c>
      <c r="AA1878" s="5">
        <v>284</v>
      </c>
      <c r="AB1878" s="5">
        <v>242</v>
      </c>
      <c r="AC1878" s="5">
        <v>47</v>
      </c>
      <c r="AD1878" s="5">
        <v>11823</v>
      </c>
      <c r="AE1878" s="5">
        <v>10508</v>
      </c>
      <c r="AF1878" s="5">
        <v>1107</v>
      </c>
      <c r="AG1878" s="6">
        <v>10.534830605253141</v>
      </c>
      <c r="AH1878" s="6">
        <v>88.877611435337897</v>
      </c>
      <c r="AI1878" s="3">
        <v>19.421487603305785</v>
      </c>
      <c r="AJ1878" s="3">
        <v>85.211267605633807</v>
      </c>
    </row>
    <row r="1879" spans="1:36" hidden="1" x14ac:dyDescent="0.2">
      <c r="A1879" s="1" t="str">
        <f t="shared" si="29"/>
        <v>CroydonBlack Other</v>
      </c>
      <c r="B1879" s="3" t="s">
        <v>645</v>
      </c>
      <c r="C1879" s="3" t="s">
        <v>646</v>
      </c>
      <c r="D1879" s="3" t="s">
        <v>717</v>
      </c>
      <c r="E1879" s="5">
        <v>12955</v>
      </c>
      <c r="F1879" s="5">
        <v>934</v>
      </c>
      <c r="G1879" s="5">
        <v>1639</v>
      </c>
      <c r="H1879" s="5">
        <v>360</v>
      </c>
      <c r="I1879" s="5">
        <v>183</v>
      </c>
      <c r="J1879" s="5">
        <v>221</v>
      </c>
      <c r="K1879" s="5">
        <v>1001</v>
      </c>
      <c r="L1879" s="5">
        <v>1336</v>
      </c>
      <c r="M1879" s="5">
        <v>3209</v>
      </c>
      <c r="N1879" s="5">
        <v>54</v>
      </c>
      <c r="O1879" s="6">
        <v>7.2095715939791587</v>
      </c>
      <c r="P1879" s="6">
        <v>12.651485912774991</v>
      </c>
      <c r="Q1879" s="6">
        <v>2.7788498649170204</v>
      </c>
      <c r="R1879" s="6">
        <v>1.4125820146661521</v>
      </c>
      <c r="S1879" s="6">
        <v>1.7059050559629487</v>
      </c>
      <c r="T1879" s="6">
        <v>7.7267464299498263</v>
      </c>
      <c r="U1879" s="6">
        <v>10.312620609803165</v>
      </c>
      <c r="V1879" s="6">
        <v>24.770358934774219</v>
      </c>
      <c r="W1879" s="6">
        <v>0.41682747973755307</v>
      </c>
      <c r="X1879" s="5">
        <v>4512</v>
      </c>
      <c r="Y1879" s="5">
        <v>3827</v>
      </c>
      <c r="Z1879" s="5">
        <v>497</v>
      </c>
      <c r="AA1879" s="5">
        <v>127</v>
      </c>
      <c r="AB1879" s="5">
        <v>113</v>
      </c>
      <c r="AC1879" s="5">
        <v>16</v>
      </c>
      <c r="AD1879" s="5">
        <v>4385</v>
      </c>
      <c r="AE1879" s="5">
        <v>3714</v>
      </c>
      <c r="AF1879" s="5">
        <v>481</v>
      </c>
      <c r="AG1879" s="6">
        <v>12.950996230479268</v>
      </c>
      <c r="AH1879" s="6">
        <v>84.697833523375138</v>
      </c>
      <c r="AI1879" s="3">
        <v>14.159292035398231</v>
      </c>
      <c r="AJ1879" s="3">
        <v>88.976377952755911</v>
      </c>
    </row>
    <row r="1880" spans="1:36" hidden="1" x14ac:dyDescent="0.2">
      <c r="A1880" s="1" t="str">
        <f t="shared" si="29"/>
        <v>CroydonArab</v>
      </c>
      <c r="B1880" s="3" t="s">
        <v>645</v>
      </c>
      <c r="C1880" s="3" t="s">
        <v>646</v>
      </c>
      <c r="D1880" s="3" t="s">
        <v>699</v>
      </c>
      <c r="E1880" s="5">
        <v>1701</v>
      </c>
      <c r="F1880" s="5">
        <v>70</v>
      </c>
      <c r="G1880" s="5">
        <v>151</v>
      </c>
      <c r="H1880" s="5">
        <v>28</v>
      </c>
      <c r="I1880" s="5">
        <v>19</v>
      </c>
      <c r="J1880" s="5">
        <v>28</v>
      </c>
      <c r="K1880" s="5">
        <v>241</v>
      </c>
      <c r="L1880" s="5">
        <v>172</v>
      </c>
      <c r="M1880" s="5">
        <v>356</v>
      </c>
      <c r="N1880" s="5">
        <v>5</v>
      </c>
      <c r="O1880" s="6">
        <v>4.1152263374485596</v>
      </c>
      <c r="P1880" s="6">
        <v>8.8771310993533223</v>
      </c>
      <c r="Q1880" s="6">
        <v>1.6460905349794239</v>
      </c>
      <c r="R1880" s="6">
        <v>1.1169900058788949</v>
      </c>
      <c r="S1880" s="6">
        <v>1.6460905349794239</v>
      </c>
      <c r="T1880" s="6">
        <v>14.168136390358612</v>
      </c>
      <c r="U1880" s="6">
        <v>10.111699000587889</v>
      </c>
      <c r="V1880" s="6">
        <v>20.928865373309819</v>
      </c>
      <c r="W1880" s="6">
        <v>0.29394473838918284</v>
      </c>
      <c r="X1880" s="5">
        <v>743</v>
      </c>
      <c r="Y1880" s="5">
        <v>544</v>
      </c>
      <c r="Z1880" s="5">
        <v>48</v>
      </c>
      <c r="AA1880" s="5">
        <v>28</v>
      </c>
      <c r="AB1880" s="5">
        <v>21</v>
      </c>
      <c r="AC1880" s="5">
        <v>0</v>
      </c>
      <c r="AD1880" s="5">
        <v>715</v>
      </c>
      <c r="AE1880" s="5">
        <v>523</v>
      </c>
      <c r="AF1880" s="5">
        <v>48</v>
      </c>
      <c r="AG1880" s="6">
        <v>9.1778202676864247</v>
      </c>
      <c r="AH1880" s="6">
        <v>73.146853146853147</v>
      </c>
      <c r="AI1880" s="3">
        <v>0</v>
      </c>
      <c r="AJ1880" s="3">
        <v>75</v>
      </c>
    </row>
    <row r="1881" spans="1:36" hidden="1" x14ac:dyDescent="0.2">
      <c r="A1881" s="1" t="str">
        <f t="shared" si="29"/>
        <v>CroydonOther</v>
      </c>
      <c r="B1881" s="3" t="s">
        <v>645</v>
      </c>
      <c r="C1881" s="3" t="s">
        <v>646</v>
      </c>
      <c r="D1881" s="3" t="s">
        <v>718</v>
      </c>
      <c r="E1881" s="5">
        <v>4704</v>
      </c>
      <c r="F1881" s="5">
        <v>283</v>
      </c>
      <c r="G1881" s="5">
        <v>515</v>
      </c>
      <c r="H1881" s="5">
        <v>151</v>
      </c>
      <c r="I1881" s="5">
        <v>116</v>
      </c>
      <c r="J1881" s="5">
        <v>67</v>
      </c>
      <c r="K1881" s="5">
        <v>499</v>
      </c>
      <c r="L1881" s="5">
        <v>498</v>
      </c>
      <c r="M1881" s="5">
        <v>1090</v>
      </c>
      <c r="N1881" s="5">
        <v>30</v>
      </c>
      <c r="O1881" s="6">
        <v>6.0161564625850339</v>
      </c>
      <c r="P1881" s="6">
        <v>10.94812925170068</v>
      </c>
      <c r="Q1881" s="6">
        <v>3.2100340136054424</v>
      </c>
      <c r="R1881" s="6">
        <v>2.4659863945578233</v>
      </c>
      <c r="S1881" s="6">
        <v>1.4243197278911566</v>
      </c>
      <c r="T1881" s="6">
        <v>10.607993197278912</v>
      </c>
      <c r="U1881" s="6">
        <v>10.586734693877551</v>
      </c>
      <c r="V1881" s="6">
        <v>23.171768707482993</v>
      </c>
      <c r="W1881" s="6">
        <v>0.63775510204081631</v>
      </c>
      <c r="X1881" s="5">
        <v>1940</v>
      </c>
      <c r="Y1881" s="5">
        <v>1518</v>
      </c>
      <c r="Z1881" s="5">
        <v>140</v>
      </c>
      <c r="AA1881" s="5">
        <v>43</v>
      </c>
      <c r="AB1881" s="5">
        <v>24</v>
      </c>
      <c r="AC1881" s="5">
        <v>2</v>
      </c>
      <c r="AD1881" s="5">
        <v>1897</v>
      </c>
      <c r="AE1881" s="5">
        <v>1494</v>
      </c>
      <c r="AF1881" s="5">
        <v>138</v>
      </c>
      <c r="AG1881" s="6">
        <v>9.236947791164658</v>
      </c>
      <c r="AH1881" s="6">
        <v>78.755930416447015</v>
      </c>
      <c r="AI1881" s="3">
        <v>8.3333333333333339</v>
      </c>
      <c r="AJ1881" s="3">
        <v>55.813953488372093</v>
      </c>
    </row>
    <row r="1882" spans="1:36" x14ac:dyDescent="0.2">
      <c r="A1882" s="1" t="str">
        <f t="shared" si="29"/>
        <v>DacorumAll people</v>
      </c>
      <c r="B1882" s="3" t="s">
        <v>301</v>
      </c>
      <c r="C1882" s="3" t="s">
        <v>302</v>
      </c>
      <c r="D1882" s="3" t="s">
        <v>700</v>
      </c>
      <c r="E1882" s="5">
        <v>144847</v>
      </c>
      <c r="F1882" s="5">
        <v>0</v>
      </c>
      <c r="G1882" s="5">
        <v>0</v>
      </c>
      <c r="H1882" s="5">
        <v>0</v>
      </c>
      <c r="I1882" s="5">
        <v>0</v>
      </c>
      <c r="J1882" s="5">
        <v>0</v>
      </c>
      <c r="K1882" s="5">
        <v>1295</v>
      </c>
      <c r="L1882" s="5">
        <v>1669</v>
      </c>
      <c r="M1882" s="5">
        <v>0</v>
      </c>
      <c r="N1882" s="5">
        <v>0</v>
      </c>
      <c r="O1882" s="6">
        <v>0</v>
      </c>
      <c r="P1882" s="6">
        <v>0</v>
      </c>
      <c r="Q1882" s="6">
        <v>0</v>
      </c>
      <c r="R1882" s="6">
        <v>0</v>
      </c>
      <c r="S1882" s="6">
        <v>0</v>
      </c>
      <c r="T1882" s="6">
        <v>0.89404682181888473</v>
      </c>
      <c r="U1882" s="6">
        <v>1.1522503054947635</v>
      </c>
      <c r="V1882" s="6">
        <v>0</v>
      </c>
      <c r="W1882" s="6">
        <v>0</v>
      </c>
      <c r="X1882" s="5">
        <v>50226</v>
      </c>
      <c r="Y1882" s="5">
        <v>44274</v>
      </c>
      <c r="Z1882" s="5">
        <v>1920</v>
      </c>
      <c r="AA1882" s="5">
        <v>0</v>
      </c>
      <c r="AB1882" s="5">
        <v>0</v>
      </c>
      <c r="AC1882" s="5">
        <v>0</v>
      </c>
      <c r="AD1882" s="5">
        <v>50226</v>
      </c>
      <c r="AE1882" s="5">
        <v>44274</v>
      </c>
      <c r="AF1882" s="5">
        <v>1920</v>
      </c>
      <c r="AG1882" s="6">
        <v>4.3366309798075617</v>
      </c>
      <c r="AH1882" s="6">
        <v>88.149563970851744</v>
      </c>
      <c r="AI1882" s="3"/>
      <c r="AJ1882" s="3"/>
    </row>
    <row r="1883" spans="1:36" hidden="1" x14ac:dyDescent="0.2">
      <c r="A1883" s="1" t="str">
        <f t="shared" si="29"/>
        <v>DacorumWhite British</v>
      </c>
      <c r="B1883" s="3" t="s">
        <v>301</v>
      </c>
      <c r="C1883" s="3" t="s">
        <v>302</v>
      </c>
      <c r="D1883" s="3" t="s">
        <v>701</v>
      </c>
      <c r="E1883" s="5">
        <v>124537</v>
      </c>
      <c r="F1883" s="5">
        <v>0</v>
      </c>
      <c r="G1883" s="5">
        <v>0</v>
      </c>
      <c r="H1883" s="5">
        <v>0</v>
      </c>
      <c r="I1883" s="5">
        <v>0</v>
      </c>
      <c r="J1883" s="5">
        <v>0</v>
      </c>
      <c r="K1883" s="5">
        <v>1176</v>
      </c>
      <c r="L1883" s="5">
        <v>1335</v>
      </c>
      <c r="M1883" s="5">
        <v>0</v>
      </c>
      <c r="N1883" s="5">
        <v>0</v>
      </c>
      <c r="O1883" s="6">
        <v>0</v>
      </c>
      <c r="P1883" s="6">
        <v>0</v>
      </c>
      <c r="Q1883" s="6">
        <v>0</v>
      </c>
      <c r="R1883" s="6">
        <v>0</v>
      </c>
      <c r="S1883" s="6">
        <v>0</v>
      </c>
      <c r="T1883" s="6">
        <v>0.94429767860154012</v>
      </c>
      <c r="U1883" s="6">
        <v>1.0719705790247076</v>
      </c>
      <c r="V1883" s="6">
        <v>0</v>
      </c>
      <c r="W1883" s="6">
        <v>0</v>
      </c>
      <c r="X1883" s="5">
        <v>41290</v>
      </c>
      <c r="Y1883" s="5">
        <v>36723</v>
      </c>
      <c r="Z1883" s="5">
        <v>1487</v>
      </c>
      <c r="AA1883" s="5">
        <v>0</v>
      </c>
      <c r="AB1883" s="5">
        <v>0</v>
      </c>
      <c r="AC1883" s="5">
        <v>0</v>
      </c>
      <c r="AD1883" s="5">
        <v>41290</v>
      </c>
      <c r="AE1883" s="5">
        <v>36723</v>
      </c>
      <c r="AF1883" s="5">
        <v>1487</v>
      </c>
      <c r="AG1883" s="6">
        <v>4.0492334504261631</v>
      </c>
      <c r="AH1883" s="6">
        <v>88.939210462581741</v>
      </c>
      <c r="AI1883" s="3"/>
      <c r="AJ1883" s="3"/>
    </row>
    <row r="1884" spans="1:36" hidden="1" x14ac:dyDescent="0.2">
      <c r="A1884" s="1" t="str">
        <f t="shared" si="29"/>
        <v>DacorumMinorities - all other than White British</v>
      </c>
      <c r="B1884" s="3" t="s">
        <v>301</v>
      </c>
      <c r="C1884" s="3" t="s">
        <v>302</v>
      </c>
      <c r="D1884" s="3" t="s">
        <v>702</v>
      </c>
      <c r="E1884" s="5">
        <v>20310</v>
      </c>
      <c r="F1884" s="5">
        <v>0</v>
      </c>
      <c r="G1884" s="5">
        <v>0</v>
      </c>
      <c r="H1884" s="5">
        <v>0</v>
      </c>
      <c r="I1884" s="5">
        <v>0</v>
      </c>
      <c r="J1884" s="5">
        <v>0</v>
      </c>
      <c r="K1884" s="5">
        <v>119</v>
      </c>
      <c r="L1884" s="5">
        <v>334</v>
      </c>
      <c r="M1884" s="5">
        <v>0</v>
      </c>
      <c r="N1884" s="5">
        <v>0</v>
      </c>
      <c r="O1884" s="6">
        <v>0</v>
      </c>
      <c r="P1884" s="6">
        <v>0</v>
      </c>
      <c r="Q1884" s="6">
        <v>0</v>
      </c>
      <c r="R1884" s="6">
        <v>0</v>
      </c>
      <c r="S1884" s="6">
        <v>0</v>
      </c>
      <c r="T1884" s="6">
        <v>0.58591826686361403</v>
      </c>
      <c r="U1884" s="6">
        <v>1.6445100935499755</v>
      </c>
      <c r="V1884" s="6">
        <v>0</v>
      </c>
      <c r="W1884" s="6">
        <v>0</v>
      </c>
      <c r="X1884" s="5">
        <v>8936</v>
      </c>
      <c r="Y1884" s="5">
        <v>7551</v>
      </c>
      <c r="Z1884" s="5">
        <v>433</v>
      </c>
      <c r="AA1884" s="5">
        <v>0</v>
      </c>
      <c r="AB1884" s="5">
        <v>0</v>
      </c>
      <c r="AC1884" s="5">
        <v>0</v>
      </c>
      <c r="AD1884" s="5">
        <v>8936</v>
      </c>
      <c r="AE1884" s="5">
        <v>7551</v>
      </c>
      <c r="AF1884" s="5">
        <v>433</v>
      </c>
      <c r="AG1884" s="6">
        <v>5.7343398225400612</v>
      </c>
      <c r="AH1884" s="6">
        <v>84.500895255147711</v>
      </c>
      <c r="AI1884" s="3"/>
      <c r="AJ1884" s="3"/>
    </row>
    <row r="1885" spans="1:36" hidden="1" x14ac:dyDescent="0.2">
      <c r="A1885" s="1" t="str">
        <f t="shared" si="29"/>
        <v>DacorumWhite Irish</v>
      </c>
      <c r="B1885" s="3" t="s">
        <v>301</v>
      </c>
      <c r="C1885" s="3" t="s">
        <v>302</v>
      </c>
      <c r="D1885" s="3" t="s">
        <v>703</v>
      </c>
      <c r="E1885" s="5">
        <v>1821</v>
      </c>
      <c r="F1885" s="5">
        <v>0</v>
      </c>
      <c r="G1885" s="5">
        <v>0</v>
      </c>
      <c r="H1885" s="5">
        <v>0</v>
      </c>
      <c r="I1885" s="5">
        <v>0</v>
      </c>
      <c r="J1885" s="5">
        <v>0</v>
      </c>
      <c r="K1885" s="5">
        <v>14</v>
      </c>
      <c r="L1885" s="5">
        <v>28</v>
      </c>
      <c r="M1885" s="5">
        <v>0</v>
      </c>
      <c r="N1885" s="5">
        <v>0</v>
      </c>
      <c r="O1885" s="6">
        <v>0</v>
      </c>
      <c r="P1885" s="6">
        <v>0</v>
      </c>
      <c r="Q1885" s="6">
        <v>0</v>
      </c>
      <c r="R1885" s="6">
        <v>0</v>
      </c>
      <c r="S1885" s="6">
        <v>0</v>
      </c>
      <c r="T1885" s="6">
        <v>0.76880834706205381</v>
      </c>
      <c r="U1885" s="6">
        <v>1.5376166941241076</v>
      </c>
      <c r="V1885" s="6">
        <v>0</v>
      </c>
      <c r="W1885" s="6">
        <v>0</v>
      </c>
      <c r="X1885" s="5">
        <v>641</v>
      </c>
      <c r="Y1885" s="5">
        <v>559</v>
      </c>
      <c r="Z1885" s="5">
        <v>24</v>
      </c>
      <c r="AA1885" s="5">
        <v>0</v>
      </c>
      <c r="AB1885" s="5">
        <v>0</v>
      </c>
      <c r="AC1885" s="5">
        <v>0</v>
      </c>
      <c r="AD1885" s="5">
        <v>641</v>
      </c>
      <c r="AE1885" s="5">
        <v>559</v>
      </c>
      <c r="AF1885" s="5">
        <v>24</v>
      </c>
      <c r="AG1885" s="6">
        <v>4.2933810375670838</v>
      </c>
      <c r="AH1885" s="6">
        <v>87.207488299531988</v>
      </c>
      <c r="AI1885" s="3"/>
      <c r="AJ1885" s="3"/>
    </row>
    <row r="1886" spans="1:36" hidden="1" x14ac:dyDescent="0.2">
      <c r="A1886" s="1" t="str">
        <f t="shared" si="29"/>
        <v>DacorumWhite Gyspy or Irish Traveller</v>
      </c>
      <c r="B1886" s="3" t="s">
        <v>301</v>
      </c>
      <c r="C1886" s="3" t="s">
        <v>302</v>
      </c>
      <c r="D1886" s="3" t="s">
        <v>704</v>
      </c>
      <c r="E1886" s="5">
        <v>231</v>
      </c>
      <c r="F1886" s="5">
        <v>0</v>
      </c>
      <c r="G1886" s="5">
        <v>0</v>
      </c>
      <c r="H1886" s="5">
        <v>0</v>
      </c>
      <c r="I1886" s="5">
        <v>0</v>
      </c>
      <c r="J1886" s="5">
        <v>0</v>
      </c>
      <c r="K1886" s="5">
        <v>5</v>
      </c>
      <c r="L1886" s="5">
        <v>0</v>
      </c>
      <c r="M1886" s="5">
        <v>0</v>
      </c>
      <c r="N1886" s="5">
        <v>0</v>
      </c>
      <c r="O1886" s="6">
        <v>0</v>
      </c>
      <c r="P1886" s="6">
        <v>0</v>
      </c>
      <c r="Q1886" s="6">
        <v>0</v>
      </c>
      <c r="R1886" s="6">
        <v>0</v>
      </c>
      <c r="S1886" s="6">
        <v>0</v>
      </c>
      <c r="T1886" s="6">
        <v>2.1645021645021645</v>
      </c>
      <c r="U1886" s="6">
        <v>0</v>
      </c>
      <c r="V1886" s="6">
        <v>0</v>
      </c>
      <c r="W1886" s="6">
        <v>0</v>
      </c>
      <c r="X1886" s="5">
        <v>71</v>
      </c>
      <c r="Y1886" s="5">
        <v>28</v>
      </c>
      <c r="Z1886" s="5">
        <v>8</v>
      </c>
      <c r="AA1886" s="5">
        <v>0</v>
      </c>
      <c r="AB1886" s="5">
        <v>0</v>
      </c>
      <c r="AC1886" s="5">
        <v>0</v>
      </c>
      <c r="AD1886" s="5">
        <v>71</v>
      </c>
      <c r="AE1886" s="5">
        <v>28</v>
      </c>
      <c r="AF1886" s="5">
        <v>8</v>
      </c>
      <c r="AG1886" s="6">
        <v>28.571428571428573</v>
      </c>
      <c r="AH1886" s="6">
        <v>39.436619718309856</v>
      </c>
      <c r="AI1886" s="3"/>
      <c r="AJ1886" s="3"/>
    </row>
    <row r="1887" spans="1:36" hidden="1" x14ac:dyDescent="0.2">
      <c r="A1887" s="1" t="str">
        <f t="shared" si="29"/>
        <v>DacorumWhite Other</v>
      </c>
      <c r="B1887" s="3" t="s">
        <v>301</v>
      </c>
      <c r="C1887" s="3" t="s">
        <v>302</v>
      </c>
      <c r="D1887" s="3" t="s">
        <v>705</v>
      </c>
      <c r="E1887" s="5">
        <v>4948</v>
      </c>
      <c r="F1887" s="5">
        <v>0</v>
      </c>
      <c r="G1887" s="5">
        <v>0</v>
      </c>
      <c r="H1887" s="5">
        <v>0</v>
      </c>
      <c r="I1887" s="5">
        <v>0</v>
      </c>
      <c r="J1887" s="5">
        <v>0</v>
      </c>
      <c r="K1887" s="5">
        <v>59</v>
      </c>
      <c r="L1887" s="5">
        <v>91</v>
      </c>
      <c r="M1887" s="5">
        <v>0</v>
      </c>
      <c r="N1887" s="5">
        <v>0</v>
      </c>
      <c r="O1887" s="6">
        <v>0</v>
      </c>
      <c r="P1887" s="6">
        <v>0</v>
      </c>
      <c r="Q1887" s="6">
        <v>0</v>
      </c>
      <c r="R1887" s="6">
        <v>0</v>
      </c>
      <c r="S1887" s="6">
        <v>0</v>
      </c>
      <c r="T1887" s="6">
        <v>1.1924009700889249</v>
      </c>
      <c r="U1887" s="6">
        <v>1.8391269199676636</v>
      </c>
      <c r="V1887" s="6">
        <v>0</v>
      </c>
      <c r="W1887" s="6">
        <v>0</v>
      </c>
      <c r="X1887" s="5">
        <v>2699</v>
      </c>
      <c r="Y1887" s="5">
        <v>2408</v>
      </c>
      <c r="Z1887" s="5">
        <v>90</v>
      </c>
      <c r="AA1887" s="5">
        <v>0</v>
      </c>
      <c r="AB1887" s="5">
        <v>0</v>
      </c>
      <c r="AC1887" s="5">
        <v>0</v>
      </c>
      <c r="AD1887" s="5">
        <v>2699</v>
      </c>
      <c r="AE1887" s="5">
        <v>2408</v>
      </c>
      <c r="AF1887" s="5">
        <v>90</v>
      </c>
      <c r="AG1887" s="6">
        <v>3.7375415282392028</v>
      </c>
      <c r="AH1887" s="6">
        <v>89.218228973693954</v>
      </c>
      <c r="AI1887" s="3"/>
      <c r="AJ1887" s="3"/>
    </row>
    <row r="1888" spans="1:36" hidden="1" x14ac:dyDescent="0.2">
      <c r="A1888" s="1" t="str">
        <f t="shared" si="29"/>
        <v>DacorumMixed White and Black Caribbean</v>
      </c>
      <c r="B1888" s="3" t="s">
        <v>301</v>
      </c>
      <c r="C1888" s="3" t="s">
        <v>302</v>
      </c>
      <c r="D1888" s="3" t="s">
        <v>706</v>
      </c>
      <c r="E1888" s="5">
        <v>983</v>
      </c>
      <c r="F1888" s="5">
        <v>0</v>
      </c>
      <c r="G1888" s="5">
        <v>0</v>
      </c>
      <c r="H1888" s="5">
        <v>0</v>
      </c>
      <c r="I1888" s="5">
        <v>0</v>
      </c>
      <c r="J1888" s="5">
        <v>0</v>
      </c>
      <c r="K1888" s="5">
        <v>5</v>
      </c>
      <c r="L1888" s="5">
        <v>11</v>
      </c>
      <c r="M1888" s="5">
        <v>0</v>
      </c>
      <c r="N1888" s="5">
        <v>0</v>
      </c>
      <c r="O1888" s="6">
        <v>0</v>
      </c>
      <c r="P1888" s="6">
        <v>0</v>
      </c>
      <c r="Q1888" s="6">
        <v>0</v>
      </c>
      <c r="R1888" s="6">
        <v>0</v>
      </c>
      <c r="S1888" s="6">
        <v>0</v>
      </c>
      <c r="T1888" s="6">
        <v>0.50864699898270604</v>
      </c>
      <c r="U1888" s="6">
        <v>1.1190233977619533</v>
      </c>
      <c r="V1888" s="6">
        <v>0</v>
      </c>
      <c r="W1888" s="6">
        <v>0</v>
      </c>
      <c r="X1888" s="5">
        <v>271</v>
      </c>
      <c r="Y1888" s="5">
        <v>209</v>
      </c>
      <c r="Z1888" s="5">
        <v>23</v>
      </c>
      <c r="AA1888" s="5">
        <v>0</v>
      </c>
      <c r="AB1888" s="5">
        <v>0</v>
      </c>
      <c r="AC1888" s="5">
        <v>0</v>
      </c>
      <c r="AD1888" s="5">
        <v>271</v>
      </c>
      <c r="AE1888" s="5">
        <v>209</v>
      </c>
      <c r="AF1888" s="5">
        <v>23</v>
      </c>
      <c r="AG1888" s="6">
        <v>11.004784688995215</v>
      </c>
      <c r="AH1888" s="6">
        <v>77.12177121771218</v>
      </c>
      <c r="AI1888" s="3"/>
      <c r="AJ1888" s="3"/>
    </row>
    <row r="1889" spans="1:36" hidden="1" x14ac:dyDescent="0.2">
      <c r="A1889" s="1" t="str">
        <f t="shared" si="29"/>
        <v>DacorumMixed White and Black African</v>
      </c>
      <c r="B1889" s="3" t="s">
        <v>301</v>
      </c>
      <c r="C1889" s="3" t="s">
        <v>302</v>
      </c>
      <c r="D1889" s="3" t="s">
        <v>707</v>
      </c>
      <c r="E1889" s="5">
        <v>393</v>
      </c>
      <c r="F1889" s="5">
        <v>0</v>
      </c>
      <c r="G1889" s="5">
        <v>0</v>
      </c>
      <c r="H1889" s="5">
        <v>0</v>
      </c>
      <c r="I1889" s="5">
        <v>0</v>
      </c>
      <c r="J1889" s="5">
        <v>0</v>
      </c>
      <c r="K1889" s="5">
        <v>2</v>
      </c>
      <c r="L1889" s="5">
        <v>5</v>
      </c>
      <c r="M1889" s="5">
        <v>0</v>
      </c>
      <c r="N1889" s="5">
        <v>0</v>
      </c>
      <c r="O1889" s="6">
        <v>0</v>
      </c>
      <c r="P1889" s="6">
        <v>0</v>
      </c>
      <c r="Q1889" s="6">
        <v>0</v>
      </c>
      <c r="R1889" s="6">
        <v>0</v>
      </c>
      <c r="S1889" s="6">
        <v>0</v>
      </c>
      <c r="T1889" s="6">
        <v>0.5089058524173028</v>
      </c>
      <c r="U1889" s="6">
        <v>1.272264631043257</v>
      </c>
      <c r="V1889" s="6">
        <v>0</v>
      </c>
      <c r="W1889" s="6">
        <v>0</v>
      </c>
      <c r="X1889" s="5">
        <v>89</v>
      </c>
      <c r="Y1889" s="5">
        <v>80</v>
      </c>
      <c r="Z1889" s="5">
        <v>5</v>
      </c>
      <c r="AA1889" s="5">
        <v>0</v>
      </c>
      <c r="AB1889" s="5">
        <v>0</v>
      </c>
      <c r="AC1889" s="5">
        <v>0</v>
      </c>
      <c r="AD1889" s="5">
        <v>89</v>
      </c>
      <c r="AE1889" s="5">
        <v>80</v>
      </c>
      <c r="AF1889" s="5">
        <v>5</v>
      </c>
      <c r="AG1889" s="6">
        <v>6.25</v>
      </c>
      <c r="AH1889" s="6">
        <v>89.887640449438209</v>
      </c>
      <c r="AI1889" s="3"/>
      <c r="AJ1889" s="3"/>
    </row>
    <row r="1890" spans="1:36" hidden="1" x14ac:dyDescent="0.2">
      <c r="A1890" s="1" t="str">
        <f t="shared" si="29"/>
        <v>DacorumMixed White and Asian</v>
      </c>
      <c r="B1890" s="3" t="s">
        <v>301</v>
      </c>
      <c r="C1890" s="3" t="s">
        <v>302</v>
      </c>
      <c r="D1890" s="3" t="s">
        <v>708</v>
      </c>
      <c r="E1890" s="5">
        <v>978</v>
      </c>
      <c r="F1890" s="5">
        <v>0</v>
      </c>
      <c r="G1890" s="5">
        <v>0</v>
      </c>
      <c r="H1890" s="5">
        <v>0</v>
      </c>
      <c r="I1890" s="5">
        <v>0</v>
      </c>
      <c r="J1890" s="5">
        <v>0</v>
      </c>
      <c r="K1890" s="5">
        <v>6</v>
      </c>
      <c r="L1890" s="5">
        <v>11</v>
      </c>
      <c r="M1890" s="5">
        <v>0</v>
      </c>
      <c r="N1890" s="5">
        <v>0</v>
      </c>
      <c r="O1890" s="6">
        <v>0</v>
      </c>
      <c r="P1890" s="6">
        <v>0</v>
      </c>
      <c r="Q1890" s="6">
        <v>0</v>
      </c>
      <c r="R1890" s="6">
        <v>0</v>
      </c>
      <c r="S1890" s="6">
        <v>0</v>
      </c>
      <c r="T1890" s="6">
        <v>0.61349693251533743</v>
      </c>
      <c r="U1890" s="6">
        <v>1.1247443762781186</v>
      </c>
      <c r="V1890" s="6">
        <v>0</v>
      </c>
      <c r="W1890" s="6">
        <v>0</v>
      </c>
      <c r="X1890" s="5">
        <v>232</v>
      </c>
      <c r="Y1890" s="5">
        <v>201</v>
      </c>
      <c r="Z1890" s="5">
        <v>14</v>
      </c>
      <c r="AA1890" s="5">
        <v>0</v>
      </c>
      <c r="AB1890" s="5">
        <v>0</v>
      </c>
      <c r="AC1890" s="5">
        <v>0</v>
      </c>
      <c r="AD1890" s="5">
        <v>232</v>
      </c>
      <c r="AE1890" s="5">
        <v>201</v>
      </c>
      <c r="AF1890" s="5">
        <v>14</v>
      </c>
      <c r="AG1890" s="6">
        <v>6.9651741293532341</v>
      </c>
      <c r="AH1890" s="6">
        <v>86.637931034482762</v>
      </c>
      <c r="AI1890" s="3"/>
      <c r="AJ1890" s="3"/>
    </row>
    <row r="1891" spans="1:36" hidden="1" x14ac:dyDescent="0.2">
      <c r="A1891" s="1" t="str">
        <f t="shared" si="29"/>
        <v>DacorumMixed Other</v>
      </c>
      <c r="B1891" s="3" t="s">
        <v>301</v>
      </c>
      <c r="C1891" s="3" t="s">
        <v>302</v>
      </c>
      <c r="D1891" s="3" t="s">
        <v>709</v>
      </c>
      <c r="E1891" s="5">
        <v>721</v>
      </c>
      <c r="F1891" s="5">
        <v>0</v>
      </c>
      <c r="G1891" s="5">
        <v>0</v>
      </c>
      <c r="H1891" s="5">
        <v>0</v>
      </c>
      <c r="I1891" s="5">
        <v>0</v>
      </c>
      <c r="J1891" s="5">
        <v>0</v>
      </c>
      <c r="K1891" s="5">
        <v>5</v>
      </c>
      <c r="L1891" s="5">
        <v>3</v>
      </c>
      <c r="M1891" s="5">
        <v>0</v>
      </c>
      <c r="N1891" s="5">
        <v>0</v>
      </c>
      <c r="O1891" s="6">
        <v>0</v>
      </c>
      <c r="P1891" s="6">
        <v>0</v>
      </c>
      <c r="Q1891" s="6">
        <v>0</v>
      </c>
      <c r="R1891" s="6">
        <v>0</v>
      </c>
      <c r="S1891" s="6">
        <v>0</v>
      </c>
      <c r="T1891" s="6">
        <v>0.69348127600554788</v>
      </c>
      <c r="U1891" s="6">
        <v>0.41608876560332869</v>
      </c>
      <c r="V1891" s="6">
        <v>0</v>
      </c>
      <c r="W1891" s="6">
        <v>0</v>
      </c>
      <c r="X1891" s="5">
        <v>244</v>
      </c>
      <c r="Y1891" s="5">
        <v>207</v>
      </c>
      <c r="Z1891" s="5">
        <v>8</v>
      </c>
      <c r="AA1891" s="5">
        <v>0</v>
      </c>
      <c r="AB1891" s="5">
        <v>0</v>
      </c>
      <c r="AC1891" s="5">
        <v>0</v>
      </c>
      <c r="AD1891" s="5">
        <v>244</v>
      </c>
      <c r="AE1891" s="5">
        <v>207</v>
      </c>
      <c r="AF1891" s="5">
        <v>8</v>
      </c>
      <c r="AG1891" s="6">
        <v>3.8647342995169081</v>
      </c>
      <c r="AH1891" s="6">
        <v>84.836065573770497</v>
      </c>
      <c r="AI1891" s="3"/>
      <c r="AJ1891" s="3"/>
    </row>
    <row r="1892" spans="1:36" hidden="1" x14ac:dyDescent="0.2">
      <c r="A1892" s="1" t="str">
        <f t="shared" si="29"/>
        <v>DacorumIndian</v>
      </c>
      <c r="B1892" s="3" t="s">
        <v>301</v>
      </c>
      <c r="C1892" s="3" t="s">
        <v>302</v>
      </c>
      <c r="D1892" s="3" t="s">
        <v>710</v>
      </c>
      <c r="E1892" s="5">
        <v>2347</v>
      </c>
      <c r="F1892" s="5">
        <v>0</v>
      </c>
      <c r="G1892" s="5">
        <v>0</v>
      </c>
      <c r="H1892" s="5">
        <v>0</v>
      </c>
      <c r="I1892" s="5">
        <v>0</v>
      </c>
      <c r="J1892" s="5">
        <v>0</v>
      </c>
      <c r="K1892" s="5">
        <v>0</v>
      </c>
      <c r="L1892" s="5">
        <v>35</v>
      </c>
      <c r="M1892" s="5">
        <v>0</v>
      </c>
      <c r="N1892" s="5">
        <v>0</v>
      </c>
      <c r="O1892" s="6">
        <v>0</v>
      </c>
      <c r="P1892" s="6">
        <v>0</v>
      </c>
      <c r="Q1892" s="6">
        <v>0</v>
      </c>
      <c r="R1892" s="6">
        <v>0</v>
      </c>
      <c r="S1892" s="6">
        <v>0</v>
      </c>
      <c r="T1892" s="6">
        <v>0</v>
      </c>
      <c r="U1892" s="6">
        <v>1.4912654452492544</v>
      </c>
      <c r="V1892" s="6">
        <v>0</v>
      </c>
      <c r="W1892" s="6">
        <v>0</v>
      </c>
      <c r="X1892" s="5">
        <v>1185</v>
      </c>
      <c r="Y1892" s="5">
        <v>1049</v>
      </c>
      <c r="Z1892" s="5">
        <v>38</v>
      </c>
      <c r="AA1892" s="5">
        <v>0</v>
      </c>
      <c r="AB1892" s="5">
        <v>0</v>
      </c>
      <c r="AC1892" s="5">
        <v>0</v>
      </c>
      <c r="AD1892" s="5">
        <v>1185</v>
      </c>
      <c r="AE1892" s="5">
        <v>1049</v>
      </c>
      <c r="AF1892" s="5">
        <v>38</v>
      </c>
      <c r="AG1892" s="6">
        <v>3.6224976167778835</v>
      </c>
      <c r="AH1892" s="6">
        <v>88.523206751054857</v>
      </c>
      <c r="AI1892" s="3"/>
      <c r="AJ1892" s="3"/>
    </row>
    <row r="1893" spans="1:36" hidden="1" x14ac:dyDescent="0.2">
      <c r="A1893" s="1" t="str">
        <f t="shared" si="29"/>
        <v>DacorumPakistani</v>
      </c>
      <c r="B1893" s="3" t="s">
        <v>301</v>
      </c>
      <c r="C1893" s="3" t="s">
        <v>302</v>
      </c>
      <c r="D1893" s="3" t="s">
        <v>711</v>
      </c>
      <c r="E1893" s="5">
        <v>2007</v>
      </c>
      <c r="F1893" s="5">
        <v>0</v>
      </c>
      <c r="G1893" s="5">
        <v>0</v>
      </c>
      <c r="H1893" s="5">
        <v>0</v>
      </c>
      <c r="I1893" s="5">
        <v>0</v>
      </c>
      <c r="J1893" s="5">
        <v>0</v>
      </c>
      <c r="K1893" s="5">
        <v>5</v>
      </c>
      <c r="L1893" s="5">
        <v>20</v>
      </c>
      <c r="M1893" s="5">
        <v>0</v>
      </c>
      <c r="N1893" s="5">
        <v>0</v>
      </c>
      <c r="O1893" s="6">
        <v>0</v>
      </c>
      <c r="P1893" s="6">
        <v>0</v>
      </c>
      <c r="Q1893" s="6">
        <v>0</v>
      </c>
      <c r="R1893" s="6">
        <v>0</v>
      </c>
      <c r="S1893" s="6">
        <v>0</v>
      </c>
      <c r="T1893" s="6">
        <v>0.24912805181863479</v>
      </c>
      <c r="U1893" s="6">
        <v>0.99651220727453915</v>
      </c>
      <c r="V1893" s="6">
        <v>0</v>
      </c>
      <c r="W1893" s="6">
        <v>0</v>
      </c>
      <c r="X1893" s="5">
        <v>787</v>
      </c>
      <c r="Y1893" s="5">
        <v>566</v>
      </c>
      <c r="Z1893" s="5">
        <v>42</v>
      </c>
      <c r="AA1893" s="5">
        <v>0</v>
      </c>
      <c r="AB1893" s="5">
        <v>0</v>
      </c>
      <c r="AC1893" s="5">
        <v>0</v>
      </c>
      <c r="AD1893" s="5">
        <v>787</v>
      </c>
      <c r="AE1893" s="5">
        <v>566</v>
      </c>
      <c r="AF1893" s="5">
        <v>42</v>
      </c>
      <c r="AG1893" s="6">
        <v>7.4204946996466434</v>
      </c>
      <c r="AH1893" s="6">
        <v>71.918678526048282</v>
      </c>
      <c r="AI1893" s="3"/>
      <c r="AJ1893" s="3"/>
    </row>
    <row r="1894" spans="1:36" hidden="1" x14ac:dyDescent="0.2">
      <c r="A1894" s="1" t="str">
        <f t="shared" si="29"/>
        <v>DacorumBangladeshi</v>
      </c>
      <c r="B1894" s="3" t="s">
        <v>301</v>
      </c>
      <c r="C1894" s="3" t="s">
        <v>302</v>
      </c>
      <c r="D1894" s="3" t="s">
        <v>712</v>
      </c>
      <c r="E1894" s="5">
        <v>287</v>
      </c>
      <c r="F1894" s="5">
        <v>0</v>
      </c>
      <c r="G1894" s="5">
        <v>0</v>
      </c>
      <c r="H1894" s="5">
        <v>0</v>
      </c>
      <c r="I1894" s="5">
        <v>0</v>
      </c>
      <c r="J1894" s="5">
        <v>0</v>
      </c>
      <c r="K1894" s="5">
        <v>1</v>
      </c>
      <c r="L1894" s="5">
        <v>2</v>
      </c>
      <c r="M1894" s="5">
        <v>0</v>
      </c>
      <c r="N1894" s="5">
        <v>0</v>
      </c>
      <c r="O1894" s="6">
        <v>0</v>
      </c>
      <c r="P1894" s="6">
        <v>0</v>
      </c>
      <c r="Q1894" s="6">
        <v>0</v>
      </c>
      <c r="R1894" s="6">
        <v>0</v>
      </c>
      <c r="S1894" s="6">
        <v>0</v>
      </c>
      <c r="T1894" s="6">
        <v>0.34843205574912894</v>
      </c>
      <c r="U1894" s="6">
        <v>0.69686411149825789</v>
      </c>
      <c r="V1894" s="6">
        <v>0</v>
      </c>
      <c r="W1894" s="6">
        <v>0</v>
      </c>
      <c r="X1894" s="5">
        <v>129</v>
      </c>
      <c r="Y1894" s="5">
        <v>89</v>
      </c>
      <c r="Z1894" s="5">
        <v>6</v>
      </c>
      <c r="AA1894" s="5">
        <v>0</v>
      </c>
      <c r="AB1894" s="5">
        <v>0</v>
      </c>
      <c r="AC1894" s="5">
        <v>0</v>
      </c>
      <c r="AD1894" s="5">
        <v>129</v>
      </c>
      <c r="AE1894" s="5">
        <v>89</v>
      </c>
      <c r="AF1894" s="5">
        <v>6</v>
      </c>
      <c r="AG1894" s="6">
        <v>6.7415730337078648</v>
      </c>
      <c r="AH1894" s="6">
        <v>68.992248062015506</v>
      </c>
      <c r="AI1894" s="3"/>
      <c r="AJ1894" s="3"/>
    </row>
    <row r="1895" spans="1:36" hidden="1" x14ac:dyDescent="0.2">
      <c r="A1895" s="1" t="str">
        <f t="shared" si="29"/>
        <v>DacorumChinese</v>
      </c>
      <c r="B1895" s="3" t="s">
        <v>301</v>
      </c>
      <c r="C1895" s="3" t="s">
        <v>302</v>
      </c>
      <c r="D1895" s="3" t="s">
        <v>713</v>
      </c>
      <c r="E1895" s="5">
        <v>784</v>
      </c>
      <c r="F1895" s="5">
        <v>0</v>
      </c>
      <c r="G1895" s="5">
        <v>0</v>
      </c>
      <c r="H1895" s="5">
        <v>0</v>
      </c>
      <c r="I1895" s="5">
        <v>0</v>
      </c>
      <c r="J1895" s="5">
        <v>0</v>
      </c>
      <c r="K1895" s="5">
        <v>3</v>
      </c>
      <c r="L1895" s="5">
        <v>3</v>
      </c>
      <c r="M1895" s="5">
        <v>0</v>
      </c>
      <c r="N1895" s="5">
        <v>0</v>
      </c>
      <c r="O1895" s="6">
        <v>0</v>
      </c>
      <c r="P1895" s="6">
        <v>0</v>
      </c>
      <c r="Q1895" s="6">
        <v>0</v>
      </c>
      <c r="R1895" s="6">
        <v>0</v>
      </c>
      <c r="S1895" s="6">
        <v>0</v>
      </c>
      <c r="T1895" s="6">
        <v>0.38265306122448978</v>
      </c>
      <c r="U1895" s="6">
        <v>0.38265306122448978</v>
      </c>
      <c r="V1895" s="6">
        <v>0</v>
      </c>
      <c r="W1895" s="6">
        <v>0</v>
      </c>
      <c r="X1895" s="5">
        <v>342</v>
      </c>
      <c r="Y1895" s="5">
        <v>293</v>
      </c>
      <c r="Z1895" s="5">
        <v>10</v>
      </c>
      <c r="AA1895" s="5">
        <v>0</v>
      </c>
      <c r="AB1895" s="5">
        <v>0</v>
      </c>
      <c r="AC1895" s="5">
        <v>0</v>
      </c>
      <c r="AD1895" s="5">
        <v>342</v>
      </c>
      <c r="AE1895" s="5">
        <v>293</v>
      </c>
      <c r="AF1895" s="5">
        <v>10</v>
      </c>
      <c r="AG1895" s="6">
        <v>3.4129692832764507</v>
      </c>
      <c r="AH1895" s="6">
        <v>85.672514619883046</v>
      </c>
      <c r="AI1895" s="3"/>
      <c r="AJ1895" s="3"/>
    </row>
    <row r="1896" spans="1:36" hidden="1" x14ac:dyDescent="0.2">
      <c r="A1896" s="1" t="str">
        <f t="shared" si="29"/>
        <v>DacorumAsian Other</v>
      </c>
      <c r="B1896" s="3" t="s">
        <v>301</v>
      </c>
      <c r="C1896" s="3" t="s">
        <v>302</v>
      </c>
      <c r="D1896" s="3" t="s">
        <v>714</v>
      </c>
      <c r="E1896" s="5">
        <v>1345</v>
      </c>
      <c r="F1896" s="5">
        <v>0</v>
      </c>
      <c r="G1896" s="5">
        <v>0</v>
      </c>
      <c r="H1896" s="5">
        <v>0</v>
      </c>
      <c r="I1896" s="5">
        <v>0</v>
      </c>
      <c r="J1896" s="5">
        <v>0</v>
      </c>
      <c r="K1896" s="5">
        <v>2</v>
      </c>
      <c r="L1896" s="5">
        <v>38</v>
      </c>
      <c r="M1896" s="5">
        <v>0</v>
      </c>
      <c r="N1896" s="5">
        <v>0</v>
      </c>
      <c r="O1896" s="6">
        <v>0</v>
      </c>
      <c r="P1896" s="6">
        <v>0</v>
      </c>
      <c r="Q1896" s="6">
        <v>0</v>
      </c>
      <c r="R1896" s="6">
        <v>0</v>
      </c>
      <c r="S1896" s="6">
        <v>0</v>
      </c>
      <c r="T1896" s="6">
        <v>0.14869888475836432</v>
      </c>
      <c r="U1896" s="6">
        <v>2.8252788104089221</v>
      </c>
      <c r="V1896" s="6">
        <v>0</v>
      </c>
      <c r="W1896" s="6">
        <v>0</v>
      </c>
      <c r="X1896" s="5">
        <v>638</v>
      </c>
      <c r="Y1896" s="5">
        <v>513</v>
      </c>
      <c r="Z1896" s="5">
        <v>36</v>
      </c>
      <c r="AA1896" s="5">
        <v>0</v>
      </c>
      <c r="AB1896" s="5">
        <v>0</v>
      </c>
      <c r="AC1896" s="5">
        <v>0</v>
      </c>
      <c r="AD1896" s="5">
        <v>638</v>
      </c>
      <c r="AE1896" s="5">
        <v>513</v>
      </c>
      <c r="AF1896" s="5">
        <v>36</v>
      </c>
      <c r="AG1896" s="6">
        <v>7.0175438596491224</v>
      </c>
      <c r="AH1896" s="6">
        <v>80.407523510971785</v>
      </c>
      <c r="AI1896" s="3"/>
      <c r="AJ1896" s="3"/>
    </row>
    <row r="1897" spans="1:36" hidden="1" x14ac:dyDescent="0.2">
      <c r="A1897" s="1" t="str">
        <f t="shared" si="29"/>
        <v>DacorumBlack African</v>
      </c>
      <c r="B1897" s="3" t="s">
        <v>301</v>
      </c>
      <c r="C1897" s="3" t="s">
        <v>302</v>
      </c>
      <c r="D1897" s="3" t="s">
        <v>715</v>
      </c>
      <c r="E1897" s="5">
        <v>1982</v>
      </c>
      <c r="F1897" s="5">
        <v>0</v>
      </c>
      <c r="G1897" s="5">
        <v>0</v>
      </c>
      <c r="H1897" s="5">
        <v>0</v>
      </c>
      <c r="I1897" s="5">
        <v>0</v>
      </c>
      <c r="J1897" s="5">
        <v>0</v>
      </c>
      <c r="K1897" s="5">
        <v>7</v>
      </c>
      <c r="L1897" s="5">
        <v>52</v>
      </c>
      <c r="M1897" s="5">
        <v>0</v>
      </c>
      <c r="N1897" s="5">
        <v>0</v>
      </c>
      <c r="O1897" s="6">
        <v>0</v>
      </c>
      <c r="P1897" s="6">
        <v>0</v>
      </c>
      <c r="Q1897" s="6">
        <v>0</v>
      </c>
      <c r="R1897" s="6">
        <v>0</v>
      </c>
      <c r="S1897" s="6">
        <v>0</v>
      </c>
      <c r="T1897" s="6">
        <v>0.35317860746720486</v>
      </c>
      <c r="U1897" s="6">
        <v>2.6236125126135219</v>
      </c>
      <c r="V1897" s="6">
        <v>0</v>
      </c>
      <c r="W1897" s="6">
        <v>0</v>
      </c>
      <c r="X1897" s="5">
        <v>925</v>
      </c>
      <c r="Y1897" s="5">
        <v>801</v>
      </c>
      <c r="Z1897" s="5">
        <v>80</v>
      </c>
      <c r="AA1897" s="5">
        <v>0</v>
      </c>
      <c r="AB1897" s="5">
        <v>0</v>
      </c>
      <c r="AC1897" s="5">
        <v>0</v>
      </c>
      <c r="AD1897" s="5">
        <v>925</v>
      </c>
      <c r="AE1897" s="5">
        <v>801</v>
      </c>
      <c r="AF1897" s="5">
        <v>80</v>
      </c>
      <c r="AG1897" s="6">
        <v>9.9875156054931331</v>
      </c>
      <c r="AH1897" s="6">
        <v>86.594594594594597</v>
      </c>
      <c r="AI1897" s="3"/>
      <c r="AJ1897" s="3"/>
    </row>
    <row r="1898" spans="1:36" hidden="1" x14ac:dyDescent="0.2">
      <c r="A1898" s="1" t="str">
        <f t="shared" si="29"/>
        <v>DacorumBlack Caribbean</v>
      </c>
      <c r="B1898" s="3" t="s">
        <v>301</v>
      </c>
      <c r="C1898" s="3" t="s">
        <v>302</v>
      </c>
      <c r="D1898" s="3" t="s">
        <v>716</v>
      </c>
      <c r="E1898" s="5">
        <v>740</v>
      </c>
      <c r="F1898" s="5">
        <v>0</v>
      </c>
      <c r="G1898" s="5">
        <v>0</v>
      </c>
      <c r="H1898" s="5">
        <v>0</v>
      </c>
      <c r="I1898" s="5">
        <v>0</v>
      </c>
      <c r="J1898" s="5">
        <v>0</v>
      </c>
      <c r="K1898" s="5">
        <v>2</v>
      </c>
      <c r="L1898" s="5">
        <v>25</v>
      </c>
      <c r="M1898" s="5">
        <v>0</v>
      </c>
      <c r="N1898" s="5">
        <v>0</v>
      </c>
      <c r="O1898" s="6">
        <v>0</v>
      </c>
      <c r="P1898" s="6">
        <v>0</v>
      </c>
      <c r="Q1898" s="6">
        <v>0</v>
      </c>
      <c r="R1898" s="6">
        <v>0</v>
      </c>
      <c r="S1898" s="6">
        <v>0</v>
      </c>
      <c r="T1898" s="6">
        <v>0.27027027027027029</v>
      </c>
      <c r="U1898" s="6">
        <v>3.3783783783783785</v>
      </c>
      <c r="V1898" s="6">
        <v>0</v>
      </c>
      <c r="W1898" s="6">
        <v>0</v>
      </c>
      <c r="X1898" s="5">
        <v>340</v>
      </c>
      <c r="Y1898" s="5">
        <v>271</v>
      </c>
      <c r="Z1898" s="5">
        <v>19</v>
      </c>
      <c r="AA1898" s="5">
        <v>0</v>
      </c>
      <c r="AB1898" s="5">
        <v>0</v>
      </c>
      <c r="AC1898" s="5">
        <v>0</v>
      </c>
      <c r="AD1898" s="5">
        <v>340</v>
      </c>
      <c r="AE1898" s="5">
        <v>271</v>
      </c>
      <c r="AF1898" s="5">
        <v>19</v>
      </c>
      <c r="AG1898" s="6">
        <v>7.0110701107011071</v>
      </c>
      <c r="AH1898" s="6">
        <v>79.705882352941174</v>
      </c>
      <c r="AI1898" s="3"/>
      <c r="AJ1898" s="3"/>
    </row>
    <row r="1899" spans="1:36" hidden="1" x14ac:dyDescent="0.2">
      <c r="A1899" s="1" t="str">
        <f t="shared" si="29"/>
        <v>DacorumBlack Other</v>
      </c>
      <c r="B1899" s="3" t="s">
        <v>301</v>
      </c>
      <c r="C1899" s="3" t="s">
        <v>302</v>
      </c>
      <c r="D1899" s="3" t="s">
        <v>717</v>
      </c>
      <c r="E1899" s="5">
        <v>268</v>
      </c>
      <c r="F1899" s="5">
        <v>0</v>
      </c>
      <c r="G1899" s="5">
        <v>0</v>
      </c>
      <c r="H1899" s="5">
        <v>0</v>
      </c>
      <c r="I1899" s="5">
        <v>0</v>
      </c>
      <c r="J1899" s="5">
        <v>0</v>
      </c>
      <c r="K1899" s="5">
        <v>2</v>
      </c>
      <c r="L1899" s="5">
        <v>4</v>
      </c>
      <c r="M1899" s="5">
        <v>0</v>
      </c>
      <c r="N1899" s="5">
        <v>0</v>
      </c>
      <c r="O1899" s="6">
        <v>0</v>
      </c>
      <c r="P1899" s="6">
        <v>0</v>
      </c>
      <c r="Q1899" s="6">
        <v>0</v>
      </c>
      <c r="R1899" s="6">
        <v>0</v>
      </c>
      <c r="S1899" s="6">
        <v>0</v>
      </c>
      <c r="T1899" s="6">
        <v>0.74626865671641796</v>
      </c>
      <c r="U1899" s="6">
        <v>1.4925373134328359</v>
      </c>
      <c r="V1899" s="6">
        <v>0</v>
      </c>
      <c r="W1899" s="6">
        <v>0</v>
      </c>
      <c r="X1899" s="5">
        <v>108</v>
      </c>
      <c r="Y1899" s="5">
        <v>85</v>
      </c>
      <c r="Z1899" s="5">
        <v>10</v>
      </c>
      <c r="AA1899" s="5">
        <v>0</v>
      </c>
      <c r="AB1899" s="5">
        <v>0</v>
      </c>
      <c r="AC1899" s="5">
        <v>0</v>
      </c>
      <c r="AD1899" s="5">
        <v>108</v>
      </c>
      <c r="AE1899" s="5">
        <v>85</v>
      </c>
      <c r="AF1899" s="5">
        <v>10</v>
      </c>
      <c r="AG1899" s="6">
        <v>11.764705882352942</v>
      </c>
      <c r="AH1899" s="6">
        <v>78.703703703703709</v>
      </c>
      <c r="AI1899" s="3"/>
      <c r="AJ1899" s="3"/>
    </row>
    <row r="1900" spans="1:36" hidden="1" x14ac:dyDescent="0.2">
      <c r="A1900" s="1" t="str">
        <f t="shared" si="29"/>
        <v>DacorumArab</v>
      </c>
      <c r="B1900" s="3" t="s">
        <v>301</v>
      </c>
      <c r="C1900" s="3" t="s">
        <v>302</v>
      </c>
      <c r="D1900" s="3" t="s">
        <v>699</v>
      </c>
      <c r="E1900" s="5">
        <v>165</v>
      </c>
      <c r="F1900" s="5">
        <v>0</v>
      </c>
      <c r="G1900" s="5">
        <v>0</v>
      </c>
      <c r="H1900" s="5">
        <v>0</v>
      </c>
      <c r="I1900" s="5">
        <v>0</v>
      </c>
      <c r="J1900" s="5">
        <v>0</v>
      </c>
      <c r="K1900" s="5">
        <v>0</v>
      </c>
      <c r="L1900" s="5">
        <v>3</v>
      </c>
      <c r="M1900" s="5">
        <v>0</v>
      </c>
      <c r="N1900" s="5">
        <v>0</v>
      </c>
      <c r="O1900" s="6">
        <v>0</v>
      </c>
      <c r="P1900" s="6">
        <v>0</v>
      </c>
      <c r="Q1900" s="6">
        <v>0</v>
      </c>
      <c r="R1900" s="6">
        <v>0</v>
      </c>
      <c r="S1900" s="6">
        <v>0</v>
      </c>
      <c r="T1900" s="6">
        <v>0</v>
      </c>
      <c r="U1900" s="6">
        <v>1.8181818181818181</v>
      </c>
      <c r="V1900" s="6">
        <v>0</v>
      </c>
      <c r="W1900" s="6">
        <v>0</v>
      </c>
      <c r="X1900" s="5">
        <v>70</v>
      </c>
      <c r="Y1900" s="5">
        <v>54</v>
      </c>
      <c r="Z1900" s="5">
        <v>11</v>
      </c>
      <c r="AA1900" s="5">
        <v>0</v>
      </c>
      <c r="AB1900" s="5">
        <v>0</v>
      </c>
      <c r="AC1900" s="5">
        <v>0</v>
      </c>
      <c r="AD1900" s="5">
        <v>70</v>
      </c>
      <c r="AE1900" s="5">
        <v>54</v>
      </c>
      <c r="AF1900" s="5">
        <v>11</v>
      </c>
      <c r="AG1900" s="6">
        <v>20.37037037037037</v>
      </c>
      <c r="AH1900" s="6">
        <v>77.142857142857139</v>
      </c>
      <c r="AI1900" s="3"/>
      <c r="AJ1900" s="3"/>
    </row>
    <row r="1901" spans="1:36" hidden="1" x14ac:dyDescent="0.2">
      <c r="A1901" s="1" t="str">
        <f t="shared" si="29"/>
        <v>DacorumOther</v>
      </c>
      <c r="B1901" s="3" t="s">
        <v>301</v>
      </c>
      <c r="C1901" s="3" t="s">
        <v>302</v>
      </c>
      <c r="D1901" s="3" t="s">
        <v>718</v>
      </c>
      <c r="E1901" s="5">
        <v>310</v>
      </c>
      <c r="F1901" s="5">
        <v>0</v>
      </c>
      <c r="G1901" s="5">
        <v>0</v>
      </c>
      <c r="H1901" s="5">
        <v>0</v>
      </c>
      <c r="I1901" s="5">
        <v>0</v>
      </c>
      <c r="J1901" s="5">
        <v>0</v>
      </c>
      <c r="K1901" s="5">
        <v>1</v>
      </c>
      <c r="L1901" s="5">
        <v>3</v>
      </c>
      <c r="M1901" s="5">
        <v>0</v>
      </c>
      <c r="N1901" s="5">
        <v>0</v>
      </c>
      <c r="O1901" s="6">
        <v>0</v>
      </c>
      <c r="P1901" s="6">
        <v>0</v>
      </c>
      <c r="Q1901" s="6">
        <v>0</v>
      </c>
      <c r="R1901" s="6">
        <v>0</v>
      </c>
      <c r="S1901" s="6">
        <v>0</v>
      </c>
      <c r="T1901" s="6">
        <v>0.32258064516129031</v>
      </c>
      <c r="U1901" s="6">
        <v>0.967741935483871</v>
      </c>
      <c r="V1901" s="6">
        <v>0</v>
      </c>
      <c r="W1901" s="6">
        <v>0</v>
      </c>
      <c r="X1901" s="5">
        <v>165</v>
      </c>
      <c r="Y1901" s="5">
        <v>138</v>
      </c>
      <c r="Z1901" s="5">
        <v>9</v>
      </c>
      <c r="AA1901" s="5">
        <v>0</v>
      </c>
      <c r="AB1901" s="5">
        <v>0</v>
      </c>
      <c r="AC1901" s="5">
        <v>0</v>
      </c>
      <c r="AD1901" s="5">
        <v>165</v>
      </c>
      <c r="AE1901" s="5">
        <v>138</v>
      </c>
      <c r="AF1901" s="5">
        <v>9</v>
      </c>
      <c r="AG1901" s="6">
        <v>6.5217391304347823</v>
      </c>
      <c r="AH1901" s="6">
        <v>83.63636363636364</v>
      </c>
      <c r="AI1901" s="3"/>
      <c r="AJ1901" s="3"/>
    </row>
    <row r="1902" spans="1:36" x14ac:dyDescent="0.2">
      <c r="A1902" s="1" t="str">
        <f t="shared" si="29"/>
        <v>DarlingtonAll people</v>
      </c>
      <c r="B1902" s="3" t="s">
        <v>56</v>
      </c>
      <c r="C1902" s="3" t="s">
        <v>57</v>
      </c>
      <c r="D1902" s="3" t="s">
        <v>700</v>
      </c>
      <c r="E1902" s="5">
        <v>105564</v>
      </c>
      <c r="F1902" s="5">
        <v>16742</v>
      </c>
      <c r="G1902" s="5">
        <v>16527</v>
      </c>
      <c r="H1902" s="5">
        <v>18106</v>
      </c>
      <c r="I1902" s="5">
        <v>35707</v>
      </c>
      <c r="J1902" s="5">
        <v>14537</v>
      </c>
      <c r="K1902" s="5">
        <v>4474</v>
      </c>
      <c r="L1902" s="5">
        <v>4497</v>
      </c>
      <c r="M1902" s="5">
        <v>4350</v>
      </c>
      <c r="N1902" s="5">
        <v>4350</v>
      </c>
      <c r="O1902" s="6">
        <v>15.859573339396006</v>
      </c>
      <c r="P1902" s="6">
        <v>15.655905422303057</v>
      </c>
      <c r="Q1902" s="6">
        <v>17.151680497139175</v>
      </c>
      <c r="R1902" s="6">
        <v>33.824978212269336</v>
      </c>
      <c r="S1902" s="6">
        <v>13.770793073396234</v>
      </c>
      <c r="T1902" s="6">
        <v>4.2381872608086093</v>
      </c>
      <c r="U1902" s="6">
        <v>4.2599749914743663</v>
      </c>
      <c r="V1902" s="6">
        <v>4.1207229737410485</v>
      </c>
      <c r="W1902" s="6">
        <v>4.1207229737410485</v>
      </c>
      <c r="X1902" s="5">
        <v>34914</v>
      </c>
      <c r="Y1902" s="5">
        <v>30403</v>
      </c>
      <c r="Z1902" s="5">
        <v>2018</v>
      </c>
      <c r="AA1902" s="5">
        <v>5505</v>
      </c>
      <c r="AB1902" s="5">
        <v>4524</v>
      </c>
      <c r="AC1902" s="5">
        <v>457</v>
      </c>
      <c r="AD1902" s="5">
        <v>29409</v>
      </c>
      <c r="AE1902" s="5">
        <v>25879</v>
      </c>
      <c r="AF1902" s="5">
        <v>1561</v>
      </c>
      <c r="AG1902" s="6">
        <v>6.0319177711658103</v>
      </c>
      <c r="AH1902" s="6">
        <v>87.996871705940364</v>
      </c>
      <c r="AI1902" s="3">
        <v>10.101679929266137</v>
      </c>
      <c r="AJ1902" s="3">
        <v>82.179836512261573</v>
      </c>
    </row>
    <row r="1903" spans="1:36" hidden="1" x14ac:dyDescent="0.2">
      <c r="A1903" s="1" t="str">
        <f t="shared" si="29"/>
        <v>DarlingtonWhite British</v>
      </c>
      <c r="B1903" s="3" t="s">
        <v>56</v>
      </c>
      <c r="C1903" s="3" t="s">
        <v>57</v>
      </c>
      <c r="D1903" s="3" t="s">
        <v>701</v>
      </c>
      <c r="E1903" s="5">
        <v>98898</v>
      </c>
      <c r="F1903" s="5">
        <v>14972</v>
      </c>
      <c r="G1903" s="5">
        <v>14811</v>
      </c>
      <c r="H1903" s="5">
        <v>16299</v>
      </c>
      <c r="I1903" s="5">
        <v>32547</v>
      </c>
      <c r="J1903" s="5">
        <v>13301</v>
      </c>
      <c r="K1903" s="5">
        <v>4312</v>
      </c>
      <c r="L1903" s="5">
        <v>3749</v>
      </c>
      <c r="M1903" s="5">
        <v>3570</v>
      </c>
      <c r="N1903" s="5">
        <v>3570</v>
      </c>
      <c r="O1903" s="6">
        <v>15.138829905559263</v>
      </c>
      <c r="P1903" s="6">
        <v>14.976035915792028</v>
      </c>
      <c r="Q1903" s="6">
        <v>16.480616392646969</v>
      </c>
      <c r="R1903" s="6">
        <v>32.909664502821087</v>
      </c>
      <c r="S1903" s="6">
        <v>13.44921029747821</v>
      </c>
      <c r="T1903" s="6">
        <v>4.3600477259398573</v>
      </c>
      <c r="U1903" s="6">
        <v>3.7907743331513277</v>
      </c>
      <c r="V1903" s="6">
        <v>3.6097797730995573</v>
      </c>
      <c r="W1903" s="6">
        <v>3.6097797730995573</v>
      </c>
      <c r="X1903" s="5">
        <v>32096</v>
      </c>
      <c r="Y1903" s="5">
        <v>28020</v>
      </c>
      <c r="Z1903" s="5">
        <v>1856</v>
      </c>
      <c r="AA1903" s="5">
        <v>4580</v>
      </c>
      <c r="AB1903" s="5">
        <v>3769</v>
      </c>
      <c r="AC1903" s="5">
        <v>405</v>
      </c>
      <c r="AD1903" s="5">
        <v>27516</v>
      </c>
      <c r="AE1903" s="5">
        <v>24251</v>
      </c>
      <c r="AF1903" s="5">
        <v>1451</v>
      </c>
      <c r="AG1903" s="6">
        <v>5.9832584223330993</v>
      </c>
      <c r="AH1903" s="6">
        <v>88.134176479139413</v>
      </c>
      <c r="AI1903" s="3">
        <v>10.745555850358185</v>
      </c>
      <c r="AJ1903" s="3">
        <v>82.292576419213972</v>
      </c>
    </row>
    <row r="1904" spans="1:36" hidden="1" x14ac:dyDescent="0.2">
      <c r="A1904" s="1" t="str">
        <f t="shared" si="29"/>
        <v>DarlingtonMinorities - all other than White British</v>
      </c>
      <c r="B1904" s="3" t="s">
        <v>56</v>
      </c>
      <c r="C1904" s="3" t="s">
        <v>57</v>
      </c>
      <c r="D1904" s="3" t="s">
        <v>702</v>
      </c>
      <c r="E1904" s="5">
        <v>6666</v>
      </c>
      <c r="F1904" s="5">
        <v>1770</v>
      </c>
      <c r="G1904" s="5">
        <v>1716</v>
      </c>
      <c r="H1904" s="5">
        <v>1807</v>
      </c>
      <c r="I1904" s="5">
        <v>3160</v>
      </c>
      <c r="J1904" s="5">
        <v>1236</v>
      </c>
      <c r="K1904" s="5">
        <v>162</v>
      </c>
      <c r="L1904" s="5">
        <v>748</v>
      </c>
      <c r="M1904" s="5">
        <v>780</v>
      </c>
      <c r="N1904" s="5">
        <v>780</v>
      </c>
      <c r="O1904" s="6">
        <v>26.552655265526553</v>
      </c>
      <c r="P1904" s="6">
        <v>25.742574257425744</v>
      </c>
      <c r="Q1904" s="6">
        <v>27.107710771077109</v>
      </c>
      <c r="R1904" s="6">
        <v>47.404740474047408</v>
      </c>
      <c r="S1904" s="6">
        <v>18.541854185418543</v>
      </c>
      <c r="T1904" s="6">
        <v>2.4302430243024302</v>
      </c>
      <c r="U1904" s="6">
        <v>11.221122112211221</v>
      </c>
      <c r="V1904" s="6">
        <v>11.701170117011701</v>
      </c>
      <c r="W1904" s="6">
        <v>11.701170117011701</v>
      </c>
      <c r="X1904" s="5">
        <v>2818</v>
      </c>
      <c r="Y1904" s="5">
        <v>2383</v>
      </c>
      <c r="Z1904" s="5">
        <v>162</v>
      </c>
      <c r="AA1904" s="5">
        <v>925</v>
      </c>
      <c r="AB1904" s="5">
        <v>755</v>
      </c>
      <c r="AC1904" s="5">
        <v>52</v>
      </c>
      <c r="AD1904" s="5">
        <v>1893</v>
      </c>
      <c r="AE1904" s="5">
        <v>1628</v>
      </c>
      <c r="AF1904" s="5">
        <v>110</v>
      </c>
      <c r="AG1904" s="6">
        <v>6.756756756756757</v>
      </c>
      <c r="AH1904" s="6">
        <v>86.001056524035917</v>
      </c>
      <c r="AI1904" s="3">
        <v>6.887417218543046</v>
      </c>
      <c r="AJ1904" s="3">
        <v>81.621621621621628</v>
      </c>
    </row>
    <row r="1905" spans="1:36" hidden="1" x14ac:dyDescent="0.2">
      <c r="A1905" s="1" t="str">
        <f t="shared" si="29"/>
        <v>DarlingtonWhite Irish</v>
      </c>
      <c r="B1905" s="3" t="s">
        <v>56</v>
      </c>
      <c r="C1905" s="3" t="s">
        <v>57</v>
      </c>
      <c r="D1905" s="3" t="s">
        <v>703</v>
      </c>
      <c r="E1905" s="5">
        <v>328</v>
      </c>
      <c r="F1905" s="5">
        <v>36</v>
      </c>
      <c r="G1905" s="5">
        <v>37</v>
      </c>
      <c r="H1905" s="5">
        <v>37</v>
      </c>
      <c r="I1905" s="5">
        <v>102</v>
      </c>
      <c r="J1905" s="5">
        <v>27</v>
      </c>
      <c r="K1905" s="5">
        <v>13</v>
      </c>
      <c r="L1905" s="5">
        <v>14</v>
      </c>
      <c r="M1905" s="5">
        <v>8</v>
      </c>
      <c r="N1905" s="5">
        <v>8</v>
      </c>
      <c r="O1905" s="6">
        <v>10.975609756097562</v>
      </c>
      <c r="P1905" s="6">
        <v>11.280487804878049</v>
      </c>
      <c r="Q1905" s="6">
        <v>11.280487804878049</v>
      </c>
      <c r="R1905" s="6">
        <v>31.097560975609756</v>
      </c>
      <c r="S1905" s="6">
        <v>8.2317073170731714</v>
      </c>
      <c r="T1905" s="6">
        <v>3.9634146341463414</v>
      </c>
      <c r="U1905" s="6">
        <v>4.2682926829268295</v>
      </c>
      <c r="V1905" s="6">
        <v>2.4390243902439024</v>
      </c>
      <c r="W1905" s="6">
        <v>2.4390243902439024</v>
      </c>
      <c r="X1905" s="5">
        <v>101</v>
      </c>
      <c r="Y1905" s="5">
        <v>92</v>
      </c>
      <c r="Z1905" s="5">
        <v>3</v>
      </c>
      <c r="AA1905" s="5">
        <v>20</v>
      </c>
      <c r="AB1905" s="5">
        <v>19</v>
      </c>
      <c r="AC1905" s="5">
        <v>1</v>
      </c>
      <c r="AD1905" s="5">
        <v>81</v>
      </c>
      <c r="AE1905" s="5">
        <v>73</v>
      </c>
      <c r="AF1905" s="5">
        <v>2</v>
      </c>
      <c r="AG1905" s="6">
        <v>2.7397260273972601</v>
      </c>
      <c r="AH1905" s="6">
        <v>90.123456790123456</v>
      </c>
      <c r="AI1905" s="3">
        <v>5.2631578947368425</v>
      </c>
      <c r="AJ1905" s="3">
        <v>95</v>
      </c>
    </row>
    <row r="1906" spans="1:36" hidden="1" x14ac:dyDescent="0.2">
      <c r="A1906" s="1" t="str">
        <f t="shared" si="29"/>
        <v>DarlingtonWhite Gyspy or Irish Traveller</v>
      </c>
      <c r="B1906" s="3" t="s">
        <v>56</v>
      </c>
      <c r="C1906" s="3" t="s">
        <v>57</v>
      </c>
      <c r="D1906" s="3" t="s">
        <v>704</v>
      </c>
      <c r="E1906" s="5">
        <v>350</v>
      </c>
      <c r="F1906" s="5">
        <v>79</v>
      </c>
      <c r="G1906" s="5">
        <v>80</v>
      </c>
      <c r="H1906" s="5">
        <v>84</v>
      </c>
      <c r="I1906" s="5">
        <v>189</v>
      </c>
      <c r="J1906" s="5">
        <v>51</v>
      </c>
      <c r="K1906" s="5">
        <v>8</v>
      </c>
      <c r="L1906" s="5">
        <v>28</v>
      </c>
      <c r="M1906" s="5">
        <v>25</v>
      </c>
      <c r="N1906" s="5">
        <v>25</v>
      </c>
      <c r="O1906" s="6">
        <v>22.571428571428573</v>
      </c>
      <c r="P1906" s="6">
        <v>22.857142857142858</v>
      </c>
      <c r="Q1906" s="6">
        <v>24</v>
      </c>
      <c r="R1906" s="6">
        <v>54</v>
      </c>
      <c r="S1906" s="6">
        <v>14.571428571428571</v>
      </c>
      <c r="T1906" s="6">
        <v>2.2857142857142856</v>
      </c>
      <c r="U1906" s="6">
        <v>8</v>
      </c>
      <c r="V1906" s="6">
        <v>7.1428571428571432</v>
      </c>
      <c r="W1906" s="6">
        <v>7.1428571428571432</v>
      </c>
      <c r="X1906" s="5">
        <v>123</v>
      </c>
      <c r="Y1906" s="5">
        <v>77</v>
      </c>
      <c r="Z1906" s="5">
        <v>9</v>
      </c>
      <c r="AA1906" s="5">
        <v>44</v>
      </c>
      <c r="AB1906" s="5">
        <v>29</v>
      </c>
      <c r="AC1906" s="5">
        <v>6</v>
      </c>
      <c r="AD1906" s="5">
        <v>79</v>
      </c>
      <c r="AE1906" s="5">
        <v>48</v>
      </c>
      <c r="AF1906" s="5">
        <v>3</v>
      </c>
      <c r="AG1906" s="6">
        <v>6.25</v>
      </c>
      <c r="AH1906" s="6">
        <v>60.759493670886073</v>
      </c>
      <c r="AI1906" s="3">
        <v>20.689655172413794</v>
      </c>
      <c r="AJ1906" s="3">
        <v>65.909090909090907</v>
      </c>
    </row>
    <row r="1907" spans="1:36" hidden="1" x14ac:dyDescent="0.2">
      <c r="A1907" s="1" t="str">
        <f t="shared" si="29"/>
        <v>DarlingtonWhite Other</v>
      </c>
      <c r="B1907" s="3" t="s">
        <v>56</v>
      </c>
      <c r="C1907" s="3" t="s">
        <v>57</v>
      </c>
      <c r="D1907" s="3" t="s">
        <v>705</v>
      </c>
      <c r="E1907" s="5">
        <v>2019</v>
      </c>
      <c r="F1907" s="5">
        <v>612</v>
      </c>
      <c r="G1907" s="5">
        <v>588</v>
      </c>
      <c r="H1907" s="5">
        <v>621</v>
      </c>
      <c r="I1907" s="5">
        <v>1032</v>
      </c>
      <c r="J1907" s="5">
        <v>416</v>
      </c>
      <c r="K1907" s="5">
        <v>37</v>
      </c>
      <c r="L1907" s="5">
        <v>153</v>
      </c>
      <c r="M1907" s="5">
        <v>198</v>
      </c>
      <c r="N1907" s="5">
        <v>198</v>
      </c>
      <c r="O1907" s="6">
        <v>30.312035661218424</v>
      </c>
      <c r="P1907" s="6">
        <v>29.123328380386329</v>
      </c>
      <c r="Q1907" s="6">
        <v>30.757800891530461</v>
      </c>
      <c r="R1907" s="6">
        <v>51.114413075780092</v>
      </c>
      <c r="S1907" s="6">
        <v>20.604259534422983</v>
      </c>
      <c r="T1907" s="6">
        <v>1.8325903912828132</v>
      </c>
      <c r="U1907" s="6">
        <v>7.578008915304606</v>
      </c>
      <c r="V1907" s="6">
        <v>9.8068350668647852</v>
      </c>
      <c r="W1907" s="6">
        <v>9.8068350668647852</v>
      </c>
      <c r="X1907" s="5">
        <v>1037</v>
      </c>
      <c r="Y1907" s="5">
        <v>936</v>
      </c>
      <c r="Z1907" s="5">
        <v>59</v>
      </c>
      <c r="AA1907" s="5">
        <v>327</v>
      </c>
      <c r="AB1907" s="5">
        <v>298</v>
      </c>
      <c r="AC1907" s="5">
        <v>20</v>
      </c>
      <c r="AD1907" s="5">
        <v>710</v>
      </c>
      <c r="AE1907" s="5">
        <v>638</v>
      </c>
      <c r="AF1907" s="5">
        <v>39</v>
      </c>
      <c r="AG1907" s="6">
        <v>6.1128526645768027</v>
      </c>
      <c r="AH1907" s="6">
        <v>89.859154929577471</v>
      </c>
      <c r="AI1907" s="3">
        <v>6.7114093959731544</v>
      </c>
      <c r="AJ1907" s="3">
        <v>91.131498470948017</v>
      </c>
    </row>
    <row r="1908" spans="1:36" hidden="1" x14ac:dyDescent="0.2">
      <c r="A1908" s="1" t="str">
        <f t="shared" si="29"/>
        <v>DarlingtonMixed White and Black Caribbean</v>
      </c>
      <c r="B1908" s="3" t="s">
        <v>56</v>
      </c>
      <c r="C1908" s="3" t="s">
        <v>57</v>
      </c>
      <c r="D1908" s="3" t="s">
        <v>706</v>
      </c>
      <c r="E1908" s="5">
        <v>463</v>
      </c>
      <c r="F1908" s="5">
        <v>92</v>
      </c>
      <c r="G1908" s="5">
        <v>93</v>
      </c>
      <c r="H1908" s="5">
        <v>97</v>
      </c>
      <c r="I1908" s="5">
        <v>183</v>
      </c>
      <c r="J1908" s="5">
        <v>83</v>
      </c>
      <c r="K1908" s="5">
        <v>13</v>
      </c>
      <c r="L1908" s="5">
        <v>16</v>
      </c>
      <c r="M1908" s="5">
        <v>19</v>
      </c>
      <c r="N1908" s="5">
        <v>19</v>
      </c>
      <c r="O1908" s="6">
        <v>19.870410367170628</v>
      </c>
      <c r="P1908" s="6">
        <v>20.086393088552917</v>
      </c>
      <c r="Q1908" s="6">
        <v>20.950323974082075</v>
      </c>
      <c r="R1908" s="6">
        <v>39.524838012958966</v>
      </c>
      <c r="S1908" s="6">
        <v>17.92656587473002</v>
      </c>
      <c r="T1908" s="6">
        <v>2.8077753779697625</v>
      </c>
      <c r="U1908" s="6">
        <v>3.4557235421166306</v>
      </c>
      <c r="V1908" s="6">
        <v>4.1036717062634986</v>
      </c>
      <c r="W1908" s="6">
        <v>4.1036717062634986</v>
      </c>
      <c r="X1908" s="5">
        <v>119</v>
      </c>
      <c r="Y1908" s="5">
        <v>97</v>
      </c>
      <c r="Z1908" s="5">
        <v>12</v>
      </c>
      <c r="AA1908" s="5">
        <v>18</v>
      </c>
      <c r="AB1908" s="5">
        <v>16</v>
      </c>
      <c r="AC1908" s="5">
        <v>1</v>
      </c>
      <c r="AD1908" s="5">
        <v>101</v>
      </c>
      <c r="AE1908" s="5">
        <v>81</v>
      </c>
      <c r="AF1908" s="5">
        <v>11</v>
      </c>
      <c r="AG1908" s="6">
        <v>13.580246913580247</v>
      </c>
      <c r="AH1908" s="6">
        <v>80.198019801980195</v>
      </c>
      <c r="AI1908" s="3">
        <v>6.25</v>
      </c>
      <c r="AJ1908" s="3">
        <v>88.888888888888886</v>
      </c>
    </row>
    <row r="1909" spans="1:36" hidden="1" x14ac:dyDescent="0.2">
      <c r="A1909" s="1" t="str">
        <f t="shared" si="29"/>
        <v>DarlingtonMixed White and Black African</v>
      </c>
      <c r="B1909" s="3" t="s">
        <v>56</v>
      </c>
      <c r="C1909" s="3" t="s">
        <v>57</v>
      </c>
      <c r="D1909" s="3" t="s">
        <v>707</v>
      </c>
      <c r="E1909" s="5">
        <v>97</v>
      </c>
      <c r="F1909" s="5">
        <v>18</v>
      </c>
      <c r="G1909" s="5">
        <v>16</v>
      </c>
      <c r="H1909" s="5">
        <v>18</v>
      </c>
      <c r="I1909" s="5">
        <v>43</v>
      </c>
      <c r="J1909" s="5">
        <v>14</v>
      </c>
      <c r="K1909" s="5">
        <v>6</v>
      </c>
      <c r="L1909" s="5">
        <v>2</v>
      </c>
      <c r="M1909" s="5">
        <v>3</v>
      </c>
      <c r="N1909" s="5">
        <v>3</v>
      </c>
      <c r="O1909" s="6">
        <v>18.556701030927837</v>
      </c>
      <c r="P1909" s="6">
        <v>16.494845360824741</v>
      </c>
      <c r="Q1909" s="6">
        <v>18.556701030927837</v>
      </c>
      <c r="R1909" s="6">
        <v>44.329896907216494</v>
      </c>
      <c r="S1909" s="6">
        <v>14.43298969072165</v>
      </c>
      <c r="T1909" s="6">
        <v>6.1855670103092786</v>
      </c>
      <c r="U1909" s="6">
        <v>2.0618556701030926</v>
      </c>
      <c r="V1909" s="6">
        <v>3.0927835051546393</v>
      </c>
      <c r="W1909" s="6">
        <v>3.0927835051546393</v>
      </c>
      <c r="X1909" s="5">
        <v>32</v>
      </c>
      <c r="Y1909" s="5">
        <v>22</v>
      </c>
      <c r="Z1909" s="5">
        <v>0</v>
      </c>
      <c r="AA1909" s="5">
        <v>6</v>
      </c>
      <c r="AB1909" s="5">
        <v>3</v>
      </c>
      <c r="AC1909" s="5">
        <v>0</v>
      </c>
      <c r="AD1909" s="5">
        <v>26</v>
      </c>
      <c r="AE1909" s="5">
        <v>19</v>
      </c>
      <c r="AF1909" s="5">
        <v>0</v>
      </c>
      <c r="AG1909" s="6">
        <v>0</v>
      </c>
      <c r="AH1909" s="6">
        <v>73.07692307692308</v>
      </c>
      <c r="AI1909" s="3">
        <v>0</v>
      </c>
      <c r="AJ1909" s="3">
        <v>50</v>
      </c>
    </row>
    <row r="1910" spans="1:36" hidden="1" x14ac:dyDescent="0.2">
      <c r="A1910" s="1" t="str">
        <f t="shared" si="29"/>
        <v>DarlingtonMixed White and Asian</v>
      </c>
      <c r="B1910" s="3" t="s">
        <v>56</v>
      </c>
      <c r="C1910" s="3" t="s">
        <v>57</v>
      </c>
      <c r="D1910" s="3" t="s">
        <v>708</v>
      </c>
      <c r="E1910" s="5">
        <v>350</v>
      </c>
      <c r="F1910" s="5">
        <v>61</v>
      </c>
      <c r="G1910" s="5">
        <v>56</v>
      </c>
      <c r="H1910" s="5">
        <v>63</v>
      </c>
      <c r="I1910" s="5">
        <v>122</v>
      </c>
      <c r="J1910" s="5">
        <v>49</v>
      </c>
      <c r="K1910" s="5">
        <v>17</v>
      </c>
      <c r="L1910" s="5">
        <v>11</v>
      </c>
      <c r="M1910" s="5">
        <v>22</v>
      </c>
      <c r="N1910" s="5">
        <v>22</v>
      </c>
      <c r="O1910" s="6">
        <v>17.428571428571427</v>
      </c>
      <c r="P1910" s="6">
        <v>16</v>
      </c>
      <c r="Q1910" s="6">
        <v>18</v>
      </c>
      <c r="R1910" s="6">
        <v>34.857142857142854</v>
      </c>
      <c r="S1910" s="6">
        <v>14</v>
      </c>
      <c r="T1910" s="6">
        <v>4.8571428571428568</v>
      </c>
      <c r="U1910" s="6">
        <v>3.1428571428571428</v>
      </c>
      <c r="V1910" s="6">
        <v>6.2857142857142856</v>
      </c>
      <c r="W1910" s="6">
        <v>6.2857142857142856</v>
      </c>
      <c r="X1910" s="5">
        <v>76</v>
      </c>
      <c r="Y1910" s="5">
        <v>69</v>
      </c>
      <c r="Z1910" s="5">
        <v>9</v>
      </c>
      <c r="AA1910" s="5">
        <v>11</v>
      </c>
      <c r="AB1910" s="5">
        <v>10</v>
      </c>
      <c r="AC1910" s="5">
        <v>1</v>
      </c>
      <c r="AD1910" s="5">
        <v>65</v>
      </c>
      <c r="AE1910" s="5">
        <v>59</v>
      </c>
      <c r="AF1910" s="5">
        <v>8</v>
      </c>
      <c r="AG1910" s="6">
        <v>13.559322033898304</v>
      </c>
      <c r="AH1910" s="6">
        <v>90.769230769230774</v>
      </c>
      <c r="AI1910" s="3">
        <v>10</v>
      </c>
      <c r="AJ1910" s="3">
        <v>90.909090909090907</v>
      </c>
    </row>
    <row r="1911" spans="1:36" hidden="1" x14ac:dyDescent="0.2">
      <c r="A1911" s="1" t="str">
        <f t="shared" si="29"/>
        <v>DarlingtonMixed Other</v>
      </c>
      <c r="B1911" s="3" t="s">
        <v>56</v>
      </c>
      <c r="C1911" s="3" t="s">
        <v>57</v>
      </c>
      <c r="D1911" s="3" t="s">
        <v>709</v>
      </c>
      <c r="E1911" s="5">
        <v>236</v>
      </c>
      <c r="F1911" s="5">
        <v>50</v>
      </c>
      <c r="G1911" s="5">
        <v>50</v>
      </c>
      <c r="H1911" s="5">
        <v>51</v>
      </c>
      <c r="I1911" s="5">
        <v>91</v>
      </c>
      <c r="J1911" s="5">
        <v>33</v>
      </c>
      <c r="K1911" s="5">
        <v>9</v>
      </c>
      <c r="L1911" s="5">
        <v>9</v>
      </c>
      <c r="M1911" s="5">
        <v>12</v>
      </c>
      <c r="N1911" s="5">
        <v>12</v>
      </c>
      <c r="O1911" s="6">
        <v>21.1864406779661</v>
      </c>
      <c r="P1911" s="6">
        <v>21.1864406779661</v>
      </c>
      <c r="Q1911" s="6">
        <v>21.610169491525422</v>
      </c>
      <c r="R1911" s="6">
        <v>38.559322033898304</v>
      </c>
      <c r="S1911" s="6">
        <v>13.983050847457626</v>
      </c>
      <c r="T1911" s="6">
        <v>3.8135593220338984</v>
      </c>
      <c r="U1911" s="6">
        <v>3.8135593220338984</v>
      </c>
      <c r="V1911" s="6">
        <v>5.0847457627118642</v>
      </c>
      <c r="W1911" s="6">
        <v>5.0847457627118642</v>
      </c>
      <c r="X1911" s="5">
        <v>77</v>
      </c>
      <c r="Y1911" s="5">
        <v>58</v>
      </c>
      <c r="Z1911" s="5">
        <v>10</v>
      </c>
      <c r="AA1911" s="5">
        <v>16</v>
      </c>
      <c r="AB1911" s="5">
        <v>9</v>
      </c>
      <c r="AC1911" s="5">
        <v>2</v>
      </c>
      <c r="AD1911" s="5">
        <v>61</v>
      </c>
      <c r="AE1911" s="5">
        <v>49</v>
      </c>
      <c r="AF1911" s="5">
        <v>8</v>
      </c>
      <c r="AG1911" s="6">
        <v>16.326530612244898</v>
      </c>
      <c r="AH1911" s="6">
        <v>80.327868852459019</v>
      </c>
      <c r="AI1911" s="3">
        <v>22.222222222222221</v>
      </c>
      <c r="AJ1911" s="3">
        <v>56.25</v>
      </c>
    </row>
    <row r="1912" spans="1:36" hidden="1" x14ac:dyDescent="0.2">
      <c r="A1912" s="1" t="str">
        <f t="shared" si="29"/>
        <v>DarlingtonIndian</v>
      </c>
      <c r="B1912" s="3" t="s">
        <v>56</v>
      </c>
      <c r="C1912" s="3" t="s">
        <v>57</v>
      </c>
      <c r="D1912" s="3" t="s">
        <v>710</v>
      </c>
      <c r="E1912" s="5">
        <v>726</v>
      </c>
      <c r="F1912" s="5">
        <v>113</v>
      </c>
      <c r="G1912" s="5">
        <v>111</v>
      </c>
      <c r="H1912" s="5">
        <v>122</v>
      </c>
      <c r="I1912" s="5">
        <v>264</v>
      </c>
      <c r="J1912" s="5">
        <v>74</v>
      </c>
      <c r="K1912" s="5">
        <v>26</v>
      </c>
      <c r="L1912" s="5">
        <v>52</v>
      </c>
      <c r="M1912" s="5">
        <v>42</v>
      </c>
      <c r="N1912" s="5">
        <v>42</v>
      </c>
      <c r="O1912" s="6">
        <v>15.56473829201102</v>
      </c>
      <c r="P1912" s="6">
        <v>15.289256198347108</v>
      </c>
      <c r="Q1912" s="6">
        <v>16.804407713498623</v>
      </c>
      <c r="R1912" s="6">
        <v>36.363636363636367</v>
      </c>
      <c r="S1912" s="6">
        <v>10.192837465564738</v>
      </c>
      <c r="T1912" s="6">
        <v>3.5812672176308542</v>
      </c>
      <c r="U1912" s="6">
        <v>7.1625344352617084</v>
      </c>
      <c r="V1912" s="6">
        <v>5.785123966942149</v>
      </c>
      <c r="W1912" s="6">
        <v>5.785123966942149</v>
      </c>
      <c r="X1912" s="5">
        <v>370</v>
      </c>
      <c r="Y1912" s="5">
        <v>323</v>
      </c>
      <c r="Z1912" s="5">
        <v>11</v>
      </c>
      <c r="AA1912" s="5">
        <v>102</v>
      </c>
      <c r="AB1912" s="5">
        <v>83</v>
      </c>
      <c r="AC1912" s="5">
        <v>5</v>
      </c>
      <c r="AD1912" s="5">
        <v>268</v>
      </c>
      <c r="AE1912" s="5">
        <v>240</v>
      </c>
      <c r="AF1912" s="5">
        <v>6</v>
      </c>
      <c r="AG1912" s="6">
        <v>2.5</v>
      </c>
      <c r="AH1912" s="6">
        <v>89.552238805970148</v>
      </c>
      <c r="AI1912" s="3">
        <v>6.024096385542169</v>
      </c>
      <c r="AJ1912" s="3">
        <v>81.372549019607845</v>
      </c>
    </row>
    <row r="1913" spans="1:36" hidden="1" x14ac:dyDescent="0.2">
      <c r="A1913" s="1" t="str">
        <f t="shared" si="29"/>
        <v>DarlingtonPakistani</v>
      </c>
      <c r="B1913" s="3" t="s">
        <v>56</v>
      </c>
      <c r="C1913" s="3" t="s">
        <v>57</v>
      </c>
      <c r="D1913" s="3" t="s">
        <v>711</v>
      </c>
      <c r="E1913" s="5">
        <v>145</v>
      </c>
      <c r="F1913" s="5">
        <v>33</v>
      </c>
      <c r="G1913" s="5">
        <v>33</v>
      </c>
      <c r="H1913" s="5">
        <v>33</v>
      </c>
      <c r="I1913" s="5">
        <v>55</v>
      </c>
      <c r="J1913" s="5">
        <v>9</v>
      </c>
      <c r="K1913" s="5">
        <v>4</v>
      </c>
      <c r="L1913" s="5">
        <v>21</v>
      </c>
      <c r="M1913" s="5">
        <v>20</v>
      </c>
      <c r="N1913" s="5">
        <v>20</v>
      </c>
      <c r="O1913" s="6">
        <v>22.758620689655171</v>
      </c>
      <c r="P1913" s="6">
        <v>22.758620689655171</v>
      </c>
      <c r="Q1913" s="6">
        <v>22.758620689655171</v>
      </c>
      <c r="R1913" s="6">
        <v>37.931034482758619</v>
      </c>
      <c r="S1913" s="6">
        <v>6.2068965517241379</v>
      </c>
      <c r="T1913" s="6">
        <v>2.7586206896551726</v>
      </c>
      <c r="U1913" s="6">
        <v>14.482758620689655</v>
      </c>
      <c r="V1913" s="6">
        <v>13.793103448275861</v>
      </c>
      <c r="W1913" s="6">
        <v>13.793103448275861</v>
      </c>
      <c r="X1913" s="5">
        <v>69</v>
      </c>
      <c r="Y1913" s="5">
        <v>61</v>
      </c>
      <c r="Z1913" s="5">
        <v>7</v>
      </c>
      <c r="AA1913" s="5">
        <v>27</v>
      </c>
      <c r="AB1913" s="5">
        <v>26</v>
      </c>
      <c r="AC1913" s="5">
        <v>1</v>
      </c>
      <c r="AD1913" s="5">
        <v>42</v>
      </c>
      <c r="AE1913" s="5">
        <v>35</v>
      </c>
      <c r="AF1913" s="5">
        <v>6</v>
      </c>
      <c r="AG1913" s="6">
        <v>17.142857142857142</v>
      </c>
      <c r="AH1913" s="6">
        <v>83.333333333333329</v>
      </c>
      <c r="AI1913" s="3">
        <v>3.8461538461538463</v>
      </c>
      <c r="AJ1913" s="3">
        <v>96.296296296296291</v>
      </c>
    </row>
    <row r="1914" spans="1:36" hidden="1" x14ac:dyDescent="0.2">
      <c r="A1914" s="1" t="str">
        <f t="shared" si="29"/>
        <v>DarlingtonBangladeshi</v>
      </c>
      <c r="B1914" s="3" t="s">
        <v>56</v>
      </c>
      <c r="C1914" s="3" t="s">
        <v>57</v>
      </c>
      <c r="D1914" s="3" t="s">
        <v>712</v>
      </c>
      <c r="E1914" s="5">
        <v>523</v>
      </c>
      <c r="F1914" s="5">
        <v>317</v>
      </c>
      <c r="G1914" s="5">
        <v>317</v>
      </c>
      <c r="H1914" s="5">
        <v>317</v>
      </c>
      <c r="I1914" s="5">
        <v>425</v>
      </c>
      <c r="J1914" s="5">
        <v>266</v>
      </c>
      <c r="K1914" s="5">
        <v>1</v>
      </c>
      <c r="L1914" s="5">
        <v>294</v>
      </c>
      <c r="M1914" s="5">
        <v>290</v>
      </c>
      <c r="N1914" s="5">
        <v>290</v>
      </c>
      <c r="O1914" s="6">
        <v>60.61185468451243</v>
      </c>
      <c r="P1914" s="6">
        <v>60.61185468451243</v>
      </c>
      <c r="Q1914" s="6">
        <v>60.61185468451243</v>
      </c>
      <c r="R1914" s="6">
        <v>81.261950286806879</v>
      </c>
      <c r="S1914" s="6">
        <v>50.860420650095605</v>
      </c>
      <c r="T1914" s="6">
        <v>0.19120458891013384</v>
      </c>
      <c r="U1914" s="6">
        <v>56.214149139579348</v>
      </c>
      <c r="V1914" s="6">
        <v>55.449330783938812</v>
      </c>
      <c r="W1914" s="6">
        <v>55.449330783938812</v>
      </c>
      <c r="X1914" s="5">
        <v>164</v>
      </c>
      <c r="Y1914" s="5">
        <v>103</v>
      </c>
      <c r="Z1914" s="5">
        <v>3</v>
      </c>
      <c r="AA1914" s="5">
        <v>139</v>
      </c>
      <c r="AB1914" s="5">
        <v>89</v>
      </c>
      <c r="AC1914" s="5">
        <v>3</v>
      </c>
      <c r="AD1914" s="5">
        <v>25</v>
      </c>
      <c r="AE1914" s="5">
        <v>14</v>
      </c>
      <c r="AF1914" s="5">
        <v>0</v>
      </c>
      <c r="AG1914" s="6">
        <v>0</v>
      </c>
      <c r="AH1914" s="6">
        <v>56</v>
      </c>
      <c r="AI1914" s="3">
        <v>3.3707865168539324</v>
      </c>
      <c r="AJ1914" s="3">
        <v>64.02877697841727</v>
      </c>
    </row>
    <row r="1915" spans="1:36" hidden="1" x14ac:dyDescent="0.2">
      <c r="A1915" s="1" t="str">
        <f t="shared" si="29"/>
        <v>DarlingtonChinese</v>
      </c>
      <c r="B1915" s="3" t="s">
        <v>56</v>
      </c>
      <c r="C1915" s="3" t="s">
        <v>57</v>
      </c>
      <c r="D1915" s="3" t="s">
        <v>713</v>
      </c>
      <c r="E1915" s="5">
        <v>349</v>
      </c>
      <c r="F1915" s="5">
        <v>80</v>
      </c>
      <c r="G1915" s="5">
        <v>73</v>
      </c>
      <c r="H1915" s="5">
        <v>81</v>
      </c>
      <c r="I1915" s="5">
        <v>142</v>
      </c>
      <c r="J1915" s="5">
        <v>31</v>
      </c>
      <c r="K1915" s="5">
        <v>6</v>
      </c>
      <c r="L1915" s="5">
        <v>46</v>
      </c>
      <c r="M1915" s="5">
        <v>42</v>
      </c>
      <c r="N1915" s="5">
        <v>42</v>
      </c>
      <c r="O1915" s="6">
        <v>22.922636103151863</v>
      </c>
      <c r="P1915" s="6">
        <v>20.916905444126076</v>
      </c>
      <c r="Q1915" s="6">
        <v>23.209169054441261</v>
      </c>
      <c r="R1915" s="6">
        <v>40.687679083094558</v>
      </c>
      <c r="S1915" s="6">
        <v>8.8825214899713458</v>
      </c>
      <c r="T1915" s="6">
        <v>1.7191977077363896</v>
      </c>
      <c r="U1915" s="6">
        <v>13.180515759312321</v>
      </c>
      <c r="V1915" s="6">
        <v>12.034383954154729</v>
      </c>
      <c r="W1915" s="6">
        <v>12.034383954154729</v>
      </c>
      <c r="X1915" s="5">
        <v>152</v>
      </c>
      <c r="Y1915" s="5">
        <v>132</v>
      </c>
      <c r="Z1915" s="5">
        <v>12</v>
      </c>
      <c r="AA1915" s="5">
        <v>66</v>
      </c>
      <c r="AB1915" s="5">
        <v>54</v>
      </c>
      <c r="AC1915" s="5">
        <v>6</v>
      </c>
      <c r="AD1915" s="5">
        <v>86</v>
      </c>
      <c r="AE1915" s="5">
        <v>78</v>
      </c>
      <c r="AF1915" s="5">
        <v>6</v>
      </c>
      <c r="AG1915" s="6">
        <v>7.6923076923076925</v>
      </c>
      <c r="AH1915" s="6">
        <v>90.697674418604649</v>
      </c>
      <c r="AI1915" s="3">
        <v>11.111111111111111</v>
      </c>
      <c r="AJ1915" s="3">
        <v>81.818181818181813</v>
      </c>
    </row>
    <row r="1916" spans="1:36" hidden="1" x14ac:dyDescent="0.2">
      <c r="A1916" s="1" t="str">
        <f t="shared" si="29"/>
        <v>DarlingtonAsian Other</v>
      </c>
      <c r="B1916" s="3" t="s">
        <v>56</v>
      </c>
      <c r="C1916" s="3" t="s">
        <v>57</v>
      </c>
      <c r="D1916" s="3" t="s">
        <v>714</v>
      </c>
      <c r="E1916" s="5">
        <v>462</v>
      </c>
      <c r="F1916" s="5">
        <v>132</v>
      </c>
      <c r="G1916" s="5">
        <v>126</v>
      </c>
      <c r="H1916" s="5">
        <v>133</v>
      </c>
      <c r="I1916" s="5">
        <v>224</v>
      </c>
      <c r="J1916" s="5">
        <v>80</v>
      </c>
      <c r="K1916" s="5">
        <v>10</v>
      </c>
      <c r="L1916" s="5">
        <v>38</v>
      </c>
      <c r="M1916" s="5">
        <v>46</v>
      </c>
      <c r="N1916" s="5">
        <v>46</v>
      </c>
      <c r="O1916" s="6">
        <v>28.571428571428573</v>
      </c>
      <c r="P1916" s="6">
        <v>27.272727272727273</v>
      </c>
      <c r="Q1916" s="6">
        <v>28.787878787878789</v>
      </c>
      <c r="R1916" s="6">
        <v>48.484848484848484</v>
      </c>
      <c r="S1916" s="6">
        <v>17.316017316017316</v>
      </c>
      <c r="T1916" s="6">
        <v>2.1645021645021645</v>
      </c>
      <c r="U1916" s="6">
        <v>8.2251082251082259</v>
      </c>
      <c r="V1916" s="6">
        <v>9.9567099567099575</v>
      </c>
      <c r="W1916" s="6">
        <v>9.9567099567099575</v>
      </c>
      <c r="X1916" s="5">
        <v>230</v>
      </c>
      <c r="Y1916" s="5">
        <v>185</v>
      </c>
      <c r="Z1916" s="5">
        <v>7</v>
      </c>
      <c r="AA1916" s="5">
        <v>76</v>
      </c>
      <c r="AB1916" s="5">
        <v>61</v>
      </c>
      <c r="AC1916" s="5">
        <v>2</v>
      </c>
      <c r="AD1916" s="5">
        <v>154</v>
      </c>
      <c r="AE1916" s="5">
        <v>124</v>
      </c>
      <c r="AF1916" s="5">
        <v>5</v>
      </c>
      <c r="AG1916" s="6">
        <v>4.032258064516129</v>
      </c>
      <c r="AH1916" s="6">
        <v>80.519480519480524</v>
      </c>
      <c r="AI1916" s="3">
        <v>3.278688524590164</v>
      </c>
      <c r="AJ1916" s="3">
        <v>80.263157894736835</v>
      </c>
    </row>
    <row r="1917" spans="1:36" hidden="1" x14ac:dyDescent="0.2">
      <c r="A1917" s="1" t="str">
        <f t="shared" si="29"/>
        <v>DarlingtonBlack African</v>
      </c>
      <c r="B1917" s="3" t="s">
        <v>56</v>
      </c>
      <c r="C1917" s="3" t="s">
        <v>57</v>
      </c>
      <c r="D1917" s="3" t="s">
        <v>715</v>
      </c>
      <c r="E1917" s="5">
        <v>206</v>
      </c>
      <c r="F1917" s="5">
        <v>75</v>
      </c>
      <c r="G1917" s="5">
        <v>68</v>
      </c>
      <c r="H1917" s="5">
        <v>75</v>
      </c>
      <c r="I1917" s="5">
        <v>128</v>
      </c>
      <c r="J1917" s="5">
        <v>49</v>
      </c>
      <c r="K1917" s="5">
        <v>1</v>
      </c>
      <c r="L1917" s="5">
        <v>35</v>
      </c>
      <c r="M1917" s="5">
        <v>30</v>
      </c>
      <c r="N1917" s="5">
        <v>30</v>
      </c>
      <c r="O1917" s="6">
        <v>36.407766990291265</v>
      </c>
      <c r="P1917" s="6">
        <v>33.009708737864081</v>
      </c>
      <c r="Q1917" s="6">
        <v>36.407766990291265</v>
      </c>
      <c r="R1917" s="6">
        <v>62.135922330097088</v>
      </c>
      <c r="S1917" s="6">
        <v>23.78640776699029</v>
      </c>
      <c r="T1917" s="6">
        <v>0.4854368932038835</v>
      </c>
      <c r="U1917" s="6">
        <v>16.990291262135923</v>
      </c>
      <c r="V1917" s="6">
        <v>14.563106796116505</v>
      </c>
      <c r="W1917" s="6">
        <v>14.563106796116505</v>
      </c>
      <c r="X1917" s="5">
        <v>99</v>
      </c>
      <c r="Y1917" s="5">
        <v>91</v>
      </c>
      <c r="Z1917" s="5">
        <v>8</v>
      </c>
      <c r="AA1917" s="5">
        <v>31</v>
      </c>
      <c r="AB1917" s="5">
        <v>26</v>
      </c>
      <c r="AC1917" s="5">
        <v>1</v>
      </c>
      <c r="AD1917" s="5">
        <v>68</v>
      </c>
      <c r="AE1917" s="5">
        <v>65</v>
      </c>
      <c r="AF1917" s="5">
        <v>7</v>
      </c>
      <c r="AG1917" s="6">
        <v>10.76923076923077</v>
      </c>
      <c r="AH1917" s="6">
        <v>95.588235294117652</v>
      </c>
      <c r="AI1917" s="3">
        <v>3.8461538461538463</v>
      </c>
      <c r="AJ1917" s="3">
        <v>83.870967741935488</v>
      </c>
    </row>
    <row r="1918" spans="1:36" hidden="1" x14ac:dyDescent="0.2">
      <c r="A1918" s="1" t="str">
        <f t="shared" si="29"/>
        <v>DarlingtonBlack Caribbean</v>
      </c>
      <c r="B1918" s="3" t="s">
        <v>56</v>
      </c>
      <c r="C1918" s="3" t="s">
        <v>57</v>
      </c>
      <c r="D1918" s="3" t="s">
        <v>716</v>
      </c>
      <c r="E1918" s="5">
        <v>105</v>
      </c>
      <c r="F1918" s="5">
        <v>32</v>
      </c>
      <c r="G1918" s="5">
        <v>30</v>
      </c>
      <c r="H1918" s="5">
        <v>34</v>
      </c>
      <c r="I1918" s="5">
        <v>47</v>
      </c>
      <c r="J1918" s="5">
        <v>18</v>
      </c>
      <c r="K1918" s="5">
        <v>2</v>
      </c>
      <c r="L1918" s="5">
        <v>4</v>
      </c>
      <c r="M1918" s="5">
        <v>4</v>
      </c>
      <c r="N1918" s="5">
        <v>4</v>
      </c>
      <c r="O1918" s="6">
        <v>30.476190476190474</v>
      </c>
      <c r="P1918" s="6">
        <v>28.571428571428573</v>
      </c>
      <c r="Q1918" s="6">
        <v>32.38095238095238</v>
      </c>
      <c r="R1918" s="6">
        <v>44.761904761904759</v>
      </c>
      <c r="S1918" s="6">
        <v>17.142857142857142</v>
      </c>
      <c r="T1918" s="6">
        <v>1.9047619047619047</v>
      </c>
      <c r="U1918" s="6">
        <v>3.8095238095238093</v>
      </c>
      <c r="V1918" s="6">
        <v>3.8095238095238093</v>
      </c>
      <c r="W1918" s="6">
        <v>3.8095238095238093</v>
      </c>
      <c r="X1918" s="5">
        <v>33</v>
      </c>
      <c r="Y1918" s="5">
        <v>32</v>
      </c>
      <c r="Z1918" s="5">
        <v>2</v>
      </c>
      <c r="AA1918" s="5">
        <v>7</v>
      </c>
      <c r="AB1918" s="5">
        <v>7</v>
      </c>
      <c r="AC1918" s="5">
        <v>0</v>
      </c>
      <c r="AD1918" s="5">
        <v>26</v>
      </c>
      <c r="AE1918" s="5">
        <v>25</v>
      </c>
      <c r="AF1918" s="5">
        <v>2</v>
      </c>
      <c r="AG1918" s="6">
        <v>8</v>
      </c>
      <c r="AH1918" s="6">
        <v>96.15384615384616</v>
      </c>
      <c r="AI1918" s="3">
        <v>0</v>
      </c>
      <c r="AJ1918" s="3">
        <v>100</v>
      </c>
    </row>
    <row r="1919" spans="1:36" hidden="1" x14ac:dyDescent="0.2">
      <c r="A1919" s="1" t="str">
        <f t="shared" si="29"/>
        <v>DarlingtonBlack Other</v>
      </c>
      <c r="B1919" s="3" t="s">
        <v>56</v>
      </c>
      <c r="C1919" s="3" t="s">
        <v>57</v>
      </c>
      <c r="D1919" s="3" t="s">
        <v>717</v>
      </c>
      <c r="E1919" s="5">
        <v>46</v>
      </c>
      <c r="F1919" s="5">
        <v>9</v>
      </c>
      <c r="G1919" s="5">
        <v>9</v>
      </c>
      <c r="H1919" s="5">
        <v>10</v>
      </c>
      <c r="I1919" s="5">
        <v>20</v>
      </c>
      <c r="J1919" s="5">
        <v>8</v>
      </c>
      <c r="K1919" s="5">
        <v>4</v>
      </c>
      <c r="L1919" s="5">
        <v>4</v>
      </c>
      <c r="M1919" s="5">
        <v>3</v>
      </c>
      <c r="N1919" s="5">
        <v>3</v>
      </c>
      <c r="O1919" s="6">
        <v>19.565217391304348</v>
      </c>
      <c r="P1919" s="6">
        <v>19.565217391304348</v>
      </c>
      <c r="Q1919" s="6">
        <v>21.739130434782609</v>
      </c>
      <c r="R1919" s="6">
        <v>43.478260869565219</v>
      </c>
      <c r="S1919" s="6">
        <v>17.391304347826086</v>
      </c>
      <c r="T1919" s="6">
        <v>8.695652173913043</v>
      </c>
      <c r="U1919" s="6">
        <v>8.695652173913043</v>
      </c>
      <c r="V1919" s="6">
        <v>6.5217391304347823</v>
      </c>
      <c r="W1919" s="6">
        <v>6.5217391304347823</v>
      </c>
      <c r="X1919" s="5">
        <v>18</v>
      </c>
      <c r="Y1919" s="5">
        <v>15</v>
      </c>
      <c r="Z1919" s="5">
        <v>1</v>
      </c>
      <c r="AA1919" s="5">
        <v>4</v>
      </c>
      <c r="AB1919" s="5">
        <v>2</v>
      </c>
      <c r="AC1919" s="5">
        <v>0</v>
      </c>
      <c r="AD1919" s="5">
        <v>14</v>
      </c>
      <c r="AE1919" s="5">
        <v>13</v>
      </c>
      <c r="AF1919" s="5">
        <v>1</v>
      </c>
      <c r="AG1919" s="6">
        <v>7.6923076923076925</v>
      </c>
      <c r="AH1919" s="6">
        <v>92.857142857142861</v>
      </c>
      <c r="AI1919" s="3">
        <v>0</v>
      </c>
      <c r="AJ1919" s="3">
        <v>50</v>
      </c>
    </row>
    <row r="1920" spans="1:36" hidden="1" x14ac:dyDescent="0.2">
      <c r="A1920" s="1" t="str">
        <f t="shared" si="29"/>
        <v>DarlingtonArab</v>
      </c>
      <c r="B1920" s="3" t="s">
        <v>56</v>
      </c>
      <c r="C1920" s="3" t="s">
        <v>57</v>
      </c>
      <c r="D1920" s="3" t="s">
        <v>699</v>
      </c>
      <c r="E1920" s="5">
        <v>112</v>
      </c>
      <c r="F1920" s="5">
        <v>13</v>
      </c>
      <c r="G1920" s="5">
        <v>12</v>
      </c>
      <c r="H1920" s="5">
        <v>13</v>
      </c>
      <c r="I1920" s="5">
        <v>41</v>
      </c>
      <c r="J1920" s="5">
        <v>12</v>
      </c>
      <c r="K1920" s="5">
        <v>1</v>
      </c>
      <c r="L1920" s="5">
        <v>14</v>
      </c>
      <c r="M1920" s="5">
        <v>9</v>
      </c>
      <c r="N1920" s="5">
        <v>9</v>
      </c>
      <c r="O1920" s="6">
        <v>11.607142857142858</v>
      </c>
      <c r="P1920" s="6">
        <v>10.714285714285714</v>
      </c>
      <c r="Q1920" s="6">
        <v>11.607142857142858</v>
      </c>
      <c r="R1920" s="6">
        <v>36.607142857142854</v>
      </c>
      <c r="S1920" s="6">
        <v>10.714285714285714</v>
      </c>
      <c r="T1920" s="6">
        <v>0.8928571428571429</v>
      </c>
      <c r="U1920" s="6">
        <v>12.5</v>
      </c>
      <c r="V1920" s="6">
        <v>8.0357142857142865</v>
      </c>
      <c r="W1920" s="6">
        <v>8.0357142857142865</v>
      </c>
      <c r="X1920" s="5">
        <v>57</v>
      </c>
      <c r="Y1920" s="5">
        <v>42</v>
      </c>
      <c r="Z1920" s="5">
        <v>3</v>
      </c>
      <c r="AA1920" s="5">
        <v>18</v>
      </c>
      <c r="AB1920" s="5">
        <v>14</v>
      </c>
      <c r="AC1920" s="5">
        <v>1</v>
      </c>
      <c r="AD1920" s="5">
        <v>39</v>
      </c>
      <c r="AE1920" s="5">
        <v>28</v>
      </c>
      <c r="AF1920" s="5">
        <v>2</v>
      </c>
      <c r="AG1920" s="6">
        <v>7.1428571428571432</v>
      </c>
      <c r="AH1920" s="6">
        <v>71.794871794871796</v>
      </c>
      <c r="AI1920" s="3">
        <v>7.1428571428571432</v>
      </c>
      <c r="AJ1920" s="3">
        <v>77.777777777777771</v>
      </c>
    </row>
    <row r="1921" spans="1:36" hidden="1" x14ac:dyDescent="0.2">
      <c r="A1921" s="1" t="str">
        <f t="shared" si="29"/>
        <v>DarlingtonOther</v>
      </c>
      <c r="B1921" s="3" t="s">
        <v>56</v>
      </c>
      <c r="C1921" s="3" t="s">
        <v>57</v>
      </c>
      <c r="D1921" s="3" t="s">
        <v>718</v>
      </c>
      <c r="E1921" s="5">
        <v>149</v>
      </c>
      <c r="F1921" s="5">
        <v>18</v>
      </c>
      <c r="G1921" s="5">
        <v>17</v>
      </c>
      <c r="H1921" s="5">
        <v>18</v>
      </c>
      <c r="I1921" s="5">
        <v>52</v>
      </c>
      <c r="J1921" s="5">
        <v>16</v>
      </c>
      <c r="K1921" s="5">
        <v>4</v>
      </c>
      <c r="L1921" s="5">
        <v>7</v>
      </c>
      <c r="M1921" s="5">
        <v>7</v>
      </c>
      <c r="N1921" s="5">
        <v>7</v>
      </c>
      <c r="O1921" s="6">
        <v>12.080536912751677</v>
      </c>
      <c r="P1921" s="6">
        <v>11.409395973154362</v>
      </c>
      <c r="Q1921" s="6">
        <v>12.080536912751677</v>
      </c>
      <c r="R1921" s="6">
        <v>34.899328859060404</v>
      </c>
      <c r="S1921" s="6">
        <v>10.738255033557047</v>
      </c>
      <c r="T1921" s="6">
        <v>2.6845637583892619</v>
      </c>
      <c r="U1921" s="6">
        <v>4.6979865771812079</v>
      </c>
      <c r="V1921" s="6">
        <v>4.6979865771812079</v>
      </c>
      <c r="W1921" s="6">
        <v>4.6979865771812079</v>
      </c>
      <c r="X1921" s="5">
        <v>61</v>
      </c>
      <c r="Y1921" s="5">
        <v>48</v>
      </c>
      <c r="Z1921" s="5">
        <v>6</v>
      </c>
      <c r="AA1921" s="5">
        <v>13</v>
      </c>
      <c r="AB1921" s="5">
        <v>9</v>
      </c>
      <c r="AC1921" s="5">
        <v>2</v>
      </c>
      <c r="AD1921" s="5">
        <v>48</v>
      </c>
      <c r="AE1921" s="5">
        <v>39</v>
      </c>
      <c r="AF1921" s="5">
        <v>4</v>
      </c>
      <c r="AG1921" s="6">
        <v>10.256410256410257</v>
      </c>
      <c r="AH1921" s="6">
        <v>81.25</v>
      </c>
      <c r="AI1921" s="3">
        <v>22.222222222222221</v>
      </c>
      <c r="AJ1921" s="3">
        <v>69.230769230769226</v>
      </c>
    </row>
    <row r="1922" spans="1:36" x14ac:dyDescent="0.2">
      <c r="A1922" s="1" t="str">
        <f t="shared" ref="A1922:A1985" si="30">C1922&amp;D1922</f>
        <v>DartfordAll people</v>
      </c>
      <c r="B1922" s="3" t="s">
        <v>323</v>
      </c>
      <c r="C1922" s="3" t="s">
        <v>324</v>
      </c>
      <c r="D1922" s="3" t="s">
        <v>700</v>
      </c>
      <c r="E1922" s="5">
        <v>97365</v>
      </c>
      <c r="F1922" s="5">
        <v>0</v>
      </c>
      <c r="G1922" s="5">
        <v>0</v>
      </c>
      <c r="H1922" s="5">
        <v>0</v>
      </c>
      <c r="I1922" s="5">
        <v>0</v>
      </c>
      <c r="J1922" s="5">
        <v>7272</v>
      </c>
      <c r="K1922" s="5">
        <v>4580</v>
      </c>
      <c r="L1922" s="5">
        <v>5500</v>
      </c>
      <c r="M1922" s="5">
        <v>1900</v>
      </c>
      <c r="N1922" s="5">
        <v>0</v>
      </c>
      <c r="O1922" s="6">
        <v>0</v>
      </c>
      <c r="P1922" s="6">
        <v>0</v>
      </c>
      <c r="Q1922" s="6">
        <v>0</v>
      </c>
      <c r="R1922" s="6">
        <v>0</v>
      </c>
      <c r="S1922" s="6">
        <v>7.4688029579417652</v>
      </c>
      <c r="T1922" s="6">
        <v>4.7039490576695941</v>
      </c>
      <c r="U1922" s="6">
        <v>5.648847121655626</v>
      </c>
      <c r="V1922" s="6">
        <v>1.9514199147537616</v>
      </c>
      <c r="W1922" s="6">
        <v>0</v>
      </c>
      <c r="X1922" s="5">
        <v>35683</v>
      </c>
      <c r="Y1922" s="5">
        <v>31804</v>
      </c>
      <c r="Z1922" s="5">
        <v>1576</v>
      </c>
      <c r="AA1922" s="5">
        <v>0</v>
      </c>
      <c r="AB1922" s="5">
        <v>0</v>
      </c>
      <c r="AC1922" s="5">
        <v>0</v>
      </c>
      <c r="AD1922" s="5">
        <v>35683</v>
      </c>
      <c r="AE1922" s="5">
        <v>31804</v>
      </c>
      <c r="AF1922" s="5">
        <v>1576</v>
      </c>
      <c r="AG1922" s="6">
        <v>4.9553515281096718</v>
      </c>
      <c r="AH1922" s="6">
        <v>89.129277246868256</v>
      </c>
      <c r="AI1922" s="3"/>
      <c r="AJ1922" s="3"/>
    </row>
    <row r="1923" spans="1:36" hidden="1" x14ac:dyDescent="0.2">
      <c r="A1923" s="1" t="str">
        <f t="shared" si="30"/>
        <v>DartfordWhite British</v>
      </c>
      <c r="B1923" s="3" t="s">
        <v>323</v>
      </c>
      <c r="C1923" s="3" t="s">
        <v>324</v>
      </c>
      <c r="D1923" s="3" t="s">
        <v>701</v>
      </c>
      <c r="E1923" s="5">
        <v>80466</v>
      </c>
      <c r="F1923" s="5">
        <v>0</v>
      </c>
      <c r="G1923" s="5">
        <v>0</v>
      </c>
      <c r="H1923" s="5">
        <v>0</v>
      </c>
      <c r="I1923" s="5">
        <v>0</v>
      </c>
      <c r="J1923" s="5">
        <v>6088</v>
      </c>
      <c r="K1923" s="5">
        <v>4279</v>
      </c>
      <c r="L1923" s="5">
        <v>4257</v>
      </c>
      <c r="M1923" s="5">
        <v>1360</v>
      </c>
      <c r="N1923" s="5">
        <v>0</v>
      </c>
      <c r="O1923" s="6">
        <v>0</v>
      </c>
      <c r="P1923" s="6">
        <v>0</v>
      </c>
      <c r="Q1923" s="6">
        <v>0</v>
      </c>
      <c r="R1923" s="6">
        <v>0</v>
      </c>
      <c r="S1923" s="6">
        <v>7.56592846668158</v>
      </c>
      <c r="T1923" s="6">
        <v>5.3177739666442969</v>
      </c>
      <c r="U1923" s="6">
        <v>5.2904332264558942</v>
      </c>
      <c r="V1923" s="6">
        <v>1.6901548480103397</v>
      </c>
      <c r="W1923" s="6">
        <v>0</v>
      </c>
      <c r="X1923" s="5">
        <v>28191</v>
      </c>
      <c r="Y1923" s="5">
        <v>25166</v>
      </c>
      <c r="Z1923" s="5">
        <v>1216</v>
      </c>
      <c r="AA1923" s="5">
        <v>0</v>
      </c>
      <c r="AB1923" s="5">
        <v>0</v>
      </c>
      <c r="AC1923" s="5">
        <v>0</v>
      </c>
      <c r="AD1923" s="5">
        <v>28191</v>
      </c>
      <c r="AE1923" s="5">
        <v>25166</v>
      </c>
      <c r="AF1923" s="5">
        <v>1216</v>
      </c>
      <c r="AG1923" s="6">
        <v>4.8319160772470795</v>
      </c>
      <c r="AH1923" s="6">
        <v>89.269625057642514</v>
      </c>
      <c r="AI1923" s="3"/>
      <c r="AJ1923" s="3"/>
    </row>
    <row r="1924" spans="1:36" hidden="1" x14ac:dyDescent="0.2">
      <c r="A1924" s="1" t="str">
        <f t="shared" si="30"/>
        <v>DartfordMinorities - all other than White British</v>
      </c>
      <c r="B1924" s="3" t="s">
        <v>323</v>
      </c>
      <c r="C1924" s="3" t="s">
        <v>324</v>
      </c>
      <c r="D1924" s="3" t="s">
        <v>702</v>
      </c>
      <c r="E1924" s="5">
        <v>16899</v>
      </c>
      <c r="F1924" s="5">
        <v>0</v>
      </c>
      <c r="G1924" s="5">
        <v>0</v>
      </c>
      <c r="H1924" s="5">
        <v>0</v>
      </c>
      <c r="I1924" s="5">
        <v>0</v>
      </c>
      <c r="J1924" s="5">
        <v>1184</v>
      </c>
      <c r="K1924" s="5">
        <v>301</v>
      </c>
      <c r="L1924" s="5">
        <v>1243</v>
      </c>
      <c r="M1924" s="5">
        <v>540</v>
      </c>
      <c r="N1924" s="5">
        <v>0</v>
      </c>
      <c r="O1924" s="6">
        <v>0</v>
      </c>
      <c r="P1924" s="6">
        <v>0</v>
      </c>
      <c r="Q1924" s="6">
        <v>0</v>
      </c>
      <c r="R1924" s="6">
        <v>0</v>
      </c>
      <c r="S1924" s="6">
        <v>7.0063317356056567</v>
      </c>
      <c r="T1924" s="6">
        <v>1.7811704834605597</v>
      </c>
      <c r="U1924" s="6">
        <v>7.355464820403574</v>
      </c>
      <c r="V1924" s="6">
        <v>3.1954553523877154</v>
      </c>
      <c r="W1924" s="6">
        <v>0</v>
      </c>
      <c r="X1924" s="5">
        <v>7492</v>
      </c>
      <c r="Y1924" s="5">
        <v>6638</v>
      </c>
      <c r="Z1924" s="5">
        <v>360</v>
      </c>
      <c r="AA1924" s="5">
        <v>0</v>
      </c>
      <c r="AB1924" s="5">
        <v>0</v>
      </c>
      <c r="AC1924" s="5">
        <v>0</v>
      </c>
      <c r="AD1924" s="5">
        <v>7492</v>
      </c>
      <c r="AE1924" s="5">
        <v>6638</v>
      </c>
      <c r="AF1924" s="5">
        <v>360</v>
      </c>
      <c r="AG1924" s="6">
        <v>5.4233202771919249</v>
      </c>
      <c r="AH1924" s="6">
        <v>88.601174586225312</v>
      </c>
      <c r="AI1924" s="3"/>
      <c r="AJ1924" s="3"/>
    </row>
    <row r="1925" spans="1:36" hidden="1" x14ac:dyDescent="0.2">
      <c r="A1925" s="1" t="str">
        <f t="shared" si="30"/>
        <v>DartfordWhite Irish</v>
      </c>
      <c r="B1925" s="3" t="s">
        <v>323</v>
      </c>
      <c r="C1925" s="3" t="s">
        <v>324</v>
      </c>
      <c r="D1925" s="3" t="s">
        <v>703</v>
      </c>
      <c r="E1925" s="5">
        <v>767</v>
      </c>
      <c r="F1925" s="5">
        <v>0</v>
      </c>
      <c r="G1925" s="5">
        <v>0</v>
      </c>
      <c r="H1925" s="5">
        <v>0</v>
      </c>
      <c r="I1925" s="5">
        <v>0</v>
      </c>
      <c r="J1925" s="5">
        <v>57</v>
      </c>
      <c r="K1925" s="5">
        <v>39</v>
      </c>
      <c r="L1925" s="5">
        <v>35</v>
      </c>
      <c r="M1925" s="5">
        <v>9</v>
      </c>
      <c r="N1925" s="5">
        <v>0</v>
      </c>
      <c r="O1925" s="6">
        <v>0</v>
      </c>
      <c r="P1925" s="6">
        <v>0</v>
      </c>
      <c r="Q1925" s="6">
        <v>0</v>
      </c>
      <c r="R1925" s="6">
        <v>0</v>
      </c>
      <c r="S1925" s="6">
        <v>7.4315514993481093</v>
      </c>
      <c r="T1925" s="6">
        <v>5.0847457627118642</v>
      </c>
      <c r="U1925" s="6">
        <v>4.5632333767926987</v>
      </c>
      <c r="V1925" s="6">
        <v>1.1734028683181226</v>
      </c>
      <c r="W1925" s="6">
        <v>0</v>
      </c>
      <c r="X1925" s="5">
        <v>279</v>
      </c>
      <c r="Y1925" s="5">
        <v>257</v>
      </c>
      <c r="Z1925" s="5">
        <v>9</v>
      </c>
      <c r="AA1925" s="5">
        <v>0</v>
      </c>
      <c r="AB1925" s="5">
        <v>0</v>
      </c>
      <c r="AC1925" s="5">
        <v>0</v>
      </c>
      <c r="AD1925" s="5">
        <v>279</v>
      </c>
      <c r="AE1925" s="5">
        <v>257</v>
      </c>
      <c r="AF1925" s="5">
        <v>9</v>
      </c>
      <c r="AG1925" s="6">
        <v>3.5019455252918288</v>
      </c>
      <c r="AH1925" s="6">
        <v>92.114695340501797</v>
      </c>
      <c r="AI1925" s="3"/>
      <c r="AJ1925" s="3"/>
    </row>
    <row r="1926" spans="1:36" hidden="1" x14ac:dyDescent="0.2">
      <c r="A1926" s="1" t="str">
        <f t="shared" si="30"/>
        <v>DartfordWhite Gyspy or Irish Traveller</v>
      </c>
      <c r="B1926" s="3" t="s">
        <v>323</v>
      </c>
      <c r="C1926" s="3" t="s">
        <v>324</v>
      </c>
      <c r="D1926" s="3" t="s">
        <v>704</v>
      </c>
      <c r="E1926" s="5">
        <v>244</v>
      </c>
      <c r="F1926" s="5">
        <v>0</v>
      </c>
      <c r="G1926" s="5">
        <v>0</v>
      </c>
      <c r="H1926" s="5">
        <v>0</v>
      </c>
      <c r="I1926" s="5">
        <v>0</v>
      </c>
      <c r="J1926" s="5">
        <v>14</v>
      </c>
      <c r="K1926" s="5">
        <v>7</v>
      </c>
      <c r="L1926" s="5">
        <v>29</v>
      </c>
      <c r="M1926" s="5">
        <v>5</v>
      </c>
      <c r="N1926" s="5">
        <v>0</v>
      </c>
      <c r="O1926" s="6">
        <v>0</v>
      </c>
      <c r="P1926" s="6">
        <v>0</v>
      </c>
      <c r="Q1926" s="6">
        <v>0</v>
      </c>
      <c r="R1926" s="6">
        <v>0</v>
      </c>
      <c r="S1926" s="6">
        <v>5.7377049180327866</v>
      </c>
      <c r="T1926" s="6">
        <v>2.8688524590163933</v>
      </c>
      <c r="U1926" s="6">
        <v>11.885245901639344</v>
      </c>
      <c r="V1926" s="6">
        <v>2.0491803278688523</v>
      </c>
      <c r="W1926" s="6">
        <v>0</v>
      </c>
      <c r="X1926" s="5">
        <v>92</v>
      </c>
      <c r="Y1926" s="5">
        <v>43</v>
      </c>
      <c r="Z1926" s="5">
        <v>5</v>
      </c>
      <c r="AA1926" s="5">
        <v>0</v>
      </c>
      <c r="AB1926" s="5">
        <v>0</v>
      </c>
      <c r="AC1926" s="5">
        <v>0</v>
      </c>
      <c r="AD1926" s="5">
        <v>92</v>
      </c>
      <c r="AE1926" s="5">
        <v>43</v>
      </c>
      <c r="AF1926" s="5">
        <v>5</v>
      </c>
      <c r="AG1926" s="6">
        <v>11.627906976744185</v>
      </c>
      <c r="AH1926" s="6">
        <v>46.739130434782609</v>
      </c>
      <c r="AI1926" s="3"/>
      <c r="AJ1926" s="3"/>
    </row>
    <row r="1927" spans="1:36" hidden="1" x14ac:dyDescent="0.2">
      <c r="A1927" s="1" t="str">
        <f t="shared" si="30"/>
        <v>DartfordWhite Other</v>
      </c>
      <c r="B1927" s="3" t="s">
        <v>323</v>
      </c>
      <c r="C1927" s="3" t="s">
        <v>324</v>
      </c>
      <c r="D1927" s="3" t="s">
        <v>705</v>
      </c>
      <c r="E1927" s="5">
        <v>3593</v>
      </c>
      <c r="F1927" s="5">
        <v>0</v>
      </c>
      <c r="G1927" s="5">
        <v>0</v>
      </c>
      <c r="H1927" s="5">
        <v>0</v>
      </c>
      <c r="I1927" s="5">
        <v>0</v>
      </c>
      <c r="J1927" s="5">
        <v>202</v>
      </c>
      <c r="K1927" s="5">
        <v>59</v>
      </c>
      <c r="L1927" s="5">
        <v>309</v>
      </c>
      <c r="M1927" s="5">
        <v>154</v>
      </c>
      <c r="N1927" s="5">
        <v>0</v>
      </c>
      <c r="O1927" s="6">
        <v>0</v>
      </c>
      <c r="P1927" s="6">
        <v>0</v>
      </c>
      <c r="Q1927" s="6">
        <v>0</v>
      </c>
      <c r="R1927" s="6">
        <v>0</v>
      </c>
      <c r="S1927" s="6">
        <v>5.6220428611188424</v>
      </c>
      <c r="T1927" s="6">
        <v>1.6420818257723351</v>
      </c>
      <c r="U1927" s="6">
        <v>8.6000556637907035</v>
      </c>
      <c r="V1927" s="6">
        <v>4.2861118842193155</v>
      </c>
      <c r="W1927" s="6">
        <v>0</v>
      </c>
      <c r="X1927" s="5">
        <v>2135</v>
      </c>
      <c r="Y1927" s="5">
        <v>1937</v>
      </c>
      <c r="Z1927" s="5">
        <v>84</v>
      </c>
      <c r="AA1927" s="5">
        <v>0</v>
      </c>
      <c r="AB1927" s="5">
        <v>0</v>
      </c>
      <c r="AC1927" s="5">
        <v>0</v>
      </c>
      <c r="AD1927" s="5">
        <v>2135</v>
      </c>
      <c r="AE1927" s="5">
        <v>1937</v>
      </c>
      <c r="AF1927" s="5">
        <v>84</v>
      </c>
      <c r="AG1927" s="6">
        <v>4.3366029943211153</v>
      </c>
      <c r="AH1927" s="6">
        <v>90.725995316159256</v>
      </c>
      <c r="AI1927" s="3"/>
      <c r="AJ1927" s="3"/>
    </row>
    <row r="1928" spans="1:36" hidden="1" x14ac:dyDescent="0.2">
      <c r="A1928" s="1" t="str">
        <f t="shared" si="30"/>
        <v>DartfordMixed White and Black Caribbean</v>
      </c>
      <c r="B1928" s="3" t="s">
        <v>323</v>
      </c>
      <c r="C1928" s="3" t="s">
        <v>324</v>
      </c>
      <c r="D1928" s="3" t="s">
        <v>706</v>
      </c>
      <c r="E1928" s="5">
        <v>620</v>
      </c>
      <c r="F1928" s="5">
        <v>0</v>
      </c>
      <c r="G1928" s="5">
        <v>0</v>
      </c>
      <c r="H1928" s="5">
        <v>0</v>
      </c>
      <c r="I1928" s="5">
        <v>0</v>
      </c>
      <c r="J1928" s="5">
        <v>71</v>
      </c>
      <c r="K1928" s="5">
        <v>17</v>
      </c>
      <c r="L1928" s="5">
        <v>21</v>
      </c>
      <c r="M1928" s="5">
        <v>10</v>
      </c>
      <c r="N1928" s="5">
        <v>0</v>
      </c>
      <c r="O1928" s="6">
        <v>0</v>
      </c>
      <c r="P1928" s="6">
        <v>0</v>
      </c>
      <c r="Q1928" s="6">
        <v>0</v>
      </c>
      <c r="R1928" s="6">
        <v>0</v>
      </c>
      <c r="S1928" s="6">
        <v>11.451612903225806</v>
      </c>
      <c r="T1928" s="6">
        <v>2.7419354838709675</v>
      </c>
      <c r="U1928" s="6">
        <v>3.3870967741935485</v>
      </c>
      <c r="V1928" s="6">
        <v>1.6129032258064515</v>
      </c>
      <c r="W1928" s="6">
        <v>0</v>
      </c>
      <c r="X1928" s="5">
        <v>158</v>
      </c>
      <c r="Y1928" s="5">
        <v>141</v>
      </c>
      <c r="Z1928" s="5">
        <v>9</v>
      </c>
      <c r="AA1928" s="5">
        <v>0</v>
      </c>
      <c r="AB1928" s="5">
        <v>0</v>
      </c>
      <c r="AC1928" s="5">
        <v>0</v>
      </c>
      <c r="AD1928" s="5">
        <v>158</v>
      </c>
      <c r="AE1928" s="5">
        <v>141</v>
      </c>
      <c r="AF1928" s="5">
        <v>9</v>
      </c>
      <c r="AG1928" s="6">
        <v>6.3829787234042552</v>
      </c>
      <c r="AH1928" s="6">
        <v>89.240506329113927</v>
      </c>
      <c r="AI1928" s="3"/>
      <c r="AJ1928" s="3"/>
    </row>
    <row r="1929" spans="1:36" hidden="1" x14ac:dyDescent="0.2">
      <c r="A1929" s="1" t="str">
        <f t="shared" si="30"/>
        <v>DartfordMixed White and Black African</v>
      </c>
      <c r="B1929" s="3" t="s">
        <v>323</v>
      </c>
      <c r="C1929" s="3" t="s">
        <v>324</v>
      </c>
      <c r="D1929" s="3" t="s">
        <v>707</v>
      </c>
      <c r="E1929" s="5">
        <v>346</v>
      </c>
      <c r="F1929" s="5">
        <v>0</v>
      </c>
      <c r="G1929" s="5">
        <v>0</v>
      </c>
      <c r="H1929" s="5">
        <v>0</v>
      </c>
      <c r="I1929" s="5">
        <v>0</v>
      </c>
      <c r="J1929" s="5">
        <v>31</v>
      </c>
      <c r="K1929" s="5">
        <v>5</v>
      </c>
      <c r="L1929" s="5">
        <v>18</v>
      </c>
      <c r="M1929" s="5">
        <v>4</v>
      </c>
      <c r="N1929" s="5">
        <v>0</v>
      </c>
      <c r="O1929" s="6">
        <v>0</v>
      </c>
      <c r="P1929" s="6">
        <v>0</v>
      </c>
      <c r="Q1929" s="6">
        <v>0</v>
      </c>
      <c r="R1929" s="6">
        <v>0</v>
      </c>
      <c r="S1929" s="6">
        <v>8.9595375722543356</v>
      </c>
      <c r="T1929" s="6">
        <v>1.4450867052023122</v>
      </c>
      <c r="U1929" s="6">
        <v>5.202312138728324</v>
      </c>
      <c r="V1929" s="6">
        <v>1.1560693641618498</v>
      </c>
      <c r="W1929" s="6">
        <v>0</v>
      </c>
      <c r="X1929" s="5">
        <v>79</v>
      </c>
      <c r="Y1929" s="5">
        <v>67</v>
      </c>
      <c r="Z1929" s="5">
        <v>5</v>
      </c>
      <c r="AA1929" s="5">
        <v>0</v>
      </c>
      <c r="AB1929" s="5">
        <v>0</v>
      </c>
      <c r="AC1929" s="5">
        <v>0</v>
      </c>
      <c r="AD1929" s="5">
        <v>79</v>
      </c>
      <c r="AE1929" s="5">
        <v>67</v>
      </c>
      <c r="AF1929" s="5">
        <v>5</v>
      </c>
      <c r="AG1929" s="6">
        <v>7.4626865671641793</v>
      </c>
      <c r="AH1929" s="6">
        <v>84.810126582278485</v>
      </c>
      <c r="AI1929" s="3"/>
      <c r="AJ1929" s="3"/>
    </row>
    <row r="1930" spans="1:36" hidden="1" x14ac:dyDescent="0.2">
      <c r="A1930" s="1" t="str">
        <f t="shared" si="30"/>
        <v>DartfordMixed White and Asian</v>
      </c>
      <c r="B1930" s="3" t="s">
        <v>323</v>
      </c>
      <c r="C1930" s="3" t="s">
        <v>324</v>
      </c>
      <c r="D1930" s="3" t="s">
        <v>708</v>
      </c>
      <c r="E1930" s="5">
        <v>693</v>
      </c>
      <c r="F1930" s="5">
        <v>0</v>
      </c>
      <c r="G1930" s="5">
        <v>0</v>
      </c>
      <c r="H1930" s="5">
        <v>0</v>
      </c>
      <c r="I1930" s="5">
        <v>0</v>
      </c>
      <c r="J1930" s="5">
        <v>45</v>
      </c>
      <c r="K1930" s="5">
        <v>20</v>
      </c>
      <c r="L1930" s="5">
        <v>50</v>
      </c>
      <c r="M1930" s="5">
        <v>26</v>
      </c>
      <c r="N1930" s="5">
        <v>0</v>
      </c>
      <c r="O1930" s="6">
        <v>0</v>
      </c>
      <c r="P1930" s="6">
        <v>0</v>
      </c>
      <c r="Q1930" s="6">
        <v>0</v>
      </c>
      <c r="R1930" s="6">
        <v>0</v>
      </c>
      <c r="S1930" s="6">
        <v>6.4935064935064934</v>
      </c>
      <c r="T1930" s="6">
        <v>2.8860028860028861</v>
      </c>
      <c r="U1930" s="6">
        <v>7.2150072150072146</v>
      </c>
      <c r="V1930" s="6">
        <v>3.7518037518037519</v>
      </c>
      <c r="W1930" s="6">
        <v>0</v>
      </c>
      <c r="X1930" s="5">
        <v>188</v>
      </c>
      <c r="Y1930" s="5">
        <v>173</v>
      </c>
      <c r="Z1930" s="5">
        <v>11</v>
      </c>
      <c r="AA1930" s="5">
        <v>0</v>
      </c>
      <c r="AB1930" s="5">
        <v>0</v>
      </c>
      <c r="AC1930" s="5">
        <v>0</v>
      </c>
      <c r="AD1930" s="5">
        <v>188</v>
      </c>
      <c r="AE1930" s="5">
        <v>173</v>
      </c>
      <c r="AF1930" s="5">
        <v>11</v>
      </c>
      <c r="AG1930" s="6">
        <v>6.3583815028901736</v>
      </c>
      <c r="AH1930" s="6">
        <v>92.021276595744681</v>
      </c>
      <c r="AI1930" s="3"/>
      <c r="AJ1930" s="3"/>
    </row>
    <row r="1931" spans="1:36" hidden="1" x14ac:dyDescent="0.2">
      <c r="A1931" s="1" t="str">
        <f t="shared" si="30"/>
        <v>DartfordMixed Other</v>
      </c>
      <c r="B1931" s="3" t="s">
        <v>323</v>
      </c>
      <c r="C1931" s="3" t="s">
        <v>324</v>
      </c>
      <c r="D1931" s="3" t="s">
        <v>709</v>
      </c>
      <c r="E1931" s="5">
        <v>502</v>
      </c>
      <c r="F1931" s="5">
        <v>0</v>
      </c>
      <c r="G1931" s="5">
        <v>0</v>
      </c>
      <c r="H1931" s="5">
        <v>0</v>
      </c>
      <c r="I1931" s="5">
        <v>0</v>
      </c>
      <c r="J1931" s="5">
        <v>46</v>
      </c>
      <c r="K1931" s="5">
        <v>9</v>
      </c>
      <c r="L1931" s="5">
        <v>40</v>
      </c>
      <c r="M1931" s="5">
        <v>9</v>
      </c>
      <c r="N1931" s="5">
        <v>0</v>
      </c>
      <c r="O1931" s="6">
        <v>0</v>
      </c>
      <c r="P1931" s="6">
        <v>0</v>
      </c>
      <c r="Q1931" s="6">
        <v>0</v>
      </c>
      <c r="R1931" s="6">
        <v>0</v>
      </c>
      <c r="S1931" s="6">
        <v>9.1633466135458175</v>
      </c>
      <c r="T1931" s="6">
        <v>1.7928286852589641</v>
      </c>
      <c r="U1931" s="6">
        <v>7.9681274900398407</v>
      </c>
      <c r="V1931" s="6">
        <v>1.7928286852589641</v>
      </c>
      <c r="W1931" s="6">
        <v>0</v>
      </c>
      <c r="X1931" s="5">
        <v>164</v>
      </c>
      <c r="Y1931" s="5">
        <v>147</v>
      </c>
      <c r="Z1931" s="5">
        <v>8</v>
      </c>
      <c r="AA1931" s="5">
        <v>0</v>
      </c>
      <c r="AB1931" s="5">
        <v>0</v>
      </c>
      <c r="AC1931" s="5">
        <v>0</v>
      </c>
      <c r="AD1931" s="5">
        <v>164</v>
      </c>
      <c r="AE1931" s="5">
        <v>147</v>
      </c>
      <c r="AF1931" s="5">
        <v>8</v>
      </c>
      <c r="AG1931" s="6">
        <v>5.4421768707482991</v>
      </c>
      <c r="AH1931" s="6">
        <v>89.634146341463421</v>
      </c>
      <c r="AI1931" s="3"/>
      <c r="AJ1931" s="3"/>
    </row>
    <row r="1932" spans="1:36" hidden="1" x14ac:dyDescent="0.2">
      <c r="A1932" s="1" t="str">
        <f t="shared" si="30"/>
        <v>DartfordIndian</v>
      </c>
      <c r="B1932" s="3" t="s">
        <v>323</v>
      </c>
      <c r="C1932" s="3" t="s">
        <v>324</v>
      </c>
      <c r="D1932" s="3" t="s">
        <v>710</v>
      </c>
      <c r="E1932" s="5">
        <v>2670</v>
      </c>
      <c r="F1932" s="5">
        <v>0</v>
      </c>
      <c r="G1932" s="5">
        <v>0</v>
      </c>
      <c r="H1932" s="5">
        <v>0</v>
      </c>
      <c r="I1932" s="5">
        <v>0</v>
      </c>
      <c r="J1932" s="5">
        <v>73</v>
      </c>
      <c r="K1932" s="5">
        <v>55</v>
      </c>
      <c r="L1932" s="5">
        <v>188</v>
      </c>
      <c r="M1932" s="5">
        <v>102</v>
      </c>
      <c r="N1932" s="5">
        <v>0</v>
      </c>
      <c r="O1932" s="6">
        <v>0</v>
      </c>
      <c r="P1932" s="6">
        <v>0</v>
      </c>
      <c r="Q1932" s="6">
        <v>0</v>
      </c>
      <c r="R1932" s="6">
        <v>0</v>
      </c>
      <c r="S1932" s="6">
        <v>2.7340823970037453</v>
      </c>
      <c r="T1932" s="6">
        <v>2.0599250936329589</v>
      </c>
      <c r="U1932" s="6">
        <v>7.0411985018726595</v>
      </c>
      <c r="V1932" s="6">
        <v>3.8202247191011236</v>
      </c>
      <c r="W1932" s="6">
        <v>0</v>
      </c>
      <c r="X1932" s="5">
        <v>1186</v>
      </c>
      <c r="Y1932" s="5">
        <v>1086</v>
      </c>
      <c r="Z1932" s="5">
        <v>55</v>
      </c>
      <c r="AA1932" s="5">
        <v>0</v>
      </c>
      <c r="AB1932" s="5">
        <v>0</v>
      </c>
      <c r="AC1932" s="5">
        <v>0</v>
      </c>
      <c r="AD1932" s="5">
        <v>1186</v>
      </c>
      <c r="AE1932" s="5">
        <v>1086</v>
      </c>
      <c r="AF1932" s="5">
        <v>55</v>
      </c>
      <c r="AG1932" s="6">
        <v>5.0644567219152856</v>
      </c>
      <c r="AH1932" s="6">
        <v>91.568296795952776</v>
      </c>
      <c r="AI1932" s="3"/>
      <c r="AJ1932" s="3"/>
    </row>
    <row r="1933" spans="1:36" hidden="1" x14ac:dyDescent="0.2">
      <c r="A1933" s="1" t="str">
        <f t="shared" si="30"/>
        <v>DartfordPakistani</v>
      </c>
      <c r="B1933" s="3" t="s">
        <v>323</v>
      </c>
      <c r="C1933" s="3" t="s">
        <v>324</v>
      </c>
      <c r="D1933" s="3" t="s">
        <v>711</v>
      </c>
      <c r="E1933" s="5">
        <v>179</v>
      </c>
      <c r="F1933" s="5">
        <v>0</v>
      </c>
      <c r="G1933" s="5">
        <v>0</v>
      </c>
      <c r="H1933" s="5">
        <v>0</v>
      </c>
      <c r="I1933" s="5">
        <v>0</v>
      </c>
      <c r="J1933" s="5">
        <v>16</v>
      </c>
      <c r="K1933" s="5">
        <v>19</v>
      </c>
      <c r="L1933" s="5">
        <v>17</v>
      </c>
      <c r="M1933" s="5">
        <v>1</v>
      </c>
      <c r="N1933" s="5">
        <v>0</v>
      </c>
      <c r="O1933" s="6">
        <v>0</v>
      </c>
      <c r="P1933" s="6">
        <v>0</v>
      </c>
      <c r="Q1933" s="6">
        <v>0</v>
      </c>
      <c r="R1933" s="6">
        <v>0</v>
      </c>
      <c r="S1933" s="6">
        <v>8.938547486033519</v>
      </c>
      <c r="T1933" s="6">
        <v>10.614525139664805</v>
      </c>
      <c r="U1933" s="6">
        <v>9.4972067039106154</v>
      </c>
      <c r="V1933" s="6">
        <v>0.55865921787709494</v>
      </c>
      <c r="W1933" s="6">
        <v>0</v>
      </c>
      <c r="X1933" s="5">
        <v>87</v>
      </c>
      <c r="Y1933" s="5">
        <v>70</v>
      </c>
      <c r="Z1933" s="5">
        <v>1</v>
      </c>
      <c r="AA1933" s="5">
        <v>0</v>
      </c>
      <c r="AB1933" s="5">
        <v>0</v>
      </c>
      <c r="AC1933" s="5">
        <v>0</v>
      </c>
      <c r="AD1933" s="5">
        <v>87</v>
      </c>
      <c r="AE1933" s="5">
        <v>70</v>
      </c>
      <c r="AF1933" s="5">
        <v>1</v>
      </c>
      <c r="AG1933" s="6">
        <v>1.4285714285714286</v>
      </c>
      <c r="AH1933" s="6">
        <v>80.459770114942529</v>
      </c>
      <c r="AI1933" s="3"/>
      <c r="AJ1933" s="3"/>
    </row>
    <row r="1934" spans="1:36" hidden="1" x14ac:dyDescent="0.2">
      <c r="A1934" s="1" t="str">
        <f t="shared" si="30"/>
        <v>DartfordBangladeshi</v>
      </c>
      <c r="B1934" s="3" t="s">
        <v>323</v>
      </c>
      <c r="C1934" s="3" t="s">
        <v>324</v>
      </c>
      <c r="D1934" s="3" t="s">
        <v>712</v>
      </c>
      <c r="E1934" s="5">
        <v>431</v>
      </c>
      <c r="F1934" s="5">
        <v>0</v>
      </c>
      <c r="G1934" s="5">
        <v>0</v>
      </c>
      <c r="H1934" s="5">
        <v>0</v>
      </c>
      <c r="I1934" s="5">
        <v>0</v>
      </c>
      <c r="J1934" s="5">
        <v>56</v>
      </c>
      <c r="K1934" s="5">
        <v>9</v>
      </c>
      <c r="L1934" s="5">
        <v>53</v>
      </c>
      <c r="M1934" s="5">
        <v>0</v>
      </c>
      <c r="N1934" s="5">
        <v>0</v>
      </c>
      <c r="O1934" s="6">
        <v>0</v>
      </c>
      <c r="P1934" s="6">
        <v>0</v>
      </c>
      <c r="Q1934" s="6">
        <v>0</v>
      </c>
      <c r="R1934" s="6">
        <v>0</v>
      </c>
      <c r="S1934" s="6">
        <v>12.993039443155453</v>
      </c>
      <c r="T1934" s="6">
        <v>2.0881670533642693</v>
      </c>
      <c r="U1934" s="6">
        <v>12.296983758700696</v>
      </c>
      <c r="V1934" s="6">
        <v>0</v>
      </c>
      <c r="W1934" s="6">
        <v>0</v>
      </c>
      <c r="X1934" s="5">
        <v>166</v>
      </c>
      <c r="Y1934" s="5">
        <v>111</v>
      </c>
      <c r="Z1934" s="5">
        <v>9</v>
      </c>
      <c r="AA1934" s="5">
        <v>0</v>
      </c>
      <c r="AB1934" s="5">
        <v>0</v>
      </c>
      <c r="AC1934" s="5">
        <v>0</v>
      </c>
      <c r="AD1934" s="5">
        <v>166</v>
      </c>
      <c r="AE1934" s="5">
        <v>111</v>
      </c>
      <c r="AF1934" s="5">
        <v>9</v>
      </c>
      <c r="AG1934" s="6">
        <v>8.1081081081081088</v>
      </c>
      <c r="AH1934" s="6">
        <v>66.867469879518069</v>
      </c>
      <c r="AI1934" s="3"/>
      <c r="AJ1934" s="3"/>
    </row>
    <row r="1935" spans="1:36" hidden="1" x14ac:dyDescent="0.2">
      <c r="A1935" s="1" t="str">
        <f t="shared" si="30"/>
        <v>DartfordChinese</v>
      </c>
      <c r="B1935" s="3" t="s">
        <v>323</v>
      </c>
      <c r="C1935" s="3" t="s">
        <v>324</v>
      </c>
      <c r="D1935" s="3" t="s">
        <v>713</v>
      </c>
      <c r="E1935" s="5">
        <v>538</v>
      </c>
      <c r="F1935" s="5">
        <v>0</v>
      </c>
      <c r="G1935" s="5">
        <v>0</v>
      </c>
      <c r="H1935" s="5">
        <v>0</v>
      </c>
      <c r="I1935" s="5">
        <v>0</v>
      </c>
      <c r="J1935" s="5">
        <v>30</v>
      </c>
      <c r="K1935" s="5">
        <v>13</v>
      </c>
      <c r="L1935" s="5">
        <v>14</v>
      </c>
      <c r="M1935" s="5">
        <v>6</v>
      </c>
      <c r="N1935" s="5">
        <v>0</v>
      </c>
      <c r="O1935" s="6">
        <v>0</v>
      </c>
      <c r="P1935" s="6">
        <v>0</v>
      </c>
      <c r="Q1935" s="6">
        <v>0</v>
      </c>
      <c r="R1935" s="6">
        <v>0</v>
      </c>
      <c r="S1935" s="6">
        <v>5.5762081784386615</v>
      </c>
      <c r="T1935" s="6">
        <v>2.4163568773234201</v>
      </c>
      <c r="U1935" s="6">
        <v>2.6022304832713754</v>
      </c>
      <c r="V1935" s="6">
        <v>1.1152416356877324</v>
      </c>
      <c r="W1935" s="6">
        <v>0</v>
      </c>
      <c r="X1935" s="5">
        <v>230</v>
      </c>
      <c r="Y1935" s="5">
        <v>196</v>
      </c>
      <c r="Z1935" s="5">
        <v>11</v>
      </c>
      <c r="AA1935" s="5">
        <v>0</v>
      </c>
      <c r="AB1935" s="5">
        <v>0</v>
      </c>
      <c r="AC1935" s="5">
        <v>0</v>
      </c>
      <c r="AD1935" s="5">
        <v>230</v>
      </c>
      <c r="AE1935" s="5">
        <v>196</v>
      </c>
      <c r="AF1935" s="5">
        <v>11</v>
      </c>
      <c r="AG1935" s="6">
        <v>5.6122448979591839</v>
      </c>
      <c r="AH1935" s="6">
        <v>85.217391304347828</v>
      </c>
      <c r="AI1935" s="3"/>
      <c r="AJ1935" s="3"/>
    </row>
    <row r="1936" spans="1:36" hidden="1" x14ac:dyDescent="0.2">
      <c r="A1936" s="1" t="str">
        <f t="shared" si="30"/>
        <v>DartfordAsian Other</v>
      </c>
      <c r="B1936" s="3" t="s">
        <v>323</v>
      </c>
      <c r="C1936" s="3" t="s">
        <v>324</v>
      </c>
      <c r="D1936" s="3" t="s">
        <v>714</v>
      </c>
      <c r="E1936" s="5">
        <v>1981</v>
      </c>
      <c r="F1936" s="5">
        <v>0</v>
      </c>
      <c r="G1936" s="5">
        <v>0</v>
      </c>
      <c r="H1936" s="5">
        <v>0</v>
      </c>
      <c r="I1936" s="5">
        <v>0</v>
      </c>
      <c r="J1936" s="5">
        <v>164</v>
      </c>
      <c r="K1936" s="5">
        <v>17</v>
      </c>
      <c r="L1936" s="5">
        <v>203</v>
      </c>
      <c r="M1936" s="5">
        <v>77</v>
      </c>
      <c r="N1936" s="5">
        <v>0</v>
      </c>
      <c r="O1936" s="6">
        <v>0</v>
      </c>
      <c r="P1936" s="6">
        <v>0</v>
      </c>
      <c r="Q1936" s="6">
        <v>0</v>
      </c>
      <c r="R1936" s="6">
        <v>0</v>
      </c>
      <c r="S1936" s="6">
        <v>8.2786471479050991</v>
      </c>
      <c r="T1936" s="6">
        <v>0.85815244825845538</v>
      </c>
      <c r="U1936" s="6">
        <v>10.247349823321555</v>
      </c>
      <c r="V1936" s="6">
        <v>3.8869257950530036</v>
      </c>
      <c r="W1936" s="6">
        <v>0</v>
      </c>
      <c r="X1936" s="5">
        <v>791</v>
      </c>
      <c r="Y1936" s="5">
        <v>671</v>
      </c>
      <c r="Z1936" s="5">
        <v>18</v>
      </c>
      <c r="AA1936" s="5">
        <v>0</v>
      </c>
      <c r="AB1936" s="5">
        <v>0</v>
      </c>
      <c r="AC1936" s="5">
        <v>0</v>
      </c>
      <c r="AD1936" s="5">
        <v>791</v>
      </c>
      <c r="AE1936" s="5">
        <v>671</v>
      </c>
      <c r="AF1936" s="5">
        <v>18</v>
      </c>
      <c r="AG1936" s="6">
        <v>2.6825633383010432</v>
      </c>
      <c r="AH1936" s="6">
        <v>84.829329962073331</v>
      </c>
      <c r="AI1936" s="3"/>
      <c r="AJ1936" s="3"/>
    </row>
    <row r="1937" spans="1:36" hidden="1" x14ac:dyDescent="0.2">
      <c r="A1937" s="1" t="str">
        <f t="shared" si="30"/>
        <v>DartfordBlack African</v>
      </c>
      <c r="B1937" s="3" t="s">
        <v>323</v>
      </c>
      <c r="C1937" s="3" t="s">
        <v>324</v>
      </c>
      <c r="D1937" s="3" t="s">
        <v>715</v>
      </c>
      <c r="E1937" s="5">
        <v>2814</v>
      </c>
      <c r="F1937" s="5">
        <v>0</v>
      </c>
      <c r="G1937" s="5">
        <v>0</v>
      </c>
      <c r="H1937" s="5">
        <v>0</v>
      </c>
      <c r="I1937" s="5">
        <v>0</v>
      </c>
      <c r="J1937" s="5">
        <v>253</v>
      </c>
      <c r="K1937" s="5">
        <v>18</v>
      </c>
      <c r="L1937" s="5">
        <v>183</v>
      </c>
      <c r="M1937" s="5">
        <v>67</v>
      </c>
      <c r="N1937" s="5">
        <v>0</v>
      </c>
      <c r="O1937" s="6">
        <v>0</v>
      </c>
      <c r="P1937" s="6">
        <v>0</v>
      </c>
      <c r="Q1937" s="6">
        <v>0</v>
      </c>
      <c r="R1937" s="6">
        <v>0</v>
      </c>
      <c r="S1937" s="6">
        <v>8.9907604832977963</v>
      </c>
      <c r="T1937" s="6">
        <v>0.63965884861407252</v>
      </c>
      <c r="U1937" s="6">
        <v>6.5031982942430702</v>
      </c>
      <c r="V1937" s="6">
        <v>2.3809523809523809</v>
      </c>
      <c r="W1937" s="6">
        <v>0</v>
      </c>
      <c r="X1937" s="5">
        <v>1221</v>
      </c>
      <c r="Y1937" s="5">
        <v>1121</v>
      </c>
      <c r="Z1937" s="5">
        <v>94</v>
      </c>
      <c r="AA1937" s="5">
        <v>0</v>
      </c>
      <c r="AB1937" s="5">
        <v>0</v>
      </c>
      <c r="AC1937" s="5">
        <v>0</v>
      </c>
      <c r="AD1937" s="5">
        <v>1221</v>
      </c>
      <c r="AE1937" s="5">
        <v>1121</v>
      </c>
      <c r="AF1937" s="5">
        <v>94</v>
      </c>
      <c r="AG1937" s="6">
        <v>8.3853702051739525</v>
      </c>
      <c r="AH1937" s="6">
        <v>91.809991809991814</v>
      </c>
      <c r="AI1937" s="3"/>
      <c r="AJ1937" s="3"/>
    </row>
    <row r="1938" spans="1:36" hidden="1" x14ac:dyDescent="0.2">
      <c r="A1938" s="1" t="str">
        <f t="shared" si="30"/>
        <v>DartfordBlack Caribbean</v>
      </c>
      <c r="B1938" s="3" t="s">
        <v>323</v>
      </c>
      <c r="C1938" s="3" t="s">
        <v>324</v>
      </c>
      <c r="D1938" s="3" t="s">
        <v>716</v>
      </c>
      <c r="E1938" s="5">
        <v>497</v>
      </c>
      <c r="F1938" s="5">
        <v>0</v>
      </c>
      <c r="G1938" s="5">
        <v>0</v>
      </c>
      <c r="H1938" s="5">
        <v>0</v>
      </c>
      <c r="I1938" s="5">
        <v>0</v>
      </c>
      <c r="J1938" s="5">
        <v>44</v>
      </c>
      <c r="K1938" s="5">
        <v>6</v>
      </c>
      <c r="L1938" s="5">
        <v>21</v>
      </c>
      <c r="M1938" s="5">
        <v>16</v>
      </c>
      <c r="N1938" s="5">
        <v>0</v>
      </c>
      <c r="O1938" s="6">
        <v>0</v>
      </c>
      <c r="P1938" s="6">
        <v>0</v>
      </c>
      <c r="Q1938" s="6">
        <v>0</v>
      </c>
      <c r="R1938" s="6">
        <v>0</v>
      </c>
      <c r="S1938" s="6">
        <v>8.8531187122736412</v>
      </c>
      <c r="T1938" s="6">
        <v>1.2072434607645874</v>
      </c>
      <c r="U1938" s="6">
        <v>4.225352112676056</v>
      </c>
      <c r="V1938" s="6">
        <v>3.2193158953722336</v>
      </c>
      <c r="W1938" s="6">
        <v>0</v>
      </c>
      <c r="X1938" s="5">
        <v>264</v>
      </c>
      <c r="Y1938" s="5">
        <v>241</v>
      </c>
      <c r="Z1938" s="5">
        <v>17</v>
      </c>
      <c r="AA1938" s="5">
        <v>0</v>
      </c>
      <c r="AB1938" s="5">
        <v>0</v>
      </c>
      <c r="AC1938" s="5">
        <v>0</v>
      </c>
      <c r="AD1938" s="5">
        <v>264</v>
      </c>
      <c r="AE1938" s="5">
        <v>241</v>
      </c>
      <c r="AF1938" s="5">
        <v>17</v>
      </c>
      <c r="AG1938" s="6">
        <v>7.0539419087136928</v>
      </c>
      <c r="AH1938" s="6">
        <v>91.287878787878782</v>
      </c>
      <c r="AI1938" s="3"/>
      <c r="AJ1938" s="3"/>
    </row>
    <row r="1939" spans="1:36" hidden="1" x14ac:dyDescent="0.2">
      <c r="A1939" s="1" t="str">
        <f t="shared" si="30"/>
        <v>DartfordBlack Other</v>
      </c>
      <c r="B1939" s="3" t="s">
        <v>323</v>
      </c>
      <c r="C1939" s="3" t="s">
        <v>324</v>
      </c>
      <c r="D1939" s="3" t="s">
        <v>717</v>
      </c>
      <c r="E1939" s="5">
        <v>267</v>
      </c>
      <c r="F1939" s="5">
        <v>0</v>
      </c>
      <c r="G1939" s="5">
        <v>0</v>
      </c>
      <c r="H1939" s="5">
        <v>0</v>
      </c>
      <c r="I1939" s="5">
        <v>0</v>
      </c>
      <c r="J1939" s="5">
        <v>25</v>
      </c>
      <c r="K1939" s="5">
        <v>0</v>
      </c>
      <c r="L1939" s="5">
        <v>19</v>
      </c>
      <c r="M1939" s="5">
        <v>5</v>
      </c>
      <c r="N1939" s="5">
        <v>0</v>
      </c>
      <c r="O1939" s="6">
        <v>0</v>
      </c>
      <c r="P1939" s="6">
        <v>0</v>
      </c>
      <c r="Q1939" s="6">
        <v>0</v>
      </c>
      <c r="R1939" s="6">
        <v>0</v>
      </c>
      <c r="S1939" s="6">
        <v>9.3632958801498134</v>
      </c>
      <c r="T1939" s="6">
        <v>0</v>
      </c>
      <c r="U1939" s="6">
        <v>7.1161048689138573</v>
      </c>
      <c r="V1939" s="6">
        <v>1.8726591760299625</v>
      </c>
      <c r="W1939" s="6">
        <v>0</v>
      </c>
      <c r="X1939" s="5">
        <v>94</v>
      </c>
      <c r="Y1939" s="5">
        <v>82</v>
      </c>
      <c r="Z1939" s="5">
        <v>3</v>
      </c>
      <c r="AA1939" s="5">
        <v>0</v>
      </c>
      <c r="AB1939" s="5">
        <v>0</v>
      </c>
      <c r="AC1939" s="5">
        <v>0</v>
      </c>
      <c r="AD1939" s="5">
        <v>94</v>
      </c>
      <c r="AE1939" s="5">
        <v>82</v>
      </c>
      <c r="AF1939" s="5">
        <v>3</v>
      </c>
      <c r="AG1939" s="6">
        <v>3.6585365853658538</v>
      </c>
      <c r="AH1939" s="6">
        <v>87.234042553191486</v>
      </c>
      <c r="AI1939" s="3"/>
      <c r="AJ1939" s="3"/>
    </row>
    <row r="1940" spans="1:36" hidden="1" x14ac:dyDescent="0.2">
      <c r="A1940" s="1" t="str">
        <f t="shared" si="30"/>
        <v>DartfordArab</v>
      </c>
      <c r="B1940" s="3" t="s">
        <v>323</v>
      </c>
      <c r="C1940" s="3" t="s">
        <v>324</v>
      </c>
      <c r="D1940" s="3" t="s">
        <v>699</v>
      </c>
      <c r="E1940" s="5">
        <v>179</v>
      </c>
      <c r="F1940" s="5">
        <v>0</v>
      </c>
      <c r="G1940" s="5">
        <v>0</v>
      </c>
      <c r="H1940" s="5">
        <v>0</v>
      </c>
      <c r="I1940" s="5">
        <v>0</v>
      </c>
      <c r="J1940" s="5">
        <v>19</v>
      </c>
      <c r="K1940" s="5">
        <v>4</v>
      </c>
      <c r="L1940" s="5">
        <v>3</v>
      </c>
      <c r="M1940" s="5">
        <v>16</v>
      </c>
      <c r="N1940" s="5">
        <v>0</v>
      </c>
      <c r="O1940" s="6">
        <v>0</v>
      </c>
      <c r="P1940" s="6">
        <v>0</v>
      </c>
      <c r="Q1940" s="6">
        <v>0</v>
      </c>
      <c r="R1940" s="6">
        <v>0</v>
      </c>
      <c r="S1940" s="6">
        <v>10.614525139664805</v>
      </c>
      <c r="T1940" s="6">
        <v>2.2346368715083798</v>
      </c>
      <c r="U1940" s="6">
        <v>1.6759776536312849</v>
      </c>
      <c r="V1940" s="6">
        <v>8.938547486033519</v>
      </c>
      <c r="W1940" s="6">
        <v>0</v>
      </c>
      <c r="X1940" s="5">
        <v>75</v>
      </c>
      <c r="Y1940" s="5">
        <v>53</v>
      </c>
      <c r="Z1940" s="5">
        <v>1</v>
      </c>
      <c r="AA1940" s="5">
        <v>0</v>
      </c>
      <c r="AB1940" s="5">
        <v>0</v>
      </c>
      <c r="AC1940" s="5">
        <v>0</v>
      </c>
      <c r="AD1940" s="5">
        <v>75</v>
      </c>
      <c r="AE1940" s="5">
        <v>53</v>
      </c>
      <c r="AF1940" s="5">
        <v>1</v>
      </c>
      <c r="AG1940" s="6">
        <v>1.8867924528301887</v>
      </c>
      <c r="AH1940" s="6">
        <v>70.666666666666671</v>
      </c>
      <c r="AI1940" s="3"/>
      <c r="AJ1940" s="3"/>
    </row>
    <row r="1941" spans="1:36" hidden="1" x14ac:dyDescent="0.2">
      <c r="A1941" s="1" t="str">
        <f t="shared" si="30"/>
        <v>DartfordOther</v>
      </c>
      <c r="B1941" s="3" t="s">
        <v>323</v>
      </c>
      <c r="C1941" s="3" t="s">
        <v>324</v>
      </c>
      <c r="D1941" s="3" t="s">
        <v>718</v>
      </c>
      <c r="E1941" s="5">
        <v>578</v>
      </c>
      <c r="F1941" s="5">
        <v>0</v>
      </c>
      <c r="G1941" s="5">
        <v>0</v>
      </c>
      <c r="H1941" s="5">
        <v>0</v>
      </c>
      <c r="I1941" s="5">
        <v>0</v>
      </c>
      <c r="J1941" s="5">
        <v>38</v>
      </c>
      <c r="K1941" s="5">
        <v>4</v>
      </c>
      <c r="L1941" s="5">
        <v>40</v>
      </c>
      <c r="M1941" s="5">
        <v>33</v>
      </c>
      <c r="N1941" s="5">
        <v>0</v>
      </c>
      <c r="O1941" s="6">
        <v>0</v>
      </c>
      <c r="P1941" s="6">
        <v>0</v>
      </c>
      <c r="Q1941" s="6">
        <v>0</v>
      </c>
      <c r="R1941" s="6">
        <v>0</v>
      </c>
      <c r="S1941" s="6">
        <v>6.5743944636678204</v>
      </c>
      <c r="T1941" s="6">
        <v>0.69204152249134943</v>
      </c>
      <c r="U1941" s="6">
        <v>6.9204152249134951</v>
      </c>
      <c r="V1941" s="6">
        <v>5.7093425605536332</v>
      </c>
      <c r="W1941" s="6">
        <v>0</v>
      </c>
      <c r="X1941" s="5">
        <v>283</v>
      </c>
      <c r="Y1941" s="5">
        <v>242</v>
      </c>
      <c r="Z1941" s="5">
        <v>20</v>
      </c>
      <c r="AA1941" s="5">
        <v>0</v>
      </c>
      <c r="AB1941" s="5">
        <v>0</v>
      </c>
      <c r="AC1941" s="5">
        <v>0</v>
      </c>
      <c r="AD1941" s="5">
        <v>283</v>
      </c>
      <c r="AE1941" s="5">
        <v>242</v>
      </c>
      <c r="AF1941" s="5">
        <v>20</v>
      </c>
      <c r="AG1941" s="6">
        <v>8.2644628099173545</v>
      </c>
      <c r="AH1941" s="6">
        <v>85.512367491166074</v>
      </c>
      <c r="AI1941" s="3"/>
      <c r="AJ1941" s="3"/>
    </row>
    <row r="1942" spans="1:36" x14ac:dyDescent="0.2">
      <c r="A1942" s="1" t="str">
        <f t="shared" si="30"/>
        <v>DaventryAll people</v>
      </c>
      <c r="B1942" s="3" t="s">
        <v>411</v>
      </c>
      <c r="C1942" s="3" t="s">
        <v>412</v>
      </c>
      <c r="D1942" s="3" t="s">
        <v>700</v>
      </c>
      <c r="E1942" s="5">
        <v>77843</v>
      </c>
      <c r="F1942" s="5">
        <v>0</v>
      </c>
      <c r="G1942" s="5">
        <v>0</v>
      </c>
      <c r="H1942" s="5">
        <v>0</v>
      </c>
      <c r="I1942" s="5">
        <v>0</v>
      </c>
      <c r="J1942" s="5">
        <v>3305</v>
      </c>
      <c r="K1942" s="5">
        <v>14814</v>
      </c>
      <c r="L1942" s="5">
        <v>5284</v>
      </c>
      <c r="M1942" s="5">
        <v>0</v>
      </c>
      <c r="N1942" s="5">
        <v>0</v>
      </c>
      <c r="O1942" s="6">
        <v>0</v>
      </c>
      <c r="P1942" s="6">
        <v>0</v>
      </c>
      <c r="Q1942" s="6">
        <v>0</v>
      </c>
      <c r="R1942" s="6">
        <v>0</v>
      </c>
      <c r="S1942" s="6">
        <v>4.2457253702966229</v>
      </c>
      <c r="T1942" s="6">
        <v>19.030612900325014</v>
      </c>
      <c r="U1942" s="6">
        <v>6.7880220443713633</v>
      </c>
      <c r="V1942" s="6">
        <v>0</v>
      </c>
      <c r="W1942" s="6">
        <v>0</v>
      </c>
      <c r="X1942" s="5">
        <v>25289</v>
      </c>
      <c r="Y1942" s="5">
        <v>22237</v>
      </c>
      <c r="Z1942" s="5">
        <v>820</v>
      </c>
      <c r="AA1942" s="5">
        <v>0</v>
      </c>
      <c r="AB1942" s="5">
        <v>0</v>
      </c>
      <c r="AC1942" s="5">
        <v>0</v>
      </c>
      <c r="AD1942" s="5">
        <v>25289</v>
      </c>
      <c r="AE1942" s="5">
        <v>22237</v>
      </c>
      <c r="AF1942" s="5">
        <v>820</v>
      </c>
      <c r="AG1942" s="6">
        <v>3.6875477807258172</v>
      </c>
      <c r="AH1942" s="6">
        <v>87.931511724465182</v>
      </c>
      <c r="AI1942" s="3"/>
      <c r="AJ1942" s="3"/>
    </row>
    <row r="1943" spans="1:36" hidden="1" x14ac:dyDescent="0.2">
      <c r="A1943" s="1" t="str">
        <f t="shared" si="30"/>
        <v>DaventryWhite British</v>
      </c>
      <c r="B1943" s="3" t="s">
        <v>411</v>
      </c>
      <c r="C1943" s="3" t="s">
        <v>412</v>
      </c>
      <c r="D1943" s="3" t="s">
        <v>701</v>
      </c>
      <c r="E1943" s="5">
        <v>72448</v>
      </c>
      <c r="F1943" s="5">
        <v>0</v>
      </c>
      <c r="G1943" s="5">
        <v>0</v>
      </c>
      <c r="H1943" s="5">
        <v>0</v>
      </c>
      <c r="I1943" s="5">
        <v>0</v>
      </c>
      <c r="J1943" s="5">
        <v>2906</v>
      </c>
      <c r="K1943" s="5">
        <v>13814</v>
      </c>
      <c r="L1943" s="5">
        <v>4804</v>
      </c>
      <c r="M1943" s="5">
        <v>0</v>
      </c>
      <c r="N1943" s="5">
        <v>0</v>
      </c>
      <c r="O1943" s="6">
        <v>0</v>
      </c>
      <c r="P1943" s="6">
        <v>0</v>
      </c>
      <c r="Q1943" s="6">
        <v>0</v>
      </c>
      <c r="R1943" s="6">
        <v>0</v>
      </c>
      <c r="S1943" s="6">
        <v>4.011152826855124</v>
      </c>
      <c r="T1943" s="6">
        <v>19.067469081272083</v>
      </c>
      <c r="U1943" s="6">
        <v>6.6309628975265014</v>
      </c>
      <c r="V1943" s="6">
        <v>0</v>
      </c>
      <c r="W1943" s="6">
        <v>0</v>
      </c>
      <c r="X1943" s="5">
        <v>22792</v>
      </c>
      <c r="Y1943" s="5">
        <v>20227</v>
      </c>
      <c r="Z1943" s="5">
        <v>718</v>
      </c>
      <c r="AA1943" s="5">
        <v>0</v>
      </c>
      <c r="AB1943" s="5">
        <v>0</v>
      </c>
      <c r="AC1943" s="5">
        <v>0</v>
      </c>
      <c r="AD1943" s="5">
        <v>22792</v>
      </c>
      <c r="AE1943" s="5">
        <v>20227</v>
      </c>
      <c r="AF1943" s="5">
        <v>718</v>
      </c>
      <c r="AG1943" s="6">
        <v>3.5497107826172938</v>
      </c>
      <c r="AH1943" s="6">
        <v>88.746051246051252</v>
      </c>
      <c r="AI1943" s="3"/>
      <c r="AJ1943" s="3"/>
    </row>
    <row r="1944" spans="1:36" hidden="1" x14ac:dyDescent="0.2">
      <c r="A1944" s="1" t="str">
        <f t="shared" si="30"/>
        <v>DaventryMinorities - all other than White British</v>
      </c>
      <c r="B1944" s="3" t="s">
        <v>411</v>
      </c>
      <c r="C1944" s="3" t="s">
        <v>412</v>
      </c>
      <c r="D1944" s="3" t="s">
        <v>702</v>
      </c>
      <c r="E1944" s="5">
        <v>5395</v>
      </c>
      <c r="F1944" s="5">
        <v>0</v>
      </c>
      <c r="G1944" s="5">
        <v>0</v>
      </c>
      <c r="H1944" s="5">
        <v>0</v>
      </c>
      <c r="I1944" s="5">
        <v>0</v>
      </c>
      <c r="J1944" s="5">
        <v>399</v>
      </c>
      <c r="K1944" s="5">
        <v>1000</v>
      </c>
      <c r="L1944" s="5">
        <v>480</v>
      </c>
      <c r="M1944" s="5">
        <v>0</v>
      </c>
      <c r="N1944" s="5">
        <v>0</v>
      </c>
      <c r="O1944" s="6">
        <v>0</v>
      </c>
      <c r="P1944" s="6">
        <v>0</v>
      </c>
      <c r="Q1944" s="6">
        <v>0</v>
      </c>
      <c r="R1944" s="6">
        <v>0</v>
      </c>
      <c r="S1944" s="6">
        <v>7.3957367933271545</v>
      </c>
      <c r="T1944" s="6">
        <v>18.535681186283597</v>
      </c>
      <c r="U1944" s="6">
        <v>8.8971269694161261</v>
      </c>
      <c r="V1944" s="6">
        <v>0</v>
      </c>
      <c r="W1944" s="6">
        <v>0</v>
      </c>
      <c r="X1944" s="5">
        <v>2497</v>
      </c>
      <c r="Y1944" s="5">
        <v>2010</v>
      </c>
      <c r="Z1944" s="5">
        <v>102</v>
      </c>
      <c r="AA1944" s="5">
        <v>0</v>
      </c>
      <c r="AB1944" s="5">
        <v>0</v>
      </c>
      <c r="AC1944" s="5">
        <v>0</v>
      </c>
      <c r="AD1944" s="5">
        <v>2497</v>
      </c>
      <c r="AE1944" s="5">
        <v>2010</v>
      </c>
      <c r="AF1944" s="5">
        <v>102</v>
      </c>
      <c r="AG1944" s="6">
        <v>5.0746268656716422</v>
      </c>
      <c r="AH1944" s="6">
        <v>80.496595915098112</v>
      </c>
      <c r="AI1944" s="3"/>
      <c r="AJ1944" s="3"/>
    </row>
    <row r="1945" spans="1:36" hidden="1" x14ac:dyDescent="0.2">
      <c r="A1945" s="1" t="str">
        <f t="shared" si="30"/>
        <v>DaventryWhite Irish</v>
      </c>
      <c r="B1945" s="3" t="s">
        <v>411</v>
      </c>
      <c r="C1945" s="3" t="s">
        <v>412</v>
      </c>
      <c r="D1945" s="3" t="s">
        <v>703</v>
      </c>
      <c r="E1945" s="5">
        <v>509</v>
      </c>
      <c r="F1945" s="5">
        <v>0</v>
      </c>
      <c r="G1945" s="5">
        <v>0</v>
      </c>
      <c r="H1945" s="5">
        <v>0</v>
      </c>
      <c r="I1945" s="5">
        <v>0</v>
      </c>
      <c r="J1945" s="5">
        <v>19</v>
      </c>
      <c r="K1945" s="5">
        <v>70</v>
      </c>
      <c r="L1945" s="5">
        <v>51</v>
      </c>
      <c r="M1945" s="5">
        <v>0</v>
      </c>
      <c r="N1945" s="5">
        <v>0</v>
      </c>
      <c r="O1945" s="6">
        <v>0</v>
      </c>
      <c r="P1945" s="6">
        <v>0</v>
      </c>
      <c r="Q1945" s="6">
        <v>0</v>
      </c>
      <c r="R1945" s="6">
        <v>0</v>
      </c>
      <c r="S1945" s="6">
        <v>3.7328094302554029</v>
      </c>
      <c r="T1945" s="6">
        <v>13.7524557956778</v>
      </c>
      <c r="U1945" s="6">
        <v>10.019646365422396</v>
      </c>
      <c r="V1945" s="6">
        <v>0</v>
      </c>
      <c r="W1945" s="6">
        <v>0</v>
      </c>
      <c r="X1945" s="5">
        <v>170</v>
      </c>
      <c r="Y1945" s="5">
        <v>156</v>
      </c>
      <c r="Z1945" s="5">
        <v>7</v>
      </c>
      <c r="AA1945" s="5">
        <v>0</v>
      </c>
      <c r="AB1945" s="5">
        <v>0</v>
      </c>
      <c r="AC1945" s="5">
        <v>0</v>
      </c>
      <c r="AD1945" s="5">
        <v>170</v>
      </c>
      <c r="AE1945" s="5">
        <v>156</v>
      </c>
      <c r="AF1945" s="5">
        <v>7</v>
      </c>
      <c r="AG1945" s="6">
        <v>4.4871794871794872</v>
      </c>
      <c r="AH1945" s="6">
        <v>91.764705882352942</v>
      </c>
      <c r="AI1945" s="3"/>
      <c r="AJ1945" s="3"/>
    </row>
    <row r="1946" spans="1:36" hidden="1" x14ac:dyDescent="0.2">
      <c r="A1946" s="1" t="str">
        <f t="shared" si="30"/>
        <v>DaventryWhite Gyspy or Irish Traveller</v>
      </c>
      <c r="B1946" s="3" t="s">
        <v>411</v>
      </c>
      <c r="C1946" s="3" t="s">
        <v>412</v>
      </c>
      <c r="D1946" s="3" t="s">
        <v>704</v>
      </c>
      <c r="E1946" s="5">
        <v>54</v>
      </c>
      <c r="F1946" s="5">
        <v>0</v>
      </c>
      <c r="G1946" s="5">
        <v>0</v>
      </c>
      <c r="H1946" s="5">
        <v>0</v>
      </c>
      <c r="I1946" s="5">
        <v>0</v>
      </c>
      <c r="J1946" s="5">
        <v>2</v>
      </c>
      <c r="K1946" s="5">
        <v>28</v>
      </c>
      <c r="L1946" s="5">
        <v>5</v>
      </c>
      <c r="M1946" s="5">
        <v>0</v>
      </c>
      <c r="N1946" s="5">
        <v>0</v>
      </c>
      <c r="O1946" s="6">
        <v>0</v>
      </c>
      <c r="P1946" s="6">
        <v>0</v>
      </c>
      <c r="Q1946" s="6">
        <v>0</v>
      </c>
      <c r="R1946" s="6">
        <v>0</v>
      </c>
      <c r="S1946" s="6">
        <v>3.7037037037037037</v>
      </c>
      <c r="T1946" s="6">
        <v>51.851851851851855</v>
      </c>
      <c r="U1946" s="6">
        <v>9.2592592592592595</v>
      </c>
      <c r="V1946" s="6">
        <v>0</v>
      </c>
      <c r="W1946" s="6">
        <v>0</v>
      </c>
      <c r="X1946" s="5">
        <v>27</v>
      </c>
      <c r="Y1946" s="5">
        <v>7</v>
      </c>
      <c r="Z1946" s="5">
        <v>1</v>
      </c>
      <c r="AA1946" s="5">
        <v>0</v>
      </c>
      <c r="AB1946" s="5">
        <v>0</v>
      </c>
      <c r="AC1946" s="5">
        <v>0</v>
      </c>
      <c r="AD1946" s="5">
        <v>27</v>
      </c>
      <c r="AE1946" s="5">
        <v>7</v>
      </c>
      <c r="AF1946" s="5">
        <v>1</v>
      </c>
      <c r="AG1946" s="6">
        <v>14.285714285714286</v>
      </c>
      <c r="AH1946" s="6">
        <v>25.925925925925927</v>
      </c>
      <c r="AI1946" s="3"/>
      <c r="AJ1946" s="3"/>
    </row>
    <row r="1947" spans="1:36" hidden="1" x14ac:dyDescent="0.2">
      <c r="A1947" s="1" t="str">
        <f t="shared" si="30"/>
        <v>DaventryWhite Other</v>
      </c>
      <c r="B1947" s="3" t="s">
        <v>411</v>
      </c>
      <c r="C1947" s="3" t="s">
        <v>412</v>
      </c>
      <c r="D1947" s="3" t="s">
        <v>705</v>
      </c>
      <c r="E1947" s="5">
        <v>2112</v>
      </c>
      <c r="F1947" s="5">
        <v>0</v>
      </c>
      <c r="G1947" s="5">
        <v>0</v>
      </c>
      <c r="H1947" s="5">
        <v>0</v>
      </c>
      <c r="I1947" s="5">
        <v>0</v>
      </c>
      <c r="J1947" s="5">
        <v>218</v>
      </c>
      <c r="K1947" s="5">
        <v>278</v>
      </c>
      <c r="L1947" s="5">
        <v>230</v>
      </c>
      <c r="M1947" s="5">
        <v>0</v>
      </c>
      <c r="N1947" s="5">
        <v>0</v>
      </c>
      <c r="O1947" s="6">
        <v>0</v>
      </c>
      <c r="P1947" s="6">
        <v>0</v>
      </c>
      <c r="Q1947" s="6">
        <v>0</v>
      </c>
      <c r="R1947" s="6">
        <v>0</v>
      </c>
      <c r="S1947" s="6">
        <v>10.321969696969697</v>
      </c>
      <c r="T1947" s="6">
        <v>13.162878787878787</v>
      </c>
      <c r="U1947" s="6">
        <v>10.890151515151516</v>
      </c>
      <c r="V1947" s="6">
        <v>0</v>
      </c>
      <c r="W1947" s="6">
        <v>0</v>
      </c>
      <c r="X1947" s="5">
        <v>1140</v>
      </c>
      <c r="Y1947" s="5">
        <v>1018</v>
      </c>
      <c r="Z1947" s="5">
        <v>38</v>
      </c>
      <c r="AA1947" s="5">
        <v>0</v>
      </c>
      <c r="AB1947" s="5">
        <v>0</v>
      </c>
      <c r="AC1947" s="5">
        <v>0</v>
      </c>
      <c r="AD1947" s="5">
        <v>1140</v>
      </c>
      <c r="AE1947" s="5">
        <v>1018</v>
      </c>
      <c r="AF1947" s="5">
        <v>38</v>
      </c>
      <c r="AG1947" s="6">
        <v>3.7328094302554029</v>
      </c>
      <c r="AH1947" s="6">
        <v>89.298245614035082</v>
      </c>
      <c r="AI1947" s="3"/>
      <c r="AJ1947" s="3"/>
    </row>
    <row r="1948" spans="1:36" hidden="1" x14ac:dyDescent="0.2">
      <c r="A1948" s="1" t="str">
        <f t="shared" si="30"/>
        <v>DaventryMixed White and Black Caribbean</v>
      </c>
      <c r="B1948" s="3" t="s">
        <v>411</v>
      </c>
      <c r="C1948" s="3" t="s">
        <v>412</v>
      </c>
      <c r="D1948" s="3" t="s">
        <v>706</v>
      </c>
      <c r="E1948" s="5">
        <v>381</v>
      </c>
      <c r="F1948" s="5">
        <v>0</v>
      </c>
      <c r="G1948" s="5">
        <v>0</v>
      </c>
      <c r="H1948" s="5">
        <v>0</v>
      </c>
      <c r="I1948" s="5">
        <v>0</v>
      </c>
      <c r="J1948" s="5">
        <v>32</v>
      </c>
      <c r="K1948" s="5">
        <v>101</v>
      </c>
      <c r="L1948" s="5">
        <v>27</v>
      </c>
      <c r="M1948" s="5">
        <v>0</v>
      </c>
      <c r="N1948" s="5">
        <v>0</v>
      </c>
      <c r="O1948" s="6">
        <v>0</v>
      </c>
      <c r="P1948" s="6">
        <v>0</v>
      </c>
      <c r="Q1948" s="6">
        <v>0</v>
      </c>
      <c r="R1948" s="6">
        <v>0</v>
      </c>
      <c r="S1948" s="6">
        <v>8.3989501312335957</v>
      </c>
      <c r="T1948" s="6">
        <v>26.509186351706038</v>
      </c>
      <c r="U1948" s="6">
        <v>7.0866141732283463</v>
      </c>
      <c r="V1948" s="6">
        <v>0</v>
      </c>
      <c r="W1948" s="6">
        <v>0</v>
      </c>
      <c r="X1948" s="5">
        <v>111</v>
      </c>
      <c r="Y1948" s="5">
        <v>71</v>
      </c>
      <c r="Z1948" s="5">
        <v>10</v>
      </c>
      <c r="AA1948" s="5">
        <v>0</v>
      </c>
      <c r="AB1948" s="5">
        <v>0</v>
      </c>
      <c r="AC1948" s="5">
        <v>0</v>
      </c>
      <c r="AD1948" s="5">
        <v>111</v>
      </c>
      <c r="AE1948" s="5">
        <v>71</v>
      </c>
      <c r="AF1948" s="5">
        <v>10</v>
      </c>
      <c r="AG1948" s="6">
        <v>14.084507042253522</v>
      </c>
      <c r="AH1948" s="6">
        <v>63.963963963963963</v>
      </c>
      <c r="AI1948" s="3"/>
      <c r="AJ1948" s="3"/>
    </row>
    <row r="1949" spans="1:36" hidden="1" x14ac:dyDescent="0.2">
      <c r="A1949" s="1" t="str">
        <f t="shared" si="30"/>
        <v>DaventryMixed White and Black African</v>
      </c>
      <c r="B1949" s="3" t="s">
        <v>411</v>
      </c>
      <c r="C1949" s="3" t="s">
        <v>412</v>
      </c>
      <c r="D1949" s="3" t="s">
        <v>707</v>
      </c>
      <c r="E1949" s="5">
        <v>98</v>
      </c>
      <c r="F1949" s="5">
        <v>0</v>
      </c>
      <c r="G1949" s="5">
        <v>0</v>
      </c>
      <c r="H1949" s="5">
        <v>0</v>
      </c>
      <c r="I1949" s="5">
        <v>0</v>
      </c>
      <c r="J1949" s="5">
        <v>13</v>
      </c>
      <c r="K1949" s="5">
        <v>15</v>
      </c>
      <c r="L1949" s="5">
        <v>12</v>
      </c>
      <c r="M1949" s="5">
        <v>0</v>
      </c>
      <c r="N1949" s="5">
        <v>0</v>
      </c>
      <c r="O1949" s="6">
        <v>0</v>
      </c>
      <c r="P1949" s="6">
        <v>0</v>
      </c>
      <c r="Q1949" s="6">
        <v>0</v>
      </c>
      <c r="R1949" s="6">
        <v>0</v>
      </c>
      <c r="S1949" s="6">
        <v>13.26530612244898</v>
      </c>
      <c r="T1949" s="6">
        <v>15.306122448979592</v>
      </c>
      <c r="U1949" s="6">
        <v>12.244897959183673</v>
      </c>
      <c r="V1949" s="6">
        <v>0</v>
      </c>
      <c r="W1949" s="6">
        <v>0</v>
      </c>
      <c r="X1949" s="5">
        <v>20</v>
      </c>
      <c r="Y1949" s="5">
        <v>15</v>
      </c>
      <c r="Z1949" s="5">
        <v>2</v>
      </c>
      <c r="AA1949" s="5">
        <v>0</v>
      </c>
      <c r="AB1949" s="5">
        <v>0</v>
      </c>
      <c r="AC1949" s="5">
        <v>0</v>
      </c>
      <c r="AD1949" s="5">
        <v>20</v>
      </c>
      <c r="AE1949" s="5">
        <v>15</v>
      </c>
      <c r="AF1949" s="5">
        <v>2</v>
      </c>
      <c r="AG1949" s="6">
        <v>13.333333333333334</v>
      </c>
      <c r="AH1949" s="6">
        <v>75</v>
      </c>
      <c r="AI1949" s="3"/>
      <c r="AJ1949" s="3"/>
    </row>
    <row r="1950" spans="1:36" hidden="1" x14ac:dyDescent="0.2">
      <c r="A1950" s="1" t="str">
        <f t="shared" si="30"/>
        <v>DaventryMixed White and Asian</v>
      </c>
      <c r="B1950" s="3" t="s">
        <v>411</v>
      </c>
      <c r="C1950" s="3" t="s">
        <v>412</v>
      </c>
      <c r="D1950" s="3" t="s">
        <v>708</v>
      </c>
      <c r="E1950" s="5">
        <v>302</v>
      </c>
      <c r="F1950" s="5">
        <v>0</v>
      </c>
      <c r="G1950" s="5">
        <v>0</v>
      </c>
      <c r="H1950" s="5">
        <v>0</v>
      </c>
      <c r="I1950" s="5">
        <v>0</v>
      </c>
      <c r="J1950" s="5">
        <v>10</v>
      </c>
      <c r="K1950" s="5">
        <v>70</v>
      </c>
      <c r="L1950" s="5">
        <v>18</v>
      </c>
      <c r="M1950" s="5">
        <v>0</v>
      </c>
      <c r="N1950" s="5">
        <v>0</v>
      </c>
      <c r="O1950" s="6">
        <v>0</v>
      </c>
      <c r="P1950" s="6">
        <v>0</v>
      </c>
      <c r="Q1950" s="6">
        <v>0</v>
      </c>
      <c r="R1950" s="6">
        <v>0</v>
      </c>
      <c r="S1950" s="6">
        <v>3.3112582781456954</v>
      </c>
      <c r="T1950" s="6">
        <v>23.178807947019866</v>
      </c>
      <c r="U1950" s="6">
        <v>5.9602649006622519</v>
      </c>
      <c r="V1950" s="6">
        <v>0</v>
      </c>
      <c r="W1950" s="6">
        <v>0</v>
      </c>
      <c r="X1950" s="5">
        <v>74</v>
      </c>
      <c r="Y1950" s="5">
        <v>59</v>
      </c>
      <c r="Z1950" s="5">
        <v>5</v>
      </c>
      <c r="AA1950" s="5">
        <v>0</v>
      </c>
      <c r="AB1950" s="5">
        <v>0</v>
      </c>
      <c r="AC1950" s="5">
        <v>0</v>
      </c>
      <c r="AD1950" s="5">
        <v>74</v>
      </c>
      <c r="AE1950" s="5">
        <v>59</v>
      </c>
      <c r="AF1950" s="5">
        <v>5</v>
      </c>
      <c r="AG1950" s="6">
        <v>8.4745762711864412</v>
      </c>
      <c r="AH1950" s="6">
        <v>79.729729729729726</v>
      </c>
      <c r="AI1950" s="3"/>
      <c r="AJ1950" s="3"/>
    </row>
    <row r="1951" spans="1:36" hidden="1" x14ac:dyDescent="0.2">
      <c r="A1951" s="1" t="str">
        <f t="shared" si="30"/>
        <v>DaventryMixed Other</v>
      </c>
      <c r="B1951" s="3" t="s">
        <v>411</v>
      </c>
      <c r="C1951" s="3" t="s">
        <v>412</v>
      </c>
      <c r="D1951" s="3" t="s">
        <v>709</v>
      </c>
      <c r="E1951" s="5">
        <v>190</v>
      </c>
      <c r="F1951" s="5">
        <v>0</v>
      </c>
      <c r="G1951" s="5">
        <v>0</v>
      </c>
      <c r="H1951" s="5">
        <v>0</v>
      </c>
      <c r="I1951" s="5">
        <v>0</v>
      </c>
      <c r="J1951" s="5">
        <v>9</v>
      </c>
      <c r="K1951" s="5">
        <v>37</v>
      </c>
      <c r="L1951" s="5">
        <v>7</v>
      </c>
      <c r="M1951" s="5">
        <v>0</v>
      </c>
      <c r="N1951" s="5">
        <v>0</v>
      </c>
      <c r="O1951" s="6">
        <v>0</v>
      </c>
      <c r="P1951" s="6">
        <v>0</v>
      </c>
      <c r="Q1951" s="6">
        <v>0</v>
      </c>
      <c r="R1951" s="6">
        <v>0</v>
      </c>
      <c r="S1951" s="6">
        <v>4.7368421052631575</v>
      </c>
      <c r="T1951" s="6">
        <v>19.473684210526315</v>
      </c>
      <c r="U1951" s="6">
        <v>3.6842105263157894</v>
      </c>
      <c r="V1951" s="6">
        <v>0</v>
      </c>
      <c r="W1951" s="6">
        <v>0</v>
      </c>
      <c r="X1951" s="5">
        <v>65</v>
      </c>
      <c r="Y1951" s="5">
        <v>48</v>
      </c>
      <c r="Z1951" s="5">
        <v>3</v>
      </c>
      <c r="AA1951" s="5">
        <v>0</v>
      </c>
      <c r="AB1951" s="5">
        <v>0</v>
      </c>
      <c r="AC1951" s="5">
        <v>0</v>
      </c>
      <c r="AD1951" s="5">
        <v>65</v>
      </c>
      <c r="AE1951" s="5">
        <v>48</v>
      </c>
      <c r="AF1951" s="5">
        <v>3</v>
      </c>
      <c r="AG1951" s="6">
        <v>6.25</v>
      </c>
      <c r="AH1951" s="6">
        <v>73.84615384615384</v>
      </c>
      <c r="AI1951" s="3"/>
      <c r="AJ1951" s="3"/>
    </row>
    <row r="1952" spans="1:36" hidden="1" x14ac:dyDescent="0.2">
      <c r="A1952" s="1" t="str">
        <f t="shared" si="30"/>
        <v>DaventryIndian</v>
      </c>
      <c r="B1952" s="3" t="s">
        <v>411</v>
      </c>
      <c r="C1952" s="3" t="s">
        <v>412</v>
      </c>
      <c r="D1952" s="3" t="s">
        <v>710</v>
      </c>
      <c r="E1952" s="5">
        <v>551</v>
      </c>
      <c r="F1952" s="5">
        <v>0</v>
      </c>
      <c r="G1952" s="5">
        <v>0</v>
      </c>
      <c r="H1952" s="5">
        <v>0</v>
      </c>
      <c r="I1952" s="5">
        <v>0</v>
      </c>
      <c r="J1952" s="5">
        <v>28</v>
      </c>
      <c r="K1952" s="5">
        <v>82</v>
      </c>
      <c r="L1952" s="5">
        <v>63</v>
      </c>
      <c r="M1952" s="5">
        <v>0</v>
      </c>
      <c r="N1952" s="5">
        <v>0</v>
      </c>
      <c r="O1952" s="6">
        <v>0</v>
      </c>
      <c r="P1952" s="6">
        <v>0</v>
      </c>
      <c r="Q1952" s="6">
        <v>0</v>
      </c>
      <c r="R1952" s="6">
        <v>0</v>
      </c>
      <c r="S1952" s="6">
        <v>5.0816696914700543</v>
      </c>
      <c r="T1952" s="6">
        <v>14.882032667876588</v>
      </c>
      <c r="U1952" s="6">
        <v>11.433756805807622</v>
      </c>
      <c r="V1952" s="6">
        <v>0</v>
      </c>
      <c r="W1952" s="6">
        <v>0</v>
      </c>
      <c r="X1952" s="5">
        <v>264</v>
      </c>
      <c r="Y1952" s="5">
        <v>223</v>
      </c>
      <c r="Z1952" s="5">
        <v>5</v>
      </c>
      <c r="AA1952" s="5">
        <v>0</v>
      </c>
      <c r="AB1952" s="5">
        <v>0</v>
      </c>
      <c r="AC1952" s="5">
        <v>0</v>
      </c>
      <c r="AD1952" s="5">
        <v>264</v>
      </c>
      <c r="AE1952" s="5">
        <v>223</v>
      </c>
      <c r="AF1952" s="5">
        <v>5</v>
      </c>
      <c r="AG1952" s="6">
        <v>2.2421524663677128</v>
      </c>
      <c r="AH1952" s="6">
        <v>84.469696969696969</v>
      </c>
      <c r="AI1952" s="3"/>
      <c r="AJ1952" s="3"/>
    </row>
    <row r="1953" spans="1:36" hidden="1" x14ac:dyDescent="0.2">
      <c r="A1953" s="1" t="str">
        <f t="shared" si="30"/>
        <v>DaventryPakistani</v>
      </c>
      <c r="B1953" s="3" t="s">
        <v>411</v>
      </c>
      <c r="C1953" s="3" t="s">
        <v>412</v>
      </c>
      <c r="D1953" s="3" t="s">
        <v>711</v>
      </c>
      <c r="E1953" s="5">
        <v>172</v>
      </c>
      <c r="F1953" s="5">
        <v>0</v>
      </c>
      <c r="G1953" s="5">
        <v>0</v>
      </c>
      <c r="H1953" s="5">
        <v>0</v>
      </c>
      <c r="I1953" s="5">
        <v>0</v>
      </c>
      <c r="J1953" s="5">
        <v>11</v>
      </c>
      <c r="K1953" s="5">
        <v>49</v>
      </c>
      <c r="L1953" s="5">
        <v>8</v>
      </c>
      <c r="M1953" s="5">
        <v>0</v>
      </c>
      <c r="N1953" s="5">
        <v>0</v>
      </c>
      <c r="O1953" s="6">
        <v>0</v>
      </c>
      <c r="P1953" s="6">
        <v>0</v>
      </c>
      <c r="Q1953" s="6">
        <v>0</v>
      </c>
      <c r="R1953" s="6">
        <v>0</v>
      </c>
      <c r="S1953" s="6">
        <v>6.3953488372093021</v>
      </c>
      <c r="T1953" s="6">
        <v>28.488372093023255</v>
      </c>
      <c r="U1953" s="6">
        <v>4.6511627906976747</v>
      </c>
      <c r="V1953" s="6">
        <v>0</v>
      </c>
      <c r="W1953" s="6">
        <v>0</v>
      </c>
      <c r="X1953" s="5">
        <v>96</v>
      </c>
      <c r="Y1953" s="5">
        <v>51</v>
      </c>
      <c r="Z1953" s="5">
        <v>2</v>
      </c>
      <c r="AA1953" s="5">
        <v>0</v>
      </c>
      <c r="AB1953" s="5">
        <v>0</v>
      </c>
      <c r="AC1953" s="5">
        <v>0</v>
      </c>
      <c r="AD1953" s="5">
        <v>96</v>
      </c>
      <c r="AE1953" s="5">
        <v>51</v>
      </c>
      <c r="AF1953" s="5">
        <v>2</v>
      </c>
      <c r="AG1953" s="6">
        <v>3.9215686274509802</v>
      </c>
      <c r="AH1953" s="6">
        <v>53.125</v>
      </c>
      <c r="AI1953" s="3"/>
      <c r="AJ1953" s="3"/>
    </row>
    <row r="1954" spans="1:36" hidden="1" x14ac:dyDescent="0.2">
      <c r="A1954" s="1" t="str">
        <f t="shared" si="30"/>
        <v>DaventryBangladeshi</v>
      </c>
      <c r="B1954" s="3" t="s">
        <v>411</v>
      </c>
      <c r="C1954" s="3" t="s">
        <v>412</v>
      </c>
      <c r="D1954" s="3" t="s">
        <v>712</v>
      </c>
      <c r="E1954" s="5">
        <v>55</v>
      </c>
      <c r="F1954" s="5">
        <v>0</v>
      </c>
      <c r="G1954" s="5">
        <v>0</v>
      </c>
      <c r="H1954" s="5">
        <v>0</v>
      </c>
      <c r="I1954" s="5">
        <v>0</v>
      </c>
      <c r="J1954" s="5">
        <v>5</v>
      </c>
      <c r="K1954" s="5">
        <v>19</v>
      </c>
      <c r="L1954" s="5">
        <v>5</v>
      </c>
      <c r="M1954" s="5">
        <v>0</v>
      </c>
      <c r="N1954" s="5">
        <v>0</v>
      </c>
      <c r="O1954" s="6">
        <v>0</v>
      </c>
      <c r="P1954" s="6">
        <v>0</v>
      </c>
      <c r="Q1954" s="6">
        <v>0</v>
      </c>
      <c r="R1954" s="6">
        <v>0</v>
      </c>
      <c r="S1954" s="6">
        <v>9.0909090909090917</v>
      </c>
      <c r="T1954" s="6">
        <v>34.545454545454547</v>
      </c>
      <c r="U1954" s="6">
        <v>9.0909090909090917</v>
      </c>
      <c r="V1954" s="6">
        <v>0</v>
      </c>
      <c r="W1954" s="6">
        <v>0</v>
      </c>
      <c r="X1954" s="5">
        <v>25</v>
      </c>
      <c r="Y1954" s="5">
        <v>14</v>
      </c>
      <c r="Z1954" s="5">
        <v>0</v>
      </c>
      <c r="AA1954" s="5">
        <v>0</v>
      </c>
      <c r="AB1954" s="5">
        <v>0</v>
      </c>
      <c r="AC1954" s="5">
        <v>0</v>
      </c>
      <c r="AD1954" s="5">
        <v>25</v>
      </c>
      <c r="AE1954" s="5">
        <v>14</v>
      </c>
      <c r="AF1954" s="5">
        <v>0</v>
      </c>
      <c r="AG1954" s="6">
        <v>0</v>
      </c>
      <c r="AH1954" s="6">
        <v>56</v>
      </c>
      <c r="AI1954" s="3"/>
      <c r="AJ1954" s="3"/>
    </row>
    <row r="1955" spans="1:36" hidden="1" x14ac:dyDescent="0.2">
      <c r="A1955" s="1" t="str">
        <f t="shared" si="30"/>
        <v>DaventryChinese</v>
      </c>
      <c r="B1955" s="3" t="s">
        <v>411</v>
      </c>
      <c r="C1955" s="3" t="s">
        <v>412</v>
      </c>
      <c r="D1955" s="3" t="s">
        <v>713</v>
      </c>
      <c r="E1955" s="5">
        <v>151</v>
      </c>
      <c r="F1955" s="5">
        <v>0</v>
      </c>
      <c r="G1955" s="5">
        <v>0</v>
      </c>
      <c r="H1955" s="5">
        <v>0</v>
      </c>
      <c r="I1955" s="5">
        <v>0</v>
      </c>
      <c r="J1955" s="5">
        <v>14</v>
      </c>
      <c r="K1955" s="5">
        <v>14</v>
      </c>
      <c r="L1955" s="5">
        <v>17</v>
      </c>
      <c r="M1955" s="5">
        <v>0</v>
      </c>
      <c r="N1955" s="5">
        <v>0</v>
      </c>
      <c r="O1955" s="6">
        <v>0</v>
      </c>
      <c r="P1955" s="6">
        <v>0</v>
      </c>
      <c r="Q1955" s="6">
        <v>0</v>
      </c>
      <c r="R1955" s="6">
        <v>0</v>
      </c>
      <c r="S1955" s="6">
        <v>9.2715231788079464</v>
      </c>
      <c r="T1955" s="6">
        <v>9.2715231788079464</v>
      </c>
      <c r="U1955" s="6">
        <v>11.258278145695364</v>
      </c>
      <c r="V1955" s="6">
        <v>0</v>
      </c>
      <c r="W1955" s="6">
        <v>0</v>
      </c>
      <c r="X1955" s="5">
        <v>72</v>
      </c>
      <c r="Y1955" s="5">
        <v>60</v>
      </c>
      <c r="Z1955" s="5">
        <v>6</v>
      </c>
      <c r="AA1955" s="5">
        <v>0</v>
      </c>
      <c r="AB1955" s="5">
        <v>0</v>
      </c>
      <c r="AC1955" s="5">
        <v>0</v>
      </c>
      <c r="AD1955" s="5">
        <v>72</v>
      </c>
      <c r="AE1955" s="5">
        <v>60</v>
      </c>
      <c r="AF1955" s="5">
        <v>6</v>
      </c>
      <c r="AG1955" s="6">
        <v>10</v>
      </c>
      <c r="AH1955" s="6">
        <v>83.333333333333329</v>
      </c>
      <c r="AI1955" s="3"/>
      <c r="AJ1955" s="3"/>
    </row>
    <row r="1956" spans="1:36" hidden="1" x14ac:dyDescent="0.2">
      <c r="A1956" s="1" t="str">
        <f t="shared" si="30"/>
        <v>DaventryAsian Other</v>
      </c>
      <c r="B1956" s="3" t="s">
        <v>411</v>
      </c>
      <c r="C1956" s="3" t="s">
        <v>412</v>
      </c>
      <c r="D1956" s="3" t="s">
        <v>714</v>
      </c>
      <c r="E1956" s="5">
        <v>254</v>
      </c>
      <c r="F1956" s="5">
        <v>0</v>
      </c>
      <c r="G1956" s="5">
        <v>0</v>
      </c>
      <c r="H1956" s="5">
        <v>0</v>
      </c>
      <c r="I1956" s="5">
        <v>0</v>
      </c>
      <c r="J1956" s="5">
        <v>9</v>
      </c>
      <c r="K1956" s="5">
        <v>35</v>
      </c>
      <c r="L1956" s="5">
        <v>10</v>
      </c>
      <c r="M1956" s="5">
        <v>0</v>
      </c>
      <c r="N1956" s="5">
        <v>0</v>
      </c>
      <c r="O1956" s="6">
        <v>0</v>
      </c>
      <c r="P1956" s="6">
        <v>0</v>
      </c>
      <c r="Q1956" s="6">
        <v>0</v>
      </c>
      <c r="R1956" s="6">
        <v>0</v>
      </c>
      <c r="S1956" s="6">
        <v>3.5433070866141732</v>
      </c>
      <c r="T1956" s="6">
        <v>13.779527559055119</v>
      </c>
      <c r="U1956" s="6">
        <v>3.9370078740157481</v>
      </c>
      <c r="V1956" s="6">
        <v>0</v>
      </c>
      <c r="W1956" s="6">
        <v>0</v>
      </c>
      <c r="X1956" s="5">
        <v>125</v>
      </c>
      <c r="Y1956" s="5">
        <v>103</v>
      </c>
      <c r="Z1956" s="5">
        <v>7</v>
      </c>
      <c r="AA1956" s="5">
        <v>0</v>
      </c>
      <c r="AB1956" s="5">
        <v>0</v>
      </c>
      <c r="AC1956" s="5">
        <v>0</v>
      </c>
      <c r="AD1956" s="5">
        <v>125</v>
      </c>
      <c r="AE1956" s="5">
        <v>103</v>
      </c>
      <c r="AF1956" s="5">
        <v>7</v>
      </c>
      <c r="AG1956" s="6">
        <v>6.7961165048543686</v>
      </c>
      <c r="AH1956" s="6">
        <v>82.4</v>
      </c>
      <c r="AI1956" s="3"/>
      <c r="AJ1956" s="3"/>
    </row>
    <row r="1957" spans="1:36" hidden="1" x14ac:dyDescent="0.2">
      <c r="A1957" s="1" t="str">
        <f t="shared" si="30"/>
        <v>DaventryBlack African</v>
      </c>
      <c r="B1957" s="3" t="s">
        <v>411</v>
      </c>
      <c r="C1957" s="3" t="s">
        <v>412</v>
      </c>
      <c r="D1957" s="3" t="s">
        <v>715</v>
      </c>
      <c r="E1957" s="5">
        <v>213</v>
      </c>
      <c r="F1957" s="5">
        <v>0</v>
      </c>
      <c r="G1957" s="5">
        <v>0</v>
      </c>
      <c r="H1957" s="5">
        <v>0</v>
      </c>
      <c r="I1957" s="5">
        <v>0</v>
      </c>
      <c r="J1957" s="5">
        <v>15</v>
      </c>
      <c r="K1957" s="5">
        <v>54</v>
      </c>
      <c r="L1957" s="5">
        <v>11</v>
      </c>
      <c r="M1957" s="5">
        <v>0</v>
      </c>
      <c r="N1957" s="5">
        <v>0</v>
      </c>
      <c r="O1957" s="6">
        <v>0</v>
      </c>
      <c r="P1957" s="6">
        <v>0</v>
      </c>
      <c r="Q1957" s="6">
        <v>0</v>
      </c>
      <c r="R1957" s="6">
        <v>0</v>
      </c>
      <c r="S1957" s="6">
        <v>7.042253521126761</v>
      </c>
      <c r="T1957" s="6">
        <v>25.35211267605634</v>
      </c>
      <c r="U1957" s="6">
        <v>5.164319248826291</v>
      </c>
      <c r="V1957" s="6">
        <v>0</v>
      </c>
      <c r="W1957" s="6">
        <v>0</v>
      </c>
      <c r="X1957" s="5">
        <v>105</v>
      </c>
      <c r="Y1957" s="5">
        <v>75</v>
      </c>
      <c r="Z1957" s="5">
        <v>8</v>
      </c>
      <c r="AA1957" s="5">
        <v>0</v>
      </c>
      <c r="AB1957" s="5">
        <v>0</v>
      </c>
      <c r="AC1957" s="5">
        <v>0</v>
      </c>
      <c r="AD1957" s="5">
        <v>105</v>
      </c>
      <c r="AE1957" s="5">
        <v>75</v>
      </c>
      <c r="AF1957" s="5">
        <v>8</v>
      </c>
      <c r="AG1957" s="6">
        <v>10.666666666666666</v>
      </c>
      <c r="AH1957" s="6">
        <v>71.428571428571431</v>
      </c>
      <c r="AI1957" s="3"/>
      <c r="AJ1957" s="3"/>
    </row>
    <row r="1958" spans="1:36" hidden="1" x14ac:dyDescent="0.2">
      <c r="A1958" s="1" t="str">
        <f t="shared" si="30"/>
        <v>DaventryBlack Caribbean</v>
      </c>
      <c r="B1958" s="3" t="s">
        <v>411</v>
      </c>
      <c r="C1958" s="3" t="s">
        <v>412</v>
      </c>
      <c r="D1958" s="3" t="s">
        <v>716</v>
      </c>
      <c r="E1958" s="5">
        <v>211</v>
      </c>
      <c r="F1958" s="5">
        <v>0</v>
      </c>
      <c r="G1958" s="5">
        <v>0</v>
      </c>
      <c r="H1958" s="5">
        <v>0</v>
      </c>
      <c r="I1958" s="5">
        <v>0</v>
      </c>
      <c r="J1958" s="5">
        <v>9</v>
      </c>
      <c r="K1958" s="5">
        <v>104</v>
      </c>
      <c r="L1958" s="5">
        <v>12</v>
      </c>
      <c r="M1958" s="5">
        <v>0</v>
      </c>
      <c r="N1958" s="5">
        <v>0</v>
      </c>
      <c r="O1958" s="6">
        <v>0</v>
      </c>
      <c r="P1958" s="6">
        <v>0</v>
      </c>
      <c r="Q1958" s="6">
        <v>0</v>
      </c>
      <c r="R1958" s="6">
        <v>0</v>
      </c>
      <c r="S1958" s="6">
        <v>4.2654028436018958</v>
      </c>
      <c r="T1958" s="6">
        <v>49.289099526066352</v>
      </c>
      <c r="U1958" s="6">
        <v>5.6872037914691944</v>
      </c>
      <c r="V1958" s="6">
        <v>0</v>
      </c>
      <c r="W1958" s="6">
        <v>0</v>
      </c>
      <c r="X1958" s="5">
        <v>124</v>
      </c>
      <c r="Y1958" s="5">
        <v>63</v>
      </c>
      <c r="Z1958" s="5">
        <v>5</v>
      </c>
      <c r="AA1958" s="5">
        <v>0</v>
      </c>
      <c r="AB1958" s="5">
        <v>0</v>
      </c>
      <c r="AC1958" s="5">
        <v>0</v>
      </c>
      <c r="AD1958" s="5">
        <v>124</v>
      </c>
      <c r="AE1958" s="5">
        <v>63</v>
      </c>
      <c r="AF1958" s="5">
        <v>5</v>
      </c>
      <c r="AG1958" s="6">
        <v>7.9365079365079367</v>
      </c>
      <c r="AH1958" s="6">
        <v>50.806451612903224</v>
      </c>
      <c r="AI1958" s="3"/>
      <c r="AJ1958" s="3"/>
    </row>
    <row r="1959" spans="1:36" hidden="1" x14ac:dyDescent="0.2">
      <c r="A1959" s="1" t="str">
        <f t="shared" si="30"/>
        <v>DaventryBlack Other</v>
      </c>
      <c r="B1959" s="3" t="s">
        <v>411</v>
      </c>
      <c r="C1959" s="3" t="s">
        <v>412</v>
      </c>
      <c r="D1959" s="3" t="s">
        <v>717</v>
      </c>
      <c r="E1959" s="5">
        <v>57</v>
      </c>
      <c r="F1959" s="5">
        <v>0</v>
      </c>
      <c r="G1959" s="5">
        <v>0</v>
      </c>
      <c r="H1959" s="5">
        <v>0</v>
      </c>
      <c r="I1959" s="5">
        <v>0</v>
      </c>
      <c r="J1959" s="5">
        <v>2</v>
      </c>
      <c r="K1959" s="5">
        <v>27</v>
      </c>
      <c r="L1959" s="5">
        <v>3</v>
      </c>
      <c r="M1959" s="5">
        <v>0</v>
      </c>
      <c r="N1959" s="5">
        <v>0</v>
      </c>
      <c r="O1959" s="6">
        <v>0</v>
      </c>
      <c r="P1959" s="6">
        <v>0</v>
      </c>
      <c r="Q1959" s="6">
        <v>0</v>
      </c>
      <c r="R1959" s="6">
        <v>0</v>
      </c>
      <c r="S1959" s="6">
        <v>3.5087719298245612</v>
      </c>
      <c r="T1959" s="6">
        <v>47.368421052631582</v>
      </c>
      <c r="U1959" s="6">
        <v>5.2631578947368425</v>
      </c>
      <c r="V1959" s="6">
        <v>0</v>
      </c>
      <c r="W1959" s="6">
        <v>0</v>
      </c>
      <c r="X1959" s="5">
        <v>28</v>
      </c>
      <c r="Y1959" s="5">
        <v>12</v>
      </c>
      <c r="Z1959" s="5">
        <v>1</v>
      </c>
      <c r="AA1959" s="5">
        <v>0</v>
      </c>
      <c r="AB1959" s="5">
        <v>0</v>
      </c>
      <c r="AC1959" s="5">
        <v>0</v>
      </c>
      <c r="AD1959" s="5">
        <v>28</v>
      </c>
      <c r="AE1959" s="5">
        <v>12</v>
      </c>
      <c r="AF1959" s="5">
        <v>1</v>
      </c>
      <c r="AG1959" s="6">
        <v>8.3333333333333339</v>
      </c>
      <c r="AH1959" s="6">
        <v>42.857142857142854</v>
      </c>
      <c r="AI1959" s="3"/>
      <c r="AJ1959" s="3"/>
    </row>
    <row r="1960" spans="1:36" hidden="1" x14ac:dyDescent="0.2">
      <c r="A1960" s="1" t="str">
        <f t="shared" si="30"/>
        <v>DaventryArab</v>
      </c>
      <c r="B1960" s="3" t="s">
        <v>411</v>
      </c>
      <c r="C1960" s="3" t="s">
        <v>412</v>
      </c>
      <c r="D1960" s="3" t="s">
        <v>699</v>
      </c>
      <c r="E1960" s="5">
        <v>7</v>
      </c>
      <c r="F1960" s="5">
        <v>0</v>
      </c>
      <c r="G1960" s="5">
        <v>0</v>
      </c>
      <c r="H1960" s="5">
        <v>0</v>
      </c>
      <c r="I1960" s="5">
        <v>0</v>
      </c>
      <c r="J1960" s="5">
        <v>2</v>
      </c>
      <c r="K1960" s="5">
        <v>2</v>
      </c>
      <c r="L1960" s="5">
        <v>1</v>
      </c>
      <c r="M1960" s="5">
        <v>0</v>
      </c>
      <c r="N1960" s="5">
        <v>0</v>
      </c>
      <c r="O1960" s="6">
        <v>0</v>
      </c>
      <c r="P1960" s="6">
        <v>0</v>
      </c>
      <c r="Q1960" s="6">
        <v>0</v>
      </c>
      <c r="R1960" s="6">
        <v>0</v>
      </c>
      <c r="S1960" s="6">
        <v>28.571428571428573</v>
      </c>
      <c r="T1960" s="6">
        <v>28.571428571428573</v>
      </c>
      <c r="U1960" s="6">
        <v>14.285714285714286</v>
      </c>
      <c r="V1960" s="6">
        <v>0</v>
      </c>
      <c r="W1960" s="6">
        <v>0</v>
      </c>
      <c r="X1960" s="5">
        <v>7</v>
      </c>
      <c r="Y1960" s="5">
        <v>4</v>
      </c>
      <c r="Z1960" s="5">
        <v>0</v>
      </c>
      <c r="AA1960" s="5">
        <v>0</v>
      </c>
      <c r="AB1960" s="5">
        <v>0</v>
      </c>
      <c r="AC1960" s="5">
        <v>0</v>
      </c>
      <c r="AD1960" s="5">
        <v>7</v>
      </c>
      <c r="AE1960" s="5">
        <v>4</v>
      </c>
      <c r="AF1960" s="5">
        <v>0</v>
      </c>
      <c r="AG1960" s="6">
        <v>0</v>
      </c>
      <c r="AH1960" s="6">
        <v>57.142857142857146</v>
      </c>
      <c r="AI1960" s="3"/>
      <c r="AJ1960" s="3"/>
    </row>
    <row r="1961" spans="1:36" hidden="1" x14ac:dyDescent="0.2">
      <c r="A1961" s="1" t="str">
        <f t="shared" si="30"/>
        <v>DaventryOther</v>
      </c>
      <c r="B1961" s="3" t="s">
        <v>411</v>
      </c>
      <c r="C1961" s="3" t="s">
        <v>412</v>
      </c>
      <c r="D1961" s="3" t="s">
        <v>718</v>
      </c>
      <c r="E1961" s="5">
        <v>78</v>
      </c>
      <c r="F1961" s="5">
        <v>0</v>
      </c>
      <c r="G1961" s="5">
        <v>0</v>
      </c>
      <c r="H1961" s="5">
        <v>0</v>
      </c>
      <c r="I1961" s="5">
        <v>0</v>
      </c>
      <c r="J1961" s="5">
        <v>1</v>
      </c>
      <c r="K1961" s="5">
        <v>15</v>
      </c>
      <c r="L1961" s="5">
        <v>0</v>
      </c>
      <c r="M1961" s="5">
        <v>0</v>
      </c>
      <c r="N1961" s="5">
        <v>0</v>
      </c>
      <c r="O1961" s="6">
        <v>0</v>
      </c>
      <c r="P1961" s="6">
        <v>0</v>
      </c>
      <c r="Q1961" s="6">
        <v>0</v>
      </c>
      <c r="R1961" s="6">
        <v>0</v>
      </c>
      <c r="S1961" s="6">
        <v>1.2820512820512822</v>
      </c>
      <c r="T1961" s="6">
        <v>19.23076923076923</v>
      </c>
      <c r="U1961" s="6">
        <v>0</v>
      </c>
      <c r="V1961" s="6">
        <v>0</v>
      </c>
      <c r="W1961" s="6">
        <v>0</v>
      </c>
      <c r="X1961" s="5">
        <v>44</v>
      </c>
      <c r="Y1961" s="5">
        <v>31</v>
      </c>
      <c r="Z1961" s="5">
        <v>2</v>
      </c>
      <c r="AA1961" s="5">
        <v>0</v>
      </c>
      <c r="AB1961" s="5">
        <v>0</v>
      </c>
      <c r="AC1961" s="5">
        <v>0</v>
      </c>
      <c r="AD1961" s="5">
        <v>44</v>
      </c>
      <c r="AE1961" s="5">
        <v>31</v>
      </c>
      <c r="AF1961" s="5">
        <v>2</v>
      </c>
      <c r="AG1961" s="6">
        <v>6.4516129032258061</v>
      </c>
      <c r="AH1961" s="6">
        <v>70.454545454545453</v>
      </c>
      <c r="AI1961" s="3"/>
      <c r="AJ1961" s="3"/>
    </row>
    <row r="1962" spans="1:36" x14ac:dyDescent="0.2">
      <c r="A1962" s="1" t="str">
        <f t="shared" si="30"/>
        <v>DerbyAll people</v>
      </c>
      <c r="B1962" s="3" t="s">
        <v>75</v>
      </c>
      <c r="C1962" s="3" t="s">
        <v>76</v>
      </c>
      <c r="D1962" s="3" t="s">
        <v>700</v>
      </c>
      <c r="E1962" s="5">
        <v>248752</v>
      </c>
      <c r="F1962" s="5">
        <v>38863</v>
      </c>
      <c r="G1962" s="5">
        <v>41466</v>
      </c>
      <c r="H1962" s="5">
        <v>25777</v>
      </c>
      <c r="I1962" s="5">
        <v>7953</v>
      </c>
      <c r="J1962" s="5">
        <v>34867</v>
      </c>
      <c r="K1962" s="5">
        <v>0</v>
      </c>
      <c r="L1962" s="5">
        <v>30334</v>
      </c>
      <c r="M1962" s="5">
        <v>64355</v>
      </c>
      <c r="N1962" s="5">
        <v>4143</v>
      </c>
      <c r="O1962" s="6">
        <v>15.62319096931884</v>
      </c>
      <c r="P1962" s="6">
        <v>16.669614716665595</v>
      </c>
      <c r="Q1962" s="6">
        <v>10.362529748504535</v>
      </c>
      <c r="R1962" s="6">
        <v>3.1971602238373964</v>
      </c>
      <c r="S1962" s="6">
        <v>14.016771724448446</v>
      </c>
      <c r="T1962" s="6">
        <v>0</v>
      </c>
      <c r="U1962" s="6">
        <v>12.194474818292917</v>
      </c>
      <c r="V1962" s="6">
        <v>25.871148774683217</v>
      </c>
      <c r="W1962" s="6">
        <v>1.6655142471216311</v>
      </c>
      <c r="X1962" s="5">
        <v>84493</v>
      </c>
      <c r="Y1962" s="5">
        <v>71980</v>
      </c>
      <c r="Z1962" s="5">
        <v>5059</v>
      </c>
      <c r="AA1962" s="5">
        <v>10570</v>
      </c>
      <c r="AB1962" s="5">
        <v>7872</v>
      </c>
      <c r="AC1962" s="5">
        <v>1092</v>
      </c>
      <c r="AD1962" s="5">
        <v>73923</v>
      </c>
      <c r="AE1962" s="5">
        <v>64108</v>
      </c>
      <c r="AF1962" s="5">
        <v>3967</v>
      </c>
      <c r="AG1962" s="6">
        <v>6.1879952580021218</v>
      </c>
      <c r="AH1962" s="6">
        <v>86.722670887274603</v>
      </c>
      <c r="AI1962" s="3">
        <v>13.871951219512194</v>
      </c>
      <c r="AJ1962" s="3">
        <v>74.474929044465469</v>
      </c>
    </row>
    <row r="1963" spans="1:36" hidden="1" x14ac:dyDescent="0.2">
      <c r="A1963" s="1" t="str">
        <f t="shared" si="30"/>
        <v>DerbyWhite British</v>
      </c>
      <c r="B1963" s="3" t="s">
        <v>75</v>
      </c>
      <c r="C1963" s="3" t="s">
        <v>76</v>
      </c>
      <c r="D1963" s="3" t="s">
        <v>701</v>
      </c>
      <c r="E1963" s="5">
        <v>187386</v>
      </c>
      <c r="F1963" s="5">
        <v>22902</v>
      </c>
      <c r="G1963" s="5">
        <v>22181</v>
      </c>
      <c r="H1963" s="5">
        <v>17977</v>
      </c>
      <c r="I1963" s="5">
        <v>5184</v>
      </c>
      <c r="J1963" s="5">
        <v>23228</v>
      </c>
      <c r="K1963" s="5">
        <v>0</v>
      </c>
      <c r="L1963" s="5">
        <v>17339</v>
      </c>
      <c r="M1963" s="5">
        <v>34926</v>
      </c>
      <c r="N1963" s="5">
        <v>2836</v>
      </c>
      <c r="O1963" s="6">
        <v>12.221830873170887</v>
      </c>
      <c r="P1963" s="6">
        <v>11.837063601336279</v>
      </c>
      <c r="Q1963" s="6">
        <v>9.5935662215960633</v>
      </c>
      <c r="R1963" s="6">
        <v>2.7664820210688097</v>
      </c>
      <c r="S1963" s="6">
        <v>12.395803315082237</v>
      </c>
      <c r="T1963" s="6">
        <v>0</v>
      </c>
      <c r="U1963" s="6">
        <v>9.2530925469352034</v>
      </c>
      <c r="V1963" s="6">
        <v>18.638532227594379</v>
      </c>
      <c r="W1963" s="6">
        <v>1.5134535130692794</v>
      </c>
      <c r="X1963" s="5">
        <v>61008</v>
      </c>
      <c r="Y1963" s="5">
        <v>53150</v>
      </c>
      <c r="Z1963" s="5">
        <v>3212</v>
      </c>
      <c r="AA1963" s="5">
        <v>6027</v>
      </c>
      <c r="AB1963" s="5">
        <v>4531</v>
      </c>
      <c r="AC1963" s="5">
        <v>635</v>
      </c>
      <c r="AD1963" s="5">
        <v>54981</v>
      </c>
      <c r="AE1963" s="5">
        <v>48619</v>
      </c>
      <c r="AF1963" s="5">
        <v>2577</v>
      </c>
      <c r="AG1963" s="6">
        <v>5.3003969641498179</v>
      </c>
      <c r="AH1963" s="6">
        <v>88.428729924883143</v>
      </c>
      <c r="AI1963" s="3">
        <v>14.014566320900464</v>
      </c>
      <c r="AJ1963" s="3">
        <v>75.17836402853824</v>
      </c>
    </row>
    <row r="1964" spans="1:36" hidden="1" x14ac:dyDescent="0.2">
      <c r="A1964" s="1" t="str">
        <f t="shared" si="30"/>
        <v>DerbyMinorities - all other than White British</v>
      </c>
      <c r="B1964" s="3" t="s">
        <v>75</v>
      </c>
      <c r="C1964" s="3" t="s">
        <v>76</v>
      </c>
      <c r="D1964" s="3" t="s">
        <v>702</v>
      </c>
      <c r="E1964" s="5">
        <v>61366</v>
      </c>
      <c r="F1964" s="5">
        <v>15961</v>
      </c>
      <c r="G1964" s="5">
        <v>19285</v>
      </c>
      <c r="H1964" s="5">
        <v>7800</v>
      </c>
      <c r="I1964" s="5">
        <v>2769</v>
      </c>
      <c r="J1964" s="5">
        <v>11639</v>
      </c>
      <c r="K1964" s="5">
        <v>0</v>
      </c>
      <c r="L1964" s="5">
        <v>12995</v>
      </c>
      <c r="M1964" s="5">
        <v>29429</v>
      </c>
      <c r="N1964" s="5">
        <v>1307</v>
      </c>
      <c r="O1964" s="6">
        <v>26.00951667046899</v>
      </c>
      <c r="P1964" s="6">
        <v>31.426196916859499</v>
      </c>
      <c r="Q1964" s="6">
        <v>12.710621516800835</v>
      </c>
      <c r="R1964" s="6">
        <v>4.5122706384642965</v>
      </c>
      <c r="S1964" s="6">
        <v>18.966528696672423</v>
      </c>
      <c r="T1964" s="6">
        <v>0</v>
      </c>
      <c r="U1964" s="6">
        <v>21.176221360362415</v>
      </c>
      <c r="V1964" s="6">
        <v>47.956523156145096</v>
      </c>
      <c r="W1964" s="6">
        <v>2.1298438874947041</v>
      </c>
      <c r="X1964" s="5">
        <v>23485</v>
      </c>
      <c r="Y1964" s="5">
        <v>18830</v>
      </c>
      <c r="Z1964" s="5">
        <v>1847</v>
      </c>
      <c r="AA1964" s="5">
        <v>4543</v>
      </c>
      <c r="AB1964" s="5">
        <v>3341</v>
      </c>
      <c r="AC1964" s="5">
        <v>457</v>
      </c>
      <c r="AD1964" s="5">
        <v>18942</v>
      </c>
      <c r="AE1964" s="5">
        <v>15489</v>
      </c>
      <c r="AF1964" s="5">
        <v>1390</v>
      </c>
      <c r="AG1964" s="6">
        <v>8.9741106591774802</v>
      </c>
      <c r="AH1964" s="6">
        <v>81.770668356034207</v>
      </c>
      <c r="AI1964" s="3">
        <v>13.678539359473211</v>
      </c>
      <c r="AJ1964" s="3">
        <v>73.541712524763369</v>
      </c>
    </row>
    <row r="1965" spans="1:36" hidden="1" x14ac:dyDescent="0.2">
      <c r="A1965" s="1" t="str">
        <f t="shared" si="30"/>
        <v>DerbyWhite Irish</v>
      </c>
      <c r="B1965" s="3" t="s">
        <v>75</v>
      </c>
      <c r="C1965" s="3" t="s">
        <v>76</v>
      </c>
      <c r="D1965" s="3" t="s">
        <v>703</v>
      </c>
      <c r="E1965" s="5">
        <v>2319</v>
      </c>
      <c r="F1965" s="5">
        <v>361</v>
      </c>
      <c r="G1965" s="5">
        <v>323</v>
      </c>
      <c r="H1965" s="5">
        <v>273</v>
      </c>
      <c r="I1965" s="5">
        <v>85</v>
      </c>
      <c r="J1965" s="5">
        <v>277</v>
      </c>
      <c r="K1965" s="5">
        <v>0</v>
      </c>
      <c r="L1965" s="5">
        <v>317</v>
      </c>
      <c r="M1965" s="5">
        <v>692</v>
      </c>
      <c r="N1965" s="5">
        <v>54</v>
      </c>
      <c r="O1965" s="6">
        <v>15.567054764984908</v>
      </c>
      <c r="P1965" s="6">
        <v>13.928417421302285</v>
      </c>
      <c r="Q1965" s="6">
        <v>11.772315653298836</v>
      </c>
      <c r="R1965" s="6">
        <v>3.6653730056058644</v>
      </c>
      <c r="S1965" s="6">
        <v>11.944803794739112</v>
      </c>
      <c r="T1965" s="6">
        <v>0</v>
      </c>
      <c r="U1965" s="6">
        <v>13.669685209141871</v>
      </c>
      <c r="V1965" s="6">
        <v>29.840448469167743</v>
      </c>
      <c r="W1965" s="6">
        <v>2.3285899094437257</v>
      </c>
      <c r="X1965" s="5">
        <v>664</v>
      </c>
      <c r="Y1965" s="5">
        <v>554</v>
      </c>
      <c r="Z1965" s="5">
        <v>52</v>
      </c>
      <c r="AA1965" s="5">
        <v>80</v>
      </c>
      <c r="AB1965" s="5">
        <v>59</v>
      </c>
      <c r="AC1965" s="5">
        <v>13</v>
      </c>
      <c r="AD1965" s="5">
        <v>584</v>
      </c>
      <c r="AE1965" s="5">
        <v>495</v>
      </c>
      <c r="AF1965" s="5">
        <v>39</v>
      </c>
      <c r="AG1965" s="6">
        <v>7.8787878787878789</v>
      </c>
      <c r="AH1965" s="6">
        <v>84.760273972602747</v>
      </c>
      <c r="AI1965" s="3">
        <v>22.033898305084747</v>
      </c>
      <c r="AJ1965" s="3">
        <v>73.75</v>
      </c>
    </row>
    <row r="1966" spans="1:36" hidden="1" x14ac:dyDescent="0.2">
      <c r="A1966" s="1" t="str">
        <f t="shared" si="30"/>
        <v>DerbyWhite Gyspy or Irish Traveller</v>
      </c>
      <c r="B1966" s="3" t="s">
        <v>75</v>
      </c>
      <c r="C1966" s="3" t="s">
        <v>76</v>
      </c>
      <c r="D1966" s="3" t="s">
        <v>704</v>
      </c>
      <c r="E1966" s="5">
        <v>295</v>
      </c>
      <c r="F1966" s="5">
        <v>124</v>
      </c>
      <c r="G1966" s="5">
        <v>146</v>
      </c>
      <c r="H1966" s="5">
        <v>60</v>
      </c>
      <c r="I1966" s="5">
        <v>13</v>
      </c>
      <c r="J1966" s="5">
        <v>104</v>
      </c>
      <c r="K1966" s="5">
        <v>0</v>
      </c>
      <c r="L1966" s="5">
        <v>58</v>
      </c>
      <c r="M1966" s="5">
        <v>185</v>
      </c>
      <c r="N1966" s="5">
        <v>10</v>
      </c>
      <c r="O1966" s="6">
        <v>42.033898305084747</v>
      </c>
      <c r="P1966" s="6">
        <v>49.491525423728817</v>
      </c>
      <c r="Q1966" s="6">
        <v>20.338983050847457</v>
      </c>
      <c r="R1966" s="6">
        <v>4.406779661016949</v>
      </c>
      <c r="S1966" s="6">
        <v>35.254237288135592</v>
      </c>
      <c r="T1966" s="6">
        <v>0</v>
      </c>
      <c r="U1966" s="6">
        <v>19.661016949152543</v>
      </c>
      <c r="V1966" s="6">
        <v>62.711864406779661</v>
      </c>
      <c r="W1966" s="6">
        <v>3.3898305084745761</v>
      </c>
      <c r="X1966" s="5">
        <v>101</v>
      </c>
      <c r="Y1966" s="5">
        <v>63</v>
      </c>
      <c r="Z1966" s="5">
        <v>7</v>
      </c>
      <c r="AA1966" s="5">
        <v>32</v>
      </c>
      <c r="AB1966" s="5">
        <v>20</v>
      </c>
      <c r="AC1966" s="5">
        <v>2</v>
      </c>
      <c r="AD1966" s="5">
        <v>69</v>
      </c>
      <c r="AE1966" s="5">
        <v>43</v>
      </c>
      <c r="AF1966" s="5">
        <v>5</v>
      </c>
      <c r="AG1966" s="6">
        <v>11.627906976744185</v>
      </c>
      <c r="AH1966" s="6">
        <v>62.318840579710148</v>
      </c>
      <c r="AI1966" s="3">
        <v>10</v>
      </c>
      <c r="AJ1966" s="3">
        <v>62.5</v>
      </c>
    </row>
    <row r="1967" spans="1:36" hidden="1" x14ac:dyDescent="0.2">
      <c r="A1967" s="1" t="str">
        <f t="shared" si="30"/>
        <v>DerbyWhite Other</v>
      </c>
      <c r="B1967" s="3" t="s">
        <v>75</v>
      </c>
      <c r="C1967" s="3" t="s">
        <v>76</v>
      </c>
      <c r="D1967" s="3" t="s">
        <v>705</v>
      </c>
      <c r="E1967" s="5">
        <v>9751</v>
      </c>
      <c r="F1967" s="5">
        <v>2997</v>
      </c>
      <c r="G1967" s="5">
        <v>3194</v>
      </c>
      <c r="H1967" s="5">
        <v>2027</v>
      </c>
      <c r="I1967" s="5">
        <v>793</v>
      </c>
      <c r="J1967" s="5">
        <v>1984</v>
      </c>
      <c r="K1967" s="5">
        <v>0</v>
      </c>
      <c r="L1967" s="5">
        <v>2354</v>
      </c>
      <c r="M1967" s="5">
        <v>5127</v>
      </c>
      <c r="N1967" s="5">
        <v>347</v>
      </c>
      <c r="O1967" s="6">
        <v>30.735309199056505</v>
      </c>
      <c r="P1967" s="6">
        <v>32.755614808737569</v>
      </c>
      <c r="Q1967" s="6">
        <v>20.787611527022868</v>
      </c>
      <c r="R1967" s="6">
        <v>8.1324992308481185</v>
      </c>
      <c r="S1967" s="6">
        <v>20.346631114757461</v>
      </c>
      <c r="T1967" s="6">
        <v>0</v>
      </c>
      <c r="U1967" s="6">
        <v>24.141113731924932</v>
      </c>
      <c r="V1967" s="6">
        <v>52.5792226438314</v>
      </c>
      <c r="W1967" s="6">
        <v>3.5586093733976001</v>
      </c>
      <c r="X1967" s="5">
        <v>4612</v>
      </c>
      <c r="Y1967" s="5">
        <v>4053</v>
      </c>
      <c r="Z1967" s="5">
        <v>264</v>
      </c>
      <c r="AA1967" s="5">
        <v>987</v>
      </c>
      <c r="AB1967" s="5">
        <v>857</v>
      </c>
      <c r="AC1967" s="5">
        <v>69</v>
      </c>
      <c r="AD1967" s="5">
        <v>3625</v>
      </c>
      <c r="AE1967" s="5">
        <v>3196</v>
      </c>
      <c r="AF1967" s="5">
        <v>195</v>
      </c>
      <c r="AG1967" s="6">
        <v>6.1013767209011265</v>
      </c>
      <c r="AH1967" s="6">
        <v>88.165517241379305</v>
      </c>
      <c r="AI1967" s="3">
        <v>8.0513418903150527</v>
      </c>
      <c r="AJ1967" s="3">
        <v>86.82877406281662</v>
      </c>
    </row>
    <row r="1968" spans="1:36" hidden="1" x14ac:dyDescent="0.2">
      <c r="A1968" s="1" t="str">
        <f t="shared" si="30"/>
        <v>DerbyMixed White and Black Caribbean</v>
      </c>
      <c r="B1968" s="3" t="s">
        <v>75</v>
      </c>
      <c r="C1968" s="3" t="s">
        <v>76</v>
      </c>
      <c r="D1968" s="3" t="s">
        <v>706</v>
      </c>
      <c r="E1968" s="5">
        <v>3916</v>
      </c>
      <c r="F1968" s="5">
        <v>1015</v>
      </c>
      <c r="G1968" s="5">
        <v>1148</v>
      </c>
      <c r="H1968" s="5">
        <v>789</v>
      </c>
      <c r="I1968" s="5">
        <v>159</v>
      </c>
      <c r="J1968" s="5">
        <v>893</v>
      </c>
      <c r="K1968" s="5">
        <v>0</v>
      </c>
      <c r="L1968" s="5">
        <v>716</v>
      </c>
      <c r="M1968" s="5">
        <v>1284</v>
      </c>
      <c r="N1968" s="5">
        <v>114</v>
      </c>
      <c r="O1968" s="6">
        <v>25.919305413687436</v>
      </c>
      <c r="P1968" s="6">
        <v>29.315628192032687</v>
      </c>
      <c r="Q1968" s="6">
        <v>20.148110316649642</v>
      </c>
      <c r="R1968" s="6">
        <v>4.0602655771195098</v>
      </c>
      <c r="S1968" s="6">
        <v>22.803881511746681</v>
      </c>
      <c r="T1968" s="6">
        <v>0</v>
      </c>
      <c r="U1968" s="6">
        <v>18.283963227783453</v>
      </c>
      <c r="V1968" s="6">
        <v>32.788559754851889</v>
      </c>
      <c r="W1968" s="6">
        <v>2.9111338100102144</v>
      </c>
      <c r="X1968" s="5">
        <v>890</v>
      </c>
      <c r="Y1968" s="5">
        <v>717</v>
      </c>
      <c r="Z1968" s="5">
        <v>120</v>
      </c>
      <c r="AA1968" s="5">
        <v>141</v>
      </c>
      <c r="AB1968" s="5">
        <v>103</v>
      </c>
      <c r="AC1968" s="5">
        <v>17</v>
      </c>
      <c r="AD1968" s="5">
        <v>749</v>
      </c>
      <c r="AE1968" s="5">
        <v>614</v>
      </c>
      <c r="AF1968" s="5">
        <v>103</v>
      </c>
      <c r="AG1968" s="6">
        <v>16.775244299674267</v>
      </c>
      <c r="AH1968" s="6">
        <v>81.975967957276367</v>
      </c>
      <c r="AI1968" s="3">
        <v>16.50485436893204</v>
      </c>
      <c r="AJ1968" s="3">
        <v>73.049645390070921</v>
      </c>
    </row>
    <row r="1969" spans="1:36" hidden="1" x14ac:dyDescent="0.2">
      <c r="A1969" s="1" t="str">
        <f t="shared" si="30"/>
        <v>DerbyMixed White and Black African</v>
      </c>
      <c r="B1969" s="3" t="s">
        <v>75</v>
      </c>
      <c r="C1969" s="3" t="s">
        <v>76</v>
      </c>
      <c r="D1969" s="3" t="s">
        <v>707</v>
      </c>
      <c r="E1969" s="5">
        <v>533</v>
      </c>
      <c r="F1969" s="5">
        <v>164</v>
      </c>
      <c r="G1969" s="5">
        <v>178</v>
      </c>
      <c r="H1969" s="5">
        <v>91</v>
      </c>
      <c r="I1969" s="5">
        <v>28</v>
      </c>
      <c r="J1969" s="5">
        <v>118</v>
      </c>
      <c r="K1969" s="5">
        <v>0</v>
      </c>
      <c r="L1969" s="5">
        <v>118</v>
      </c>
      <c r="M1969" s="5">
        <v>228</v>
      </c>
      <c r="N1969" s="5">
        <v>19</v>
      </c>
      <c r="O1969" s="6">
        <v>30.76923076923077</v>
      </c>
      <c r="P1969" s="6">
        <v>33.395872420262663</v>
      </c>
      <c r="Q1969" s="6">
        <v>17.073170731707318</v>
      </c>
      <c r="R1969" s="6">
        <v>5.2532833020637897</v>
      </c>
      <c r="S1969" s="6">
        <v>22.138836772983115</v>
      </c>
      <c r="T1969" s="6">
        <v>0</v>
      </c>
      <c r="U1969" s="6">
        <v>22.138836772983115</v>
      </c>
      <c r="V1969" s="6">
        <v>42.776735459662291</v>
      </c>
      <c r="W1969" s="6">
        <v>3.5647279549718576</v>
      </c>
      <c r="X1969" s="5">
        <v>141</v>
      </c>
      <c r="Y1969" s="5">
        <v>108</v>
      </c>
      <c r="Z1969" s="5">
        <v>25</v>
      </c>
      <c r="AA1969" s="5">
        <v>28</v>
      </c>
      <c r="AB1969" s="5">
        <v>19</v>
      </c>
      <c r="AC1969" s="5">
        <v>7</v>
      </c>
      <c r="AD1969" s="5">
        <v>113</v>
      </c>
      <c r="AE1969" s="5">
        <v>89</v>
      </c>
      <c r="AF1969" s="5">
        <v>18</v>
      </c>
      <c r="AG1969" s="6">
        <v>20.224719101123597</v>
      </c>
      <c r="AH1969" s="6">
        <v>78.761061946902657</v>
      </c>
      <c r="AI1969" s="3">
        <v>36.842105263157897</v>
      </c>
      <c r="AJ1969" s="3">
        <v>67.857142857142861</v>
      </c>
    </row>
    <row r="1970" spans="1:36" hidden="1" x14ac:dyDescent="0.2">
      <c r="A1970" s="1" t="str">
        <f t="shared" si="30"/>
        <v>DerbyMixed White and Asian</v>
      </c>
      <c r="B1970" s="3" t="s">
        <v>75</v>
      </c>
      <c r="C1970" s="3" t="s">
        <v>76</v>
      </c>
      <c r="D1970" s="3" t="s">
        <v>708</v>
      </c>
      <c r="E1970" s="5">
        <v>1772</v>
      </c>
      <c r="F1970" s="5">
        <v>424</v>
      </c>
      <c r="G1970" s="5">
        <v>473</v>
      </c>
      <c r="H1970" s="5">
        <v>283</v>
      </c>
      <c r="I1970" s="5">
        <v>90</v>
      </c>
      <c r="J1970" s="5">
        <v>349</v>
      </c>
      <c r="K1970" s="5">
        <v>0</v>
      </c>
      <c r="L1970" s="5">
        <v>324</v>
      </c>
      <c r="M1970" s="5">
        <v>625</v>
      </c>
      <c r="N1970" s="5">
        <v>35</v>
      </c>
      <c r="O1970" s="6">
        <v>23.927765237020317</v>
      </c>
      <c r="P1970" s="6">
        <v>26.693002257336342</v>
      </c>
      <c r="Q1970" s="6">
        <v>15.970654627539503</v>
      </c>
      <c r="R1970" s="6">
        <v>5.0790067720090297</v>
      </c>
      <c r="S1970" s="6">
        <v>19.695259593679459</v>
      </c>
      <c r="T1970" s="6">
        <v>0</v>
      </c>
      <c r="U1970" s="6">
        <v>18.284424379232505</v>
      </c>
      <c r="V1970" s="6">
        <v>35.270880361173816</v>
      </c>
      <c r="W1970" s="6">
        <v>1.9751693002257336</v>
      </c>
      <c r="X1970" s="5">
        <v>410</v>
      </c>
      <c r="Y1970" s="5">
        <v>335</v>
      </c>
      <c r="Z1970" s="5">
        <v>43</v>
      </c>
      <c r="AA1970" s="5">
        <v>81</v>
      </c>
      <c r="AB1970" s="5">
        <v>61</v>
      </c>
      <c r="AC1970" s="5">
        <v>17</v>
      </c>
      <c r="AD1970" s="5">
        <v>329</v>
      </c>
      <c r="AE1970" s="5">
        <v>274</v>
      </c>
      <c r="AF1970" s="5">
        <v>26</v>
      </c>
      <c r="AG1970" s="6">
        <v>9.4890510948905114</v>
      </c>
      <c r="AH1970" s="6">
        <v>83.282674772036472</v>
      </c>
      <c r="AI1970" s="3">
        <v>27.868852459016395</v>
      </c>
      <c r="AJ1970" s="3">
        <v>75.308641975308646</v>
      </c>
    </row>
    <row r="1971" spans="1:36" hidden="1" x14ac:dyDescent="0.2">
      <c r="A1971" s="1" t="str">
        <f t="shared" si="30"/>
        <v>DerbyMixed Other</v>
      </c>
      <c r="B1971" s="3" t="s">
        <v>75</v>
      </c>
      <c r="C1971" s="3" t="s">
        <v>76</v>
      </c>
      <c r="D1971" s="3" t="s">
        <v>709</v>
      </c>
      <c r="E1971" s="5">
        <v>1011</v>
      </c>
      <c r="F1971" s="5">
        <v>182</v>
      </c>
      <c r="G1971" s="5">
        <v>223</v>
      </c>
      <c r="H1971" s="5">
        <v>151</v>
      </c>
      <c r="I1971" s="5">
        <v>49</v>
      </c>
      <c r="J1971" s="5">
        <v>150</v>
      </c>
      <c r="K1971" s="5">
        <v>0</v>
      </c>
      <c r="L1971" s="5">
        <v>200</v>
      </c>
      <c r="M1971" s="5">
        <v>387</v>
      </c>
      <c r="N1971" s="5">
        <v>30</v>
      </c>
      <c r="O1971" s="6">
        <v>18.001978239366963</v>
      </c>
      <c r="P1971" s="6">
        <v>22.05736894164194</v>
      </c>
      <c r="Q1971" s="6">
        <v>14.93570722057369</v>
      </c>
      <c r="R1971" s="6">
        <v>4.8466864490603365</v>
      </c>
      <c r="S1971" s="6">
        <v>14.836795252225519</v>
      </c>
      <c r="T1971" s="6">
        <v>0</v>
      </c>
      <c r="U1971" s="6">
        <v>19.782393669634025</v>
      </c>
      <c r="V1971" s="6">
        <v>38.27893175074184</v>
      </c>
      <c r="W1971" s="6">
        <v>2.9673590504451037</v>
      </c>
      <c r="X1971" s="5">
        <v>258</v>
      </c>
      <c r="Y1971" s="5">
        <v>212</v>
      </c>
      <c r="Z1971" s="5">
        <v>27</v>
      </c>
      <c r="AA1971" s="5">
        <v>26</v>
      </c>
      <c r="AB1971" s="5">
        <v>22</v>
      </c>
      <c r="AC1971" s="5">
        <v>5</v>
      </c>
      <c r="AD1971" s="5">
        <v>232</v>
      </c>
      <c r="AE1971" s="5">
        <v>190</v>
      </c>
      <c r="AF1971" s="5">
        <v>22</v>
      </c>
      <c r="AG1971" s="6">
        <v>11.578947368421053</v>
      </c>
      <c r="AH1971" s="6">
        <v>81.896551724137936</v>
      </c>
      <c r="AI1971" s="3">
        <v>22.727272727272727</v>
      </c>
      <c r="AJ1971" s="3">
        <v>84.615384615384613</v>
      </c>
    </row>
    <row r="1972" spans="1:36" hidden="1" x14ac:dyDescent="0.2">
      <c r="A1972" s="1" t="str">
        <f t="shared" si="30"/>
        <v>DerbyIndian</v>
      </c>
      <c r="B1972" s="3" t="s">
        <v>75</v>
      </c>
      <c r="C1972" s="3" t="s">
        <v>76</v>
      </c>
      <c r="D1972" s="3" t="s">
        <v>710</v>
      </c>
      <c r="E1972" s="5">
        <v>10907</v>
      </c>
      <c r="F1972" s="5">
        <v>1322</v>
      </c>
      <c r="G1972" s="5">
        <v>1620</v>
      </c>
      <c r="H1972" s="5">
        <v>648</v>
      </c>
      <c r="I1972" s="5">
        <v>235</v>
      </c>
      <c r="J1972" s="5">
        <v>1258</v>
      </c>
      <c r="K1972" s="5">
        <v>0</v>
      </c>
      <c r="L1972" s="5">
        <v>1824</v>
      </c>
      <c r="M1972" s="5">
        <v>2945</v>
      </c>
      <c r="N1972" s="5">
        <v>97</v>
      </c>
      <c r="O1972" s="6">
        <v>12.120656459154672</v>
      </c>
      <c r="P1972" s="6">
        <v>14.852846795635831</v>
      </c>
      <c r="Q1972" s="6">
        <v>5.941138718254332</v>
      </c>
      <c r="R1972" s="6">
        <v>2.1545796277619877</v>
      </c>
      <c r="S1972" s="6">
        <v>11.533877326487577</v>
      </c>
      <c r="T1972" s="6">
        <v>0</v>
      </c>
      <c r="U1972" s="6">
        <v>16.723205281012195</v>
      </c>
      <c r="V1972" s="6">
        <v>27.001008526634273</v>
      </c>
      <c r="W1972" s="6">
        <v>0.88933712294856515</v>
      </c>
      <c r="X1972" s="5">
        <v>4519</v>
      </c>
      <c r="Y1972" s="5">
        <v>4012</v>
      </c>
      <c r="Z1972" s="5">
        <v>246</v>
      </c>
      <c r="AA1972" s="5">
        <v>337</v>
      </c>
      <c r="AB1972" s="5">
        <v>271</v>
      </c>
      <c r="AC1972" s="5">
        <v>26</v>
      </c>
      <c r="AD1972" s="5">
        <v>4182</v>
      </c>
      <c r="AE1972" s="5">
        <v>3741</v>
      </c>
      <c r="AF1972" s="5">
        <v>220</v>
      </c>
      <c r="AG1972" s="6">
        <v>5.8807805399625765</v>
      </c>
      <c r="AH1972" s="6">
        <v>89.454806312769009</v>
      </c>
      <c r="AI1972" s="3">
        <v>9.5940959409594093</v>
      </c>
      <c r="AJ1972" s="3">
        <v>80.41543026706232</v>
      </c>
    </row>
    <row r="1973" spans="1:36" hidden="1" x14ac:dyDescent="0.2">
      <c r="A1973" s="1" t="str">
        <f t="shared" si="30"/>
        <v>DerbyPakistani</v>
      </c>
      <c r="B1973" s="3" t="s">
        <v>75</v>
      </c>
      <c r="C1973" s="3" t="s">
        <v>76</v>
      </c>
      <c r="D1973" s="3" t="s">
        <v>711</v>
      </c>
      <c r="E1973" s="5">
        <v>14620</v>
      </c>
      <c r="F1973" s="5">
        <v>4892</v>
      </c>
      <c r="G1973" s="5">
        <v>6872</v>
      </c>
      <c r="H1973" s="5">
        <v>832</v>
      </c>
      <c r="I1973" s="5">
        <v>390</v>
      </c>
      <c r="J1973" s="5">
        <v>3216</v>
      </c>
      <c r="K1973" s="5">
        <v>0</v>
      </c>
      <c r="L1973" s="5">
        <v>3408</v>
      </c>
      <c r="M1973" s="5">
        <v>10490</v>
      </c>
      <c r="N1973" s="5">
        <v>173</v>
      </c>
      <c r="O1973" s="6">
        <v>33.461012311901506</v>
      </c>
      <c r="P1973" s="6">
        <v>47.004103967168263</v>
      </c>
      <c r="Q1973" s="6">
        <v>5.6908344733242133</v>
      </c>
      <c r="R1973" s="6">
        <v>2.6675786593707249</v>
      </c>
      <c r="S1973" s="6">
        <v>21.997264021887826</v>
      </c>
      <c r="T1973" s="6">
        <v>0</v>
      </c>
      <c r="U1973" s="6">
        <v>23.310533515731873</v>
      </c>
      <c r="V1973" s="6">
        <v>71.751025991792062</v>
      </c>
      <c r="W1973" s="6">
        <v>1.1833105335157319</v>
      </c>
      <c r="X1973" s="5">
        <v>5334</v>
      </c>
      <c r="Y1973" s="5">
        <v>3511</v>
      </c>
      <c r="Z1973" s="5">
        <v>362</v>
      </c>
      <c r="AA1973" s="5">
        <v>1569</v>
      </c>
      <c r="AB1973" s="5">
        <v>1020</v>
      </c>
      <c r="AC1973" s="5">
        <v>143</v>
      </c>
      <c r="AD1973" s="5">
        <v>3765</v>
      </c>
      <c r="AE1973" s="5">
        <v>2491</v>
      </c>
      <c r="AF1973" s="5">
        <v>219</v>
      </c>
      <c r="AG1973" s="3">
        <v>8.7916499397832197</v>
      </c>
      <c r="AH1973" s="3">
        <v>66.162018592297471</v>
      </c>
      <c r="AI1973" s="3">
        <v>14.019607843137255</v>
      </c>
      <c r="AJ1973" s="3">
        <v>65.009560229445512</v>
      </c>
    </row>
    <row r="1974" spans="1:36" hidden="1" x14ac:dyDescent="0.2">
      <c r="A1974" s="1" t="str">
        <f t="shared" si="30"/>
        <v>DerbyBangladeshi</v>
      </c>
      <c r="B1974" s="3" t="s">
        <v>75</v>
      </c>
      <c r="C1974" s="3" t="s">
        <v>76</v>
      </c>
      <c r="D1974" s="3" t="s">
        <v>712</v>
      </c>
      <c r="E1974" s="5">
        <v>658</v>
      </c>
      <c r="F1974" s="5">
        <v>239</v>
      </c>
      <c r="G1974" s="5">
        <v>266</v>
      </c>
      <c r="H1974" s="5">
        <v>62</v>
      </c>
      <c r="I1974" s="5">
        <v>23</v>
      </c>
      <c r="J1974" s="5">
        <v>139</v>
      </c>
      <c r="K1974" s="5">
        <v>0</v>
      </c>
      <c r="L1974" s="5">
        <v>186</v>
      </c>
      <c r="M1974" s="5">
        <v>485</v>
      </c>
      <c r="N1974" s="5">
        <v>2</v>
      </c>
      <c r="O1974" s="6">
        <v>36.322188449848028</v>
      </c>
      <c r="P1974" s="6">
        <v>40.425531914893618</v>
      </c>
      <c r="Q1974" s="6">
        <v>9.4224924012158056</v>
      </c>
      <c r="R1974" s="6">
        <v>3.4954407294832825</v>
      </c>
      <c r="S1974" s="6">
        <v>21.124620060790274</v>
      </c>
      <c r="T1974" s="6">
        <v>0</v>
      </c>
      <c r="U1974" s="6">
        <v>28.267477203647417</v>
      </c>
      <c r="V1974" s="6">
        <v>73.708206686930097</v>
      </c>
      <c r="W1974" s="6">
        <v>0.303951367781155</v>
      </c>
      <c r="X1974" s="5">
        <v>246</v>
      </c>
      <c r="Y1974" s="5">
        <v>161</v>
      </c>
      <c r="Z1974" s="5">
        <v>15</v>
      </c>
      <c r="AA1974" s="5">
        <v>71</v>
      </c>
      <c r="AB1974" s="5">
        <v>41</v>
      </c>
      <c r="AC1974" s="5">
        <v>1</v>
      </c>
      <c r="AD1974" s="5">
        <v>175</v>
      </c>
      <c r="AE1974" s="5">
        <v>120</v>
      </c>
      <c r="AF1974" s="5">
        <v>14</v>
      </c>
      <c r="AG1974" s="6">
        <v>11.666666666666666</v>
      </c>
      <c r="AH1974" s="6">
        <v>68.571428571428569</v>
      </c>
      <c r="AI1974" s="3">
        <v>2.4390243902439024</v>
      </c>
      <c r="AJ1974" s="3">
        <v>57.74647887323944</v>
      </c>
    </row>
    <row r="1975" spans="1:36" hidden="1" x14ac:dyDescent="0.2">
      <c r="A1975" s="1" t="str">
        <f t="shared" si="30"/>
        <v>DerbyChinese</v>
      </c>
      <c r="B1975" s="3" t="s">
        <v>75</v>
      </c>
      <c r="C1975" s="3" t="s">
        <v>76</v>
      </c>
      <c r="D1975" s="3" t="s">
        <v>713</v>
      </c>
      <c r="E1975" s="5">
        <v>1292</v>
      </c>
      <c r="F1975" s="5">
        <v>229</v>
      </c>
      <c r="G1975" s="5">
        <v>234</v>
      </c>
      <c r="H1975" s="5">
        <v>171</v>
      </c>
      <c r="I1975" s="5">
        <v>63</v>
      </c>
      <c r="J1975" s="5">
        <v>136</v>
      </c>
      <c r="K1975" s="5">
        <v>0</v>
      </c>
      <c r="L1975" s="5">
        <v>188</v>
      </c>
      <c r="M1975" s="5">
        <v>449</v>
      </c>
      <c r="N1975" s="5">
        <v>27</v>
      </c>
      <c r="O1975" s="6">
        <v>17.724458204334365</v>
      </c>
      <c r="P1975" s="6">
        <v>18.111455108359134</v>
      </c>
      <c r="Q1975" s="6">
        <v>13.235294117647058</v>
      </c>
      <c r="R1975" s="6">
        <v>4.8761609907120746</v>
      </c>
      <c r="S1975" s="6">
        <v>10.526315789473685</v>
      </c>
      <c r="T1975" s="6">
        <v>0</v>
      </c>
      <c r="U1975" s="6">
        <v>14.551083591331269</v>
      </c>
      <c r="V1975" s="6">
        <v>34.752321981424146</v>
      </c>
      <c r="W1975" s="6">
        <v>2.0897832817337463</v>
      </c>
      <c r="X1975" s="5">
        <v>530</v>
      </c>
      <c r="Y1975" s="5">
        <v>437</v>
      </c>
      <c r="Z1975" s="5">
        <v>35</v>
      </c>
      <c r="AA1975" s="5">
        <v>59</v>
      </c>
      <c r="AB1975" s="5">
        <v>45</v>
      </c>
      <c r="AC1975" s="5">
        <v>7</v>
      </c>
      <c r="AD1975" s="5">
        <v>471</v>
      </c>
      <c r="AE1975" s="5">
        <v>392</v>
      </c>
      <c r="AF1975" s="5">
        <v>28</v>
      </c>
      <c r="AG1975" s="6">
        <v>7.1428571428571432</v>
      </c>
      <c r="AH1975" s="6">
        <v>83.227176220806797</v>
      </c>
      <c r="AI1975" s="3">
        <v>15.555555555555555</v>
      </c>
      <c r="AJ1975" s="3">
        <v>76.271186440677965</v>
      </c>
    </row>
    <row r="1976" spans="1:36" hidden="1" x14ac:dyDescent="0.2">
      <c r="A1976" s="1" t="str">
        <f t="shared" si="30"/>
        <v>DerbyAsian Other</v>
      </c>
      <c r="B1976" s="3" t="s">
        <v>75</v>
      </c>
      <c r="C1976" s="3" t="s">
        <v>76</v>
      </c>
      <c r="D1976" s="3" t="s">
        <v>714</v>
      </c>
      <c r="E1976" s="5">
        <v>3618</v>
      </c>
      <c r="F1976" s="5">
        <v>954</v>
      </c>
      <c r="G1976" s="5">
        <v>1073</v>
      </c>
      <c r="H1976" s="5">
        <v>487</v>
      </c>
      <c r="I1976" s="5">
        <v>189</v>
      </c>
      <c r="J1976" s="5">
        <v>673</v>
      </c>
      <c r="K1976" s="5">
        <v>0</v>
      </c>
      <c r="L1976" s="5">
        <v>785</v>
      </c>
      <c r="M1976" s="5">
        <v>1611</v>
      </c>
      <c r="N1976" s="5">
        <v>120</v>
      </c>
      <c r="O1976" s="6">
        <v>26.368159203980099</v>
      </c>
      <c r="P1976" s="6">
        <v>29.657269209508016</v>
      </c>
      <c r="Q1976" s="6">
        <v>13.460475400773909</v>
      </c>
      <c r="R1976" s="6">
        <v>5.2238805970149258</v>
      </c>
      <c r="S1976" s="6">
        <v>18.601437258153677</v>
      </c>
      <c r="T1976" s="6">
        <v>0</v>
      </c>
      <c r="U1976" s="6">
        <v>21.697070204532892</v>
      </c>
      <c r="V1976" s="6">
        <v>44.527363184079604</v>
      </c>
      <c r="W1976" s="6">
        <v>3.3167495854063018</v>
      </c>
      <c r="X1976" s="5">
        <v>1547</v>
      </c>
      <c r="Y1976" s="5">
        <v>1244</v>
      </c>
      <c r="Z1976" s="5">
        <v>116</v>
      </c>
      <c r="AA1976" s="5">
        <v>279</v>
      </c>
      <c r="AB1976" s="5">
        <v>202</v>
      </c>
      <c r="AC1976" s="5">
        <v>28</v>
      </c>
      <c r="AD1976" s="5">
        <v>1268</v>
      </c>
      <c r="AE1976" s="5">
        <v>1042</v>
      </c>
      <c r="AF1976" s="5">
        <v>88</v>
      </c>
      <c r="AG1976" s="6">
        <v>8.4452975047984644</v>
      </c>
      <c r="AH1976" s="6">
        <v>82.176656151419564</v>
      </c>
      <c r="AI1976" s="3">
        <v>13.861386138613861</v>
      </c>
      <c r="AJ1976" s="3">
        <v>72.401433691756267</v>
      </c>
    </row>
    <row r="1977" spans="1:36" hidden="1" x14ac:dyDescent="0.2">
      <c r="A1977" s="1" t="str">
        <f t="shared" si="30"/>
        <v>DerbyBlack African</v>
      </c>
      <c r="B1977" s="3" t="s">
        <v>75</v>
      </c>
      <c r="C1977" s="3" t="s">
        <v>76</v>
      </c>
      <c r="D1977" s="3" t="s">
        <v>715</v>
      </c>
      <c r="E1977" s="5">
        <v>3156</v>
      </c>
      <c r="F1977" s="5">
        <v>1112</v>
      </c>
      <c r="G1977" s="5">
        <v>1231</v>
      </c>
      <c r="H1977" s="5">
        <v>780</v>
      </c>
      <c r="I1977" s="5">
        <v>240</v>
      </c>
      <c r="J1977" s="5">
        <v>913</v>
      </c>
      <c r="K1977" s="5">
        <v>0</v>
      </c>
      <c r="L1977" s="5">
        <v>827</v>
      </c>
      <c r="M1977" s="5">
        <v>1552</v>
      </c>
      <c r="N1977" s="5">
        <v>106</v>
      </c>
      <c r="O1977" s="6">
        <v>35.234474017743977</v>
      </c>
      <c r="P1977" s="6">
        <v>39.00506970849176</v>
      </c>
      <c r="Q1977" s="6">
        <v>24.714828897338403</v>
      </c>
      <c r="R1977" s="6">
        <v>7.6045627376425857</v>
      </c>
      <c r="S1977" s="6">
        <v>28.929024081115337</v>
      </c>
      <c r="T1977" s="6">
        <v>0</v>
      </c>
      <c r="U1977" s="6">
        <v>26.20405576679341</v>
      </c>
      <c r="V1977" s="6">
        <v>49.176172370088722</v>
      </c>
      <c r="W1977" s="6">
        <v>3.3586818757921422</v>
      </c>
      <c r="X1977" s="5">
        <v>1237</v>
      </c>
      <c r="Y1977" s="5">
        <v>1022</v>
      </c>
      <c r="Z1977" s="5">
        <v>190</v>
      </c>
      <c r="AA1977" s="5">
        <v>334</v>
      </c>
      <c r="AB1977" s="5">
        <v>253</v>
      </c>
      <c r="AC1977" s="5">
        <v>49</v>
      </c>
      <c r="AD1977" s="5">
        <v>903</v>
      </c>
      <c r="AE1977" s="5">
        <v>769</v>
      </c>
      <c r="AF1977" s="5">
        <v>141</v>
      </c>
      <c r="AG1977" s="6">
        <v>18.335500650195058</v>
      </c>
      <c r="AH1977" s="6">
        <v>85.160575858250283</v>
      </c>
      <c r="AI1977" s="3">
        <v>19.367588932806324</v>
      </c>
      <c r="AJ1977" s="3">
        <v>75.748502994011972</v>
      </c>
    </row>
    <row r="1978" spans="1:36" hidden="1" x14ac:dyDescent="0.2">
      <c r="A1978" s="1" t="str">
        <f t="shared" si="30"/>
        <v>DerbyBlack Caribbean</v>
      </c>
      <c r="B1978" s="3" t="s">
        <v>75</v>
      </c>
      <c r="C1978" s="3" t="s">
        <v>76</v>
      </c>
      <c r="D1978" s="3" t="s">
        <v>716</v>
      </c>
      <c r="E1978" s="5">
        <v>3405</v>
      </c>
      <c r="F1978" s="5">
        <v>843</v>
      </c>
      <c r="G1978" s="5">
        <v>977</v>
      </c>
      <c r="H1978" s="5">
        <v>566</v>
      </c>
      <c r="I1978" s="5">
        <v>150</v>
      </c>
      <c r="J1978" s="5">
        <v>674</v>
      </c>
      <c r="K1978" s="5">
        <v>0</v>
      </c>
      <c r="L1978" s="5">
        <v>740</v>
      </c>
      <c r="M1978" s="5">
        <v>1341</v>
      </c>
      <c r="N1978" s="5">
        <v>74</v>
      </c>
      <c r="O1978" s="6">
        <v>24.757709251101321</v>
      </c>
      <c r="P1978" s="6">
        <v>28.693098384728341</v>
      </c>
      <c r="Q1978" s="6">
        <v>16.622613803230543</v>
      </c>
      <c r="R1978" s="6">
        <v>4.4052863436123344</v>
      </c>
      <c r="S1978" s="6">
        <v>19.794419970631424</v>
      </c>
      <c r="T1978" s="6">
        <v>0</v>
      </c>
      <c r="U1978" s="6">
        <v>21.73274596182085</v>
      </c>
      <c r="V1978" s="6">
        <v>39.383259911894271</v>
      </c>
      <c r="W1978" s="6">
        <v>2.1732745961820852</v>
      </c>
      <c r="X1978" s="5">
        <v>1329</v>
      </c>
      <c r="Y1978" s="5">
        <v>1166</v>
      </c>
      <c r="Z1978" s="5">
        <v>154</v>
      </c>
      <c r="AA1978" s="5">
        <v>197</v>
      </c>
      <c r="AB1978" s="5">
        <v>156</v>
      </c>
      <c r="AC1978" s="5">
        <v>29</v>
      </c>
      <c r="AD1978" s="5">
        <v>1132</v>
      </c>
      <c r="AE1978" s="5">
        <v>1010</v>
      </c>
      <c r="AF1978" s="5">
        <v>125</v>
      </c>
      <c r="AG1978" s="6">
        <v>12.376237623762377</v>
      </c>
      <c r="AH1978" s="6">
        <v>89.222614840989394</v>
      </c>
      <c r="AI1978" s="3">
        <v>18.589743589743591</v>
      </c>
      <c r="AJ1978" s="3">
        <v>79.187817258883243</v>
      </c>
    </row>
    <row r="1979" spans="1:36" hidden="1" x14ac:dyDescent="0.2">
      <c r="A1979" s="1" t="str">
        <f t="shared" si="30"/>
        <v>DerbyBlack Other</v>
      </c>
      <c r="B1979" s="3" t="s">
        <v>75</v>
      </c>
      <c r="C1979" s="3" t="s">
        <v>76</v>
      </c>
      <c r="D1979" s="3" t="s">
        <v>717</v>
      </c>
      <c r="E1979" s="5">
        <v>759</v>
      </c>
      <c r="F1979" s="5">
        <v>206</v>
      </c>
      <c r="G1979" s="5">
        <v>239</v>
      </c>
      <c r="H1979" s="5">
        <v>145</v>
      </c>
      <c r="I1979" s="5">
        <v>47</v>
      </c>
      <c r="J1979" s="5">
        <v>169</v>
      </c>
      <c r="K1979" s="5">
        <v>0</v>
      </c>
      <c r="L1979" s="5">
        <v>166</v>
      </c>
      <c r="M1979" s="5">
        <v>308</v>
      </c>
      <c r="N1979" s="5">
        <v>36</v>
      </c>
      <c r="O1979" s="6">
        <v>27.140974967061922</v>
      </c>
      <c r="P1979" s="6">
        <v>31.488801054018445</v>
      </c>
      <c r="Q1979" s="6">
        <v>19.104084321475625</v>
      </c>
      <c r="R1979" s="6">
        <v>6.1923583662714101</v>
      </c>
      <c r="S1979" s="6">
        <v>22.266139657444004</v>
      </c>
      <c r="T1979" s="6">
        <v>0</v>
      </c>
      <c r="U1979" s="6">
        <v>21.870882740447957</v>
      </c>
      <c r="V1979" s="6">
        <v>40.579710144927539</v>
      </c>
      <c r="W1979" s="6">
        <v>4.7430830039525693</v>
      </c>
      <c r="X1979" s="5">
        <v>295</v>
      </c>
      <c r="Y1979" s="5">
        <v>242</v>
      </c>
      <c r="Z1979" s="5">
        <v>33</v>
      </c>
      <c r="AA1979" s="5">
        <v>56</v>
      </c>
      <c r="AB1979" s="5">
        <v>43</v>
      </c>
      <c r="AC1979" s="5">
        <v>8</v>
      </c>
      <c r="AD1979" s="5">
        <v>239</v>
      </c>
      <c r="AE1979" s="5">
        <v>199</v>
      </c>
      <c r="AF1979" s="5">
        <v>25</v>
      </c>
      <c r="AG1979" s="6">
        <v>12.562814070351759</v>
      </c>
      <c r="AH1979" s="6">
        <v>83.263598326359826</v>
      </c>
      <c r="AI1979" s="3">
        <v>18.604651162790699</v>
      </c>
      <c r="AJ1979" s="3">
        <v>76.785714285714292</v>
      </c>
    </row>
    <row r="1980" spans="1:36" hidden="1" x14ac:dyDescent="0.2">
      <c r="A1980" s="1" t="str">
        <f t="shared" si="30"/>
        <v>DerbyArab</v>
      </c>
      <c r="B1980" s="3" t="s">
        <v>75</v>
      </c>
      <c r="C1980" s="3" t="s">
        <v>76</v>
      </c>
      <c r="D1980" s="3" t="s">
        <v>699</v>
      </c>
      <c r="E1980" s="5">
        <v>861</v>
      </c>
      <c r="F1980" s="5">
        <v>190</v>
      </c>
      <c r="G1980" s="5">
        <v>187</v>
      </c>
      <c r="H1980" s="5">
        <v>138</v>
      </c>
      <c r="I1980" s="5">
        <v>73</v>
      </c>
      <c r="J1980" s="5">
        <v>93</v>
      </c>
      <c r="K1980" s="5">
        <v>0</v>
      </c>
      <c r="L1980" s="5">
        <v>177</v>
      </c>
      <c r="M1980" s="5">
        <v>404</v>
      </c>
      <c r="N1980" s="5">
        <v>17</v>
      </c>
      <c r="O1980" s="6">
        <v>22.067363530778167</v>
      </c>
      <c r="P1980" s="6">
        <v>21.718931475029034</v>
      </c>
      <c r="Q1980" s="6">
        <v>16.027874564459932</v>
      </c>
      <c r="R1980" s="6">
        <v>8.4785133565621376</v>
      </c>
      <c r="S1980" s="6">
        <v>10.801393728222996</v>
      </c>
      <c r="T1980" s="6">
        <v>0</v>
      </c>
      <c r="U1980" s="6">
        <v>20.557491289198605</v>
      </c>
      <c r="V1980" s="6">
        <v>46.922183507549363</v>
      </c>
      <c r="W1980" s="6">
        <v>1.9744483159117305</v>
      </c>
      <c r="X1980" s="5">
        <v>211</v>
      </c>
      <c r="Y1980" s="5">
        <v>131</v>
      </c>
      <c r="Z1980" s="5">
        <v>32</v>
      </c>
      <c r="AA1980" s="5">
        <v>30</v>
      </c>
      <c r="AB1980" s="5">
        <v>15</v>
      </c>
      <c r="AC1980" s="5">
        <v>5</v>
      </c>
      <c r="AD1980" s="5">
        <v>181</v>
      </c>
      <c r="AE1980" s="5">
        <v>116</v>
      </c>
      <c r="AF1980" s="5">
        <v>27</v>
      </c>
      <c r="AG1980" s="6">
        <v>23.275862068965516</v>
      </c>
      <c r="AH1980" s="6">
        <v>64.088397790055254</v>
      </c>
      <c r="AI1980" s="3">
        <v>33.333333333333336</v>
      </c>
      <c r="AJ1980" s="3">
        <v>50</v>
      </c>
    </row>
    <row r="1981" spans="1:36" hidden="1" x14ac:dyDescent="0.2">
      <c r="A1981" s="1" t="str">
        <f t="shared" si="30"/>
        <v>DerbyOther</v>
      </c>
      <c r="B1981" s="3" t="s">
        <v>75</v>
      </c>
      <c r="C1981" s="3" t="s">
        <v>76</v>
      </c>
      <c r="D1981" s="3" t="s">
        <v>718</v>
      </c>
      <c r="E1981" s="5">
        <v>2493</v>
      </c>
      <c r="F1981" s="5">
        <v>707</v>
      </c>
      <c r="G1981" s="5">
        <v>901</v>
      </c>
      <c r="H1981" s="5">
        <v>297</v>
      </c>
      <c r="I1981" s="5">
        <v>142</v>
      </c>
      <c r="J1981" s="5">
        <v>493</v>
      </c>
      <c r="K1981" s="5">
        <v>0</v>
      </c>
      <c r="L1981" s="5">
        <v>607</v>
      </c>
      <c r="M1981" s="5">
        <v>1316</v>
      </c>
      <c r="N1981" s="5">
        <v>46</v>
      </c>
      <c r="O1981" s="6">
        <v>28.359406337745689</v>
      </c>
      <c r="P1981" s="6">
        <v>36.141195346971521</v>
      </c>
      <c r="Q1981" s="6">
        <v>11.913357400722022</v>
      </c>
      <c r="R1981" s="6">
        <v>5.6959486562374648</v>
      </c>
      <c r="S1981" s="6">
        <v>19.775371038908943</v>
      </c>
      <c r="T1981" s="6">
        <v>0</v>
      </c>
      <c r="U1981" s="6">
        <v>24.348174889691133</v>
      </c>
      <c r="V1981" s="6">
        <v>52.787805856397917</v>
      </c>
      <c r="W1981" s="6">
        <v>1.8451664661050942</v>
      </c>
      <c r="X1981" s="5">
        <v>1161</v>
      </c>
      <c r="Y1981" s="5">
        <v>862</v>
      </c>
      <c r="Z1981" s="5">
        <v>126</v>
      </c>
      <c r="AA1981" s="5">
        <v>236</v>
      </c>
      <c r="AB1981" s="5">
        <v>154</v>
      </c>
      <c r="AC1981" s="5">
        <v>31</v>
      </c>
      <c r="AD1981" s="5">
        <v>925</v>
      </c>
      <c r="AE1981" s="5">
        <v>708</v>
      </c>
      <c r="AF1981" s="5">
        <v>95</v>
      </c>
      <c r="AG1981" s="6">
        <v>13.418079096045197</v>
      </c>
      <c r="AH1981" s="6">
        <v>76.540540540540547</v>
      </c>
      <c r="AI1981" s="3">
        <v>20.129870129870131</v>
      </c>
      <c r="AJ1981" s="3">
        <v>65.254237288135599</v>
      </c>
    </row>
    <row r="1982" spans="1:36" x14ac:dyDescent="0.2">
      <c r="A1982" s="1" t="str">
        <f t="shared" si="30"/>
        <v>Derbyshire DalesAll people</v>
      </c>
      <c r="B1982" s="3" t="s">
        <v>193</v>
      </c>
      <c r="C1982" s="3" t="s">
        <v>194</v>
      </c>
      <c r="D1982" s="3" t="s">
        <v>700</v>
      </c>
      <c r="E1982" s="5">
        <v>71116</v>
      </c>
      <c r="F1982" s="5">
        <v>0</v>
      </c>
      <c r="G1982" s="5">
        <v>1592</v>
      </c>
      <c r="H1982" s="5">
        <v>1592</v>
      </c>
      <c r="I1982" s="5">
        <v>0</v>
      </c>
      <c r="J1982" s="5">
        <v>1592</v>
      </c>
      <c r="K1982" s="5">
        <v>18938</v>
      </c>
      <c r="L1982" s="5">
        <v>0</v>
      </c>
      <c r="M1982" s="5">
        <v>0</v>
      </c>
      <c r="N1982" s="5">
        <v>0</v>
      </c>
      <c r="O1982" s="6">
        <v>0</v>
      </c>
      <c r="P1982" s="6">
        <v>2.2385960965183642</v>
      </c>
      <c r="Q1982" s="6">
        <v>2.2385960965183642</v>
      </c>
      <c r="R1982" s="6">
        <v>0</v>
      </c>
      <c r="S1982" s="6">
        <v>2.2385960965183642</v>
      </c>
      <c r="T1982" s="6">
        <v>26.629731705945215</v>
      </c>
      <c r="U1982" s="6">
        <v>0</v>
      </c>
      <c r="V1982" s="6">
        <v>0</v>
      </c>
      <c r="W1982" s="6">
        <v>0</v>
      </c>
      <c r="X1982" s="5">
        <v>20437</v>
      </c>
      <c r="Y1982" s="5">
        <v>18313</v>
      </c>
      <c r="Z1982" s="5">
        <v>655</v>
      </c>
      <c r="AA1982" s="5">
        <v>0</v>
      </c>
      <c r="AB1982" s="5">
        <v>0</v>
      </c>
      <c r="AC1982" s="5">
        <v>0</v>
      </c>
      <c r="AD1982" s="5">
        <v>20437</v>
      </c>
      <c r="AE1982" s="5">
        <v>18313</v>
      </c>
      <c r="AF1982" s="5">
        <v>655</v>
      </c>
      <c r="AG1982" s="6">
        <v>3.5766941516955169</v>
      </c>
      <c r="AH1982" s="6">
        <v>89.607085188628474</v>
      </c>
      <c r="AI1982" s="3"/>
      <c r="AJ1982" s="3"/>
    </row>
    <row r="1983" spans="1:36" hidden="1" x14ac:dyDescent="0.2">
      <c r="A1983" s="1" t="str">
        <f t="shared" si="30"/>
        <v>Derbyshire DalesWhite British</v>
      </c>
      <c r="B1983" s="3" t="s">
        <v>193</v>
      </c>
      <c r="C1983" s="3" t="s">
        <v>194</v>
      </c>
      <c r="D1983" s="3" t="s">
        <v>701</v>
      </c>
      <c r="E1983" s="5">
        <v>68835</v>
      </c>
      <c r="F1983" s="5">
        <v>0</v>
      </c>
      <c r="G1983" s="5">
        <v>1534</v>
      </c>
      <c r="H1983" s="5">
        <v>1534</v>
      </c>
      <c r="I1983" s="5">
        <v>0</v>
      </c>
      <c r="J1983" s="5">
        <v>1534</v>
      </c>
      <c r="K1983" s="5">
        <v>18472</v>
      </c>
      <c r="L1983" s="5">
        <v>0</v>
      </c>
      <c r="M1983" s="5">
        <v>0</v>
      </c>
      <c r="N1983" s="5">
        <v>0</v>
      </c>
      <c r="O1983" s="6">
        <v>0</v>
      </c>
      <c r="P1983" s="6">
        <v>2.2285174693106704</v>
      </c>
      <c r="Q1983" s="6">
        <v>2.2285174693106704</v>
      </c>
      <c r="R1983" s="6">
        <v>0</v>
      </c>
      <c r="S1983" s="6">
        <v>2.2285174693106704</v>
      </c>
      <c r="T1983" s="6">
        <v>26.835185588726667</v>
      </c>
      <c r="U1983" s="6">
        <v>0</v>
      </c>
      <c r="V1983" s="6">
        <v>0</v>
      </c>
      <c r="W1983" s="6">
        <v>0</v>
      </c>
      <c r="X1983" s="5">
        <v>19514</v>
      </c>
      <c r="Y1983" s="5">
        <v>17560</v>
      </c>
      <c r="Z1983" s="5">
        <v>607</v>
      </c>
      <c r="AA1983" s="5">
        <v>0</v>
      </c>
      <c r="AB1983" s="5">
        <v>0</v>
      </c>
      <c r="AC1983" s="5">
        <v>0</v>
      </c>
      <c r="AD1983" s="5">
        <v>19514</v>
      </c>
      <c r="AE1983" s="5">
        <v>17560</v>
      </c>
      <c r="AF1983" s="5">
        <v>607</v>
      </c>
      <c r="AG1983" s="6">
        <v>3.4567198177676537</v>
      </c>
      <c r="AH1983" s="6">
        <v>89.986676232448502</v>
      </c>
      <c r="AI1983" s="3"/>
      <c r="AJ1983" s="3"/>
    </row>
    <row r="1984" spans="1:36" hidden="1" x14ac:dyDescent="0.2">
      <c r="A1984" s="1" t="str">
        <f t="shared" si="30"/>
        <v>Derbyshire DalesMinorities - all other than White British</v>
      </c>
      <c r="B1984" s="3" t="s">
        <v>193</v>
      </c>
      <c r="C1984" s="3" t="s">
        <v>194</v>
      </c>
      <c r="D1984" s="3" t="s">
        <v>702</v>
      </c>
      <c r="E1984" s="5">
        <v>2281</v>
      </c>
      <c r="F1984" s="5">
        <v>0</v>
      </c>
      <c r="G1984" s="5">
        <v>58</v>
      </c>
      <c r="H1984" s="5">
        <v>58</v>
      </c>
      <c r="I1984" s="5">
        <v>0</v>
      </c>
      <c r="J1984" s="5">
        <v>58</v>
      </c>
      <c r="K1984" s="5">
        <v>466</v>
      </c>
      <c r="L1984" s="5">
        <v>0</v>
      </c>
      <c r="M1984" s="5">
        <v>0</v>
      </c>
      <c r="N1984" s="5">
        <v>0</v>
      </c>
      <c r="O1984" s="6">
        <v>0</v>
      </c>
      <c r="P1984" s="6">
        <v>2.5427444103463395</v>
      </c>
      <c r="Q1984" s="6">
        <v>2.5427444103463395</v>
      </c>
      <c r="R1984" s="6">
        <v>0</v>
      </c>
      <c r="S1984" s="6">
        <v>2.5427444103463395</v>
      </c>
      <c r="T1984" s="6">
        <v>20.429636124506796</v>
      </c>
      <c r="U1984" s="6">
        <v>0</v>
      </c>
      <c r="V1984" s="6">
        <v>0</v>
      </c>
      <c r="W1984" s="6">
        <v>0</v>
      </c>
      <c r="X1984" s="5">
        <v>923</v>
      </c>
      <c r="Y1984" s="5">
        <v>753</v>
      </c>
      <c r="Z1984" s="5">
        <v>48</v>
      </c>
      <c r="AA1984" s="5">
        <v>0</v>
      </c>
      <c r="AB1984" s="5">
        <v>0</v>
      </c>
      <c r="AC1984" s="5">
        <v>0</v>
      </c>
      <c r="AD1984" s="5">
        <v>923</v>
      </c>
      <c r="AE1984" s="5">
        <v>753</v>
      </c>
      <c r="AF1984" s="5">
        <v>48</v>
      </c>
      <c r="AG1984" s="6">
        <v>6.3745019920318722</v>
      </c>
      <c r="AH1984" s="6">
        <v>81.581798483206938</v>
      </c>
      <c r="AI1984" s="3"/>
      <c r="AJ1984" s="3"/>
    </row>
    <row r="1985" spans="1:36" hidden="1" x14ac:dyDescent="0.2">
      <c r="A1985" s="1" t="str">
        <f t="shared" si="30"/>
        <v>Derbyshire DalesWhite Irish</v>
      </c>
      <c r="B1985" s="3" t="s">
        <v>193</v>
      </c>
      <c r="C1985" s="3" t="s">
        <v>194</v>
      </c>
      <c r="D1985" s="3" t="s">
        <v>703</v>
      </c>
      <c r="E1985" s="5">
        <v>321</v>
      </c>
      <c r="F1985" s="5">
        <v>0</v>
      </c>
      <c r="G1985" s="5">
        <v>7</v>
      </c>
      <c r="H1985" s="5">
        <v>7</v>
      </c>
      <c r="I1985" s="5">
        <v>0</v>
      </c>
      <c r="J1985" s="5">
        <v>7</v>
      </c>
      <c r="K1985" s="5">
        <v>73</v>
      </c>
      <c r="L1985" s="5">
        <v>0</v>
      </c>
      <c r="M1985" s="5">
        <v>0</v>
      </c>
      <c r="N1985" s="5">
        <v>0</v>
      </c>
      <c r="O1985" s="6">
        <v>0</v>
      </c>
      <c r="P1985" s="6">
        <v>2.1806853582554515</v>
      </c>
      <c r="Q1985" s="6">
        <v>2.1806853582554515</v>
      </c>
      <c r="R1985" s="6">
        <v>0</v>
      </c>
      <c r="S1985" s="6">
        <v>2.1806853582554515</v>
      </c>
      <c r="T1985" s="6">
        <v>22.741433021806852</v>
      </c>
      <c r="U1985" s="6">
        <v>0</v>
      </c>
      <c r="V1985" s="6">
        <v>0</v>
      </c>
      <c r="W1985" s="6">
        <v>0</v>
      </c>
      <c r="X1985" s="5">
        <v>84</v>
      </c>
      <c r="Y1985" s="5">
        <v>72</v>
      </c>
      <c r="Z1985" s="5">
        <v>2</v>
      </c>
      <c r="AA1985" s="5">
        <v>0</v>
      </c>
      <c r="AB1985" s="5">
        <v>0</v>
      </c>
      <c r="AC1985" s="5">
        <v>0</v>
      </c>
      <c r="AD1985" s="5">
        <v>84</v>
      </c>
      <c r="AE1985" s="5">
        <v>72</v>
      </c>
      <c r="AF1985" s="5">
        <v>2</v>
      </c>
      <c r="AG1985" s="6">
        <v>2.7777777777777777</v>
      </c>
      <c r="AH1985" s="6">
        <v>85.714285714285708</v>
      </c>
      <c r="AI1985" s="3"/>
      <c r="AJ1985" s="3"/>
    </row>
    <row r="1986" spans="1:36" hidden="1" x14ac:dyDescent="0.2">
      <c r="A1986" s="1" t="str">
        <f t="shared" ref="A1986:A2049" si="31">C1986&amp;D1986</f>
        <v>Derbyshire DalesWhite Gyspy or Irish Traveller</v>
      </c>
      <c r="B1986" s="3" t="s">
        <v>193</v>
      </c>
      <c r="C1986" s="3" t="s">
        <v>194</v>
      </c>
      <c r="D1986" s="3" t="s">
        <v>704</v>
      </c>
      <c r="E1986" s="5">
        <v>15</v>
      </c>
      <c r="F1986" s="5">
        <v>0</v>
      </c>
      <c r="G1986" s="5">
        <v>1</v>
      </c>
      <c r="H1986" s="5">
        <v>1</v>
      </c>
      <c r="I1986" s="5">
        <v>0</v>
      </c>
      <c r="J1986" s="5">
        <v>1</v>
      </c>
      <c r="K1986" s="5">
        <v>5</v>
      </c>
      <c r="L1986" s="5">
        <v>0</v>
      </c>
      <c r="M1986" s="5">
        <v>0</v>
      </c>
      <c r="N1986" s="5">
        <v>0</v>
      </c>
      <c r="O1986" s="6">
        <v>0</v>
      </c>
      <c r="P1986" s="6">
        <v>6.666666666666667</v>
      </c>
      <c r="Q1986" s="6">
        <v>6.666666666666667</v>
      </c>
      <c r="R1986" s="6">
        <v>0</v>
      </c>
      <c r="S1986" s="6">
        <v>6.666666666666667</v>
      </c>
      <c r="T1986" s="6">
        <v>33.333333333333336</v>
      </c>
      <c r="U1986" s="6">
        <v>0</v>
      </c>
      <c r="V1986" s="6">
        <v>0</v>
      </c>
      <c r="W1986" s="6">
        <v>0</v>
      </c>
      <c r="X1986" s="5">
        <v>5</v>
      </c>
      <c r="Y1986" s="5">
        <v>2</v>
      </c>
      <c r="Z1986" s="5">
        <v>0</v>
      </c>
      <c r="AA1986" s="5">
        <v>0</v>
      </c>
      <c r="AB1986" s="5">
        <v>0</v>
      </c>
      <c r="AC1986" s="5">
        <v>0</v>
      </c>
      <c r="AD1986" s="5">
        <v>5</v>
      </c>
      <c r="AE1986" s="5">
        <v>2</v>
      </c>
      <c r="AF1986" s="5">
        <v>0</v>
      </c>
      <c r="AG1986" s="6">
        <v>0</v>
      </c>
      <c r="AH1986" s="6">
        <v>40</v>
      </c>
      <c r="AI1986" s="3"/>
      <c r="AJ1986" s="3"/>
    </row>
    <row r="1987" spans="1:36" hidden="1" x14ac:dyDescent="0.2">
      <c r="A1987" s="1" t="str">
        <f t="shared" si="31"/>
        <v>Derbyshire DalesWhite Other</v>
      </c>
      <c r="B1987" s="3" t="s">
        <v>193</v>
      </c>
      <c r="C1987" s="3" t="s">
        <v>194</v>
      </c>
      <c r="D1987" s="3" t="s">
        <v>705</v>
      </c>
      <c r="E1987" s="5">
        <v>946</v>
      </c>
      <c r="F1987" s="5">
        <v>0</v>
      </c>
      <c r="G1987" s="5">
        <v>18</v>
      </c>
      <c r="H1987" s="5">
        <v>18</v>
      </c>
      <c r="I1987" s="5">
        <v>0</v>
      </c>
      <c r="J1987" s="5">
        <v>18</v>
      </c>
      <c r="K1987" s="5">
        <v>220</v>
      </c>
      <c r="L1987" s="5">
        <v>0</v>
      </c>
      <c r="M1987" s="5">
        <v>0</v>
      </c>
      <c r="N1987" s="5">
        <v>0</v>
      </c>
      <c r="O1987" s="6">
        <v>0</v>
      </c>
      <c r="P1987" s="6">
        <v>1.9027484143763214</v>
      </c>
      <c r="Q1987" s="6">
        <v>1.9027484143763214</v>
      </c>
      <c r="R1987" s="6">
        <v>0</v>
      </c>
      <c r="S1987" s="6">
        <v>1.9027484143763214</v>
      </c>
      <c r="T1987" s="6">
        <v>23.255813953488371</v>
      </c>
      <c r="U1987" s="6">
        <v>0</v>
      </c>
      <c r="V1987" s="6">
        <v>0</v>
      </c>
      <c r="W1987" s="6">
        <v>0</v>
      </c>
      <c r="X1987" s="5">
        <v>407</v>
      </c>
      <c r="Y1987" s="5">
        <v>357</v>
      </c>
      <c r="Z1987" s="5">
        <v>18</v>
      </c>
      <c r="AA1987" s="5">
        <v>0</v>
      </c>
      <c r="AB1987" s="5">
        <v>0</v>
      </c>
      <c r="AC1987" s="5">
        <v>0</v>
      </c>
      <c r="AD1987" s="5">
        <v>407</v>
      </c>
      <c r="AE1987" s="5">
        <v>357</v>
      </c>
      <c r="AF1987" s="5">
        <v>18</v>
      </c>
      <c r="AG1987" s="6">
        <v>5.0420168067226889</v>
      </c>
      <c r="AH1987" s="6">
        <v>87.714987714987714</v>
      </c>
      <c r="AI1987" s="3"/>
      <c r="AJ1987" s="3"/>
    </row>
    <row r="1988" spans="1:36" hidden="1" x14ac:dyDescent="0.2">
      <c r="A1988" s="1" t="str">
        <f t="shared" si="31"/>
        <v>Derbyshire DalesMixed White and Black Caribbean</v>
      </c>
      <c r="B1988" s="3" t="s">
        <v>193</v>
      </c>
      <c r="C1988" s="3" t="s">
        <v>194</v>
      </c>
      <c r="D1988" s="3" t="s">
        <v>706</v>
      </c>
      <c r="E1988" s="5">
        <v>130</v>
      </c>
      <c r="F1988" s="5">
        <v>0</v>
      </c>
      <c r="G1988" s="5">
        <v>6</v>
      </c>
      <c r="H1988" s="5">
        <v>6</v>
      </c>
      <c r="I1988" s="5">
        <v>0</v>
      </c>
      <c r="J1988" s="5">
        <v>6</v>
      </c>
      <c r="K1988" s="5">
        <v>12</v>
      </c>
      <c r="L1988" s="5">
        <v>0</v>
      </c>
      <c r="M1988" s="5">
        <v>0</v>
      </c>
      <c r="N1988" s="5">
        <v>0</v>
      </c>
      <c r="O1988" s="6">
        <v>0</v>
      </c>
      <c r="P1988" s="6">
        <v>4.615384615384615</v>
      </c>
      <c r="Q1988" s="6">
        <v>4.615384615384615</v>
      </c>
      <c r="R1988" s="6">
        <v>0</v>
      </c>
      <c r="S1988" s="6">
        <v>4.615384615384615</v>
      </c>
      <c r="T1988" s="6">
        <v>9.2307692307692299</v>
      </c>
      <c r="U1988" s="6">
        <v>0</v>
      </c>
      <c r="V1988" s="6">
        <v>0</v>
      </c>
      <c r="W1988" s="6">
        <v>0</v>
      </c>
      <c r="X1988" s="5">
        <v>40</v>
      </c>
      <c r="Y1988" s="5">
        <v>32</v>
      </c>
      <c r="Z1988" s="5">
        <v>3</v>
      </c>
      <c r="AA1988" s="5">
        <v>0</v>
      </c>
      <c r="AB1988" s="5">
        <v>0</v>
      </c>
      <c r="AC1988" s="5">
        <v>0</v>
      </c>
      <c r="AD1988" s="5">
        <v>40</v>
      </c>
      <c r="AE1988" s="5">
        <v>32</v>
      </c>
      <c r="AF1988" s="5">
        <v>3</v>
      </c>
      <c r="AG1988" s="6">
        <v>9.375</v>
      </c>
      <c r="AH1988" s="6">
        <v>80</v>
      </c>
      <c r="AI1988" s="3"/>
      <c r="AJ1988" s="3"/>
    </row>
    <row r="1989" spans="1:36" hidden="1" x14ac:dyDescent="0.2">
      <c r="A1989" s="1" t="str">
        <f t="shared" si="31"/>
        <v>Derbyshire DalesMixed White and Black African</v>
      </c>
      <c r="B1989" s="3" t="s">
        <v>193</v>
      </c>
      <c r="C1989" s="3" t="s">
        <v>194</v>
      </c>
      <c r="D1989" s="3" t="s">
        <v>707</v>
      </c>
      <c r="E1989" s="5">
        <v>58</v>
      </c>
      <c r="F1989" s="5">
        <v>0</v>
      </c>
      <c r="G1989" s="5">
        <v>2</v>
      </c>
      <c r="H1989" s="5">
        <v>2</v>
      </c>
      <c r="I1989" s="5">
        <v>0</v>
      </c>
      <c r="J1989" s="5">
        <v>2</v>
      </c>
      <c r="K1989" s="5">
        <v>10</v>
      </c>
      <c r="L1989" s="5">
        <v>0</v>
      </c>
      <c r="M1989" s="5">
        <v>0</v>
      </c>
      <c r="N1989" s="5">
        <v>0</v>
      </c>
      <c r="O1989" s="6">
        <v>0</v>
      </c>
      <c r="P1989" s="6">
        <v>3.4482758620689653</v>
      </c>
      <c r="Q1989" s="6">
        <v>3.4482758620689653</v>
      </c>
      <c r="R1989" s="6">
        <v>0</v>
      </c>
      <c r="S1989" s="6">
        <v>3.4482758620689653</v>
      </c>
      <c r="T1989" s="6">
        <v>17.241379310344829</v>
      </c>
      <c r="U1989" s="6">
        <v>0</v>
      </c>
      <c r="V1989" s="6">
        <v>0</v>
      </c>
      <c r="W1989" s="6">
        <v>0</v>
      </c>
      <c r="X1989" s="5">
        <v>17</v>
      </c>
      <c r="Y1989" s="5">
        <v>14</v>
      </c>
      <c r="Z1989" s="5">
        <v>2</v>
      </c>
      <c r="AA1989" s="5">
        <v>0</v>
      </c>
      <c r="AB1989" s="5">
        <v>0</v>
      </c>
      <c r="AC1989" s="5">
        <v>0</v>
      </c>
      <c r="AD1989" s="5">
        <v>17</v>
      </c>
      <c r="AE1989" s="5">
        <v>14</v>
      </c>
      <c r="AF1989" s="5">
        <v>2</v>
      </c>
      <c r="AG1989" s="6">
        <v>14.285714285714286</v>
      </c>
      <c r="AH1989" s="6">
        <v>82.352941176470594</v>
      </c>
      <c r="AI1989" s="3"/>
      <c r="AJ1989" s="3"/>
    </row>
    <row r="1990" spans="1:36" hidden="1" x14ac:dyDescent="0.2">
      <c r="A1990" s="1" t="str">
        <f t="shared" si="31"/>
        <v>Derbyshire DalesMixed White and Asian</v>
      </c>
      <c r="B1990" s="3" t="s">
        <v>193</v>
      </c>
      <c r="C1990" s="3" t="s">
        <v>194</v>
      </c>
      <c r="D1990" s="3" t="s">
        <v>708</v>
      </c>
      <c r="E1990" s="5">
        <v>173</v>
      </c>
      <c r="F1990" s="5">
        <v>0</v>
      </c>
      <c r="G1990" s="5">
        <v>5</v>
      </c>
      <c r="H1990" s="5">
        <v>5</v>
      </c>
      <c r="I1990" s="5">
        <v>0</v>
      </c>
      <c r="J1990" s="5">
        <v>5</v>
      </c>
      <c r="K1990" s="5">
        <v>40</v>
      </c>
      <c r="L1990" s="5">
        <v>0</v>
      </c>
      <c r="M1990" s="5">
        <v>0</v>
      </c>
      <c r="N1990" s="5">
        <v>0</v>
      </c>
      <c r="O1990" s="6">
        <v>0</v>
      </c>
      <c r="P1990" s="6">
        <v>2.8901734104046244</v>
      </c>
      <c r="Q1990" s="6">
        <v>2.8901734104046244</v>
      </c>
      <c r="R1990" s="6">
        <v>0</v>
      </c>
      <c r="S1990" s="6">
        <v>2.8901734104046244</v>
      </c>
      <c r="T1990" s="6">
        <v>23.121387283236995</v>
      </c>
      <c r="U1990" s="6">
        <v>0</v>
      </c>
      <c r="V1990" s="6">
        <v>0</v>
      </c>
      <c r="W1990" s="6">
        <v>0</v>
      </c>
      <c r="X1990" s="5">
        <v>38</v>
      </c>
      <c r="Y1990" s="5">
        <v>34</v>
      </c>
      <c r="Z1990" s="5">
        <v>0</v>
      </c>
      <c r="AA1990" s="5">
        <v>0</v>
      </c>
      <c r="AB1990" s="5">
        <v>0</v>
      </c>
      <c r="AC1990" s="5">
        <v>0</v>
      </c>
      <c r="AD1990" s="5">
        <v>38</v>
      </c>
      <c r="AE1990" s="5">
        <v>34</v>
      </c>
      <c r="AF1990" s="5">
        <v>0</v>
      </c>
      <c r="AG1990" s="6">
        <v>0</v>
      </c>
      <c r="AH1990" s="6">
        <v>89.473684210526315</v>
      </c>
      <c r="AI1990" s="3"/>
      <c r="AJ1990" s="3"/>
    </row>
    <row r="1991" spans="1:36" hidden="1" x14ac:dyDescent="0.2">
      <c r="A1991" s="1" t="str">
        <f t="shared" si="31"/>
        <v>Derbyshire DalesMixed Other</v>
      </c>
      <c r="B1991" s="3" t="s">
        <v>193</v>
      </c>
      <c r="C1991" s="3" t="s">
        <v>194</v>
      </c>
      <c r="D1991" s="3" t="s">
        <v>709</v>
      </c>
      <c r="E1991" s="5">
        <v>105</v>
      </c>
      <c r="F1991" s="5">
        <v>0</v>
      </c>
      <c r="G1991" s="5">
        <v>4</v>
      </c>
      <c r="H1991" s="5">
        <v>4</v>
      </c>
      <c r="I1991" s="5">
        <v>0</v>
      </c>
      <c r="J1991" s="5">
        <v>4</v>
      </c>
      <c r="K1991" s="5">
        <v>31</v>
      </c>
      <c r="L1991" s="5">
        <v>0</v>
      </c>
      <c r="M1991" s="5">
        <v>0</v>
      </c>
      <c r="N1991" s="5">
        <v>0</v>
      </c>
      <c r="O1991" s="6">
        <v>0</v>
      </c>
      <c r="P1991" s="6">
        <v>3.8095238095238093</v>
      </c>
      <c r="Q1991" s="6">
        <v>3.8095238095238093</v>
      </c>
      <c r="R1991" s="6">
        <v>0</v>
      </c>
      <c r="S1991" s="6">
        <v>3.8095238095238093</v>
      </c>
      <c r="T1991" s="6">
        <v>29.523809523809526</v>
      </c>
      <c r="U1991" s="6">
        <v>0</v>
      </c>
      <c r="V1991" s="6">
        <v>0</v>
      </c>
      <c r="W1991" s="6">
        <v>0</v>
      </c>
      <c r="X1991" s="5">
        <v>42</v>
      </c>
      <c r="Y1991" s="5">
        <v>31</v>
      </c>
      <c r="Z1991" s="5">
        <v>3</v>
      </c>
      <c r="AA1991" s="5">
        <v>0</v>
      </c>
      <c r="AB1991" s="5">
        <v>0</v>
      </c>
      <c r="AC1991" s="5">
        <v>0</v>
      </c>
      <c r="AD1991" s="5">
        <v>42</v>
      </c>
      <c r="AE1991" s="5">
        <v>31</v>
      </c>
      <c r="AF1991" s="5">
        <v>3</v>
      </c>
      <c r="AG1991" s="6">
        <v>9.67741935483871</v>
      </c>
      <c r="AH1991" s="6">
        <v>73.80952380952381</v>
      </c>
      <c r="AI1991" s="3"/>
      <c r="AJ1991" s="3"/>
    </row>
    <row r="1992" spans="1:36" hidden="1" x14ac:dyDescent="0.2">
      <c r="A1992" s="1" t="str">
        <f t="shared" si="31"/>
        <v>Derbyshire DalesIndian</v>
      </c>
      <c r="B1992" s="3" t="s">
        <v>193</v>
      </c>
      <c r="C1992" s="3" t="s">
        <v>194</v>
      </c>
      <c r="D1992" s="3" t="s">
        <v>710</v>
      </c>
      <c r="E1992" s="5">
        <v>97</v>
      </c>
      <c r="F1992" s="5">
        <v>0</v>
      </c>
      <c r="G1992" s="5">
        <v>1</v>
      </c>
      <c r="H1992" s="5">
        <v>1</v>
      </c>
      <c r="I1992" s="5">
        <v>0</v>
      </c>
      <c r="J1992" s="5">
        <v>1</v>
      </c>
      <c r="K1992" s="5">
        <v>12</v>
      </c>
      <c r="L1992" s="5">
        <v>0</v>
      </c>
      <c r="M1992" s="5">
        <v>0</v>
      </c>
      <c r="N1992" s="5">
        <v>0</v>
      </c>
      <c r="O1992" s="6">
        <v>0</v>
      </c>
      <c r="P1992" s="6">
        <v>1.0309278350515463</v>
      </c>
      <c r="Q1992" s="6">
        <v>1.0309278350515463</v>
      </c>
      <c r="R1992" s="6">
        <v>0</v>
      </c>
      <c r="S1992" s="6">
        <v>1.0309278350515463</v>
      </c>
      <c r="T1992" s="6">
        <v>12.371134020618557</v>
      </c>
      <c r="U1992" s="6">
        <v>0</v>
      </c>
      <c r="V1992" s="6">
        <v>0</v>
      </c>
      <c r="W1992" s="6">
        <v>0</v>
      </c>
      <c r="X1992" s="5">
        <v>60</v>
      </c>
      <c r="Y1992" s="5">
        <v>53</v>
      </c>
      <c r="Z1992" s="5">
        <v>4</v>
      </c>
      <c r="AA1992" s="5">
        <v>0</v>
      </c>
      <c r="AB1992" s="5">
        <v>0</v>
      </c>
      <c r="AC1992" s="5">
        <v>0</v>
      </c>
      <c r="AD1992" s="5">
        <v>60</v>
      </c>
      <c r="AE1992" s="5">
        <v>53</v>
      </c>
      <c r="AF1992" s="5">
        <v>4</v>
      </c>
      <c r="AG1992" s="6">
        <v>7.5471698113207548</v>
      </c>
      <c r="AH1992" s="6">
        <v>88.333333333333329</v>
      </c>
      <c r="AI1992" s="3"/>
      <c r="AJ1992" s="3"/>
    </row>
    <row r="1993" spans="1:36" hidden="1" x14ac:dyDescent="0.2">
      <c r="A1993" s="1" t="str">
        <f t="shared" si="31"/>
        <v>Derbyshire DalesPakistani</v>
      </c>
      <c r="B1993" s="3" t="s">
        <v>193</v>
      </c>
      <c r="C1993" s="3" t="s">
        <v>194</v>
      </c>
      <c r="D1993" s="3" t="s">
        <v>711</v>
      </c>
      <c r="E1993" s="5">
        <v>84</v>
      </c>
      <c r="F1993" s="5">
        <v>0</v>
      </c>
      <c r="G1993" s="5">
        <v>1</v>
      </c>
      <c r="H1993" s="5">
        <v>1</v>
      </c>
      <c r="I1993" s="5">
        <v>0</v>
      </c>
      <c r="J1993" s="5">
        <v>1</v>
      </c>
      <c r="K1993" s="5">
        <v>13</v>
      </c>
      <c r="L1993" s="5">
        <v>0</v>
      </c>
      <c r="M1993" s="5">
        <v>0</v>
      </c>
      <c r="N1993" s="5">
        <v>0</v>
      </c>
      <c r="O1993" s="6">
        <v>0</v>
      </c>
      <c r="P1993" s="6">
        <v>1.1904761904761905</v>
      </c>
      <c r="Q1993" s="6">
        <v>1.1904761904761905</v>
      </c>
      <c r="R1993" s="6">
        <v>0</v>
      </c>
      <c r="S1993" s="6">
        <v>1.1904761904761905</v>
      </c>
      <c r="T1993" s="6">
        <v>15.476190476190476</v>
      </c>
      <c r="U1993" s="6">
        <v>0</v>
      </c>
      <c r="V1993" s="6">
        <v>0</v>
      </c>
      <c r="W1993" s="6">
        <v>0</v>
      </c>
      <c r="X1993" s="5">
        <v>56</v>
      </c>
      <c r="Y1993" s="5">
        <v>36</v>
      </c>
      <c r="Z1993" s="5">
        <v>7</v>
      </c>
      <c r="AA1993" s="5">
        <v>0</v>
      </c>
      <c r="AB1993" s="5">
        <v>0</v>
      </c>
      <c r="AC1993" s="5">
        <v>0</v>
      </c>
      <c r="AD1993" s="5">
        <v>56</v>
      </c>
      <c r="AE1993" s="5">
        <v>36</v>
      </c>
      <c r="AF1993" s="5">
        <v>7</v>
      </c>
      <c r="AG1993" s="6">
        <v>19.444444444444443</v>
      </c>
      <c r="AH1993" s="6">
        <v>64.285714285714292</v>
      </c>
      <c r="AI1993" s="3"/>
      <c r="AJ1993" s="3"/>
    </row>
    <row r="1994" spans="1:36" hidden="1" x14ac:dyDescent="0.2">
      <c r="A1994" s="1" t="str">
        <f t="shared" si="31"/>
        <v>Derbyshire DalesBangladeshi</v>
      </c>
      <c r="B1994" s="3" t="s">
        <v>193</v>
      </c>
      <c r="C1994" s="3" t="s">
        <v>194</v>
      </c>
      <c r="D1994" s="3" t="s">
        <v>712</v>
      </c>
      <c r="E1994" s="5">
        <v>4</v>
      </c>
      <c r="F1994" s="5">
        <v>0</v>
      </c>
      <c r="G1994" s="5">
        <v>0</v>
      </c>
      <c r="H1994" s="5">
        <v>0</v>
      </c>
      <c r="I1994" s="5">
        <v>0</v>
      </c>
      <c r="J1994" s="5">
        <v>0</v>
      </c>
      <c r="K1994" s="5">
        <v>0</v>
      </c>
      <c r="L1994" s="5">
        <v>0</v>
      </c>
      <c r="M1994" s="5">
        <v>0</v>
      </c>
      <c r="N1994" s="5">
        <v>0</v>
      </c>
      <c r="O1994" s="6">
        <v>0</v>
      </c>
      <c r="P1994" s="6">
        <v>0</v>
      </c>
      <c r="Q1994" s="6">
        <v>0</v>
      </c>
      <c r="R1994" s="6">
        <v>0</v>
      </c>
      <c r="S1994" s="6">
        <v>0</v>
      </c>
      <c r="T1994" s="6">
        <v>0</v>
      </c>
      <c r="U1994" s="6">
        <v>0</v>
      </c>
      <c r="V1994" s="6">
        <v>0</v>
      </c>
      <c r="W1994" s="6">
        <v>0</v>
      </c>
      <c r="X1994" s="5">
        <v>2</v>
      </c>
      <c r="Y1994" s="5">
        <v>2</v>
      </c>
      <c r="Z1994" s="5">
        <v>0</v>
      </c>
      <c r="AA1994" s="5">
        <v>0</v>
      </c>
      <c r="AB1994" s="5">
        <v>0</v>
      </c>
      <c r="AC1994" s="5">
        <v>0</v>
      </c>
      <c r="AD1994" s="5">
        <v>2</v>
      </c>
      <c r="AE1994" s="5">
        <v>2</v>
      </c>
      <c r="AF1994" s="5">
        <v>0</v>
      </c>
      <c r="AG1994" s="6">
        <v>0</v>
      </c>
      <c r="AH1994" s="6">
        <v>100</v>
      </c>
      <c r="AI1994" s="3"/>
      <c r="AJ1994" s="3"/>
    </row>
    <row r="1995" spans="1:36" hidden="1" x14ac:dyDescent="0.2">
      <c r="A1995" s="1" t="str">
        <f t="shared" si="31"/>
        <v>Derbyshire DalesChinese</v>
      </c>
      <c r="B1995" s="3" t="s">
        <v>193</v>
      </c>
      <c r="C1995" s="3" t="s">
        <v>194</v>
      </c>
      <c r="D1995" s="3" t="s">
        <v>713</v>
      </c>
      <c r="E1995" s="5">
        <v>95</v>
      </c>
      <c r="F1995" s="5">
        <v>0</v>
      </c>
      <c r="G1995" s="5">
        <v>3</v>
      </c>
      <c r="H1995" s="5">
        <v>3</v>
      </c>
      <c r="I1995" s="5">
        <v>0</v>
      </c>
      <c r="J1995" s="5">
        <v>3</v>
      </c>
      <c r="K1995" s="5">
        <v>7</v>
      </c>
      <c r="L1995" s="5">
        <v>0</v>
      </c>
      <c r="M1995" s="5">
        <v>0</v>
      </c>
      <c r="N1995" s="5">
        <v>0</v>
      </c>
      <c r="O1995" s="6">
        <v>0</v>
      </c>
      <c r="P1995" s="6">
        <v>3.1578947368421053</v>
      </c>
      <c r="Q1995" s="6">
        <v>3.1578947368421053</v>
      </c>
      <c r="R1995" s="6">
        <v>0</v>
      </c>
      <c r="S1995" s="6">
        <v>3.1578947368421053</v>
      </c>
      <c r="T1995" s="6">
        <v>7.3684210526315788</v>
      </c>
      <c r="U1995" s="6">
        <v>0</v>
      </c>
      <c r="V1995" s="6">
        <v>0</v>
      </c>
      <c r="W1995" s="6">
        <v>0</v>
      </c>
      <c r="X1995" s="5">
        <v>25</v>
      </c>
      <c r="Y1995" s="5">
        <v>21</v>
      </c>
      <c r="Z1995" s="5">
        <v>2</v>
      </c>
      <c r="AA1995" s="5">
        <v>0</v>
      </c>
      <c r="AB1995" s="5">
        <v>0</v>
      </c>
      <c r="AC1995" s="5">
        <v>0</v>
      </c>
      <c r="AD1995" s="5">
        <v>25</v>
      </c>
      <c r="AE1995" s="5">
        <v>21</v>
      </c>
      <c r="AF1995" s="5">
        <v>2</v>
      </c>
      <c r="AG1995" s="6">
        <v>9.5238095238095237</v>
      </c>
      <c r="AH1995" s="6">
        <v>84</v>
      </c>
      <c r="AI1995" s="3"/>
      <c r="AJ1995" s="3"/>
    </row>
    <row r="1996" spans="1:36" hidden="1" x14ac:dyDescent="0.2">
      <c r="A1996" s="1" t="str">
        <f t="shared" si="31"/>
        <v>Derbyshire DalesAsian Other</v>
      </c>
      <c r="B1996" s="3" t="s">
        <v>193</v>
      </c>
      <c r="C1996" s="3" t="s">
        <v>194</v>
      </c>
      <c r="D1996" s="3" t="s">
        <v>714</v>
      </c>
      <c r="E1996" s="5">
        <v>118</v>
      </c>
      <c r="F1996" s="5">
        <v>0</v>
      </c>
      <c r="G1996" s="5">
        <v>8</v>
      </c>
      <c r="H1996" s="5">
        <v>8</v>
      </c>
      <c r="I1996" s="5">
        <v>0</v>
      </c>
      <c r="J1996" s="5">
        <v>8</v>
      </c>
      <c r="K1996" s="5">
        <v>24</v>
      </c>
      <c r="L1996" s="5">
        <v>0</v>
      </c>
      <c r="M1996" s="5">
        <v>0</v>
      </c>
      <c r="N1996" s="5">
        <v>0</v>
      </c>
      <c r="O1996" s="6">
        <v>0</v>
      </c>
      <c r="P1996" s="6">
        <v>6.7796610169491522</v>
      </c>
      <c r="Q1996" s="6">
        <v>6.7796610169491522</v>
      </c>
      <c r="R1996" s="6">
        <v>0</v>
      </c>
      <c r="S1996" s="6">
        <v>6.7796610169491522</v>
      </c>
      <c r="T1996" s="6">
        <v>20.338983050847457</v>
      </c>
      <c r="U1996" s="6">
        <v>0</v>
      </c>
      <c r="V1996" s="6">
        <v>0</v>
      </c>
      <c r="W1996" s="6">
        <v>0</v>
      </c>
      <c r="X1996" s="5">
        <v>65</v>
      </c>
      <c r="Y1996" s="5">
        <v>46</v>
      </c>
      <c r="Z1996" s="5">
        <v>0</v>
      </c>
      <c r="AA1996" s="5">
        <v>0</v>
      </c>
      <c r="AB1996" s="5">
        <v>0</v>
      </c>
      <c r="AC1996" s="5">
        <v>0</v>
      </c>
      <c r="AD1996" s="5">
        <v>65</v>
      </c>
      <c r="AE1996" s="5">
        <v>46</v>
      </c>
      <c r="AF1996" s="5">
        <v>0</v>
      </c>
      <c r="AG1996" s="6">
        <v>0</v>
      </c>
      <c r="AH1996" s="6">
        <v>70.769230769230774</v>
      </c>
      <c r="AI1996" s="3"/>
      <c r="AJ1996" s="3"/>
    </row>
    <row r="1997" spans="1:36" hidden="1" x14ac:dyDescent="0.2">
      <c r="A1997" s="1" t="str">
        <f t="shared" si="31"/>
        <v>Derbyshire DalesBlack African</v>
      </c>
      <c r="B1997" s="3" t="s">
        <v>193</v>
      </c>
      <c r="C1997" s="3" t="s">
        <v>194</v>
      </c>
      <c r="D1997" s="3" t="s">
        <v>715</v>
      </c>
      <c r="E1997" s="5">
        <v>33</v>
      </c>
      <c r="F1997" s="5">
        <v>0</v>
      </c>
      <c r="G1997" s="5">
        <v>2</v>
      </c>
      <c r="H1997" s="5">
        <v>2</v>
      </c>
      <c r="I1997" s="5">
        <v>0</v>
      </c>
      <c r="J1997" s="5">
        <v>2</v>
      </c>
      <c r="K1997" s="5">
        <v>7</v>
      </c>
      <c r="L1997" s="5">
        <v>0</v>
      </c>
      <c r="M1997" s="5">
        <v>0</v>
      </c>
      <c r="N1997" s="5">
        <v>0</v>
      </c>
      <c r="O1997" s="6">
        <v>0</v>
      </c>
      <c r="P1997" s="6">
        <v>6.0606060606060606</v>
      </c>
      <c r="Q1997" s="6">
        <v>6.0606060606060606</v>
      </c>
      <c r="R1997" s="6">
        <v>0</v>
      </c>
      <c r="S1997" s="6">
        <v>6.0606060606060606</v>
      </c>
      <c r="T1997" s="6">
        <v>21.212121212121211</v>
      </c>
      <c r="U1997" s="6">
        <v>0</v>
      </c>
      <c r="V1997" s="6">
        <v>0</v>
      </c>
      <c r="W1997" s="6">
        <v>0</v>
      </c>
      <c r="X1997" s="5">
        <v>20</v>
      </c>
      <c r="Y1997" s="5">
        <v>15</v>
      </c>
      <c r="Z1997" s="5">
        <v>0</v>
      </c>
      <c r="AA1997" s="5">
        <v>0</v>
      </c>
      <c r="AB1997" s="5">
        <v>0</v>
      </c>
      <c r="AC1997" s="5">
        <v>0</v>
      </c>
      <c r="AD1997" s="5">
        <v>20</v>
      </c>
      <c r="AE1997" s="5">
        <v>15</v>
      </c>
      <c r="AF1997" s="5">
        <v>0</v>
      </c>
      <c r="AG1997" s="6">
        <v>0</v>
      </c>
      <c r="AH1997" s="6">
        <v>75</v>
      </c>
      <c r="AI1997" s="3"/>
      <c r="AJ1997" s="3"/>
    </row>
    <row r="1998" spans="1:36" hidden="1" x14ac:dyDescent="0.2">
      <c r="A1998" s="1" t="str">
        <f t="shared" si="31"/>
        <v>Derbyshire DalesBlack Caribbean</v>
      </c>
      <c r="B1998" s="3" t="s">
        <v>193</v>
      </c>
      <c r="C1998" s="3" t="s">
        <v>194</v>
      </c>
      <c r="D1998" s="3" t="s">
        <v>716</v>
      </c>
      <c r="E1998" s="5">
        <v>36</v>
      </c>
      <c r="F1998" s="5">
        <v>0</v>
      </c>
      <c r="G1998" s="5">
        <v>0</v>
      </c>
      <c r="H1998" s="5">
        <v>0</v>
      </c>
      <c r="I1998" s="5">
        <v>0</v>
      </c>
      <c r="J1998" s="5">
        <v>0</v>
      </c>
      <c r="K1998" s="5">
        <v>0</v>
      </c>
      <c r="L1998" s="5">
        <v>0</v>
      </c>
      <c r="M1998" s="5">
        <v>0</v>
      </c>
      <c r="N1998" s="5">
        <v>0</v>
      </c>
      <c r="O1998" s="6">
        <v>0</v>
      </c>
      <c r="P1998" s="6">
        <v>0</v>
      </c>
      <c r="Q1998" s="6">
        <v>0</v>
      </c>
      <c r="R1998" s="6">
        <v>0</v>
      </c>
      <c r="S1998" s="6">
        <v>0</v>
      </c>
      <c r="T1998" s="6">
        <v>0</v>
      </c>
      <c r="U1998" s="6">
        <v>0</v>
      </c>
      <c r="V1998" s="6">
        <v>0</v>
      </c>
      <c r="W1998" s="6">
        <v>0</v>
      </c>
      <c r="X1998" s="5">
        <v>24</v>
      </c>
      <c r="Y1998" s="5">
        <v>11</v>
      </c>
      <c r="Z1998" s="5">
        <v>5</v>
      </c>
      <c r="AA1998" s="5">
        <v>0</v>
      </c>
      <c r="AB1998" s="5">
        <v>0</v>
      </c>
      <c r="AC1998" s="5">
        <v>0</v>
      </c>
      <c r="AD1998" s="5">
        <v>24</v>
      </c>
      <c r="AE1998" s="5">
        <v>11</v>
      </c>
      <c r="AF1998" s="5">
        <v>5</v>
      </c>
      <c r="AG1998" s="6">
        <v>45.454545454545453</v>
      </c>
      <c r="AH1998" s="6">
        <v>45.833333333333336</v>
      </c>
      <c r="AI1998" s="3"/>
      <c r="AJ1998" s="3"/>
    </row>
    <row r="1999" spans="1:36" hidden="1" x14ac:dyDescent="0.2">
      <c r="A1999" s="1" t="str">
        <f t="shared" si="31"/>
        <v>Derbyshire DalesBlack Other</v>
      </c>
      <c r="B1999" s="3" t="s">
        <v>193</v>
      </c>
      <c r="C1999" s="3" t="s">
        <v>194</v>
      </c>
      <c r="D1999" s="3" t="s">
        <v>717</v>
      </c>
      <c r="E1999" s="5">
        <v>18</v>
      </c>
      <c r="F1999" s="5">
        <v>0</v>
      </c>
      <c r="G1999" s="5">
        <v>0</v>
      </c>
      <c r="H1999" s="5">
        <v>0</v>
      </c>
      <c r="I1999" s="5">
        <v>0</v>
      </c>
      <c r="J1999" s="5">
        <v>0</v>
      </c>
      <c r="K1999" s="5">
        <v>1</v>
      </c>
      <c r="L1999" s="5">
        <v>0</v>
      </c>
      <c r="M1999" s="5">
        <v>0</v>
      </c>
      <c r="N1999" s="5">
        <v>0</v>
      </c>
      <c r="O1999" s="6">
        <v>0</v>
      </c>
      <c r="P1999" s="6">
        <v>0</v>
      </c>
      <c r="Q1999" s="6">
        <v>0</v>
      </c>
      <c r="R1999" s="6">
        <v>0</v>
      </c>
      <c r="S1999" s="6">
        <v>0</v>
      </c>
      <c r="T1999" s="6">
        <v>5.5555555555555554</v>
      </c>
      <c r="U1999" s="6">
        <v>0</v>
      </c>
      <c r="V1999" s="6">
        <v>0</v>
      </c>
      <c r="W1999" s="6">
        <v>0</v>
      </c>
      <c r="X1999" s="5">
        <v>14</v>
      </c>
      <c r="Y1999" s="5">
        <v>8</v>
      </c>
      <c r="Z1999" s="5">
        <v>1</v>
      </c>
      <c r="AA1999" s="5">
        <v>0</v>
      </c>
      <c r="AB1999" s="5">
        <v>0</v>
      </c>
      <c r="AC1999" s="5">
        <v>0</v>
      </c>
      <c r="AD1999" s="5">
        <v>14</v>
      </c>
      <c r="AE1999" s="5">
        <v>8</v>
      </c>
      <c r="AF1999" s="5">
        <v>1</v>
      </c>
      <c r="AG1999" s="6">
        <v>12.5</v>
      </c>
      <c r="AH1999" s="6">
        <v>57.142857142857146</v>
      </c>
      <c r="AI1999" s="3"/>
      <c r="AJ1999" s="3"/>
    </row>
    <row r="2000" spans="1:36" hidden="1" x14ac:dyDescent="0.2">
      <c r="A2000" s="1" t="str">
        <f t="shared" si="31"/>
        <v>Derbyshire DalesArab</v>
      </c>
      <c r="B2000" s="3" t="s">
        <v>193</v>
      </c>
      <c r="C2000" s="3" t="s">
        <v>194</v>
      </c>
      <c r="D2000" s="3" t="s">
        <v>699</v>
      </c>
      <c r="E2000" s="5">
        <v>10</v>
      </c>
      <c r="F2000" s="5">
        <v>0</v>
      </c>
      <c r="G2000" s="5">
        <v>0</v>
      </c>
      <c r="H2000" s="5">
        <v>0</v>
      </c>
      <c r="I2000" s="5">
        <v>0</v>
      </c>
      <c r="J2000" s="5">
        <v>0</v>
      </c>
      <c r="K2000" s="5">
        <v>4</v>
      </c>
      <c r="L2000" s="5">
        <v>0</v>
      </c>
      <c r="M2000" s="5">
        <v>0</v>
      </c>
      <c r="N2000" s="5">
        <v>0</v>
      </c>
      <c r="O2000" s="6">
        <v>0</v>
      </c>
      <c r="P2000" s="6">
        <v>0</v>
      </c>
      <c r="Q2000" s="6">
        <v>0</v>
      </c>
      <c r="R2000" s="6">
        <v>0</v>
      </c>
      <c r="S2000" s="6">
        <v>0</v>
      </c>
      <c r="T2000" s="6">
        <v>40</v>
      </c>
      <c r="U2000" s="6">
        <v>0</v>
      </c>
      <c r="V2000" s="6">
        <v>0</v>
      </c>
      <c r="W2000" s="6">
        <v>0</v>
      </c>
      <c r="X2000" s="5">
        <v>6</v>
      </c>
      <c r="Y2000" s="5">
        <v>6</v>
      </c>
      <c r="Z2000" s="5">
        <v>0</v>
      </c>
      <c r="AA2000" s="5">
        <v>0</v>
      </c>
      <c r="AB2000" s="5">
        <v>0</v>
      </c>
      <c r="AC2000" s="5">
        <v>0</v>
      </c>
      <c r="AD2000" s="5">
        <v>6</v>
      </c>
      <c r="AE2000" s="5">
        <v>6</v>
      </c>
      <c r="AF2000" s="5">
        <v>0</v>
      </c>
      <c r="AG2000" s="6">
        <v>0</v>
      </c>
      <c r="AH2000" s="6">
        <v>100</v>
      </c>
      <c r="AI2000" s="3"/>
      <c r="AJ2000" s="3"/>
    </row>
    <row r="2001" spans="1:36" hidden="1" x14ac:dyDescent="0.2">
      <c r="A2001" s="1" t="str">
        <f t="shared" si="31"/>
        <v>Derbyshire DalesOther</v>
      </c>
      <c r="B2001" s="3" t="s">
        <v>193</v>
      </c>
      <c r="C2001" s="3" t="s">
        <v>194</v>
      </c>
      <c r="D2001" s="3" t="s">
        <v>718</v>
      </c>
      <c r="E2001" s="5">
        <v>38</v>
      </c>
      <c r="F2001" s="5">
        <v>0</v>
      </c>
      <c r="G2001" s="5">
        <v>0</v>
      </c>
      <c r="H2001" s="5">
        <v>0</v>
      </c>
      <c r="I2001" s="5">
        <v>0</v>
      </c>
      <c r="J2001" s="5">
        <v>0</v>
      </c>
      <c r="K2001" s="5">
        <v>7</v>
      </c>
      <c r="L2001" s="5">
        <v>0</v>
      </c>
      <c r="M2001" s="5">
        <v>0</v>
      </c>
      <c r="N2001" s="5">
        <v>0</v>
      </c>
      <c r="O2001" s="6">
        <v>0</v>
      </c>
      <c r="P2001" s="6">
        <v>0</v>
      </c>
      <c r="Q2001" s="6">
        <v>0</v>
      </c>
      <c r="R2001" s="6">
        <v>0</v>
      </c>
      <c r="S2001" s="6">
        <v>0</v>
      </c>
      <c r="T2001" s="6">
        <v>18.421052631578949</v>
      </c>
      <c r="U2001" s="6">
        <v>0</v>
      </c>
      <c r="V2001" s="6">
        <v>0</v>
      </c>
      <c r="W2001" s="6">
        <v>0</v>
      </c>
      <c r="X2001" s="5">
        <v>18</v>
      </c>
      <c r="Y2001" s="5">
        <v>13</v>
      </c>
      <c r="Z2001" s="5">
        <v>1</v>
      </c>
      <c r="AA2001" s="5">
        <v>0</v>
      </c>
      <c r="AB2001" s="5">
        <v>0</v>
      </c>
      <c r="AC2001" s="5">
        <v>0</v>
      </c>
      <c r="AD2001" s="5">
        <v>18</v>
      </c>
      <c r="AE2001" s="5">
        <v>13</v>
      </c>
      <c r="AF2001" s="5">
        <v>1</v>
      </c>
      <c r="AG2001" s="6">
        <v>7.6923076923076925</v>
      </c>
      <c r="AH2001" s="6">
        <v>72.222222222222229</v>
      </c>
      <c r="AI2001" s="3"/>
      <c r="AJ2001" s="3"/>
    </row>
    <row r="2002" spans="1:36" x14ac:dyDescent="0.2">
      <c r="A2002" s="1" t="str">
        <f t="shared" si="31"/>
        <v>DoncasterAll people</v>
      </c>
      <c r="B2002" s="3" t="s">
        <v>591</v>
      </c>
      <c r="C2002" s="3" t="s">
        <v>592</v>
      </c>
      <c r="D2002" s="3" t="s">
        <v>700</v>
      </c>
      <c r="E2002" s="5">
        <v>302402</v>
      </c>
      <c r="F2002" s="5">
        <v>65549</v>
      </c>
      <c r="G2002" s="5">
        <v>43998</v>
      </c>
      <c r="H2002" s="5">
        <v>71198</v>
      </c>
      <c r="I2002" s="5">
        <v>57927</v>
      </c>
      <c r="J2002" s="5">
        <v>101149</v>
      </c>
      <c r="K2002" s="5">
        <v>4817</v>
      </c>
      <c r="L2002" s="5">
        <v>81364</v>
      </c>
      <c r="M2002" s="5">
        <v>17497</v>
      </c>
      <c r="N2002" s="5">
        <v>26001</v>
      </c>
      <c r="O2002" s="6">
        <v>21.676113253219224</v>
      </c>
      <c r="P2002" s="6">
        <v>14.549506947705373</v>
      </c>
      <c r="Q2002" s="6">
        <v>23.544156453991707</v>
      </c>
      <c r="R2002" s="6">
        <v>19.155627277597372</v>
      </c>
      <c r="S2002" s="6">
        <v>33.448522165858691</v>
      </c>
      <c r="T2002" s="6">
        <v>1.5929127452860761</v>
      </c>
      <c r="U2002" s="6">
        <v>26.905906706966224</v>
      </c>
      <c r="V2002" s="6">
        <v>5.7860067063048524</v>
      </c>
      <c r="W2002" s="6">
        <v>8.598157419593786</v>
      </c>
      <c r="X2002" s="5">
        <v>99349</v>
      </c>
      <c r="Y2002" s="5">
        <v>83290</v>
      </c>
      <c r="Z2002" s="5">
        <v>6563</v>
      </c>
      <c r="AA2002" s="5">
        <v>19099</v>
      </c>
      <c r="AB2002" s="5">
        <v>14836</v>
      </c>
      <c r="AC2002" s="5">
        <v>1921</v>
      </c>
      <c r="AD2002" s="5">
        <v>80250</v>
      </c>
      <c r="AE2002" s="5">
        <v>68454</v>
      </c>
      <c r="AF2002" s="5">
        <v>4642</v>
      </c>
      <c r="AG2002" s="6">
        <v>6.7811961317088851</v>
      </c>
      <c r="AH2002" s="6">
        <v>85.300934579439257</v>
      </c>
      <c r="AI2002" s="3">
        <v>12.948234025343758</v>
      </c>
      <c r="AJ2002" s="3">
        <v>77.679459657573702</v>
      </c>
    </row>
    <row r="2003" spans="1:36" hidden="1" x14ac:dyDescent="0.2">
      <c r="A2003" s="1" t="str">
        <f t="shared" si="31"/>
        <v>DoncasterWhite British</v>
      </c>
      <c r="B2003" s="3" t="s">
        <v>591</v>
      </c>
      <c r="C2003" s="3" t="s">
        <v>592</v>
      </c>
      <c r="D2003" s="3" t="s">
        <v>701</v>
      </c>
      <c r="E2003" s="5">
        <v>277740</v>
      </c>
      <c r="F2003" s="5">
        <v>57025</v>
      </c>
      <c r="G2003" s="5">
        <v>38501</v>
      </c>
      <c r="H2003" s="5">
        <v>62600</v>
      </c>
      <c r="I2003" s="5">
        <v>50780</v>
      </c>
      <c r="J2003" s="5">
        <v>92746</v>
      </c>
      <c r="K2003" s="5">
        <v>4616</v>
      </c>
      <c r="L2003" s="5">
        <v>70964</v>
      </c>
      <c r="M2003" s="5">
        <v>11666</v>
      </c>
      <c r="N2003" s="5">
        <v>21522</v>
      </c>
      <c r="O2003" s="6">
        <v>20.531792323756029</v>
      </c>
      <c r="P2003" s="6">
        <v>13.862245265356089</v>
      </c>
      <c r="Q2003" s="6">
        <v>22.539065312882553</v>
      </c>
      <c r="R2003" s="6">
        <v>18.283286526967668</v>
      </c>
      <c r="S2003" s="6">
        <v>33.393101461798807</v>
      </c>
      <c r="T2003" s="6">
        <v>1.6619860301000937</v>
      </c>
      <c r="U2003" s="6">
        <v>25.550514870022322</v>
      </c>
      <c r="V2003" s="6">
        <v>4.2003312450493269</v>
      </c>
      <c r="W2003" s="6">
        <v>7.7489738604450205</v>
      </c>
      <c r="X2003" s="5">
        <v>88353</v>
      </c>
      <c r="Y2003" s="5">
        <v>74446</v>
      </c>
      <c r="Z2003" s="5">
        <v>5732</v>
      </c>
      <c r="AA2003" s="5">
        <v>15936</v>
      </c>
      <c r="AB2003" s="5">
        <v>12355</v>
      </c>
      <c r="AC2003" s="5">
        <v>1611</v>
      </c>
      <c r="AD2003" s="5">
        <v>72417</v>
      </c>
      <c r="AE2003" s="5">
        <v>62091</v>
      </c>
      <c r="AF2003" s="5">
        <v>4121</v>
      </c>
      <c r="AG2003" s="6">
        <v>6.6370327422653848</v>
      </c>
      <c r="AH2003" s="6">
        <v>85.740917187953102</v>
      </c>
      <c r="AI2003" s="3">
        <v>13.039255362201537</v>
      </c>
      <c r="AJ2003" s="3">
        <v>77.528865461847388</v>
      </c>
    </row>
    <row r="2004" spans="1:36" hidden="1" x14ac:dyDescent="0.2">
      <c r="A2004" s="1" t="str">
        <f t="shared" si="31"/>
        <v>DoncasterMinorities - all other than White British</v>
      </c>
      <c r="B2004" s="3" t="s">
        <v>591</v>
      </c>
      <c r="C2004" s="3" t="s">
        <v>592</v>
      </c>
      <c r="D2004" s="3" t="s">
        <v>702</v>
      </c>
      <c r="E2004" s="5">
        <v>24662</v>
      </c>
      <c r="F2004" s="5">
        <v>8524</v>
      </c>
      <c r="G2004" s="5">
        <v>5497</v>
      </c>
      <c r="H2004" s="5">
        <v>8598</v>
      </c>
      <c r="I2004" s="5">
        <v>7147</v>
      </c>
      <c r="J2004" s="5">
        <v>8403</v>
      </c>
      <c r="K2004" s="5">
        <v>201</v>
      </c>
      <c r="L2004" s="5">
        <v>10400</v>
      </c>
      <c r="M2004" s="5">
        <v>5831</v>
      </c>
      <c r="N2004" s="5">
        <v>4479</v>
      </c>
      <c r="O2004" s="6">
        <v>34.563295758657041</v>
      </c>
      <c r="P2004" s="6">
        <v>22.289352039575054</v>
      </c>
      <c r="Q2004" s="6">
        <v>34.863352526153598</v>
      </c>
      <c r="R2004" s="6">
        <v>28.979806990511719</v>
      </c>
      <c r="S2004" s="6">
        <v>34.072662395588353</v>
      </c>
      <c r="T2004" s="6">
        <v>0.81501905765955718</v>
      </c>
      <c r="U2004" s="6">
        <v>42.17014029681291</v>
      </c>
      <c r="V2004" s="6">
        <v>23.64366231449193</v>
      </c>
      <c r="W2004" s="6">
        <v>18.161544075906253</v>
      </c>
      <c r="X2004" s="5">
        <v>10996</v>
      </c>
      <c r="Y2004" s="5">
        <v>8844</v>
      </c>
      <c r="Z2004" s="5">
        <v>831</v>
      </c>
      <c r="AA2004" s="5">
        <v>3163</v>
      </c>
      <c r="AB2004" s="5">
        <v>2481</v>
      </c>
      <c r="AC2004" s="5">
        <v>310</v>
      </c>
      <c r="AD2004" s="5">
        <v>7833</v>
      </c>
      <c r="AE2004" s="5">
        <v>6363</v>
      </c>
      <c r="AF2004" s="5">
        <v>521</v>
      </c>
      <c r="AG2004" s="6">
        <v>8.1879616533081876</v>
      </c>
      <c r="AH2004" s="6">
        <v>81.233243967828415</v>
      </c>
      <c r="AI2004" s="3">
        <v>12.494961708988312</v>
      </c>
      <c r="AJ2004" s="3">
        <v>78.438191590262406</v>
      </c>
    </row>
    <row r="2005" spans="1:36" hidden="1" x14ac:dyDescent="0.2">
      <c r="A2005" s="1" t="str">
        <f t="shared" si="31"/>
        <v>DoncasterWhite Irish</v>
      </c>
      <c r="B2005" s="3" t="s">
        <v>591</v>
      </c>
      <c r="C2005" s="3" t="s">
        <v>592</v>
      </c>
      <c r="D2005" s="3" t="s">
        <v>703</v>
      </c>
      <c r="E2005" s="5">
        <v>1183</v>
      </c>
      <c r="F2005" s="5">
        <v>238</v>
      </c>
      <c r="G2005" s="5">
        <v>169</v>
      </c>
      <c r="H2005" s="5">
        <v>284</v>
      </c>
      <c r="I2005" s="5">
        <v>215</v>
      </c>
      <c r="J2005" s="5">
        <v>335</v>
      </c>
      <c r="K2005" s="5">
        <v>18</v>
      </c>
      <c r="L2005" s="5">
        <v>349</v>
      </c>
      <c r="M2005" s="5">
        <v>115</v>
      </c>
      <c r="N2005" s="5">
        <v>105</v>
      </c>
      <c r="O2005" s="6">
        <v>20.118343195266274</v>
      </c>
      <c r="P2005" s="6">
        <v>14.285714285714286</v>
      </c>
      <c r="Q2005" s="6">
        <v>24.006762468300931</v>
      </c>
      <c r="R2005" s="6">
        <v>18.174133558748942</v>
      </c>
      <c r="S2005" s="6">
        <v>28.317836010143701</v>
      </c>
      <c r="T2005" s="6">
        <v>1.521555367709214</v>
      </c>
      <c r="U2005" s="6">
        <v>29.501267962806423</v>
      </c>
      <c r="V2005" s="6">
        <v>9.7210481825866442</v>
      </c>
      <c r="W2005" s="6">
        <v>8.8757396449704142</v>
      </c>
      <c r="X2005" s="5">
        <v>312</v>
      </c>
      <c r="Y2005" s="5">
        <v>275</v>
      </c>
      <c r="Z2005" s="5">
        <v>35</v>
      </c>
      <c r="AA2005" s="5">
        <v>55</v>
      </c>
      <c r="AB2005" s="5">
        <v>45</v>
      </c>
      <c r="AC2005" s="5">
        <v>9</v>
      </c>
      <c r="AD2005" s="5">
        <v>257</v>
      </c>
      <c r="AE2005" s="5">
        <v>230</v>
      </c>
      <c r="AF2005" s="5">
        <v>26</v>
      </c>
      <c r="AG2005" s="6">
        <v>11.304347826086957</v>
      </c>
      <c r="AH2005" s="6">
        <v>89.494163424124508</v>
      </c>
      <c r="AI2005" s="3">
        <v>20</v>
      </c>
      <c r="AJ2005" s="3">
        <v>81.818181818181813</v>
      </c>
    </row>
    <row r="2006" spans="1:36" hidden="1" x14ac:dyDescent="0.2">
      <c r="A2006" s="1" t="str">
        <f t="shared" si="31"/>
        <v>DoncasterWhite Gyspy or Irish Traveller</v>
      </c>
      <c r="B2006" s="3" t="s">
        <v>591</v>
      </c>
      <c r="C2006" s="3" t="s">
        <v>592</v>
      </c>
      <c r="D2006" s="3" t="s">
        <v>704</v>
      </c>
      <c r="E2006" s="5">
        <v>587</v>
      </c>
      <c r="F2006" s="5">
        <v>211</v>
      </c>
      <c r="G2006" s="5">
        <v>151</v>
      </c>
      <c r="H2006" s="5">
        <v>213</v>
      </c>
      <c r="I2006" s="5">
        <v>160</v>
      </c>
      <c r="J2006" s="5">
        <v>268</v>
      </c>
      <c r="K2006" s="5">
        <v>8</v>
      </c>
      <c r="L2006" s="5">
        <v>240</v>
      </c>
      <c r="M2006" s="5">
        <v>76</v>
      </c>
      <c r="N2006" s="5">
        <v>97</v>
      </c>
      <c r="O2006" s="6">
        <v>35.945485519591145</v>
      </c>
      <c r="P2006" s="6">
        <v>25.724020442930154</v>
      </c>
      <c r="Q2006" s="6">
        <v>36.286201022146507</v>
      </c>
      <c r="R2006" s="6">
        <v>27.257240204429301</v>
      </c>
      <c r="S2006" s="6">
        <v>45.655877342419082</v>
      </c>
      <c r="T2006" s="6">
        <v>1.362862010221465</v>
      </c>
      <c r="U2006" s="6">
        <v>40.885860306643956</v>
      </c>
      <c r="V2006" s="6">
        <v>12.947189097103918</v>
      </c>
      <c r="W2006" s="6">
        <v>16.524701873935264</v>
      </c>
      <c r="X2006" s="5">
        <v>216</v>
      </c>
      <c r="Y2006" s="5">
        <v>97</v>
      </c>
      <c r="Z2006" s="5">
        <v>20</v>
      </c>
      <c r="AA2006" s="5">
        <v>47</v>
      </c>
      <c r="AB2006" s="5">
        <v>16</v>
      </c>
      <c r="AC2006" s="5">
        <v>2</v>
      </c>
      <c r="AD2006" s="5">
        <v>169</v>
      </c>
      <c r="AE2006" s="5">
        <v>81</v>
      </c>
      <c r="AF2006" s="5">
        <v>18</v>
      </c>
      <c r="AG2006" s="6">
        <v>22.222222222222221</v>
      </c>
      <c r="AH2006" s="6">
        <v>47.928994082840234</v>
      </c>
      <c r="AI2006" s="3">
        <v>12.5</v>
      </c>
      <c r="AJ2006" s="3">
        <v>34.042553191489361</v>
      </c>
    </row>
    <row r="2007" spans="1:36" hidden="1" x14ac:dyDescent="0.2">
      <c r="A2007" s="1" t="str">
        <f t="shared" si="31"/>
        <v>DoncasterWhite Other</v>
      </c>
      <c r="B2007" s="3" t="s">
        <v>591</v>
      </c>
      <c r="C2007" s="3" t="s">
        <v>592</v>
      </c>
      <c r="D2007" s="3" t="s">
        <v>705</v>
      </c>
      <c r="E2007" s="5">
        <v>8556</v>
      </c>
      <c r="F2007" s="5">
        <v>3339</v>
      </c>
      <c r="G2007" s="5">
        <v>1989</v>
      </c>
      <c r="H2007" s="5">
        <v>3228</v>
      </c>
      <c r="I2007" s="5">
        <v>2678</v>
      </c>
      <c r="J2007" s="5">
        <v>2962</v>
      </c>
      <c r="K2007" s="5">
        <v>46</v>
      </c>
      <c r="L2007" s="5">
        <v>3880</v>
      </c>
      <c r="M2007" s="5">
        <v>2557</v>
      </c>
      <c r="N2007" s="5">
        <v>1659</v>
      </c>
      <c r="O2007" s="6">
        <v>39.025245441795228</v>
      </c>
      <c r="P2007" s="6">
        <v>23.246844319775597</v>
      </c>
      <c r="Q2007" s="6">
        <v>37.727910238429175</v>
      </c>
      <c r="R2007" s="6">
        <v>31.299672744273025</v>
      </c>
      <c r="S2007" s="6">
        <v>34.61898083216456</v>
      </c>
      <c r="T2007" s="6">
        <v>0.5376344086021505</v>
      </c>
      <c r="U2007" s="6">
        <v>45.348293595137918</v>
      </c>
      <c r="V2007" s="6">
        <v>29.885460495558672</v>
      </c>
      <c r="W2007" s="6">
        <v>19.389901823281907</v>
      </c>
      <c r="X2007" s="5">
        <v>4619</v>
      </c>
      <c r="Y2007" s="5">
        <v>4146</v>
      </c>
      <c r="Z2007" s="5">
        <v>242</v>
      </c>
      <c r="AA2007" s="5">
        <v>1418</v>
      </c>
      <c r="AB2007" s="5">
        <v>1266</v>
      </c>
      <c r="AC2007" s="5">
        <v>88</v>
      </c>
      <c r="AD2007" s="5">
        <v>3201</v>
      </c>
      <c r="AE2007" s="5">
        <v>2880</v>
      </c>
      <c r="AF2007" s="5">
        <v>154</v>
      </c>
      <c r="AG2007" s="6">
        <v>5.3472222222222223</v>
      </c>
      <c r="AH2007" s="6">
        <v>89.971883786316781</v>
      </c>
      <c r="AI2007" s="3">
        <v>6.9510268562401265</v>
      </c>
      <c r="AJ2007" s="3">
        <v>89.28067700987306</v>
      </c>
    </row>
    <row r="2008" spans="1:36" hidden="1" x14ac:dyDescent="0.2">
      <c r="A2008" s="1" t="str">
        <f t="shared" si="31"/>
        <v>DoncasterMixed White and Black Caribbean</v>
      </c>
      <c r="B2008" s="3" t="s">
        <v>591</v>
      </c>
      <c r="C2008" s="3" t="s">
        <v>592</v>
      </c>
      <c r="D2008" s="3" t="s">
        <v>706</v>
      </c>
      <c r="E2008" s="5">
        <v>1413</v>
      </c>
      <c r="F2008" s="5">
        <v>430</v>
      </c>
      <c r="G2008" s="5">
        <v>296</v>
      </c>
      <c r="H2008" s="5">
        <v>493</v>
      </c>
      <c r="I2008" s="5">
        <v>369</v>
      </c>
      <c r="J2008" s="5">
        <v>573</v>
      </c>
      <c r="K2008" s="5">
        <v>19</v>
      </c>
      <c r="L2008" s="5">
        <v>502</v>
      </c>
      <c r="M2008" s="5">
        <v>150</v>
      </c>
      <c r="N2008" s="5">
        <v>191</v>
      </c>
      <c r="O2008" s="6">
        <v>30.431705590941259</v>
      </c>
      <c r="P2008" s="6">
        <v>20.948336871903752</v>
      </c>
      <c r="Q2008" s="6">
        <v>34.890304317055907</v>
      </c>
      <c r="R2008" s="6">
        <v>26.114649681528661</v>
      </c>
      <c r="S2008" s="6">
        <v>40.552016985138003</v>
      </c>
      <c r="T2008" s="6">
        <v>1.3446567586694975</v>
      </c>
      <c r="U2008" s="6">
        <v>35.527246992215147</v>
      </c>
      <c r="V2008" s="6">
        <v>10.615711252653927</v>
      </c>
      <c r="W2008" s="6">
        <v>13.517338995046002</v>
      </c>
      <c r="X2008" s="5">
        <v>381</v>
      </c>
      <c r="Y2008" s="5">
        <v>284</v>
      </c>
      <c r="Z2008" s="5">
        <v>44</v>
      </c>
      <c r="AA2008" s="5">
        <v>90</v>
      </c>
      <c r="AB2008" s="5">
        <v>70</v>
      </c>
      <c r="AC2008" s="5">
        <v>11</v>
      </c>
      <c r="AD2008" s="5">
        <v>291</v>
      </c>
      <c r="AE2008" s="5">
        <v>214</v>
      </c>
      <c r="AF2008" s="5">
        <v>33</v>
      </c>
      <c r="AG2008" s="6">
        <v>15.420560747663551</v>
      </c>
      <c r="AH2008" s="6">
        <v>73.539518900343637</v>
      </c>
      <c r="AI2008" s="3">
        <v>15.714285714285714</v>
      </c>
      <c r="AJ2008" s="3">
        <v>77.777777777777771</v>
      </c>
    </row>
    <row r="2009" spans="1:36" hidden="1" x14ac:dyDescent="0.2">
      <c r="A2009" s="1" t="str">
        <f t="shared" si="31"/>
        <v>DoncasterMixed White and Black African</v>
      </c>
      <c r="B2009" s="3" t="s">
        <v>591</v>
      </c>
      <c r="C2009" s="3" t="s">
        <v>592</v>
      </c>
      <c r="D2009" s="3" t="s">
        <v>707</v>
      </c>
      <c r="E2009" s="5">
        <v>440</v>
      </c>
      <c r="F2009" s="5">
        <v>143</v>
      </c>
      <c r="G2009" s="5">
        <v>99</v>
      </c>
      <c r="H2009" s="5">
        <v>156</v>
      </c>
      <c r="I2009" s="5">
        <v>128</v>
      </c>
      <c r="J2009" s="5">
        <v>153</v>
      </c>
      <c r="K2009" s="5">
        <v>4</v>
      </c>
      <c r="L2009" s="5">
        <v>156</v>
      </c>
      <c r="M2009" s="5">
        <v>58</v>
      </c>
      <c r="N2009" s="5">
        <v>63</v>
      </c>
      <c r="O2009" s="6">
        <v>32.5</v>
      </c>
      <c r="P2009" s="6">
        <v>22.5</v>
      </c>
      <c r="Q2009" s="6">
        <v>35.454545454545453</v>
      </c>
      <c r="R2009" s="6">
        <v>29.09090909090909</v>
      </c>
      <c r="S2009" s="6">
        <v>34.772727272727273</v>
      </c>
      <c r="T2009" s="6">
        <v>0.90909090909090906</v>
      </c>
      <c r="U2009" s="6">
        <v>35.454545454545453</v>
      </c>
      <c r="V2009" s="6">
        <v>13.181818181818182</v>
      </c>
      <c r="W2009" s="6">
        <v>14.318181818181818</v>
      </c>
      <c r="X2009" s="5">
        <v>78</v>
      </c>
      <c r="Y2009" s="5">
        <v>65</v>
      </c>
      <c r="Z2009" s="5">
        <v>11</v>
      </c>
      <c r="AA2009" s="5">
        <v>14</v>
      </c>
      <c r="AB2009" s="5">
        <v>12</v>
      </c>
      <c r="AC2009" s="5">
        <v>3</v>
      </c>
      <c r="AD2009" s="5">
        <v>64</v>
      </c>
      <c r="AE2009" s="5">
        <v>53</v>
      </c>
      <c r="AF2009" s="5">
        <v>8</v>
      </c>
      <c r="AG2009" s="6">
        <v>15.09433962264151</v>
      </c>
      <c r="AH2009" s="6">
        <v>82.8125</v>
      </c>
      <c r="AI2009" s="3">
        <v>25</v>
      </c>
      <c r="AJ2009" s="3">
        <v>85.714285714285708</v>
      </c>
    </row>
    <row r="2010" spans="1:36" hidden="1" x14ac:dyDescent="0.2">
      <c r="A2010" s="1" t="str">
        <f t="shared" si="31"/>
        <v>DoncasterMixed White and Asian</v>
      </c>
      <c r="B2010" s="3" t="s">
        <v>591</v>
      </c>
      <c r="C2010" s="3" t="s">
        <v>592</v>
      </c>
      <c r="D2010" s="3" t="s">
        <v>708</v>
      </c>
      <c r="E2010" s="5">
        <v>877</v>
      </c>
      <c r="F2010" s="5">
        <v>244</v>
      </c>
      <c r="G2010" s="5">
        <v>182</v>
      </c>
      <c r="H2010" s="5">
        <v>249</v>
      </c>
      <c r="I2010" s="5">
        <v>196</v>
      </c>
      <c r="J2010" s="5">
        <v>294</v>
      </c>
      <c r="K2010" s="5">
        <v>12</v>
      </c>
      <c r="L2010" s="5">
        <v>315</v>
      </c>
      <c r="M2010" s="5">
        <v>105</v>
      </c>
      <c r="N2010" s="5">
        <v>120</v>
      </c>
      <c r="O2010" s="6">
        <v>27.822120866590652</v>
      </c>
      <c r="P2010" s="6">
        <v>20.752565564424174</v>
      </c>
      <c r="Q2010" s="6">
        <v>28.392246294184719</v>
      </c>
      <c r="R2010" s="6">
        <v>22.348916761687573</v>
      </c>
      <c r="S2010" s="6">
        <v>33.523375142531357</v>
      </c>
      <c r="T2010" s="6">
        <v>1.3683010262257698</v>
      </c>
      <c r="U2010" s="6">
        <v>35.917901938426454</v>
      </c>
      <c r="V2010" s="6">
        <v>11.972633979475484</v>
      </c>
      <c r="W2010" s="6">
        <v>13.683010262257696</v>
      </c>
      <c r="X2010" s="5">
        <v>274</v>
      </c>
      <c r="Y2010" s="5">
        <v>194</v>
      </c>
      <c r="Z2010" s="5">
        <v>20</v>
      </c>
      <c r="AA2010" s="5">
        <v>44</v>
      </c>
      <c r="AB2010" s="5">
        <v>28</v>
      </c>
      <c r="AC2010" s="5">
        <v>8</v>
      </c>
      <c r="AD2010" s="5">
        <v>230</v>
      </c>
      <c r="AE2010" s="5">
        <v>166</v>
      </c>
      <c r="AF2010" s="5">
        <v>12</v>
      </c>
      <c r="AG2010" s="6">
        <v>7.2289156626506026</v>
      </c>
      <c r="AH2010" s="6">
        <v>72.173913043478265</v>
      </c>
      <c r="AI2010" s="3">
        <v>28.571428571428573</v>
      </c>
      <c r="AJ2010" s="3">
        <v>63.636363636363633</v>
      </c>
    </row>
    <row r="2011" spans="1:36" hidden="1" x14ac:dyDescent="0.2">
      <c r="A2011" s="1" t="str">
        <f t="shared" si="31"/>
        <v>DoncasterMixed Other</v>
      </c>
      <c r="B2011" s="3" t="s">
        <v>591</v>
      </c>
      <c r="C2011" s="3" t="s">
        <v>592</v>
      </c>
      <c r="D2011" s="3" t="s">
        <v>709</v>
      </c>
      <c r="E2011" s="5">
        <v>591</v>
      </c>
      <c r="F2011" s="5">
        <v>208</v>
      </c>
      <c r="G2011" s="5">
        <v>147</v>
      </c>
      <c r="H2011" s="5">
        <v>219</v>
      </c>
      <c r="I2011" s="5">
        <v>188</v>
      </c>
      <c r="J2011" s="5">
        <v>249</v>
      </c>
      <c r="K2011" s="5">
        <v>5</v>
      </c>
      <c r="L2011" s="5">
        <v>210</v>
      </c>
      <c r="M2011" s="5">
        <v>93</v>
      </c>
      <c r="N2011" s="5">
        <v>116</v>
      </c>
      <c r="O2011" s="6">
        <v>35.194585448392552</v>
      </c>
      <c r="P2011" s="6">
        <v>24.873096446700508</v>
      </c>
      <c r="Q2011" s="6">
        <v>37.055837563451774</v>
      </c>
      <c r="R2011" s="6">
        <v>31.810490693739425</v>
      </c>
      <c r="S2011" s="6">
        <v>42.131979695431475</v>
      </c>
      <c r="T2011" s="6">
        <v>0.84602368866328259</v>
      </c>
      <c r="U2011" s="6">
        <v>35.532994923857871</v>
      </c>
      <c r="V2011" s="6">
        <v>15.736040609137056</v>
      </c>
      <c r="W2011" s="6">
        <v>19.627749576988155</v>
      </c>
      <c r="X2011" s="5">
        <v>192</v>
      </c>
      <c r="Y2011" s="5">
        <v>130</v>
      </c>
      <c r="Z2011" s="5">
        <v>18</v>
      </c>
      <c r="AA2011" s="5">
        <v>56</v>
      </c>
      <c r="AB2011" s="5">
        <v>34</v>
      </c>
      <c r="AC2011" s="5">
        <v>7</v>
      </c>
      <c r="AD2011" s="5">
        <v>136</v>
      </c>
      <c r="AE2011" s="5">
        <v>96</v>
      </c>
      <c r="AF2011" s="5">
        <v>11</v>
      </c>
      <c r="AG2011" s="6">
        <v>11.458333333333334</v>
      </c>
      <c r="AH2011" s="6">
        <v>70.588235294117652</v>
      </c>
      <c r="AI2011" s="3">
        <v>20.588235294117649</v>
      </c>
      <c r="AJ2011" s="3">
        <v>60.714285714285715</v>
      </c>
    </row>
    <row r="2012" spans="1:36" hidden="1" x14ac:dyDescent="0.2">
      <c r="A2012" s="1" t="str">
        <f t="shared" si="31"/>
        <v>DoncasterIndian</v>
      </c>
      <c r="B2012" s="3" t="s">
        <v>591</v>
      </c>
      <c r="C2012" s="3" t="s">
        <v>592</v>
      </c>
      <c r="D2012" s="3" t="s">
        <v>710</v>
      </c>
      <c r="E2012" s="5">
        <v>1865</v>
      </c>
      <c r="F2012" s="5">
        <v>389</v>
      </c>
      <c r="G2012" s="5">
        <v>283</v>
      </c>
      <c r="H2012" s="5">
        <v>430</v>
      </c>
      <c r="I2012" s="5">
        <v>355</v>
      </c>
      <c r="J2012" s="5">
        <v>475</v>
      </c>
      <c r="K2012" s="5">
        <v>5</v>
      </c>
      <c r="L2012" s="5">
        <v>666</v>
      </c>
      <c r="M2012" s="5">
        <v>262</v>
      </c>
      <c r="N2012" s="5">
        <v>197</v>
      </c>
      <c r="O2012" s="6">
        <v>20.857908847184987</v>
      </c>
      <c r="P2012" s="6">
        <v>15.174262734584451</v>
      </c>
      <c r="Q2012" s="6">
        <v>23.056300268096514</v>
      </c>
      <c r="R2012" s="6">
        <v>19.034852546916891</v>
      </c>
      <c r="S2012" s="6">
        <v>25.469168900804288</v>
      </c>
      <c r="T2012" s="6">
        <v>0.26809651474530832</v>
      </c>
      <c r="U2012" s="6">
        <v>35.710455764075064</v>
      </c>
      <c r="V2012" s="6">
        <v>14.048257372654156</v>
      </c>
      <c r="W2012" s="6">
        <v>10.563002680965148</v>
      </c>
      <c r="X2012" s="5">
        <v>798</v>
      </c>
      <c r="Y2012" s="5">
        <v>648</v>
      </c>
      <c r="Z2012" s="5">
        <v>45</v>
      </c>
      <c r="AA2012" s="5">
        <v>154</v>
      </c>
      <c r="AB2012" s="5">
        <v>118</v>
      </c>
      <c r="AC2012" s="5">
        <v>8</v>
      </c>
      <c r="AD2012" s="5">
        <v>644</v>
      </c>
      <c r="AE2012" s="5">
        <v>530</v>
      </c>
      <c r="AF2012" s="5">
        <v>37</v>
      </c>
      <c r="AG2012" s="6">
        <v>6.9811320754716979</v>
      </c>
      <c r="AH2012" s="6">
        <v>82.298136645962728</v>
      </c>
      <c r="AI2012" s="3">
        <v>6.7796610169491522</v>
      </c>
      <c r="AJ2012" s="3">
        <v>76.623376623376629</v>
      </c>
    </row>
    <row r="2013" spans="1:36" hidden="1" x14ac:dyDescent="0.2">
      <c r="A2013" s="1" t="str">
        <f t="shared" si="31"/>
        <v>DoncasterPakistani</v>
      </c>
      <c r="B2013" s="3" t="s">
        <v>591</v>
      </c>
      <c r="C2013" s="3" t="s">
        <v>592</v>
      </c>
      <c r="D2013" s="3" t="s">
        <v>711</v>
      </c>
      <c r="E2013" s="5">
        <v>2728</v>
      </c>
      <c r="F2013" s="5">
        <v>947</v>
      </c>
      <c r="G2013" s="5">
        <v>560</v>
      </c>
      <c r="H2013" s="5">
        <v>924</v>
      </c>
      <c r="I2013" s="5">
        <v>851</v>
      </c>
      <c r="J2013" s="5">
        <v>588</v>
      </c>
      <c r="K2013" s="5">
        <v>15</v>
      </c>
      <c r="L2013" s="5">
        <v>1232</v>
      </c>
      <c r="M2013" s="5">
        <v>840</v>
      </c>
      <c r="N2013" s="5">
        <v>523</v>
      </c>
      <c r="O2013" s="6">
        <v>34.714076246334308</v>
      </c>
      <c r="P2013" s="6">
        <v>20.527859237536656</v>
      </c>
      <c r="Q2013" s="6">
        <v>33.87096774193548</v>
      </c>
      <c r="R2013" s="6">
        <v>31.195014662756599</v>
      </c>
      <c r="S2013" s="6">
        <v>21.55425219941349</v>
      </c>
      <c r="T2013" s="6">
        <v>0.54985337243401755</v>
      </c>
      <c r="U2013" s="6">
        <v>45.161290322580648</v>
      </c>
      <c r="V2013" s="6">
        <v>30.791788856304986</v>
      </c>
      <c r="W2013" s="6">
        <v>19.171554252199414</v>
      </c>
      <c r="X2013" s="5">
        <v>1070</v>
      </c>
      <c r="Y2013" s="5">
        <v>688</v>
      </c>
      <c r="Z2013" s="5">
        <v>68</v>
      </c>
      <c r="AA2013" s="5">
        <v>338</v>
      </c>
      <c r="AB2013" s="5">
        <v>199</v>
      </c>
      <c r="AC2013" s="5">
        <v>19</v>
      </c>
      <c r="AD2013" s="5">
        <v>732</v>
      </c>
      <c r="AE2013" s="5">
        <v>489</v>
      </c>
      <c r="AF2013" s="5">
        <v>49</v>
      </c>
      <c r="AG2013" s="6">
        <v>10.020449897750511</v>
      </c>
      <c r="AH2013" s="6">
        <v>66.803278688524586</v>
      </c>
      <c r="AI2013" s="3">
        <v>9.5477386934673358</v>
      </c>
      <c r="AJ2013" s="3">
        <v>58.875739644970416</v>
      </c>
    </row>
    <row r="2014" spans="1:36" hidden="1" x14ac:dyDescent="0.2">
      <c r="A2014" s="1" t="str">
        <f t="shared" si="31"/>
        <v>DoncasterBangladeshi</v>
      </c>
      <c r="B2014" s="3" t="s">
        <v>591</v>
      </c>
      <c r="C2014" s="3" t="s">
        <v>592</v>
      </c>
      <c r="D2014" s="3" t="s">
        <v>712</v>
      </c>
      <c r="E2014" s="5">
        <v>117</v>
      </c>
      <c r="F2014" s="5">
        <v>30</v>
      </c>
      <c r="G2014" s="5">
        <v>15</v>
      </c>
      <c r="H2014" s="5">
        <v>25</v>
      </c>
      <c r="I2014" s="5">
        <v>24</v>
      </c>
      <c r="J2014" s="5">
        <v>21</v>
      </c>
      <c r="K2014" s="5">
        <v>5</v>
      </c>
      <c r="L2014" s="5">
        <v>41</v>
      </c>
      <c r="M2014" s="5">
        <v>25</v>
      </c>
      <c r="N2014" s="5">
        <v>16</v>
      </c>
      <c r="O2014" s="6">
        <v>25.641025641025642</v>
      </c>
      <c r="P2014" s="6">
        <v>12.820512820512821</v>
      </c>
      <c r="Q2014" s="6">
        <v>21.367521367521366</v>
      </c>
      <c r="R2014" s="6">
        <v>20.512820512820515</v>
      </c>
      <c r="S2014" s="6">
        <v>17.948717948717949</v>
      </c>
      <c r="T2014" s="6">
        <v>4.2735042735042734</v>
      </c>
      <c r="U2014" s="6">
        <v>35.042735042735046</v>
      </c>
      <c r="V2014" s="6">
        <v>21.367521367521366</v>
      </c>
      <c r="W2014" s="6">
        <v>13.675213675213675</v>
      </c>
      <c r="X2014" s="5">
        <v>45</v>
      </c>
      <c r="Y2014" s="5">
        <v>31</v>
      </c>
      <c r="Z2014" s="5">
        <v>5</v>
      </c>
      <c r="AA2014" s="5">
        <v>9</v>
      </c>
      <c r="AB2014" s="5">
        <v>7</v>
      </c>
      <c r="AC2014" s="5">
        <v>1</v>
      </c>
      <c r="AD2014" s="5">
        <v>36</v>
      </c>
      <c r="AE2014" s="5">
        <v>24</v>
      </c>
      <c r="AF2014" s="5">
        <v>4</v>
      </c>
      <c r="AG2014" s="6">
        <v>16.666666666666668</v>
      </c>
      <c r="AH2014" s="6">
        <v>66.666666666666671</v>
      </c>
      <c r="AI2014" s="3">
        <v>14.285714285714286</v>
      </c>
      <c r="AJ2014" s="3">
        <v>77.777777777777771</v>
      </c>
    </row>
    <row r="2015" spans="1:36" hidden="1" x14ac:dyDescent="0.2">
      <c r="A2015" s="1" t="str">
        <f t="shared" si="31"/>
        <v>DoncasterChinese</v>
      </c>
      <c r="B2015" s="3" t="s">
        <v>591</v>
      </c>
      <c r="C2015" s="3" t="s">
        <v>592</v>
      </c>
      <c r="D2015" s="3" t="s">
        <v>713</v>
      </c>
      <c r="E2015" s="5">
        <v>1121</v>
      </c>
      <c r="F2015" s="5">
        <v>373</v>
      </c>
      <c r="G2015" s="5">
        <v>239</v>
      </c>
      <c r="H2015" s="5">
        <v>361</v>
      </c>
      <c r="I2015" s="5">
        <v>302</v>
      </c>
      <c r="J2015" s="5">
        <v>329</v>
      </c>
      <c r="K2015" s="5">
        <v>2</v>
      </c>
      <c r="L2015" s="5">
        <v>394</v>
      </c>
      <c r="M2015" s="5">
        <v>275</v>
      </c>
      <c r="N2015" s="5">
        <v>219</v>
      </c>
      <c r="O2015" s="6">
        <v>33.273862622658342</v>
      </c>
      <c r="P2015" s="6">
        <v>21.320249776984834</v>
      </c>
      <c r="Q2015" s="6">
        <v>32.203389830508478</v>
      </c>
      <c r="R2015" s="6">
        <v>26.940231935771632</v>
      </c>
      <c r="S2015" s="6">
        <v>29.348795718108832</v>
      </c>
      <c r="T2015" s="6">
        <v>0.17841213202497769</v>
      </c>
      <c r="U2015" s="6">
        <v>35.147190008920603</v>
      </c>
      <c r="V2015" s="6">
        <v>24.531668153434435</v>
      </c>
      <c r="W2015" s="6">
        <v>19.536128456735057</v>
      </c>
      <c r="X2015" s="5">
        <v>528</v>
      </c>
      <c r="Y2015" s="5">
        <v>428</v>
      </c>
      <c r="Z2015" s="5">
        <v>27</v>
      </c>
      <c r="AA2015" s="5">
        <v>132</v>
      </c>
      <c r="AB2015" s="5">
        <v>110</v>
      </c>
      <c r="AC2015" s="5">
        <v>7</v>
      </c>
      <c r="AD2015" s="5">
        <v>396</v>
      </c>
      <c r="AE2015" s="5">
        <v>318</v>
      </c>
      <c r="AF2015" s="5">
        <v>20</v>
      </c>
      <c r="AG2015" s="6">
        <v>6.2893081761006293</v>
      </c>
      <c r="AH2015" s="6">
        <v>80.303030303030297</v>
      </c>
      <c r="AI2015" s="3">
        <v>6.3636363636363633</v>
      </c>
      <c r="AJ2015" s="3">
        <v>83.333333333333329</v>
      </c>
    </row>
    <row r="2016" spans="1:36" hidden="1" x14ac:dyDescent="0.2">
      <c r="A2016" s="1" t="str">
        <f t="shared" si="31"/>
        <v>DoncasterAsian Other</v>
      </c>
      <c r="B2016" s="3" t="s">
        <v>591</v>
      </c>
      <c r="C2016" s="3" t="s">
        <v>592</v>
      </c>
      <c r="D2016" s="3" t="s">
        <v>714</v>
      </c>
      <c r="E2016" s="5">
        <v>1783</v>
      </c>
      <c r="F2016" s="5">
        <v>692</v>
      </c>
      <c r="G2016" s="5">
        <v>490</v>
      </c>
      <c r="H2016" s="5">
        <v>695</v>
      </c>
      <c r="I2016" s="5">
        <v>600</v>
      </c>
      <c r="J2016" s="5">
        <v>771</v>
      </c>
      <c r="K2016" s="5">
        <v>38</v>
      </c>
      <c r="L2016" s="5">
        <v>905</v>
      </c>
      <c r="M2016" s="5">
        <v>455</v>
      </c>
      <c r="N2016" s="5">
        <v>398</v>
      </c>
      <c r="O2016" s="6">
        <v>38.810992708917553</v>
      </c>
      <c r="P2016" s="6">
        <v>27.481772293886706</v>
      </c>
      <c r="Q2016" s="6">
        <v>38.979248457655636</v>
      </c>
      <c r="R2016" s="6">
        <v>33.65114974761638</v>
      </c>
      <c r="S2016" s="6">
        <v>43.241727425687046</v>
      </c>
      <c r="T2016" s="6">
        <v>2.1312394840157038</v>
      </c>
      <c r="U2016" s="6">
        <v>50.757150869321372</v>
      </c>
      <c r="V2016" s="6">
        <v>25.518788558609085</v>
      </c>
      <c r="W2016" s="6">
        <v>22.32192933258553</v>
      </c>
      <c r="X2016" s="5">
        <v>847</v>
      </c>
      <c r="Y2016" s="5">
        <v>631</v>
      </c>
      <c r="Z2016" s="5">
        <v>74</v>
      </c>
      <c r="AA2016" s="5">
        <v>271</v>
      </c>
      <c r="AB2016" s="5">
        <v>199</v>
      </c>
      <c r="AC2016" s="5">
        <v>42</v>
      </c>
      <c r="AD2016" s="5">
        <v>576</v>
      </c>
      <c r="AE2016" s="5">
        <v>432</v>
      </c>
      <c r="AF2016" s="5">
        <v>32</v>
      </c>
      <c r="AG2016" s="6">
        <v>7.4074074074074074</v>
      </c>
      <c r="AH2016" s="6">
        <v>75</v>
      </c>
      <c r="AI2016" s="3">
        <v>21.105527638190956</v>
      </c>
      <c r="AJ2016" s="3">
        <v>73.431734317343171</v>
      </c>
    </row>
    <row r="2017" spans="1:36" hidden="1" x14ac:dyDescent="0.2">
      <c r="A2017" s="1" t="str">
        <f t="shared" si="31"/>
        <v>DoncasterBlack African</v>
      </c>
      <c r="B2017" s="3" t="s">
        <v>591</v>
      </c>
      <c r="C2017" s="3" t="s">
        <v>592</v>
      </c>
      <c r="D2017" s="3" t="s">
        <v>715</v>
      </c>
      <c r="E2017" s="5">
        <v>1309</v>
      </c>
      <c r="F2017" s="5">
        <v>489</v>
      </c>
      <c r="G2017" s="5">
        <v>342</v>
      </c>
      <c r="H2017" s="5">
        <v>496</v>
      </c>
      <c r="I2017" s="5">
        <v>398</v>
      </c>
      <c r="J2017" s="5">
        <v>587</v>
      </c>
      <c r="K2017" s="5">
        <v>3</v>
      </c>
      <c r="L2017" s="5">
        <v>572</v>
      </c>
      <c r="M2017" s="5">
        <v>278</v>
      </c>
      <c r="N2017" s="5">
        <v>281</v>
      </c>
      <c r="O2017" s="6">
        <v>37.356760886172651</v>
      </c>
      <c r="P2017" s="6">
        <v>26.12681436210848</v>
      </c>
      <c r="Q2017" s="6">
        <v>37.891520244461418</v>
      </c>
      <c r="R2017" s="6">
        <v>30.404889228418639</v>
      </c>
      <c r="S2017" s="6">
        <v>44.84339190221543</v>
      </c>
      <c r="T2017" s="6">
        <v>0.22918258212375858</v>
      </c>
      <c r="U2017" s="6">
        <v>43.69747899159664</v>
      </c>
      <c r="V2017" s="6">
        <v>21.237585943468297</v>
      </c>
      <c r="W2017" s="6">
        <v>21.466768525592055</v>
      </c>
      <c r="X2017" s="5">
        <v>594</v>
      </c>
      <c r="Y2017" s="5">
        <v>462</v>
      </c>
      <c r="Z2017" s="5">
        <v>83</v>
      </c>
      <c r="AA2017" s="5">
        <v>173</v>
      </c>
      <c r="AB2017" s="5">
        <v>140</v>
      </c>
      <c r="AC2017" s="5">
        <v>41</v>
      </c>
      <c r="AD2017" s="5">
        <v>421</v>
      </c>
      <c r="AE2017" s="5">
        <v>322</v>
      </c>
      <c r="AF2017" s="5">
        <v>42</v>
      </c>
      <c r="AG2017" s="6">
        <v>13.043478260869565</v>
      </c>
      <c r="AH2017" s="6">
        <v>76.484560570071253</v>
      </c>
      <c r="AI2017" s="3">
        <v>29.285714285714285</v>
      </c>
      <c r="AJ2017" s="3">
        <v>80.924855491329481</v>
      </c>
    </row>
    <row r="2018" spans="1:36" hidden="1" x14ac:dyDescent="0.2">
      <c r="A2018" s="1" t="str">
        <f t="shared" si="31"/>
        <v>DoncasterBlack Caribbean</v>
      </c>
      <c r="B2018" s="3" t="s">
        <v>591</v>
      </c>
      <c r="C2018" s="3" t="s">
        <v>592</v>
      </c>
      <c r="D2018" s="3" t="s">
        <v>716</v>
      </c>
      <c r="E2018" s="5">
        <v>778</v>
      </c>
      <c r="F2018" s="5">
        <v>224</v>
      </c>
      <c r="G2018" s="5">
        <v>156</v>
      </c>
      <c r="H2018" s="5">
        <v>257</v>
      </c>
      <c r="I2018" s="5">
        <v>193</v>
      </c>
      <c r="J2018" s="5">
        <v>258</v>
      </c>
      <c r="K2018" s="5">
        <v>3</v>
      </c>
      <c r="L2018" s="5">
        <v>266</v>
      </c>
      <c r="M2018" s="5">
        <v>131</v>
      </c>
      <c r="N2018" s="5">
        <v>119</v>
      </c>
      <c r="O2018" s="6">
        <v>28.791773778920309</v>
      </c>
      <c r="P2018" s="6">
        <v>20.051413881748072</v>
      </c>
      <c r="Q2018" s="6">
        <v>33.033419023136247</v>
      </c>
      <c r="R2018" s="6">
        <v>24.807197943444731</v>
      </c>
      <c r="S2018" s="6">
        <v>33.161953727506429</v>
      </c>
      <c r="T2018" s="6">
        <v>0.38560411311053983</v>
      </c>
      <c r="U2018" s="6">
        <v>34.19023136246787</v>
      </c>
      <c r="V2018" s="6">
        <v>16.838046272493575</v>
      </c>
      <c r="W2018" s="6">
        <v>15.295629820051413</v>
      </c>
      <c r="X2018" s="5">
        <v>357</v>
      </c>
      <c r="Y2018" s="5">
        <v>270</v>
      </c>
      <c r="Z2018" s="5">
        <v>24</v>
      </c>
      <c r="AA2018" s="5">
        <v>75</v>
      </c>
      <c r="AB2018" s="5">
        <v>49</v>
      </c>
      <c r="AC2018" s="5">
        <v>8</v>
      </c>
      <c r="AD2018" s="5">
        <v>282</v>
      </c>
      <c r="AE2018" s="5">
        <v>221</v>
      </c>
      <c r="AF2018" s="5">
        <v>16</v>
      </c>
      <c r="AG2018" s="6">
        <v>7.2398190045248869</v>
      </c>
      <c r="AH2018" s="6">
        <v>78.36879432624113</v>
      </c>
      <c r="AI2018" s="3">
        <v>16.326530612244898</v>
      </c>
      <c r="AJ2018" s="3">
        <v>65.333333333333329</v>
      </c>
    </row>
    <row r="2019" spans="1:36" hidden="1" x14ac:dyDescent="0.2">
      <c r="A2019" s="1" t="str">
        <f t="shared" si="31"/>
        <v>DoncasterBlack Other</v>
      </c>
      <c r="B2019" s="3" t="s">
        <v>591</v>
      </c>
      <c r="C2019" s="3" t="s">
        <v>592</v>
      </c>
      <c r="D2019" s="3" t="s">
        <v>717</v>
      </c>
      <c r="E2019" s="5">
        <v>250</v>
      </c>
      <c r="F2019" s="5">
        <v>73</v>
      </c>
      <c r="G2019" s="5">
        <v>54</v>
      </c>
      <c r="H2019" s="5">
        <v>82</v>
      </c>
      <c r="I2019" s="5">
        <v>66</v>
      </c>
      <c r="J2019" s="5">
        <v>77</v>
      </c>
      <c r="K2019" s="5">
        <v>12</v>
      </c>
      <c r="L2019" s="5">
        <v>90</v>
      </c>
      <c r="M2019" s="5">
        <v>46</v>
      </c>
      <c r="N2019" s="5">
        <v>44</v>
      </c>
      <c r="O2019" s="6">
        <v>29.2</v>
      </c>
      <c r="P2019" s="6">
        <v>21.6</v>
      </c>
      <c r="Q2019" s="6">
        <v>32.799999999999997</v>
      </c>
      <c r="R2019" s="6">
        <v>26.4</v>
      </c>
      <c r="S2019" s="6">
        <v>30.8</v>
      </c>
      <c r="T2019" s="6">
        <v>4.8</v>
      </c>
      <c r="U2019" s="6">
        <v>36</v>
      </c>
      <c r="V2019" s="6">
        <v>18.399999999999999</v>
      </c>
      <c r="W2019" s="6">
        <v>17.600000000000001</v>
      </c>
      <c r="X2019" s="5">
        <v>95</v>
      </c>
      <c r="Y2019" s="5">
        <v>80</v>
      </c>
      <c r="Z2019" s="5">
        <v>13</v>
      </c>
      <c r="AA2019" s="5">
        <v>22</v>
      </c>
      <c r="AB2019" s="5">
        <v>19</v>
      </c>
      <c r="AC2019" s="5">
        <v>5</v>
      </c>
      <c r="AD2019" s="5">
        <v>73</v>
      </c>
      <c r="AE2019" s="5">
        <v>61</v>
      </c>
      <c r="AF2019" s="5">
        <v>8</v>
      </c>
      <c r="AG2019" s="6">
        <v>13.114754098360656</v>
      </c>
      <c r="AH2019" s="6">
        <v>83.561643835616437</v>
      </c>
      <c r="AI2019" s="3">
        <v>26.315789473684209</v>
      </c>
      <c r="AJ2019" s="3">
        <v>86.36363636363636</v>
      </c>
    </row>
    <row r="2020" spans="1:36" hidden="1" x14ac:dyDescent="0.2">
      <c r="A2020" s="1" t="str">
        <f t="shared" si="31"/>
        <v>DoncasterArab</v>
      </c>
      <c r="B2020" s="3" t="s">
        <v>591</v>
      </c>
      <c r="C2020" s="3" t="s">
        <v>592</v>
      </c>
      <c r="D2020" s="3" t="s">
        <v>699</v>
      </c>
      <c r="E2020" s="5">
        <v>231</v>
      </c>
      <c r="F2020" s="5">
        <v>81</v>
      </c>
      <c r="G2020" s="5">
        <v>60</v>
      </c>
      <c r="H2020" s="5">
        <v>78</v>
      </c>
      <c r="I2020" s="5">
        <v>74</v>
      </c>
      <c r="J2020" s="5">
        <v>66</v>
      </c>
      <c r="K2020" s="5">
        <v>0</v>
      </c>
      <c r="L2020" s="5">
        <v>104</v>
      </c>
      <c r="M2020" s="5">
        <v>54</v>
      </c>
      <c r="N2020" s="5">
        <v>51</v>
      </c>
      <c r="O2020" s="6">
        <v>35.064935064935064</v>
      </c>
      <c r="P2020" s="6">
        <v>25.974025974025974</v>
      </c>
      <c r="Q2020" s="6">
        <v>33.766233766233768</v>
      </c>
      <c r="R2020" s="6">
        <v>32.034632034632033</v>
      </c>
      <c r="S2020" s="6">
        <v>28.571428571428573</v>
      </c>
      <c r="T2020" s="6">
        <v>0</v>
      </c>
      <c r="U2020" s="6">
        <v>45.021645021645021</v>
      </c>
      <c r="V2020" s="6">
        <v>23.376623376623378</v>
      </c>
      <c r="W2020" s="6">
        <v>22.077922077922079</v>
      </c>
      <c r="X2020" s="5">
        <v>118</v>
      </c>
      <c r="Y2020" s="5">
        <v>83</v>
      </c>
      <c r="Z2020" s="5">
        <v>15</v>
      </c>
      <c r="AA2020" s="5">
        <v>41</v>
      </c>
      <c r="AB2020" s="5">
        <v>23</v>
      </c>
      <c r="AC2020" s="5">
        <v>7</v>
      </c>
      <c r="AD2020" s="5">
        <v>77</v>
      </c>
      <c r="AE2020" s="5">
        <v>60</v>
      </c>
      <c r="AF2020" s="5">
        <v>8</v>
      </c>
      <c r="AG2020" s="6">
        <v>13.333333333333334</v>
      </c>
      <c r="AH2020" s="6">
        <v>77.922077922077918</v>
      </c>
      <c r="AI2020" s="3">
        <v>30.434782608695652</v>
      </c>
      <c r="AJ2020" s="3">
        <v>56.097560975609753</v>
      </c>
    </row>
    <row r="2021" spans="1:36" hidden="1" x14ac:dyDescent="0.2">
      <c r="A2021" s="1" t="str">
        <f t="shared" si="31"/>
        <v>DoncasterOther</v>
      </c>
      <c r="B2021" s="3" t="s">
        <v>591</v>
      </c>
      <c r="C2021" s="3" t="s">
        <v>592</v>
      </c>
      <c r="D2021" s="3" t="s">
        <v>718</v>
      </c>
      <c r="E2021" s="5">
        <v>833</v>
      </c>
      <c r="F2021" s="5">
        <v>413</v>
      </c>
      <c r="G2021" s="5">
        <v>265</v>
      </c>
      <c r="H2021" s="5">
        <v>408</v>
      </c>
      <c r="I2021" s="5">
        <v>350</v>
      </c>
      <c r="J2021" s="5">
        <v>397</v>
      </c>
      <c r="K2021" s="5">
        <v>6</v>
      </c>
      <c r="L2021" s="5">
        <v>478</v>
      </c>
      <c r="M2021" s="5">
        <v>311</v>
      </c>
      <c r="N2021" s="5">
        <v>280</v>
      </c>
      <c r="O2021" s="6">
        <v>49.579831932773111</v>
      </c>
      <c r="P2021" s="6">
        <v>31.812725090036015</v>
      </c>
      <c r="Q2021" s="6">
        <v>48.979591836734691</v>
      </c>
      <c r="R2021" s="6">
        <v>42.016806722689076</v>
      </c>
      <c r="S2021" s="6">
        <v>47.65906362545018</v>
      </c>
      <c r="T2021" s="6">
        <v>0.72028811524609848</v>
      </c>
      <c r="U2021" s="6">
        <v>57.382953181272512</v>
      </c>
      <c r="V2021" s="6">
        <v>37.334933973589436</v>
      </c>
      <c r="W2021" s="6">
        <v>33.613445378151262</v>
      </c>
      <c r="X2021" s="5">
        <v>472</v>
      </c>
      <c r="Y2021" s="5">
        <v>332</v>
      </c>
      <c r="Z2021" s="5">
        <v>87</v>
      </c>
      <c r="AA2021" s="5">
        <v>224</v>
      </c>
      <c r="AB2021" s="5">
        <v>146</v>
      </c>
      <c r="AC2021" s="5">
        <v>44</v>
      </c>
      <c r="AD2021" s="5">
        <v>248</v>
      </c>
      <c r="AE2021" s="5">
        <v>186</v>
      </c>
      <c r="AF2021" s="5">
        <v>43</v>
      </c>
      <c r="AG2021" s="6">
        <v>23.118279569892472</v>
      </c>
      <c r="AH2021" s="6">
        <v>75</v>
      </c>
      <c r="AI2021" s="3">
        <v>30.136986301369863</v>
      </c>
      <c r="AJ2021" s="3">
        <v>65.178571428571431</v>
      </c>
    </row>
    <row r="2022" spans="1:36" x14ac:dyDescent="0.2">
      <c r="A2022" s="1" t="str">
        <f t="shared" si="31"/>
        <v>DoverAll people</v>
      </c>
      <c r="B2022" s="3" t="s">
        <v>325</v>
      </c>
      <c r="C2022" s="3" t="s">
        <v>326</v>
      </c>
      <c r="D2022" s="3" t="s">
        <v>700</v>
      </c>
      <c r="E2022" s="5">
        <v>111674</v>
      </c>
      <c r="F2022" s="5">
        <v>1688</v>
      </c>
      <c r="G2022" s="5">
        <v>3174</v>
      </c>
      <c r="H2022" s="5">
        <v>9044</v>
      </c>
      <c r="I2022" s="5">
        <v>5815</v>
      </c>
      <c r="J2022" s="5">
        <v>3386</v>
      </c>
      <c r="K2022" s="5">
        <v>10387</v>
      </c>
      <c r="L2022" s="5">
        <v>1486</v>
      </c>
      <c r="M2022" s="5">
        <v>3650</v>
      </c>
      <c r="N2022" s="5">
        <v>0</v>
      </c>
      <c r="O2022" s="6">
        <v>1.5115425255654853</v>
      </c>
      <c r="P2022" s="6">
        <v>2.8422014076687501</v>
      </c>
      <c r="Q2022" s="6">
        <v>8.0985726310510948</v>
      </c>
      <c r="R2022" s="6">
        <v>5.2071207264000572</v>
      </c>
      <c r="S2022" s="6">
        <v>3.0320396869459318</v>
      </c>
      <c r="T2022" s="6">
        <v>9.3011802210004113</v>
      </c>
      <c r="U2022" s="6">
        <v>1.3306588821032648</v>
      </c>
      <c r="V2022" s="6">
        <v>3.2684420724609131</v>
      </c>
      <c r="W2022" s="6">
        <v>0</v>
      </c>
      <c r="X2022" s="5">
        <v>33645</v>
      </c>
      <c r="Y2022" s="5">
        <v>28889</v>
      </c>
      <c r="Z2022" s="5">
        <v>1846</v>
      </c>
      <c r="AA2022" s="5">
        <v>0</v>
      </c>
      <c r="AB2022" s="5">
        <v>0</v>
      </c>
      <c r="AC2022" s="5">
        <v>0</v>
      </c>
      <c r="AD2022" s="5">
        <v>33645</v>
      </c>
      <c r="AE2022" s="5">
        <v>28889</v>
      </c>
      <c r="AF2022" s="5">
        <v>1846</v>
      </c>
      <c r="AG2022" s="6">
        <v>6.3899754231714496</v>
      </c>
      <c r="AH2022" s="6">
        <v>85.864170010402731</v>
      </c>
      <c r="AI2022" s="3"/>
      <c r="AJ2022" s="3"/>
    </row>
    <row r="2023" spans="1:36" hidden="1" x14ac:dyDescent="0.2">
      <c r="A2023" s="1" t="str">
        <f t="shared" si="31"/>
        <v>DoverWhite British</v>
      </c>
      <c r="B2023" s="3" t="s">
        <v>325</v>
      </c>
      <c r="C2023" s="3" t="s">
        <v>326</v>
      </c>
      <c r="D2023" s="3" t="s">
        <v>701</v>
      </c>
      <c r="E2023" s="5">
        <v>103848</v>
      </c>
      <c r="F2023" s="5">
        <v>1594</v>
      </c>
      <c r="G2023" s="5">
        <v>2994</v>
      </c>
      <c r="H2023" s="5">
        <v>7688</v>
      </c>
      <c r="I2023" s="5">
        <v>5037</v>
      </c>
      <c r="J2023" s="5">
        <v>3227</v>
      </c>
      <c r="K2023" s="5">
        <v>9910</v>
      </c>
      <c r="L2023" s="5">
        <v>1400</v>
      </c>
      <c r="M2023" s="5">
        <v>2899</v>
      </c>
      <c r="N2023" s="5">
        <v>0</v>
      </c>
      <c r="O2023" s="6">
        <v>1.5349356752176258</v>
      </c>
      <c r="P2023" s="6">
        <v>2.8830598567136585</v>
      </c>
      <c r="Q2023" s="6">
        <v>7.403127648101071</v>
      </c>
      <c r="R2023" s="6">
        <v>4.85035821585394</v>
      </c>
      <c r="S2023" s="6">
        <v>3.1074262383483551</v>
      </c>
      <c r="T2023" s="6">
        <v>9.5427933133040597</v>
      </c>
      <c r="U2023" s="6">
        <v>1.3481241814960327</v>
      </c>
      <c r="V2023" s="6">
        <v>2.7915800015407135</v>
      </c>
      <c r="W2023" s="6">
        <v>0</v>
      </c>
      <c r="X2023" s="5">
        <v>30440</v>
      </c>
      <c r="Y2023" s="5">
        <v>26221</v>
      </c>
      <c r="Z2023" s="5">
        <v>1622</v>
      </c>
      <c r="AA2023" s="5">
        <v>0</v>
      </c>
      <c r="AB2023" s="5">
        <v>0</v>
      </c>
      <c r="AC2023" s="5">
        <v>0</v>
      </c>
      <c r="AD2023" s="5">
        <v>30440</v>
      </c>
      <c r="AE2023" s="5">
        <v>26221</v>
      </c>
      <c r="AF2023" s="5">
        <v>1622</v>
      </c>
      <c r="AG2023" s="6">
        <v>6.1858815453262652</v>
      </c>
      <c r="AH2023" s="6">
        <v>86.139947437582123</v>
      </c>
      <c r="AI2023" s="3"/>
      <c r="AJ2023" s="3"/>
    </row>
    <row r="2024" spans="1:36" hidden="1" x14ac:dyDescent="0.2">
      <c r="A2024" s="1" t="str">
        <f t="shared" si="31"/>
        <v>DoverMinorities - all other than White British</v>
      </c>
      <c r="B2024" s="3" t="s">
        <v>325</v>
      </c>
      <c r="C2024" s="3" t="s">
        <v>326</v>
      </c>
      <c r="D2024" s="3" t="s">
        <v>702</v>
      </c>
      <c r="E2024" s="5">
        <v>7826</v>
      </c>
      <c r="F2024" s="5">
        <v>94</v>
      </c>
      <c r="G2024" s="5">
        <v>180</v>
      </c>
      <c r="H2024" s="5">
        <v>1356</v>
      </c>
      <c r="I2024" s="5">
        <v>778</v>
      </c>
      <c r="J2024" s="5">
        <v>159</v>
      </c>
      <c r="K2024" s="5">
        <v>477</v>
      </c>
      <c r="L2024" s="5">
        <v>86</v>
      </c>
      <c r="M2024" s="5">
        <v>751</v>
      </c>
      <c r="N2024" s="5">
        <v>0</v>
      </c>
      <c r="O2024" s="6">
        <v>1.2011244569384105</v>
      </c>
      <c r="P2024" s="6">
        <v>2.3000255558395093</v>
      </c>
      <c r="Q2024" s="6">
        <v>17.326859187324303</v>
      </c>
      <c r="R2024" s="6">
        <v>9.9412215691285457</v>
      </c>
      <c r="S2024" s="6">
        <v>2.0316892409915668</v>
      </c>
      <c r="T2024" s="6">
        <v>6.0950677229746999</v>
      </c>
      <c r="U2024" s="6">
        <v>1.098901098901099</v>
      </c>
      <c r="V2024" s="6">
        <v>9.596217735752619</v>
      </c>
      <c r="W2024" s="6">
        <v>0</v>
      </c>
      <c r="X2024" s="5">
        <v>3205</v>
      </c>
      <c r="Y2024" s="5">
        <v>2668</v>
      </c>
      <c r="Z2024" s="5">
        <v>224</v>
      </c>
      <c r="AA2024" s="5">
        <v>0</v>
      </c>
      <c r="AB2024" s="5">
        <v>0</v>
      </c>
      <c r="AC2024" s="5">
        <v>0</v>
      </c>
      <c r="AD2024" s="5">
        <v>3205</v>
      </c>
      <c r="AE2024" s="5">
        <v>2668</v>
      </c>
      <c r="AF2024" s="5">
        <v>224</v>
      </c>
      <c r="AG2024" s="6">
        <v>8.395802098950524</v>
      </c>
      <c r="AH2024" s="6">
        <v>83.244929797191887</v>
      </c>
      <c r="AI2024" s="3"/>
      <c r="AJ2024" s="3"/>
    </row>
    <row r="2025" spans="1:36" hidden="1" x14ac:dyDescent="0.2">
      <c r="A2025" s="1" t="str">
        <f t="shared" si="31"/>
        <v>DoverWhite Irish</v>
      </c>
      <c r="B2025" s="3" t="s">
        <v>325</v>
      </c>
      <c r="C2025" s="3" t="s">
        <v>326</v>
      </c>
      <c r="D2025" s="3" t="s">
        <v>703</v>
      </c>
      <c r="E2025" s="5">
        <v>572</v>
      </c>
      <c r="F2025" s="5">
        <v>2</v>
      </c>
      <c r="G2025" s="5">
        <v>7</v>
      </c>
      <c r="H2025" s="5">
        <v>62</v>
      </c>
      <c r="I2025" s="5">
        <v>49</v>
      </c>
      <c r="J2025" s="5">
        <v>9</v>
      </c>
      <c r="K2025" s="5">
        <v>58</v>
      </c>
      <c r="L2025" s="5">
        <v>5</v>
      </c>
      <c r="M2025" s="5">
        <v>17</v>
      </c>
      <c r="N2025" s="5">
        <v>0</v>
      </c>
      <c r="O2025" s="6">
        <v>0.34965034965034963</v>
      </c>
      <c r="P2025" s="6">
        <v>1.2237762237762237</v>
      </c>
      <c r="Q2025" s="6">
        <v>10.839160839160838</v>
      </c>
      <c r="R2025" s="6">
        <v>8.5664335664335667</v>
      </c>
      <c r="S2025" s="6">
        <v>1.5734265734265733</v>
      </c>
      <c r="T2025" s="6">
        <v>10.13986013986014</v>
      </c>
      <c r="U2025" s="6">
        <v>0.87412587412587417</v>
      </c>
      <c r="V2025" s="6">
        <v>2.9720279720279721</v>
      </c>
      <c r="W2025" s="6">
        <v>0</v>
      </c>
      <c r="X2025" s="5">
        <v>153</v>
      </c>
      <c r="Y2025" s="5">
        <v>139</v>
      </c>
      <c r="Z2025" s="5">
        <v>8</v>
      </c>
      <c r="AA2025" s="5">
        <v>0</v>
      </c>
      <c r="AB2025" s="5">
        <v>0</v>
      </c>
      <c r="AC2025" s="5">
        <v>0</v>
      </c>
      <c r="AD2025" s="5">
        <v>153</v>
      </c>
      <c r="AE2025" s="5">
        <v>139</v>
      </c>
      <c r="AF2025" s="5">
        <v>8</v>
      </c>
      <c r="AG2025" s="6">
        <v>5.7553956834532372</v>
      </c>
      <c r="AH2025" s="6">
        <v>90.849673202614383</v>
      </c>
      <c r="AI2025" s="3"/>
      <c r="AJ2025" s="3"/>
    </row>
    <row r="2026" spans="1:36" hidden="1" x14ac:dyDescent="0.2">
      <c r="A2026" s="1" t="str">
        <f t="shared" si="31"/>
        <v>DoverWhite Gyspy or Irish Traveller</v>
      </c>
      <c r="B2026" s="3" t="s">
        <v>325</v>
      </c>
      <c r="C2026" s="3" t="s">
        <v>326</v>
      </c>
      <c r="D2026" s="3" t="s">
        <v>704</v>
      </c>
      <c r="E2026" s="5">
        <v>234</v>
      </c>
      <c r="F2026" s="5">
        <v>0</v>
      </c>
      <c r="G2026" s="5">
        <v>1</v>
      </c>
      <c r="H2026" s="5">
        <v>60</v>
      </c>
      <c r="I2026" s="5">
        <v>34</v>
      </c>
      <c r="J2026" s="5">
        <v>4</v>
      </c>
      <c r="K2026" s="5">
        <v>23</v>
      </c>
      <c r="L2026" s="5">
        <v>1</v>
      </c>
      <c r="M2026" s="5">
        <v>39</v>
      </c>
      <c r="N2026" s="5">
        <v>0</v>
      </c>
      <c r="O2026" s="6">
        <v>0</v>
      </c>
      <c r="P2026" s="6">
        <v>0.42735042735042733</v>
      </c>
      <c r="Q2026" s="6">
        <v>25.641025641025642</v>
      </c>
      <c r="R2026" s="6">
        <v>14.52991452991453</v>
      </c>
      <c r="S2026" s="6">
        <v>1.7094017094017093</v>
      </c>
      <c r="T2026" s="6">
        <v>9.8290598290598297</v>
      </c>
      <c r="U2026" s="6">
        <v>0.42735042735042733</v>
      </c>
      <c r="V2026" s="6">
        <v>16.666666666666668</v>
      </c>
      <c r="W2026" s="6">
        <v>0</v>
      </c>
      <c r="X2026" s="5">
        <v>86</v>
      </c>
      <c r="Y2026" s="5">
        <v>48</v>
      </c>
      <c r="Z2026" s="5">
        <v>15</v>
      </c>
      <c r="AA2026" s="5">
        <v>0</v>
      </c>
      <c r="AB2026" s="5">
        <v>0</v>
      </c>
      <c r="AC2026" s="5">
        <v>0</v>
      </c>
      <c r="AD2026" s="5">
        <v>86</v>
      </c>
      <c r="AE2026" s="5">
        <v>48</v>
      </c>
      <c r="AF2026" s="5">
        <v>15</v>
      </c>
      <c r="AG2026" s="6">
        <v>31.25</v>
      </c>
      <c r="AH2026" s="6">
        <v>55.813953488372093</v>
      </c>
      <c r="AI2026" s="3"/>
      <c r="AJ2026" s="3"/>
    </row>
    <row r="2027" spans="1:36" hidden="1" x14ac:dyDescent="0.2">
      <c r="A2027" s="1" t="str">
        <f t="shared" si="31"/>
        <v>DoverWhite Other</v>
      </c>
      <c r="B2027" s="3" t="s">
        <v>325</v>
      </c>
      <c r="C2027" s="3" t="s">
        <v>326</v>
      </c>
      <c r="D2027" s="3" t="s">
        <v>705</v>
      </c>
      <c r="E2027" s="5">
        <v>3312</v>
      </c>
      <c r="F2027" s="5">
        <v>42</v>
      </c>
      <c r="G2027" s="5">
        <v>86</v>
      </c>
      <c r="H2027" s="5">
        <v>689</v>
      </c>
      <c r="I2027" s="5">
        <v>352</v>
      </c>
      <c r="J2027" s="5">
        <v>61</v>
      </c>
      <c r="K2027" s="5">
        <v>238</v>
      </c>
      <c r="L2027" s="5">
        <v>44</v>
      </c>
      <c r="M2027" s="5">
        <v>439</v>
      </c>
      <c r="N2027" s="5">
        <v>0</v>
      </c>
      <c r="O2027" s="6">
        <v>1.2681159420289856</v>
      </c>
      <c r="P2027" s="6">
        <v>2.5966183574879227</v>
      </c>
      <c r="Q2027" s="6">
        <v>20.803140096618357</v>
      </c>
      <c r="R2027" s="6">
        <v>10.628019323671497</v>
      </c>
      <c r="S2027" s="6">
        <v>1.8417874396135265</v>
      </c>
      <c r="T2027" s="6">
        <v>7.1859903381642516</v>
      </c>
      <c r="U2027" s="6">
        <v>1.3285024154589371</v>
      </c>
      <c r="V2027" s="6">
        <v>13.254830917874395</v>
      </c>
      <c r="W2027" s="6">
        <v>0</v>
      </c>
      <c r="X2027" s="5">
        <v>1447</v>
      </c>
      <c r="Y2027" s="5">
        <v>1267</v>
      </c>
      <c r="Z2027" s="5">
        <v>97</v>
      </c>
      <c r="AA2027" s="5">
        <v>0</v>
      </c>
      <c r="AB2027" s="5">
        <v>0</v>
      </c>
      <c r="AC2027" s="5">
        <v>0</v>
      </c>
      <c r="AD2027" s="5">
        <v>1447</v>
      </c>
      <c r="AE2027" s="5">
        <v>1267</v>
      </c>
      <c r="AF2027" s="5">
        <v>97</v>
      </c>
      <c r="AG2027" s="6">
        <v>7.6558800315706392</v>
      </c>
      <c r="AH2027" s="6">
        <v>87.560469937802353</v>
      </c>
      <c r="AI2027" s="3"/>
      <c r="AJ2027" s="3"/>
    </row>
    <row r="2028" spans="1:36" hidden="1" x14ac:dyDescent="0.2">
      <c r="A2028" s="1" t="str">
        <f t="shared" si="31"/>
        <v>DoverMixed White and Black Caribbean</v>
      </c>
      <c r="B2028" s="3" t="s">
        <v>325</v>
      </c>
      <c r="C2028" s="3" t="s">
        <v>326</v>
      </c>
      <c r="D2028" s="3" t="s">
        <v>706</v>
      </c>
      <c r="E2028" s="5">
        <v>281</v>
      </c>
      <c r="F2028" s="5">
        <v>9</v>
      </c>
      <c r="G2028" s="5">
        <v>14</v>
      </c>
      <c r="H2028" s="5">
        <v>42</v>
      </c>
      <c r="I2028" s="5">
        <v>34</v>
      </c>
      <c r="J2028" s="5">
        <v>13</v>
      </c>
      <c r="K2028" s="5">
        <v>19</v>
      </c>
      <c r="L2028" s="5">
        <v>5</v>
      </c>
      <c r="M2028" s="5">
        <v>12</v>
      </c>
      <c r="N2028" s="5">
        <v>0</v>
      </c>
      <c r="O2028" s="6">
        <v>3.2028469750889679</v>
      </c>
      <c r="P2028" s="6">
        <v>4.9822064056939501</v>
      </c>
      <c r="Q2028" s="6">
        <v>14.946619217081851</v>
      </c>
      <c r="R2028" s="6">
        <v>12.099644128113878</v>
      </c>
      <c r="S2028" s="6">
        <v>4.6263345195729535</v>
      </c>
      <c r="T2028" s="6">
        <v>6.7615658362989324</v>
      </c>
      <c r="U2028" s="6">
        <v>1.7793594306049823</v>
      </c>
      <c r="V2028" s="6">
        <v>4.2704626334519569</v>
      </c>
      <c r="W2028" s="6">
        <v>0</v>
      </c>
      <c r="X2028" s="5">
        <v>62</v>
      </c>
      <c r="Y2028" s="5">
        <v>54</v>
      </c>
      <c r="Z2028" s="5">
        <v>6</v>
      </c>
      <c r="AA2028" s="5">
        <v>0</v>
      </c>
      <c r="AB2028" s="5">
        <v>0</v>
      </c>
      <c r="AC2028" s="5">
        <v>0</v>
      </c>
      <c r="AD2028" s="5">
        <v>62</v>
      </c>
      <c r="AE2028" s="5">
        <v>54</v>
      </c>
      <c r="AF2028" s="5">
        <v>6</v>
      </c>
      <c r="AG2028" s="6">
        <v>11.111111111111111</v>
      </c>
      <c r="AH2028" s="6">
        <v>87.096774193548384</v>
      </c>
      <c r="AI2028" s="3"/>
      <c r="AJ2028" s="3"/>
    </row>
    <row r="2029" spans="1:36" hidden="1" x14ac:dyDescent="0.2">
      <c r="A2029" s="1" t="str">
        <f t="shared" si="31"/>
        <v>DoverMixed White and Black African</v>
      </c>
      <c r="B2029" s="3" t="s">
        <v>325</v>
      </c>
      <c r="C2029" s="3" t="s">
        <v>326</v>
      </c>
      <c r="D2029" s="3" t="s">
        <v>707</v>
      </c>
      <c r="E2029" s="5">
        <v>133</v>
      </c>
      <c r="F2029" s="5">
        <v>2</v>
      </c>
      <c r="G2029" s="5">
        <v>6</v>
      </c>
      <c r="H2029" s="5">
        <v>17</v>
      </c>
      <c r="I2029" s="5">
        <v>4</v>
      </c>
      <c r="J2029" s="5">
        <v>5</v>
      </c>
      <c r="K2029" s="5">
        <v>8</v>
      </c>
      <c r="L2029" s="5">
        <v>4</v>
      </c>
      <c r="M2029" s="5">
        <v>14</v>
      </c>
      <c r="N2029" s="5">
        <v>0</v>
      </c>
      <c r="O2029" s="6">
        <v>1.5037593984962405</v>
      </c>
      <c r="P2029" s="6">
        <v>4.511278195488722</v>
      </c>
      <c r="Q2029" s="6">
        <v>12.781954887218046</v>
      </c>
      <c r="R2029" s="6">
        <v>3.007518796992481</v>
      </c>
      <c r="S2029" s="6">
        <v>3.7593984962406015</v>
      </c>
      <c r="T2029" s="6">
        <v>6.0150375939849621</v>
      </c>
      <c r="U2029" s="6">
        <v>3.007518796992481</v>
      </c>
      <c r="V2029" s="6">
        <v>10.526315789473685</v>
      </c>
      <c r="W2029" s="6">
        <v>0</v>
      </c>
      <c r="X2029" s="5">
        <v>33</v>
      </c>
      <c r="Y2029" s="5">
        <v>25</v>
      </c>
      <c r="Z2029" s="5">
        <v>0</v>
      </c>
      <c r="AA2029" s="5">
        <v>0</v>
      </c>
      <c r="AB2029" s="5">
        <v>0</v>
      </c>
      <c r="AC2029" s="5">
        <v>0</v>
      </c>
      <c r="AD2029" s="5">
        <v>33</v>
      </c>
      <c r="AE2029" s="5">
        <v>25</v>
      </c>
      <c r="AF2029" s="5">
        <v>0</v>
      </c>
      <c r="AG2029" s="6">
        <v>0</v>
      </c>
      <c r="AH2029" s="6">
        <v>75.757575757575751</v>
      </c>
      <c r="AI2029" s="3"/>
      <c r="AJ2029" s="3"/>
    </row>
    <row r="2030" spans="1:36" hidden="1" x14ac:dyDescent="0.2">
      <c r="A2030" s="1" t="str">
        <f t="shared" si="31"/>
        <v>DoverMixed White and Asian</v>
      </c>
      <c r="B2030" s="3" t="s">
        <v>325</v>
      </c>
      <c r="C2030" s="3" t="s">
        <v>326</v>
      </c>
      <c r="D2030" s="3" t="s">
        <v>708</v>
      </c>
      <c r="E2030" s="5">
        <v>360</v>
      </c>
      <c r="F2030" s="5">
        <v>5</v>
      </c>
      <c r="G2030" s="5">
        <v>6</v>
      </c>
      <c r="H2030" s="5">
        <v>36</v>
      </c>
      <c r="I2030" s="5">
        <v>25</v>
      </c>
      <c r="J2030" s="5">
        <v>8</v>
      </c>
      <c r="K2030" s="5">
        <v>21</v>
      </c>
      <c r="L2030" s="5">
        <v>1</v>
      </c>
      <c r="M2030" s="5">
        <v>18</v>
      </c>
      <c r="N2030" s="5">
        <v>0</v>
      </c>
      <c r="O2030" s="6">
        <v>1.3888888888888888</v>
      </c>
      <c r="P2030" s="6">
        <v>1.6666666666666667</v>
      </c>
      <c r="Q2030" s="6">
        <v>10</v>
      </c>
      <c r="R2030" s="6">
        <v>6.9444444444444446</v>
      </c>
      <c r="S2030" s="6">
        <v>2.2222222222222223</v>
      </c>
      <c r="T2030" s="6">
        <v>5.833333333333333</v>
      </c>
      <c r="U2030" s="6">
        <v>0.27777777777777779</v>
      </c>
      <c r="V2030" s="6">
        <v>5</v>
      </c>
      <c r="W2030" s="6">
        <v>0</v>
      </c>
      <c r="X2030" s="5">
        <v>89</v>
      </c>
      <c r="Y2030" s="5">
        <v>75</v>
      </c>
      <c r="Z2030" s="5">
        <v>7</v>
      </c>
      <c r="AA2030" s="5">
        <v>0</v>
      </c>
      <c r="AB2030" s="5">
        <v>0</v>
      </c>
      <c r="AC2030" s="5">
        <v>0</v>
      </c>
      <c r="AD2030" s="5">
        <v>89</v>
      </c>
      <c r="AE2030" s="5">
        <v>75</v>
      </c>
      <c r="AF2030" s="5">
        <v>7</v>
      </c>
      <c r="AG2030" s="6">
        <v>9.3333333333333339</v>
      </c>
      <c r="AH2030" s="6">
        <v>84.269662921348313</v>
      </c>
      <c r="AI2030" s="3"/>
      <c r="AJ2030" s="3"/>
    </row>
    <row r="2031" spans="1:36" hidden="1" x14ac:dyDescent="0.2">
      <c r="A2031" s="1" t="str">
        <f t="shared" si="31"/>
        <v>DoverMixed Other</v>
      </c>
      <c r="B2031" s="3" t="s">
        <v>325</v>
      </c>
      <c r="C2031" s="3" t="s">
        <v>326</v>
      </c>
      <c r="D2031" s="3" t="s">
        <v>709</v>
      </c>
      <c r="E2031" s="5">
        <v>255</v>
      </c>
      <c r="F2031" s="5">
        <v>3</v>
      </c>
      <c r="G2031" s="5">
        <v>7</v>
      </c>
      <c r="H2031" s="5">
        <v>23</v>
      </c>
      <c r="I2031" s="5">
        <v>15</v>
      </c>
      <c r="J2031" s="5">
        <v>4</v>
      </c>
      <c r="K2031" s="5">
        <v>15</v>
      </c>
      <c r="L2031" s="5">
        <v>4</v>
      </c>
      <c r="M2031" s="5">
        <v>22</v>
      </c>
      <c r="N2031" s="5">
        <v>0</v>
      </c>
      <c r="O2031" s="6">
        <v>1.1764705882352942</v>
      </c>
      <c r="P2031" s="6">
        <v>2.7450980392156863</v>
      </c>
      <c r="Q2031" s="6">
        <v>9.0196078431372548</v>
      </c>
      <c r="R2031" s="6">
        <v>5.882352941176471</v>
      </c>
      <c r="S2031" s="6">
        <v>1.5686274509803921</v>
      </c>
      <c r="T2031" s="6">
        <v>5.882352941176471</v>
      </c>
      <c r="U2031" s="6">
        <v>1.5686274509803921</v>
      </c>
      <c r="V2031" s="6">
        <v>8.6274509803921564</v>
      </c>
      <c r="W2031" s="6">
        <v>0</v>
      </c>
      <c r="X2031" s="5">
        <v>82</v>
      </c>
      <c r="Y2031" s="5">
        <v>63</v>
      </c>
      <c r="Z2031" s="5">
        <v>12</v>
      </c>
      <c r="AA2031" s="5">
        <v>0</v>
      </c>
      <c r="AB2031" s="5">
        <v>0</v>
      </c>
      <c r="AC2031" s="5">
        <v>0</v>
      </c>
      <c r="AD2031" s="5">
        <v>82</v>
      </c>
      <c r="AE2031" s="5">
        <v>63</v>
      </c>
      <c r="AF2031" s="5">
        <v>12</v>
      </c>
      <c r="AG2031" s="6">
        <v>19.047619047619047</v>
      </c>
      <c r="AH2031" s="6">
        <v>76.829268292682926</v>
      </c>
      <c r="AI2031" s="3"/>
      <c r="AJ2031" s="3"/>
    </row>
    <row r="2032" spans="1:36" hidden="1" x14ac:dyDescent="0.2">
      <c r="A2032" s="1" t="str">
        <f t="shared" si="31"/>
        <v>DoverIndian</v>
      </c>
      <c r="B2032" s="3" t="s">
        <v>325</v>
      </c>
      <c r="C2032" s="3" t="s">
        <v>326</v>
      </c>
      <c r="D2032" s="3" t="s">
        <v>710</v>
      </c>
      <c r="E2032" s="5">
        <v>397</v>
      </c>
      <c r="F2032" s="5">
        <v>7</v>
      </c>
      <c r="G2032" s="5">
        <v>14</v>
      </c>
      <c r="H2032" s="5">
        <v>55</v>
      </c>
      <c r="I2032" s="5">
        <v>32</v>
      </c>
      <c r="J2032" s="5">
        <v>12</v>
      </c>
      <c r="K2032" s="5">
        <v>14</v>
      </c>
      <c r="L2032" s="5">
        <v>7</v>
      </c>
      <c r="M2032" s="5">
        <v>31</v>
      </c>
      <c r="N2032" s="5">
        <v>0</v>
      </c>
      <c r="O2032" s="6">
        <v>1.7632241813602014</v>
      </c>
      <c r="P2032" s="6">
        <v>3.5264483627204029</v>
      </c>
      <c r="Q2032" s="6">
        <v>13.853904282115868</v>
      </c>
      <c r="R2032" s="6">
        <v>8.0604534005037785</v>
      </c>
      <c r="S2032" s="6">
        <v>3.0226700251889169</v>
      </c>
      <c r="T2032" s="6">
        <v>3.5264483627204029</v>
      </c>
      <c r="U2032" s="6">
        <v>1.7632241813602014</v>
      </c>
      <c r="V2032" s="6">
        <v>7.8085642317380355</v>
      </c>
      <c r="W2032" s="6">
        <v>0</v>
      </c>
      <c r="X2032" s="5">
        <v>191</v>
      </c>
      <c r="Y2032" s="5">
        <v>174</v>
      </c>
      <c r="Z2032" s="5">
        <v>9</v>
      </c>
      <c r="AA2032" s="5">
        <v>0</v>
      </c>
      <c r="AB2032" s="5">
        <v>0</v>
      </c>
      <c r="AC2032" s="5">
        <v>0</v>
      </c>
      <c r="AD2032" s="5">
        <v>191</v>
      </c>
      <c r="AE2032" s="5">
        <v>174</v>
      </c>
      <c r="AF2032" s="5">
        <v>9</v>
      </c>
      <c r="AG2032" s="6">
        <v>5.1724137931034484</v>
      </c>
      <c r="AH2032" s="6">
        <v>91.099476439790578</v>
      </c>
      <c r="AI2032" s="3"/>
      <c r="AJ2032" s="3"/>
    </row>
    <row r="2033" spans="1:36" hidden="1" x14ac:dyDescent="0.2">
      <c r="A2033" s="1" t="str">
        <f t="shared" si="31"/>
        <v>DoverPakistani</v>
      </c>
      <c r="B2033" s="3" t="s">
        <v>325</v>
      </c>
      <c r="C2033" s="3" t="s">
        <v>326</v>
      </c>
      <c r="D2033" s="3" t="s">
        <v>711</v>
      </c>
      <c r="E2033" s="5">
        <v>40</v>
      </c>
      <c r="F2033" s="5">
        <v>0</v>
      </c>
      <c r="G2033" s="5">
        <v>0</v>
      </c>
      <c r="H2033" s="5">
        <v>4</v>
      </c>
      <c r="I2033" s="5">
        <v>1</v>
      </c>
      <c r="J2033" s="5">
        <v>0</v>
      </c>
      <c r="K2033" s="5">
        <v>5</v>
      </c>
      <c r="L2033" s="5">
        <v>0</v>
      </c>
      <c r="M2033" s="5">
        <v>3</v>
      </c>
      <c r="N2033" s="5">
        <v>0</v>
      </c>
      <c r="O2033" s="6">
        <v>0</v>
      </c>
      <c r="P2033" s="6">
        <v>0</v>
      </c>
      <c r="Q2033" s="6">
        <v>10</v>
      </c>
      <c r="R2033" s="6">
        <v>2.5</v>
      </c>
      <c r="S2033" s="6">
        <v>0</v>
      </c>
      <c r="T2033" s="6">
        <v>12.5</v>
      </c>
      <c r="U2033" s="6">
        <v>0</v>
      </c>
      <c r="V2033" s="6">
        <v>7.5</v>
      </c>
      <c r="W2033" s="6">
        <v>0</v>
      </c>
      <c r="X2033" s="5">
        <v>17</v>
      </c>
      <c r="Y2033" s="5">
        <v>12</v>
      </c>
      <c r="Z2033" s="5">
        <v>1</v>
      </c>
      <c r="AA2033" s="5">
        <v>0</v>
      </c>
      <c r="AB2033" s="5">
        <v>0</v>
      </c>
      <c r="AC2033" s="5">
        <v>0</v>
      </c>
      <c r="AD2033" s="5">
        <v>17</v>
      </c>
      <c r="AE2033" s="5">
        <v>12</v>
      </c>
      <c r="AF2033" s="5">
        <v>1</v>
      </c>
      <c r="AG2033" s="6">
        <v>8.3333333333333339</v>
      </c>
      <c r="AH2033" s="6">
        <v>70.588235294117652</v>
      </c>
      <c r="AI2033" s="3"/>
      <c r="AJ2033" s="3"/>
    </row>
    <row r="2034" spans="1:36" hidden="1" x14ac:dyDescent="0.2">
      <c r="A2034" s="1" t="str">
        <f t="shared" si="31"/>
        <v>DoverBangladeshi</v>
      </c>
      <c r="B2034" s="3" t="s">
        <v>325</v>
      </c>
      <c r="C2034" s="3" t="s">
        <v>326</v>
      </c>
      <c r="D2034" s="3" t="s">
        <v>712</v>
      </c>
      <c r="E2034" s="5">
        <v>151</v>
      </c>
      <c r="F2034" s="5">
        <v>0</v>
      </c>
      <c r="G2034" s="5">
        <v>0</v>
      </c>
      <c r="H2034" s="5">
        <v>50</v>
      </c>
      <c r="I2034" s="5">
        <v>28</v>
      </c>
      <c r="J2034" s="5">
        <v>0</v>
      </c>
      <c r="K2034" s="5">
        <v>0</v>
      </c>
      <c r="L2034" s="5">
        <v>0</v>
      </c>
      <c r="M2034" s="5">
        <v>27</v>
      </c>
      <c r="N2034" s="5">
        <v>0</v>
      </c>
      <c r="O2034" s="6">
        <v>0</v>
      </c>
      <c r="P2034" s="6">
        <v>0</v>
      </c>
      <c r="Q2034" s="6">
        <v>33.11258278145695</v>
      </c>
      <c r="R2034" s="6">
        <v>18.543046357615893</v>
      </c>
      <c r="S2034" s="6">
        <v>0</v>
      </c>
      <c r="T2034" s="6">
        <v>0</v>
      </c>
      <c r="U2034" s="6">
        <v>0</v>
      </c>
      <c r="V2034" s="6">
        <v>17.880794701986755</v>
      </c>
      <c r="W2034" s="6">
        <v>0</v>
      </c>
      <c r="X2034" s="5">
        <v>63</v>
      </c>
      <c r="Y2034" s="5">
        <v>45</v>
      </c>
      <c r="Z2034" s="5">
        <v>0</v>
      </c>
      <c r="AA2034" s="5">
        <v>0</v>
      </c>
      <c r="AB2034" s="5">
        <v>0</v>
      </c>
      <c r="AC2034" s="5">
        <v>0</v>
      </c>
      <c r="AD2034" s="5">
        <v>63</v>
      </c>
      <c r="AE2034" s="5">
        <v>45</v>
      </c>
      <c r="AF2034" s="5">
        <v>0</v>
      </c>
      <c r="AG2034" s="6">
        <v>0</v>
      </c>
      <c r="AH2034" s="6">
        <v>71.428571428571431</v>
      </c>
      <c r="AI2034" s="3"/>
      <c r="AJ2034" s="3"/>
    </row>
    <row r="2035" spans="1:36" hidden="1" x14ac:dyDescent="0.2">
      <c r="A2035" s="1" t="str">
        <f t="shared" si="31"/>
        <v>DoverChinese</v>
      </c>
      <c r="B2035" s="3" t="s">
        <v>325</v>
      </c>
      <c r="C2035" s="3" t="s">
        <v>326</v>
      </c>
      <c r="D2035" s="3" t="s">
        <v>713</v>
      </c>
      <c r="E2035" s="5">
        <v>274</v>
      </c>
      <c r="F2035" s="5">
        <v>5</v>
      </c>
      <c r="G2035" s="5">
        <v>6</v>
      </c>
      <c r="H2035" s="5">
        <v>64</v>
      </c>
      <c r="I2035" s="5">
        <v>40</v>
      </c>
      <c r="J2035" s="5">
        <v>5</v>
      </c>
      <c r="K2035" s="5">
        <v>15</v>
      </c>
      <c r="L2035" s="5">
        <v>1</v>
      </c>
      <c r="M2035" s="5">
        <v>28</v>
      </c>
      <c r="N2035" s="5">
        <v>0</v>
      </c>
      <c r="O2035" s="6">
        <v>1.8248175182481752</v>
      </c>
      <c r="P2035" s="6">
        <v>2.1897810218978102</v>
      </c>
      <c r="Q2035" s="6">
        <v>23.357664233576642</v>
      </c>
      <c r="R2035" s="6">
        <v>14.598540145985401</v>
      </c>
      <c r="S2035" s="6">
        <v>1.8248175182481752</v>
      </c>
      <c r="T2035" s="6">
        <v>5.4744525547445253</v>
      </c>
      <c r="U2035" s="6">
        <v>0.36496350364963503</v>
      </c>
      <c r="V2035" s="6">
        <v>10.218978102189782</v>
      </c>
      <c r="W2035" s="6">
        <v>0</v>
      </c>
      <c r="X2035" s="5">
        <v>114</v>
      </c>
      <c r="Y2035" s="5">
        <v>100</v>
      </c>
      <c r="Z2035" s="5">
        <v>5</v>
      </c>
      <c r="AA2035" s="5">
        <v>0</v>
      </c>
      <c r="AB2035" s="5">
        <v>0</v>
      </c>
      <c r="AC2035" s="5">
        <v>0</v>
      </c>
      <c r="AD2035" s="5">
        <v>114</v>
      </c>
      <c r="AE2035" s="5">
        <v>100</v>
      </c>
      <c r="AF2035" s="5">
        <v>5</v>
      </c>
      <c r="AG2035" s="6">
        <v>5</v>
      </c>
      <c r="AH2035" s="6">
        <v>87.719298245614041</v>
      </c>
      <c r="AI2035" s="3"/>
      <c r="AJ2035" s="3"/>
    </row>
    <row r="2036" spans="1:36" hidden="1" x14ac:dyDescent="0.2">
      <c r="A2036" s="1" t="str">
        <f t="shared" si="31"/>
        <v>DoverAsian Other</v>
      </c>
      <c r="B2036" s="3" t="s">
        <v>325</v>
      </c>
      <c r="C2036" s="3" t="s">
        <v>326</v>
      </c>
      <c r="D2036" s="3" t="s">
        <v>714</v>
      </c>
      <c r="E2036" s="5">
        <v>1169</v>
      </c>
      <c r="F2036" s="5">
        <v>10</v>
      </c>
      <c r="G2036" s="5">
        <v>15</v>
      </c>
      <c r="H2036" s="5">
        <v>154</v>
      </c>
      <c r="I2036" s="5">
        <v>106</v>
      </c>
      <c r="J2036" s="5">
        <v>14</v>
      </c>
      <c r="K2036" s="5">
        <v>43</v>
      </c>
      <c r="L2036" s="5">
        <v>5</v>
      </c>
      <c r="M2036" s="5">
        <v>51</v>
      </c>
      <c r="N2036" s="5">
        <v>0</v>
      </c>
      <c r="O2036" s="6">
        <v>0.85543199315654406</v>
      </c>
      <c r="P2036" s="6">
        <v>1.2831479897348161</v>
      </c>
      <c r="Q2036" s="6">
        <v>13.173652694610778</v>
      </c>
      <c r="R2036" s="6">
        <v>9.0675791274593678</v>
      </c>
      <c r="S2036" s="6">
        <v>1.1976047904191616</v>
      </c>
      <c r="T2036" s="6">
        <v>3.6783575705731395</v>
      </c>
      <c r="U2036" s="6">
        <v>0.42771599657827203</v>
      </c>
      <c r="V2036" s="6">
        <v>4.3627031650983747</v>
      </c>
      <c r="W2036" s="6">
        <v>0</v>
      </c>
      <c r="X2036" s="5">
        <v>551</v>
      </c>
      <c r="Y2036" s="5">
        <v>428</v>
      </c>
      <c r="Z2036" s="5">
        <v>34</v>
      </c>
      <c r="AA2036" s="5">
        <v>0</v>
      </c>
      <c r="AB2036" s="5">
        <v>0</v>
      </c>
      <c r="AC2036" s="5">
        <v>0</v>
      </c>
      <c r="AD2036" s="5">
        <v>551</v>
      </c>
      <c r="AE2036" s="5">
        <v>428</v>
      </c>
      <c r="AF2036" s="5">
        <v>34</v>
      </c>
      <c r="AG2036" s="6">
        <v>7.94392523364486</v>
      </c>
      <c r="AH2036" s="6">
        <v>77.67695099818512</v>
      </c>
      <c r="AI2036" s="3"/>
      <c r="AJ2036" s="3"/>
    </row>
    <row r="2037" spans="1:36" hidden="1" x14ac:dyDescent="0.2">
      <c r="A2037" s="1" t="str">
        <f t="shared" si="31"/>
        <v>DoverBlack African</v>
      </c>
      <c r="B2037" s="3" t="s">
        <v>325</v>
      </c>
      <c r="C2037" s="3" t="s">
        <v>326</v>
      </c>
      <c r="D2037" s="3" t="s">
        <v>715</v>
      </c>
      <c r="E2037" s="5">
        <v>265</v>
      </c>
      <c r="F2037" s="5">
        <v>8</v>
      </c>
      <c r="G2037" s="5">
        <v>10</v>
      </c>
      <c r="H2037" s="5">
        <v>41</v>
      </c>
      <c r="I2037" s="5">
        <v>18</v>
      </c>
      <c r="J2037" s="5">
        <v>12</v>
      </c>
      <c r="K2037" s="5">
        <v>6</v>
      </c>
      <c r="L2037" s="5">
        <v>2</v>
      </c>
      <c r="M2037" s="5">
        <v>19</v>
      </c>
      <c r="N2037" s="5">
        <v>0</v>
      </c>
      <c r="O2037" s="6">
        <v>3.0188679245283021</v>
      </c>
      <c r="P2037" s="6">
        <v>3.7735849056603774</v>
      </c>
      <c r="Q2037" s="6">
        <v>15.471698113207546</v>
      </c>
      <c r="R2037" s="6">
        <v>6.7924528301886795</v>
      </c>
      <c r="S2037" s="6">
        <v>4.5283018867924527</v>
      </c>
      <c r="T2037" s="6">
        <v>2.2641509433962264</v>
      </c>
      <c r="U2037" s="6">
        <v>0.75471698113207553</v>
      </c>
      <c r="V2037" s="6">
        <v>7.1698113207547172</v>
      </c>
      <c r="W2037" s="6">
        <v>0</v>
      </c>
      <c r="X2037" s="5">
        <v>121</v>
      </c>
      <c r="Y2037" s="5">
        <v>82</v>
      </c>
      <c r="Z2037" s="5">
        <v>16</v>
      </c>
      <c r="AA2037" s="5">
        <v>0</v>
      </c>
      <c r="AB2037" s="5">
        <v>0</v>
      </c>
      <c r="AC2037" s="5">
        <v>0</v>
      </c>
      <c r="AD2037" s="5">
        <v>121</v>
      </c>
      <c r="AE2037" s="5">
        <v>82</v>
      </c>
      <c r="AF2037" s="5">
        <v>16</v>
      </c>
      <c r="AG2037" s="6">
        <v>19.512195121951219</v>
      </c>
      <c r="AH2037" s="6">
        <v>67.768595041322314</v>
      </c>
      <c r="AI2037" s="3"/>
      <c r="AJ2037" s="3"/>
    </row>
    <row r="2038" spans="1:36" hidden="1" x14ac:dyDescent="0.2">
      <c r="A2038" s="1" t="str">
        <f t="shared" si="31"/>
        <v>DoverBlack Caribbean</v>
      </c>
      <c r="B2038" s="3" t="s">
        <v>325</v>
      </c>
      <c r="C2038" s="3" t="s">
        <v>326</v>
      </c>
      <c r="D2038" s="3" t="s">
        <v>716</v>
      </c>
      <c r="E2038" s="5">
        <v>85</v>
      </c>
      <c r="F2038" s="5">
        <v>0</v>
      </c>
      <c r="G2038" s="5">
        <v>2</v>
      </c>
      <c r="H2038" s="5">
        <v>12</v>
      </c>
      <c r="I2038" s="5">
        <v>8</v>
      </c>
      <c r="J2038" s="5">
        <v>0</v>
      </c>
      <c r="K2038" s="5">
        <v>1</v>
      </c>
      <c r="L2038" s="5">
        <v>2</v>
      </c>
      <c r="M2038" s="5">
        <v>7</v>
      </c>
      <c r="N2038" s="5">
        <v>0</v>
      </c>
      <c r="O2038" s="6">
        <v>0</v>
      </c>
      <c r="P2038" s="6">
        <v>2.3529411764705883</v>
      </c>
      <c r="Q2038" s="6">
        <v>14.117647058823529</v>
      </c>
      <c r="R2038" s="6">
        <v>9.4117647058823533</v>
      </c>
      <c r="S2038" s="6">
        <v>0</v>
      </c>
      <c r="T2038" s="6">
        <v>1.1764705882352942</v>
      </c>
      <c r="U2038" s="6">
        <v>2.3529411764705883</v>
      </c>
      <c r="V2038" s="6">
        <v>8.235294117647058</v>
      </c>
      <c r="W2038" s="6">
        <v>0</v>
      </c>
      <c r="X2038" s="5">
        <v>46</v>
      </c>
      <c r="Y2038" s="5">
        <v>35</v>
      </c>
      <c r="Z2038" s="5">
        <v>0</v>
      </c>
      <c r="AA2038" s="5">
        <v>0</v>
      </c>
      <c r="AB2038" s="5">
        <v>0</v>
      </c>
      <c r="AC2038" s="5">
        <v>0</v>
      </c>
      <c r="AD2038" s="5">
        <v>46</v>
      </c>
      <c r="AE2038" s="5">
        <v>35</v>
      </c>
      <c r="AF2038" s="5">
        <v>0</v>
      </c>
      <c r="AG2038" s="6">
        <v>0</v>
      </c>
      <c r="AH2038" s="6">
        <v>76.086956521739125</v>
      </c>
      <c r="AI2038" s="3"/>
      <c r="AJ2038" s="3"/>
    </row>
    <row r="2039" spans="1:36" hidden="1" x14ac:dyDescent="0.2">
      <c r="A2039" s="1" t="str">
        <f t="shared" si="31"/>
        <v>DoverBlack Other</v>
      </c>
      <c r="B2039" s="3" t="s">
        <v>325</v>
      </c>
      <c r="C2039" s="3" t="s">
        <v>326</v>
      </c>
      <c r="D2039" s="3" t="s">
        <v>717</v>
      </c>
      <c r="E2039" s="5">
        <v>36</v>
      </c>
      <c r="F2039" s="5">
        <v>0</v>
      </c>
      <c r="G2039" s="5">
        <v>1</v>
      </c>
      <c r="H2039" s="5">
        <v>8</v>
      </c>
      <c r="I2039" s="5">
        <v>3</v>
      </c>
      <c r="J2039" s="5">
        <v>0</v>
      </c>
      <c r="K2039" s="5">
        <v>0</v>
      </c>
      <c r="L2039" s="5">
        <v>1</v>
      </c>
      <c r="M2039" s="5">
        <v>5</v>
      </c>
      <c r="N2039" s="5">
        <v>0</v>
      </c>
      <c r="O2039" s="6">
        <v>0</v>
      </c>
      <c r="P2039" s="6">
        <v>2.7777777777777777</v>
      </c>
      <c r="Q2039" s="6">
        <v>22.222222222222221</v>
      </c>
      <c r="R2039" s="6">
        <v>8.3333333333333339</v>
      </c>
      <c r="S2039" s="6">
        <v>0</v>
      </c>
      <c r="T2039" s="6">
        <v>0</v>
      </c>
      <c r="U2039" s="6">
        <v>2.7777777777777777</v>
      </c>
      <c r="V2039" s="6">
        <v>13.888888888888889</v>
      </c>
      <c r="W2039" s="6">
        <v>0</v>
      </c>
      <c r="X2039" s="5">
        <v>14</v>
      </c>
      <c r="Y2039" s="5">
        <v>12</v>
      </c>
      <c r="Z2039" s="5">
        <v>3</v>
      </c>
      <c r="AA2039" s="5">
        <v>0</v>
      </c>
      <c r="AB2039" s="5">
        <v>0</v>
      </c>
      <c r="AC2039" s="5">
        <v>0</v>
      </c>
      <c r="AD2039" s="5">
        <v>14</v>
      </c>
      <c r="AE2039" s="5">
        <v>12</v>
      </c>
      <c r="AF2039" s="5">
        <v>3</v>
      </c>
      <c r="AG2039" s="6">
        <v>25</v>
      </c>
      <c r="AH2039" s="6">
        <v>85.714285714285708</v>
      </c>
      <c r="AI2039" s="3"/>
      <c r="AJ2039" s="3"/>
    </row>
    <row r="2040" spans="1:36" hidden="1" x14ac:dyDescent="0.2">
      <c r="A2040" s="1" t="str">
        <f t="shared" si="31"/>
        <v>DoverArab</v>
      </c>
      <c r="B2040" s="3" t="s">
        <v>325</v>
      </c>
      <c r="C2040" s="3" t="s">
        <v>326</v>
      </c>
      <c r="D2040" s="3" t="s">
        <v>699</v>
      </c>
      <c r="E2040" s="5">
        <v>65</v>
      </c>
      <c r="F2040" s="5">
        <v>1</v>
      </c>
      <c r="G2040" s="5">
        <v>2</v>
      </c>
      <c r="H2040" s="5">
        <v>7</v>
      </c>
      <c r="I2040" s="5">
        <v>4</v>
      </c>
      <c r="J2040" s="5">
        <v>1</v>
      </c>
      <c r="K2040" s="5">
        <v>4</v>
      </c>
      <c r="L2040" s="5">
        <v>1</v>
      </c>
      <c r="M2040" s="5">
        <v>5</v>
      </c>
      <c r="N2040" s="5">
        <v>0</v>
      </c>
      <c r="O2040" s="6">
        <v>1.5384615384615385</v>
      </c>
      <c r="P2040" s="6">
        <v>3.0769230769230771</v>
      </c>
      <c r="Q2040" s="6">
        <v>10.76923076923077</v>
      </c>
      <c r="R2040" s="6">
        <v>6.1538461538461542</v>
      </c>
      <c r="S2040" s="6">
        <v>1.5384615384615385</v>
      </c>
      <c r="T2040" s="6">
        <v>6.1538461538461542</v>
      </c>
      <c r="U2040" s="6">
        <v>1.5384615384615385</v>
      </c>
      <c r="V2040" s="6">
        <v>7.6923076923076925</v>
      </c>
      <c r="W2040" s="6">
        <v>0</v>
      </c>
      <c r="X2040" s="5">
        <v>34</v>
      </c>
      <c r="Y2040" s="5">
        <v>24</v>
      </c>
      <c r="Z2040" s="5">
        <v>5</v>
      </c>
      <c r="AA2040" s="5">
        <v>0</v>
      </c>
      <c r="AB2040" s="5">
        <v>0</v>
      </c>
      <c r="AC2040" s="5">
        <v>0</v>
      </c>
      <c r="AD2040" s="5">
        <v>34</v>
      </c>
      <c r="AE2040" s="5">
        <v>24</v>
      </c>
      <c r="AF2040" s="5">
        <v>5</v>
      </c>
      <c r="AG2040" s="6">
        <v>20.833333333333332</v>
      </c>
      <c r="AH2040" s="6">
        <v>70.588235294117652</v>
      </c>
      <c r="AI2040" s="3"/>
      <c r="AJ2040" s="3"/>
    </row>
    <row r="2041" spans="1:36" hidden="1" x14ac:dyDescent="0.2">
      <c r="A2041" s="1" t="str">
        <f t="shared" si="31"/>
        <v>DoverOther</v>
      </c>
      <c r="B2041" s="3" t="s">
        <v>325</v>
      </c>
      <c r="C2041" s="3" t="s">
        <v>326</v>
      </c>
      <c r="D2041" s="3" t="s">
        <v>718</v>
      </c>
      <c r="E2041" s="5">
        <v>197</v>
      </c>
      <c r="F2041" s="5">
        <v>0</v>
      </c>
      <c r="G2041" s="5">
        <v>3</v>
      </c>
      <c r="H2041" s="5">
        <v>32</v>
      </c>
      <c r="I2041" s="5">
        <v>25</v>
      </c>
      <c r="J2041" s="5">
        <v>11</v>
      </c>
      <c r="K2041" s="5">
        <v>7</v>
      </c>
      <c r="L2041" s="5">
        <v>3</v>
      </c>
      <c r="M2041" s="5">
        <v>14</v>
      </c>
      <c r="N2041" s="5">
        <v>0</v>
      </c>
      <c r="O2041" s="6">
        <v>0</v>
      </c>
      <c r="P2041" s="6">
        <v>1.5228426395939085</v>
      </c>
      <c r="Q2041" s="6">
        <v>16.243654822335024</v>
      </c>
      <c r="R2041" s="6">
        <v>12.690355329949238</v>
      </c>
      <c r="S2041" s="6">
        <v>5.5837563451776653</v>
      </c>
      <c r="T2041" s="6">
        <v>3.5532994923857868</v>
      </c>
      <c r="U2041" s="6">
        <v>1.5228426395939085</v>
      </c>
      <c r="V2041" s="6">
        <v>7.1065989847715736</v>
      </c>
      <c r="W2041" s="6">
        <v>0</v>
      </c>
      <c r="X2041" s="5">
        <v>102</v>
      </c>
      <c r="Y2041" s="5">
        <v>85</v>
      </c>
      <c r="Z2041" s="5">
        <v>6</v>
      </c>
      <c r="AA2041" s="5">
        <v>0</v>
      </c>
      <c r="AB2041" s="5">
        <v>0</v>
      </c>
      <c r="AC2041" s="5">
        <v>0</v>
      </c>
      <c r="AD2041" s="5">
        <v>102</v>
      </c>
      <c r="AE2041" s="5">
        <v>85</v>
      </c>
      <c r="AF2041" s="5">
        <v>6</v>
      </c>
      <c r="AG2041" s="6">
        <v>7.0588235294117645</v>
      </c>
      <c r="AH2041" s="6">
        <v>83.333333333333329</v>
      </c>
      <c r="AI2041" s="3"/>
      <c r="AJ2041" s="3"/>
    </row>
    <row r="2042" spans="1:36" x14ac:dyDescent="0.2">
      <c r="A2042" s="1" t="str">
        <f t="shared" si="31"/>
        <v>DudleyAll people</v>
      </c>
      <c r="B2042" s="3" t="s">
        <v>611</v>
      </c>
      <c r="C2042" s="3" t="s">
        <v>612</v>
      </c>
      <c r="D2042" s="3" t="s">
        <v>700</v>
      </c>
      <c r="E2042" s="5">
        <v>312925</v>
      </c>
      <c r="F2042" s="5">
        <v>31705</v>
      </c>
      <c r="G2042" s="5">
        <v>30865</v>
      </c>
      <c r="H2042" s="5">
        <v>32741</v>
      </c>
      <c r="I2042" s="5">
        <v>2077</v>
      </c>
      <c r="J2042" s="5">
        <v>66649</v>
      </c>
      <c r="K2042" s="5">
        <v>880</v>
      </c>
      <c r="L2042" s="5">
        <v>5506</v>
      </c>
      <c r="M2042" s="5">
        <v>45084</v>
      </c>
      <c r="N2042" s="5">
        <v>0</v>
      </c>
      <c r="O2042" s="6">
        <v>10.131820723815611</v>
      </c>
      <c r="P2042" s="6">
        <v>9.8633857953183668</v>
      </c>
      <c r="Q2042" s="6">
        <v>10.462890468962211</v>
      </c>
      <c r="R2042" s="6">
        <v>0.66373731724854201</v>
      </c>
      <c r="S2042" s="6">
        <v>21.298713749300951</v>
      </c>
      <c r="T2042" s="6">
        <v>0.28121754413996963</v>
      </c>
      <c r="U2042" s="6">
        <v>1.7595270432212191</v>
      </c>
      <c r="V2042" s="6">
        <v>14.407286090916354</v>
      </c>
      <c r="W2042" s="6">
        <v>0</v>
      </c>
      <c r="X2042" s="5">
        <v>102158</v>
      </c>
      <c r="Y2042" s="5">
        <v>88437</v>
      </c>
      <c r="Z2042" s="5">
        <v>6348</v>
      </c>
      <c r="AA2042" s="5">
        <v>7418</v>
      </c>
      <c r="AB2042" s="5">
        <v>5766</v>
      </c>
      <c r="AC2042" s="5">
        <v>764</v>
      </c>
      <c r="AD2042" s="5">
        <v>94740</v>
      </c>
      <c r="AE2042" s="5">
        <v>82671</v>
      </c>
      <c r="AF2042" s="5">
        <v>5584</v>
      </c>
      <c r="AG2042" s="6">
        <v>6.7544846439501152</v>
      </c>
      <c r="AH2042" s="6">
        <v>87.26092463584547</v>
      </c>
      <c r="AI2042" s="3">
        <v>13.250086715227194</v>
      </c>
      <c r="AJ2042" s="3">
        <v>77.729846319762743</v>
      </c>
    </row>
    <row r="2043" spans="1:36" hidden="1" x14ac:dyDescent="0.2">
      <c r="A2043" s="1" t="str">
        <f t="shared" si="31"/>
        <v>DudleyWhite British</v>
      </c>
      <c r="B2043" s="3" t="s">
        <v>611</v>
      </c>
      <c r="C2043" s="3" t="s">
        <v>612</v>
      </c>
      <c r="D2043" s="3" t="s">
        <v>701</v>
      </c>
      <c r="E2043" s="5">
        <v>277050</v>
      </c>
      <c r="F2043" s="5">
        <v>23113</v>
      </c>
      <c r="G2043" s="5">
        <v>21897</v>
      </c>
      <c r="H2043" s="5">
        <v>23766</v>
      </c>
      <c r="I2043" s="5">
        <v>1295</v>
      </c>
      <c r="J2043" s="5">
        <v>54756</v>
      </c>
      <c r="K2043" s="5">
        <v>762</v>
      </c>
      <c r="L2043" s="5">
        <v>4630</v>
      </c>
      <c r="M2043" s="5">
        <v>34004</v>
      </c>
      <c r="N2043" s="5">
        <v>0</v>
      </c>
      <c r="O2043" s="6">
        <v>8.342537448114058</v>
      </c>
      <c r="P2043" s="6">
        <v>7.9036275040606387</v>
      </c>
      <c r="Q2043" s="6">
        <v>8.5782349756361675</v>
      </c>
      <c r="R2043" s="6">
        <v>0.46742465258978522</v>
      </c>
      <c r="S2043" s="6">
        <v>19.763941526800217</v>
      </c>
      <c r="T2043" s="6">
        <v>0.27504060638873851</v>
      </c>
      <c r="U2043" s="6">
        <v>1.6711784876376106</v>
      </c>
      <c r="V2043" s="6">
        <v>12.273596823678037</v>
      </c>
      <c r="W2043" s="6">
        <v>0</v>
      </c>
      <c r="X2043" s="5">
        <v>89109</v>
      </c>
      <c r="Y2043" s="5">
        <v>78353</v>
      </c>
      <c r="Z2043" s="5">
        <v>5237</v>
      </c>
      <c r="AA2043" s="5">
        <v>4971</v>
      </c>
      <c r="AB2043" s="5">
        <v>3920</v>
      </c>
      <c r="AC2043" s="5">
        <v>504</v>
      </c>
      <c r="AD2043" s="5">
        <v>84138</v>
      </c>
      <c r="AE2043" s="5">
        <v>74433</v>
      </c>
      <c r="AF2043" s="5">
        <v>4733</v>
      </c>
      <c r="AG2043" s="6">
        <v>6.3587387314766302</v>
      </c>
      <c r="AH2043" s="6">
        <v>88.465378307066956</v>
      </c>
      <c r="AI2043" s="3">
        <v>12.857142857142858</v>
      </c>
      <c r="AJ2043" s="3">
        <v>78.857372762019708</v>
      </c>
    </row>
    <row r="2044" spans="1:36" hidden="1" x14ac:dyDescent="0.2">
      <c r="A2044" s="1" t="str">
        <f t="shared" si="31"/>
        <v>DudleyMinorities - all other than White British</v>
      </c>
      <c r="B2044" s="3" t="s">
        <v>611</v>
      </c>
      <c r="C2044" s="3" t="s">
        <v>612</v>
      </c>
      <c r="D2044" s="3" t="s">
        <v>702</v>
      </c>
      <c r="E2044" s="5">
        <v>35875</v>
      </c>
      <c r="F2044" s="5">
        <v>8592</v>
      </c>
      <c r="G2044" s="5">
        <v>8968</v>
      </c>
      <c r="H2044" s="5">
        <v>8975</v>
      </c>
      <c r="I2044" s="5">
        <v>782</v>
      </c>
      <c r="J2044" s="5">
        <v>11893</v>
      </c>
      <c r="K2044" s="5">
        <v>118</v>
      </c>
      <c r="L2044" s="5">
        <v>876</v>
      </c>
      <c r="M2044" s="5">
        <v>11080</v>
      </c>
      <c r="N2044" s="5">
        <v>0</v>
      </c>
      <c r="O2044" s="6">
        <v>23.949825783972127</v>
      </c>
      <c r="P2044" s="6">
        <v>24.997909407665507</v>
      </c>
      <c r="Q2044" s="6">
        <v>25.017421602787458</v>
      </c>
      <c r="R2044" s="6">
        <v>2.1797909407665506</v>
      </c>
      <c r="S2044" s="6">
        <v>33.151219512195119</v>
      </c>
      <c r="T2044" s="6">
        <v>0.32891986062717771</v>
      </c>
      <c r="U2044" s="6">
        <v>2.4418118466898955</v>
      </c>
      <c r="V2044" s="6">
        <v>30.885017421602786</v>
      </c>
      <c r="W2044" s="6">
        <v>0</v>
      </c>
      <c r="X2044" s="5">
        <v>13049</v>
      </c>
      <c r="Y2044" s="5">
        <v>10084</v>
      </c>
      <c r="Z2044" s="5">
        <v>1111</v>
      </c>
      <c r="AA2044" s="5">
        <v>2447</v>
      </c>
      <c r="AB2044" s="5">
        <v>1846</v>
      </c>
      <c r="AC2044" s="5">
        <v>260</v>
      </c>
      <c r="AD2044" s="5">
        <v>10602</v>
      </c>
      <c r="AE2044" s="5">
        <v>8238</v>
      </c>
      <c r="AF2044" s="5">
        <v>851</v>
      </c>
      <c r="AG2044" s="6">
        <v>10.330177227482398</v>
      </c>
      <c r="AH2044" s="6">
        <v>77.70232031692133</v>
      </c>
      <c r="AI2044" s="3">
        <v>14.084507042253522</v>
      </c>
      <c r="AJ2044" s="3">
        <v>75.439313445034742</v>
      </c>
    </row>
    <row r="2045" spans="1:36" hidden="1" x14ac:dyDescent="0.2">
      <c r="A2045" s="1" t="str">
        <f t="shared" si="31"/>
        <v>DudleyWhite Irish</v>
      </c>
      <c r="B2045" s="3" t="s">
        <v>611</v>
      </c>
      <c r="C2045" s="3" t="s">
        <v>612</v>
      </c>
      <c r="D2045" s="3" t="s">
        <v>703</v>
      </c>
      <c r="E2045" s="5">
        <v>1170</v>
      </c>
      <c r="F2045" s="5">
        <v>107</v>
      </c>
      <c r="G2045" s="5">
        <v>105</v>
      </c>
      <c r="H2045" s="5">
        <v>115</v>
      </c>
      <c r="I2045" s="5">
        <v>9</v>
      </c>
      <c r="J2045" s="5">
        <v>212</v>
      </c>
      <c r="K2045" s="5">
        <v>0</v>
      </c>
      <c r="L2045" s="5">
        <v>24</v>
      </c>
      <c r="M2045" s="5">
        <v>149</v>
      </c>
      <c r="N2045" s="5">
        <v>0</v>
      </c>
      <c r="O2045" s="6">
        <v>9.1452991452991448</v>
      </c>
      <c r="P2045" s="6">
        <v>8.9743589743589745</v>
      </c>
      <c r="Q2045" s="6">
        <v>9.8290598290598297</v>
      </c>
      <c r="R2045" s="6">
        <v>0.76923076923076927</v>
      </c>
      <c r="S2045" s="6">
        <v>18.119658119658119</v>
      </c>
      <c r="T2045" s="6">
        <v>0</v>
      </c>
      <c r="U2045" s="6">
        <v>2.0512820512820511</v>
      </c>
      <c r="V2045" s="6">
        <v>12.735042735042734</v>
      </c>
      <c r="W2045" s="6">
        <v>0</v>
      </c>
      <c r="X2045" s="5">
        <v>298</v>
      </c>
      <c r="Y2045" s="5">
        <v>258</v>
      </c>
      <c r="Z2045" s="5">
        <v>16</v>
      </c>
      <c r="AA2045" s="5">
        <v>18</v>
      </c>
      <c r="AB2045" s="5">
        <v>16</v>
      </c>
      <c r="AC2045" s="5">
        <v>0</v>
      </c>
      <c r="AD2045" s="5">
        <v>280</v>
      </c>
      <c r="AE2045" s="5">
        <v>242</v>
      </c>
      <c r="AF2045" s="5">
        <v>16</v>
      </c>
      <c r="AG2045" s="6">
        <v>6.6115702479338845</v>
      </c>
      <c r="AH2045" s="6">
        <v>86.428571428571431</v>
      </c>
      <c r="AI2045" s="3">
        <v>0</v>
      </c>
      <c r="AJ2045" s="3">
        <v>88.888888888888886</v>
      </c>
    </row>
    <row r="2046" spans="1:36" hidden="1" x14ac:dyDescent="0.2">
      <c r="A2046" s="1" t="str">
        <f t="shared" si="31"/>
        <v>DudleyWhite Gyspy or Irish Traveller</v>
      </c>
      <c r="B2046" s="3" t="s">
        <v>611</v>
      </c>
      <c r="C2046" s="3" t="s">
        <v>612</v>
      </c>
      <c r="D2046" s="3" t="s">
        <v>704</v>
      </c>
      <c r="E2046" s="5">
        <v>352</v>
      </c>
      <c r="F2046" s="5">
        <v>54</v>
      </c>
      <c r="G2046" s="5">
        <v>37</v>
      </c>
      <c r="H2046" s="5">
        <v>46</v>
      </c>
      <c r="I2046" s="5">
        <v>1</v>
      </c>
      <c r="J2046" s="5">
        <v>111</v>
      </c>
      <c r="K2046" s="5">
        <v>1</v>
      </c>
      <c r="L2046" s="5">
        <v>10</v>
      </c>
      <c r="M2046" s="5">
        <v>66</v>
      </c>
      <c r="N2046" s="5">
        <v>0</v>
      </c>
      <c r="O2046" s="6">
        <v>15.340909090909092</v>
      </c>
      <c r="P2046" s="6">
        <v>10.511363636363637</v>
      </c>
      <c r="Q2046" s="6">
        <v>13.068181818181818</v>
      </c>
      <c r="R2046" s="6">
        <v>0.28409090909090912</v>
      </c>
      <c r="S2046" s="6">
        <v>31.53409090909091</v>
      </c>
      <c r="T2046" s="6">
        <v>0.28409090909090912</v>
      </c>
      <c r="U2046" s="6">
        <v>2.8409090909090908</v>
      </c>
      <c r="V2046" s="6">
        <v>18.75</v>
      </c>
      <c r="W2046" s="6">
        <v>0</v>
      </c>
      <c r="X2046" s="5">
        <v>108</v>
      </c>
      <c r="Y2046" s="5">
        <v>66</v>
      </c>
      <c r="Z2046" s="5">
        <v>14</v>
      </c>
      <c r="AA2046" s="5">
        <v>7</v>
      </c>
      <c r="AB2046" s="5">
        <v>5</v>
      </c>
      <c r="AC2046" s="5">
        <v>0</v>
      </c>
      <c r="AD2046" s="5">
        <v>101</v>
      </c>
      <c r="AE2046" s="5">
        <v>61</v>
      </c>
      <c r="AF2046" s="5">
        <v>14</v>
      </c>
      <c r="AG2046" s="6">
        <v>22.950819672131146</v>
      </c>
      <c r="AH2046" s="6">
        <v>60.396039603960396</v>
      </c>
      <c r="AI2046" s="3">
        <v>0</v>
      </c>
      <c r="AJ2046" s="3">
        <v>71.428571428571431</v>
      </c>
    </row>
    <row r="2047" spans="1:36" hidden="1" x14ac:dyDescent="0.2">
      <c r="A2047" s="1" t="str">
        <f t="shared" si="31"/>
        <v>DudleyWhite Other</v>
      </c>
      <c r="B2047" s="3" t="s">
        <v>611</v>
      </c>
      <c r="C2047" s="3" t="s">
        <v>612</v>
      </c>
      <c r="D2047" s="3" t="s">
        <v>705</v>
      </c>
      <c r="E2047" s="5">
        <v>3035</v>
      </c>
      <c r="F2047" s="5">
        <v>598</v>
      </c>
      <c r="G2047" s="5">
        <v>590</v>
      </c>
      <c r="H2047" s="5">
        <v>648</v>
      </c>
      <c r="I2047" s="5">
        <v>103</v>
      </c>
      <c r="J2047" s="5">
        <v>838</v>
      </c>
      <c r="K2047" s="5">
        <v>13</v>
      </c>
      <c r="L2047" s="5">
        <v>109</v>
      </c>
      <c r="M2047" s="5">
        <v>682</v>
      </c>
      <c r="N2047" s="5">
        <v>0</v>
      </c>
      <c r="O2047" s="6">
        <v>19.703459637561778</v>
      </c>
      <c r="P2047" s="6">
        <v>19.439868204283361</v>
      </c>
      <c r="Q2047" s="6">
        <v>21.350906095551895</v>
      </c>
      <c r="R2047" s="6">
        <v>3.3937397034596377</v>
      </c>
      <c r="S2047" s="6">
        <v>27.611202635914331</v>
      </c>
      <c r="T2047" s="6">
        <v>0.42833607907742999</v>
      </c>
      <c r="U2047" s="6">
        <v>3.5914332784184513</v>
      </c>
      <c r="V2047" s="6">
        <v>22.471169686985174</v>
      </c>
      <c r="W2047" s="6">
        <v>0</v>
      </c>
      <c r="X2047" s="5">
        <v>1494</v>
      </c>
      <c r="Y2047" s="5">
        <v>1301</v>
      </c>
      <c r="Z2047" s="5">
        <v>104</v>
      </c>
      <c r="AA2047" s="5">
        <v>288</v>
      </c>
      <c r="AB2047" s="5">
        <v>248</v>
      </c>
      <c r="AC2047" s="5">
        <v>26</v>
      </c>
      <c r="AD2047" s="5">
        <v>1206</v>
      </c>
      <c r="AE2047" s="5">
        <v>1053</v>
      </c>
      <c r="AF2047" s="5">
        <v>78</v>
      </c>
      <c r="AG2047" s="6">
        <v>7.4074074074074074</v>
      </c>
      <c r="AH2047" s="6">
        <v>87.31343283582089</v>
      </c>
      <c r="AI2047" s="3">
        <v>10.483870967741936</v>
      </c>
      <c r="AJ2047" s="3">
        <v>86.111111111111114</v>
      </c>
    </row>
    <row r="2048" spans="1:36" hidden="1" x14ac:dyDescent="0.2">
      <c r="A2048" s="1" t="str">
        <f t="shared" si="31"/>
        <v>DudleyMixed White and Black Caribbean</v>
      </c>
      <c r="B2048" s="3" t="s">
        <v>611</v>
      </c>
      <c r="C2048" s="3" t="s">
        <v>612</v>
      </c>
      <c r="D2048" s="3" t="s">
        <v>706</v>
      </c>
      <c r="E2048" s="5">
        <v>3477</v>
      </c>
      <c r="F2048" s="5">
        <v>751</v>
      </c>
      <c r="G2048" s="5">
        <v>710</v>
      </c>
      <c r="H2048" s="5">
        <v>746</v>
      </c>
      <c r="I2048" s="5">
        <v>46</v>
      </c>
      <c r="J2048" s="5">
        <v>1275</v>
      </c>
      <c r="K2048" s="5">
        <v>25</v>
      </c>
      <c r="L2048" s="5">
        <v>55</v>
      </c>
      <c r="M2048" s="5">
        <v>839</v>
      </c>
      <c r="N2048" s="5">
        <v>0</v>
      </c>
      <c r="O2048" s="6">
        <v>21.599079666379062</v>
      </c>
      <c r="P2048" s="6">
        <v>20.419902214552774</v>
      </c>
      <c r="Q2048" s="6">
        <v>21.455277538107563</v>
      </c>
      <c r="R2048" s="6">
        <v>1.3229795800977855</v>
      </c>
      <c r="S2048" s="6">
        <v>36.669542709232097</v>
      </c>
      <c r="T2048" s="6">
        <v>0.71901064135749204</v>
      </c>
      <c r="U2048" s="6">
        <v>1.5818234109864826</v>
      </c>
      <c r="V2048" s="6">
        <v>24.129997123957434</v>
      </c>
      <c r="W2048" s="6">
        <v>0</v>
      </c>
      <c r="X2048" s="5">
        <v>734</v>
      </c>
      <c r="Y2048" s="5">
        <v>579</v>
      </c>
      <c r="Z2048" s="5">
        <v>84</v>
      </c>
      <c r="AA2048" s="5">
        <v>117</v>
      </c>
      <c r="AB2048" s="5">
        <v>86</v>
      </c>
      <c r="AC2048" s="5">
        <v>14</v>
      </c>
      <c r="AD2048" s="5">
        <v>617</v>
      </c>
      <c r="AE2048" s="5">
        <v>493</v>
      </c>
      <c r="AF2048" s="5">
        <v>70</v>
      </c>
      <c r="AG2048" s="6">
        <v>14.198782961460447</v>
      </c>
      <c r="AH2048" s="6">
        <v>79.902755267423018</v>
      </c>
      <c r="AI2048" s="3">
        <v>16.279069767441861</v>
      </c>
      <c r="AJ2048" s="3">
        <v>73.504273504273499</v>
      </c>
    </row>
    <row r="2049" spans="1:36" hidden="1" x14ac:dyDescent="0.2">
      <c r="A2049" s="1" t="str">
        <f t="shared" si="31"/>
        <v>DudleyMixed White and Black African</v>
      </c>
      <c r="B2049" s="3" t="s">
        <v>611</v>
      </c>
      <c r="C2049" s="3" t="s">
        <v>612</v>
      </c>
      <c r="D2049" s="3" t="s">
        <v>707</v>
      </c>
      <c r="E2049" s="5">
        <v>250</v>
      </c>
      <c r="F2049" s="5">
        <v>51</v>
      </c>
      <c r="G2049" s="5">
        <v>57</v>
      </c>
      <c r="H2049" s="5">
        <v>59</v>
      </c>
      <c r="I2049" s="5">
        <v>4</v>
      </c>
      <c r="J2049" s="5">
        <v>83</v>
      </c>
      <c r="K2049" s="5">
        <v>3</v>
      </c>
      <c r="L2049" s="5">
        <v>4</v>
      </c>
      <c r="M2049" s="5">
        <v>64</v>
      </c>
      <c r="N2049" s="5">
        <v>0</v>
      </c>
      <c r="O2049" s="6">
        <v>20.399999999999999</v>
      </c>
      <c r="P2049" s="6">
        <v>22.8</v>
      </c>
      <c r="Q2049" s="6">
        <v>23.6</v>
      </c>
      <c r="R2049" s="6">
        <v>1.6</v>
      </c>
      <c r="S2049" s="6">
        <v>33.200000000000003</v>
      </c>
      <c r="T2049" s="6">
        <v>1.2</v>
      </c>
      <c r="U2049" s="6">
        <v>1.6</v>
      </c>
      <c r="V2049" s="6">
        <v>25.6</v>
      </c>
      <c r="W2049" s="6">
        <v>0</v>
      </c>
      <c r="X2049" s="5">
        <v>59</v>
      </c>
      <c r="Y2049" s="5">
        <v>52</v>
      </c>
      <c r="Z2049" s="5">
        <v>9</v>
      </c>
      <c r="AA2049" s="5">
        <v>5</v>
      </c>
      <c r="AB2049" s="5">
        <v>4</v>
      </c>
      <c r="AC2049" s="5">
        <v>1</v>
      </c>
      <c r="AD2049" s="5">
        <v>54</v>
      </c>
      <c r="AE2049" s="5">
        <v>48</v>
      </c>
      <c r="AF2049" s="5">
        <v>8</v>
      </c>
      <c r="AG2049" s="6">
        <v>16.666666666666668</v>
      </c>
      <c r="AH2049" s="6">
        <v>88.888888888888886</v>
      </c>
      <c r="AI2049" s="3">
        <v>25</v>
      </c>
      <c r="AJ2049" s="3">
        <v>80</v>
      </c>
    </row>
    <row r="2050" spans="1:36" hidden="1" x14ac:dyDescent="0.2">
      <c r="A2050" s="1" t="str">
        <f t="shared" ref="A2050:A2113" si="32">C2050&amp;D2050</f>
        <v>DudleyMixed White and Asian</v>
      </c>
      <c r="B2050" s="3" t="s">
        <v>611</v>
      </c>
      <c r="C2050" s="3" t="s">
        <v>612</v>
      </c>
      <c r="D2050" s="3" t="s">
        <v>708</v>
      </c>
      <c r="E2050" s="5">
        <v>1277</v>
      </c>
      <c r="F2050" s="5">
        <v>201</v>
      </c>
      <c r="G2050" s="5">
        <v>198</v>
      </c>
      <c r="H2050" s="5">
        <v>203</v>
      </c>
      <c r="I2050" s="5">
        <v>8</v>
      </c>
      <c r="J2050" s="5">
        <v>367</v>
      </c>
      <c r="K2050" s="5">
        <v>2</v>
      </c>
      <c r="L2050" s="5">
        <v>25</v>
      </c>
      <c r="M2050" s="5">
        <v>250</v>
      </c>
      <c r="N2050" s="5">
        <v>0</v>
      </c>
      <c r="O2050" s="6">
        <v>15.740015661707126</v>
      </c>
      <c r="P2050" s="6">
        <v>15.505090054815975</v>
      </c>
      <c r="Q2050" s="6">
        <v>15.896632732967893</v>
      </c>
      <c r="R2050" s="6">
        <v>0.62646828504306973</v>
      </c>
      <c r="S2050" s="6">
        <v>28.739232576350823</v>
      </c>
      <c r="T2050" s="6">
        <v>0.15661707126076743</v>
      </c>
      <c r="U2050" s="6">
        <v>1.9577133907595927</v>
      </c>
      <c r="V2050" s="6">
        <v>19.577133907595929</v>
      </c>
      <c r="W2050" s="6">
        <v>0</v>
      </c>
      <c r="X2050" s="5">
        <v>223</v>
      </c>
      <c r="Y2050" s="5">
        <v>161</v>
      </c>
      <c r="Z2050" s="5">
        <v>12</v>
      </c>
      <c r="AA2050" s="5">
        <v>28</v>
      </c>
      <c r="AB2050" s="5">
        <v>16</v>
      </c>
      <c r="AC2050" s="5">
        <v>2</v>
      </c>
      <c r="AD2050" s="5">
        <v>195</v>
      </c>
      <c r="AE2050" s="5">
        <v>145</v>
      </c>
      <c r="AF2050" s="5">
        <v>10</v>
      </c>
      <c r="AG2050" s="6">
        <v>6.8965517241379306</v>
      </c>
      <c r="AH2050" s="6">
        <v>74.358974358974365</v>
      </c>
      <c r="AI2050" s="3">
        <v>12.5</v>
      </c>
      <c r="AJ2050" s="3">
        <v>57.142857142857146</v>
      </c>
    </row>
    <row r="2051" spans="1:36" hidden="1" x14ac:dyDescent="0.2">
      <c r="A2051" s="1" t="str">
        <f t="shared" si="32"/>
        <v>DudleyMixed Other</v>
      </c>
      <c r="B2051" s="3" t="s">
        <v>611</v>
      </c>
      <c r="C2051" s="3" t="s">
        <v>612</v>
      </c>
      <c r="D2051" s="3" t="s">
        <v>709</v>
      </c>
      <c r="E2051" s="5">
        <v>754</v>
      </c>
      <c r="F2051" s="5">
        <v>127</v>
      </c>
      <c r="G2051" s="5">
        <v>128</v>
      </c>
      <c r="H2051" s="5">
        <v>132</v>
      </c>
      <c r="I2051" s="5">
        <v>2</v>
      </c>
      <c r="J2051" s="5">
        <v>240</v>
      </c>
      <c r="K2051" s="5">
        <v>3</v>
      </c>
      <c r="L2051" s="5">
        <v>12</v>
      </c>
      <c r="M2051" s="5">
        <v>153</v>
      </c>
      <c r="N2051" s="5">
        <v>0</v>
      </c>
      <c r="O2051" s="6">
        <v>16.843501326259947</v>
      </c>
      <c r="P2051" s="6">
        <v>16.976127320954909</v>
      </c>
      <c r="Q2051" s="6">
        <v>17.50663129973475</v>
      </c>
      <c r="R2051" s="6">
        <v>0.26525198938992045</v>
      </c>
      <c r="S2051" s="6">
        <v>31.830238726790451</v>
      </c>
      <c r="T2051" s="6">
        <v>0.39787798408488062</v>
      </c>
      <c r="U2051" s="6">
        <v>1.5915119363395225</v>
      </c>
      <c r="V2051" s="6">
        <v>20.291777188328911</v>
      </c>
      <c r="W2051" s="6">
        <v>0</v>
      </c>
      <c r="X2051" s="5">
        <v>183</v>
      </c>
      <c r="Y2051" s="5">
        <v>152</v>
      </c>
      <c r="Z2051" s="5">
        <v>16</v>
      </c>
      <c r="AA2051" s="5">
        <v>21</v>
      </c>
      <c r="AB2051" s="5">
        <v>17</v>
      </c>
      <c r="AC2051" s="5">
        <v>4</v>
      </c>
      <c r="AD2051" s="5">
        <v>162</v>
      </c>
      <c r="AE2051" s="5">
        <v>135</v>
      </c>
      <c r="AF2051" s="5">
        <v>12</v>
      </c>
      <c r="AG2051" s="6">
        <v>8.8888888888888893</v>
      </c>
      <c r="AH2051" s="6">
        <v>83.333333333333329</v>
      </c>
      <c r="AI2051" s="3">
        <v>23.529411764705884</v>
      </c>
      <c r="AJ2051" s="3">
        <v>80.952380952380949</v>
      </c>
    </row>
    <row r="2052" spans="1:36" hidden="1" x14ac:dyDescent="0.2">
      <c r="A2052" s="1" t="str">
        <f t="shared" si="32"/>
        <v>DudleyIndian</v>
      </c>
      <c r="B2052" s="3" t="s">
        <v>611</v>
      </c>
      <c r="C2052" s="3" t="s">
        <v>612</v>
      </c>
      <c r="D2052" s="3" t="s">
        <v>710</v>
      </c>
      <c r="E2052" s="5">
        <v>5737</v>
      </c>
      <c r="F2052" s="5">
        <v>835</v>
      </c>
      <c r="G2052" s="5">
        <v>796</v>
      </c>
      <c r="H2052" s="5">
        <v>1076</v>
      </c>
      <c r="I2052" s="5">
        <v>116</v>
      </c>
      <c r="J2052" s="5">
        <v>1079</v>
      </c>
      <c r="K2052" s="5">
        <v>1</v>
      </c>
      <c r="L2052" s="5">
        <v>79</v>
      </c>
      <c r="M2052" s="5">
        <v>1443</v>
      </c>
      <c r="N2052" s="5">
        <v>0</v>
      </c>
      <c r="O2052" s="6">
        <v>14.554645284992157</v>
      </c>
      <c r="P2052" s="6">
        <v>13.874847481261984</v>
      </c>
      <c r="Q2052" s="6">
        <v>18.755447097786298</v>
      </c>
      <c r="R2052" s="6">
        <v>2.0219626982743595</v>
      </c>
      <c r="S2052" s="6">
        <v>18.807739236534776</v>
      </c>
      <c r="T2052" s="6">
        <v>1.7430712916158272E-2</v>
      </c>
      <c r="U2052" s="6">
        <v>1.3770263203765034</v>
      </c>
      <c r="V2052" s="6">
        <v>25.152518738016386</v>
      </c>
      <c r="W2052" s="6">
        <v>0</v>
      </c>
      <c r="X2052" s="5">
        <v>2523</v>
      </c>
      <c r="Y2052" s="5">
        <v>2261</v>
      </c>
      <c r="Z2052" s="5">
        <v>137</v>
      </c>
      <c r="AA2052" s="5">
        <v>470</v>
      </c>
      <c r="AB2052" s="5">
        <v>417</v>
      </c>
      <c r="AC2052" s="5">
        <v>31</v>
      </c>
      <c r="AD2052" s="5">
        <v>2053</v>
      </c>
      <c r="AE2052" s="5">
        <v>1844</v>
      </c>
      <c r="AF2052" s="5">
        <v>106</v>
      </c>
      <c r="AG2052" s="6">
        <v>5.7483731019522777</v>
      </c>
      <c r="AH2052" s="6">
        <v>89.81977593765221</v>
      </c>
      <c r="AI2052" s="3">
        <v>7.434052757793765</v>
      </c>
      <c r="AJ2052" s="3">
        <v>88.723404255319153</v>
      </c>
    </row>
    <row r="2053" spans="1:36" hidden="1" x14ac:dyDescent="0.2">
      <c r="A2053" s="1" t="str">
        <f t="shared" si="32"/>
        <v>DudleyPakistani</v>
      </c>
      <c r="B2053" s="3" t="s">
        <v>611</v>
      </c>
      <c r="C2053" s="3" t="s">
        <v>612</v>
      </c>
      <c r="D2053" s="3" t="s">
        <v>711</v>
      </c>
      <c r="E2053" s="5">
        <v>10339</v>
      </c>
      <c r="F2053" s="5">
        <v>3197</v>
      </c>
      <c r="G2053" s="5">
        <v>3714</v>
      </c>
      <c r="H2053" s="5">
        <v>3079</v>
      </c>
      <c r="I2053" s="5">
        <v>194</v>
      </c>
      <c r="J2053" s="5">
        <v>4421</v>
      </c>
      <c r="K2053" s="5">
        <v>14</v>
      </c>
      <c r="L2053" s="5">
        <v>287</v>
      </c>
      <c r="M2053" s="5">
        <v>4389</v>
      </c>
      <c r="N2053" s="5">
        <v>0</v>
      </c>
      <c r="O2053" s="6">
        <v>30.92175258729084</v>
      </c>
      <c r="P2053" s="6">
        <v>35.922236193055419</v>
      </c>
      <c r="Q2053" s="6">
        <v>29.780442982880356</v>
      </c>
      <c r="R2053" s="6">
        <v>1.8763903665731696</v>
      </c>
      <c r="S2053" s="6">
        <v>42.760421704226715</v>
      </c>
      <c r="T2053" s="6">
        <v>0.13540961408259986</v>
      </c>
      <c r="U2053" s="6">
        <v>2.7758970886932972</v>
      </c>
      <c r="V2053" s="6">
        <v>42.450914014895055</v>
      </c>
      <c r="W2053" s="6">
        <v>0</v>
      </c>
      <c r="X2053" s="5">
        <v>3653</v>
      </c>
      <c r="Y2053" s="5">
        <v>2278</v>
      </c>
      <c r="Z2053" s="5">
        <v>296</v>
      </c>
      <c r="AA2053" s="5">
        <v>755</v>
      </c>
      <c r="AB2053" s="5">
        <v>447</v>
      </c>
      <c r="AC2053" s="5">
        <v>81</v>
      </c>
      <c r="AD2053" s="5">
        <v>2898</v>
      </c>
      <c r="AE2053" s="5">
        <v>1831</v>
      </c>
      <c r="AF2053" s="5">
        <v>215</v>
      </c>
      <c r="AG2053" s="6">
        <v>11.742217367558711</v>
      </c>
      <c r="AH2053" s="6">
        <v>63.181504485852315</v>
      </c>
      <c r="AI2053" s="3">
        <v>18.120805369127517</v>
      </c>
      <c r="AJ2053" s="3">
        <v>59.205298013245034</v>
      </c>
    </row>
    <row r="2054" spans="1:36" hidden="1" x14ac:dyDescent="0.2">
      <c r="A2054" s="1" t="str">
        <f t="shared" si="32"/>
        <v>DudleyBangladeshi</v>
      </c>
      <c r="B2054" s="3" t="s">
        <v>611</v>
      </c>
      <c r="C2054" s="3" t="s">
        <v>612</v>
      </c>
      <c r="D2054" s="3" t="s">
        <v>712</v>
      </c>
      <c r="E2054" s="5">
        <v>397</v>
      </c>
      <c r="F2054" s="5">
        <v>93</v>
      </c>
      <c r="G2054" s="5">
        <v>76</v>
      </c>
      <c r="H2054" s="5">
        <v>102</v>
      </c>
      <c r="I2054" s="5">
        <v>6</v>
      </c>
      <c r="J2054" s="5">
        <v>110</v>
      </c>
      <c r="K2054" s="5">
        <v>4</v>
      </c>
      <c r="L2054" s="5">
        <v>17</v>
      </c>
      <c r="M2054" s="5">
        <v>114</v>
      </c>
      <c r="N2054" s="5">
        <v>0</v>
      </c>
      <c r="O2054" s="6">
        <v>23.425692695214106</v>
      </c>
      <c r="P2054" s="6">
        <v>19.143576826196472</v>
      </c>
      <c r="Q2054" s="6">
        <v>25.692695214105793</v>
      </c>
      <c r="R2054" s="6">
        <v>1.5113350125944585</v>
      </c>
      <c r="S2054" s="6">
        <v>27.707808564231737</v>
      </c>
      <c r="T2054" s="6">
        <v>1.0075566750629723</v>
      </c>
      <c r="U2054" s="6">
        <v>4.2821158690176322</v>
      </c>
      <c r="V2054" s="6">
        <v>28.715365239294709</v>
      </c>
      <c r="W2054" s="6">
        <v>0</v>
      </c>
      <c r="X2054" s="5">
        <v>144</v>
      </c>
      <c r="Y2054" s="5">
        <v>96</v>
      </c>
      <c r="Z2054" s="5">
        <v>15</v>
      </c>
      <c r="AA2054" s="5">
        <v>26</v>
      </c>
      <c r="AB2054" s="5">
        <v>18</v>
      </c>
      <c r="AC2054" s="5">
        <v>4</v>
      </c>
      <c r="AD2054" s="5">
        <v>118</v>
      </c>
      <c r="AE2054" s="5">
        <v>78</v>
      </c>
      <c r="AF2054" s="5">
        <v>11</v>
      </c>
      <c r="AG2054" s="6">
        <v>14.102564102564102</v>
      </c>
      <c r="AH2054" s="6">
        <v>66.101694915254242</v>
      </c>
      <c r="AI2054" s="3">
        <v>22.222222222222221</v>
      </c>
      <c r="AJ2054" s="3">
        <v>69.230769230769226</v>
      </c>
    </row>
    <row r="2055" spans="1:36" hidden="1" x14ac:dyDescent="0.2">
      <c r="A2055" s="1" t="str">
        <f t="shared" si="32"/>
        <v>DudleyChinese</v>
      </c>
      <c r="B2055" s="3" t="s">
        <v>611</v>
      </c>
      <c r="C2055" s="3" t="s">
        <v>612</v>
      </c>
      <c r="D2055" s="3" t="s">
        <v>713</v>
      </c>
      <c r="E2055" s="5">
        <v>876</v>
      </c>
      <c r="F2055" s="5">
        <v>140</v>
      </c>
      <c r="G2055" s="5">
        <v>153</v>
      </c>
      <c r="H2055" s="5">
        <v>166</v>
      </c>
      <c r="I2055" s="5">
        <v>9</v>
      </c>
      <c r="J2055" s="5">
        <v>213</v>
      </c>
      <c r="K2055" s="5">
        <v>1</v>
      </c>
      <c r="L2055" s="5">
        <v>47</v>
      </c>
      <c r="M2055" s="5">
        <v>135</v>
      </c>
      <c r="N2055" s="5">
        <v>0</v>
      </c>
      <c r="O2055" s="6">
        <v>15.981735159817351</v>
      </c>
      <c r="P2055" s="6">
        <v>17.465753424657535</v>
      </c>
      <c r="Q2055" s="6">
        <v>18.949771689497716</v>
      </c>
      <c r="R2055" s="6">
        <v>1.0273972602739727</v>
      </c>
      <c r="S2055" s="6">
        <v>24.315068493150687</v>
      </c>
      <c r="T2055" s="6">
        <v>0.11415525114155251</v>
      </c>
      <c r="U2055" s="6">
        <v>5.365296803652968</v>
      </c>
      <c r="V2055" s="6">
        <v>15.41095890410959</v>
      </c>
      <c r="W2055" s="6">
        <v>0</v>
      </c>
      <c r="X2055" s="5">
        <v>348</v>
      </c>
      <c r="Y2055" s="5">
        <v>282</v>
      </c>
      <c r="Z2055" s="5">
        <v>6</v>
      </c>
      <c r="AA2055" s="5">
        <v>37</v>
      </c>
      <c r="AB2055" s="5">
        <v>29</v>
      </c>
      <c r="AC2055" s="5">
        <v>1</v>
      </c>
      <c r="AD2055" s="5">
        <v>311</v>
      </c>
      <c r="AE2055" s="5">
        <v>253</v>
      </c>
      <c r="AF2055" s="5">
        <v>5</v>
      </c>
      <c r="AG2055" s="6">
        <v>1.9762845849802371</v>
      </c>
      <c r="AH2055" s="6">
        <v>81.350482315112544</v>
      </c>
      <c r="AI2055" s="3">
        <v>3.4482758620689653</v>
      </c>
      <c r="AJ2055" s="3">
        <v>78.378378378378372</v>
      </c>
    </row>
    <row r="2056" spans="1:36" hidden="1" x14ac:dyDescent="0.2">
      <c r="A2056" s="1" t="str">
        <f t="shared" si="32"/>
        <v>DudleyAsian Other</v>
      </c>
      <c r="B2056" s="3" t="s">
        <v>611</v>
      </c>
      <c r="C2056" s="3" t="s">
        <v>612</v>
      </c>
      <c r="D2056" s="3" t="s">
        <v>714</v>
      </c>
      <c r="E2056" s="5">
        <v>1593</v>
      </c>
      <c r="F2056" s="5">
        <v>446</v>
      </c>
      <c r="G2056" s="5">
        <v>437</v>
      </c>
      <c r="H2056" s="5">
        <v>477</v>
      </c>
      <c r="I2056" s="5">
        <v>29</v>
      </c>
      <c r="J2056" s="5">
        <v>541</v>
      </c>
      <c r="K2056" s="5">
        <v>1</v>
      </c>
      <c r="L2056" s="5">
        <v>59</v>
      </c>
      <c r="M2056" s="5">
        <v>549</v>
      </c>
      <c r="N2056" s="5">
        <v>0</v>
      </c>
      <c r="O2056" s="6">
        <v>27.997489014438166</v>
      </c>
      <c r="P2056" s="6">
        <v>27.432517263025737</v>
      </c>
      <c r="Q2056" s="6">
        <v>29.943502824858758</v>
      </c>
      <c r="R2056" s="6">
        <v>1.820464532328939</v>
      </c>
      <c r="S2056" s="6">
        <v>33.961079723791585</v>
      </c>
      <c r="T2056" s="6">
        <v>6.2774639045825489E-2</v>
      </c>
      <c r="U2056" s="6">
        <v>3.7037037037037037</v>
      </c>
      <c r="V2056" s="6">
        <v>34.463276836158194</v>
      </c>
      <c r="W2056" s="6">
        <v>0</v>
      </c>
      <c r="X2056" s="5">
        <v>705</v>
      </c>
      <c r="Y2056" s="5">
        <v>563</v>
      </c>
      <c r="Z2056" s="5">
        <v>58</v>
      </c>
      <c r="AA2056" s="5">
        <v>119</v>
      </c>
      <c r="AB2056" s="5">
        <v>95</v>
      </c>
      <c r="AC2056" s="5">
        <v>8</v>
      </c>
      <c r="AD2056" s="5">
        <v>586</v>
      </c>
      <c r="AE2056" s="5">
        <v>468</v>
      </c>
      <c r="AF2056" s="5">
        <v>50</v>
      </c>
      <c r="AG2056" s="6">
        <v>10.683760683760683</v>
      </c>
      <c r="AH2056" s="6">
        <v>79.863481228668945</v>
      </c>
      <c r="AI2056" s="3">
        <v>8.4210526315789469</v>
      </c>
      <c r="AJ2056" s="3">
        <v>79.831932773109244</v>
      </c>
    </row>
    <row r="2057" spans="1:36" hidden="1" x14ac:dyDescent="0.2">
      <c r="A2057" s="1" t="str">
        <f t="shared" si="32"/>
        <v>DudleyBlack African</v>
      </c>
      <c r="B2057" s="3" t="s">
        <v>611</v>
      </c>
      <c r="C2057" s="3" t="s">
        <v>612</v>
      </c>
      <c r="D2057" s="3" t="s">
        <v>715</v>
      </c>
      <c r="E2057" s="5">
        <v>1402</v>
      </c>
      <c r="F2057" s="5">
        <v>545</v>
      </c>
      <c r="G2057" s="5">
        <v>506</v>
      </c>
      <c r="H2057" s="5">
        <v>602</v>
      </c>
      <c r="I2057" s="5">
        <v>43</v>
      </c>
      <c r="J2057" s="5">
        <v>670</v>
      </c>
      <c r="K2057" s="5">
        <v>24</v>
      </c>
      <c r="L2057" s="5">
        <v>56</v>
      </c>
      <c r="M2057" s="5">
        <v>536</v>
      </c>
      <c r="N2057" s="5">
        <v>0</v>
      </c>
      <c r="O2057" s="6">
        <v>38.873038516405138</v>
      </c>
      <c r="P2057" s="6">
        <v>36.091298145506421</v>
      </c>
      <c r="Q2057" s="6">
        <v>42.938659058487872</v>
      </c>
      <c r="R2057" s="6">
        <v>3.0670470756062769</v>
      </c>
      <c r="S2057" s="6">
        <v>47.788873038516407</v>
      </c>
      <c r="T2057" s="6">
        <v>1.7118402282453637</v>
      </c>
      <c r="U2057" s="6">
        <v>3.9942938659058487</v>
      </c>
      <c r="V2057" s="6">
        <v>38.231098430813127</v>
      </c>
      <c r="W2057" s="6">
        <v>0</v>
      </c>
      <c r="X2057" s="5">
        <v>521</v>
      </c>
      <c r="Y2057" s="5">
        <v>412</v>
      </c>
      <c r="Z2057" s="5">
        <v>92</v>
      </c>
      <c r="AA2057" s="5">
        <v>138</v>
      </c>
      <c r="AB2057" s="5">
        <v>113</v>
      </c>
      <c r="AC2057" s="5">
        <v>25</v>
      </c>
      <c r="AD2057" s="5">
        <v>383</v>
      </c>
      <c r="AE2057" s="5">
        <v>299</v>
      </c>
      <c r="AF2057" s="5">
        <v>67</v>
      </c>
      <c r="AG2057" s="6">
        <v>22.408026755852841</v>
      </c>
      <c r="AH2057" s="6">
        <v>78.067885117493475</v>
      </c>
      <c r="AI2057" s="3">
        <v>22.123893805309734</v>
      </c>
      <c r="AJ2057" s="3">
        <v>81.884057971014499</v>
      </c>
    </row>
    <row r="2058" spans="1:36" hidden="1" x14ac:dyDescent="0.2">
      <c r="A2058" s="1" t="str">
        <f t="shared" si="32"/>
        <v>DudleyBlack Caribbean</v>
      </c>
      <c r="B2058" s="3" t="s">
        <v>611</v>
      </c>
      <c r="C2058" s="3" t="s">
        <v>612</v>
      </c>
      <c r="D2058" s="3" t="s">
        <v>716</v>
      </c>
      <c r="E2058" s="5">
        <v>2658</v>
      </c>
      <c r="F2058" s="5">
        <v>856</v>
      </c>
      <c r="G2058" s="5">
        <v>793</v>
      </c>
      <c r="H2058" s="5">
        <v>923</v>
      </c>
      <c r="I2058" s="5">
        <v>160</v>
      </c>
      <c r="J2058" s="5">
        <v>936</v>
      </c>
      <c r="K2058" s="5">
        <v>18</v>
      </c>
      <c r="L2058" s="5">
        <v>41</v>
      </c>
      <c r="M2058" s="5">
        <v>999</v>
      </c>
      <c r="N2058" s="5">
        <v>0</v>
      </c>
      <c r="O2058" s="6">
        <v>32.204665161775772</v>
      </c>
      <c r="P2058" s="6">
        <v>29.834462001504892</v>
      </c>
      <c r="Q2058" s="6">
        <v>34.725357411587659</v>
      </c>
      <c r="R2058" s="6">
        <v>6.0195635816403312</v>
      </c>
      <c r="S2058" s="6">
        <v>35.214446952595935</v>
      </c>
      <c r="T2058" s="6">
        <v>0.67720090293453727</v>
      </c>
      <c r="U2058" s="6">
        <v>1.5425131677953348</v>
      </c>
      <c r="V2058" s="6">
        <v>37.584650112866818</v>
      </c>
      <c r="W2058" s="6">
        <v>0</v>
      </c>
      <c r="X2058" s="5">
        <v>1146</v>
      </c>
      <c r="Y2058" s="5">
        <v>1009</v>
      </c>
      <c r="Z2058" s="5">
        <v>127</v>
      </c>
      <c r="AA2058" s="5">
        <v>294</v>
      </c>
      <c r="AB2058" s="5">
        <v>235</v>
      </c>
      <c r="AC2058" s="5">
        <v>36</v>
      </c>
      <c r="AD2058" s="5">
        <v>852</v>
      </c>
      <c r="AE2058" s="5">
        <v>774</v>
      </c>
      <c r="AF2058" s="5">
        <v>91</v>
      </c>
      <c r="AG2058" s="6">
        <v>11.757105943152455</v>
      </c>
      <c r="AH2058" s="6">
        <v>90.845070422535215</v>
      </c>
      <c r="AI2058" s="3">
        <v>15.319148936170214</v>
      </c>
      <c r="AJ2058" s="3">
        <v>79.931972789115648</v>
      </c>
    </row>
    <row r="2059" spans="1:36" hidden="1" x14ac:dyDescent="0.2">
      <c r="A2059" s="1" t="str">
        <f t="shared" si="32"/>
        <v>DudleyBlack Other</v>
      </c>
      <c r="B2059" s="3" t="s">
        <v>611</v>
      </c>
      <c r="C2059" s="3" t="s">
        <v>612</v>
      </c>
      <c r="D2059" s="3" t="s">
        <v>717</v>
      </c>
      <c r="E2059" s="5">
        <v>611</v>
      </c>
      <c r="F2059" s="5">
        <v>193</v>
      </c>
      <c r="G2059" s="5">
        <v>182</v>
      </c>
      <c r="H2059" s="5">
        <v>196</v>
      </c>
      <c r="I2059" s="5">
        <v>28</v>
      </c>
      <c r="J2059" s="5">
        <v>218</v>
      </c>
      <c r="K2059" s="5">
        <v>8</v>
      </c>
      <c r="L2059" s="5">
        <v>25</v>
      </c>
      <c r="M2059" s="5">
        <v>214</v>
      </c>
      <c r="N2059" s="5">
        <v>0</v>
      </c>
      <c r="O2059" s="6">
        <v>31.587561374795417</v>
      </c>
      <c r="P2059" s="6">
        <v>29.787234042553191</v>
      </c>
      <c r="Q2059" s="6">
        <v>32.078559738134203</v>
      </c>
      <c r="R2059" s="6">
        <v>4.5826513911620292</v>
      </c>
      <c r="S2059" s="6">
        <v>35.679214402618655</v>
      </c>
      <c r="T2059" s="6">
        <v>1.3093289689034371</v>
      </c>
      <c r="U2059" s="6">
        <v>4.0916530278232406</v>
      </c>
      <c r="V2059" s="6">
        <v>35.02454991816694</v>
      </c>
      <c r="W2059" s="6">
        <v>0</v>
      </c>
      <c r="X2059" s="5">
        <v>262</v>
      </c>
      <c r="Y2059" s="5">
        <v>222</v>
      </c>
      <c r="Z2059" s="5">
        <v>46</v>
      </c>
      <c r="AA2059" s="5">
        <v>80</v>
      </c>
      <c r="AB2059" s="5">
        <v>70</v>
      </c>
      <c r="AC2059" s="5">
        <v>20</v>
      </c>
      <c r="AD2059" s="5">
        <v>182</v>
      </c>
      <c r="AE2059" s="5">
        <v>152</v>
      </c>
      <c r="AF2059" s="5">
        <v>26</v>
      </c>
      <c r="AG2059" s="6">
        <v>17.105263157894736</v>
      </c>
      <c r="AH2059" s="6">
        <v>83.516483516483518</v>
      </c>
      <c r="AI2059" s="3">
        <v>28.571428571428573</v>
      </c>
      <c r="AJ2059" s="3">
        <v>87.5</v>
      </c>
    </row>
    <row r="2060" spans="1:36" hidden="1" x14ac:dyDescent="0.2">
      <c r="A2060" s="1" t="str">
        <f t="shared" si="32"/>
        <v>DudleyArab</v>
      </c>
      <c r="B2060" s="3" t="s">
        <v>611</v>
      </c>
      <c r="C2060" s="3" t="s">
        <v>612</v>
      </c>
      <c r="D2060" s="3" t="s">
        <v>699</v>
      </c>
      <c r="E2060" s="5">
        <v>1259</v>
      </c>
      <c r="F2060" s="5">
        <v>277</v>
      </c>
      <c r="G2060" s="5">
        <v>340</v>
      </c>
      <c r="H2060" s="5">
        <v>268</v>
      </c>
      <c r="I2060" s="5">
        <v>9</v>
      </c>
      <c r="J2060" s="5">
        <v>368</v>
      </c>
      <c r="K2060" s="5">
        <v>0</v>
      </c>
      <c r="L2060" s="5">
        <v>19</v>
      </c>
      <c r="M2060" s="5">
        <v>319</v>
      </c>
      <c r="N2060" s="5">
        <v>0</v>
      </c>
      <c r="O2060" s="6">
        <v>22.001588562351071</v>
      </c>
      <c r="P2060" s="6">
        <v>27.005559968228752</v>
      </c>
      <c r="Q2060" s="6">
        <v>21.286735504368547</v>
      </c>
      <c r="R2060" s="6">
        <v>0.71485305798252585</v>
      </c>
      <c r="S2060" s="6">
        <v>29.229547259729944</v>
      </c>
      <c r="T2060" s="6">
        <v>0</v>
      </c>
      <c r="U2060" s="6">
        <v>1.5091342335186657</v>
      </c>
      <c r="V2060" s="6">
        <v>25.337569499602861</v>
      </c>
      <c r="W2060" s="6">
        <v>0</v>
      </c>
      <c r="X2060" s="5">
        <v>354</v>
      </c>
      <c r="Y2060" s="5">
        <v>168</v>
      </c>
      <c r="Z2060" s="5">
        <v>40</v>
      </c>
      <c r="AA2060" s="5">
        <v>18</v>
      </c>
      <c r="AB2060" s="5">
        <v>12</v>
      </c>
      <c r="AC2060" s="5">
        <v>3</v>
      </c>
      <c r="AD2060" s="5">
        <v>336</v>
      </c>
      <c r="AE2060" s="5">
        <v>156</v>
      </c>
      <c r="AF2060" s="5">
        <v>37</v>
      </c>
      <c r="AG2060" s="6">
        <v>23.717948717948719</v>
      </c>
      <c r="AH2060" s="6">
        <v>46.428571428571431</v>
      </c>
      <c r="AI2060" s="3">
        <v>25</v>
      </c>
      <c r="AJ2060" s="3">
        <v>66.666666666666671</v>
      </c>
    </row>
    <row r="2061" spans="1:36" hidden="1" x14ac:dyDescent="0.2">
      <c r="A2061" s="1" t="str">
        <f t="shared" si="32"/>
        <v>DudleyOther</v>
      </c>
      <c r="B2061" s="3" t="s">
        <v>611</v>
      </c>
      <c r="C2061" s="3" t="s">
        <v>612</v>
      </c>
      <c r="D2061" s="3" t="s">
        <v>718</v>
      </c>
      <c r="E2061" s="5">
        <v>688</v>
      </c>
      <c r="F2061" s="5">
        <v>121</v>
      </c>
      <c r="G2061" s="5">
        <v>146</v>
      </c>
      <c r="H2061" s="5">
        <v>137</v>
      </c>
      <c r="I2061" s="5">
        <v>15</v>
      </c>
      <c r="J2061" s="5">
        <v>211</v>
      </c>
      <c r="K2061" s="5">
        <v>0</v>
      </c>
      <c r="L2061" s="5">
        <v>7</v>
      </c>
      <c r="M2061" s="5">
        <v>179</v>
      </c>
      <c r="N2061" s="5">
        <v>0</v>
      </c>
      <c r="O2061" s="6">
        <v>17.587209302325583</v>
      </c>
      <c r="P2061" s="6">
        <v>21.220930232558139</v>
      </c>
      <c r="Q2061" s="6">
        <v>19.912790697674417</v>
      </c>
      <c r="R2061" s="6">
        <v>2.1802325581395348</v>
      </c>
      <c r="S2061" s="6">
        <v>30.668604651162791</v>
      </c>
      <c r="T2061" s="6">
        <v>0</v>
      </c>
      <c r="U2061" s="6">
        <v>1.0174418604651163</v>
      </c>
      <c r="V2061" s="6">
        <v>26.017441860465116</v>
      </c>
      <c r="W2061" s="6">
        <v>0</v>
      </c>
      <c r="X2061" s="5">
        <v>294</v>
      </c>
      <c r="Y2061" s="5">
        <v>224</v>
      </c>
      <c r="Z2061" s="5">
        <v>39</v>
      </c>
      <c r="AA2061" s="5">
        <v>26</v>
      </c>
      <c r="AB2061" s="5">
        <v>18</v>
      </c>
      <c r="AC2061" s="5">
        <v>4</v>
      </c>
      <c r="AD2061" s="5">
        <v>268</v>
      </c>
      <c r="AE2061" s="5">
        <v>206</v>
      </c>
      <c r="AF2061" s="5">
        <v>35</v>
      </c>
      <c r="AG2061" s="6">
        <v>16.990291262135923</v>
      </c>
      <c r="AH2061" s="6">
        <v>76.865671641791039</v>
      </c>
      <c r="AI2061" s="3">
        <v>22.222222222222221</v>
      </c>
      <c r="AJ2061" s="3">
        <v>69.230769230769226</v>
      </c>
    </row>
    <row r="2062" spans="1:36" x14ac:dyDescent="0.2">
      <c r="A2062" s="1" t="str">
        <f t="shared" si="32"/>
        <v>EalingAll people</v>
      </c>
      <c r="B2062" s="3" t="s">
        <v>647</v>
      </c>
      <c r="C2062" s="3" t="s">
        <v>648</v>
      </c>
      <c r="D2062" s="3" t="s">
        <v>700</v>
      </c>
      <c r="E2062" s="5">
        <v>338449</v>
      </c>
      <c r="F2062" s="5">
        <v>23152</v>
      </c>
      <c r="G2062" s="5">
        <v>45595</v>
      </c>
      <c r="H2062" s="5">
        <v>10973</v>
      </c>
      <c r="I2062" s="5">
        <v>4259</v>
      </c>
      <c r="J2062" s="5">
        <v>0</v>
      </c>
      <c r="K2062" s="5">
        <v>122361</v>
      </c>
      <c r="L2062" s="5">
        <v>42419</v>
      </c>
      <c r="M2062" s="5">
        <v>43016</v>
      </c>
      <c r="N2062" s="5">
        <v>1509</v>
      </c>
      <c r="O2062" s="6">
        <v>6.8406170501316295</v>
      </c>
      <c r="P2062" s="6">
        <v>13.471749067067712</v>
      </c>
      <c r="Q2062" s="6">
        <v>3.2421428339277116</v>
      </c>
      <c r="R2062" s="6">
        <v>1.2583875266288274</v>
      </c>
      <c r="S2062" s="6">
        <v>0</v>
      </c>
      <c r="T2062" s="6">
        <v>36.15345295746183</v>
      </c>
      <c r="U2062" s="6">
        <v>12.533350667308811</v>
      </c>
      <c r="V2062" s="6">
        <v>12.709743565500267</v>
      </c>
      <c r="W2062" s="6">
        <v>0.44585742608192075</v>
      </c>
      <c r="X2062" s="5">
        <v>137342</v>
      </c>
      <c r="Y2062" s="5">
        <v>116747</v>
      </c>
      <c r="Z2062" s="5">
        <v>8169</v>
      </c>
      <c r="AA2062" s="5">
        <v>7649</v>
      </c>
      <c r="AB2062" s="5">
        <v>5740</v>
      </c>
      <c r="AC2062" s="5">
        <v>731</v>
      </c>
      <c r="AD2062" s="5">
        <v>129693</v>
      </c>
      <c r="AE2062" s="5">
        <v>111007</v>
      </c>
      <c r="AF2062" s="5">
        <v>7438</v>
      </c>
      <c r="AG2062" s="6">
        <v>6.7004783482122745</v>
      </c>
      <c r="AH2062" s="6">
        <v>85.592129104886155</v>
      </c>
      <c r="AI2062" s="3">
        <v>12.735191637630662</v>
      </c>
      <c r="AJ2062" s="3">
        <v>75.042489214276372</v>
      </c>
    </row>
    <row r="2063" spans="1:36" hidden="1" x14ac:dyDescent="0.2">
      <c r="A2063" s="1" t="str">
        <f t="shared" si="32"/>
        <v>EalingWhite British</v>
      </c>
      <c r="B2063" s="3" t="s">
        <v>647</v>
      </c>
      <c r="C2063" s="3" t="s">
        <v>648</v>
      </c>
      <c r="D2063" s="3" t="s">
        <v>701</v>
      </c>
      <c r="E2063" s="5">
        <v>103035</v>
      </c>
      <c r="F2063" s="5">
        <v>4581</v>
      </c>
      <c r="G2063" s="5">
        <v>9972</v>
      </c>
      <c r="H2063" s="5">
        <v>2063</v>
      </c>
      <c r="I2063" s="5">
        <v>1139</v>
      </c>
      <c r="J2063" s="5">
        <v>0</v>
      </c>
      <c r="K2063" s="5">
        <v>28219</v>
      </c>
      <c r="L2063" s="5">
        <v>9417</v>
      </c>
      <c r="M2063" s="5">
        <v>13673</v>
      </c>
      <c r="N2063" s="5">
        <v>224</v>
      </c>
      <c r="O2063" s="6">
        <v>4.4460620177609549</v>
      </c>
      <c r="P2063" s="6">
        <v>9.6782646673460473</v>
      </c>
      <c r="Q2063" s="6">
        <v>2.0022322511767845</v>
      </c>
      <c r="R2063" s="6">
        <v>1.1054496045033242</v>
      </c>
      <c r="S2063" s="6">
        <v>0</v>
      </c>
      <c r="T2063" s="6">
        <v>27.387780851167079</v>
      </c>
      <c r="U2063" s="6">
        <v>9.1396127529480271</v>
      </c>
      <c r="V2063" s="6">
        <v>13.270247973989422</v>
      </c>
      <c r="W2063" s="6">
        <v>0.21740185373902071</v>
      </c>
      <c r="X2063" s="5">
        <v>37818</v>
      </c>
      <c r="Y2063" s="5">
        <v>33882</v>
      </c>
      <c r="Z2063" s="5">
        <v>1654</v>
      </c>
      <c r="AA2063" s="5">
        <v>1510</v>
      </c>
      <c r="AB2063" s="5">
        <v>1160</v>
      </c>
      <c r="AC2063" s="5">
        <v>161</v>
      </c>
      <c r="AD2063" s="5">
        <v>36308</v>
      </c>
      <c r="AE2063" s="5">
        <v>32722</v>
      </c>
      <c r="AF2063" s="5">
        <v>1493</v>
      </c>
      <c r="AG2063" s="6">
        <v>4.5626795428152311</v>
      </c>
      <c r="AH2063" s="6">
        <v>90.123388784840813</v>
      </c>
      <c r="AI2063" s="3">
        <v>13.879310344827585</v>
      </c>
      <c r="AJ2063" s="3">
        <v>76.821192052980138</v>
      </c>
    </row>
    <row r="2064" spans="1:36" hidden="1" x14ac:dyDescent="0.2">
      <c r="A2064" s="1" t="str">
        <f t="shared" si="32"/>
        <v>EalingMinorities - all other than White British</v>
      </c>
      <c r="B2064" s="3" t="s">
        <v>647</v>
      </c>
      <c r="C2064" s="3" t="s">
        <v>648</v>
      </c>
      <c r="D2064" s="3" t="s">
        <v>702</v>
      </c>
      <c r="E2064" s="5">
        <v>235414</v>
      </c>
      <c r="F2064" s="5">
        <v>18571</v>
      </c>
      <c r="G2064" s="5">
        <v>35623</v>
      </c>
      <c r="H2064" s="5">
        <v>8910</v>
      </c>
      <c r="I2064" s="5">
        <v>3120</v>
      </c>
      <c r="J2064" s="5">
        <v>0</v>
      </c>
      <c r="K2064" s="5">
        <v>94142</v>
      </c>
      <c r="L2064" s="5">
        <v>33002</v>
      </c>
      <c r="M2064" s="5">
        <v>29343</v>
      </c>
      <c r="N2064" s="5">
        <v>1285</v>
      </c>
      <c r="O2064" s="6">
        <v>7.8886557299056133</v>
      </c>
      <c r="P2064" s="6">
        <v>15.132065212774092</v>
      </c>
      <c r="Q2064" s="6">
        <v>3.7848216333777942</v>
      </c>
      <c r="R2064" s="6">
        <v>1.3253247470413825</v>
      </c>
      <c r="S2064" s="6">
        <v>0</v>
      </c>
      <c r="T2064" s="6">
        <v>39.989975107682639</v>
      </c>
      <c r="U2064" s="6">
        <v>14.018707468544777</v>
      </c>
      <c r="V2064" s="6">
        <v>12.46442437578054</v>
      </c>
      <c r="W2064" s="6">
        <v>0.54584689100903094</v>
      </c>
      <c r="X2064" s="5">
        <v>99524</v>
      </c>
      <c r="Y2064" s="5">
        <v>82865</v>
      </c>
      <c r="Z2064" s="5">
        <v>6515</v>
      </c>
      <c r="AA2064" s="5">
        <v>6139</v>
      </c>
      <c r="AB2064" s="5">
        <v>4580</v>
      </c>
      <c r="AC2064" s="5">
        <v>570</v>
      </c>
      <c r="AD2064" s="5">
        <v>93385</v>
      </c>
      <c r="AE2064" s="5">
        <v>78285</v>
      </c>
      <c r="AF2064" s="5">
        <v>5945</v>
      </c>
      <c r="AG2064" s="6">
        <v>7.5940473909433477</v>
      </c>
      <c r="AH2064" s="6">
        <v>83.830379611286602</v>
      </c>
      <c r="AI2064" s="3">
        <v>12.445414847161572</v>
      </c>
      <c r="AJ2064" s="3">
        <v>74.604984525166969</v>
      </c>
    </row>
    <row r="2065" spans="1:36" hidden="1" x14ac:dyDescent="0.2">
      <c r="A2065" s="1" t="str">
        <f t="shared" si="32"/>
        <v>EalingWhite Irish</v>
      </c>
      <c r="B2065" s="3" t="s">
        <v>647</v>
      </c>
      <c r="C2065" s="3" t="s">
        <v>648</v>
      </c>
      <c r="D2065" s="3" t="s">
        <v>703</v>
      </c>
      <c r="E2065" s="5">
        <v>10428</v>
      </c>
      <c r="F2065" s="5">
        <v>480</v>
      </c>
      <c r="G2065" s="5">
        <v>1011</v>
      </c>
      <c r="H2065" s="5">
        <v>204</v>
      </c>
      <c r="I2065" s="5">
        <v>120</v>
      </c>
      <c r="J2065" s="5">
        <v>0</v>
      </c>
      <c r="K2065" s="5">
        <v>2747</v>
      </c>
      <c r="L2065" s="5">
        <v>1063</v>
      </c>
      <c r="M2065" s="5">
        <v>1152</v>
      </c>
      <c r="N2065" s="5">
        <v>8</v>
      </c>
      <c r="O2065" s="6">
        <v>4.6029919447640966</v>
      </c>
      <c r="P2065" s="6">
        <v>9.6950517836593786</v>
      </c>
      <c r="Q2065" s="6">
        <v>1.9562715765247412</v>
      </c>
      <c r="R2065" s="6">
        <v>1.1507479861910241</v>
      </c>
      <c r="S2065" s="6">
        <v>0</v>
      </c>
      <c r="T2065" s="6">
        <v>26.342539317222862</v>
      </c>
      <c r="U2065" s="6">
        <v>10.193709244342156</v>
      </c>
      <c r="V2065" s="6">
        <v>11.047180667433832</v>
      </c>
      <c r="W2065" s="6">
        <v>7.6716532412734947E-2</v>
      </c>
      <c r="X2065" s="5">
        <v>3556</v>
      </c>
      <c r="Y2065" s="5">
        <v>3206</v>
      </c>
      <c r="Z2065" s="5">
        <v>146</v>
      </c>
      <c r="AA2065" s="5">
        <v>107</v>
      </c>
      <c r="AB2065" s="5">
        <v>90</v>
      </c>
      <c r="AC2065" s="5">
        <v>10</v>
      </c>
      <c r="AD2065" s="5">
        <v>3449</v>
      </c>
      <c r="AE2065" s="5">
        <v>3116</v>
      </c>
      <c r="AF2065" s="5">
        <v>136</v>
      </c>
      <c r="AG2065" s="6">
        <v>4.3645699614890887</v>
      </c>
      <c r="AH2065" s="6">
        <v>90.345027544215711</v>
      </c>
      <c r="AI2065" s="3">
        <v>11.111111111111111</v>
      </c>
      <c r="AJ2065" s="3">
        <v>84.112149532710276</v>
      </c>
    </row>
    <row r="2066" spans="1:36" hidden="1" x14ac:dyDescent="0.2">
      <c r="A2066" s="1" t="str">
        <f t="shared" si="32"/>
        <v>EalingWhite Gyspy or Irish Traveller</v>
      </c>
      <c r="B2066" s="3" t="s">
        <v>647</v>
      </c>
      <c r="C2066" s="3" t="s">
        <v>648</v>
      </c>
      <c r="D2066" s="3" t="s">
        <v>704</v>
      </c>
      <c r="E2066" s="5">
        <v>300</v>
      </c>
      <c r="F2066" s="5">
        <v>39</v>
      </c>
      <c r="G2066" s="5">
        <v>74</v>
      </c>
      <c r="H2066" s="5">
        <v>22</v>
      </c>
      <c r="I2066" s="5">
        <v>2</v>
      </c>
      <c r="J2066" s="5">
        <v>0</v>
      </c>
      <c r="K2066" s="5">
        <v>173</v>
      </c>
      <c r="L2066" s="5">
        <v>31</v>
      </c>
      <c r="M2066" s="5">
        <v>68</v>
      </c>
      <c r="N2066" s="5">
        <v>5</v>
      </c>
      <c r="O2066" s="6">
        <v>13</v>
      </c>
      <c r="P2066" s="6">
        <v>24.666666666666668</v>
      </c>
      <c r="Q2066" s="6">
        <v>7.333333333333333</v>
      </c>
      <c r="R2066" s="6">
        <v>0.66666666666666663</v>
      </c>
      <c r="S2066" s="6">
        <v>0</v>
      </c>
      <c r="T2066" s="6">
        <v>57.666666666666664</v>
      </c>
      <c r="U2066" s="6">
        <v>10.333333333333334</v>
      </c>
      <c r="V2066" s="6">
        <v>22.666666666666668</v>
      </c>
      <c r="W2066" s="6">
        <v>1.6666666666666667</v>
      </c>
      <c r="X2066" s="5">
        <v>90</v>
      </c>
      <c r="Y2066" s="5">
        <v>39</v>
      </c>
      <c r="Z2066" s="5">
        <v>2</v>
      </c>
      <c r="AA2066" s="5">
        <v>6</v>
      </c>
      <c r="AB2066" s="5">
        <v>2</v>
      </c>
      <c r="AC2066" s="5">
        <v>0</v>
      </c>
      <c r="AD2066" s="5">
        <v>84</v>
      </c>
      <c r="AE2066" s="5">
        <v>37</v>
      </c>
      <c r="AF2066" s="5">
        <v>2</v>
      </c>
      <c r="AG2066" s="6">
        <v>5.4054054054054053</v>
      </c>
      <c r="AH2066" s="6">
        <v>44.047619047619051</v>
      </c>
      <c r="AI2066" s="3">
        <v>0</v>
      </c>
      <c r="AJ2066" s="3">
        <v>33.333333333333336</v>
      </c>
    </row>
    <row r="2067" spans="1:36" hidden="1" x14ac:dyDescent="0.2">
      <c r="A2067" s="1" t="str">
        <f t="shared" si="32"/>
        <v>EalingWhite Other</v>
      </c>
      <c r="B2067" s="3" t="s">
        <v>647</v>
      </c>
      <c r="C2067" s="3" t="s">
        <v>648</v>
      </c>
      <c r="D2067" s="3" t="s">
        <v>705</v>
      </c>
      <c r="E2067" s="5">
        <v>52055</v>
      </c>
      <c r="F2067" s="5">
        <v>2246</v>
      </c>
      <c r="G2067" s="5">
        <v>4960</v>
      </c>
      <c r="H2067" s="5">
        <v>1066</v>
      </c>
      <c r="I2067" s="5">
        <v>620</v>
      </c>
      <c r="J2067" s="5">
        <v>0</v>
      </c>
      <c r="K2067" s="5">
        <v>17449</v>
      </c>
      <c r="L2067" s="5">
        <v>5195</v>
      </c>
      <c r="M2067" s="5">
        <v>6525</v>
      </c>
      <c r="N2067" s="5">
        <v>88</v>
      </c>
      <c r="O2067" s="6">
        <v>4.3146671789453466</v>
      </c>
      <c r="P2067" s="6">
        <v>9.5283834405916821</v>
      </c>
      <c r="Q2067" s="6">
        <v>2.0478340217078093</v>
      </c>
      <c r="R2067" s="6">
        <v>1.1910479300739603</v>
      </c>
      <c r="S2067" s="6">
        <v>0</v>
      </c>
      <c r="T2067" s="6">
        <v>33.520315051387954</v>
      </c>
      <c r="U2067" s="6">
        <v>9.9798290269906822</v>
      </c>
      <c r="V2067" s="6">
        <v>12.534818941504179</v>
      </c>
      <c r="W2067" s="6">
        <v>0.16905196426856209</v>
      </c>
      <c r="X2067" s="5">
        <v>30391</v>
      </c>
      <c r="Y2067" s="5">
        <v>27645</v>
      </c>
      <c r="Z2067" s="5">
        <v>1071</v>
      </c>
      <c r="AA2067" s="5">
        <v>874</v>
      </c>
      <c r="AB2067" s="5">
        <v>756</v>
      </c>
      <c r="AC2067" s="5">
        <v>60</v>
      </c>
      <c r="AD2067" s="5">
        <v>29517</v>
      </c>
      <c r="AE2067" s="5">
        <v>26889</v>
      </c>
      <c r="AF2067" s="5">
        <v>1011</v>
      </c>
      <c r="AG2067" s="6">
        <v>3.7599018185875264</v>
      </c>
      <c r="AH2067" s="6">
        <v>91.096656164244337</v>
      </c>
      <c r="AI2067" s="3">
        <v>7.9365079365079367</v>
      </c>
      <c r="AJ2067" s="3">
        <v>86.498855835240278</v>
      </c>
    </row>
    <row r="2068" spans="1:36" hidden="1" x14ac:dyDescent="0.2">
      <c r="A2068" s="1" t="str">
        <f t="shared" si="32"/>
        <v>EalingMixed White and Black Caribbean</v>
      </c>
      <c r="B2068" s="3" t="s">
        <v>647</v>
      </c>
      <c r="C2068" s="3" t="s">
        <v>648</v>
      </c>
      <c r="D2068" s="3" t="s">
        <v>706</v>
      </c>
      <c r="E2068" s="5">
        <v>3939</v>
      </c>
      <c r="F2068" s="5">
        <v>404</v>
      </c>
      <c r="G2068" s="5">
        <v>828</v>
      </c>
      <c r="H2068" s="5">
        <v>162</v>
      </c>
      <c r="I2068" s="5">
        <v>85</v>
      </c>
      <c r="J2068" s="5">
        <v>0</v>
      </c>
      <c r="K2068" s="5">
        <v>1479</v>
      </c>
      <c r="L2068" s="5">
        <v>437</v>
      </c>
      <c r="M2068" s="5">
        <v>645</v>
      </c>
      <c r="N2068" s="5">
        <v>29</v>
      </c>
      <c r="O2068" s="6">
        <v>10.256410256410257</v>
      </c>
      <c r="P2068" s="6">
        <v>21.02056359482102</v>
      </c>
      <c r="Q2068" s="6">
        <v>4.1127189642041131</v>
      </c>
      <c r="R2068" s="6">
        <v>2.1579080985021579</v>
      </c>
      <c r="S2068" s="6">
        <v>0</v>
      </c>
      <c r="T2068" s="6">
        <v>37.547600913937551</v>
      </c>
      <c r="U2068" s="6">
        <v>11.094186341711094</v>
      </c>
      <c r="V2068" s="6">
        <v>16.374714394516374</v>
      </c>
      <c r="W2068" s="6">
        <v>0.7362274689007362</v>
      </c>
      <c r="X2068" s="5">
        <v>1001</v>
      </c>
      <c r="Y2068" s="5">
        <v>810</v>
      </c>
      <c r="Z2068" s="5">
        <v>120</v>
      </c>
      <c r="AA2068" s="5">
        <v>95</v>
      </c>
      <c r="AB2068" s="5">
        <v>62</v>
      </c>
      <c r="AC2068" s="5">
        <v>15</v>
      </c>
      <c r="AD2068" s="5">
        <v>906</v>
      </c>
      <c r="AE2068" s="5">
        <v>748</v>
      </c>
      <c r="AF2068" s="5">
        <v>105</v>
      </c>
      <c r="AG2068" s="6">
        <v>14.037433155080214</v>
      </c>
      <c r="AH2068" s="6">
        <v>82.560706401765998</v>
      </c>
      <c r="AI2068" s="3">
        <v>24.193548387096776</v>
      </c>
      <c r="AJ2068" s="3">
        <v>65.263157894736835</v>
      </c>
    </row>
    <row r="2069" spans="1:36" hidden="1" x14ac:dyDescent="0.2">
      <c r="A2069" s="1" t="str">
        <f t="shared" si="32"/>
        <v>EalingMixed White and Black African</v>
      </c>
      <c r="B2069" s="3" t="s">
        <v>647</v>
      </c>
      <c r="C2069" s="3" t="s">
        <v>648</v>
      </c>
      <c r="D2069" s="3" t="s">
        <v>707</v>
      </c>
      <c r="E2069" s="5">
        <v>1989</v>
      </c>
      <c r="F2069" s="5">
        <v>165</v>
      </c>
      <c r="G2069" s="5">
        <v>356</v>
      </c>
      <c r="H2069" s="5">
        <v>70</v>
      </c>
      <c r="I2069" s="5">
        <v>22</v>
      </c>
      <c r="J2069" s="5">
        <v>0</v>
      </c>
      <c r="K2069" s="5">
        <v>831</v>
      </c>
      <c r="L2069" s="5">
        <v>254</v>
      </c>
      <c r="M2069" s="5">
        <v>292</v>
      </c>
      <c r="N2069" s="5">
        <v>15</v>
      </c>
      <c r="O2069" s="6">
        <v>8.2956259426847669</v>
      </c>
      <c r="P2069" s="6">
        <v>17.898441427853193</v>
      </c>
      <c r="Q2069" s="6">
        <v>3.5193564605329311</v>
      </c>
      <c r="R2069" s="6">
        <v>1.1060834590246356</v>
      </c>
      <c r="S2069" s="6">
        <v>0</v>
      </c>
      <c r="T2069" s="6">
        <v>41.779788838612369</v>
      </c>
      <c r="U2069" s="6">
        <v>12.770236299648065</v>
      </c>
      <c r="V2069" s="6">
        <v>14.680744092508798</v>
      </c>
      <c r="W2069" s="6">
        <v>0.75414781297134237</v>
      </c>
      <c r="X2069" s="5">
        <v>673</v>
      </c>
      <c r="Y2069" s="5">
        <v>563</v>
      </c>
      <c r="Z2069" s="5">
        <v>60</v>
      </c>
      <c r="AA2069" s="5">
        <v>41</v>
      </c>
      <c r="AB2069" s="5">
        <v>23</v>
      </c>
      <c r="AC2069" s="5">
        <v>4</v>
      </c>
      <c r="AD2069" s="5">
        <v>632</v>
      </c>
      <c r="AE2069" s="5">
        <v>540</v>
      </c>
      <c r="AF2069" s="5">
        <v>56</v>
      </c>
      <c r="AG2069" s="6">
        <v>10.37037037037037</v>
      </c>
      <c r="AH2069" s="6">
        <v>85.443037974683548</v>
      </c>
      <c r="AI2069" s="3">
        <v>17.391304347826086</v>
      </c>
      <c r="AJ2069" s="3">
        <v>56.097560975609753</v>
      </c>
    </row>
    <row r="2070" spans="1:36" hidden="1" x14ac:dyDescent="0.2">
      <c r="A2070" s="1" t="str">
        <f t="shared" si="32"/>
        <v>EalingMixed White and Asian</v>
      </c>
      <c r="B2070" s="3" t="s">
        <v>647</v>
      </c>
      <c r="C2070" s="3" t="s">
        <v>648</v>
      </c>
      <c r="D2070" s="3" t="s">
        <v>708</v>
      </c>
      <c r="E2070" s="5">
        <v>4653</v>
      </c>
      <c r="F2070" s="5">
        <v>318</v>
      </c>
      <c r="G2070" s="5">
        <v>572</v>
      </c>
      <c r="H2070" s="5">
        <v>163</v>
      </c>
      <c r="I2070" s="5">
        <v>85</v>
      </c>
      <c r="J2070" s="5">
        <v>0</v>
      </c>
      <c r="K2070" s="5">
        <v>1453</v>
      </c>
      <c r="L2070" s="5">
        <v>549</v>
      </c>
      <c r="M2070" s="5">
        <v>646</v>
      </c>
      <c r="N2070" s="5">
        <v>21</v>
      </c>
      <c r="O2070" s="6">
        <v>6.8343004513217283</v>
      </c>
      <c r="P2070" s="6">
        <v>12.293144208037825</v>
      </c>
      <c r="Q2070" s="6">
        <v>3.5031162690737161</v>
      </c>
      <c r="R2070" s="6">
        <v>1.8267784225231034</v>
      </c>
      <c r="S2070" s="6">
        <v>0</v>
      </c>
      <c r="T2070" s="6">
        <v>31.227165269718462</v>
      </c>
      <c r="U2070" s="6">
        <v>11.798839458413926</v>
      </c>
      <c r="V2070" s="6">
        <v>13.883516011175585</v>
      </c>
      <c r="W2070" s="6">
        <v>0.4513217279174726</v>
      </c>
      <c r="X2070" s="5">
        <v>1179</v>
      </c>
      <c r="Y2070" s="5">
        <v>990</v>
      </c>
      <c r="Z2070" s="5">
        <v>64</v>
      </c>
      <c r="AA2070" s="5">
        <v>65</v>
      </c>
      <c r="AB2070" s="5">
        <v>49</v>
      </c>
      <c r="AC2070" s="5">
        <v>4</v>
      </c>
      <c r="AD2070" s="5">
        <v>1114</v>
      </c>
      <c r="AE2070" s="5">
        <v>941</v>
      </c>
      <c r="AF2070" s="5">
        <v>60</v>
      </c>
      <c r="AG2070" s="6">
        <v>6.3761955366631247</v>
      </c>
      <c r="AH2070" s="6">
        <v>84.470377019748653</v>
      </c>
      <c r="AI2070" s="3">
        <v>8.1632653061224492</v>
      </c>
      <c r="AJ2070" s="3">
        <v>75.384615384615387</v>
      </c>
    </row>
    <row r="2071" spans="1:36" hidden="1" x14ac:dyDescent="0.2">
      <c r="A2071" s="1" t="str">
        <f t="shared" si="32"/>
        <v>EalingMixed Other</v>
      </c>
      <c r="B2071" s="3" t="s">
        <v>647</v>
      </c>
      <c r="C2071" s="3" t="s">
        <v>648</v>
      </c>
      <c r="D2071" s="3" t="s">
        <v>709</v>
      </c>
      <c r="E2071" s="5">
        <v>4485</v>
      </c>
      <c r="F2071" s="5">
        <v>310</v>
      </c>
      <c r="G2071" s="5">
        <v>678</v>
      </c>
      <c r="H2071" s="5">
        <v>161</v>
      </c>
      <c r="I2071" s="5">
        <v>85</v>
      </c>
      <c r="J2071" s="5">
        <v>0</v>
      </c>
      <c r="K2071" s="5">
        <v>1599</v>
      </c>
      <c r="L2071" s="5">
        <v>448</v>
      </c>
      <c r="M2071" s="5">
        <v>627</v>
      </c>
      <c r="N2071" s="5">
        <v>8</v>
      </c>
      <c r="O2071" s="6">
        <v>6.9119286510590863</v>
      </c>
      <c r="P2071" s="6">
        <v>15.117056856187292</v>
      </c>
      <c r="Q2071" s="6">
        <v>3.5897435897435899</v>
      </c>
      <c r="R2071" s="6">
        <v>1.89520624303233</v>
      </c>
      <c r="S2071" s="6">
        <v>0</v>
      </c>
      <c r="T2071" s="6">
        <v>35.652173913043477</v>
      </c>
      <c r="U2071" s="6">
        <v>9.988851727982162</v>
      </c>
      <c r="V2071" s="6">
        <v>13.979933110367893</v>
      </c>
      <c r="W2071" s="6">
        <v>0.17837235228539577</v>
      </c>
      <c r="X2071" s="5">
        <v>1438</v>
      </c>
      <c r="Y2071" s="5">
        <v>1228</v>
      </c>
      <c r="Z2071" s="5">
        <v>101</v>
      </c>
      <c r="AA2071" s="5">
        <v>69</v>
      </c>
      <c r="AB2071" s="5">
        <v>51</v>
      </c>
      <c r="AC2071" s="5">
        <v>7</v>
      </c>
      <c r="AD2071" s="5">
        <v>1369</v>
      </c>
      <c r="AE2071" s="5">
        <v>1177</v>
      </c>
      <c r="AF2071" s="5">
        <v>94</v>
      </c>
      <c r="AG2071" s="6">
        <v>7.9864061172472391</v>
      </c>
      <c r="AH2071" s="6">
        <v>85.975164353542738</v>
      </c>
      <c r="AI2071" s="3">
        <v>13.725490196078431</v>
      </c>
      <c r="AJ2071" s="3">
        <v>73.913043478260875</v>
      </c>
    </row>
    <row r="2072" spans="1:36" hidden="1" x14ac:dyDescent="0.2">
      <c r="A2072" s="1" t="str">
        <f t="shared" si="32"/>
        <v>EalingIndian</v>
      </c>
      <c r="B2072" s="3" t="s">
        <v>647</v>
      </c>
      <c r="C2072" s="3" t="s">
        <v>648</v>
      </c>
      <c r="D2072" s="3" t="s">
        <v>710</v>
      </c>
      <c r="E2072" s="5">
        <v>48240</v>
      </c>
      <c r="F2072" s="5">
        <v>3888</v>
      </c>
      <c r="G2072" s="5">
        <v>5605</v>
      </c>
      <c r="H2072" s="5">
        <v>1980</v>
      </c>
      <c r="I2072" s="5">
        <v>351</v>
      </c>
      <c r="J2072" s="5">
        <v>0</v>
      </c>
      <c r="K2072" s="5">
        <v>21461</v>
      </c>
      <c r="L2072" s="5">
        <v>9253</v>
      </c>
      <c r="M2072" s="5">
        <v>4268</v>
      </c>
      <c r="N2072" s="5">
        <v>225</v>
      </c>
      <c r="O2072" s="6">
        <v>8.0597014925373127</v>
      </c>
      <c r="P2072" s="6">
        <v>11.618988391376451</v>
      </c>
      <c r="Q2072" s="6">
        <v>4.1044776119402986</v>
      </c>
      <c r="R2072" s="6">
        <v>0.72761194029850751</v>
      </c>
      <c r="S2072" s="6">
        <v>0</v>
      </c>
      <c r="T2072" s="6">
        <v>44.487976782752902</v>
      </c>
      <c r="U2072" s="6">
        <v>19.181177446102819</v>
      </c>
      <c r="V2072" s="6">
        <v>8.8474295190713104</v>
      </c>
      <c r="W2072" s="6">
        <v>0.46641791044776121</v>
      </c>
      <c r="X2072" s="5">
        <v>19424</v>
      </c>
      <c r="Y2072" s="5">
        <v>16894</v>
      </c>
      <c r="Z2072" s="5">
        <v>1286</v>
      </c>
      <c r="AA2072" s="5">
        <v>1340</v>
      </c>
      <c r="AB2072" s="5">
        <v>1103</v>
      </c>
      <c r="AC2072" s="5">
        <v>105</v>
      </c>
      <c r="AD2072" s="5">
        <v>18084</v>
      </c>
      <c r="AE2072" s="5">
        <v>15791</v>
      </c>
      <c r="AF2072" s="5">
        <v>1181</v>
      </c>
      <c r="AG2072" s="6">
        <v>7.4789437021087961</v>
      </c>
      <c r="AH2072" s="6">
        <v>87.320283123202827</v>
      </c>
      <c r="AI2072" s="3">
        <v>9.5194922937443334</v>
      </c>
      <c r="AJ2072" s="3">
        <v>82.31343283582089</v>
      </c>
    </row>
    <row r="2073" spans="1:36" hidden="1" x14ac:dyDescent="0.2">
      <c r="A2073" s="1" t="str">
        <f t="shared" si="32"/>
        <v>EalingPakistani</v>
      </c>
      <c r="B2073" s="3" t="s">
        <v>647</v>
      </c>
      <c r="C2073" s="3" t="s">
        <v>648</v>
      </c>
      <c r="D2073" s="3" t="s">
        <v>711</v>
      </c>
      <c r="E2073" s="5">
        <v>14711</v>
      </c>
      <c r="F2073" s="5">
        <v>1382</v>
      </c>
      <c r="G2073" s="5">
        <v>2478</v>
      </c>
      <c r="H2073" s="5">
        <v>713</v>
      </c>
      <c r="I2073" s="5">
        <v>176</v>
      </c>
      <c r="J2073" s="5">
        <v>0</v>
      </c>
      <c r="K2073" s="5">
        <v>6399</v>
      </c>
      <c r="L2073" s="5">
        <v>2744</v>
      </c>
      <c r="M2073" s="5">
        <v>1361</v>
      </c>
      <c r="N2073" s="5">
        <v>103</v>
      </c>
      <c r="O2073" s="6">
        <v>9.3943307728910348</v>
      </c>
      <c r="P2073" s="6">
        <v>16.844538100740941</v>
      </c>
      <c r="Q2073" s="6">
        <v>4.846713343756373</v>
      </c>
      <c r="R2073" s="6">
        <v>1.1963836584868466</v>
      </c>
      <c r="S2073" s="6">
        <v>0</v>
      </c>
      <c r="T2073" s="6">
        <v>43.498062674189384</v>
      </c>
      <c r="U2073" s="6">
        <v>18.652708857317652</v>
      </c>
      <c r="V2073" s="6">
        <v>9.2515804500033987</v>
      </c>
      <c r="W2073" s="6">
        <v>0.70015634559173412</v>
      </c>
      <c r="X2073" s="5">
        <v>5433</v>
      </c>
      <c r="Y2073" s="5">
        <v>3845</v>
      </c>
      <c r="Z2073" s="5">
        <v>448</v>
      </c>
      <c r="AA2073" s="5">
        <v>491</v>
      </c>
      <c r="AB2073" s="5">
        <v>303</v>
      </c>
      <c r="AC2073" s="5">
        <v>46</v>
      </c>
      <c r="AD2073" s="5">
        <v>4942</v>
      </c>
      <c r="AE2073" s="5">
        <v>3542</v>
      </c>
      <c r="AF2073" s="5">
        <v>402</v>
      </c>
      <c r="AG2073" s="6">
        <v>11.34952004517222</v>
      </c>
      <c r="AH2073" s="6">
        <v>71.671388101982998</v>
      </c>
      <c r="AI2073" s="3">
        <v>15.181518151815181</v>
      </c>
      <c r="AJ2073" s="3">
        <v>61.710794297352344</v>
      </c>
    </row>
    <row r="2074" spans="1:36" hidden="1" x14ac:dyDescent="0.2">
      <c r="A2074" s="1" t="str">
        <f t="shared" si="32"/>
        <v>EalingBangladeshi</v>
      </c>
      <c r="B2074" s="3" t="s">
        <v>647</v>
      </c>
      <c r="C2074" s="3" t="s">
        <v>648</v>
      </c>
      <c r="D2074" s="3" t="s">
        <v>712</v>
      </c>
      <c r="E2074" s="5">
        <v>1786</v>
      </c>
      <c r="F2074" s="5">
        <v>123</v>
      </c>
      <c r="G2074" s="5">
        <v>239</v>
      </c>
      <c r="H2074" s="5">
        <v>55</v>
      </c>
      <c r="I2074" s="5">
        <v>33</v>
      </c>
      <c r="J2074" s="5">
        <v>0</v>
      </c>
      <c r="K2074" s="5">
        <v>765</v>
      </c>
      <c r="L2074" s="5">
        <v>205</v>
      </c>
      <c r="M2074" s="5">
        <v>267</v>
      </c>
      <c r="N2074" s="5">
        <v>12</v>
      </c>
      <c r="O2074" s="6">
        <v>6.8868980963045914</v>
      </c>
      <c r="P2074" s="6">
        <v>13.381858902575589</v>
      </c>
      <c r="Q2074" s="6">
        <v>3.0795072788353863</v>
      </c>
      <c r="R2074" s="6">
        <v>1.8477043673012319</v>
      </c>
      <c r="S2074" s="6">
        <v>0</v>
      </c>
      <c r="T2074" s="6">
        <v>42.833146696528559</v>
      </c>
      <c r="U2074" s="6">
        <v>11.478163493840986</v>
      </c>
      <c r="V2074" s="6">
        <v>14.949608062709967</v>
      </c>
      <c r="W2074" s="6">
        <v>0.67189249720044797</v>
      </c>
      <c r="X2074" s="5">
        <v>714</v>
      </c>
      <c r="Y2074" s="5">
        <v>522</v>
      </c>
      <c r="Z2074" s="5">
        <v>57</v>
      </c>
      <c r="AA2074" s="5">
        <v>50</v>
      </c>
      <c r="AB2074" s="5">
        <v>30</v>
      </c>
      <c r="AC2074" s="5">
        <v>4</v>
      </c>
      <c r="AD2074" s="5">
        <v>664</v>
      </c>
      <c r="AE2074" s="5">
        <v>492</v>
      </c>
      <c r="AF2074" s="5">
        <v>53</v>
      </c>
      <c r="AG2074" s="6">
        <v>10.772357723577235</v>
      </c>
      <c r="AH2074" s="6">
        <v>74.096385542168676</v>
      </c>
      <c r="AI2074" s="3">
        <v>13.333333333333334</v>
      </c>
      <c r="AJ2074" s="3">
        <v>60</v>
      </c>
    </row>
    <row r="2075" spans="1:36" hidden="1" x14ac:dyDescent="0.2">
      <c r="A2075" s="1" t="str">
        <f t="shared" si="32"/>
        <v>EalingChinese</v>
      </c>
      <c r="B2075" s="3" t="s">
        <v>647</v>
      </c>
      <c r="C2075" s="3" t="s">
        <v>648</v>
      </c>
      <c r="D2075" s="3" t="s">
        <v>713</v>
      </c>
      <c r="E2075" s="5">
        <v>4132</v>
      </c>
      <c r="F2075" s="5">
        <v>129</v>
      </c>
      <c r="G2075" s="5">
        <v>376</v>
      </c>
      <c r="H2075" s="5">
        <v>63</v>
      </c>
      <c r="I2075" s="5">
        <v>41</v>
      </c>
      <c r="J2075" s="5">
        <v>0</v>
      </c>
      <c r="K2075" s="5">
        <v>1505</v>
      </c>
      <c r="L2075" s="5">
        <v>350</v>
      </c>
      <c r="M2075" s="5">
        <v>477</v>
      </c>
      <c r="N2075" s="5">
        <v>1</v>
      </c>
      <c r="O2075" s="6">
        <v>3.1219748305905131</v>
      </c>
      <c r="P2075" s="6">
        <v>9.0997095837366899</v>
      </c>
      <c r="Q2075" s="6">
        <v>1.5246853823814133</v>
      </c>
      <c r="R2075" s="6">
        <v>0.99225556631171341</v>
      </c>
      <c r="S2075" s="6">
        <v>0</v>
      </c>
      <c r="T2075" s="6">
        <v>36.423039690222652</v>
      </c>
      <c r="U2075" s="6">
        <v>8.4704743465634067</v>
      </c>
      <c r="V2075" s="6">
        <v>11.544046466602129</v>
      </c>
      <c r="W2075" s="6">
        <v>2.420135527589545E-2</v>
      </c>
      <c r="X2075" s="5">
        <v>1792</v>
      </c>
      <c r="Y2075" s="5">
        <v>1578</v>
      </c>
      <c r="Z2075" s="5">
        <v>82</v>
      </c>
      <c r="AA2075" s="5">
        <v>32</v>
      </c>
      <c r="AB2075" s="5">
        <v>29</v>
      </c>
      <c r="AC2075" s="5">
        <v>4</v>
      </c>
      <c r="AD2075" s="5">
        <v>1760</v>
      </c>
      <c r="AE2075" s="5">
        <v>1549</v>
      </c>
      <c r="AF2075" s="5">
        <v>78</v>
      </c>
      <c r="AG2075" s="6">
        <v>5.0355067785668171</v>
      </c>
      <c r="AH2075" s="6">
        <v>88.01136363636364</v>
      </c>
      <c r="AI2075" s="3">
        <v>13.793103448275861</v>
      </c>
      <c r="AJ2075" s="3">
        <v>90.625</v>
      </c>
    </row>
    <row r="2076" spans="1:36" hidden="1" x14ac:dyDescent="0.2">
      <c r="A2076" s="1" t="str">
        <f t="shared" si="32"/>
        <v>EalingAsian Other</v>
      </c>
      <c r="B2076" s="3" t="s">
        <v>647</v>
      </c>
      <c r="C2076" s="3" t="s">
        <v>648</v>
      </c>
      <c r="D2076" s="3" t="s">
        <v>714</v>
      </c>
      <c r="E2076" s="5">
        <v>31570</v>
      </c>
      <c r="F2076" s="5">
        <v>2603</v>
      </c>
      <c r="G2076" s="5">
        <v>5040</v>
      </c>
      <c r="H2076" s="5">
        <v>1271</v>
      </c>
      <c r="I2076" s="5">
        <v>318</v>
      </c>
      <c r="J2076" s="5">
        <v>0</v>
      </c>
      <c r="K2076" s="5">
        <v>12694</v>
      </c>
      <c r="L2076" s="5">
        <v>4624</v>
      </c>
      <c r="M2076" s="5">
        <v>4313</v>
      </c>
      <c r="N2076" s="5">
        <v>228</v>
      </c>
      <c r="O2076" s="6">
        <v>8.2451694646816591</v>
      </c>
      <c r="P2076" s="6">
        <v>15.964523281596453</v>
      </c>
      <c r="Q2076" s="6">
        <v>4.0259740259740262</v>
      </c>
      <c r="R2076" s="6">
        <v>1.0072853975292999</v>
      </c>
      <c r="S2076" s="6">
        <v>0</v>
      </c>
      <c r="T2076" s="6">
        <v>40.20905923344948</v>
      </c>
      <c r="U2076" s="6">
        <v>14.646816598036111</v>
      </c>
      <c r="V2076" s="6">
        <v>13.661704149509028</v>
      </c>
      <c r="W2076" s="6">
        <v>0.72220462464364898</v>
      </c>
      <c r="X2076" s="5">
        <v>13233</v>
      </c>
      <c r="Y2076" s="5">
        <v>9787</v>
      </c>
      <c r="Z2076" s="5">
        <v>703</v>
      </c>
      <c r="AA2076" s="5">
        <v>942</v>
      </c>
      <c r="AB2076" s="5">
        <v>662</v>
      </c>
      <c r="AC2076" s="5">
        <v>54</v>
      </c>
      <c r="AD2076" s="5">
        <v>12291</v>
      </c>
      <c r="AE2076" s="5">
        <v>9125</v>
      </c>
      <c r="AF2076" s="5">
        <v>649</v>
      </c>
      <c r="AG2076" s="6">
        <v>7.1123287671232873</v>
      </c>
      <c r="AH2076" s="6">
        <v>74.241314783174687</v>
      </c>
      <c r="AI2076" s="3">
        <v>8.1570996978851955</v>
      </c>
      <c r="AJ2076" s="3">
        <v>70.276008492569005</v>
      </c>
    </row>
    <row r="2077" spans="1:36" hidden="1" x14ac:dyDescent="0.2">
      <c r="A2077" s="1" t="str">
        <f t="shared" si="32"/>
        <v>EalingBlack African</v>
      </c>
      <c r="B2077" s="3" t="s">
        <v>647</v>
      </c>
      <c r="C2077" s="3" t="s">
        <v>648</v>
      </c>
      <c r="D2077" s="3" t="s">
        <v>715</v>
      </c>
      <c r="E2077" s="5">
        <v>17299</v>
      </c>
      <c r="F2077" s="5">
        <v>2761</v>
      </c>
      <c r="G2077" s="5">
        <v>5604</v>
      </c>
      <c r="H2077" s="5">
        <v>1270</v>
      </c>
      <c r="I2077" s="5">
        <v>440</v>
      </c>
      <c r="J2077" s="5">
        <v>0</v>
      </c>
      <c r="K2077" s="5">
        <v>8579</v>
      </c>
      <c r="L2077" s="5">
        <v>2842</v>
      </c>
      <c r="M2077" s="5">
        <v>3182</v>
      </c>
      <c r="N2077" s="5">
        <v>307</v>
      </c>
      <c r="O2077" s="6">
        <v>15.960460142204752</v>
      </c>
      <c r="P2077" s="6">
        <v>32.394936123475347</v>
      </c>
      <c r="Q2077" s="6">
        <v>7.3414648245563328</v>
      </c>
      <c r="R2077" s="6">
        <v>2.5434996242557375</v>
      </c>
      <c r="S2077" s="6">
        <v>0</v>
      </c>
      <c r="T2077" s="6">
        <v>49.592461992022663</v>
      </c>
      <c r="U2077" s="6">
        <v>16.428695300306376</v>
      </c>
      <c r="V2077" s="6">
        <v>18.394126828140354</v>
      </c>
      <c r="W2077" s="6">
        <v>1.7746690560147986</v>
      </c>
      <c r="X2077" s="5">
        <v>6029</v>
      </c>
      <c r="Y2077" s="5">
        <v>4430</v>
      </c>
      <c r="Z2077" s="5">
        <v>846</v>
      </c>
      <c r="AA2077" s="5">
        <v>825</v>
      </c>
      <c r="AB2077" s="5">
        <v>563</v>
      </c>
      <c r="AC2077" s="5">
        <v>115</v>
      </c>
      <c r="AD2077" s="5">
        <v>5204</v>
      </c>
      <c r="AE2077" s="5">
        <v>3867</v>
      </c>
      <c r="AF2077" s="5">
        <v>731</v>
      </c>
      <c r="AG2077" s="6">
        <v>18.903542798034653</v>
      </c>
      <c r="AH2077" s="6">
        <v>74.308224442736361</v>
      </c>
      <c r="AI2077" s="3">
        <v>20.426287744227352</v>
      </c>
      <c r="AJ2077" s="3">
        <v>68.242424242424249</v>
      </c>
    </row>
    <row r="2078" spans="1:36" hidden="1" x14ac:dyDescent="0.2">
      <c r="A2078" s="1" t="str">
        <f t="shared" si="32"/>
        <v>EalingBlack Caribbean</v>
      </c>
      <c r="B2078" s="3" t="s">
        <v>647</v>
      </c>
      <c r="C2078" s="3" t="s">
        <v>648</v>
      </c>
      <c r="D2078" s="3" t="s">
        <v>716</v>
      </c>
      <c r="E2078" s="5">
        <v>13192</v>
      </c>
      <c r="F2078" s="5">
        <v>1393</v>
      </c>
      <c r="G2078" s="5">
        <v>2881</v>
      </c>
      <c r="H2078" s="5">
        <v>610</v>
      </c>
      <c r="I2078" s="5">
        <v>286</v>
      </c>
      <c r="J2078" s="5">
        <v>0</v>
      </c>
      <c r="K2078" s="5">
        <v>5400</v>
      </c>
      <c r="L2078" s="5">
        <v>1490</v>
      </c>
      <c r="M2078" s="5">
        <v>1963</v>
      </c>
      <c r="N2078" s="5">
        <v>86</v>
      </c>
      <c r="O2078" s="6">
        <v>10.55942995755003</v>
      </c>
      <c r="P2078" s="6">
        <v>21.838993329290478</v>
      </c>
      <c r="Q2078" s="6">
        <v>4.6240145542753179</v>
      </c>
      <c r="R2078" s="6">
        <v>2.1679805942995753</v>
      </c>
      <c r="S2078" s="6">
        <v>0</v>
      </c>
      <c r="T2078" s="6">
        <v>40.933899332929045</v>
      </c>
      <c r="U2078" s="6">
        <v>11.29472407519709</v>
      </c>
      <c r="V2078" s="6">
        <v>14.880230442692541</v>
      </c>
      <c r="W2078" s="6">
        <v>0.6519102486355367</v>
      </c>
      <c r="X2078" s="5">
        <v>4838</v>
      </c>
      <c r="Y2078" s="5">
        <v>4200</v>
      </c>
      <c r="Z2078" s="5">
        <v>543</v>
      </c>
      <c r="AA2078" s="5">
        <v>493</v>
      </c>
      <c r="AB2078" s="5">
        <v>378</v>
      </c>
      <c r="AC2078" s="5">
        <v>60</v>
      </c>
      <c r="AD2078" s="5">
        <v>4345</v>
      </c>
      <c r="AE2078" s="5">
        <v>3822</v>
      </c>
      <c r="AF2078" s="5">
        <v>483</v>
      </c>
      <c r="AG2078" s="6">
        <v>12.637362637362637</v>
      </c>
      <c r="AH2078" s="6">
        <v>87.963176064441882</v>
      </c>
      <c r="AI2078" s="3">
        <v>15.873015873015873</v>
      </c>
      <c r="AJ2078" s="3">
        <v>76.673427991886413</v>
      </c>
    </row>
    <row r="2079" spans="1:36" hidden="1" x14ac:dyDescent="0.2">
      <c r="A2079" s="1" t="str">
        <f t="shared" si="32"/>
        <v>EalingBlack Other</v>
      </c>
      <c r="B2079" s="3" t="s">
        <v>647</v>
      </c>
      <c r="C2079" s="3" t="s">
        <v>648</v>
      </c>
      <c r="D2079" s="3" t="s">
        <v>717</v>
      </c>
      <c r="E2079" s="5">
        <v>6369</v>
      </c>
      <c r="F2079" s="5">
        <v>896</v>
      </c>
      <c r="G2079" s="5">
        <v>1824</v>
      </c>
      <c r="H2079" s="5">
        <v>403</v>
      </c>
      <c r="I2079" s="5">
        <v>192</v>
      </c>
      <c r="J2079" s="5">
        <v>0</v>
      </c>
      <c r="K2079" s="5">
        <v>2989</v>
      </c>
      <c r="L2079" s="5">
        <v>985</v>
      </c>
      <c r="M2079" s="5">
        <v>1053</v>
      </c>
      <c r="N2079" s="5">
        <v>64</v>
      </c>
      <c r="O2079" s="6">
        <v>14.068142565551891</v>
      </c>
      <c r="P2079" s="6">
        <v>28.63871879415921</v>
      </c>
      <c r="Q2079" s="6">
        <v>6.3275239441042546</v>
      </c>
      <c r="R2079" s="6">
        <v>3.0146019783325482</v>
      </c>
      <c r="S2079" s="6">
        <v>0</v>
      </c>
      <c r="T2079" s="6">
        <v>46.930444339770766</v>
      </c>
      <c r="U2079" s="6">
        <v>15.465536190924793</v>
      </c>
      <c r="V2079" s="6">
        <v>16.53320772491757</v>
      </c>
      <c r="W2079" s="6">
        <v>1.0048673261108494</v>
      </c>
      <c r="X2079" s="5">
        <v>2217</v>
      </c>
      <c r="Y2079" s="5">
        <v>1655</v>
      </c>
      <c r="Z2079" s="5">
        <v>377</v>
      </c>
      <c r="AA2079" s="5">
        <v>275</v>
      </c>
      <c r="AB2079" s="5">
        <v>169</v>
      </c>
      <c r="AC2079" s="5">
        <v>39</v>
      </c>
      <c r="AD2079" s="5">
        <v>1942</v>
      </c>
      <c r="AE2079" s="5">
        <v>1486</v>
      </c>
      <c r="AF2079" s="5">
        <v>338</v>
      </c>
      <c r="AG2079" s="6">
        <v>22.745625841184388</v>
      </c>
      <c r="AH2079" s="6">
        <v>76.519052523171993</v>
      </c>
      <c r="AI2079" s="3">
        <v>23.076923076923077</v>
      </c>
      <c r="AJ2079" s="3">
        <v>61.454545454545453</v>
      </c>
    </row>
    <row r="2080" spans="1:36" hidden="1" x14ac:dyDescent="0.2">
      <c r="A2080" s="1" t="str">
        <f t="shared" si="32"/>
        <v>EalingArab</v>
      </c>
      <c r="B2080" s="3" t="s">
        <v>647</v>
      </c>
      <c r="C2080" s="3" t="s">
        <v>648</v>
      </c>
      <c r="D2080" s="3" t="s">
        <v>699</v>
      </c>
      <c r="E2080" s="5">
        <v>9804</v>
      </c>
      <c r="F2080" s="5">
        <v>576</v>
      </c>
      <c r="G2080" s="5">
        <v>1405</v>
      </c>
      <c r="H2080" s="5">
        <v>288</v>
      </c>
      <c r="I2080" s="5">
        <v>155</v>
      </c>
      <c r="J2080" s="5">
        <v>0</v>
      </c>
      <c r="K2080" s="5">
        <v>4378</v>
      </c>
      <c r="L2080" s="5">
        <v>967</v>
      </c>
      <c r="M2080" s="5">
        <v>1285</v>
      </c>
      <c r="N2080" s="5">
        <v>30</v>
      </c>
      <c r="O2080" s="6">
        <v>5.8751529987760094</v>
      </c>
      <c r="P2080" s="6">
        <v>14.330885352917177</v>
      </c>
      <c r="Q2080" s="6">
        <v>2.9375764993880047</v>
      </c>
      <c r="R2080" s="6">
        <v>1.5809873521011832</v>
      </c>
      <c r="S2080" s="6">
        <v>0</v>
      </c>
      <c r="T2080" s="6">
        <v>44.655242758057938</v>
      </c>
      <c r="U2080" s="6">
        <v>9.863321093431253</v>
      </c>
      <c r="V2080" s="6">
        <v>13.106895144838841</v>
      </c>
      <c r="W2080" s="6">
        <v>0.30599755201958384</v>
      </c>
      <c r="X2080" s="5">
        <v>3385</v>
      </c>
      <c r="Y2080" s="5">
        <v>2307</v>
      </c>
      <c r="Z2080" s="5">
        <v>290</v>
      </c>
      <c r="AA2080" s="5">
        <v>164</v>
      </c>
      <c r="AB2080" s="5">
        <v>118</v>
      </c>
      <c r="AC2080" s="5">
        <v>25</v>
      </c>
      <c r="AD2080" s="5">
        <v>3221</v>
      </c>
      <c r="AE2080" s="5">
        <v>2189</v>
      </c>
      <c r="AF2080" s="5">
        <v>265</v>
      </c>
      <c r="AG2080" s="6">
        <v>12.105984467793514</v>
      </c>
      <c r="AH2080" s="6">
        <v>67.960260788574971</v>
      </c>
      <c r="AI2080" s="3">
        <v>21.1864406779661</v>
      </c>
      <c r="AJ2080" s="3">
        <v>71.951219512195124</v>
      </c>
    </row>
    <row r="2081" spans="1:36" hidden="1" x14ac:dyDescent="0.2">
      <c r="A2081" s="1" t="str">
        <f t="shared" si="32"/>
        <v>EalingOther</v>
      </c>
      <c r="B2081" s="3" t="s">
        <v>647</v>
      </c>
      <c r="C2081" s="3" t="s">
        <v>648</v>
      </c>
      <c r="D2081" s="3" t="s">
        <v>718</v>
      </c>
      <c r="E2081" s="5">
        <v>10462</v>
      </c>
      <c r="F2081" s="5">
        <v>858</v>
      </c>
      <c r="G2081" s="5">
        <v>1692</v>
      </c>
      <c r="H2081" s="5">
        <v>409</v>
      </c>
      <c r="I2081" s="5">
        <v>109</v>
      </c>
      <c r="J2081" s="5">
        <v>0</v>
      </c>
      <c r="K2081" s="5">
        <v>4241</v>
      </c>
      <c r="L2081" s="5">
        <v>1565</v>
      </c>
      <c r="M2081" s="5">
        <v>1219</v>
      </c>
      <c r="N2081" s="5">
        <v>55</v>
      </c>
      <c r="O2081" s="6">
        <v>8.2011087746128855</v>
      </c>
      <c r="P2081" s="6">
        <v>16.172815905180652</v>
      </c>
      <c r="Q2081" s="6">
        <v>3.9093863506021793</v>
      </c>
      <c r="R2081" s="6">
        <v>1.0418658000382337</v>
      </c>
      <c r="S2081" s="6">
        <v>0</v>
      </c>
      <c r="T2081" s="6">
        <v>40.537182183138981</v>
      </c>
      <c r="U2081" s="6">
        <v>14.958898872108584</v>
      </c>
      <c r="V2081" s="6">
        <v>11.651691837124833</v>
      </c>
      <c r="W2081" s="6">
        <v>0.52571210093672338</v>
      </c>
      <c r="X2081" s="5">
        <v>4131</v>
      </c>
      <c r="Y2081" s="5">
        <v>3166</v>
      </c>
      <c r="Z2081" s="5">
        <v>319</v>
      </c>
      <c r="AA2081" s="5">
        <v>270</v>
      </c>
      <c r="AB2081" s="5">
        <v>192</v>
      </c>
      <c r="AC2081" s="5">
        <v>18</v>
      </c>
      <c r="AD2081" s="5">
        <v>3861</v>
      </c>
      <c r="AE2081" s="5">
        <v>2974</v>
      </c>
      <c r="AF2081" s="5">
        <v>301</v>
      </c>
      <c r="AG2081" s="6">
        <v>10.121049092131809</v>
      </c>
      <c r="AH2081" s="6">
        <v>77.026677026677021</v>
      </c>
      <c r="AI2081" s="3">
        <v>9.375</v>
      </c>
      <c r="AJ2081" s="3">
        <v>71.111111111111114</v>
      </c>
    </row>
    <row r="2082" spans="1:36" x14ac:dyDescent="0.2">
      <c r="A2082" s="1" t="str">
        <f t="shared" si="32"/>
        <v>East CambridgeshireAll people</v>
      </c>
      <c r="B2082" s="3" t="s">
        <v>167</v>
      </c>
      <c r="C2082" s="3" t="s">
        <v>168</v>
      </c>
      <c r="D2082" s="3" t="s">
        <v>700</v>
      </c>
      <c r="E2082" s="5">
        <v>83818</v>
      </c>
      <c r="F2082" s="5">
        <v>0</v>
      </c>
      <c r="G2082" s="5">
        <v>0</v>
      </c>
      <c r="H2082" s="5">
        <v>0</v>
      </c>
      <c r="I2082" s="5">
        <v>0</v>
      </c>
      <c r="J2082" s="5">
        <v>2100</v>
      </c>
      <c r="K2082" s="5">
        <v>13604</v>
      </c>
      <c r="L2082" s="5">
        <v>0</v>
      </c>
      <c r="M2082" s="5">
        <v>0</v>
      </c>
      <c r="N2082" s="5">
        <v>0</v>
      </c>
      <c r="O2082" s="6">
        <v>0</v>
      </c>
      <c r="P2082" s="6">
        <v>0</v>
      </c>
      <c r="Q2082" s="6">
        <v>0</v>
      </c>
      <c r="R2082" s="6">
        <v>0</v>
      </c>
      <c r="S2082" s="6">
        <v>2.5054284282612325</v>
      </c>
      <c r="T2082" s="6">
        <v>16.230403970507528</v>
      </c>
      <c r="U2082" s="6">
        <v>0</v>
      </c>
      <c r="V2082" s="6">
        <v>0</v>
      </c>
      <c r="W2082" s="6">
        <v>0</v>
      </c>
      <c r="X2082" s="5">
        <v>29278</v>
      </c>
      <c r="Y2082" s="5">
        <v>26408</v>
      </c>
      <c r="Z2082" s="5">
        <v>857</v>
      </c>
      <c r="AA2082" s="5">
        <v>0</v>
      </c>
      <c r="AB2082" s="5">
        <v>0</v>
      </c>
      <c r="AC2082" s="5">
        <v>0</v>
      </c>
      <c r="AD2082" s="5">
        <v>29278</v>
      </c>
      <c r="AE2082" s="5">
        <v>26408</v>
      </c>
      <c r="AF2082" s="5">
        <v>857</v>
      </c>
      <c r="AG2082" s="6">
        <v>3.2452287185701301</v>
      </c>
      <c r="AH2082" s="6">
        <v>90.197417856410951</v>
      </c>
      <c r="AI2082" s="3"/>
      <c r="AJ2082" s="3"/>
    </row>
    <row r="2083" spans="1:36" hidden="1" x14ac:dyDescent="0.2">
      <c r="A2083" s="1" t="str">
        <f t="shared" si="32"/>
        <v>East CambridgeshireWhite British</v>
      </c>
      <c r="B2083" s="3" t="s">
        <v>167</v>
      </c>
      <c r="C2083" s="3" t="s">
        <v>168</v>
      </c>
      <c r="D2083" s="3" t="s">
        <v>701</v>
      </c>
      <c r="E2083" s="5">
        <v>75218</v>
      </c>
      <c r="F2083" s="5">
        <v>0</v>
      </c>
      <c r="G2083" s="5">
        <v>0</v>
      </c>
      <c r="H2083" s="5">
        <v>0</v>
      </c>
      <c r="I2083" s="5">
        <v>0</v>
      </c>
      <c r="J2083" s="5">
        <v>1887</v>
      </c>
      <c r="K2083" s="5">
        <v>12353</v>
      </c>
      <c r="L2083" s="5">
        <v>0</v>
      </c>
      <c r="M2083" s="5">
        <v>0</v>
      </c>
      <c r="N2083" s="5">
        <v>0</v>
      </c>
      <c r="O2083" s="6">
        <v>0</v>
      </c>
      <c r="P2083" s="6">
        <v>0</v>
      </c>
      <c r="Q2083" s="6">
        <v>0</v>
      </c>
      <c r="R2083" s="6">
        <v>0</v>
      </c>
      <c r="S2083" s="6">
        <v>2.5087080220160067</v>
      </c>
      <c r="T2083" s="6">
        <v>16.422930681485816</v>
      </c>
      <c r="U2083" s="6">
        <v>0</v>
      </c>
      <c r="V2083" s="6">
        <v>0</v>
      </c>
      <c r="W2083" s="6">
        <v>0</v>
      </c>
      <c r="X2083" s="5">
        <v>25022</v>
      </c>
      <c r="Y2083" s="5">
        <v>22702</v>
      </c>
      <c r="Z2083" s="5">
        <v>716</v>
      </c>
      <c r="AA2083" s="5">
        <v>0</v>
      </c>
      <c r="AB2083" s="5">
        <v>0</v>
      </c>
      <c r="AC2083" s="5">
        <v>0</v>
      </c>
      <c r="AD2083" s="5">
        <v>25022</v>
      </c>
      <c r="AE2083" s="5">
        <v>22702</v>
      </c>
      <c r="AF2083" s="5">
        <v>716</v>
      </c>
      <c r="AG2083" s="6">
        <v>3.1539071447449563</v>
      </c>
      <c r="AH2083" s="6">
        <v>90.728159219886493</v>
      </c>
      <c r="AI2083" s="3"/>
      <c r="AJ2083" s="3"/>
    </row>
    <row r="2084" spans="1:36" hidden="1" x14ac:dyDescent="0.2">
      <c r="A2084" s="1" t="str">
        <f t="shared" si="32"/>
        <v>East CambridgeshireMinorities - all other than White British</v>
      </c>
      <c r="B2084" s="3" t="s">
        <v>167</v>
      </c>
      <c r="C2084" s="3" t="s">
        <v>168</v>
      </c>
      <c r="D2084" s="3" t="s">
        <v>702</v>
      </c>
      <c r="E2084" s="5">
        <v>8600</v>
      </c>
      <c r="F2084" s="5">
        <v>0</v>
      </c>
      <c r="G2084" s="5">
        <v>0</v>
      </c>
      <c r="H2084" s="5">
        <v>0</v>
      </c>
      <c r="I2084" s="5">
        <v>0</v>
      </c>
      <c r="J2084" s="5">
        <v>213</v>
      </c>
      <c r="K2084" s="5">
        <v>1251</v>
      </c>
      <c r="L2084" s="5">
        <v>0</v>
      </c>
      <c r="M2084" s="5">
        <v>0</v>
      </c>
      <c r="N2084" s="5">
        <v>0</v>
      </c>
      <c r="O2084" s="6">
        <v>0</v>
      </c>
      <c r="P2084" s="6">
        <v>0</v>
      </c>
      <c r="Q2084" s="6">
        <v>0</v>
      </c>
      <c r="R2084" s="6">
        <v>0</v>
      </c>
      <c r="S2084" s="6">
        <v>2.4767441860465116</v>
      </c>
      <c r="T2084" s="6">
        <v>14.546511627906977</v>
      </c>
      <c r="U2084" s="6">
        <v>0</v>
      </c>
      <c r="V2084" s="6">
        <v>0</v>
      </c>
      <c r="W2084" s="6">
        <v>0</v>
      </c>
      <c r="X2084" s="5">
        <v>4256</v>
      </c>
      <c r="Y2084" s="5">
        <v>3706</v>
      </c>
      <c r="Z2084" s="5">
        <v>141</v>
      </c>
      <c r="AA2084" s="5">
        <v>0</v>
      </c>
      <c r="AB2084" s="5">
        <v>0</v>
      </c>
      <c r="AC2084" s="5">
        <v>0</v>
      </c>
      <c r="AD2084" s="5">
        <v>4256</v>
      </c>
      <c r="AE2084" s="5">
        <v>3706</v>
      </c>
      <c r="AF2084" s="5">
        <v>141</v>
      </c>
      <c r="AG2084" s="6">
        <v>3.8046411225040475</v>
      </c>
      <c r="AH2084" s="6">
        <v>87.077067669172934</v>
      </c>
      <c r="AI2084" s="3"/>
      <c r="AJ2084" s="3"/>
    </row>
    <row r="2085" spans="1:36" hidden="1" x14ac:dyDescent="0.2">
      <c r="A2085" s="1" t="str">
        <f t="shared" si="32"/>
        <v>East CambridgeshireWhite Irish</v>
      </c>
      <c r="B2085" s="3" t="s">
        <v>167</v>
      </c>
      <c r="C2085" s="3" t="s">
        <v>168</v>
      </c>
      <c r="D2085" s="3" t="s">
        <v>703</v>
      </c>
      <c r="E2085" s="5">
        <v>527</v>
      </c>
      <c r="F2085" s="5">
        <v>0</v>
      </c>
      <c r="G2085" s="5">
        <v>0</v>
      </c>
      <c r="H2085" s="5">
        <v>0</v>
      </c>
      <c r="I2085" s="5">
        <v>0</v>
      </c>
      <c r="J2085" s="5">
        <v>6</v>
      </c>
      <c r="K2085" s="5">
        <v>114</v>
      </c>
      <c r="L2085" s="5">
        <v>0</v>
      </c>
      <c r="M2085" s="5">
        <v>0</v>
      </c>
      <c r="N2085" s="5">
        <v>0</v>
      </c>
      <c r="O2085" s="6">
        <v>0</v>
      </c>
      <c r="P2085" s="6">
        <v>0</v>
      </c>
      <c r="Q2085" s="6">
        <v>0</v>
      </c>
      <c r="R2085" s="6">
        <v>0</v>
      </c>
      <c r="S2085" s="6">
        <v>1.1385199240986716</v>
      </c>
      <c r="T2085" s="6">
        <v>21.631878557874764</v>
      </c>
      <c r="U2085" s="6">
        <v>0</v>
      </c>
      <c r="V2085" s="6">
        <v>0</v>
      </c>
      <c r="W2085" s="6">
        <v>0</v>
      </c>
      <c r="X2085" s="5">
        <v>224</v>
      </c>
      <c r="Y2085" s="5">
        <v>210</v>
      </c>
      <c r="Z2085" s="5">
        <v>10</v>
      </c>
      <c r="AA2085" s="5">
        <v>0</v>
      </c>
      <c r="AB2085" s="5">
        <v>0</v>
      </c>
      <c r="AC2085" s="5">
        <v>0</v>
      </c>
      <c r="AD2085" s="5">
        <v>224</v>
      </c>
      <c r="AE2085" s="5">
        <v>210</v>
      </c>
      <c r="AF2085" s="5">
        <v>10</v>
      </c>
      <c r="AG2085" s="6">
        <v>4.7619047619047619</v>
      </c>
      <c r="AH2085" s="6">
        <v>93.75</v>
      </c>
      <c r="AI2085" s="3"/>
      <c r="AJ2085" s="3"/>
    </row>
    <row r="2086" spans="1:36" hidden="1" x14ac:dyDescent="0.2">
      <c r="A2086" s="1" t="str">
        <f t="shared" si="32"/>
        <v>East CambridgeshireWhite Gyspy or Irish Traveller</v>
      </c>
      <c r="B2086" s="3" t="s">
        <v>167</v>
      </c>
      <c r="C2086" s="3" t="s">
        <v>168</v>
      </c>
      <c r="D2086" s="3" t="s">
        <v>704</v>
      </c>
      <c r="E2086" s="5">
        <v>239</v>
      </c>
      <c r="F2086" s="5">
        <v>0</v>
      </c>
      <c r="G2086" s="5">
        <v>0</v>
      </c>
      <c r="H2086" s="5">
        <v>0</v>
      </c>
      <c r="I2086" s="5">
        <v>0</v>
      </c>
      <c r="J2086" s="5">
        <v>7</v>
      </c>
      <c r="K2086" s="5">
        <v>46</v>
      </c>
      <c r="L2086" s="5">
        <v>0</v>
      </c>
      <c r="M2086" s="5">
        <v>0</v>
      </c>
      <c r="N2086" s="5">
        <v>0</v>
      </c>
      <c r="O2086" s="6">
        <v>0</v>
      </c>
      <c r="P2086" s="6">
        <v>0</v>
      </c>
      <c r="Q2086" s="6">
        <v>0</v>
      </c>
      <c r="R2086" s="6">
        <v>0</v>
      </c>
      <c r="S2086" s="6">
        <v>2.9288702928870292</v>
      </c>
      <c r="T2086" s="6">
        <v>19.246861924686193</v>
      </c>
      <c r="U2086" s="6">
        <v>0</v>
      </c>
      <c r="V2086" s="6">
        <v>0</v>
      </c>
      <c r="W2086" s="6">
        <v>0</v>
      </c>
      <c r="X2086" s="5">
        <v>82</v>
      </c>
      <c r="Y2086" s="5">
        <v>43</v>
      </c>
      <c r="Z2086" s="5">
        <v>6</v>
      </c>
      <c r="AA2086" s="5">
        <v>0</v>
      </c>
      <c r="AB2086" s="5">
        <v>0</v>
      </c>
      <c r="AC2086" s="5">
        <v>0</v>
      </c>
      <c r="AD2086" s="5">
        <v>82</v>
      </c>
      <c r="AE2086" s="5">
        <v>43</v>
      </c>
      <c r="AF2086" s="5">
        <v>6</v>
      </c>
      <c r="AG2086" s="6">
        <v>13.953488372093023</v>
      </c>
      <c r="AH2086" s="6">
        <v>52.439024390243901</v>
      </c>
      <c r="AI2086" s="3"/>
      <c r="AJ2086" s="3"/>
    </row>
    <row r="2087" spans="1:36" hidden="1" x14ac:dyDescent="0.2">
      <c r="A2087" s="1" t="str">
        <f t="shared" si="32"/>
        <v>East CambridgeshireWhite Other</v>
      </c>
      <c r="B2087" s="3" t="s">
        <v>167</v>
      </c>
      <c r="C2087" s="3" t="s">
        <v>168</v>
      </c>
      <c r="D2087" s="3" t="s">
        <v>705</v>
      </c>
      <c r="E2087" s="5">
        <v>4689</v>
      </c>
      <c r="F2087" s="5">
        <v>0</v>
      </c>
      <c r="G2087" s="5">
        <v>0</v>
      </c>
      <c r="H2087" s="5">
        <v>0</v>
      </c>
      <c r="I2087" s="5">
        <v>0</v>
      </c>
      <c r="J2087" s="5">
        <v>130</v>
      </c>
      <c r="K2087" s="5">
        <v>712</v>
      </c>
      <c r="L2087" s="5">
        <v>0</v>
      </c>
      <c r="M2087" s="5">
        <v>0</v>
      </c>
      <c r="N2087" s="5">
        <v>0</v>
      </c>
      <c r="O2087" s="6">
        <v>0</v>
      </c>
      <c r="P2087" s="6">
        <v>0</v>
      </c>
      <c r="Q2087" s="6">
        <v>0</v>
      </c>
      <c r="R2087" s="6">
        <v>0</v>
      </c>
      <c r="S2087" s="6">
        <v>2.7724461505651523</v>
      </c>
      <c r="T2087" s="6">
        <v>15.184474301556834</v>
      </c>
      <c r="U2087" s="6">
        <v>0</v>
      </c>
      <c r="V2087" s="6">
        <v>0</v>
      </c>
      <c r="W2087" s="6">
        <v>0</v>
      </c>
      <c r="X2087" s="5">
        <v>2590</v>
      </c>
      <c r="Y2087" s="5">
        <v>2281</v>
      </c>
      <c r="Z2087" s="5">
        <v>73</v>
      </c>
      <c r="AA2087" s="5">
        <v>0</v>
      </c>
      <c r="AB2087" s="5">
        <v>0</v>
      </c>
      <c r="AC2087" s="5">
        <v>0</v>
      </c>
      <c r="AD2087" s="5">
        <v>2590</v>
      </c>
      <c r="AE2087" s="5">
        <v>2281</v>
      </c>
      <c r="AF2087" s="5">
        <v>73</v>
      </c>
      <c r="AG2087" s="6">
        <v>3.2003507233669444</v>
      </c>
      <c r="AH2087" s="6">
        <v>88.069498069498067</v>
      </c>
      <c r="AI2087" s="3"/>
      <c r="AJ2087" s="3"/>
    </row>
    <row r="2088" spans="1:36" hidden="1" x14ac:dyDescent="0.2">
      <c r="A2088" s="1" t="str">
        <f t="shared" si="32"/>
        <v>East CambridgeshireMixed White and Black Caribbean</v>
      </c>
      <c r="B2088" s="3" t="s">
        <v>167</v>
      </c>
      <c r="C2088" s="3" t="s">
        <v>168</v>
      </c>
      <c r="D2088" s="3" t="s">
        <v>706</v>
      </c>
      <c r="E2088" s="5">
        <v>230</v>
      </c>
      <c r="F2088" s="5">
        <v>0</v>
      </c>
      <c r="G2088" s="5">
        <v>0</v>
      </c>
      <c r="H2088" s="5">
        <v>0</v>
      </c>
      <c r="I2088" s="5">
        <v>0</v>
      </c>
      <c r="J2088" s="5">
        <v>2</v>
      </c>
      <c r="K2088" s="5">
        <v>39</v>
      </c>
      <c r="L2088" s="5">
        <v>0</v>
      </c>
      <c r="M2088" s="5">
        <v>0</v>
      </c>
      <c r="N2088" s="5">
        <v>0</v>
      </c>
      <c r="O2088" s="6">
        <v>0</v>
      </c>
      <c r="P2088" s="6">
        <v>0</v>
      </c>
      <c r="Q2088" s="6">
        <v>0</v>
      </c>
      <c r="R2088" s="6">
        <v>0</v>
      </c>
      <c r="S2088" s="6">
        <v>0.86956521739130432</v>
      </c>
      <c r="T2088" s="6">
        <v>16.956521739130434</v>
      </c>
      <c r="U2088" s="6">
        <v>0</v>
      </c>
      <c r="V2088" s="6">
        <v>0</v>
      </c>
      <c r="W2088" s="6">
        <v>0</v>
      </c>
      <c r="X2088" s="5">
        <v>83</v>
      </c>
      <c r="Y2088" s="5">
        <v>72</v>
      </c>
      <c r="Z2088" s="5">
        <v>5</v>
      </c>
      <c r="AA2088" s="5">
        <v>0</v>
      </c>
      <c r="AB2088" s="5">
        <v>0</v>
      </c>
      <c r="AC2088" s="5">
        <v>0</v>
      </c>
      <c r="AD2088" s="5">
        <v>83</v>
      </c>
      <c r="AE2088" s="5">
        <v>72</v>
      </c>
      <c r="AF2088" s="5">
        <v>5</v>
      </c>
      <c r="AG2088" s="6">
        <v>6.9444444444444446</v>
      </c>
      <c r="AH2088" s="6">
        <v>86.746987951807228</v>
      </c>
      <c r="AI2088" s="3"/>
      <c r="AJ2088" s="3"/>
    </row>
    <row r="2089" spans="1:36" hidden="1" x14ac:dyDescent="0.2">
      <c r="A2089" s="1" t="str">
        <f t="shared" si="32"/>
        <v>East CambridgeshireMixed White and Black African</v>
      </c>
      <c r="B2089" s="3" t="s">
        <v>167</v>
      </c>
      <c r="C2089" s="3" t="s">
        <v>168</v>
      </c>
      <c r="D2089" s="3" t="s">
        <v>707</v>
      </c>
      <c r="E2089" s="5">
        <v>185</v>
      </c>
      <c r="F2089" s="5">
        <v>0</v>
      </c>
      <c r="G2089" s="5">
        <v>0</v>
      </c>
      <c r="H2089" s="5">
        <v>0</v>
      </c>
      <c r="I2089" s="5">
        <v>0</v>
      </c>
      <c r="J2089" s="5">
        <v>4</v>
      </c>
      <c r="K2089" s="5">
        <v>23</v>
      </c>
      <c r="L2089" s="5">
        <v>0</v>
      </c>
      <c r="M2089" s="5">
        <v>0</v>
      </c>
      <c r="N2089" s="5">
        <v>0</v>
      </c>
      <c r="O2089" s="6">
        <v>0</v>
      </c>
      <c r="P2089" s="6">
        <v>0</v>
      </c>
      <c r="Q2089" s="6">
        <v>0</v>
      </c>
      <c r="R2089" s="6">
        <v>0</v>
      </c>
      <c r="S2089" s="6">
        <v>2.1621621621621623</v>
      </c>
      <c r="T2089" s="6">
        <v>12.432432432432432</v>
      </c>
      <c r="U2089" s="6">
        <v>0</v>
      </c>
      <c r="V2089" s="6">
        <v>0</v>
      </c>
      <c r="W2089" s="6">
        <v>0</v>
      </c>
      <c r="X2089" s="5">
        <v>56</v>
      </c>
      <c r="Y2089" s="5">
        <v>52</v>
      </c>
      <c r="Z2089" s="5">
        <v>5</v>
      </c>
      <c r="AA2089" s="5">
        <v>0</v>
      </c>
      <c r="AB2089" s="5">
        <v>0</v>
      </c>
      <c r="AC2089" s="5">
        <v>0</v>
      </c>
      <c r="AD2089" s="5">
        <v>56</v>
      </c>
      <c r="AE2089" s="5">
        <v>52</v>
      </c>
      <c r="AF2089" s="5">
        <v>5</v>
      </c>
      <c r="AG2089" s="6">
        <v>9.615384615384615</v>
      </c>
      <c r="AH2089" s="6">
        <v>92.857142857142861</v>
      </c>
      <c r="AI2089" s="3"/>
      <c r="AJ2089" s="3"/>
    </row>
    <row r="2090" spans="1:36" hidden="1" x14ac:dyDescent="0.2">
      <c r="A2090" s="1" t="str">
        <f t="shared" si="32"/>
        <v>East CambridgeshireMixed White and Asian</v>
      </c>
      <c r="B2090" s="3" t="s">
        <v>167</v>
      </c>
      <c r="C2090" s="3" t="s">
        <v>168</v>
      </c>
      <c r="D2090" s="3" t="s">
        <v>708</v>
      </c>
      <c r="E2090" s="5">
        <v>370</v>
      </c>
      <c r="F2090" s="5">
        <v>0</v>
      </c>
      <c r="G2090" s="5">
        <v>0</v>
      </c>
      <c r="H2090" s="5">
        <v>0</v>
      </c>
      <c r="I2090" s="5">
        <v>0</v>
      </c>
      <c r="J2090" s="5">
        <v>9</v>
      </c>
      <c r="K2090" s="5">
        <v>48</v>
      </c>
      <c r="L2090" s="5">
        <v>0</v>
      </c>
      <c r="M2090" s="5">
        <v>0</v>
      </c>
      <c r="N2090" s="5">
        <v>0</v>
      </c>
      <c r="O2090" s="6">
        <v>0</v>
      </c>
      <c r="P2090" s="6">
        <v>0</v>
      </c>
      <c r="Q2090" s="6">
        <v>0</v>
      </c>
      <c r="R2090" s="6">
        <v>0</v>
      </c>
      <c r="S2090" s="6">
        <v>2.4324324324324325</v>
      </c>
      <c r="T2090" s="6">
        <v>12.972972972972974</v>
      </c>
      <c r="U2090" s="6">
        <v>0</v>
      </c>
      <c r="V2090" s="6">
        <v>0</v>
      </c>
      <c r="W2090" s="6">
        <v>0</v>
      </c>
      <c r="X2090" s="5">
        <v>92</v>
      </c>
      <c r="Y2090" s="5">
        <v>79</v>
      </c>
      <c r="Z2090" s="5">
        <v>2</v>
      </c>
      <c r="AA2090" s="5">
        <v>0</v>
      </c>
      <c r="AB2090" s="5">
        <v>0</v>
      </c>
      <c r="AC2090" s="5">
        <v>0</v>
      </c>
      <c r="AD2090" s="5">
        <v>92</v>
      </c>
      <c r="AE2090" s="5">
        <v>79</v>
      </c>
      <c r="AF2090" s="5">
        <v>2</v>
      </c>
      <c r="AG2090" s="6">
        <v>2.5316455696202533</v>
      </c>
      <c r="AH2090" s="6">
        <v>85.869565217391298</v>
      </c>
      <c r="AI2090" s="3"/>
      <c r="AJ2090" s="3"/>
    </row>
    <row r="2091" spans="1:36" hidden="1" x14ac:dyDescent="0.2">
      <c r="A2091" s="1" t="str">
        <f t="shared" si="32"/>
        <v>East CambridgeshireMixed Other</v>
      </c>
      <c r="B2091" s="3" t="s">
        <v>167</v>
      </c>
      <c r="C2091" s="3" t="s">
        <v>168</v>
      </c>
      <c r="D2091" s="3" t="s">
        <v>709</v>
      </c>
      <c r="E2091" s="5">
        <v>397</v>
      </c>
      <c r="F2091" s="5">
        <v>0</v>
      </c>
      <c r="G2091" s="5">
        <v>0</v>
      </c>
      <c r="H2091" s="5">
        <v>0</v>
      </c>
      <c r="I2091" s="5">
        <v>0</v>
      </c>
      <c r="J2091" s="5">
        <v>7</v>
      </c>
      <c r="K2091" s="5">
        <v>63</v>
      </c>
      <c r="L2091" s="5">
        <v>0</v>
      </c>
      <c r="M2091" s="5">
        <v>0</v>
      </c>
      <c r="N2091" s="5">
        <v>0</v>
      </c>
      <c r="O2091" s="6">
        <v>0</v>
      </c>
      <c r="P2091" s="6">
        <v>0</v>
      </c>
      <c r="Q2091" s="6">
        <v>0</v>
      </c>
      <c r="R2091" s="6">
        <v>0</v>
      </c>
      <c r="S2091" s="6">
        <v>1.7632241813602014</v>
      </c>
      <c r="T2091" s="6">
        <v>15.869017632241814</v>
      </c>
      <c r="U2091" s="6">
        <v>0</v>
      </c>
      <c r="V2091" s="6">
        <v>0</v>
      </c>
      <c r="W2091" s="6">
        <v>0</v>
      </c>
      <c r="X2091" s="5">
        <v>114</v>
      </c>
      <c r="Y2091" s="5">
        <v>94</v>
      </c>
      <c r="Z2091" s="5">
        <v>3</v>
      </c>
      <c r="AA2091" s="5">
        <v>0</v>
      </c>
      <c r="AB2091" s="5">
        <v>0</v>
      </c>
      <c r="AC2091" s="5">
        <v>0</v>
      </c>
      <c r="AD2091" s="5">
        <v>114</v>
      </c>
      <c r="AE2091" s="5">
        <v>94</v>
      </c>
      <c r="AF2091" s="5">
        <v>3</v>
      </c>
      <c r="AG2091" s="6">
        <v>3.1914893617021276</v>
      </c>
      <c r="AH2091" s="6">
        <v>82.456140350877192</v>
      </c>
      <c r="AI2091" s="3"/>
      <c r="AJ2091" s="3"/>
    </row>
    <row r="2092" spans="1:36" hidden="1" x14ac:dyDescent="0.2">
      <c r="A2092" s="1" t="str">
        <f t="shared" si="32"/>
        <v>East CambridgeshireIndian</v>
      </c>
      <c r="B2092" s="3" t="s">
        <v>167</v>
      </c>
      <c r="C2092" s="3" t="s">
        <v>168</v>
      </c>
      <c r="D2092" s="3" t="s">
        <v>710</v>
      </c>
      <c r="E2092" s="5">
        <v>316</v>
      </c>
      <c r="F2092" s="5">
        <v>0</v>
      </c>
      <c r="G2092" s="5">
        <v>0</v>
      </c>
      <c r="H2092" s="5">
        <v>0</v>
      </c>
      <c r="I2092" s="5">
        <v>0</v>
      </c>
      <c r="J2092" s="5">
        <v>10</v>
      </c>
      <c r="K2092" s="5">
        <v>35</v>
      </c>
      <c r="L2092" s="5">
        <v>0</v>
      </c>
      <c r="M2092" s="5">
        <v>0</v>
      </c>
      <c r="N2092" s="5">
        <v>0</v>
      </c>
      <c r="O2092" s="6">
        <v>0</v>
      </c>
      <c r="P2092" s="6">
        <v>0</v>
      </c>
      <c r="Q2092" s="6">
        <v>0</v>
      </c>
      <c r="R2092" s="6">
        <v>0</v>
      </c>
      <c r="S2092" s="6">
        <v>3.1645569620253164</v>
      </c>
      <c r="T2092" s="6">
        <v>11.075949367088608</v>
      </c>
      <c r="U2092" s="6">
        <v>0</v>
      </c>
      <c r="V2092" s="6">
        <v>0</v>
      </c>
      <c r="W2092" s="6">
        <v>0</v>
      </c>
      <c r="X2092" s="5">
        <v>166</v>
      </c>
      <c r="Y2092" s="5">
        <v>149</v>
      </c>
      <c r="Z2092" s="5">
        <v>1</v>
      </c>
      <c r="AA2092" s="5">
        <v>0</v>
      </c>
      <c r="AB2092" s="5">
        <v>0</v>
      </c>
      <c r="AC2092" s="5">
        <v>0</v>
      </c>
      <c r="AD2092" s="5">
        <v>166</v>
      </c>
      <c r="AE2092" s="5">
        <v>149</v>
      </c>
      <c r="AF2092" s="5">
        <v>1</v>
      </c>
      <c r="AG2092" s="6">
        <v>0.67114093959731547</v>
      </c>
      <c r="AH2092" s="6">
        <v>89.759036144578317</v>
      </c>
      <c r="AI2092" s="3"/>
      <c r="AJ2092" s="3"/>
    </row>
    <row r="2093" spans="1:36" hidden="1" x14ac:dyDescent="0.2">
      <c r="A2093" s="1" t="str">
        <f t="shared" si="32"/>
        <v>East CambridgeshirePakistani</v>
      </c>
      <c r="B2093" s="3" t="s">
        <v>167</v>
      </c>
      <c r="C2093" s="3" t="s">
        <v>168</v>
      </c>
      <c r="D2093" s="3" t="s">
        <v>711</v>
      </c>
      <c r="E2093" s="5">
        <v>103</v>
      </c>
      <c r="F2093" s="5">
        <v>0</v>
      </c>
      <c r="G2093" s="5">
        <v>0</v>
      </c>
      <c r="H2093" s="5">
        <v>0</v>
      </c>
      <c r="I2093" s="5">
        <v>0</v>
      </c>
      <c r="J2093" s="5">
        <v>4</v>
      </c>
      <c r="K2093" s="5">
        <v>15</v>
      </c>
      <c r="L2093" s="5">
        <v>0</v>
      </c>
      <c r="M2093" s="5">
        <v>0</v>
      </c>
      <c r="N2093" s="5">
        <v>0</v>
      </c>
      <c r="O2093" s="6">
        <v>0</v>
      </c>
      <c r="P2093" s="6">
        <v>0</v>
      </c>
      <c r="Q2093" s="6">
        <v>0</v>
      </c>
      <c r="R2093" s="6">
        <v>0</v>
      </c>
      <c r="S2093" s="6">
        <v>3.883495145631068</v>
      </c>
      <c r="T2093" s="6">
        <v>14.563106796116505</v>
      </c>
      <c r="U2093" s="6">
        <v>0</v>
      </c>
      <c r="V2093" s="6">
        <v>0</v>
      </c>
      <c r="W2093" s="6">
        <v>0</v>
      </c>
      <c r="X2093" s="5">
        <v>63</v>
      </c>
      <c r="Y2093" s="5">
        <v>55</v>
      </c>
      <c r="Z2093" s="5">
        <v>5</v>
      </c>
      <c r="AA2093" s="5">
        <v>0</v>
      </c>
      <c r="AB2093" s="5">
        <v>0</v>
      </c>
      <c r="AC2093" s="5">
        <v>0</v>
      </c>
      <c r="AD2093" s="5">
        <v>63</v>
      </c>
      <c r="AE2093" s="5">
        <v>55</v>
      </c>
      <c r="AF2093" s="5">
        <v>5</v>
      </c>
      <c r="AG2093" s="6">
        <v>9.0909090909090917</v>
      </c>
      <c r="AH2093" s="6">
        <v>87.301587301587304</v>
      </c>
      <c r="AI2093" s="3"/>
      <c r="AJ2093" s="3"/>
    </row>
    <row r="2094" spans="1:36" hidden="1" x14ac:dyDescent="0.2">
      <c r="A2094" s="1" t="str">
        <f t="shared" si="32"/>
        <v>East CambridgeshireBangladeshi</v>
      </c>
      <c r="B2094" s="3" t="s">
        <v>167</v>
      </c>
      <c r="C2094" s="3" t="s">
        <v>168</v>
      </c>
      <c r="D2094" s="3" t="s">
        <v>712</v>
      </c>
      <c r="E2094" s="5">
        <v>80</v>
      </c>
      <c r="F2094" s="5">
        <v>0</v>
      </c>
      <c r="G2094" s="5">
        <v>0</v>
      </c>
      <c r="H2094" s="5">
        <v>0</v>
      </c>
      <c r="I2094" s="5">
        <v>0</v>
      </c>
      <c r="J2094" s="5">
        <v>0</v>
      </c>
      <c r="K2094" s="5">
        <v>6</v>
      </c>
      <c r="L2094" s="5">
        <v>0</v>
      </c>
      <c r="M2094" s="5">
        <v>0</v>
      </c>
      <c r="N2094" s="5">
        <v>0</v>
      </c>
      <c r="O2094" s="6">
        <v>0</v>
      </c>
      <c r="P2094" s="6">
        <v>0</v>
      </c>
      <c r="Q2094" s="6">
        <v>0</v>
      </c>
      <c r="R2094" s="6">
        <v>0</v>
      </c>
      <c r="S2094" s="6">
        <v>0</v>
      </c>
      <c r="T2094" s="6">
        <v>7.5</v>
      </c>
      <c r="U2094" s="6">
        <v>0</v>
      </c>
      <c r="V2094" s="6">
        <v>0</v>
      </c>
      <c r="W2094" s="6">
        <v>0</v>
      </c>
      <c r="X2094" s="5">
        <v>45</v>
      </c>
      <c r="Y2094" s="5">
        <v>34</v>
      </c>
      <c r="Z2094" s="5">
        <v>2</v>
      </c>
      <c r="AA2094" s="5">
        <v>0</v>
      </c>
      <c r="AB2094" s="5">
        <v>0</v>
      </c>
      <c r="AC2094" s="5">
        <v>0</v>
      </c>
      <c r="AD2094" s="5">
        <v>45</v>
      </c>
      <c r="AE2094" s="5">
        <v>34</v>
      </c>
      <c r="AF2094" s="5">
        <v>2</v>
      </c>
      <c r="AG2094" s="6">
        <v>5.882352941176471</v>
      </c>
      <c r="AH2094" s="6">
        <v>75.555555555555557</v>
      </c>
      <c r="AI2094" s="3"/>
      <c r="AJ2094" s="3"/>
    </row>
    <row r="2095" spans="1:36" hidden="1" x14ac:dyDescent="0.2">
      <c r="A2095" s="1" t="str">
        <f t="shared" si="32"/>
        <v>East CambridgeshireChinese</v>
      </c>
      <c r="B2095" s="3" t="s">
        <v>167</v>
      </c>
      <c r="C2095" s="3" t="s">
        <v>168</v>
      </c>
      <c r="D2095" s="3" t="s">
        <v>713</v>
      </c>
      <c r="E2095" s="5">
        <v>290</v>
      </c>
      <c r="F2095" s="5">
        <v>0</v>
      </c>
      <c r="G2095" s="5">
        <v>0</v>
      </c>
      <c r="H2095" s="5">
        <v>0</v>
      </c>
      <c r="I2095" s="5">
        <v>0</v>
      </c>
      <c r="J2095" s="5">
        <v>0</v>
      </c>
      <c r="K2095" s="5">
        <v>19</v>
      </c>
      <c r="L2095" s="5">
        <v>0</v>
      </c>
      <c r="M2095" s="5">
        <v>0</v>
      </c>
      <c r="N2095" s="5">
        <v>0</v>
      </c>
      <c r="O2095" s="6">
        <v>0</v>
      </c>
      <c r="P2095" s="6">
        <v>0</v>
      </c>
      <c r="Q2095" s="6">
        <v>0</v>
      </c>
      <c r="R2095" s="6">
        <v>0</v>
      </c>
      <c r="S2095" s="6">
        <v>0</v>
      </c>
      <c r="T2095" s="6">
        <v>6.5517241379310347</v>
      </c>
      <c r="U2095" s="6">
        <v>0</v>
      </c>
      <c r="V2095" s="6">
        <v>0</v>
      </c>
      <c r="W2095" s="6">
        <v>0</v>
      </c>
      <c r="X2095" s="5">
        <v>125</v>
      </c>
      <c r="Y2095" s="5">
        <v>113</v>
      </c>
      <c r="Z2095" s="5">
        <v>3</v>
      </c>
      <c r="AA2095" s="5">
        <v>0</v>
      </c>
      <c r="AB2095" s="5">
        <v>0</v>
      </c>
      <c r="AC2095" s="5">
        <v>0</v>
      </c>
      <c r="AD2095" s="5">
        <v>125</v>
      </c>
      <c r="AE2095" s="5">
        <v>113</v>
      </c>
      <c r="AF2095" s="5">
        <v>3</v>
      </c>
      <c r="AG2095" s="6">
        <v>2.6548672566371683</v>
      </c>
      <c r="AH2095" s="6">
        <v>90.4</v>
      </c>
      <c r="AI2095" s="3"/>
      <c r="AJ2095" s="3"/>
    </row>
    <row r="2096" spans="1:36" hidden="1" x14ac:dyDescent="0.2">
      <c r="A2096" s="1" t="str">
        <f t="shared" si="32"/>
        <v>East CambridgeshireAsian Other</v>
      </c>
      <c r="B2096" s="3" t="s">
        <v>167</v>
      </c>
      <c r="C2096" s="3" t="s">
        <v>168</v>
      </c>
      <c r="D2096" s="3" t="s">
        <v>714</v>
      </c>
      <c r="E2096" s="5">
        <v>426</v>
      </c>
      <c r="F2096" s="5">
        <v>0</v>
      </c>
      <c r="G2096" s="5">
        <v>0</v>
      </c>
      <c r="H2096" s="5">
        <v>0</v>
      </c>
      <c r="I2096" s="5">
        <v>0</v>
      </c>
      <c r="J2096" s="5">
        <v>8</v>
      </c>
      <c r="K2096" s="5">
        <v>52</v>
      </c>
      <c r="L2096" s="5">
        <v>0</v>
      </c>
      <c r="M2096" s="5">
        <v>0</v>
      </c>
      <c r="N2096" s="5">
        <v>0</v>
      </c>
      <c r="O2096" s="6">
        <v>0</v>
      </c>
      <c r="P2096" s="6">
        <v>0</v>
      </c>
      <c r="Q2096" s="6">
        <v>0</v>
      </c>
      <c r="R2096" s="6">
        <v>0</v>
      </c>
      <c r="S2096" s="6">
        <v>1.8779342723004695</v>
      </c>
      <c r="T2096" s="6">
        <v>12.206572769953052</v>
      </c>
      <c r="U2096" s="6">
        <v>0</v>
      </c>
      <c r="V2096" s="6">
        <v>0</v>
      </c>
      <c r="W2096" s="6">
        <v>0</v>
      </c>
      <c r="X2096" s="5">
        <v>223</v>
      </c>
      <c r="Y2096" s="5">
        <v>181</v>
      </c>
      <c r="Z2096" s="5">
        <v>9</v>
      </c>
      <c r="AA2096" s="5">
        <v>0</v>
      </c>
      <c r="AB2096" s="5">
        <v>0</v>
      </c>
      <c r="AC2096" s="5">
        <v>0</v>
      </c>
      <c r="AD2096" s="5">
        <v>223</v>
      </c>
      <c r="AE2096" s="5">
        <v>181</v>
      </c>
      <c r="AF2096" s="5">
        <v>9</v>
      </c>
      <c r="AG2096" s="6">
        <v>4.972375690607735</v>
      </c>
      <c r="AH2096" s="6">
        <v>81.165919282511211</v>
      </c>
      <c r="AI2096" s="3"/>
      <c r="AJ2096" s="3"/>
    </row>
    <row r="2097" spans="1:36" hidden="1" x14ac:dyDescent="0.2">
      <c r="A2097" s="1" t="str">
        <f t="shared" si="32"/>
        <v>East CambridgeshireBlack African</v>
      </c>
      <c r="B2097" s="3" t="s">
        <v>167</v>
      </c>
      <c r="C2097" s="3" t="s">
        <v>168</v>
      </c>
      <c r="D2097" s="3" t="s">
        <v>715</v>
      </c>
      <c r="E2097" s="5">
        <v>288</v>
      </c>
      <c r="F2097" s="5">
        <v>0</v>
      </c>
      <c r="G2097" s="5">
        <v>0</v>
      </c>
      <c r="H2097" s="5">
        <v>0</v>
      </c>
      <c r="I2097" s="5">
        <v>0</v>
      </c>
      <c r="J2097" s="5">
        <v>8</v>
      </c>
      <c r="K2097" s="5">
        <v>29</v>
      </c>
      <c r="L2097" s="5">
        <v>0</v>
      </c>
      <c r="M2097" s="5">
        <v>0</v>
      </c>
      <c r="N2097" s="5">
        <v>0</v>
      </c>
      <c r="O2097" s="6">
        <v>0</v>
      </c>
      <c r="P2097" s="6">
        <v>0</v>
      </c>
      <c r="Q2097" s="6">
        <v>0</v>
      </c>
      <c r="R2097" s="6">
        <v>0</v>
      </c>
      <c r="S2097" s="6">
        <v>2.7777777777777777</v>
      </c>
      <c r="T2097" s="6">
        <v>10.069444444444445</v>
      </c>
      <c r="U2097" s="6">
        <v>0</v>
      </c>
      <c r="V2097" s="6">
        <v>0</v>
      </c>
      <c r="W2097" s="6">
        <v>0</v>
      </c>
      <c r="X2097" s="5">
        <v>129</v>
      </c>
      <c r="Y2097" s="5">
        <v>114</v>
      </c>
      <c r="Z2097" s="5">
        <v>5</v>
      </c>
      <c r="AA2097" s="5">
        <v>0</v>
      </c>
      <c r="AB2097" s="5">
        <v>0</v>
      </c>
      <c r="AC2097" s="5">
        <v>0</v>
      </c>
      <c r="AD2097" s="5">
        <v>129</v>
      </c>
      <c r="AE2097" s="5">
        <v>114</v>
      </c>
      <c r="AF2097" s="5">
        <v>5</v>
      </c>
      <c r="AG2097" s="6">
        <v>4.3859649122807021</v>
      </c>
      <c r="AH2097" s="6">
        <v>88.372093023255815</v>
      </c>
      <c r="AI2097" s="3"/>
      <c r="AJ2097" s="3"/>
    </row>
    <row r="2098" spans="1:36" hidden="1" x14ac:dyDescent="0.2">
      <c r="A2098" s="1" t="str">
        <f t="shared" si="32"/>
        <v>East CambridgeshireBlack Caribbean</v>
      </c>
      <c r="B2098" s="3" t="s">
        <v>167</v>
      </c>
      <c r="C2098" s="3" t="s">
        <v>168</v>
      </c>
      <c r="D2098" s="3" t="s">
        <v>716</v>
      </c>
      <c r="E2098" s="5">
        <v>95</v>
      </c>
      <c r="F2098" s="5">
        <v>0</v>
      </c>
      <c r="G2098" s="5">
        <v>0</v>
      </c>
      <c r="H2098" s="5">
        <v>0</v>
      </c>
      <c r="I2098" s="5">
        <v>0</v>
      </c>
      <c r="J2098" s="5">
        <v>5</v>
      </c>
      <c r="K2098" s="5">
        <v>10</v>
      </c>
      <c r="L2098" s="5">
        <v>0</v>
      </c>
      <c r="M2098" s="5">
        <v>0</v>
      </c>
      <c r="N2098" s="5">
        <v>0</v>
      </c>
      <c r="O2098" s="6">
        <v>0</v>
      </c>
      <c r="P2098" s="6">
        <v>0</v>
      </c>
      <c r="Q2098" s="6">
        <v>0</v>
      </c>
      <c r="R2098" s="6">
        <v>0</v>
      </c>
      <c r="S2098" s="6">
        <v>5.2631578947368425</v>
      </c>
      <c r="T2098" s="6">
        <v>10.526315789473685</v>
      </c>
      <c r="U2098" s="6">
        <v>0</v>
      </c>
      <c r="V2098" s="6">
        <v>0</v>
      </c>
      <c r="W2098" s="6">
        <v>0</v>
      </c>
      <c r="X2098" s="5">
        <v>57</v>
      </c>
      <c r="Y2098" s="5">
        <v>52</v>
      </c>
      <c r="Z2098" s="5">
        <v>1</v>
      </c>
      <c r="AA2098" s="5">
        <v>0</v>
      </c>
      <c r="AB2098" s="5">
        <v>0</v>
      </c>
      <c r="AC2098" s="5">
        <v>0</v>
      </c>
      <c r="AD2098" s="5">
        <v>57</v>
      </c>
      <c r="AE2098" s="5">
        <v>52</v>
      </c>
      <c r="AF2098" s="5">
        <v>1</v>
      </c>
      <c r="AG2098" s="6">
        <v>1.9230769230769231</v>
      </c>
      <c r="AH2098" s="6">
        <v>91.228070175438603</v>
      </c>
      <c r="AI2098" s="3"/>
      <c r="AJ2098" s="3"/>
    </row>
    <row r="2099" spans="1:36" hidden="1" x14ac:dyDescent="0.2">
      <c r="A2099" s="1" t="str">
        <f t="shared" si="32"/>
        <v>East CambridgeshireBlack Other</v>
      </c>
      <c r="B2099" s="3" t="s">
        <v>167</v>
      </c>
      <c r="C2099" s="3" t="s">
        <v>168</v>
      </c>
      <c r="D2099" s="3" t="s">
        <v>717</v>
      </c>
      <c r="E2099" s="5">
        <v>123</v>
      </c>
      <c r="F2099" s="5">
        <v>0</v>
      </c>
      <c r="G2099" s="5">
        <v>0</v>
      </c>
      <c r="H2099" s="5">
        <v>0</v>
      </c>
      <c r="I2099" s="5">
        <v>0</v>
      </c>
      <c r="J2099" s="5">
        <v>7</v>
      </c>
      <c r="K2099" s="5">
        <v>12</v>
      </c>
      <c r="L2099" s="5">
        <v>0</v>
      </c>
      <c r="M2099" s="5">
        <v>0</v>
      </c>
      <c r="N2099" s="5">
        <v>0</v>
      </c>
      <c r="O2099" s="6">
        <v>0</v>
      </c>
      <c r="P2099" s="6">
        <v>0</v>
      </c>
      <c r="Q2099" s="6">
        <v>0</v>
      </c>
      <c r="R2099" s="6">
        <v>0</v>
      </c>
      <c r="S2099" s="6">
        <v>5.691056910569106</v>
      </c>
      <c r="T2099" s="6">
        <v>9.7560975609756095</v>
      </c>
      <c r="U2099" s="6">
        <v>0</v>
      </c>
      <c r="V2099" s="6">
        <v>0</v>
      </c>
      <c r="W2099" s="6">
        <v>0</v>
      </c>
      <c r="X2099" s="5">
        <v>67</v>
      </c>
      <c r="Y2099" s="5">
        <v>63</v>
      </c>
      <c r="Z2099" s="5">
        <v>3</v>
      </c>
      <c r="AA2099" s="5">
        <v>0</v>
      </c>
      <c r="AB2099" s="5">
        <v>0</v>
      </c>
      <c r="AC2099" s="5">
        <v>0</v>
      </c>
      <c r="AD2099" s="5">
        <v>67</v>
      </c>
      <c r="AE2099" s="5">
        <v>63</v>
      </c>
      <c r="AF2099" s="5">
        <v>3</v>
      </c>
      <c r="AG2099" s="6">
        <v>4.7619047619047619</v>
      </c>
      <c r="AH2099" s="6">
        <v>94.02985074626865</v>
      </c>
      <c r="AI2099" s="3"/>
      <c r="AJ2099" s="3"/>
    </row>
    <row r="2100" spans="1:36" hidden="1" x14ac:dyDescent="0.2">
      <c r="A2100" s="1" t="str">
        <f t="shared" si="32"/>
        <v>East CambridgeshireArab</v>
      </c>
      <c r="B2100" s="3" t="s">
        <v>167</v>
      </c>
      <c r="C2100" s="3" t="s">
        <v>168</v>
      </c>
      <c r="D2100" s="3" t="s">
        <v>699</v>
      </c>
      <c r="E2100" s="5">
        <v>66</v>
      </c>
      <c r="F2100" s="5">
        <v>0</v>
      </c>
      <c r="G2100" s="5">
        <v>0</v>
      </c>
      <c r="H2100" s="5">
        <v>0</v>
      </c>
      <c r="I2100" s="5">
        <v>0</v>
      </c>
      <c r="J2100" s="5">
        <v>1</v>
      </c>
      <c r="K2100" s="5">
        <v>7</v>
      </c>
      <c r="L2100" s="5">
        <v>0</v>
      </c>
      <c r="M2100" s="5">
        <v>0</v>
      </c>
      <c r="N2100" s="5">
        <v>0</v>
      </c>
      <c r="O2100" s="6">
        <v>0</v>
      </c>
      <c r="P2100" s="6">
        <v>0</v>
      </c>
      <c r="Q2100" s="6">
        <v>0</v>
      </c>
      <c r="R2100" s="6">
        <v>0</v>
      </c>
      <c r="S2100" s="6">
        <v>1.5151515151515151</v>
      </c>
      <c r="T2100" s="6">
        <v>10.606060606060606</v>
      </c>
      <c r="U2100" s="6">
        <v>0</v>
      </c>
      <c r="V2100" s="6">
        <v>0</v>
      </c>
      <c r="W2100" s="6">
        <v>0</v>
      </c>
      <c r="X2100" s="5">
        <v>40</v>
      </c>
      <c r="Y2100" s="5">
        <v>33</v>
      </c>
      <c r="Z2100" s="5">
        <v>8</v>
      </c>
      <c r="AA2100" s="5">
        <v>0</v>
      </c>
      <c r="AB2100" s="5">
        <v>0</v>
      </c>
      <c r="AC2100" s="5">
        <v>0</v>
      </c>
      <c r="AD2100" s="5">
        <v>40</v>
      </c>
      <c r="AE2100" s="5">
        <v>33</v>
      </c>
      <c r="AF2100" s="5">
        <v>8</v>
      </c>
      <c r="AG2100" s="6">
        <v>24.242424242424242</v>
      </c>
      <c r="AH2100" s="6">
        <v>82.5</v>
      </c>
      <c r="AI2100" s="3"/>
      <c r="AJ2100" s="3"/>
    </row>
    <row r="2101" spans="1:36" hidden="1" x14ac:dyDescent="0.2">
      <c r="A2101" s="1" t="str">
        <f t="shared" si="32"/>
        <v>East CambridgeshireOther</v>
      </c>
      <c r="B2101" s="3" t="s">
        <v>167</v>
      </c>
      <c r="C2101" s="3" t="s">
        <v>168</v>
      </c>
      <c r="D2101" s="3" t="s">
        <v>718</v>
      </c>
      <c r="E2101" s="5">
        <v>176</v>
      </c>
      <c r="F2101" s="5">
        <v>0</v>
      </c>
      <c r="G2101" s="5">
        <v>0</v>
      </c>
      <c r="H2101" s="5">
        <v>0</v>
      </c>
      <c r="I2101" s="5">
        <v>0</v>
      </c>
      <c r="J2101" s="5">
        <v>5</v>
      </c>
      <c r="K2101" s="5">
        <v>21</v>
      </c>
      <c r="L2101" s="5">
        <v>0</v>
      </c>
      <c r="M2101" s="5">
        <v>0</v>
      </c>
      <c r="N2101" s="5">
        <v>0</v>
      </c>
      <c r="O2101" s="6">
        <v>0</v>
      </c>
      <c r="P2101" s="6">
        <v>0</v>
      </c>
      <c r="Q2101" s="6">
        <v>0</v>
      </c>
      <c r="R2101" s="6">
        <v>0</v>
      </c>
      <c r="S2101" s="6">
        <v>2.8409090909090908</v>
      </c>
      <c r="T2101" s="6">
        <v>11.931818181818182</v>
      </c>
      <c r="U2101" s="6">
        <v>0</v>
      </c>
      <c r="V2101" s="6">
        <v>0</v>
      </c>
      <c r="W2101" s="6">
        <v>0</v>
      </c>
      <c r="X2101" s="5">
        <v>100</v>
      </c>
      <c r="Y2101" s="5">
        <v>81</v>
      </c>
      <c r="Z2101" s="5">
        <v>0</v>
      </c>
      <c r="AA2101" s="5">
        <v>0</v>
      </c>
      <c r="AB2101" s="5">
        <v>0</v>
      </c>
      <c r="AC2101" s="5">
        <v>0</v>
      </c>
      <c r="AD2101" s="5">
        <v>100</v>
      </c>
      <c r="AE2101" s="5">
        <v>81</v>
      </c>
      <c r="AF2101" s="5">
        <v>0</v>
      </c>
      <c r="AG2101" s="6">
        <v>0</v>
      </c>
      <c r="AH2101" s="6">
        <v>81</v>
      </c>
      <c r="AI2101" s="3"/>
      <c r="AJ2101" s="3"/>
    </row>
    <row r="2102" spans="1:36" x14ac:dyDescent="0.2">
      <c r="A2102" s="1" t="str">
        <f t="shared" si="32"/>
        <v>East DevonAll people</v>
      </c>
      <c r="B2102" s="3" t="s">
        <v>203</v>
      </c>
      <c r="C2102" s="3" t="s">
        <v>204</v>
      </c>
      <c r="D2102" s="3" t="s">
        <v>700</v>
      </c>
      <c r="E2102" s="5">
        <v>132457</v>
      </c>
      <c r="F2102" s="5">
        <v>0</v>
      </c>
      <c r="G2102" s="5">
        <v>0</v>
      </c>
      <c r="H2102" s="5">
        <v>0</v>
      </c>
      <c r="I2102" s="5">
        <v>0</v>
      </c>
      <c r="J2102" s="5">
        <v>0</v>
      </c>
      <c r="K2102" s="5">
        <v>35899</v>
      </c>
      <c r="L2102" s="5">
        <v>0</v>
      </c>
      <c r="M2102" s="5">
        <v>5070</v>
      </c>
      <c r="N2102" s="5">
        <v>0</v>
      </c>
      <c r="O2102" s="6">
        <v>0</v>
      </c>
      <c r="P2102" s="6">
        <v>0</v>
      </c>
      <c r="Q2102" s="6">
        <v>0</v>
      </c>
      <c r="R2102" s="6">
        <v>0</v>
      </c>
      <c r="S2102" s="6">
        <v>0</v>
      </c>
      <c r="T2102" s="6">
        <v>27.102380395147105</v>
      </c>
      <c r="U2102" s="6">
        <v>0</v>
      </c>
      <c r="V2102" s="6">
        <v>3.8276572774560802</v>
      </c>
      <c r="W2102" s="6">
        <v>0</v>
      </c>
      <c r="X2102" s="5">
        <v>34498</v>
      </c>
      <c r="Y2102" s="5">
        <v>30996</v>
      </c>
      <c r="Z2102" s="5">
        <v>1021</v>
      </c>
      <c r="AA2102" s="5">
        <v>0</v>
      </c>
      <c r="AB2102" s="5">
        <v>0</v>
      </c>
      <c r="AC2102" s="5">
        <v>0</v>
      </c>
      <c r="AD2102" s="5">
        <v>34498</v>
      </c>
      <c r="AE2102" s="5">
        <v>30996</v>
      </c>
      <c r="AF2102" s="5">
        <v>1021</v>
      </c>
      <c r="AG2102" s="6">
        <v>3.2939734159246354</v>
      </c>
      <c r="AH2102" s="6">
        <v>89.848686880398859</v>
      </c>
      <c r="AI2102" s="3"/>
      <c r="AJ2102" s="3"/>
    </row>
    <row r="2103" spans="1:36" hidden="1" x14ac:dyDescent="0.2">
      <c r="A2103" s="1" t="str">
        <f t="shared" si="32"/>
        <v>East DevonWhite British</v>
      </c>
      <c r="B2103" s="3" t="s">
        <v>203</v>
      </c>
      <c r="C2103" s="3" t="s">
        <v>204</v>
      </c>
      <c r="D2103" s="3" t="s">
        <v>701</v>
      </c>
      <c r="E2103" s="5">
        <v>127442</v>
      </c>
      <c r="F2103" s="5">
        <v>0</v>
      </c>
      <c r="G2103" s="5">
        <v>0</v>
      </c>
      <c r="H2103" s="5">
        <v>0</v>
      </c>
      <c r="I2103" s="5">
        <v>0</v>
      </c>
      <c r="J2103" s="5">
        <v>0</v>
      </c>
      <c r="K2103" s="5">
        <v>34745</v>
      </c>
      <c r="L2103" s="5">
        <v>0</v>
      </c>
      <c r="M2103" s="5">
        <v>4717</v>
      </c>
      <c r="N2103" s="5">
        <v>0</v>
      </c>
      <c r="O2103" s="6">
        <v>0</v>
      </c>
      <c r="P2103" s="6">
        <v>0</v>
      </c>
      <c r="Q2103" s="6">
        <v>0</v>
      </c>
      <c r="R2103" s="6">
        <v>0</v>
      </c>
      <c r="S2103" s="6">
        <v>0</v>
      </c>
      <c r="T2103" s="6">
        <v>27.263382558340265</v>
      </c>
      <c r="U2103" s="6">
        <v>0</v>
      </c>
      <c r="V2103" s="6">
        <v>3.7012915679289402</v>
      </c>
      <c r="W2103" s="6">
        <v>0</v>
      </c>
      <c r="X2103" s="5">
        <v>32545</v>
      </c>
      <c r="Y2103" s="5">
        <v>29270</v>
      </c>
      <c r="Z2103" s="5">
        <v>971</v>
      </c>
      <c r="AA2103" s="5">
        <v>0</v>
      </c>
      <c r="AB2103" s="5">
        <v>0</v>
      </c>
      <c r="AC2103" s="5">
        <v>0</v>
      </c>
      <c r="AD2103" s="5">
        <v>32545</v>
      </c>
      <c r="AE2103" s="5">
        <v>29270</v>
      </c>
      <c r="AF2103" s="5">
        <v>971</v>
      </c>
      <c r="AG2103" s="6">
        <v>3.3173898189272291</v>
      </c>
      <c r="AH2103" s="6">
        <v>89.937010293439855</v>
      </c>
      <c r="AI2103" s="3"/>
      <c r="AJ2103" s="3"/>
    </row>
    <row r="2104" spans="1:36" hidden="1" x14ac:dyDescent="0.2">
      <c r="A2104" s="1" t="str">
        <f t="shared" si="32"/>
        <v>East DevonMinorities - all other than White British</v>
      </c>
      <c r="B2104" s="3" t="s">
        <v>203</v>
      </c>
      <c r="C2104" s="3" t="s">
        <v>204</v>
      </c>
      <c r="D2104" s="3" t="s">
        <v>702</v>
      </c>
      <c r="E2104" s="5">
        <v>5015</v>
      </c>
      <c r="F2104" s="5">
        <v>0</v>
      </c>
      <c r="G2104" s="5">
        <v>0</v>
      </c>
      <c r="H2104" s="5">
        <v>0</v>
      </c>
      <c r="I2104" s="5">
        <v>0</v>
      </c>
      <c r="J2104" s="5">
        <v>0</v>
      </c>
      <c r="K2104" s="5">
        <v>1154</v>
      </c>
      <c r="L2104" s="5">
        <v>0</v>
      </c>
      <c r="M2104" s="5">
        <v>353</v>
      </c>
      <c r="N2104" s="5">
        <v>0</v>
      </c>
      <c r="O2104" s="6">
        <v>0</v>
      </c>
      <c r="P2104" s="6">
        <v>0</v>
      </c>
      <c r="Q2104" s="6">
        <v>0</v>
      </c>
      <c r="R2104" s="6">
        <v>0</v>
      </c>
      <c r="S2104" s="6">
        <v>0</v>
      </c>
      <c r="T2104" s="6">
        <v>23.010967098703887</v>
      </c>
      <c r="U2104" s="6">
        <v>0</v>
      </c>
      <c r="V2104" s="6">
        <v>7.03888334995015</v>
      </c>
      <c r="W2104" s="6">
        <v>0</v>
      </c>
      <c r="X2104" s="5">
        <v>1953</v>
      </c>
      <c r="Y2104" s="5">
        <v>1726</v>
      </c>
      <c r="Z2104" s="5">
        <v>50</v>
      </c>
      <c r="AA2104" s="5">
        <v>0</v>
      </c>
      <c r="AB2104" s="5">
        <v>0</v>
      </c>
      <c r="AC2104" s="5">
        <v>0</v>
      </c>
      <c r="AD2104" s="5">
        <v>1953</v>
      </c>
      <c r="AE2104" s="5">
        <v>1726</v>
      </c>
      <c r="AF2104" s="5">
        <v>50</v>
      </c>
      <c r="AG2104" s="6">
        <v>2.8968713789107765</v>
      </c>
      <c r="AH2104" s="6">
        <v>88.376856118791608</v>
      </c>
      <c r="AI2104" s="3"/>
      <c r="AJ2104" s="3"/>
    </row>
    <row r="2105" spans="1:36" hidden="1" x14ac:dyDescent="0.2">
      <c r="A2105" s="1" t="str">
        <f t="shared" si="32"/>
        <v>East DevonWhite Irish</v>
      </c>
      <c r="B2105" s="3" t="s">
        <v>203</v>
      </c>
      <c r="C2105" s="3" t="s">
        <v>204</v>
      </c>
      <c r="D2105" s="3" t="s">
        <v>703</v>
      </c>
      <c r="E2105" s="5">
        <v>593</v>
      </c>
      <c r="F2105" s="5">
        <v>0</v>
      </c>
      <c r="G2105" s="5">
        <v>0</v>
      </c>
      <c r="H2105" s="5">
        <v>0</v>
      </c>
      <c r="I2105" s="5">
        <v>0</v>
      </c>
      <c r="J2105" s="5">
        <v>0</v>
      </c>
      <c r="K2105" s="5">
        <v>171</v>
      </c>
      <c r="L2105" s="5">
        <v>0</v>
      </c>
      <c r="M2105" s="5">
        <v>21</v>
      </c>
      <c r="N2105" s="5">
        <v>0</v>
      </c>
      <c r="O2105" s="6">
        <v>0</v>
      </c>
      <c r="P2105" s="6">
        <v>0</v>
      </c>
      <c r="Q2105" s="6">
        <v>0</v>
      </c>
      <c r="R2105" s="6">
        <v>0</v>
      </c>
      <c r="S2105" s="6">
        <v>0</v>
      </c>
      <c r="T2105" s="6">
        <v>28.836424957841484</v>
      </c>
      <c r="U2105" s="6">
        <v>0</v>
      </c>
      <c r="V2105" s="6">
        <v>3.5413153456998314</v>
      </c>
      <c r="W2105" s="6">
        <v>0</v>
      </c>
      <c r="X2105" s="5">
        <v>131</v>
      </c>
      <c r="Y2105" s="5">
        <v>115</v>
      </c>
      <c r="Z2105" s="5">
        <v>6</v>
      </c>
      <c r="AA2105" s="5">
        <v>0</v>
      </c>
      <c r="AB2105" s="5">
        <v>0</v>
      </c>
      <c r="AC2105" s="5">
        <v>0</v>
      </c>
      <c r="AD2105" s="5">
        <v>131</v>
      </c>
      <c r="AE2105" s="5">
        <v>115</v>
      </c>
      <c r="AF2105" s="5">
        <v>6</v>
      </c>
      <c r="AG2105" s="6">
        <v>5.2173913043478262</v>
      </c>
      <c r="AH2105" s="6">
        <v>87.786259541984734</v>
      </c>
      <c r="AI2105" s="3"/>
      <c r="AJ2105" s="3"/>
    </row>
    <row r="2106" spans="1:36" hidden="1" x14ac:dyDescent="0.2">
      <c r="A2106" s="1" t="str">
        <f t="shared" si="32"/>
        <v>East DevonWhite Gyspy or Irish Traveller</v>
      </c>
      <c r="B2106" s="3" t="s">
        <v>203</v>
      </c>
      <c r="C2106" s="3" t="s">
        <v>204</v>
      </c>
      <c r="D2106" s="3" t="s">
        <v>704</v>
      </c>
      <c r="E2106" s="5">
        <v>90</v>
      </c>
      <c r="F2106" s="5">
        <v>0</v>
      </c>
      <c r="G2106" s="5">
        <v>0</v>
      </c>
      <c r="H2106" s="5">
        <v>0</v>
      </c>
      <c r="I2106" s="5">
        <v>0</v>
      </c>
      <c r="J2106" s="5">
        <v>0</v>
      </c>
      <c r="K2106" s="5">
        <v>27</v>
      </c>
      <c r="L2106" s="5">
        <v>0</v>
      </c>
      <c r="M2106" s="5">
        <v>4</v>
      </c>
      <c r="N2106" s="5">
        <v>0</v>
      </c>
      <c r="O2106" s="6">
        <v>0</v>
      </c>
      <c r="P2106" s="6">
        <v>0</v>
      </c>
      <c r="Q2106" s="6">
        <v>0</v>
      </c>
      <c r="R2106" s="6">
        <v>0</v>
      </c>
      <c r="S2106" s="6">
        <v>0</v>
      </c>
      <c r="T2106" s="6">
        <v>30</v>
      </c>
      <c r="U2106" s="6">
        <v>0</v>
      </c>
      <c r="V2106" s="6">
        <v>4.4444444444444446</v>
      </c>
      <c r="W2106" s="6">
        <v>0</v>
      </c>
      <c r="X2106" s="5">
        <v>38</v>
      </c>
      <c r="Y2106" s="5">
        <v>23</v>
      </c>
      <c r="Z2106" s="5">
        <v>4</v>
      </c>
      <c r="AA2106" s="5">
        <v>0</v>
      </c>
      <c r="AB2106" s="5">
        <v>0</v>
      </c>
      <c r="AC2106" s="5">
        <v>0</v>
      </c>
      <c r="AD2106" s="5">
        <v>38</v>
      </c>
      <c r="AE2106" s="5">
        <v>23</v>
      </c>
      <c r="AF2106" s="5">
        <v>4</v>
      </c>
      <c r="AG2106" s="6">
        <v>17.391304347826086</v>
      </c>
      <c r="AH2106" s="6">
        <v>60.526315789473685</v>
      </c>
      <c r="AI2106" s="3"/>
      <c r="AJ2106" s="3"/>
    </row>
    <row r="2107" spans="1:36" hidden="1" x14ac:dyDescent="0.2">
      <c r="A2107" s="1" t="str">
        <f t="shared" si="32"/>
        <v>East DevonWhite Other</v>
      </c>
      <c r="B2107" s="3" t="s">
        <v>203</v>
      </c>
      <c r="C2107" s="3" t="s">
        <v>204</v>
      </c>
      <c r="D2107" s="3" t="s">
        <v>705</v>
      </c>
      <c r="E2107" s="5">
        <v>2222</v>
      </c>
      <c r="F2107" s="5">
        <v>0</v>
      </c>
      <c r="G2107" s="5">
        <v>0</v>
      </c>
      <c r="H2107" s="5">
        <v>0</v>
      </c>
      <c r="I2107" s="5">
        <v>0</v>
      </c>
      <c r="J2107" s="5">
        <v>0</v>
      </c>
      <c r="K2107" s="5">
        <v>478</v>
      </c>
      <c r="L2107" s="5">
        <v>0</v>
      </c>
      <c r="M2107" s="5">
        <v>165</v>
      </c>
      <c r="N2107" s="5">
        <v>0</v>
      </c>
      <c r="O2107" s="6">
        <v>0</v>
      </c>
      <c r="P2107" s="6">
        <v>0</v>
      </c>
      <c r="Q2107" s="6">
        <v>0</v>
      </c>
      <c r="R2107" s="6">
        <v>0</v>
      </c>
      <c r="S2107" s="6">
        <v>0</v>
      </c>
      <c r="T2107" s="6">
        <v>21.512151215121513</v>
      </c>
      <c r="U2107" s="6">
        <v>0</v>
      </c>
      <c r="V2107" s="6">
        <v>7.4257425742574261</v>
      </c>
      <c r="W2107" s="6">
        <v>0</v>
      </c>
      <c r="X2107" s="5">
        <v>994</v>
      </c>
      <c r="Y2107" s="5">
        <v>900</v>
      </c>
      <c r="Z2107" s="5">
        <v>25</v>
      </c>
      <c r="AA2107" s="5">
        <v>0</v>
      </c>
      <c r="AB2107" s="5">
        <v>0</v>
      </c>
      <c r="AC2107" s="5">
        <v>0</v>
      </c>
      <c r="AD2107" s="5">
        <v>994</v>
      </c>
      <c r="AE2107" s="5">
        <v>900</v>
      </c>
      <c r="AF2107" s="5">
        <v>25</v>
      </c>
      <c r="AG2107" s="6">
        <v>2.7777777777777777</v>
      </c>
      <c r="AH2107" s="6">
        <v>90.543259557344058</v>
      </c>
      <c r="AI2107" s="3"/>
      <c r="AJ2107" s="3"/>
    </row>
    <row r="2108" spans="1:36" hidden="1" x14ac:dyDescent="0.2">
      <c r="A2108" s="1" t="str">
        <f t="shared" si="32"/>
        <v>East DevonMixed White and Black Caribbean</v>
      </c>
      <c r="B2108" s="3" t="s">
        <v>203</v>
      </c>
      <c r="C2108" s="3" t="s">
        <v>204</v>
      </c>
      <c r="D2108" s="3" t="s">
        <v>706</v>
      </c>
      <c r="E2108" s="5">
        <v>238</v>
      </c>
      <c r="F2108" s="5">
        <v>0</v>
      </c>
      <c r="G2108" s="5">
        <v>0</v>
      </c>
      <c r="H2108" s="5">
        <v>0</v>
      </c>
      <c r="I2108" s="5">
        <v>0</v>
      </c>
      <c r="J2108" s="5">
        <v>0</v>
      </c>
      <c r="K2108" s="5">
        <v>55</v>
      </c>
      <c r="L2108" s="5">
        <v>0</v>
      </c>
      <c r="M2108" s="5">
        <v>14</v>
      </c>
      <c r="N2108" s="5">
        <v>0</v>
      </c>
      <c r="O2108" s="6">
        <v>0</v>
      </c>
      <c r="P2108" s="6">
        <v>0</v>
      </c>
      <c r="Q2108" s="6">
        <v>0</v>
      </c>
      <c r="R2108" s="6">
        <v>0</v>
      </c>
      <c r="S2108" s="6">
        <v>0</v>
      </c>
      <c r="T2108" s="6">
        <v>23.109243697478991</v>
      </c>
      <c r="U2108" s="6">
        <v>0</v>
      </c>
      <c r="V2108" s="6">
        <v>5.882352941176471</v>
      </c>
      <c r="W2108" s="6">
        <v>0</v>
      </c>
      <c r="X2108" s="5">
        <v>57</v>
      </c>
      <c r="Y2108" s="5">
        <v>51</v>
      </c>
      <c r="Z2108" s="5">
        <v>0</v>
      </c>
      <c r="AA2108" s="5">
        <v>0</v>
      </c>
      <c r="AB2108" s="5">
        <v>0</v>
      </c>
      <c r="AC2108" s="5">
        <v>0</v>
      </c>
      <c r="AD2108" s="5">
        <v>57</v>
      </c>
      <c r="AE2108" s="5">
        <v>51</v>
      </c>
      <c r="AF2108" s="5">
        <v>0</v>
      </c>
      <c r="AG2108" s="6">
        <v>0</v>
      </c>
      <c r="AH2108" s="6">
        <v>89.473684210526315</v>
      </c>
      <c r="AI2108" s="3"/>
      <c r="AJ2108" s="3"/>
    </row>
    <row r="2109" spans="1:36" hidden="1" x14ac:dyDescent="0.2">
      <c r="A2109" s="1" t="str">
        <f t="shared" si="32"/>
        <v>East DevonMixed White and Black African</v>
      </c>
      <c r="B2109" s="3" t="s">
        <v>203</v>
      </c>
      <c r="C2109" s="3" t="s">
        <v>204</v>
      </c>
      <c r="D2109" s="3" t="s">
        <v>707</v>
      </c>
      <c r="E2109" s="5">
        <v>89</v>
      </c>
      <c r="F2109" s="5">
        <v>0</v>
      </c>
      <c r="G2109" s="5">
        <v>0</v>
      </c>
      <c r="H2109" s="5">
        <v>0</v>
      </c>
      <c r="I2109" s="5">
        <v>0</v>
      </c>
      <c r="J2109" s="5">
        <v>0</v>
      </c>
      <c r="K2109" s="5">
        <v>32</v>
      </c>
      <c r="L2109" s="5">
        <v>0</v>
      </c>
      <c r="M2109" s="5">
        <v>0</v>
      </c>
      <c r="N2109" s="5">
        <v>0</v>
      </c>
      <c r="O2109" s="6">
        <v>0</v>
      </c>
      <c r="P2109" s="6">
        <v>0</v>
      </c>
      <c r="Q2109" s="6">
        <v>0</v>
      </c>
      <c r="R2109" s="6">
        <v>0</v>
      </c>
      <c r="S2109" s="6">
        <v>0</v>
      </c>
      <c r="T2109" s="6">
        <v>35.955056179775283</v>
      </c>
      <c r="U2109" s="6">
        <v>0</v>
      </c>
      <c r="V2109" s="6">
        <v>0</v>
      </c>
      <c r="W2109" s="6">
        <v>0</v>
      </c>
      <c r="X2109" s="5">
        <v>18</v>
      </c>
      <c r="Y2109" s="5">
        <v>16</v>
      </c>
      <c r="Z2109" s="5">
        <v>0</v>
      </c>
      <c r="AA2109" s="5">
        <v>0</v>
      </c>
      <c r="AB2109" s="5">
        <v>0</v>
      </c>
      <c r="AC2109" s="5">
        <v>0</v>
      </c>
      <c r="AD2109" s="5">
        <v>18</v>
      </c>
      <c r="AE2109" s="5">
        <v>16</v>
      </c>
      <c r="AF2109" s="5">
        <v>0</v>
      </c>
      <c r="AG2109" s="6">
        <v>0</v>
      </c>
      <c r="AH2109" s="6">
        <v>88.888888888888886</v>
      </c>
      <c r="AI2109" s="3"/>
      <c r="AJ2109" s="3"/>
    </row>
    <row r="2110" spans="1:36" hidden="1" x14ac:dyDescent="0.2">
      <c r="A2110" s="1" t="str">
        <f t="shared" si="32"/>
        <v>East DevonMixed White and Asian</v>
      </c>
      <c r="B2110" s="3" t="s">
        <v>203</v>
      </c>
      <c r="C2110" s="3" t="s">
        <v>204</v>
      </c>
      <c r="D2110" s="3" t="s">
        <v>708</v>
      </c>
      <c r="E2110" s="5">
        <v>358</v>
      </c>
      <c r="F2110" s="5">
        <v>0</v>
      </c>
      <c r="G2110" s="5">
        <v>0</v>
      </c>
      <c r="H2110" s="5">
        <v>0</v>
      </c>
      <c r="I2110" s="5">
        <v>0</v>
      </c>
      <c r="J2110" s="5">
        <v>0</v>
      </c>
      <c r="K2110" s="5">
        <v>98</v>
      </c>
      <c r="L2110" s="5">
        <v>0</v>
      </c>
      <c r="M2110" s="5">
        <v>25</v>
      </c>
      <c r="N2110" s="5">
        <v>0</v>
      </c>
      <c r="O2110" s="6">
        <v>0</v>
      </c>
      <c r="P2110" s="6">
        <v>0</v>
      </c>
      <c r="Q2110" s="6">
        <v>0</v>
      </c>
      <c r="R2110" s="6">
        <v>0</v>
      </c>
      <c r="S2110" s="6">
        <v>0</v>
      </c>
      <c r="T2110" s="6">
        <v>27.374301675977655</v>
      </c>
      <c r="U2110" s="6">
        <v>0</v>
      </c>
      <c r="V2110" s="6">
        <v>6.983240223463687</v>
      </c>
      <c r="W2110" s="6">
        <v>0</v>
      </c>
      <c r="X2110" s="5">
        <v>83</v>
      </c>
      <c r="Y2110" s="5">
        <v>75</v>
      </c>
      <c r="Z2110" s="5">
        <v>3</v>
      </c>
      <c r="AA2110" s="5">
        <v>0</v>
      </c>
      <c r="AB2110" s="5">
        <v>0</v>
      </c>
      <c r="AC2110" s="5">
        <v>0</v>
      </c>
      <c r="AD2110" s="5">
        <v>83</v>
      </c>
      <c r="AE2110" s="5">
        <v>75</v>
      </c>
      <c r="AF2110" s="5">
        <v>3</v>
      </c>
      <c r="AG2110" s="6">
        <v>4</v>
      </c>
      <c r="AH2110" s="6">
        <v>90.361445783132524</v>
      </c>
      <c r="AI2110" s="3"/>
      <c r="AJ2110" s="3"/>
    </row>
    <row r="2111" spans="1:36" hidden="1" x14ac:dyDescent="0.2">
      <c r="A2111" s="1" t="str">
        <f t="shared" si="32"/>
        <v>East DevonMixed Other</v>
      </c>
      <c r="B2111" s="3" t="s">
        <v>203</v>
      </c>
      <c r="C2111" s="3" t="s">
        <v>204</v>
      </c>
      <c r="D2111" s="3" t="s">
        <v>709</v>
      </c>
      <c r="E2111" s="5">
        <v>219</v>
      </c>
      <c r="F2111" s="5">
        <v>0</v>
      </c>
      <c r="G2111" s="5">
        <v>0</v>
      </c>
      <c r="H2111" s="5">
        <v>0</v>
      </c>
      <c r="I2111" s="5">
        <v>0</v>
      </c>
      <c r="J2111" s="5">
        <v>0</v>
      </c>
      <c r="K2111" s="5">
        <v>57</v>
      </c>
      <c r="L2111" s="5">
        <v>0</v>
      </c>
      <c r="M2111" s="5">
        <v>18</v>
      </c>
      <c r="N2111" s="5">
        <v>0</v>
      </c>
      <c r="O2111" s="6">
        <v>0</v>
      </c>
      <c r="P2111" s="6">
        <v>0</v>
      </c>
      <c r="Q2111" s="6">
        <v>0</v>
      </c>
      <c r="R2111" s="6">
        <v>0</v>
      </c>
      <c r="S2111" s="6">
        <v>0</v>
      </c>
      <c r="T2111" s="6">
        <v>26.027397260273972</v>
      </c>
      <c r="U2111" s="6">
        <v>0</v>
      </c>
      <c r="V2111" s="6">
        <v>8.2191780821917817</v>
      </c>
      <c r="W2111" s="6">
        <v>0</v>
      </c>
      <c r="X2111" s="5">
        <v>65</v>
      </c>
      <c r="Y2111" s="5">
        <v>51</v>
      </c>
      <c r="Z2111" s="5">
        <v>3</v>
      </c>
      <c r="AA2111" s="5">
        <v>0</v>
      </c>
      <c r="AB2111" s="5">
        <v>0</v>
      </c>
      <c r="AC2111" s="5">
        <v>0</v>
      </c>
      <c r="AD2111" s="5">
        <v>65</v>
      </c>
      <c r="AE2111" s="5">
        <v>51</v>
      </c>
      <c r="AF2111" s="5">
        <v>3</v>
      </c>
      <c r="AG2111" s="6">
        <v>5.882352941176471</v>
      </c>
      <c r="AH2111" s="6">
        <v>78.461538461538467</v>
      </c>
      <c r="AI2111" s="3"/>
      <c r="AJ2111" s="3"/>
    </row>
    <row r="2112" spans="1:36" hidden="1" x14ac:dyDescent="0.2">
      <c r="A2112" s="1" t="str">
        <f t="shared" si="32"/>
        <v>East DevonIndian</v>
      </c>
      <c r="B2112" s="3" t="s">
        <v>203</v>
      </c>
      <c r="C2112" s="3" t="s">
        <v>204</v>
      </c>
      <c r="D2112" s="3" t="s">
        <v>710</v>
      </c>
      <c r="E2112" s="5">
        <v>220</v>
      </c>
      <c r="F2112" s="5">
        <v>0</v>
      </c>
      <c r="G2112" s="5">
        <v>0</v>
      </c>
      <c r="H2112" s="5">
        <v>0</v>
      </c>
      <c r="I2112" s="5">
        <v>0</v>
      </c>
      <c r="J2112" s="5">
        <v>0</v>
      </c>
      <c r="K2112" s="5">
        <v>33</v>
      </c>
      <c r="L2112" s="5">
        <v>0</v>
      </c>
      <c r="M2112" s="5">
        <v>26</v>
      </c>
      <c r="N2112" s="5">
        <v>0</v>
      </c>
      <c r="O2112" s="6">
        <v>0</v>
      </c>
      <c r="P2112" s="6">
        <v>0</v>
      </c>
      <c r="Q2112" s="6">
        <v>0</v>
      </c>
      <c r="R2112" s="6">
        <v>0</v>
      </c>
      <c r="S2112" s="6">
        <v>0</v>
      </c>
      <c r="T2112" s="6">
        <v>15</v>
      </c>
      <c r="U2112" s="6">
        <v>0</v>
      </c>
      <c r="V2112" s="6">
        <v>11.818181818181818</v>
      </c>
      <c r="W2112" s="6">
        <v>0</v>
      </c>
      <c r="X2112" s="5">
        <v>113</v>
      </c>
      <c r="Y2112" s="5">
        <v>100</v>
      </c>
      <c r="Z2112" s="5">
        <v>2</v>
      </c>
      <c r="AA2112" s="5">
        <v>0</v>
      </c>
      <c r="AB2112" s="5">
        <v>0</v>
      </c>
      <c r="AC2112" s="5">
        <v>0</v>
      </c>
      <c r="AD2112" s="5">
        <v>113</v>
      </c>
      <c r="AE2112" s="5">
        <v>100</v>
      </c>
      <c r="AF2112" s="5">
        <v>2</v>
      </c>
      <c r="AG2112" s="6">
        <v>2</v>
      </c>
      <c r="AH2112" s="6">
        <v>88.495575221238937</v>
      </c>
      <c r="AI2112" s="3"/>
      <c r="AJ2112" s="3"/>
    </row>
    <row r="2113" spans="1:36" hidden="1" x14ac:dyDescent="0.2">
      <c r="A2113" s="1" t="str">
        <f t="shared" si="32"/>
        <v>East DevonPakistani</v>
      </c>
      <c r="B2113" s="3" t="s">
        <v>203</v>
      </c>
      <c r="C2113" s="3" t="s">
        <v>204</v>
      </c>
      <c r="D2113" s="3" t="s">
        <v>711</v>
      </c>
      <c r="E2113" s="5">
        <v>6</v>
      </c>
      <c r="F2113" s="5">
        <v>0</v>
      </c>
      <c r="G2113" s="5">
        <v>0</v>
      </c>
      <c r="H2113" s="5">
        <v>0</v>
      </c>
      <c r="I2113" s="5">
        <v>0</v>
      </c>
      <c r="J2113" s="5">
        <v>0</v>
      </c>
      <c r="K2113" s="5">
        <v>1</v>
      </c>
      <c r="L2113" s="5">
        <v>0</v>
      </c>
      <c r="M2113" s="5">
        <v>0</v>
      </c>
      <c r="N2113" s="5">
        <v>0</v>
      </c>
      <c r="O2113" s="6">
        <v>0</v>
      </c>
      <c r="P2113" s="6">
        <v>0</v>
      </c>
      <c r="Q2113" s="6">
        <v>0</v>
      </c>
      <c r="R2113" s="6">
        <v>0</v>
      </c>
      <c r="S2113" s="6">
        <v>0</v>
      </c>
      <c r="T2113" s="6">
        <v>16.666666666666668</v>
      </c>
      <c r="U2113" s="6">
        <v>0</v>
      </c>
      <c r="V2113" s="6">
        <v>0</v>
      </c>
      <c r="W2113" s="6">
        <v>0</v>
      </c>
      <c r="X2113" s="5">
        <v>5</v>
      </c>
      <c r="Y2113" s="5">
        <v>4</v>
      </c>
      <c r="Z2113" s="5">
        <v>0</v>
      </c>
      <c r="AA2113" s="5">
        <v>0</v>
      </c>
      <c r="AB2113" s="5">
        <v>0</v>
      </c>
      <c r="AC2113" s="5">
        <v>0</v>
      </c>
      <c r="AD2113" s="5">
        <v>5</v>
      </c>
      <c r="AE2113" s="5">
        <v>4</v>
      </c>
      <c r="AF2113" s="5">
        <v>0</v>
      </c>
      <c r="AG2113" s="6">
        <v>0</v>
      </c>
      <c r="AH2113" s="6">
        <v>80</v>
      </c>
      <c r="AI2113" s="3"/>
      <c r="AJ2113" s="3"/>
    </row>
    <row r="2114" spans="1:36" hidden="1" x14ac:dyDescent="0.2">
      <c r="A2114" s="1" t="str">
        <f t="shared" ref="A2114:A2177" si="33">C2114&amp;D2114</f>
        <v>East DevonBangladeshi</v>
      </c>
      <c r="B2114" s="3" t="s">
        <v>203</v>
      </c>
      <c r="C2114" s="3" t="s">
        <v>204</v>
      </c>
      <c r="D2114" s="3" t="s">
        <v>712</v>
      </c>
      <c r="E2114" s="5">
        <v>71</v>
      </c>
      <c r="F2114" s="5">
        <v>0</v>
      </c>
      <c r="G2114" s="5">
        <v>0</v>
      </c>
      <c r="H2114" s="5">
        <v>0</v>
      </c>
      <c r="I2114" s="5">
        <v>0</v>
      </c>
      <c r="J2114" s="5">
        <v>0</v>
      </c>
      <c r="K2114" s="5">
        <v>14</v>
      </c>
      <c r="L2114" s="5">
        <v>0</v>
      </c>
      <c r="M2114" s="5">
        <v>12</v>
      </c>
      <c r="N2114" s="5">
        <v>0</v>
      </c>
      <c r="O2114" s="6">
        <v>0</v>
      </c>
      <c r="P2114" s="6">
        <v>0</v>
      </c>
      <c r="Q2114" s="6">
        <v>0</v>
      </c>
      <c r="R2114" s="6">
        <v>0</v>
      </c>
      <c r="S2114" s="6">
        <v>0</v>
      </c>
      <c r="T2114" s="6">
        <v>19.718309859154928</v>
      </c>
      <c r="U2114" s="6">
        <v>0</v>
      </c>
      <c r="V2114" s="6">
        <v>16.901408450704224</v>
      </c>
      <c r="W2114" s="6">
        <v>0</v>
      </c>
      <c r="X2114" s="5">
        <v>35</v>
      </c>
      <c r="Y2114" s="5">
        <v>29</v>
      </c>
      <c r="Z2114" s="5">
        <v>1</v>
      </c>
      <c r="AA2114" s="5">
        <v>0</v>
      </c>
      <c r="AB2114" s="5">
        <v>0</v>
      </c>
      <c r="AC2114" s="5">
        <v>0</v>
      </c>
      <c r="AD2114" s="5">
        <v>35</v>
      </c>
      <c r="AE2114" s="5">
        <v>29</v>
      </c>
      <c r="AF2114" s="5">
        <v>1</v>
      </c>
      <c r="AG2114" s="6">
        <v>3.4482758620689653</v>
      </c>
      <c r="AH2114" s="6">
        <v>82.857142857142861</v>
      </c>
      <c r="AI2114" s="3"/>
      <c r="AJ2114" s="3"/>
    </row>
    <row r="2115" spans="1:36" hidden="1" x14ac:dyDescent="0.2">
      <c r="A2115" s="1" t="str">
        <f t="shared" si="33"/>
        <v>East DevonChinese</v>
      </c>
      <c r="B2115" s="3" t="s">
        <v>203</v>
      </c>
      <c r="C2115" s="3" t="s">
        <v>204</v>
      </c>
      <c r="D2115" s="3" t="s">
        <v>713</v>
      </c>
      <c r="E2115" s="5">
        <v>210</v>
      </c>
      <c r="F2115" s="5">
        <v>0</v>
      </c>
      <c r="G2115" s="5">
        <v>0</v>
      </c>
      <c r="H2115" s="5">
        <v>0</v>
      </c>
      <c r="I2115" s="5">
        <v>0</v>
      </c>
      <c r="J2115" s="5">
        <v>0</v>
      </c>
      <c r="K2115" s="5">
        <v>49</v>
      </c>
      <c r="L2115" s="5">
        <v>0</v>
      </c>
      <c r="M2115" s="5">
        <v>13</v>
      </c>
      <c r="N2115" s="5">
        <v>0</v>
      </c>
      <c r="O2115" s="6">
        <v>0</v>
      </c>
      <c r="P2115" s="6">
        <v>0</v>
      </c>
      <c r="Q2115" s="6">
        <v>0</v>
      </c>
      <c r="R2115" s="6">
        <v>0</v>
      </c>
      <c r="S2115" s="6">
        <v>0</v>
      </c>
      <c r="T2115" s="6">
        <v>23.333333333333332</v>
      </c>
      <c r="U2115" s="6">
        <v>0</v>
      </c>
      <c r="V2115" s="6">
        <v>6.1904761904761907</v>
      </c>
      <c r="W2115" s="6">
        <v>0</v>
      </c>
      <c r="X2115" s="5">
        <v>78</v>
      </c>
      <c r="Y2115" s="5">
        <v>70</v>
      </c>
      <c r="Z2115" s="5">
        <v>2</v>
      </c>
      <c r="AA2115" s="5">
        <v>0</v>
      </c>
      <c r="AB2115" s="5">
        <v>0</v>
      </c>
      <c r="AC2115" s="5">
        <v>0</v>
      </c>
      <c r="AD2115" s="5">
        <v>78</v>
      </c>
      <c r="AE2115" s="5">
        <v>70</v>
      </c>
      <c r="AF2115" s="5">
        <v>2</v>
      </c>
      <c r="AG2115" s="6">
        <v>2.8571428571428572</v>
      </c>
      <c r="AH2115" s="6">
        <v>89.743589743589737</v>
      </c>
      <c r="AI2115" s="3"/>
      <c r="AJ2115" s="3"/>
    </row>
    <row r="2116" spans="1:36" hidden="1" x14ac:dyDescent="0.2">
      <c r="A2116" s="1" t="str">
        <f t="shared" si="33"/>
        <v>East DevonAsian Other</v>
      </c>
      <c r="B2116" s="3" t="s">
        <v>203</v>
      </c>
      <c r="C2116" s="3" t="s">
        <v>204</v>
      </c>
      <c r="D2116" s="3" t="s">
        <v>714</v>
      </c>
      <c r="E2116" s="5">
        <v>423</v>
      </c>
      <c r="F2116" s="5">
        <v>0</v>
      </c>
      <c r="G2116" s="5">
        <v>0</v>
      </c>
      <c r="H2116" s="5">
        <v>0</v>
      </c>
      <c r="I2116" s="5">
        <v>0</v>
      </c>
      <c r="J2116" s="5">
        <v>0</v>
      </c>
      <c r="K2116" s="5">
        <v>64</v>
      </c>
      <c r="L2116" s="5">
        <v>0</v>
      </c>
      <c r="M2116" s="5">
        <v>34</v>
      </c>
      <c r="N2116" s="5">
        <v>0</v>
      </c>
      <c r="O2116" s="6">
        <v>0</v>
      </c>
      <c r="P2116" s="6">
        <v>0</v>
      </c>
      <c r="Q2116" s="6">
        <v>0</v>
      </c>
      <c r="R2116" s="6">
        <v>0</v>
      </c>
      <c r="S2116" s="6">
        <v>0</v>
      </c>
      <c r="T2116" s="6">
        <v>15.130023640661939</v>
      </c>
      <c r="U2116" s="6">
        <v>0</v>
      </c>
      <c r="V2116" s="6">
        <v>8.0378250591016549</v>
      </c>
      <c r="W2116" s="6">
        <v>0</v>
      </c>
      <c r="X2116" s="5">
        <v>195</v>
      </c>
      <c r="Y2116" s="5">
        <v>172</v>
      </c>
      <c r="Z2116" s="5">
        <v>2</v>
      </c>
      <c r="AA2116" s="5">
        <v>0</v>
      </c>
      <c r="AB2116" s="5">
        <v>0</v>
      </c>
      <c r="AC2116" s="5">
        <v>0</v>
      </c>
      <c r="AD2116" s="5">
        <v>195</v>
      </c>
      <c r="AE2116" s="5">
        <v>172</v>
      </c>
      <c r="AF2116" s="5">
        <v>2</v>
      </c>
      <c r="AG2116" s="6">
        <v>1.1627906976744187</v>
      </c>
      <c r="AH2116" s="6">
        <v>88.205128205128204</v>
      </c>
      <c r="AI2116" s="3"/>
      <c r="AJ2116" s="3"/>
    </row>
    <row r="2117" spans="1:36" hidden="1" x14ac:dyDescent="0.2">
      <c r="A2117" s="1" t="str">
        <f t="shared" si="33"/>
        <v>East DevonBlack African</v>
      </c>
      <c r="B2117" s="3" t="s">
        <v>203</v>
      </c>
      <c r="C2117" s="3" t="s">
        <v>204</v>
      </c>
      <c r="D2117" s="3" t="s">
        <v>715</v>
      </c>
      <c r="E2117" s="5">
        <v>68</v>
      </c>
      <c r="F2117" s="5">
        <v>0</v>
      </c>
      <c r="G2117" s="5">
        <v>0</v>
      </c>
      <c r="H2117" s="5">
        <v>0</v>
      </c>
      <c r="I2117" s="5">
        <v>0</v>
      </c>
      <c r="J2117" s="5">
        <v>0</v>
      </c>
      <c r="K2117" s="5">
        <v>15</v>
      </c>
      <c r="L2117" s="5">
        <v>0</v>
      </c>
      <c r="M2117" s="5">
        <v>4</v>
      </c>
      <c r="N2117" s="5">
        <v>0</v>
      </c>
      <c r="O2117" s="6">
        <v>0</v>
      </c>
      <c r="P2117" s="6">
        <v>0</v>
      </c>
      <c r="Q2117" s="6">
        <v>0</v>
      </c>
      <c r="R2117" s="6">
        <v>0</v>
      </c>
      <c r="S2117" s="6">
        <v>0</v>
      </c>
      <c r="T2117" s="6">
        <v>22.058823529411764</v>
      </c>
      <c r="U2117" s="6">
        <v>0</v>
      </c>
      <c r="V2117" s="6">
        <v>5.882352941176471</v>
      </c>
      <c r="W2117" s="6">
        <v>0</v>
      </c>
      <c r="X2117" s="5">
        <v>46</v>
      </c>
      <c r="Y2117" s="5">
        <v>38</v>
      </c>
      <c r="Z2117" s="5">
        <v>0</v>
      </c>
      <c r="AA2117" s="5">
        <v>0</v>
      </c>
      <c r="AB2117" s="5">
        <v>0</v>
      </c>
      <c r="AC2117" s="5">
        <v>0</v>
      </c>
      <c r="AD2117" s="5">
        <v>46</v>
      </c>
      <c r="AE2117" s="5">
        <v>38</v>
      </c>
      <c r="AF2117" s="5">
        <v>0</v>
      </c>
      <c r="AG2117" s="6">
        <v>0</v>
      </c>
      <c r="AH2117" s="6">
        <v>82.608695652173907</v>
      </c>
      <c r="AI2117" s="3"/>
      <c r="AJ2117" s="3"/>
    </row>
    <row r="2118" spans="1:36" hidden="1" x14ac:dyDescent="0.2">
      <c r="A2118" s="1" t="str">
        <f t="shared" si="33"/>
        <v>East DevonBlack Caribbean</v>
      </c>
      <c r="B2118" s="3" t="s">
        <v>203</v>
      </c>
      <c r="C2118" s="3" t="s">
        <v>204</v>
      </c>
      <c r="D2118" s="3" t="s">
        <v>716</v>
      </c>
      <c r="E2118" s="5">
        <v>61</v>
      </c>
      <c r="F2118" s="5">
        <v>0</v>
      </c>
      <c r="G2118" s="5">
        <v>0</v>
      </c>
      <c r="H2118" s="5">
        <v>0</v>
      </c>
      <c r="I2118" s="5">
        <v>0</v>
      </c>
      <c r="J2118" s="5">
        <v>0</v>
      </c>
      <c r="K2118" s="5">
        <v>15</v>
      </c>
      <c r="L2118" s="5">
        <v>0</v>
      </c>
      <c r="M2118" s="5">
        <v>7</v>
      </c>
      <c r="N2118" s="5">
        <v>0</v>
      </c>
      <c r="O2118" s="6">
        <v>0</v>
      </c>
      <c r="P2118" s="6">
        <v>0</v>
      </c>
      <c r="Q2118" s="6">
        <v>0</v>
      </c>
      <c r="R2118" s="6">
        <v>0</v>
      </c>
      <c r="S2118" s="6">
        <v>0</v>
      </c>
      <c r="T2118" s="6">
        <v>24.590163934426229</v>
      </c>
      <c r="U2118" s="6">
        <v>0</v>
      </c>
      <c r="V2118" s="6">
        <v>11.475409836065573</v>
      </c>
      <c r="W2118" s="6">
        <v>0</v>
      </c>
      <c r="X2118" s="5">
        <v>23</v>
      </c>
      <c r="Y2118" s="5">
        <v>23</v>
      </c>
      <c r="Z2118" s="5">
        <v>1</v>
      </c>
      <c r="AA2118" s="5">
        <v>0</v>
      </c>
      <c r="AB2118" s="5">
        <v>0</v>
      </c>
      <c r="AC2118" s="5">
        <v>0</v>
      </c>
      <c r="AD2118" s="5">
        <v>23</v>
      </c>
      <c r="AE2118" s="5">
        <v>23</v>
      </c>
      <c r="AF2118" s="5">
        <v>1</v>
      </c>
      <c r="AG2118" s="6">
        <v>4.3478260869565215</v>
      </c>
      <c r="AH2118" s="6">
        <v>100</v>
      </c>
      <c r="AI2118" s="3"/>
      <c r="AJ2118" s="3"/>
    </row>
    <row r="2119" spans="1:36" hidden="1" x14ac:dyDescent="0.2">
      <c r="A2119" s="1" t="str">
        <f t="shared" si="33"/>
        <v>East DevonBlack Other</v>
      </c>
      <c r="B2119" s="3" t="s">
        <v>203</v>
      </c>
      <c r="C2119" s="3" t="s">
        <v>204</v>
      </c>
      <c r="D2119" s="3" t="s">
        <v>717</v>
      </c>
      <c r="E2119" s="5">
        <v>17</v>
      </c>
      <c r="F2119" s="5">
        <v>0</v>
      </c>
      <c r="G2119" s="5">
        <v>0</v>
      </c>
      <c r="H2119" s="5">
        <v>0</v>
      </c>
      <c r="I2119" s="5">
        <v>0</v>
      </c>
      <c r="J2119" s="5">
        <v>0</v>
      </c>
      <c r="K2119" s="5">
        <v>4</v>
      </c>
      <c r="L2119" s="5">
        <v>0</v>
      </c>
      <c r="M2119" s="5">
        <v>1</v>
      </c>
      <c r="N2119" s="5">
        <v>0</v>
      </c>
      <c r="O2119" s="6">
        <v>0</v>
      </c>
      <c r="P2119" s="6">
        <v>0</v>
      </c>
      <c r="Q2119" s="6">
        <v>0</v>
      </c>
      <c r="R2119" s="6">
        <v>0</v>
      </c>
      <c r="S2119" s="6">
        <v>0</v>
      </c>
      <c r="T2119" s="6">
        <v>23.529411764705884</v>
      </c>
      <c r="U2119" s="6">
        <v>0</v>
      </c>
      <c r="V2119" s="6">
        <v>5.882352941176471</v>
      </c>
      <c r="W2119" s="6">
        <v>0</v>
      </c>
      <c r="X2119" s="5">
        <v>11</v>
      </c>
      <c r="Y2119" s="5">
        <v>11</v>
      </c>
      <c r="Z2119" s="5">
        <v>0</v>
      </c>
      <c r="AA2119" s="5">
        <v>0</v>
      </c>
      <c r="AB2119" s="5">
        <v>0</v>
      </c>
      <c r="AC2119" s="5">
        <v>0</v>
      </c>
      <c r="AD2119" s="5">
        <v>11</v>
      </c>
      <c r="AE2119" s="5">
        <v>11</v>
      </c>
      <c r="AF2119" s="5">
        <v>0</v>
      </c>
      <c r="AG2119" s="6">
        <v>0</v>
      </c>
      <c r="AH2119" s="6">
        <v>100</v>
      </c>
      <c r="AI2119" s="3"/>
      <c r="AJ2119" s="3"/>
    </row>
    <row r="2120" spans="1:36" hidden="1" x14ac:dyDescent="0.2">
      <c r="A2120" s="1" t="str">
        <f t="shared" si="33"/>
        <v>East DevonArab</v>
      </c>
      <c r="B2120" s="3" t="s">
        <v>203</v>
      </c>
      <c r="C2120" s="3" t="s">
        <v>204</v>
      </c>
      <c r="D2120" s="3" t="s">
        <v>699</v>
      </c>
      <c r="E2120" s="5">
        <v>35</v>
      </c>
      <c r="F2120" s="5">
        <v>0</v>
      </c>
      <c r="G2120" s="5">
        <v>0</v>
      </c>
      <c r="H2120" s="5">
        <v>0</v>
      </c>
      <c r="I2120" s="5">
        <v>0</v>
      </c>
      <c r="J2120" s="5">
        <v>0</v>
      </c>
      <c r="K2120" s="5">
        <v>7</v>
      </c>
      <c r="L2120" s="5">
        <v>0</v>
      </c>
      <c r="M2120" s="5">
        <v>1</v>
      </c>
      <c r="N2120" s="5">
        <v>0</v>
      </c>
      <c r="O2120" s="6">
        <v>0</v>
      </c>
      <c r="P2120" s="6">
        <v>0</v>
      </c>
      <c r="Q2120" s="6">
        <v>0</v>
      </c>
      <c r="R2120" s="6">
        <v>0</v>
      </c>
      <c r="S2120" s="6">
        <v>0</v>
      </c>
      <c r="T2120" s="6">
        <v>20</v>
      </c>
      <c r="U2120" s="6">
        <v>0</v>
      </c>
      <c r="V2120" s="6">
        <v>2.8571428571428572</v>
      </c>
      <c r="W2120" s="6">
        <v>0</v>
      </c>
      <c r="X2120" s="5">
        <v>16</v>
      </c>
      <c r="Y2120" s="5">
        <v>13</v>
      </c>
      <c r="Z2120" s="5">
        <v>1</v>
      </c>
      <c r="AA2120" s="5">
        <v>0</v>
      </c>
      <c r="AB2120" s="5">
        <v>0</v>
      </c>
      <c r="AC2120" s="5">
        <v>0</v>
      </c>
      <c r="AD2120" s="5">
        <v>16</v>
      </c>
      <c r="AE2120" s="5">
        <v>13</v>
      </c>
      <c r="AF2120" s="5">
        <v>1</v>
      </c>
      <c r="AG2120" s="6">
        <v>7.6923076923076925</v>
      </c>
      <c r="AH2120" s="6">
        <v>81.25</v>
      </c>
      <c r="AI2120" s="3"/>
      <c r="AJ2120" s="3"/>
    </row>
    <row r="2121" spans="1:36" hidden="1" x14ac:dyDescent="0.2">
      <c r="A2121" s="1" t="str">
        <f t="shared" si="33"/>
        <v>East DevonOther</v>
      </c>
      <c r="B2121" s="3" t="s">
        <v>203</v>
      </c>
      <c r="C2121" s="3" t="s">
        <v>204</v>
      </c>
      <c r="D2121" s="3" t="s">
        <v>718</v>
      </c>
      <c r="E2121" s="5">
        <v>95</v>
      </c>
      <c r="F2121" s="5">
        <v>0</v>
      </c>
      <c r="G2121" s="5">
        <v>0</v>
      </c>
      <c r="H2121" s="5">
        <v>0</v>
      </c>
      <c r="I2121" s="5">
        <v>0</v>
      </c>
      <c r="J2121" s="5">
        <v>0</v>
      </c>
      <c r="K2121" s="5">
        <v>34</v>
      </c>
      <c r="L2121" s="5">
        <v>0</v>
      </c>
      <c r="M2121" s="5">
        <v>8</v>
      </c>
      <c r="N2121" s="5">
        <v>0</v>
      </c>
      <c r="O2121" s="6">
        <v>0</v>
      </c>
      <c r="P2121" s="6">
        <v>0</v>
      </c>
      <c r="Q2121" s="6">
        <v>0</v>
      </c>
      <c r="R2121" s="6">
        <v>0</v>
      </c>
      <c r="S2121" s="6">
        <v>0</v>
      </c>
      <c r="T2121" s="6">
        <v>35.789473684210527</v>
      </c>
      <c r="U2121" s="6">
        <v>0</v>
      </c>
      <c r="V2121" s="6">
        <v>8.4210526315789469</v>
      </c>
      <c r="W2121" s="6">
        <v>0</v>
      </c>
      <c r="X2121" s="5">
        <v>45</v>
      </c>
      <c r="Y2121" s="5">
        <v>35</v>
      </c>
      <c r="Z2121" s="5">
        <v>0</v>
      </c>
      <c r="AA2121" s="5">
        <v>0</v>
      </c>
      <c r="AB2121" s="5">
        <v>0</v>
      </c>
      <c r="AC2121" s="5">
        <v>0</v>
      </c>
      <c r="AD2121" s="5">
        <v>45</v>
      </c>
      <c r="AE2121" s="5">
        <v>35</v>
      </c>
      <c r="AF2121" s="5">
        <v>0</v>
      </c>
      <c r="AG2121" s="6">
        <v>0</v>
      </c>
      <c r="AH2121" s="6">
        <v>77.777777777777771</v>
      </c>
      <c r="AI2121" s="3"/>
      <c r="AJ2121" s="3"/>
    </row>
    <row r="2122" spans="1:36" x14ac:dyDescent="0.2">
      <c r="A2122" s="1" t="str">
        <f t="shared" si="33"/>
        <v>East DorsetAll people</v>
      </c>
      <c r="B2122" s="3" t="s">
        <v>221</v>
      </c>
      <c r="C2122" s="3" t="s">
        <v>222</v>
      </c>
      <c r="D2122" s="3" t="s">
        <v>700</v>
      </c>
      <c r="E2122" s="5">
        <v>87166</v>
      </c>
      <c r="F2122" s="5">
        <v>0</v>
      </c>
      <c r="G2122" s="5">
        <v>0</v>
      </c>
      <c r="H2122" s="5">
        <v>0</v>
      </c>
      <c r="I2122" s="5">
        <v>0</v>
      </c>
      <c r="J2122" s="5">
        <v>0</v>
      </c>
      <c r="K2122" s="5">
        <v>8310</v>
      </c>
      <c r="L2122" s="5">
        <v>0</v>
      </c>
      <c r="M2122" s="5">
        <v>3252</v>
      </c>
      <c r="N2122" s="5">
        <v>0</v>
      </c>
      <c r="O2122" s="6">
        <v>0</v>
      </c>
      <c r="P2122" s="6">
        <v>0</v>
      </c>
      <c r="Q2122" s="6">
        <v>0</v>
      </c>
      <c r="R2122" s="6">
        <v>0</v>
      </c>
      <c r="S2122" s="6">
        <v>0</v>
      </c>
      <c r="T2122" s="6">
        <v>9.533533717275084</v>
      </c>
      <c r="U2122" s="6">
        <v>0</v>
      </c>
      <c r="V2122" s="6">
        <v>3.7308124727531378</v>
      </c>
      <c r="W2122" s="6">
        <v>0</v>
      </c>
      <c r="X2122" s="5">
        <v>22349</v>
      </c>
      <c r="Y2122" s="5">
        <v>19916</v>
      </c>
      <c r="Z2122" s="5">
        <v>603</v>
      </c>
      <c r="AA2122" s="5">
        <v>0</v>
      </c>
      <c r="AB2122" s="5">
        <v>0</v>
      </c>
      <c r="AC2122" s="5">
        <v>0</v>
      </c>
      <c r="AD2122" s="5">
        <v>22349</v>
      </c>
      <c r="AE2122" s="5">
        <v>19916</v>
      </c>
      <c r="AF2122" s="5">
        <v>603</v>
      </c>
      <c r="AG2122" s="6">
        <v>3.0277164089174531</v>
      </c>
      <c r="AH2122" s="6">
        <v>89.113606872790726</v>
      </c>
      <c r="AI2122" s="3"/>
      <c r="AJ2122" s="3"/>
    </row>
    <row r="2123" spans="1:36" hidden="1" x14ac:dyDescent="0.2">
      <c r="A2123" s="1" t="str">
        <f t="shared" si="33"/>
        <v>East DorsetWhite British</v>
      </c>
      <c r="B2123" s="3" t="s">
        <v>221</v>
      </c>
      <c r="C2123" s="3" t="s">
        <v>222</v>
      </c>
      <c r="D2123" s="3" t="s">
        <v>701</v>
      </c>
      <c r="E2123" s="5">
        <v>83876</v>
      </c>
      <c r="F2123" s="5">
        <v>0</v>
      </c>
      <c r="G2123" s="5">
        <v>0</v>
      </c>
      <c r="H2123" s="5">
        <v>0</v>
      </c>
      <c r="I2123" s="5">
        <v>0</v>
      </c>
      <c r="J2123" s="5">
        <v>0</v>
      </c>
      <c r="K2123" s="5">
        <v>8037</v>
      </c>
      <c r="L2123" s="5">
        <v>0</v>
      </c>
      <c r="M2123" s="5">
        <v>3164</v>
      </c>
      <c r="N2123" s="5">
        <v>0</v>
      </c>
      <c r="O2123" s="6">
        <v>0</v>
      </c>
      <c r="P2123" s="6">
        <v>0</v>
      </c>
      <c r="Q2123" s="6">
        <v>0</v>
      </c>
      <c r="R2123" s="6">
        <v>0</v>
      </c>
      <c r="S2123" s="6">
        <v>0</v>
      </c>
      <c r="T2123" s="6">
        <v>9.5820020029567452</v>
      </c>
      <c r="U2123" s="6">
        <v>0</v>
      </c>
      <c r="V2123" s="6">
        <v>3.7722352043492777</v>
      </c>
      <c r="W2123" s="6">
        <v>0</v>
      </c>
      <c r="X2123" s="5">
        <v>21181</v>
      </c>
      <c r="Y2123" s="5">
        <v>18910</v>
      </c>
      <c r="Z2123" s="5">
        <v>560</v>
      </c>
      <c r="AA2123" s="5">
        <v>0</v>
      </c>
      <c r="AB2123" s="5">
        <v>0</v>
      </c>
      <c r="AC2123" s="5">
        <v>0</v>
      </c>
      <c r="AD2123" s="5">
        <v>21181</v>
      </c>
      <c r="AE2123" s="5">
        <v>18910</v>
      </c>
      <c r="AF2123" s="5">
        <v>560</v>
      </c>
      <c r="AG2123" s="6">
        <v>2.9613960867265998</v>
      </c>
      <c r="AH2123" s="6">
        <v>89.278126622916758</v>
      </c>
      <c r="AI2123" s="3"/>
      <c r="AJ2123" s="3"/>
    </row>
    <row r="2124" spans="1:36" hidden="1" x14ac:dyDescent="0.2">
      <c r="A2124" s="1" t="str">
        <f t="shared" si="33"/>
        <v>East DorsetMinorities - all other than White British</v>
      </c>
      <c r="B2124" s="3" t="s">
        <v>221</v>
      </c>
      <c r="C2124" s="3" t="s">
        <v>222</v>
      </c>
      <c r="D2124" s="3" t="s">
        <v>702</v>
      </c>
      <c r="E2124" s="5">
        <v>3290</v>
      </c>
      <c r="F2124" s="5">
        <v>0</v>
      </c>
      <c r="G2124" s="5">
        <v>0</v>
      </c>
      <c r="H2124" s="5">
        <v>0</v>
      </c>
      <c r="I2124" s="5">
        <v>0</v>
      </c>
      <c r="J2124" s="5">
        <v>0</v>
      </c>
      <c r="K2124" s="5">
        <v>273</v>
      </c>
      <c r="L2124" s="5">
        <v>0</v>
      </c>
      <c r="M2124" s="5">
        <v>88</v>
      </c>
      <c r="N2124" s="5">
        <v>0</v>
      </c>
      <c r="O2124" s="6">
        <v>0</v>
      </c>
      <c r="P2124" s="6">
        <v>0</v>
      </c>
      <c r="Q2124" s="6">
        <v>0</v>
      </c>
      <c r="R2124" s="6">
        <v>0</v>
      </c>
      <c r="S2124" s="6">
        <v>0</v>
      </c>
      <c r="T2124" s="6">
        <v>8.2978723404255312</v>
      </c>
      <c r="U2124" s="6">
        <v>0</v>
      </c>
      <c r="V2124" s="6">
        <v>2.6747720364741641</v>
      </c>
      <c r="W2124" s="6">
        <v>0</v>
      </c>
      <c r="X2124" s="5">
        <v>1168</v>
      </c>
      <c r="Y2124" s="5">
        <v>1006</v>
      </c>
      <c r="Z2124" s="5">
        <v>43</v>
      </c>
      <c r="AA2124" s="5">
        <v>0</v>
      </c>
      <c r="AB2124" s="5">
        <v>0</v>
      </c>
      <c r="AC2124" s="5">
        <v>0</v>
      </c>
      <c r="AD2124" s="5">
        <v>1168</v>
      </c>
      <c r="AE2124" s="5">
        <v>1006</v>
      </c>
      <c r="AF2124" s="5">
        <v>43</v>
      </c>
      <c r="AG2124" s="6">
        <v>4.2743538767395624</v>
      </c>
      <c r="AH2124" s="6">
        <v>86.130136986301366</v>
      </c>
      <c r="AI2124" s="3"/>
      <c r="AJ2124" s="3"/>
    </row>
    <row r="2125" spans="1:36" hidden="1" x14ac:dyDescent="0.2">
      <c r="A2125" s="1" t="str">
        <f t="shared" si="33"/>
        <v>East DorsetWhite Irish</v>
      </c>
      <c r="B2125" s="3" t="s">
        <v>221</v>
      </c>
      <c r="C2125" s="3" t="s">
        <v>222</v>
      </c>
      <c r="D2125" s="3" t="s">
        <v>703</v>
      </c>
      <c r="E2125" s="5">
        <v>371</v>
      </c>
      <c r="F2125" s="5">
        <v>0</v>
      </c>
      <c r="G2125" s="5">
        <v>0</v>
      </c>
      <c r="H2125" s="5">
        <v>0</v>
      </c>
      <c r="I2125" s="5">
        <v>0</v>
      </c>
      <c r="J2125" s="5">
        <v>0</v>
      </c>
      <c r="K2125" s="5">
        <v>29</v>
      </c>
      <c r="L2125" s="5">
        <v>0</v>
      </c>
      <c r="M2125" s="5">
        <v>4</v>
      </c>
      <c r="N2125" s="5">
        <v>0</v>
      </c>
      <c r="O2125" s="6">
        <v>0</v>
      </c>
      <c r="P2125" s="6">
        <v>0</v>
      </c>
      <c r="Q2125" s="6">
        <v>0</v>
      </c>
      <c r="R2125" s="6">
        <v>0</v>
      </c>
      <c r="S2125" s="6">
        <v>0</v>
      </c>
      <c r="T2125" s="6">
        <v>7.8167115902964959</v>
      </c>
      <c r="U2125" s="6">
        <v>0</v>
      </c>
      <c r="V2125" s="6">
        <v>1.0781671159029649</v>
      </c>
      <c r="W2125" s="6">
        <v>0</v>
      </c>
      <c r="X2125" s="5">
        <v>78</v>
      </c>
      <c r="Y2125" s="5">
        <v>70</v>
      </c>
      <c r="Z2125" s="5">
        <v>2</v>
      </c>
      <c r="AA2125" s="5">
        <v>0</v>
      </c>
      <c r="AB2125" s="5">
        <v>0</v>
      </c>
      <c r="AC2125" s="5">
        <v>0</v>
      </c>
      <c r="AD2125" s="5">
        <v>78</v>
      </c>
      <c r="AE2125" s="5">
        <v>70</v>
      </c>
      <c r="AF2125" s="5">
        <v>2</v>
      </c>
      <c r="AG2125" s="6">
        <v>2.8571428571428572</v>
      </c>
      <c r="AH2125" s="6">
        <v>89.743589743589737</v>
      </c>
      <c r="AI2125" s="3"/>
      <c r="AJ2125" s="3"/>
    </row>
    <row r="2126" spans="1:36" hidden="1" x14ac:dyDescent="0.2">
      <c r="A2126" s="1" t="str">
        <f t="shared" si="33"/>
        <v>East DorsetWhite Gyspy or Irish Traveller</v>
      </c>
      <c r="B2126" s="3" t="s">
        <v>221</v>
      </c>
      <c r="C2126" s="3" t="s">
        <v>222</v>
      </c>
      <c r="D2126" s="3" t="s">
        <v>704</v>
      </c>
      <c r="E2126" s="5">
        <v>171</v>
      </c>
      <c r="F2126" s="5">
        <v>0</v>
      </c>
      <c r="G2126" s="5">
        <v>0</v>
      </c>
      <c r="H2126" s="5">
        <v>0</v>
      </c>
      <c r="I2126" s="5">
        <v>0</v>
      </c>
      <c r="J2126" s="5">
        <v>0</v>
      </c>
      <c r="K2126" s="5">
        <v>19</v>
      </c>
      <c r="L2126" s="5">
        <v>0</v>
      </c>
      <c r="M2126" s="5">
        <v>2</v>
      </c>
      <c r="N2126" s="5">
        <v>0</v>
      </c>
      <c r="O2126" s="6">
        <v>0</v>
      </c>
      <c r="P2126" s="6">
        <v>0</v>
      </c>
      <c r="Q2126" s="6">
        <v>0</v>
      </c>
      <c r="R2126" s="6">
        <v>0</v>
      </c>
      <c r="S2126" s="6">
        <v>0</v>
      </c>
      <c r="T2126" s="6">
        <v>11.111111111111111</v>
      </c>
      <c r="U2126" s="6">
        <v>0</v>
      </c>
      <c r="V2126" s="6">
        <v>1.1695906432748537</v>
      </c>
      <c r="W2126" s="6">
        <v>0</v>
      </c>
      <c r="X2126" s="5">
        <v>51</v>
      </c>
      <c r="Y2126" s="5">
        <v>31</v>
      </c>
      <c r="Z2126" s="5">
        <v>1</v>
      </c>
      <c r="AA2126" s="5">
        <v>0</v>
      </c>
      <c r="AB2126" s="5">
        <v>0</v>
      </c>
      <c r="AC2126" s="5">
        <v>0</v>
      </c>
      <c r="AD2126" s="5">
        <v>51</v>
      </c>
      <c r="AE2126" s="5">
        <v>31</v>
      </c>
      <c r="AF2126" s="5">
        <v>1</v>
      </c>
      <c r="AG2126" s="6">
        <v>3.225806451612903</v>
      </c>
      <c r="AH2126" s="6">
        <v>60.784313725490193</v>
      </c>
      <c r="AI2126" s="3"/>
      <c r="AJ2126" s="3"/>
    </row>
    <row r="2127" spans="1:36" hidden="1" x14ac:dyDescent="0.2">
      <c r="A2127" s="1" t="str">
        <f t="shared" si="33"/>
        <v>East DorsetWhite Other</v>
      </c>
      <c r="B2127" s="3" t="s">
        <v>221</v>
      </c>
      <c r="C2127" s="3" t="s">
        <v>222</v>
      </c>
      <c r="D2127" s="3" t="s">
        <v>705</v>
      </c>
      <c r="E2127" s="5">
        <v>1227</v>
      </c>
      <c r="F2127" s="5">
        <v>0</v>
      </c>
      <c r="G2127" s="5">
        <v>0</v>
      </c>
      <c r="H2127" s="5">
        <v>0</v>
      </c>
      <c r="I2127" s="5">
        <v>0</v>
      </c>
      <c r="J2127" s="5">
        <v>0</v>
      </c>
      <c r="K2127" s="5">
        <v>115</v>
      </c>
      <c r="L2127" s="5">
        <v>0</v>
      </c>
      <c r="M2127" s="5">
        <v>47</v>
      </c>
      <c r="N2127" s="5">
        <v>0</v>
      </c>
      <c r="O2127" s="6">
        <v>0</v>
      </c>
      <c r="P2127" s="6">
        <v>0</v>
      </c>
      <c r="Q2127" s="6">
        <v>0</v>
      </c>
      <c r="R2127" s="6">
        <v>0</v>
      </c>
      <c r="S2127" s="6">
        <v>0</v>
      </c>
      <c r="T2127" s="6">
        <v>9.3724531377343112</v>
      </c>
      <c r="U2127" s="6">
        <v>0</v>
      </c>
      <c r="V2127" s="6">
        <v>3.8304808475957621</v>
      </c>
      <c r="W2127" s="6">
        <v>0</v>
      </c>
      <c r="X2127" s="5">
        <v>511</v>
      </c>
      <c r="Y2127" s="5">
        <v>456</v>
      </c>
      <c r="Z2127" s="5">
        <v>18</v>
      </c>
      <c r="AA2127" s="5">
        <v>0</v>
      </c>
      <c r="AB2127" s="5">
        <v>0</v>
      </c>
      <c r="AC2127" s="5">
        <v>0</v>
      </c>
      <c r="AD2127" s="5">
        <v>511</v>
      </c>
      <c r="AE2127" s="5">
        <v>456</v>
      </c>
      <c r="AF2127" s="5">
        <v>18</v>
      </c>
      <c r="AG2127" s="6">
        <v>3.9473684210526314</v>
      </c>
      <c r="AH2127" s="6">
        <v>89.236790606653614</v>
      </c>
      <c r="AI2127" s="3"/>
      <c r="AJ2127" s="3"/>
    </row>
    <row r="2128" spans="1:36" hidden="1" x14ac:dyDescent="0.2">
      <c r="A2128" s="1" t="str">
        <f t="shared" si="33"/>
        <v>East DorsetMixed White and Black Caribbean</v>
      </c>
      <c r="B2128" s="3" t="s">
        <v>221</v>
      </c>
      <c r="C2128" s="3" t="s">
        <v>222</v>
      </c>
      <c r="D2128" s="3" t="s">
        <v>706</v>
      </c>
      <c r="E2128" s="5">
        <v>163</v>
      </c>
      <c r="F2128" s="5">
        <v>0</v>
      </c>
      <c r="G2128" s="5">
        <v>0</v>
      </c>
      <c r="H2128" s="5">
        <v>0</v>
      </c>
      <c r="I2128" s="5">
        <v>0</v>
      </c>
      <c r="J2128" s="5">
        <v>0</v>
      </c>
      <c r="K2128" s="5">
        <v>12</v>
      </c>
      <c r="L2128" s="5">
        <v>0</v>
      </c>
      <c r="M2128" s="5">
        <v>8</v>
      </c>
      <c r="N2128" s="5">
        <v>0</v>
      </c>
      <c r="O2128" s="6">
        <v>0</v>
      </c>
      <c r="P2128" s="6">
        <v>0</v>
      </c>
      <c r="Q2128" s="6">
        <v>0</v>
      </c>
      <c r="R2128" s="6">
        <v>0</v>
      </c>
      <c r="S2128" s="6">
        <v>0</v>
      </c>
      <c r="T2128" s="6">
        <v>7.3619631901840492</v>
      </c>
      <c r="U2128" s="6">
        <v>0</v>
      </c>
      <c r="V2128" s="6">
        <v>4.9079754601226995</v>
      </c>
      <c r="W2128" s="6">
        <v>0</v>
      </c>
      <c r="X2128" s="5">
        <v>38</v>
      </c>
      <c r="Y2128" s="5">
        <v>34</v>
      </c>
      <c r="Z2128" s="5">
        <v>1</v>
      </c>
      <c r="AA2128" s="5">
        <v>0</v>
      </c>
      <c r="AB2128" s="5">
        <v>0</v>
      </c>
      <c r="AC2128" s="5">
        <v>0</v>
      </c>
      <c r="AD2128" s="5">
        <v>38</v>
      </c>
      <c r="AE2128" s="5">
        <v>34</v>
      </c>
      <c r="AF2128" s="5">
        <v>1</v>
      </c>
      <c r="AG2128" s="6">
        <v>2.9411764705882355</v>
      </c>
      <c r="AH2128" s="6">
        <v>89.473684210526315</v>
      </c>
      <c r="AI2128" s="3"/>
      <c r="AJ2128" s="3"/>
    </row>
    <row r="2129" spans="1:36" hidden="1" x14ac:dyDescent="0.2">
      <c r="A2129" s="1" t="str">
        <f t="shared" si="33"/>
        <v>East DorsetMixed White and Black African</v>
      </c>
      <c r="B2129" s="3" t="s">
        <v>221</v>
      </c>
      <c r="C2129" s="3" t="s">
        <v>222</v>
      </c>
      <c r="D2129" s="3" t="s">
        <v>707</v>
      </c>
      <c r="E2129" s="5">
        <v>67</v>
      </c>
      <c r="F2129" s="5">
        <v>0</v>
      </c>
      <c r="G2129" s="5">
        <v>0</v>
      </c>
      <c r="H2129" s="5">
        <v>0</v>
      </c>
      <c r="I2129" s="5">
        <v>0</v>
      </c>
      <c r="J2129" s="5">
        <v>0</v>
      </c>
      <c r="K2129" s="5">
        <v>6</v>
      </c>
      <c r="L2129" s="5">
        <v>0</v>
      </c>
      <c r="M2129" s="5">
        <v>4</v>
      </c>
      <c r="N2129" s="5">
        <v>0</v>
      </c>
      <c r="O2129" s="6">
        <v>0</v>
      </c>
      <c r="P2129" s="6">
        <v>0</v>
      </c>
      <c r="Q2129" s="6">
        <v>0</v>
      </c>
      <c r="R2129" s="6">
        <v>0</v>
      </c>
      <c r="S2129" s="6">
        <v>0</v>
      </c>
      <c r="T2129" s="6">
        <v>8.9552238805970141</v>
      </c>
      <c r="U2129" s="6">
        <v>0</v>
      </c>
      <c r="V2129" s="6">
        <v>5.9701492537313436</v>
      </c>
      <c r="W2129" s="6">
        <v>0</v>
      </c>
      <c r="X2129" s="5">
        <v>18</v>
      </c>
      <c r="Y2129" s="5">
        <v>15</v>
      </c>
      <c r="Z2129" s="5">
        <v>0</v>
      </c>
      <c r="AA2129" s="5">
        <v>0</v>
      </c>
      <c r="AB2129" s="5">
        <v>0</v>
      </c>
      <c r="AC2129" s="5">
        <v>0</v>
      </c>
      <c r="AD2129" s="5">
        <v>18</v>
      </c>
      <c r="AE2129" s="5">
        <v>15</v>
      </c>
      <c r="AF2129" s="5">
        <v>0</v>
      </c>
      <c r="AG2129" s="6">
        <v>0</v>
      </c>
      <c r="AH2129" s="6">
        <v>83.333333333333329</v>
      </c>
      <c r="AI2129" s="3"/>
      <c r="AJ2129" s="3"/>
    </row>
    <row r="2130" spans="1:36" hidden="1" x14ac:dyDescent="0.2">
      <c r="A2130" s="1" t="str">
        <f t="shared" si="33"/>
        <v>East DorsetMixed White and Asian</v>
      </c>
      <c r="B2130" s="3" t="s">
        <v>221</v>
      </c>
      <c r="C2130" s="3" t="s">
        <v>222</v>
      </c>
      <c r="D2130" s="3" t="s">
        <v>708</v>
      </c>
      <c r="E2130" s="5">
        <v>229</v>
      </c>
      <c r="F2130" s="5">
        <v>0</v>
      </c>
      <c r="G2130" s="5">
        <v>0</v>
      </c>
      <c r="H2130" s="5">
        <v>0</v>
      </c>
      <c r="I2130" s="5">
        <v>0</v>
      </c>
      <c r="J2130" s="5">
        <v>0</v>
      </c>
      <c r="K2130" s="5">
        <v>16</v>
      </c>
      <c r="L2130" s="5">
        <v>0</v>
      </c>
      <c r="M2130" s="5">
        <v>5</v>
      </c>
      <c r="N2130" s="5">
        <v>0</v>
      </c>
      <c r="O2130" s="6">
        <v>0</v>
      </c>
      <c r="P2130" s="6">
        <v>0</v>
      </c>
      <c r="Q2130" s="6">
        <v>0</v>
      </c>
      <c r="R2130" s="6">
        <v>0</v>
      </c>
      <c r="S2130" s="6">
        <v>0</v>
      </c>
      <c r="T2130" s="6">
        <v>6.9868995633187776</v>
      </c>
      <c r="U2130" s="6">
        <v>0</v>
      </c>
      <c r="V2130" s="6">
        <v>2.1834061135371181</v>
      </c>
      <c r="W2130" s="6">
        <v>0</v>
      </c>
      <c r="X2130" s="5">
        <v>51</v>
      </c>
      <c r="Y2130" s="5">
        <v>44</v>
      </c>
      <c r="Z2130" s="5">
        <v>2</v>
      </c>
      <c r="AA2130" s="5">
        <v>0</v>
      </c>
      <c r="AB2130" s="5">
        <v>0</v>
      </c>
      <c r="AC2130" s="5">
        <v>0</v>
      </c>
      <c r="AD2130" s="5">
        <v>51</v>
      </c>
      <c r="AE2130" s="5">
        <v>44</v>
      </c>
      <c r="AF2130" s="5">
        <v>2</v>
      </c>
      <c r="AG2130" s="6">
        <v>4.5454545454545459</v>
      </c>
      <c r="AH2130" s="6">
        <v>86.274509803921575</v>
      </c>
      <c r="AI2130" s="3"/>
      <c r="AJ2130" s="3"/>
    </row>
    <row r="2131" spans="1:36" hidden="1" x14ac:dyDescent="0.2">
      <c r="A2131" s="1" t="str">
        <f t="shared" si="33"/>
        <v>East DorsetMixed Other</v>
      </c>
      <c r="B2131" s="3" t="s">
        <v>221</v>
      </c>
      <c r="C2131" s="3" t="s">
        <v>222</v>
      </c>
      <c r="D2131" s="3" t="s">
        <v>709</v>
      </c>
      <c r="E2131" s="5">
        <v>135</v>
      </c>
      <c r="F2131" s="5">
        <v>0</v>
      </c>
      <c r="G2131" s="5">
        <v>0</v>
      </c>
      <c r="H2131" s="5">
        <v>0</v>
      </c>
      <c r="I2131" s="5">
        <v>0</v>
      </c>
      <c r="J2131" s="5">
        <v>0</v>
      </c>
      <c r="K2131" s="5">
        <v>9</v>
      </c>
      <c r="L2131" s="5">
        <v>0</v>
      </c>
      <c r="M2131" s="5">
        <v>2</v>
      </c>
      <c r="N2131" s="5">
        <v>0</v>
      </c>
      <c r="O2131" s="6">
        <v>0</v>
      </c>
      <c r="P2131" s="6">
        <v>0</v>
      </c>
      <c r="Q2131" s="6">
        <v>0</v>
      </c>
      <c r="R2131" s="6">
        <v>0</v>
      </c>
      <c r="S2131" s="6">
        <v>0</v>
      </c>
      <c r="T2131" s="6">
        <v>6.666666666666667</v>
      </c>
      <c r="U2131" s="6">
        <v>0</v>
      </c>
      <c r="V2131" s="6">
        <v>1.4814814814814814</v>
      </c>
      <c r="W2131" s="6">
        <v>0</v>
      </c>
      <c r="X2131" s="5">
        <v>45</v>
      </c>
      <c r="Y2131" s="5">
        <v>41</v>
      </c>
      <c r="Z2131" s="5">
        <v>7</v>
      </c>
      <c r="AA2131" s="5">
        <v>0</v>
      </c>
      <c r="AB2131" s="5">
        <v>0</v>
      </c>
      <c r="AC2131" s="5">
        <v>0</v>
      </c>
      <c r="AD2131" s="5">
        <v>45</v>
      </c>
      <c r="AE2131" s="5">
        <v>41</v>
      </c>
      <c r="AF2131" s="5">
        <v>7</v>
      </c>
      <c r="AG2131" s="6">
        <v>17.073170731707318</v>
      </c>
      <c r="AH2131" s="6">
        <v>91.111111111111114</v>
      </c>
      <c r="AI2131" s="3"/>
      <c r="AJ2131" s="3"/>
    </row>
    <row r="2132" spans="1:36" hidden="1" x14ac:dyDescent="0.2">
      <c r="A2132" s="1" t="str">
        <f t="shared" si="33"/>
        <v>East DorsetIndian</v>
      </c>
      <c r="B2132" s="3" t="s">
        <v>221</v>
      </c>
      <c r="C2132" s="3" t="s">
        <v>222</v>
      </c>
      <c r="D2132" s="3" t="s">
        <v>710</v>
      </c>
      <c r="E2132" s="5">
        <v>157</v>
      </c>
      <c r="F2132" s="5">
        <v>0</v>
      </c>
      <c r="G2132" s="5">
        <v>0</v>
      </c>
      <c r="H2132" s="5">
        <v>0</v>
      </c>
      <c r="I2132" s="5">
        <v>0</v>
      </c>
      <c r="J2132" s="5">
        <v>0</v>
      </c>
      <c r="K2132" s="5">
        <v>11</v>
      </c>
      <c r="L2132" s="5">
        <v>0</v>
      </c>
      <c r="M2132" s="5">
        <v>1</v>
      </c>
      <c r="N2132" s="5">
        <v>0</v>
      </c>
      <c r="O2132" s="6">
        <v>0</v>
      </c>
      <c r="P2132" s="6">
        <v>0</v>
      </c>
      <c r="Q2132" s="6">
        <v>0</v>
      </c>
      <c r="R2132" s="6">
        <v>0</v>
      </c>
      <c r="S2132" s="6">
        <v>0</v>
      </c>
      <c r="T2132" s="6">
        <v>7.0063694267515926</v>
      </c>
      <c r="U2132" s="6">
        <v>0</v>
      </c>
      <c r="V2132" s="6">
        <v>0.63694267515923564</v>
      </c>
      <c r="W2132" s="6">
        <v>0</v>
      </c>
      <c r="X2132" s="5">
        <v>62</v>
      </c>
      <c r="Y2132" s="5">
        <v>57</v>
      </c>
      <c r="Z2132" s="5">
        <v>2</v>
      </c>
      <c r="AA2132" s="5">
        <v>0</v>
      </c>
      <c r="AB2132" s="5">
        <v>0</v>
      </c>
      <c r="AC2132" s="5">
        <v>0</v>
      </c>
      <c r="AD2132" s="5">
        <v>62</v>
      </c>
      <c r="AE2132" s="5">
        <v>57</v>
      </c>
      <c r="AF2132" s="5">
        <v>2</v>
      </c>
      <c r="AG2132" s="6">
        <v>3.5087719298245612</v>
      </c>
      <c r="AH2132" s="6">
        <v>91.935483870967744</v>
      </c>
      <c r="AI2132" s="3"/>
      <c r="AJ2132" s="3"/>
    </row>
    <row r="2133" spans="1:36" hidden="1" x14ac:dyDescent="0.2">
      <c r="A2133" s="1" t="str">
        <f t="shared" si="33"/>
        <v>East DorsetPakistani</v>
      </c>
      <c r="B2133" s="3" t="s">
        <v>221</v>
      </c>
      <c r="C2133" s="3" t="s">
        <v>222</v>
      </c>
      <c r="D2133" s="3" t="s">
        <v>711</v>
      </c>
      <c r="E2133" s="5">
        <v>43</v>
      </c>
      <c r="F2133" s="5">
        <v>0</v>
      </c>
      <c r="G2133" s="5">
        <v>0</v>
      </c>
      <c r="H2133" s="5">
        <v>0</v>
      </c>
      <c r="I2133" s="5">
        <v>0</v>
      </c>
      <c r="J2133" s="5">
        <v>0</v>
      </c>
      <c r="K2133" s="5">
        <v>1</v>
      </c>
      <c r="L2133" s="5">
        <v>0</v>
      </c>
      <c r="M2133" s="5">
        <v>0</v>
      </c>
      <c r="N2133" s="5">
        <v>0</v>
      </c>
      <c r="O2133" s="6">
        <v>0</v>
      </c>
      <c r="P2133" s="6">
        <v>0</v>
      </c>
      <c r="Q2133" s="6">
        <v>0</v>
      </c>
      <c r="R2133" s="6">
        <v>0</v>
      </c>
      <c r="S2133" s="6">
        <v>0</v>
      </c>
      <c r="T2133" s="6">
        <v>2.3255813953488373</v>
      </c>
      <c r="U2133" s="6">
        <v>0</v>
      </c>
      <c r="V2133" s="6">
        <v>0</v>
      </c>
      <c r="W2133" s="6">
        <v>0</v>
      </c>
      <c r="X2133" s="5">
        <v>16</v>
      </c>
      <c r="Y2133" s="5">
        <v>13</v>
      </c>
      <c r="Z2133" s="5">
        <v>2</v>
      </c>
      <c r="AA2133" s="5">
        <v>0</v>
      </c>
      <c r="AB2133" s="5">
        <v>0</v>
      </c>
      <c r="AC2133" s="5">
        <v>0</v>
      </c>
      <c r="AD2133" s="5">
        <v>16</v>
      </c>
      <c r="AE2133" s="5">
        <v>13</v>
      </c>
      <c r="AF2133" s="5">
        <v>2</v>
      </c>
      <c r="AG2133" s="6">
        <v>15.384615384615385</v>
      </c>
      <c r="AH2133" s="6">
        <v>81.25</v>
      </c>
      <c r="AI2133" s="3"/>
      <c r="AJ2133" s="3"/>
    </row>
    <row r="2134" spans="1:36" hidden="1" x14ac:dyDescent="0.2">
      <c r="A2134" s="1" t="str">
        <f t="shared" si="33"/>
        <v>East DorsetBangladeshi</v>
      </c>
      <c r="B2134" s="3" t="s">
        <v>221</v>
      </c>
      <c r="C2134" s="3" t="s">
        <v>222</v>
      </c>
      <c r="D2134" s="3" t="s">
        <v>712</v>
      </c>
      <c r="E2134" s="5">
        <v>198</v>
      </c>
      <c r="F2134" s="5">
        <v>0</v>
      </c>
      <c r="G2134" s="5">
        <v>0</v>
      </c>
      <c r="H2134" s="5">
        <v>0</v>
      </c>
      <c r="I2134" s="5">
        <v>0</v>
      </c>
      <c r="J2134" s="5">
        <v>0</v>
      </c>
      <c r="K2134" s="5">
        <v>6</v>
      </c>
      <c r="L2134" s="5">
        <v>0</v>
      </c>
      <c r="M2134" s="5">
        <v>0</v>
      </c>
      <c r="N2134" s="5">
        <v>0</v>
      </c>
      <c r="O2134" s="6">
        <v>0</v>
      </c>
      <c r="P2134" s="6">
        <v>0</v>
      </c>
      <c r="Q2134" s="6">
        <v>0</v>
      </c>
      <c r="R2134" s="6">
        <v>0</v>
      </c>
      <c r="S2134" s="6">
        <v>0</v>
      </c>
      <c r="T2134" s="6">
        <v>3.0303030303030303</v>
      </c>
      <c r="U2134" s="6">
        <v>0</v>
      </c>
      <c r="V2134" s="6">
        <v>0</v>
      </c>
      <c r="W2134" s="6">
        <v>0</v>
      </c>
      <c r="X2134" s="5">
        <v>65</v>
      </c>
      <c r="Y2134" s="5">
        <v>46</v>
      </c>
      <c r="Z2134" s="5">
        <v>2</v>
      </c>
      <c r="AA2134" s="5">
        <v>0</v>
      </c>
      <c r="AB2134" s="5">
        <v>0</v>
      </c>
      <c r="AC2134" s="5">
        <v>0</v>
      </c>
      <c r="AD2134" s="5">
        <v>65</v>
      </c>
      <c r="AE2134" s="5">
        <v>46</v>
      </c>
      <c r="AF2134" s="5">
        <v>2</v>
      </c>
      <c r="AG2134" s="6">
        <v>4.3478260869565215</v>
      </c>
      <c r="AH2134" s="6">
        <v>70.769230769230774</v>
      </c>
      <c r="AI2134" s="3"/>
      <c r="AJ2134" s="3"/>
    </row>
    <row r="2135" spans="1:36" hidden="1" x14ac:dyDescent="0.2">
      <c r="A2135" s="1" t="str">
        <f t="shared" si="33"/>
        <v>East DorsetChinese</v>
      </c>
      <c r="B2135" s="3" t="s">
        <v>221</v>
      </c>
      <c r="C2135" s="3" t="s">
        <v>222</v>
      </c>
      <c r="D2135" s="3" t="s">
        <v>713</v>
      </c>
      <c r="E2135" s="5">
        <v>167</v>
      </c>
      <c r="F2135" s="5">
        <v>0</v>
      </c>
      <c r="G2135" s="5">
        <v>0</v>
      </c>
      <c r="H2135" s="5">
        <v>0</v>
      </c>
      <c r="I2135" s="5">
        <v>0</v>
      </c>
      <c r="J2135" s="5">
        <v>0</v>
      </c>
      <c r="K2135" s="5">
        <v>23</v>
      </c>
      <c r="L2135" s="5">
        <v>0</v>
      </c>
      <c r="M2135" s="5">
        <v>4</v>
      </c>
      <c r="N2135" s="5">
        <v>0</v>
      </c>
      <c r="O2135" s="6">
        <v>0</v>
      </c>
      <c r="P2135" s="6">
        <v>0</v>
      </c>
      <c r="Q2135" s="6">
        <v>0</v>
      </c>
      <c r="R2135" s="6">
        <v>0</v>
      </c>
      <c r="S2135" s="6">
        <v>0</v>
      </c>
      <c r="T2135" s="6">
        <v>13.77245508982036</v>
      </c>
      <c r="U2135" s="6">
        <v>0</v>
      </c>
      <c r="V2135" s="6">
        <v>2.3952095808383231</v>
      </c>
      <c r="W2135" s="6">
        <v>0</v>
      </c>
      <c r="X2135" s="5">
        <v>67</v>
      </c>
      <c r="Y2135" s="5">
        <v>56</v>
      </c>
      <c r="Z2135" s="5">
        <v>2</v>
      </c>
      <c r="AA2135" s="5">
        <v>0</v>
      </c>
      <c r="AB2135" s="5">
        <v>0</v>
      </c>
      <c r="AC2135" s="5">
        <v>0</v>
      </c>
      <c r="AD2135" s="5">
        <v>67</v>
      </c>
      <c r="AE2135" s="5">
        <v>56</v>
      </c>
      <c r="AF2135" s="5">
        <v>2</v>
      </c>
      <c r="AG2135" s="6">
        <v>3.5714285714285716</v>
      </c>
      <c r="AH2135" s="6">
        <v>83.582089552238813</v>
      </c>
      <c r="AI2135" s="3"/>
      <c r="AJ2135" s="3"/>
    </row>
    <row r="2136" spans="1:36" hidden="1" x14ac:dyDescent="0.2">
      <c r="A2136" s="1" t="str">
        <f t="shared" si="33"/>
        <v>East DorsetAsian Other</v>
      </c>
      <c r="B2136" s="3" t="s">
        <v>221</v>
      </c>
      <c r="C2136" s="3" t="s">
        <v>222</v>
      </c>
      <c r="D2136" s="3" t="s">
        <v>714</v>
      </c>
      <c r="E2136" s="5">
        <v>172</v>
      </c>
      <c r="F2136" s="5">
        <v>0</v>
      </c>
      <c r="G2136" s="5">
        <v>0</v>
      </c>
      <c r="H2136" s="5">
        <v>0</v>
      </c>
      <c r="I2136" s="5">
        <v>0</v>
      </c>
      <c r="J2136" s="5">
        <v>0</v>
      </c>
      <c r="K2136" s="5">
        <v>13</v>
      </c>
      <c r="L2136" s="5">
        <v>0</v>
      </c>
      <c r="M2136" s="5">
        <v>4</v>
      </c>
      <c r="N2136" s="5">
        <v>0</v>
      </c>
      <c r="O2136" s="6">
        <v>0</v>
      </c>
      <c r="P2136" s="6">
        <v>0</v>
      </c>
      <c r="Q2136" s="6">
        <v>0</v>
      </c>
      <c r="R2136" s="6">
        <v>0</v>
      </c>
      <c r="S2136" s="6">
        <v>0</v>
      </c>
      <c r="T2136" s="6">
        <v>7.558139534883721</v>
      </c>
      <c r="U2136" s="6">
        <v>0</v>
      </c>
      <c r="V2136" s="6">
        <v>2.3255813953488373</v>
      </c>
      <c r="W2136" s="6">
        <v>0</v>
      </c>
      <c r="X2136" s="5">
        <v>81</v>
      </c>
      <c r="Y2136" s="5">
        <v>67</v>
      </c>
      <c r="Z2136" s="5">
        <v>1</v>
      </c>
      <c r="AA2136" s="5">
        <v>0</v>
      </c>
      <c r="AB2136" s="5">
        <v>0</v>
      </c>
      <c r="AC2136" s="5">
        <v>0</v>
      </c>
      <c r="AD2136" s="5">
        <v>81</v>
      </c>
      <c r="AE2136" s="5">
        <v>67</v>
      </c>
      <c r="AF2136" s="5">
        <v>1</v>
      </c>
      <c r="AG2136" s="6">
        <v>1.4925373134328359</v>
      </c>
      <c r="AH2136" s="6">
        <v>82.716049382716051</v>
      </c>
      <c r="AI2136" s="3"/>
      <c r="AJ2136" s="3"/>
    </row>
    <row r="2137" spans="1:36" hidden="1" x14ac:dyDescent="0.2">
      <c r="A2137" s="1" t="str">
        <f t="shared" si="33"/>
        <v>East DorsetBlack African</v>
      </c>
      <c r="B2137" s="3" t="s">
        <v>221</v>
      </c>
      <c r="C2137" s="3" t="s">
        <v>222</v>
      </c>
      <c r="D2137" s="3" t="s">
        <v>715</v>
      </c>
      <c r="E2137" s="5">
        <v>61</v>
      </c>
      <c r="F2137" s="5">
        <v>0</v>
      </c>
      <c r="G2137" s="5">
        <v>0</v>
      </c>
      <c r="H2137" s="5">
        <v>0</v>
      </c>
      <c r="I2137" s="5">
        <v>0</v>
      </c>
      <c r="J2137" s="5">
        <v>0</v>
      </c>
      <c r="K2137" s="5">
        <v>6</v>
      </c>
      <c r="L2137" s="5">
        <v>0</v>
      </c>
      <c r="M2137" s="5">
        <v>6</v>
      </c>
      <c r="N2137" s="5">
        <v>0</v>
      </c>
      <c r="O2137" s="6">
        <v>0</v>
      </c>
      <c r="P2137" s="6">
        <v>0</v>
      </c>
      <c r="Q2137" s="6">
        <v>0</v>
      </c>
      <c r="R2137" s="6">
        <v>0</v>
      </c>
      <c r="S2137" s="6">
        <v>0</v>
      </c>
      <c r="T2137" s="6">
        <v>9.8360655737704921</v>
      </c>
      <c r="U2137" s="6">
        <v>0</v>
      </c>
      <c r="V2137" s="6">
        <v>9.8360655737704921</v>
      </c>
      <c r="W2137" s="6">
        <v>0</v>
      </c>
      <c r="X2137" s="5">
        <v>28</v>
      </c>
      <c r="Y2137" s="5">
        <v>26</v>
      </c>
      <c r="Z2137" s="5">
        <v>1</v>
      </c>
      <c r="AA2137" s="5">
        <v>0</v>
      </c>
      <c r="AB2137" s="5">
        <v>0</v>
      </c>
      <c r="AC2137" s="5">
        <v>0</v>
      </c>
      <c r="AD2137" s="5">
        <v>28</v>
      </c>
      <c r="AE2137" s="5">
        <v>26</v>
      </c>
      <c r="AF2137" s="5">
        <v>1</v>
      </c>
      <c r="AG2137" s="6">
        <v>3.8461538461538463</v>
      </c>
      <c r="AH2137" s="6">
        <v>92.857142857142861</v>
      </c>
      <c r="AI2137" s="3"/>
      <c r="AJ2137" s="3"/>
    </row>
    <row r="2138" spans="1:36" hidden="1" x14ac:dyDescent="0.2">
      <c r="A2138" s="1" t="str">
        <f t="shared" si="33"/>
        <v>East DorsetBlack Caribbean</v>
      </c>
      <c r="B2138" s="3" t="s">
        <v>221</v>
      </c>
      <c r="C2138" s="3" t="s">
        <v>222</v>
      </c>
      <c r="D2138" s="3" t="s">
        <v>716</v>
      </c>
      <c r="E2138" s="5">
        <v>29</v>
      </c>
      <c r="F2138" s="5">
        <v>0</v>
      </c>
      <c r="G2138" s="5">
        <v>0</v>
      </c>
      <c r="H2138" s="5">
        <v>0</v>
      </c>
      <c r="I2138" s="5">
        <v>0</v>
      </c>
      <c r="J2138" s="5">
        <v>0</v>
      </c>
      <c r="K2138" s="5">
        <v>3</v>
      </c>
      <c r="L2138" s="5">
        <v>0</v>
      </c>
      <c r="M2138" s="5">
        <v>0</v>
      </c>
      <c r="N2138" s="5">
        <v>0</v>
      </c>
      <c r="O2138" s="6">
        <v>0</v>
      </c>
      <c r="P2138" s="6">
        <v>0</v>
      </c>
      <c r="Q2138" s="6">
        <v>0</v>
      </c>
      <c r="R2138" s="6">
        <v>0</v>
      </c>
      <c r="S2138" s="6">
        <v>0</v>
      </c>
      <c r="T2138" s="6">
        <v>10.344827586206897</v>
      </c>
      <c r="U2138" s="6">
        <v>0</v>
      </c>
      <c r="V2138" s="6">
        <v>0</v>
      </c>
      <c r="W2138" s="6">
        <v>0</v>
      </c>
      <c r="X2138" s="5">
        <v>12</v>
      </c>
      <c r="Y2138" s="5">
        <v>9</v>
      </c>
      <c r="Z2138" s="5">
        <v>1</v>
      </c>
      <c r="AA2138" s="5">
        <v>0</v>
      </c>
      <c r="AB2138" s="5">
        <v>0</v>
      </c>
      <c r="AC2138" s="5">
        <v>0</v>
      </c>
      <c r="AD2138" s="5">
        <v>12</v>
      </c>
      <c r="AE2138" s="5">
        <v>9</v>
      </c>
      <c r="AF2138" s="5">
        <v>1</v>
      </c>
      <c r="AG2138" s="6">
        <v>11.111111111111111</v>
      </c>
      <c r="AH2138" s="6">
        <v>75</v>
      </c>
      <c r="AI2138" s="3"/>
      <c r="AJ2138" s="3"/>
    </row>
    <row r="2139" spans="1:36" hidden="1" x14ac:dyDescent="0.2">
      <c r="A2139" s="1" t="str">
        <f t="shared" si="33"/>
        <v>East DorsetBlack Other</v>
      </c>
      <c r="B2139" s="3" t="s">
        <v>221</v>
      </c>
      <c r="C2139" s="3" t="s">
        <v>222</v>
      </c>
      <c r="D2139" s="3" t="s">
        <v>717</v>
      </c>
      <c r="E2139" s="5">
        <v>16</v>
      </c>
      <c r="F2139" s="5">
        <v>0</v>
      </c>
      <c r="G2139" s="5">
        <v>0</v>
      </c>
      <c r="H2139" s="5">
        <v>0</v>
      </c>
      <c r="I2139" s="5">
        <v>0</v>
      </c>
      <c r="J2139" s="5">
        <v>0</v>
      </c>
      <c r="K2139" s="5">
        <v>0</v>
      </c>
      <c r="L2139" s="5">
        <v>0</v>
      </c>
      <c r="M2139" s="5">
        <v>0</v>
      </c>
      <c r="N2139" s="5">
        <v>0</v>
      </c>
      <c r="O2139" s="6">
        <v>0</v>
      </c>
      <c r="P2139" s="6">
        <v>0</v>
      </c>
      <c r="Q2139" s="6">
        <v>0</v>
      </c>
      <c r="R2139" s="6">
        <v>0</v>
      </c>
      <c r="S2139" s="6">
        <v>0</v>
      </c>
      <c r="T2139" s="6">
        <v>0</v>
      </c>
      <c r="U2139" s="6">
        <v>0</v>
      </c>
      <c r="V2139" s="6">
        <v>0</v>
      </c>
      <c r="W2139" s="6">
        <v>0</v>
      </c>
      <c r="X2139" s="5">
        <v>7</v>
      </c>
      <c r="Y2139" s="5">
        <v>5</v>
      </c>
      <c r="Z2139" s="5">
        <v>1</v>
      </c>
      <c r="AA2139" s="5">
        <v>0</v>
      </c>
      <c r="AB2139" s="5">
        <v>0</v>
      </c>
      <c r="AC2139" s="5">
        <v>0</v>
      </c>
      <c r="AD2139" s="5">
        <v>7</v>
      </c>
      <c r="AE2139" s="5">
        <v>5</v>
      </c>
      <c r="AF2139" s="5">
        <v>1</v>
      </c>
      <c r="AG2139" s="6">
        <v>20</v>
      </c>
      <c r="AH2139" s="6">
        <v>71.428571428571431</v>
      </c>
      <c r="AI2139" s="3"/>
      <c r="AJ2139" s="3"/>
    </row>
    <row r="2140" spans="1:36" hidden="1" x14ac:dyDescent="0.2">
      <c r="A2140" s="1" t="str">
        <f t="shared" si="33"/>
        <v>East DorsetArab</v>
      </c>
      <c r="B2140" s="3" t="s">
        <v>221</v>
      </c>
      <c r="C2140" s="3" t="s">
        <v>222</v>
      </c>
      <c r="D2140" s="3" t="s">
        <v>699</v>
      </c>
      <c r="E2140" s="5">
        <v>26</v>
      </c>
      <c r="F2140" s="5">
        <v>0</v>
      </c>
      <c r="G2140" s="5">
        <v>0</v>
      </c>
      <c r="H2140" s="5">
        <v>0</v>
      </c>
      <c r="I2140" s="5">
        <v>0</v>
      </c>
      <c r="J2140" s="5">
        <v>0</v>
      </c>
      <c r="K2140" s="5">
        <v>1</v>
      </c>
      <c r="L2140" s="5">
        <v>0</v>
      </c>
      <c r="M2140" s="5">
        <v>0</v>
      </c>
      <c r="N2140" s="5">
        <v>0</v>
      </c>
      <c r="O2140" s="6">
        <v>0</v>
      </c>
      <c r="P2140" s="6">
        <v>0</v>
      </c>
      <c r="Q2140" s="6">
        <v>0</v>
      </c>
      <c r="R2140" s="6">
        <v>0</v>
      </c>
      <c r="S2140" s="6">
        <v>0</v>
      </c>
      <c r="T2140" s="6">
        <v>3.8461538461538463</v>
      </c>
      <c r="U2140" s="6">
        <v>0</v>
      </c>
      <c r="V2140" s="6">
        <v>0</v>
      </c>
      <c r="W2140" s="6">
        <v>0</v>
      </c>
      <c r="X2140" s="5">
        <v>11</v>
      </c>
      <c r="Y2140" s="5">
        <v>11</v>
      </c>
      <c r="Z2140" s="5">
        <v>0</v>
      </c>
      <c r="AA2140" s="5">
        <v>0</v>
      </c>
      <c r="AB2140" s="5">
        <v>0</v>
      </c>
      <c r="AC2140" s="5">
        <v>0</v>
      </c>
      <c r="AD2140" s="5">
        <v>11</v>
      </c>
      <c r="AE2140" s="5">
        <v>11</v>
      </c>
      <c r="AF2140" s="5">
        <v>0</v>
      </c>
      <c r="AG2140" s="6">
        <v>0</v>
      </c>
      <c r="AH2140" s="6">
        <v>100</v>
      </c>
      <c r="AI2140" s="3"/>
      <c r="AJ2140" s="3"/>
    </row>
    <row r="2141" spans="1:36" hidden="1" x14ac:dyDescent="0.2">
      <c r="A2141" s="1" t="str">
        <f t="shared" si="33"/>
        <v>East DorsetOther</v>
      </c>
      <c r="B2141" s="3" t="s">
        <v>221</v>
      </c>
      <c r="C2141" s="3" t="s">
        <v>222</v>
      </c>
      <c r="D2141" s="3" t="s">
        <v>718</v>
      </c>
      <c r="E2141" s="5">
        <v>58</v>
      </c>
      <c r="F2141" s="5">
        <v>0</v>
      </c>
      <c r="G2141" s="5">
        <v>0</v>
      </c>
      <c r="H2141" s="5">
        <v>0</v>
      </c>
      <c r="I2141" s="5">
        <v>0</v>
      </c>
      <c r="J2141" s="5">
        <v>0</v>
      </c>
      <c r="K2141" s="5">
        <v>3</v>
      </c>
      <c r="L2141" s="5">
        <v>0</v>
      </c>
      <c r="M2141" s="5">
        <v>1</v>
      </c>
      <c r="N2141" s="5">
        <v>0</v>
      </c>
      <c r="O2141" s="6">
        <v>0</v>
      </c>
      <c r="P2141" s="6">
        <v>0</v>
      </c>
      <c r="Q2141" s="6">
        <v>0</v>
      </c>
      <c r="R2141" s="6">
        <v>0</v>
      </c>
      <c r="S2141" s="6">
        <v>0</v>
      </c>
      <c r="T2141" s="6">
        <v>5.1724137931034484</v>
      </c>
      <c r="U2141" s="6">
        <v>0</v>
      </c>
      <c r="V2141" s="6">
        <v>1.7241379310344827</v>
      </c>
      <c r="W2141" s="6">
        <v>0</v>
      </c>
      <c r="X2141" s="5">
        <v>27</v>
      </c>
      <c r="Y2141" s="5">
        <v>25</v>
      </c>
      <c r="Z2141" s="5">
        <v>0</v>
      </c>
      <c r="AA2141" s="5">
        <v>0</v>
      </c>
      <c r="AB2141" s="5">
        <v>0</v>
      </c>
      <c r="AC2141" s="5">
        <v>0</v>
      </c>
      <c r="AD2141" s="5">
        <v>27</v>
      </c>
      <c r="AE2141" s="5">
        <v>25</v>
      </c>
      <c r="AF2141" s="5">
        <v>0</v>
      </c>
      <c r="AG2141" s="6">
        <v>0</v>
      </c>
      <c r="AH2141" s="6">
        <v>92.592592592592595</v>
      </c>
      <c r="AI2141" s="3"/>
      <c r="AJ2141" s="3"/>
    </row>
    <row r="2142" spans="1:36" x14ac:dyDescent="0.2">
      <c r="A2142" s="1" t="str">
        <f t="shared" si="33"/>
        <v>East HampshireAll people</v>
      </c>
      <c r="B2142" s="3" t="s">
        <v>279</v>
      </c>
      <c r="C2142" s="3" t="s">
        <v>280</v>
      </c>
      <c r="D2142" s="3" t="s">
        <v>700</v>
      </c>
      <c r="E2142" s="5">
        <v>115608</v>
      </c>
      <c r="F2142" s="5">
        <v>0</v>
      </c>
      <c r="G2142" s="5">
        <v>0</v>
      </c>
      <c r="H2142" s="5">
        <v>0</v>
      </c>
      <c r="I2142" s="5">
        <v>0</v>
      </c>
      <c r="J2142" s="5">
        <v>0</v>
      </c>
      <c r="K2142" s="5">
        <v>12479</v>
      </c>
      <c r="L2142" s="5">
        <v>0</v>
      </c>
      <c r="M2142" s="5">
        <v>0</v>
      </c>
      <c r="N2142" s="5">
        <v>0</v>
      </c>
      <c r="O2142" s="6">
        <v>0</v>
      </c>
      <c r="P2142" s="6">
        <v>0</v>
      </c>
      <c r="Q2142" s="6">
        <v>0</v>
      </c>
      <c r="R2142" s="6">
        <v>0</v>
      </c>
      <c r="S2142" s="6">
        <v>0</v>
      </c>
      <c r="T2142" s="6">
        <v>10.794235693031624</v>
      </c>
      <c r="U2142" s="6">
        <v>0</v>
      </c>
      <c r="V2142" s="6">
        <v>0</v>
      </c>
      <c r="W2142" s="6">
        <v>0</v>
      </c>
      <c r="X2142" s="5">
        <v>35486</v>
      </c>
      <c r="Y2142" s="5">
        <v>31674</v>
      </c>
      <c r="Z2142" s="5">
        <v>972</v>
      </c>
      <c r="AA2142" s="5">
        <v>0</v>
      </c>
      <c r="AB2142" s="5">
        <v>0</v>
      </c>
      <c r="AC2142" s="5">
        <v>0</v>
      </c>
      <c r="AD2142" s="5">
        <v>35486</v>
      </c>
      <c r="AE2142" s="5">
        <v>31674</v>
      </c>
      <c r="AF2142" s="5">
        <v>972</v>
      </c>
      <c r="AG2142" s="6">
        <v>3.0687630232998675</v>
      </c>
      <c r="AH2142" s="6">
        <v>89.257735444964212</v>
      </c>
      <c r="AI2142" s="3"/>
      <c r="AJ2142" s="3"/>
    </row>
    <row r="2143" spans="1:36" hidden="1" x14ac:dyDescent="0.2">
      <c r="A2143" s="1" t="str">
        <f t="shared" si="33"/>
        <v>East HampshireWhite British</v>
      </c>
      <c r="B2143" s="3" t="s">
        <v>279</v>
      </c>
      <c r="C2143" s="3" t="s">
        <v>280</v>
      </c>
      <c r="D2143" s="3" t="s">
        <v>701</v>
      </c>
      <c r="E2143" s="5">
        <v>107568</v>
      </c>
      <c r="F2143" s="5">
        <v>0</v>
      </c>
      <c r="G2143" s="5">
        <v>0</v>
      </c>
      <c r="H2143" s="5">
        <v>0</v>
      </c>
      <c r="I2143" s="5">
        <v>0</v>
      </c>
      <c r="J2143" s="5">
        <v>0</v>
      </c>
      <c r="K2143" s="5">
        <v>11650</v>
      </c>
      <c r="L2143" s="5">
        <v>0</v>
      </c>
      <c r="M2143" s="5">
        <v>0</v>
      </c>
      <c r="N2143" s="5">
        <v>0</v>
      </c>
      <c r="O2143" s="6">
        <v>0</v>
      </c>
      <c r="P2143" s="6">
        <v>0</v>
      </c>
      <c r="Q2143" s="6">
        <v>0</v>
      </c>
      <c r="R2143" s="6">
        <v>0</v>
      </c>
      <c r="S2143" s="6">
        <v>0</v>
      </c>
      <c r="T2143" s="6">
        <v>10.83035847092072</v>
      </c>
      <c r="U2143" s="6">
        <v>0</v>
      </c>
      <c r="V2143" s="6">
        <v>0</v>
      </c>
      <c r="W2143" s="6">
        <v>0</v>
      </c>
      <c r="X2143" s="5">
        <v>31974</v>
      </c>
      <c r="Y2143" s="5">
        <v>28559</v>
      </c>
      <c r="Z2143" s="5">
        <v>869</v>
      </c>
      <c r="AA2143" s="5">
        <v>0</v>
      </c>
      <c r="AB2143" s="5">
        <v>0</v>
      </c>
      <c r="AC2143" s="5">
        <v>0</v>
      </c>
      <c r="AD2143" s="5">
        <v>31974</v>
      </c>
      <c r="AE2143" s="5">
        <v>28559</v>
      </c>
      <c r="AF2143" s="5">
        <v>869</v>
      </c>
      <c r="AG2143" s="6">
        <v>3.0428236282783012</v>
      </c>
      <c r="AH2143" s="6">
        <v>89.319447050728712</v>
      </c>
      <c r="AI2143" s="3"/>
      <c r="AJ2143" s="3"/>
    </row>
    <row r="2144" spans="1:36" hidden="1" x14ac:dyDescent="0.2">
      <c r="A2144" s="1" t="str">
        <f t="shared" si="33"/>
        <v>East HampshireMinorities - all other than White British</v>
      </c>
      <c r="B2144" s="3" t="s">
        <v>279</v>
      </c>
      <c r="C2144" s="3" t="s">
        <v>280</v>
      </c>
      <c r="D2144" s="3" t="s">
        <v>702</v>
      </c>
      <c r="E2144" s="5">
        <v>8040</v>
      </c>
      <c r="F2144" s="5">
        <v>0</v>
      </c>
      <c r="G2144" s="5">
        <v>0</v>
      </c>
      <c r="H2144" s="5">
        <v>0</v>
      </c>
      <c r="I2144" s="5">
        <v>0</v>
      </c>
      <c r="J2144" s="5">
        <v>0</v>
      </c>
      <c r="K2144" s="5">
        <v>829</v>
      </c>
      <c r="L2144" s="5">
        <v>0</v>
      </c>
      <c r="M2144" s="5">
        <v>0</v>
      </c>
      <c r="N2144" s="5">
        <v>0</v>
      </c>
      <c r="O2144" s="6">
        <v>0</v>
      </c>
      <c r="P2144" s="6">
        <v>0</v>
      </c>
      <c r="Q2144" s="6">
        <v>0</v>
      </c>
      <c r="R2144" s="6">
        <v>0</v>
      </c>
      <c r="S2144" s="6">
        <v>0</v>
      </c>
      <c r="T2144" s="6">
        <v>10.310945273631841</v>
      </c>
      <c r="U2144" s="6">
        <v>0</v>
      </c>
      <c r="V2144" s="6">
        <v>0</v>
      </c>
      <c r="W2144" s="6">
        <v>0</v>
      </c>
      <c r="X2144" s="5">
        <v>3512</v>
      </c>
      <c r="Y2144" s="5">
        <v>3115</v>
      </c>
      <c r="Z2144" s="5">
        <v>103</v>
      </c>
      <c r="AA2144" s="5">
        <v>0</v>
      </c>
      <c r="AB2144" s="5">
        <v>0</v>
      </c>
      <c r="AC2144" s="5">
        <v>0</v>
      </c>
      <c r="AD2144" s="5">
        <v>3512</v>
      </c>
      <c r="AE2144" s="5">
        <v>3115</v>
      </c>
      <c r="AF2144" s="5">
        <v>103</v>
      </c>
      <c r="AG2144" s="6">
        <v>3.306581059390048</v>
      </c>
      <c r="AH2144" s="6">
        <v>88.695899772209572</v>
      </c>
      <c r="AI2144" s="3"/>
      <c r="AJ2144" s="3"/>
    </row>
    <row r="2145" spans="1:36" hidden="1" x14ac:dyDescent="0.2">
      <c r="A2145" s="1" t="str">
        <f t="shared" si="33"/>
        <v>East HampshireWhite Irish</v>
      </c>
      <c r="B2145" s="3" t="s">
        <v>279</v>
      </c>
      <c r="C2145" s="3" t="s">
        <v>280</v>
      </c>
      <c r="D2145" s="3" t="s">
        <v>703</v>
      </c>
      <c r="E2145" s="5">
        <v>656</v>
      </c>
      <c r="F2145" s="5">
        <v>0</v>
      </c>
      <c r="G2145" s="5">
        <v>0</v>
      </c>
      <c r="H2145" s="5">
        <v>0</v>
      </c>
      <c r="I2145" s="5">
        <v>0</v>
      </c>
      <c r="J2145" s="5">
        <v>0</v>
      </c>
      <c r="K2145" s="5">
        <v>95</v>
      </c>
      <c r="L2145" s="5">
        <v>0</v>
      </c>
      <c r="M2145" s="5">
        <v>0</v>
      </c>
      <c r="N2145" s="5">
        <v>0</v>
      </c>
      <c r="O2145" s="6">
        <v>0</v>
      </c>
      <c r="P2145" s="6">
        <v>0</v>
      </c>
      <c r="Q2145" s="6">
        <v>0</v>
      </c>
      <c r="R2145" s="6">
        <v>0</v>
      </c>
      <c r="S2145" s="6">
        <v>0</v>
      </c>
      <c r="T2145" s="6">
        <v>14.481707317073171</v>
      </c>
      <c r="U2145" s="6">
        <v>0</v>
      </c>
      <c r="V2145" s="6">
        <v>0</v>
      </c>
      <c r="W2145" s="6">
        <v>0</v>
      </c>
      <c r="X2145" s="5">
        <v>211</v>
      </c>
      <c r="Y2145" s="5">
        <v>181</v>
      </c>
      <c r="Z2145" s="5">
        <v>3</v>
      </c>
      <c r="AA2145" s="5">
        <v>0</v>
      </c>
      <c r="AB2145" s="5">
        <v>0</v>
      </c>
      <c r="AC2145" s="5">
        <v>0</v>
      </c>
      <c r="AD2145" s="5">
        <v>211</v>
      </c>
      <c r="AE2145" s="5">
        <v>181</v>
      </c>
      <c r="AF2145" s="5">
        <v>3</v>
      </c>
      <c r="AG2145" s="6">
        <v>1.6574585635359116</v>
      </c>
      <c r="AH2145" s="6">
        <v>85.781990521327018</v>
      </c>
      <c r="AI2145" s="3"/>
      <c r="AJ2145" s="3"/>
    </row>
    <row r="2146" spans="1:36" hidden="1" x14ac:dyDescent="0.2">
      <c r="A2146" s="1" t="str">
        <f t="shared" si="33"/>
        <v>East HampshireWhite Gyspy or Irish Traveller</v>
      </c>
      <c r="B2146" s="3" t="s">
        <v>279</v>
      </c>
      <c r="C2146" s="3" t="s">
        <v>280</v>
      </c>
      <c r="D2146" s="3" t="s">
        <v>704</v>
      </c>
      <c r="E2146" s="5">
        <v>267</v>
      </c>
      <c r="F2146" s="5">
        <v>0</v>
      </c>
      <c r="G2146" s="5">
        <v>0</v>
      </c>
      <c r="H2146" s="5">
        <v>0</v>
      </c>
      <c r="I2146" s="5">
        <v>0</v>
      </c>
      <c r="J2146" s="5">
        <v>0</v>
      </c>
      <c r="K2146" s="5">
        <v>28</v>
      </c>
      <c r="L2146" s="5">
        <v>0</v>
      </c>
      <c r="M2146" s="5">
        <v>0</v>
      </c>
      <c r="N2146" s="5">
        <v>0</v>
      </c>
      <c r="O2146" s="6">
        <v>0</v>
      </c>
      <c r="P2146" s="6">
        <v>0</v>
      </c>
      <c r="Q2146" s="6">
        <v>0</v>
      </c>
      <c r="R2146" s="6">
        <v>0</v>
      </c>
      <c r="S2146" s="6">
        <v>0</v>
      </c>
      <c r="T2146" s="6">
        <v>10.486891385767791</v>
      </c>
      <c r="U2146" s="6">
        <v>0</v>
      </c>
      <c r="V2146" s="6">
        <v>0</v>
      </c>
      <c r="W2146" s="6">
        <v>0</v>
      </c>
      <c r="X2146" s="5">
        <v>90</v>
      </c>
      <c r="Y2146" s="5">
        <v>62</v>
      </c>
      <c r="Z2146" s="5">
        <v>11</v>
      </c>
      <c r="AA2146" s="5">
        <v>0</v>
      </c>
      <c r="AB2146" s="5">
        <v>0</v>
      </c>
      <c r="AC2146" s="5">
        <v>0</v>
      </c>
      <c r="AD2146" s="5">
        <v>90</v>
      </c>
      <c r="AE2146" s="5">
        <v>62</v>
      </c>
      <c r="AF2146" s="5">
        <v>11</v>
      </c>
      <c r="AG2146" s="6">
        <v>17.741935483870968</v>
      </c>
      <c r="AH2146" s="6">
        <v>68.888888888888886</v>
      </c>
      <c r="AI2146" s="3"/>
      <c r="AJ2146" s="3"/>
    </row>
    <row r="2147" spans="1:36" hidden="1" x14ac:dyDescent="0.2">
      <c r="A2147" s="1" t="str">
        <f t="shared" si="33"/>
        <v>East HampshireWhite Other</v>
      </c>
      <c r="B2147" s="3" t="s">
        <v>279</v>
      </c>
      <c r="C2147" s="3" t="s">
        <v>280</v>
      </c>
      <c r="D2147" s="3" t="s">
        <v>705</v>
      </c>
      <c r="E2147" s="5">
        <v>3144</v>
      </c>
      <c r="F2147" s="5">
        <v>0</v>
      </c>
      <c r="G2147" s="5">
        <v>0</v>
      </c>
      <c r="H2147" s="5">
        <v>0</v>
      </c>
      <c r="I2147" s="5">
        <v>0</v>
      </c>
      <c r="J2147" s="5">
        <v>0</v>
      </c>
      <c r="K2147" s="5">
        <v>385</v>
      </c>
      <c r="L2147" s="5">
        <v>0</v>
      </c>
      <c r="M2147" s="5">
        <v>0</v>
      </c>
      <c r="N2147" s="5">
        <v>0</v>
      </c>
      <c r="O2147" s="6">
        <v>0</v>
      </c>
      <c r="P2147" s="6">
        <v>0</v>
      </c>
      <c r="Q2147" s="6">
        <v>0</v>
      </c>
      <c r="R2147" s="6">
        <v>0</v>
      </c>
      <c r="S2147" s="6">
        <v>0</v>
      </c>
      <c r="T2147" s="6">
        <v>12.245547073791348</v>
      </c>
      <c r="U2147" s="6">
        <v>0</v>
      </c>
      <c r="V2147" s="6">
        <v>0</v>
      </c>
      <c r="W2147" s="6">
        <v>0</v>
      </c>
      <c r="X2147" s="5">
        <v>1585</v>
      </c>
      <c r="Y2147" s="5">
        <v>1427</v>
      </c>
      <c r="Z2147" s="5">
        <v>29</v>
      </c>
      <c r="AA2147" s="5">
        <v>0</v>
      </c>
      <c r="AB2147" s="5">
        <v>0</v>
      </c>
      <c r="AC2147" s="5">
        <v>0</v>
      </c>
      <c r="AD2147" s="5">
        <v>1585</v>
      </c>
      <c r="AE2147" s="5">
        <v>1427</v>
      </c>
      <c r="AF2147" s="5">
        <v>29</v>
      </c>
      <c r="AG2147" s="6">
        <v>2.0322354590049052</v>
      </c>
      <c r="AH2147" s="6">
        <v>90.031545741324919</v>
      </c>
      <c r="AI2147" s="3"/>
      <c r="AJ2147" s="3"/>
    </row>
    <row r="2148" spans="1:36" hidden="1" x14ac:dyDescent="0.2">
      <c r="A2148" s="1" t="str">
        <f t="shared" si="33"/>
        <v>East HampshireMixed White and Black Caribbean</v>
      </c>
      <c r="B2148" s="3" t="s">
        <v>279</v>
      </c>
      <c r="C2148" s="3" t="s">
        <v>280</v>
      </c>
      <c r="D2148" s="3" t="s">
        <v>706</v>
      </c>
      <c r="E2148" s="5">
        <v>312</v>
      </c>
      <c r="F2148" s="5">
        <v>0</v>
      </c>
      <c r="G2148" s="5">
        <v>0</v>
      </c>
      <c r="H2148" s="5">
        <v>0</v>
      </c>
      <c r="I2148" s="5">
        <v>0</v>
      </c>
      <c r="J2148" s="5">
        <v>0</v>
      </c>
      <c r="K2148" s="5">
        <v>31</v>
      </c>
      <c r="L2148" s="5">
        <v>0</v>
      </c>
      <c r="M2148" s="5">
        <v>0</v>
      </c>
      <c r="N2148" s="5">
        <v>0</v>
      </c>
      <c r="O2148" s="6">
        <v>0</v>
      </c>
      <c r="P2148" s="6">
        <v>0</v>
      </c>
      <c r="Q2148" s="6">
        <v>0</v>
      </c>
      <c r="R2148" s="6">
        <v>0</v>
      </c>
      <c r="S2148" s="6">
        <v>0</v>
      </c>
      <c r="T2148" s="6">
        <v>9.9358974358974361</v>
      </c>
      <c r="U2148" s="6">
        <v>0</v>
      </c>
      <c r="V2148" s="6">
        <v>0</v>
      </c>
      <c r="W2148" s="6">
        <v>0</v>
      </c>
      <c r="X2148" s="5">
        <v>112</v>
      </c>
      <c r="Y2148" s="5">
        <v>90</v>
      </c>
      <c r="Z2148" s="5">
        <v>6</v>
      </c>
      <c r="AA2148" s="5">
        <v>0</v>
      </c>
      <c r="AB2148" s="5">
        <v>0</v>
      </c>
      <c r="AC2148" s="5">
        <v>0</v>
      </c>
      <c r="AD2148" s="5">
        <v>112</v>
      </c>
      <c r="AE2148" s="5">
        <v>90</v>
      </c>
      <c r="AF2148" s="5">
        <v>6</v>
      </c>
      <c r="AG2148" s="6">
        <v>6.666666666666667</v>
      </c>
      <c r="AH2148" s="6">
        <v>80.357142857142861</v>
      </c>
      <c r="AI2148" s="3"/>
      <c r="AJ2148" s="3"/>
    </row>
    <row r="2149" spans="1:36" hidden="1" x14ac:dyDescent="0.2">
      <c r="A2149" s="1" t="str">
        <f t="shared" si="33"/>
        <v>East HampshireMixed White and Black African</v>
      </c>
      <c r="B2149" s="3" t="s">
        <v>279</v>
      </c>
      <c r="C2149" s="3" t="s">
        <v>280</v>
      </c>
      <c r="D2149" s="3" t="s">
        <v>707</v>
      </c>
      <c r="E2149" s="5">
        <v>153</v>
      </c>
      <c r="F2149" s="5">
        <v>0</v>
      </c>
      <c r="G2149" s="5">
        <v>0</v>
      </c>
      <c r="H2149" s="5">
        <v>0</v>
      </c>
      <c r="I2149" s="5">
        <v>0</v>
      </c>
      <c r="J2149" s="5">
        <v>0</v>
      </c>
      <c r="K2149" s="5">
        <v>16</v>
      </c>
      <c r="L2149" s="5">
        <v>0</v>
      </c>
      <c r="M2149" s="5">
        <v>0</v>
      </c>
      <c r="N2149" s="5">
        <v>0</v>
      </c>
      <c r="O2149" s="6">
        <v>0</v>
      </c>
      <c r="P2149" s="6">
        <v>0</v>
      </c>
      <c r="Q2149" s="6">
        <v>0</v>
      </c>
      <c r="R2149" s="6">
        <v>0</v>
      </c>
      <c r="S2149" s="6">
        <v>0</v>
      </c>
      <c r="T2149" s="6">
        <v>10.457516339869281</v>
      </c>
      <c r="U2149" s="6">
        <v>0</v>
      </c>
      <c r="V2149" s="6">
        <v>0</v>
      </c>
      <c r="W2149" s="6">
        <v>0</v>
      </c>
      <c r="X2149" s="5">
        <v>36</v>
      </c>
      <c r="Y2149" s="5">
        <v>34</v>
      </c>
      <c r="Z2149" s="5">
        <v>1</v>
      </c>
      <c r="AA2149" s="5">
        <v>0</v>
      </c>
      <c r="AB2149" s="5">
        <v>0</v>
      </c>
      <c r="AC2149" s="5">
        <v>0</v>
      </c>
      <c r="AD2149" s="5">
        <v>36</v>
      </c>
      <c r="AE2149" s="5">
        <v>34</v>
      </c>
      <c r="AF2149" s="5">
        <v>1</v>
      </c>
      <c r="AG2149" s="6">
        <v>2.9411764705882355</v>
      </c>
      <c r="AH2149" s="6">
        <v>94.444444444444443</v>
      </c>
      <c r="AI2149" s="3"/>
      <c r="AJ2149" s="3"/>
    </row>
    <row r="2150" spans="1:36" hidden="1" x14ac:dyDescent="0.2">
      <c r="A2150" s="1" t="str">
        <f t="shared" si="33"/>
        <v>East HampshireMixed White and Asian</v>
      </c>
      <c r="B2150" s="3" t="s">
        <v>279</v>
      </c>
      <c r="C2150" s="3" t="s">
        <v>280</v>
      </c>
      <c r="D2150" s="3" t="s">
        <v>708</v>
      </c>
      <c r="E2150" s="5">
        <v>513</v>
      </c>
      <c r="F2150" s="5">
        <v>0</v>
      </c>
      <c r="G2150" s="5">
        <v>0</v>
      </c>
      <c r="H2150" s="5">
        <v>0</v>
      </c>
      <c r="I2150" s="5">
        <v>0</v>
      </c>
      <c r="J2150" s="5">
        <v>0</v>
      </c>
      <c r="K2150" s="5">
        <v>70</v>
      </c>
      <c r="L2150" s="5">
        <v>0</v>
      </c>
      <c r="M2150" s="5">
        <v>0</v>
      </c>
      <c r="N2150" s="5">
        <v>0</v>
      </c>
      <c r="O2150" s="6">
        <v>0</v>
      </c>
      <c r="P2150" s="6">
        <v>0</v>
      </c>
      <c r="Q2150" s="6">
        <v>0</v>
      </c>
      <c r="R2150" s="6">
        <v>0</v>
      </c>
      <c r="S2150" s="6">
        <v>0</v>
      </c>
      <c r="T2150" s="6">
        <v>13.645224171539962</v>
      </c>
      <c r="U2150" s="6">
        <v>0</v>
      </c>
      <c r="V2150" s="6">
        <v>0</v>
      </c>
      <c r="W2150" s="6">
        <v>0</v>
      </c>
      <c r="X2150" s="5">
        <v>119</v>
      </c>
      <c r="Y2150" s="5">
        <v>102</v>
      </c>
      <c r="Z2150" s="5">
        <v>3</v>
      </c>
      <c r="AA2150" s="5">
        <v>0</v>
      </c>
      <c r="AB2150" s="5">
        <v>0</v>
      </c>
      <c r="AC2150" s="5">
        <v>0</v>
      </c>
      <c r="AD2150" s="5">
        <v>119</v>
      </c>
      <c r="AE2150" s="5">
        <v>102</v>
      </c>
      <c r="AF2150" s="5">
        <v>3</v>
      </c>
      <c r="AG2150" s="6">
        <v>2.9411764705882355</v>
      </c>
      <c r="AH2150" s="6">
        <v>85.714285714285708</v>
      </c>
      <c r="AI2150" s="3"/>
      <c r="AJ2150" s="3"/>
    </row>
    <row r="2151" spans="1:36" hidden="1" x14ac:dyDescent="0.2">
      <c r="A2151" s="1" t="str">
        <f t="shared" si="33"/>
        <v>East HampshireMixed Other</v>
      </c>
      <c r="B2151" s="3" t="s">
        <v>279</v>
      </c>
      <c r="C2151" s="3" t="s">
        <v>280</v>
      </c>
      <c r="D2151" s="3" t="s">
        <v>709</v>
      </c>
      <c r="E2151" s="5">
        <v>327</v>
      </c>
      <c r="F2151" s="5">
        <v>0</v>
      </c>
      <c r="G2151" s="5">
        <v>0</v>
      </c>
      <c r="H2151" s="5">
        <v>0</v>
      </c>
      <c r="I2151" s="5">
        <v>0</v>
      </c>
      <c r="J2151" s="5">
        <v>0</v>
      </c>
      <c r="K2151" s="5">
        <v>45</v>
      </c>
      <c r="L2151" s="5">
        <v>0</v>
      </c>
      <c r="M2151" s="5">
        <v>0</v>
      </c>
      <c r="N2151" s="5">
        <v>0</v>
      </c>
      <c r="O2151" s="6">
        <v>0</v>
      </c>
      <c r="P2151" s="6">
        <v>0</v>
      </c>
      <c r="Q2151" s="6">
        <v>0</v>
      </c>
      <c r="R2151" s="6">
        <v>0</v>
      </c>
      <c r="S2151" s="6">
        <v>0</v>
      </c>
      <c r="T2151" s="6">
        <v>13.761467889908257</v>
      </c>
      <c r="U2151" s="6">
        <v>0</v>
      </c>
      <c r="V2151" s="6">
        <v>0</v>
      </c>
      <c r="W2151" s="6">
        <v>0</v>
      </c>
      <c r="X2151" s="5">
        <v>104</v>
      </c>
      <c r="Y2151" s="5">
        <v>92</v>
      </c>
      <c r="Z2151" s="5">
        <v>7</v>
      </c>
      <c r="AA2151" s="5">
        <v>0</v>
      </c>
      <c r="AB2151" s="5">
        <v>0</v>
      </c>
      <c r="AC2151" s="5">
        <v>0</v>
      </c>
      <c r="AD2151" s="5">
        <v>104</v>
      </c>
      <c r="AE2151" s="5">
        <v>92</v>
      </c>
      <c r="AF2151" s="5">
        <v>7</v>
      </c>
      <c r="AG2151" s="6">
        <v>7.6086956521739131</v>
      </c>
      <c r="AH2151" s="6">
        <v>88.461538461538467</v>
      </c>
      <c r="AI2151" s="3"/>
      <c r="AJ2151" s="3"/>
    </row>
    <row r="2152" spans="1:36" hidden="1" x14ac:dyDescent="0.2">
      <c r="A2152" s="1" t="str">
        <f t="shared" si="33"/>
        <v>East HampshireIndian</v>
      </c>
      <c r="B2152" s="3" t="s">
        <v>279</v>
      </c>
      <c r="C2152" s="3" t="s">
        <v>280</v>
      </c>
      <c r="D2152" s="3" t="s">
        <v>710</v>
      </c>
      <c r="E2152" s="5">
        <v>481</v>
      </c>
      <c r="F2152" s="5">
        <v>0</v>
      </c>
      <c r="G2152" s="5">
        <v>0</v>
      </c>
      <c r="H2152" s="5">
        <v>0</v>
      </c>
      <c r="I2152" s="5">
        <v>0</v>
      </c>
      <c r="J2152" s="5">
        <v>0</v>
      </c>
      <c r="K2152" s="5">
        <v>26</v>
      </c>
      <c r="L2152" s="5">
        <v>0</v>
      </c>
      <c r="M2152" s="5">
        <v>0</v>
      </c>
      <c r="N2152" s="5">
        <v>0</v>
      </c>
      <c r="O2152" s="6">
        <v>0</v>
      </c>
      <c r="P2152" s="6">
        <v>0</v>
      </c>
      <c r="Q2152" s="6">
        <v>0</v>
      </c>
      <c r="R2152" s="6">
        <v>0</v>
      </c>
      <c r="S2152" s="6">
        <v>0</v>
      </c>
      <c r="T2152" s="6">
        <v>5.4054054054054053</v>
      </c>
      <c r="U2152" s="6">
        <v>0</v>
      </c>
      <c r="V2152" s="6">
        <v>0</v>
      </c>
      <c r="W2152" s="6">
        <v>0</v>
      </c>
      <c r="X2152" s="5">
        <v>257</v>
      </c>
      <c r="Y2152" s="5">
        <v>243</v>
      </c>
      <c r="Z2152" s="5">
        <v>5</v>
      </c>
      <c r="AA2152" s="5">
        <v>0</v>
      </c>
      <c r="AB2152" s="5">
        <v>0</v>
      </c>
      <c r="AC2152" s="5">
        <v>0</v>
      </c>
      <c r="AD2152" s="5">
        <v>257</v>
      </c>
      <c r="AE2152" s="5">
        <v>243</v>
      </c>
      <c r="AF2152" s="5">
        <v>5</v>
      </c>
      <c r="AG2152" s="6">
        <v>2.0576131687242798</v>
      </c>
      <c r="AH2152" s="6">
        <v>94.552529182879383</v>
      </c>
      <c r="AI2152" s="3"/>
      <c r="AJ2152" s="3"/>
    </row>
    <row r="2153" spans="1:36" hidden="1" x14ac:dyDescent="0.2">
      <c r="A2153" s="1" t="str">
        <f t="shared" si="33"/>
        <v>East HampshirePakistani</v>
      </c>
      <c r="B2153" s="3" t="s">
        <v>279</v>
      </c>
      <c r="C2153" s="3" t="s">
        <v>280</v>
      </c>
      <c r="D2153" s="3" t="s">
        <v>711</v>
      </c>
      <c r="E2153" s="5">
        <v>31</v>
      </c>
      <c r="F2153" s="5">
        <v>0</v>
      </c>
      <c r="G2153" s="5">
        <v>0</v>
      </c>
      <c r="H2153" s="5">
        <v>0</v>
      </c>
      <c r="I2153" s="5">
        <v>0</v>
      </c>
      <c r="J2153" s="5">
        <v>0</v>
      </c>
      <c r="K2153" s="5">
        <v>6</v>
      </c>
      <c r="L2153" s="5">
        <v>0</v>
      </c>
      <c r="M2153" s="5">
        <v>0</v>
      </c>
      <c r="N2153" s="5">
        <v>0</v>
      </c>
      <c r="O2153" s="6">
        <v>0</v>
      </c>
      <c r="P2153" s="6">
        <v>0</v>
      </c>
      <c r="Q2153" s="6">
        <v>0</v>
      </c>
      <c r="R2153" s="6">
        <v>0</v>
      </c>
      <c r="S2153" s="6">
        <v>0</v>
      </c>
      <c r="T2153" s="6">
        <v>19.35483870967742</v>
      </c>
      <c r="U2153" s="6">
        <v>0</v>
      </c>
      <c r="V2153" s="6">
        <v>0</v>
      </c>
      <c r="W2153" s="6">
        <v>0</v>
      </c>
      <c r="X2153" s="5">
        <v>16</v>
      </c>
      <c r="Y2153" s="5">
        <v>16</v>
      </c>
      <c r="Z2153" s="5">
        <v>1</v>
      </c>
      <c r="AA2153" s="5">
        <v>0</v>
      </c>
      <c r="AB2153" s="5">
        <v>0</v>
      </c>
      <c r="AC2153" s="5">
        <v>0</v>
      </c>
      <c r="AD2153" s="5">
        <v>16</v>
      </c>
      <c r="AE2153" s="5">
        <v>16</v>
      </c>
      <c r="AF2153" s="5">
        <v>1</v>
      </c>
      <c r="AG2153" s="6">
        <v>6.25</v>
      </c>
      <c r="AH2153" s="6">
        <v>100</v>
      </c>
      <c r="AI2153" s="3"/>
      <c r="AJ2153" s="3"/>
    </row>
    <row r="2154" spans="1:36" hidden="1" x14ac:dyDescent="0.2">
      <c r="A2154" s="1" t="str">
        <f t="shared" si="33"/>
        <v>East HampshireBangladeshi</v>
      </c>
      <c r="B2154" s="3" t="s">
        <v>279</v>
      </c>
      <c r="C2154" s="3" t="s">
        <v>280</v>
      </c>
      <c r="D2154" s="3" t="s">
        <v>712</v>
      </c>
      <c r="E2154" s="5">
        <v>165</v>
      </c>
      <c r="F2154" s="5">
        <v>0</v>
      </c>
      <c r="G2154" s="5">
        <v>0</v>
      </c>
      <c r="H2154" s="5">
        <v>0</v>
      </c>
      <c r="I2154" s="5">
        <v>0</v>
      </c>
      <c r="J2154" s="5">
        <v>0</v>
      </c>
      <c r="K2154" s="5">
        <v>3</v>
      </c>
      <c r="L2154" s="5">
        <v>0</v>
      </c>
      <c r="M2154" s="5">
        <v>0</v>
      </c>
      <c r="N2154" s="5">
        <v>0</v>
      </c>
      <c r="O2154" s="6">
        <v>0</v>
      </c>
      <c r="P2154" s="6">
        <v>0</v>
      </c>
      <c r="Q2154" s="6">
        <v>0</v>
      </c>
      <c r="R2154" s="6">
        <v>0</v>
      </c>
      <c r="S2154" s="6">
        <v>0</v>
      </c>
      <c r="T2154" s="6">
        <v>1.8181818181818181</v>
      </c>
      <c r="U2154" s="6">
        <v>0</v>
      </c>
      <c r="V2154" s="6">
        <v>0</v>
      </c>
      <c r="W2154" s="6">
        <v>0</v>
      </c>
      <c r="X2154" s="5">
        <v>78</v>
      </c>
      <c r="Y2154" s="5">
        <v>62</v>
      </c>
      <c r="Z2154" s="5">
        <v>6</v>
      </c>
      <c r="AA2154" s="5">
        <v>0</v>
      </c>
      <c r="AB2154" s="5">
        <v>0</v>
      </c>
      <c r="AC2154" s="5">
        <v>0</v>
      </c>
      <c r="AD2154" s="5">
        <v>78</v>
      </c>
      <c r="AE2154" s="5">
        <v>62</v>
      </c>
      <c r="AF2154" s="5">
        <v>6</v>
      </c>
      <c r="AG2154" s="6">
        <v>9.67741935483871</v>
      </c>
      <c r="AH2154" s="6">
        <v>79.487179487179489</v>
      </c>
      <c r="AI2154" s="3"/>
      <c r="AJ2154" s="3"/>
    </row>
    <row r="2155" spans="1:36" hidden="1" x14ac:dyDescent="0.2">
      <c r="A2155" s="1" t="str">
        <f t="shared" si="33"/>
        <v>East HampshireChinese</v>
      </c>
      <c r="B2155" s="3" t="s">
        <v>279</v>
      </c>
      <c r="C2155" s="3" t="s">
        <v>280</v>
      </c>
      <c r="D2155" s="3" t="s">
        <v>713</v>
      </c>
      <c r="E2155" s="5">
        <v>316</v>
      </c>
      <c r="F2155" s="5">
        <v>0</v>
      </c>
      <c r="G2155" s="5">
        <v>0</v>
      </c>
      <c r="H2155" s="5">
        <v>0</v>
      </c>
      <c r="I2155" s="5">
        <v>0</v>
      </c>
      <c r="J2155" s="5">
        <v>0</v>
      </c>
      <c r="K2155" s="5">
        <v>27</v>
      </c>
      <c r="L2155" s="5">
        <v>0</v>
      </c>
      <c r="M2155" s="5">
        <v>0</v>
      </c>
      <c r="N2155" s="5">
        <v>0</v>
      </c>
      <c r="O2155" s="6">
        <v>0</v>
      </c>
      <c r="P2155" s="6">
        <v>0</v>
      </c>
      <c r="Q2155" s="6">
        <v>0</v>
      </c>
      <c r="R2155" s="6">
        <v>0</v>
      </c>
      <c r="S2155" s="6">
        <v>0</v>
      </c>
      <c r="T2155" s="6">
        <v>8.5443037974683538</v>
      </c>
      <c r="U2155" s="6">
        <v>0</v>
      </c>
      <c r="V2155" s="6">
        <v>0</v>
      </c>
      <c r="W2155" s="6">
        <v>0</v>
      </c>
      <c r="X2155" s="5">
        <v>136</v>
      </c>
      <c r="Y2155" s="5">
        <v>125</v>
      </c>
      <c r="Z2155" s="5">
        <v>5</v>
      </c>
      <c r="AA2155" s="5">
        <v>0</v>
      </c>
      <c r="AB2155" s="5">
        <v>0</v>
      </c>
      <c r="AC2155" s="5">
        <v>0</v>
      </c>
      <c r="AD2155" s="5">
        <v>136</v>
      </c>
      <c r="AE2155" s="5">
        <v>125</v>
      </c>
      <c r="AF2155" s="5">
        <v>5</v>
      </c>
      <c r="AG2155" s="6">
        <v>4</v>
      </c>
      <c r="AH2155" s="6">
        <v>91.911764705882348</v>
      </c>
      <c r="AI2155" s="3"/>
      <c r="AJ2155" s="3"/>
    </row>
    <row r="2156" spans="1:36" hidden="1" x14ac:dyDescent="0.2">
      <c r="A2156" s="1" t="str">
        <f t="shared" si="33"/>
        <v>East HampshireAsian Other</v>
      </c>
      <c r="B2156" s="3" t="s">
        <v>279</v>
      </c>
      <c r="C2156" s="3" t="s">
        <v>280</v>
      </c>
      <c r="D2156" s="3" t="s">
        <v>714</v>
      </c>
      <c r="E2156" s="5">
        <v>866</v>
      </c>
      <c r="F2156" s="5">
        <v>0</v>
      </c>
      <c r="G2156" s="5">
        <v>0</v>
      </c>
      <c r="H2156" s="5">
        <v>0</v>
      </c>
      <c r="I2156" s="5">
        <v>0</v>
      </c>
      <c r="J2156" s="5">
        <v>0</v>
      </c>
      <c r="K2156" s="5">
        <v>46</v>
      </c>
      <c r="L2156" s="5">
        <v>0</v>
      </c>
      <c r="M2156" s="5">
        <v>0</v>
      </c>
      <c r="N2156" s="5">
        <v>0</v>
      </c>
      <c r="O2156" s="6">
        <v>0</v>
      </c>
      <c r="P2156" s="6">
        <v>0</v>
      </c>
      <c r="Q2156" s="6">
        <v>0</v>
      </c>
      <c r="R2156" s="6">
        <v>0</v>
      </c>
      <c r="S2156" s="6">
        <v>0</v>
      </c>
      <c r="T2156" s="6">
        <v>5.3117782909930717</v>
      </c>
      <c r="U2156" s="6">
        <v>0</v>
      </c>
      <c r="V2156" s="6">
        <v>0</v>
      </c>
      <c r="W2156" s="6">
        <v>0</v>
      </c>
      <c r="X2156" s="5">
        <v>422</v>
      </c>
      <c r="Y2156" s="5">
        <v>387</v>
      </c>
      <c r="Z2156" s="5">
        <v>12</v>
      </c>
      <c r="AA2156" s="5">
        <v>0</v>
      </c>
      <c r="AB2156" s="5">
        <v>0</v>
      </c>
      <c r="AC2156" s="5">
        <v>0</v>
      </c>
      <c r="AD2156" s="5">
        <v>422</v>
      </c>
      <c r="AE2156" s="5">
        <v>387</v>
      </c>
      <c r="AF2156" s="5">
        <v>12</v>
      </c>
      <c r="AG2156" s="6">
        <v>3.1007751937984498</v>
      </c>
      <c r="AH2156" s="6">
        <v>91.706161137440759</v>
      </c>
      <c r="AI2156" s="3"/>
      <c r="AJ2156" s="3"/>
    </row>
    <row r="2157" spans="1:36" hidden="1" x14ac:dyDescent="0.2">
      <c r="A2157" s="1" t="str">
        <f t="shared" si="33"/>
        <v>East HampshireBlack African</v>
      </c>
      <c r="B2157" s="3" t="s">
        <v>279</v>
      </c>
      <c r="C2157" s="3" t="s">
        <v>280</v>
      </c>
      <c r="D2157" s="3" t="s">
        <v>715</v>
      </c>
      <c r="E2157" s="5">
        <v>396</v>
      </c>
      <c r="F2157" s="5">
        <v>0</v>
      </c>
      <c r="G2157" s="5">
        <v>0</v>
      </c>
      <c r="H2157" s="5">
        <v>0</v>
      </c>
      <c r="I2157" s="5">
        <v>0</v>
      </c>
      <c r="J2157" s="5">
        <v>0</v>
      </c>
      <c r="K2157" s="5">
        <v>19</v>
      </c>
      <c r="L2157" s="5">
        <v>0</v>
      </c>
      <c r="M2157" s="5">
        <v>0</v>
      </c>
      <c r="N2157" s="5">
        <v>0</v>
      </c>
      <c r="O2157" s="6">
        <v>0</v>
      </c>
      <c r="P2157" s="6">
        <v>0</v>
      </c>
      <c r="Q2157" s="6">
        <v>0</v>
      </c>
      <c r="R2157" s="6">
        <v>0</v>
      </c>
      <c r="S2157" s="6">
        <v>0</v>
      </c>
      <c r="T2157" s="6">
        <v>4.7979797979797976</v>
      </c>
      <c r="U2157" s="6">
        <v>0</v>
      </c>
      <c r="V2157" s="6">
        <v>0</v>
      </c>
      <c r="W2157" s="6">
        <v>0</v>
      </c>
      <c r="X2157" s="5">
        <v>189</v>
      </c>
      <c r="Y2157" s="5">
        <v>169</v>
      </c>
      <c r="Z2157" s="5">
        <v>4</v>
      </c>
      <c r="AA2157" s="5">
        <v>0</v>
      </c>
      <c r="AB2157" s="5">
        <v>0</v>
      </c>
      <c r="AC2157" s="5">
        <v>0</v>
      </c>
      <c r="AD2157" s="5">
        <v>189</v>
      </c>
      <c r="AE2157" s="5">
        <v>169</v>
      </c>
      <c r="AF2157" s="5">
        <v>4</v>
      </c>
      <c r="AG2157" s="6">
        <v>2.3668639053254439</v>
      </c>
      <c r="AH2157" s="6">
        <v>89.417989417989418</v>
      </c>
      <c r="AI2157" s="3"/>
      <c r="AJ2157" s="3"/>
    </row>
    <row r="2158" spans="1:36" hidden="1" x14ac:dyDescent="0.2">
      <c r="A2158" s="1" t="str">
        <f t="shared" si="33"/>
        <v>East HampshireBlack Caribbean</v>
      </c>
      <c r="B2158" s="3" t="s">
        <v>279</v>
      </c>
      <c r="C2158" s="3" t="s">
        <v>280</v>
      </c>
      <c r="D2158" s="3" t="s">
        <v>716</v>
      </c>
      <c r="E2158" s="5">
        <v>81</v>
      </c>
      <c r="F2158" s="5">
        <v>0</v>
      </c>
      <c r="G2158" s="5">
        <v>0</v>
      </c>
      <c r="H2158" s="5">
        <v>0</v>
      </c>
      <c r="I2158" s="5">
        <v>0</v>
      </c>
      <c r="J2158" s="5">
        <v>0</v>
      </c>
      <c r="K2158" s="5">
        <v>5</v>
      </c>
      <c r="L2158" s="5">
        <v>0</v>
      </c>
      <c r="M2158" s="5">
        <v>0</v>
      </c>
      <c r="N2158" s="5">
        <v>0</v>
      </c>
      <c r="O2158" s="6">
        <v>0</v>
      </c>
      <c r="P2158" s="6">
        <v>0</v>
      </c>
      <c r="Q2158" s="6">
        <v>0</v>
      </c>
      <c r="R2158" s="6">
        <v>0</v>
      </c>
      <c r="S2158" s="6">
        <v>0</v>
      </c>
      <c r="T2158" s="6">
        <v>6.1728395061728394</v>
      </c>
      <c r="U2158" s="6">
        <v>0</v>
      </c>
      <c r="V2158" s="6">
        <v>0</v>
      </c>
      <c r="W2158" s="6">
        <v>0</v>
      </c>
      <c r="X2158" s="5">
        <v>26</v>
      </c>
      <c r="Y2158" s="5">
        <v>23</v>
      </c>
      <c r="Z2158" s="5">
        <v>4</v>
      </c>
      <c r="AA2158" s="5">
        <v>0</v>
      </c>
      <c r="AB2158" s="5">
        <v>0</v>
      </c>
      <c r="AC2158" s="5">
        <v>0</v>
      </c>
      <c r="AD2158" s="5">
        <v>26</v>
      </c>
      <c r="AE2158" s="5">
        <v>23</v>
      </c>
      <c r="AF2158" s="5">
        <v>4</v>
      </c>
      <c r="AG2158" s="6">
        <v>17.391304347826086</v>
      </c>
      <c r="AH2158" s="6">
        <v>88.461538461538467</v>
      </c>
      <c r="AI2158" s="3"/>
      <c r="AJ2158" s="3"/>
    </row>
    <row r="2159" spans="1:36" hidden="1" x14ac:dyDescent="0.2">
      <c r="A2159" s="1" t="str">
        <f t="shared" si="33"/>
        <v>East HampshireBlack Other</v>
      </c>
      <c r="B2159" s="3" t="s">
        <v>279</v>
      </c>
      <c r="C2159" s="3" t="s">
        <v>280</v>
      </c>
      <c r="D2159" s="3" t="s">
        <v>717</v>
      </c>
      <c r="E2159" s="5">
        <v>40</v>
      </c>
      <c r="F2159" s="5">
        <v>0</v>
      </c>
      <c r="G2159" s="5">
        <v>0</v>
      </c>
      <c r="H2159" s="5">
        <v>0</v>
      </c>
      <c r="I2159" s="5">
        <v>0</v>
      </c>
      <c r="J2159" s="5">
        <v>0</v>
      </c>
      <c r="K2159" s="5">
        <v>4</v>
      </c>
      <c r="L2159" s="5">
        <v>0</v>
      </c>
      <c r="M2159" s="5">
        <v>0</v>
      </c>
      <c r="N2159" s="5">
        <v>0</v>
      </c>
      <c r="O2159" s="6">
        <v>0</v>
      </c>
      <c r="P2159" s="6">
        <v>0</v>
      </c>
      <c r="Q2159" s="6">
        <v>0</v>
      </c>
      <c r="R2159" s="6">
        <v>0</v>
      </c>
      <c r="S2159" s="6">
        <v>0</v>
      </c>
      <c r="T2159" s="6">
        <v>10</v>
      </c>
      <c r="U2159" s="6">
        <v>0</v>
      </c>
      <c r="V2159" s="6">
        <v>0</v>
      </c>
      <c r="W2159" s="6">
        <v>0</v>
      </c>
      <c r="X2159" s="5">
        <v>15</v>
      </c>
      <c r="Y2159" s="5">
        <v>13</v>
      </c>
      <c r="Z2159" s="5">
        <v>0</v>
      </c>
      <c r="AA2159" s="5">
        <v>0</v>
      </c>
      <c r="AB2159" s="5">
        <v>0</v>
      </c>
      <c r="AC2159" s="5">
        <v>0</v>
      </c>
      <c r="AD2159" s="5">
        <v>15</v>
      </c>
      <c r="AE2159" s="5">
        <v>13</v>
      </c>
      <c r="AF2159" s="5">
        <v>0</v>
      </c>
      <c r="AG2159" s="6">
        <v>0</v>
      </c>
      <c r="AH2159" s="6">
        <v>86.666666666666671</v>
      </c>
      <c r="AI2159" s="3"/>
      <c r="AJ2159" s="3"/>
    </row>
    <row r="2160" spans="1:36" hidden="1" x14ac:dyDescent="0.2">
      <c r="A2160" s="1" t="str">
        <f t="shared" si="33"/>
        <v>East HampshireArab</v>
      </c>
      <c r="B2160" s="3" t="s">
        <v>279</v>
      </c>
      <c r="C2160" s="3" t="s">
        <v>280</v>
      </c>
      <c r="D2160" s="3" t="s">
        <v>699</v>
      </c>
      <c r="E2160" s="5">
        <v>141</v>
      </c>
      <c r="F2160" s="5">
        <v>0</v>
      </c>
      <c r="G2160" s="5">
        <v>0</v>
      </c>
      <c r="H2160" s="5">
        <v>0</v>
      </c>
      <c r="I2160" s="5">
        <v>0</v>
      </c>
      <c r="J2160" s="5">
        <v>0</v>
      </c>
      <c r="K2160" s="5">
        <v>6</v>
      </c>
      <c r="L2160" s="5">
        <v>0</v>
      </c>
      <c r="M2160" s="5">
        <v>0</v>
      </c>
      <c r="N2160" s="5">
        <v>0</v>
      </c>
      <c r="O2160" s="6">
        <v>0</v>
      </c>
      <c r="P2160" s="6">
        <v>0</v>
      </c>
      <c r="Q2160" s="6">
        <v>0</v>
      </c>
      <c r="R2160" s="6">
        <v>0</v>
      </c>
      <c r="S2160" s="6">
        <v>0</v>
      </c>
      <c r="T2160" s="6">
        <v>4.2553191489361701</v>
      </c>
      <c r="U2160" s="6">
        <v>0</v>
      </c>
      <c r="V2160" s="6">
        <v>0</v>
      </c>
      <c r="W2160" s="6">
        <v>0</v>
      </c>
      <c r="X2160" s="5">
        <v>49</v>
      </c>
      <c r="Y2160" s="5">
        <v>43</v>
      </c>
      <c r="Z2160" s="5">
        <v>2</v>
      </c>
      <c r="AA2160" s="5">
        <v>0</v>
      </c>
      <c r="AB2160" s="5">
        <v>0</v>
      </c>
      <c r="AC2160" s="5">
        <v>0</v>
      </c>
      <c r="AD2160" s="5">
        <v>49</v>
      </c>
      <c r="AE2160" s="5">
        <v>43</v>
      </c>
      <c r="AF2160" s="5">
        <v>2</v>
      </c>
      <c r="AG2160" s="6">
        <v>4.6511627906976747</v>
      </c>
      <c r="AH2160" s="6">
        <v>87.755102040816325</v>
      </c>
      <c r="AI2160" s="3"/>
      <c r="AJ2160" s="3"/>
    </row>
    <row r="2161" spans="1:36" hidden="1" x14ac:dyDescent="0.2">
      <c r="A2161" s="1" t="str">
        <f t="shared" si="33"/>
        <v>East HampshireOther</v>
      </c>
      <c r="B2161" s="3" t="s">
        <v>279</v>
      </c>
      <c r="C2161" s="3" t="s">
        <v>280</v>
      </c>
      <c r="D2161" s="3" t="s">
        <v>718</v>
      </c>
      <c r="E2161" s="5">
        <v>151</v>
      </c>
      <c r="F2161" s="5">
        <v>0</v>
      </c>
      <c r="G2161" s="5">
        <v>0</v>
      </c>
      <c r="H2161" s="5">
        <v>0</v>
      </c>
      <c r="I2161" s="5">
        <v>0</v>
      </c>
      <c r="J2161" s="5">
        <v>0</v>
      </c>
      <c r="K2161" s="5">
        <v>17</v>
      </c>
      <c r="L2161" s="5">
        <v>0</v>
      </c>
      <c r="M2161" s="5">
        <v>0</v>
      </c>
      <c r="N2161" s="5">
        <v>0</v>
      </c>
      <c r="O2161" s="6">
        <v>0</v>
      </c>
      <c r="P2161" s="6">
        <v>0</v>
      </c>
      <c r="Q2161" s="6">
        <v>0</v>
      </c>
      <c r="R2161" s="6">
        <v>0</v>
      </c>
      <c r="S2161" s="6">
        <v>0</v>
      </c>
      <c r="T2161" s="6">
        <v>11.258278145695364</v>
      </c>
      <c r="U2161" s="6">
        <v>0</v>
      </c>
      <c r="V2161" s="6">
        <v>0</v>
      </c>
      <c r="W2161" s="6">
        <v>0</v>
      </c>
      <c r="X2161" s="5">
        <v>67</v>
      </c>
      <c r="Y2161" s="5">
        <v>46</v>
      </c>
      <c r="Z2161" s="5">
        <v>4</v>
      </c>
      <c r="AA2161" s="5">
        <v>0</v>
      </c>
      <c r="AB2161" s="5">
        <v>0</v>
      </c>
      <c r="AC2161" s="5">
        <v>0</v>
      </c>
      <c r="AD2161" s="5">
        <v>67</v>
      </c>
      <c r="AE2161" s="5">
        <v>46</v>
      </c>
      <c r="AF2161" s="5">
        <v>4</v>
      </c>
      <c r="AG2161" s="6">
        <v>8.695652173913043</v>
      </c>
      <c r="AH2161" s="6">
        <v>68.656716417910445</v>
      </c>
      <c r="AI2161" s="3"/>
      <c r="AJ2161" s="3"/>
    </row>
    <row r="2162" spans="1:36" x14ac:dyDescent="0.2">
      <c r="A2162" s="1" t="str">
        <f t="shared" si="33"/>
        <v>East HertfordshireAll people</v>
      </c>
      <c r="B2162" s="3" t="s">
        <v>303</v>
      </c>
      <c r="C2162" s="3" t="s">
        <v>304</v>
      </c>
      <c r="D2162" s="3" t="s">
        <v>700</v>
      </c>
      <c r="E2162" s="5">
        <v>137687</v>
      </c>
      <c r="F2162" s="5">
        <v>0</v>
      </c>
      <c r="G2162" s="5">
        <v>0</v>
      </c>
      <c r="H2162" s="5">
        <v>0</v>
      </c>
      <c r="I2162" s="5">
        <v>0</v>
      </c>
      <c r="J2162" s="5">
        <v>1248</v>
      </c>
      <c r="K2162" s="5">
        <v>15156</v>
      </c>
      <c r="L2162" s="5">
        <v>0</v>
      </c>
      <c r="M2162" s="5">
        <v>0</v>
      </c>
      <c r="N2162" s="5">
        <v>0</v>
      </c>
      <c r="O2162" s="6">
        <v>0</v>
      </c>
      <c r="P2162" s="6">
        <v>0</v>
      </c>
      <c r="Q2162" s="6">
        <v>0</v>
      </c>
      <c r="R2162" s="6">
        <v>0</v>
      </c>
      <c r="S2162" s="6">
        <v>0.9064036546660178</v>
      </c>
      <c r="T2162" s="6">
        <v>11.007575152338275</v>
      </c>
      <c r="U2162" s="6">
        <v>0</v>
      </c>
      <c r="V2162" s="6">
        <v>0</v>
      </c>
      <c r="W2162" s="6">
        <v>0</v>
      </c>
      <c r="X2162" s="5">
        <v>49007</v>
      </c>
      <c r="Y2162" s="5">
        <v>44077</v>
      </c>
      <c r="Z2162" s="5">
        <v>1438</v>
      </c>
      <c r="AA2162" s="5">
        <v>0</v>
      </c>
      <c r="AB2162" s="5">
        <v>0</v>
      </c>
      <c r="AC2162" s="5">
        <v>0</v>
      </c>
      <c r="AD2162" s="5">
        <v>49007</v>
      </c>
      <c r="AE2162" s="5">
        <v>44077</v>
      </c>
      <c r="AF2162" s="5">
        <v>1438</v>
      </c>
      <c r="AG2162" s="6">
        <v>3.2624724913220047</v>
      </c>
      <c r="AH2162" s="6">
        <v>89.940212622686559</v>
      </c>
      <c r="AI2162" s="3"/>
      <c r="AJ2162" s="3"/>
    </row>
    <row r="2163" spans="1:36" hidden="1" x14ac:dyDescent="0.2">
      <c r="A2163" s="1" t="str">
        <f t="shared" si="33"/>
        <v>East HertfordshireWhite British</v>
      </c>
      <c r="B2163" s="3" t="s">
        <v>303</v>
      </c>
      <c r="C2163" s="3" t="s">
        <v>304</v>
      </c>
      <c r="D2163" s="3" t="s">
        <v>701</v>
      </c>
      <c r="E2163" s="5">
        <v>124266</v>
      </c>
      <c r="F2163" s="5">
        <v>0</v>
      </c>
      <c r="G2163" s="5">
        <v>0</v>
      </c>
      <c r="H2163" s="5">
        <v>0</v>
      </c>
      <c r="I2163" s="5">
        <v>0</v>
      </c>
      <c r="J2163" s="5">
        <v>1121</v>
      </c>
      <c r="K2163" s="5">
        <v>13878</v>
      </c>
      <c r="L2163" s="5">
        <v>0</v>
      </c>
      <c r="M2163" s="5">
        <v>0</v>
      </c>
      <c r="N2163" s="5">
        <v>0</v>
      </c>
      <c r="O2163" s="6">
        <v>0</v>
      </c>
      <c r="P2163" s="6">
        <v>0</v>
      </c>
      <c r="Q2163" s="6">
        <v>0</v>
      </c>
      <c r="R2163" s="6">
        <v>0</v>
      </c>
      <c r="S2163" s="6">
        <v>0.9020971142549048</v>
      </c>
      <c r="T2163" s="6">
        <v>11.167978368982666</v>
      </c>
      <c r="U2163" s="6">
        <v>0</v>
      </c>
      <c r="V2163" s="6">
        <v>0</v>
      </c>
      <c r="W2163" s="6">
        <v>0</v>
      </c>
      <c r="X2163" s="5">
        <v>42709</v>
      </c>
      <c r="Y2163" s="5">
        <v>38453</v>
      </c>
      <c r="Z2163" s="5">
        <v>1235</v>
      </c>
      <c r="AA2163" s="5">
        <v>0</v>
      </c>
      <c r="AB2163" s="5">
        <v>0</v>
      </c>
      <c r="AC2163" s="5">
        <v>0</v>
      </c>
      <c r="AD2163" s="5">
        <v>42709</v>
      </c>
      <c r="AE2163" s="5">
        <v>38453</v>
      </c>
      <c r="AF2163" s="5">
        <v>1235</v>
      </c>
      <c r="AG2163" s="6">
        <v>3.2117130002860637</v>
      </c>
      <c r="AH2163" s="6">
        <v>90.034887260296429</v>
      </c>
      <c r="AI2163" s="3"/>
      <c r="AJ2163" s="3"/>
    </row>
    <row r="2164" spans="1:36" hidden="1" x14ac:dyDescent="0.2">
      <c r="A2164" s="1" t="str">
        <f t="shared" si="33"/>
        <v>East HertfordshireMinorities - all other than White British</v>
      </c>
      <c r="B2164" s="3" t="s">
        <v>303</v>
      </c>
      <c r="C2164" s="3" t="s">
        <v>304</v>
      </c>
      <c r="D2164" s="3" t="s">
        <v>702</v>
      </c>
      <c r="E2164" s="5">
        <v>13421</v>
      </c>
      <c r="F2164" s="5">
        <v>0</v>
      </c>
      <c r="G2164" s="5">
        <v>0</v>
      </c>
      <c r="H2164" s="5">
        <v>0</v>
      </c>
      <c r="I2164" s="5">
        <v>0</v>
      </c>
      <c r="J2164" s="5">
        <v>127</v>
      </c>
      <c r="K2164" s="5">
        <v>1278</v>
      </c>
      <c r="L2164" s="5">
        <v>0</v>
      </c>
      <c r="M2164" s="5">
        <v>0</v>
      </c>
      <c r="N2164" s="5">
        <v>0</v>
      </c>
      <c r="O2164" s="6">
        <v>0</v>
      </c>
      <c r="P2164" s="6">
        <v>0</v>
      </c>
      <c r="Q2164" s="6">
        <v>0</v>
      </c>
      <c r="R2164" s="6">
        <v>0</v>
      </c>
      <c r="S2164" s="6">
        <v>0.94627822069890466</v>
      </c>
      <c r="T2164" s="6">
        <v>9.5223902838834658</v>
      </c>
      <c r="U2164" s="6">
        <v>0</v>
      </c>
      <c r="V2164" s="6">
        <v>0</v>
      </c>
      <c r="W2164" s="6">
        <v>0</v>
      </c>
      <c r="X2164" s="5">
        <v>6298</v>
      </c>
      <c r="Y2164" s="5">
        <v>5624</v>
      </c>
      <c r="Z2164" s="5">
        <v>203</v>
      </c>
      <c r="AA2164" s="5">
        <v>0</v>
      </c>
      <c r="AB2164" s="5">
        <v>0</v>
      </c>
      <c r="AC2164" s="5">
        <v>0</v>
      </c>
      <c r="AD2164" s="5">
        <v>6298</v>
      </c>
      <c r="AE2164" s="5">
        <v>5624</v>
      </c>
      <c r="AF2164" s="5">
        <v>203</v>
      </c>
      <c r="AG2164" s="6">
        <v>3.6095305832147937</v>
      </c>
      <c r="AH2164" s="6">
        <v>89.298189901556043</v>
      </c>
      <c r="AI2164" s="3"/>
      <c r="AJ2164" s="3"/>
    </row>
    <row r="2165" spans="1:36" hidden="1" x14ac:dyDescent="0.2">
      <c r="A2165" s="1" t="str">
        <f t="shared" si="33"/>
        <v>East HertfordshireWhite Irish</v>
      </c>
      <c r="B2165" s="3" t="s">
        <v>303</v>
      </c>
      <c r="C2165" s="3" t="s">
        <v>304</v>
      </c>
      <c r="D2165" s="3" t="s">
        <v>703</v>
      </c>
      <c r="E2165" s="5">
        <v>1566</v>
      </c>
      <c r="F2165" s="5">
        <v>0</v>
      </c>
      <c r="G2165" s="5">
        <v>0</v>
      </c>
      <c r="H2165" s="5">
        <v>0</v>
      </c>
      <c r="I2165" s="5">
        <v>0</v>
      </c>
      <c r="J2165" s="5">
        <v>9</v>
      </c>
      <c r="K2165" s="5">
        <v>180</v>
      </c>
      <c r="L2165" s="5">
        <v>0</v>
      </c>
      <c r="M2165" s="5">
        <v>0</v>
      </c>
      <c r="N2165" s="5">
        <v>0</v>
      </c>
      <c r="O2165" s="6">
        <v>0</v>
      </c>
      <c r="P2165" s="6">
        <v>0</v>
      </c>
      <c r="Q2165" s="6">
        <v>0</v>
      </c>
      <c r="R2165" s="6">
        <v>0</v>
      </c>
      <c r="S2165" s="6">
        <v>0.57471264367816088</v>
      </c>
      <c r="T2165" s="6">
        <v>11.494252873563218</v>
      </c>
      <c r="U2165" s="6">
        <v>0</v>
      </c>
      <c r="V2165" s="6">
        <v>0</v>
      </c>
      <c r="W2165" s="6">
        <v>0</v>
      </c>
      <c r="X2165" s="5">
        <v>689</v>
      </c>
      <c r="Y2165" s="5">
        <v>623</v>
      </c>
      <c r="Z2165" s="5">
        <v>14</v>
      </c>
      <c r="AA2165" s="5">
        <v>0</v>
      </c>
      <c r="AB2165" s="5">
        <v>0</v>
      </c>
      <c r="AC2165" s="5">
        <v>0</v>
      </c>
      <c r="AD2165" s="5">
        <v>689</v>
      </c>
      <c r="AE2165" s="5">
        <v>623</v>
      </c>
      <c r="AF2165" s="5">
        <v>14</v>
      </c>
      <c r="AG2165" s="6">
        <v>2.2471910112359552</v>
      </c>
      <c r="AH2165" s="6">
        <v>90.420899854862114</v>
      </c>
      <c r="AI2165" s="3"/>
      <c r="AJ2165" s="3"/>
    </row>
    <row r="2166" spans="1:36" hidden="1" x14ac:dyDescent="0.2">
      <c r="A2166" s="1" t="str">
        <f t="shared" si="33"/>
        <v>East HertfordshireWhite Gyspy or Irish Traveller</v>
      </c>
      <c r="B2166" s="3" t="s">
        <v>303</v>
      </c>
      <c r="C2166" s="3" t="s">
        <v>304</v>
      </c>
      <c r="D2166" s="3" t="s">
        <v>704</v>
      </c>
      <c r="E2166" s="5">
        <v>57</v>
      </c>
      <c r="F2166" s="5">
        <v>0</v>
      </c>
      <c r="G2166" s="5">
        <v>0</v>
      </c>
      <c r="H2166" s="5">
        <v>0</v>
      </c>
      <c r="I2166" s="5">
        <v>0</v>
      </c>
      <c r="J2166" s="5">
        <v>1</v>
      </c>
      <c r="K2166" s="5">
        <v>5</v>
      </c>
      <c r="L2166" s="5">
        <v>0</v>
      </c>
      <c r="M2166" s="5">
        <v>0</v>
      </c>
      <c r="N2166" s="5">
        <v>0</v>
      </c>
      <c r="O2166" s="6">
        <v>0</v>
      </c>
      <c r="P2166" s="6">
        <v>0</v>
      </c>
      <c r="Q2166" s="6">
        <v>0</v>
      </c>
      <c r="R2166" s="6">
        <v>0</v>
      </c>
      <c r="S2166" s="6">
        <v>1.7543859649122806</v>
      </c>
      <c r="T2166" s="6">
        <v>8.7719298245614041</v>
      </c>
      <c r="U2166" s="6">
        <v>0</v>
      </c>
      <c r="V2166" s="6">
        <v>0</v>
      </c>
      <c r="W2166" s="6">
        <v>0</v>
      </c>
      <c r="X2166" s="5">
        <v>21</v>
      </c>
      <c r="Y2166" s="5">
        <v>17</v>
      </c>
      <c r="Z2166" s="5">
        <v>2</v>
      </c>
      <c r="AA2166" s="5">
        <v>0</v>
      </c>
      <c r="AB2166" s="5">
        <v>0</v>
      </c>
      <c r="AC2166" s="5">
        <v>0</v>
      </c>
      <c r="AD2166" s="5">
        <v>21</v>
      </c>
      <c r="AE2166" s="5">
        <v>17</v>
      </c>
      <c r="AF2166" s="5">
        <v>2</v>
      </c>
      <c r="AG2166" s="6">
        <v>11.764705882352942</v>
      </c>
      <c r="AH2166" s="6">
        <v>80.952380952380949</v>
      </c>
      <c r="AI2166" s="3"/>
      <c r="AJ2166" s="3"/>
    </row>
    <row r="2167" spans="1:36" hidden="1" x14ac:dyDescent="0.2">
      <c r="A2167" s="1" t="str">
        <f t="shared" si="33"/>
        <v>East HertfordshireWhite Other</v>
      </c>
      <c r="B2167" s="3" t="s">
        <v>303</v>
      </c>
      <c r="C2167" s="3" t="s">
        <v>304</v>
      </c>
      <c r="D2167" s="3" t="s">
        <v>705</v>
      </c>
      <c r="E2167" s="5">
        <v>5567</v>
      </c>
      <c r="F2167" s="5">
        <v>0</v>
      </c>
      <c r="G2167" s="5">
        <v>0</v>
      </c>
      <c r="H2167" s="5">
        <v>0</v>
      </c>
      <c r="I2167" s="5">
        <v>0</v>
      </c>
      <c r="J2167" s="5">
        <v>51</v>
      </c>
      <c r="K2167" s="5">
        <v>508</v>
      </c>
      <c r="L2167" s="5">
        <v>0</v>
      </c>
      <c r="M2167" s="5">
        <v>0</v>
      </c>
      <c r="N2167" s="5">
        <v>0</v>
      </c>
      <c r="O2167" s="6">
        <v>0</v>
      </c>
      <c r="P2167" s="6">
        <v>0</v>
      </c>
      <c r="Q2167" s="6">
        <v>0</v>
      </c>
      <c r="R2167" s="6">
        <v>0</v>
      </c>
      <c r="S2167" s="6">
        <v>0.91611280761631042</v>
      </c>
      <c r="T2167" s="6">
        <v>9.1252020837075616</v>
      </c>
      <c r="U2167" s="6">
        <v>0</v>
      </c>
      <c r="V2167" s="6">
        <v>0</v>
      </c>
      <c r="W2167" s="6">
        <v>0</v>
      </c>
      <c r="X2167" s="5">
        <v>3063</v>
      </c>
      <c r="Y2167" s="5">
        <v>2792</v>
      </c>
      <c r="Z2167" s="5">
        <v>80</v>
      </c>
      <c r="AA2167" s="5">
        <v>0</v>
      </c>
      <c r="AB2167" s="5">
        <v>0</v>
      </c>
      <c r="AC2167" s="5">
        <v>0</v>
      </c>
      <c r="AD2167" s="5">
        <v>3063</v>
      </c>
      <c r="AE2167" s="5">
        <v>2792</v>
      </c>
      <c r="AF2167" s="5">
        <v>80</v>
      </c>
      <c r="AG2167" s="6">
        <v>2.8653295128939829</v>
      </c>
      <c r="AH2167" s="6">
        <v>91.152464903689193</v>
      </c>
      <c r="AI2167" s="3"/>
      <c r="AJ2167" s="3"/>
    </row>
    <row r="2168" spans="1:36" hidden="1" x14ac:dyDescent="0.2">
      <c r="A2168" s="1" t="str">
        <f t="shared" si="33"/>
        <v>East HertfordshireMixed White and Black Caribbean</v>
      </c>
      <c r="B2168" s="3" t="s">
        <v>303</v>
      </c>
      <c r="C2168" s="3" t="s">
        <v>304</v>
      </c>
      <c r="D2168" s="3" t="s">
        <v>706</v>
      </c>
      <c r="E2168" s="5">
        <v>622</v>
      </c>
      <c r="F2168" s="5">
        <v>0</v>
      </c>
      <c r="G2168" s="5">
        <v>0</v>
      </c>
      <c r="H2168" s="5">
        <v>0</v>
      </c>
      <c r="I2168" s="5">
        <v>0</v>
      </c>
      <c r="J2168" s="5">
        <v>18</v>
      </c>
      <c r="K2168" s="5">
        <v>32</v>
      </c>
      <c r="L2168" s="5">
        <v>0</v>
      </c>
      <c r="M2168" s="5">
        <v>0</v>
      </c>
      <c r="N2168" s="5">
        <v>0</v>
      </c>
      <c r="O2168" s="6">
        <v>0</v>
      </c>
      <c r="P2168" s="6">
        <v>0</v>
      </c>
      <c r="Q2168" s="6">
        <v>0</v>
      </c>
      <c r="R2168" s="6">
        <v>0</v>
      </c>
      <c r="S2168" s="6">
        <v>2.8938906752411575</v>
      </c>
      <c r="T2168" s="6">
        <v>5.144694533762058</v>
      </c>
      <c r="U2168" s="6">
        <v>0</v>
      </c>
      <c r="V2168" s="6">
        <v>0</v>
      </c>
      <c r="W2168" s="6">
        <v>0</v>
      </c>
      <c r="X2168" s="5">
        <v>153</v>
      </c>
      <c r="Y2168" s="5">
        <v>127</v>
      </c>
      <c r="Z2168" s="5">
        <v>4</v>
      </c>
      <c r="AA2168" s="5">
        <v>0</v>
      </c>
      <c r="AB2168" s="5">
        <v>0</v>
      </c>
      <c r="AC2168" s="5">
        <v>0</v>
      </c>
      <c r="AD2168" s="5">
        <v>153</v>
      </c>
      <c r="AE2168" s="5">
        <v>127</v>
      </c>
      <c r="AF2168" s="5">
        <v>4</v>
      </c>
      <c r="AG2168" s="6">
        <v>3.1496062992125986</v>
      </c>
      <c r="AH2168" s="6">
        <v>83.006535947712422</v>
      </c>
      <c r="AI2168" s="3"/>
      <c r="AJ2168" s="3"/>
    </row>
    <row r="2169" spans="1:36" hidden="1" x14ac:dyDescent="0.2">
      <c r="A2169" s="1" t="str">
        <f t="shared" si="33"/>
        <v>East HertfordshireMixed White and Black African</v>
      </c>
      <c r="B2169" s="3" t="s">
        <v>303</v>
      </c>
      <c r="C2169" s="3" t="s">
        <v>304</v>
      </c>
      <c r="D2169" s="3" t="s">
        <v>707</v>
      </c>
      <c r="E2169" s="5">
        <v>210</v>
      </c>
      <c r="F2169" s="5">
        <v>0</v>
      </c>
      <c r="G2169" s="5">
        <v>0</v>
      </c>
      <c r="H2169" s="5">
        <v>0</v>
      </c>
      <c r="I2169" s="5">
        <v>0</v>
      </c>
      <c r="J2169" s="5">
        <v>8</v>
      </c>
      <c r="K2169" s="5">
        <v>27</v>
      </c>
      <c r="L2169" s="5">
        <v>0</v>
      </c>
      <c r="M2169" s="5">
        <v>0</v>
      </c>
      <c r="N2169" s="5">
        <v>0</v>
      </c>
      <c r="O2169" s="6">
        <v>0</v>
      </c>
      <c r="P2169" s="6">
        <v>0</v>
      </c>
      <c r="Q2169" s="6">
        <v>0</v>
      </c>
      <c r="R2169" s="6">
        <v>0</v>
      </c>
      <c r="S2169" s="6">
        <v>3.8095238095238093</v>
      </c>
      <c r="T2169" s="6">
        <v>12.857142857142858</v>
      </c>
      <c r="U2169" s="6">
        <v>0</v>
      </c>
      <c r="V2169" s="6">
        <v>0</v>
      </c>
      <c r="W2169" s="6">
        <v>0</v>
      </c>
      <c r="X2169" s="5">
        <v>48</v>
      </c>
      <c r="Y2169" s="5">
        <v>44</v>
      </c>
      <c r="Z2169" s="5">
        <v>7</v>
      </c>
      <c r="AA2169" s="5">
        <v>0</v>
      </c>
      <c r="AB2169" s="5">
        <v>0</v>
      </c>
      <c r="AC2169" s="5">
        <v>0</v>
      </c>
      <c r="AD2169" s="5">
        <v>48</v>
      </c>
      <c r="AE2169" s="5">
        <v>44</v>
      </c>
      <c r="AF2169" s="5">
        <v>7</v>
      </c>
      <c r="AG2169" s="6">
        <v>15.909090909090908</v>
      </c>
      <c r="AH2169" s="6">
        <v>91.666666666666671</v>
      </c>
      <c r="AI2169" s="3"/>
      <c r="AJ2169" s="3"/>
    </row>
    <row r="2170" spans="1:36" hidden="1" x14ac:dyDescent="0.2">
      <c r="A2170" s="1" t="str">
        <f t="shared" si="33"/>
        <v>East HertfordshireMixed White and Asian</v>
      </c>
      <c r="B2170" s="3" t="s">
        <v>303</v>
      </c>
      <c r="C2170" s="3" t="s">
        <v>304</v>
      </c>
      <c r="D2170" s="3" t="s">
        <v>708</v>
      </c>
      <c r="E2170" s="5">
        <v>854</v>
      </c>
      <c r="F2170" s="5">
        <v>0</v>
      </c>
      <c r="G2170" s="5">
        <v>0</v>
      </c>
      <c r="H2170" s="5">
        <v>0</v>
      </c>
      <c r="I2170" s="5">
        <v>0</v>
      </c>
      <c r="J2170" s="5">
        <v>6</v>
      </c>
      <c r="K2170" s="5">
        <v>111</v>
      </c>
      <c r="L2170" s="5">
        <v>0</v>
      </c>
      <c r="M2170" s="5">
        <v>0</v>
      </c>
      <c r="N2170" s="5">
        <v>0</v>
      </c>
      <c r="O2170" s="6">
        <v>0</v>
      </c>
      <c r="P2170" s="6">
        <v>0</v>
      </c>
      <c r="Q2170" s="6">
        <v>0</v>
      </c>
      <c r="R2170" s="6">
        <v>0</v>
      </c>
      <c r="S2170" s="6">
        <v>0.70257611241217799</v>
      </c>
      <c r="T2170" s="6">
        <v>12.997658079625293</v>
      </c>
      <c r="U2170" s="6">
        <v>0</v>
      </c>
      <c r="V2170" s="6">
        <v>0</v>
      </c>
      <c r="W2170" s="6">
        <v>0</v>
      </c>
      <c r="X2170" s="5">
        <v>201</v>
      </c>
      <c r="Y2170" s="5">
        <v>183</v>
      </c>
      <c r="Z2170" s="5">
        <v>3</v>
      </c>
      <c r="AA2170" s="5">
        <v>0</v>
      </c>
      <c r="AB2170" s="5">
        <v>0</v>
      </c>
      <c r="AC2170" s="5">
        <v>0</v>
      </c>
      <c r="AD2170" s="5">
        <v>201</v>
      </c>
      <c r="AE2170" s="5">
        <v>183</v>
      </c>
      <c r="AF2170" s="5">
        <v>3</v>
      </c>
      <c r="AG2170" s="6">
        <v>1.639344262295082</v>
      </c>
      <c r="AH2170" s="6">
        <v>91.044776119402982</v>
      </c>
      <c r="AI2170" s="3"/>
      <c r="AJ2170" s="3"/>
    </row>
    <row r="2171" spans="1:36" hidden="1" x14ac:dyDescent="0.2">
      <c r="A2171" s="1" t="str">
        <f t="shared" si="33"/>
        <v>East HertfordshireMixed Other</v>
      </c>
      <c r="B2171" s="3" t="s">
        <v>303</v>
      </c>
      <c r="C2171" s="3" t="s">
        <v>304</v>
      </c>
      <c r="D2171" s="3" t="s">
        <v>709</v>
      </c>
      <c r="E2171" s="5">
        <v>528</v>
      </c>
      <c r="F2171" s="5">
        <v>0</v>
      </c>
      <c r="G2171" s="5">
        <v>0</v>
      </c>
      <c r="H2171" s="5">
        <v>0</v>
      </c>
      <c r="I2171" s="5">
        <v>0</v>
      </c>
      <c r="J2171" s="5">
        <v>12</v>
      </c>
      <c r="K2171" s="5">
        <v>46</v>
      </c>
      <c r="L2171" s="5">
        <v>0</v>
      </c>
      <c r="M2171" s="5">
        <v>0</v>
      </c>
      <c r="N2171" s="5">
        <v>0</v>
      </c>
      <c r="O2171" s="6">
        <v>0</v>
      </c>
      <c r="P2171" s="6">
        <v>0</v>
      </c>
      <c r="Q2171" s="6">
        <v>0</v>
      </c>
      <c r="R2171" s="6">
        <v>0</v>
      </c>
      <c r="S2171" s="6">
        <v>2.2727272727272729</v>
      </c>
      <c r="T2171" s="6">
        <v>8.7121212121212128</v>
      </c>
      <c r="U2171" s="6">
        <v>0</v>
      </c>
      <c r="V2171" s="6">
        <v>0</v>
      </c>
      <c r="W2171" s="6">
        <v>0</v>
      </c>
      <c r="X2171" s="5">
        <v>155</v>
      </c>
      <c r="Y2171" s="5">
        <v>128</v>
      </c>
      <c r="Z2171" s="5">
        <v>4</v>
      </c>
      <c r="AA2171" s="5">
        <v>0</v>
      </c>
      <c r="AB2171" s="5">
        <v>0</v>
      </c>
      <c r="AC2171" s="5">
        <v>0</v>
      </c>
      <c r="AD2171" s="5">
        <v>155</v>
      </c>
      <c r="AE2171" s="5">
        <v>128</v>
      </c>
      <c r="AF2171" s="5">
        <v>4</v>
      </c>
      <c r="AG2171" s="6">
        <v>3.125</v>
      </c>
      <c r="AH2171" s="6">
        <v>82.58064516129032</v>
      </c>
      <c r="AI2171" s="3"/>
      <c r="AJ2171" s="3"/>
    </row>
    <row r="2172" spans="1:36" hidden="1" x14ac:dyDescent="0.2">
      <c r="A2172" s="1" t="str">
        <f t="shared" si="33"/>
        <v>East HertfordshireIndian</v>
      </c>
      <c r="B2172" s="3" t="s">
        <v>303</v>
      </c>
      <c r="C2172" s="3" t="s">
        <v>304</v>
      </c>
      <c r="D2172" s="3" t="s">
        <v>710</v>
      </c>
      <c r="E2172" s="5">
        <v>999</v>
      </c>
      <c r="F2172" s="5">
        <v>0</v>
      </c>
      <c r="G2172" s="5">
        <v>0</v>
      </c>
      <c r="H2172" s="5">
        <v>0</v>
      </c>
      <c r="I2172" s="5">
        <v>0</v>
      </c>
      <c r="J2172" s="5">
        <v>2</v>
      </c>
      <c r="K2172" s="5">
        <v>89</v>
      </c>
      <c r="L2172" s="5">
        <v>0</v>
      </c>
      <c r="M2172" s="5">
        <v>0</v>
      </c>
      <c r="N2172" s="5">
        <v>0</v>
      </c>
      <c r="O2172" s="6">
        <v>0</v>
      </c>
      <c r="P2172" s="6">
        <v>0</v>
      </c>
      <c r="Q2172" s="6">
        <v>0</v>
      </c>
      <c r="R2172" s="6">
        <v>0</v>
      </c>
      <c r="S2172" s="6">
        <v>0.20020020020020021</v>
      </c>
      <c r="T2172" s="6">
        <v>8.9089089089089093</v>
      </c>
      <c r="U2172" s="6">
        <v>0</v>
      </c>
      <c r="V2172" s="6">
        <v>0</v>
      </c>
      <c r="W2172" s="6">
        <v>0</v>
      </c>
      <c r="X2172" s="5">
        <v>520</v>
      </c>
      <c r="Y2172" s="5">
        <v>469</v>
      </c>
      <c r="Z2172" s="5">
        <v>16</v>
      </c>
      <c r="AA2172" s="5">
        <v>0</v>
      </c>
      <c r="AB2172" s="5">
        <v>0</v>
      </c>
      <c r="AC2172" s="5">
        <v>0</v>
      </c>
      <c r="AD2172" s="5">
        <v>520</v>
      </c>
      <c r="AE2172" s="5">
        <v>469</v>
      </c>
      <c r="AF2172" s="5">
        <v>16</v>
      </c>
      <c r="AG2172" s="6">
        <v>3.4115138592750531</v>
      </c>
      <c r="AH2172" s="6">
        <v>90.192307692307693</v>
      </c>
      <c r="AI2172" s="3"/>
      <c r="AJ2172" s="3"/>
    </row>
    <row r="2173" spans="1:36" hidden="1" x14ac:dyDescent="0.2">
      <c r="A2173" s="1" t="str">
        <f t="shared" si="33"/>
        <v>East HertfordshirePakistani</v>
      </c>
      <c r="B2173" s="3" t="s">
        <v>303</v>
      </c>
      <c r="C2173" s="3" t="s">
        <v>304</v>
      </c>
      <c r="D2173" s="3" t="s">
        <v>711</v>
      </c>
      <c r="E2173" s="5">
        <v>213</v>
      </c>
      <c r="F2173" s="5">
        <v>0</v>
      </c>
      <c r="G2173" s="5">
        <v>0</v>
      </c>
      <c r="H2173" s="5">
        <v>0</v>
      </c>
      <c r="I2173" s="5">
        <v>0</v>
      </c>
      <c r="J2173" s="5">
        <v>5</v>
      </c>
      <c r="K2173" s="5">
        <v>20</v>
      </c>
      <c r="L2173" s="5">
        <v>0</v>
      </c>
      <c r="M2173" s="5">
        <v>0</v>
      </c>
      <c r="N2173" s="5">
        <v>0</v>
      </c>
      <c r="O2173" s="6">
        <v>0</v>
      </c>
      <c r="P2173" s="6">
        <v>0</v>
      </c>
      <c r="Q2173" s="6">
        <v>0</v>
      </c>
      <c r="R2173" s="6">
        <v>0</v>
      </c>
      <c r="S2173" s="6">
        <v>2.347417840375587</v>
      </c>
      <c r="T2173" s="6">
        <v>9.3896713615023479</v>
      </c>
      <c r="U2173" s="6">
        <v>0</v>
      </c>
      <c r="V2173" s="6">
        <v>0</v>
      </c>
      <c r="W2173" s="6">
        <v>0</v>
      </c>
      <c r="X2173" s="5">
        <v>96</v>
      </c>
      <c r="Y2173" s="5">
        <v>77</v>
      </c>
      <c r="Z2173" s="5">
        <v>3</v>
      </c>
      <c r="AA2173" s="5">
        <v>0</v>
      </c>
      <c r="AB2173" s="5">
        <v>0</v>
      </c>
      <c r="AC2173" s="5">
        <v>0</v>
      </c>
      <c r="AD2173" s="5">
        <v>96</v>
      </c>
      <c r="AE2173" s="5">
        <v>77</v>
      </c>
      <c r="AF2173" s="5">
        <v>3</v>
      </c>
      <c r="AG2173" s="6">
        <v>3.8961038961038961</v>
      </c>
      <c r="AH2173" s="6">
        <v>80.208333333333329</v>
      </c>
      <c r="AI2173" s="3"/>
      <c r="AJ2173" s="3"/>
    </row>
    <row r="2174" spans="1:36" hidden="1" x14ac:dyDescent="0.2">
      <c r="A2174" s="1" t="str">
        <f t="shared" si="33"/>
        <v>East HertfordshireBangladeshi</v>
      </c>
      <c r="B2174" s="3" t="s">
        <v>303</v>
      </c>
      <c r="C2174" s="3" t="s">
        <v>304</v>
      </c>
      <c r="D2174" s="3" t="s">
        <v>712</v>
      </c>
      <c r="E2174" s="5">
        <v>282</v>
      </c>
      <c r="F2174" s="5">
        <v>0</v>
      </c>
      <c r="G2174" s="5">
        <v>0</v>
      </c>
      <c r="H2174" s="5">
        <v>0</v>
      </c>
      <c r="I2174" s="5">
        <v>0</v>
      </c>
      <c r="J2174" s="5">
        <v>1</v>
      </c>
      <c r="K2174" s="5">
        <v>13</v>
      </c>
      <c r="L2174" s="5">
        <v>0</v>
      </c>
      <c r="M2174" s="5">
        <v>0</v>
      </c>
      <c r="N2174" s="5">
        <v>0</v>
      </c>
      <c r="O2174" s="6">
        <v>0</v>
      </c>
      <c r="P2174" s="6">
        <v>0</v>
      </c>
      <c r="Q2174" s="6">
        <v>0</v>
      </c>
      <c r="R2174" s="6">
        <v>0</v>
      </c>
      <c r="S2174" s="6">
        <v>0.3546099290780142</v>
      </c>
      <c r="T2174" s="6">
        <v>4.6099290780141846</v>
      </c>
      <c r="U2174" s="6">
        <v>0</v>
      </c>
      <c r="V2174" s="6">
        <v>0</v>
      </c>
      <c r="W2174" s="6">
        <v>0</v>
      </c>
      <c r="X2174" s="5">
        <v>112</v>
      </c>
      <c r="Y2174" s="5">
        <v>77</v>
      </c>
      <c r="Z2174" s="5">
        <v>2</v>
      </c>
      <c r="AA2174" s="5">
        <v>0</v>
      </c>
      <c r="AB2174" s="5">
        <v>0</v>
      </c>
      <c r="AC2174" s="5">
        <v>0</v>
      </c>
      <c r="AD2174" s="5">
        <v>112</v>
      </c>
      <c r="AE2174" s="5">
        <v>77</v>
      </c>
      <c r="AF2174" s="5">
        <v>2</v>
      </c>
      <c r="AG2174" s="6">
        <v>2.5974025974025974</v>
      </c>
      <c r="AH2174" s="6">
        <v>68.75</v>
      </c>
      <c r="AI2174" s="3"/>
      <c r="AJ2174" s="3"/>
    </row>
    <row r="2175" spans="1:36" hidden="1" x14ac:dyDescent="0.2">
      <c r="A2175" s="1" t="str">
        <f t="shared" si="33"/>
        <v>East HertfordshireChinese</v>
      </c>
      <c r="B2175" s="3" t="s">
        <v>303</v>
      </c>
      <c r="C2175" s="3" t="s">
        <v>304</v>
      </c>
      <c r="D2175" s="3" t="s">
        <v>713</v>
      </c>
      <c r="E2175" s="5">
        <v>516</v>
      </c>
      <c r="F2175" s="5">
        <v>0</v>
      </c>
      <c r="G2175" s="5">
        <v>0</v>
      </c>
      <c r="H2175" s="5">
        <v>0</v>
      </c>
      <c r="I2175" s="5">
        <v>0</v>
      </c>
      <c r="J2175" s="5">
        <v>0</v>
      </c>
      <c r="K2175" s="5">
        <v>65</v>
      </c>
      <c r="L2175" s="5">
        <v>0</v>
      </c>
      <c r="M2175" s="5">
        <v>0</v>
      </c>
      <c r="N2175" s="5">
        <v>0</v>
      </c>
      <c r="O2175" s="6">
        <v>0</v>
      </c>
      <c r="P2175" s="6">
        <v>0</v>
      </c>
      <c r="Q2175" s="6">
        <v>0</v>
      </c>
      <c r="R2175" s="6">
        <v>0</v>
      </c>
      <c r="S2175" s="6">
        <v>0</v>
      </c>
      <c r="T2175" s="6">
        <v>12.596899224806201</v>
      </c>
      <c r="U2175" s="6">
        <v>0</v>
      </c>
      <c r="V2175" s="6">
        <v>0</v>
      </c>
      <c r="W2175" s="6">
        <v>0</v>
      </c>
      <c r="X2175" s="5">
        <v>232</v>
      </c>
      <c r="Y2175" s="5">
        <v>191</v>
      </c>
      <c r="Z2175" s="5">
        <v>4</v>
      </c>
      <c r="AA2175" s="5">
        <v>0</v>
      </c>
      <c r="AB2175" s="5">
        <v>0</v>
      </c>
      <c r="AC2175" s="5">
        <v>0</v>
      </c>
      <c r="AD2175" s="5">
        <v>232</v>
      </c>
      <c r="AE2175" s="5">
        <v>191</v>
      </c>
      <c r="AF2175" s="5">
        <v>4</v>
      </c>
      <c r="AG2175" s="6">
        <v>2.0942408376963351</v>
      </c>
      <c r="AH2175" s="6">
        <v>82.327586206896555</v>
      </c>
      <c r="AI2175" s="3"/>
      <c r="AJ2175" s="3"/>
    </row>
    <row r="2176" spans="1:36" hidden="1" x14ac:dyDescent="0.2">
      <c r="A2176" s="1" t="str">
        <f t="shared" si="33"/>
        <v>East HertfordshireAsian Other</v>
      </c>
      <c r="B2176" s="3" t="s">
        <v>303</v>
      </c>
      <c r="C2176" s="3" t="s">
        <v>304</v>
      </c>
      <c r="D2176" s="3" t="s">
        <v>714</v>
      </c>
      <c r="E2176" s="5">
        <v>671</v>
      </c>
      <c r="F2176" s="5">
        <v>0</v>
      </c>
      <c r="G2176" s="5">
        <v>0</v>
      </c>
      <c r="H2176" s="5">
        <v>0</v>
      </c>
      <c r="I2176" s="5">
        <v>0</v>
      </c>
      <c r="J2176" s="5">
        <v>9</v>
      </c>
      <c r="K2176" s="5">
        <v>62</v>
      </c>
      <c r="L2176" s="5">
        <v>0</v>
      </c>
      <c r="M2176" s="5">
        <v>0</v>
      </c>
      <c r="N2176" s="5">
        <v>0</v>
      </c>
      <c r="O2176" s="6">
        <v>0</v>
      </c>
      <c r="P2176" s="6">
        <v>0</v>
      </c>
      <c r="Q2176" s="6">
        <v>0</v>
      </c>
      <c r="R2176" s="6">
        <v>0</v>
      </c>
      <c r="S2176" s="6">
        <v>1.3412816691505216</v>
      </c>
      <c r="T2176" s="6">
        <v>9.2399403874813704</v>
      </c>
      <c r="U2176" s="6">
        <v>0</v>
      </c>
      <c r="V2176" s="6">
        <v>0</v>
      </c>
      <c r="W2176" s="6">
        <v>0</v>
      </c>
      <c r="X2176" s="5">
        <v>344</v>
      </c>
      <c r="Y2176" s="5">
        <v>290</v>
      </c>
      <c r="Z2176" s="5">
        <v>12</v>
      </c>
      <c r="AA2176" s="5">
        <v>0</v>
      </c>
      <c r="AB2176" s="5">
        <v>0</v>
      </c>
      <c r="AC2176" s="5">
        <v>0</v>
      </c>
      <c r="AD2176" s="5">
        <v>344</v>
      </c>
      <c r="AE2176" s="5">
        <v>290</v>
      </c>
      <c r="AF2176" s="5">
        <v>12</v>
      </c>
      <c r="AG2176" s="6">
        <v>4.1379310344827589</v>
      </c>
      <c r="AH2176" s="6">
        <v>84.302325581395351</v>
      </c>
      <c r="AI2176" s="3"/>
      <c r="AJ2176" s="3"/>
    </row>
    <row r="2177" spans="1:36" hidden="1" x14ac:dyDescent="0.2">
      <c r="A2177" s="1" t="str">
        <f t="shared" si="33"/>
        <v>East HertfordshireBlack African</v>
      </c>
      <c r="B2177" s="3" t="s">
        <v>303</v>
      </c>
      <c r="C2177" s="3" t="s">
        <v>304</v>
      </c>
      <c r="D2177" s="3" t="s">
        <v>715</v>
      </c>
      <c r="E2177" s="5">
        <v>590</v>
      </c>
      <c r="F2177" s="5">
        <v>0</v>
      </c>
      <c r="G2177" s="5">
        <v>0</v>
      </c>
      <c r="H2177" s="5">
        <v>0</v>
      </c>
      <c r="I2177" s="5">
        <v>0</v>
      </c>
      <c r="J2177" s="5">
        <v>2</v>
      </c>
      <c r="K2177" s="5">
        <v>59</v>
      </c>
      <c r="L2177" s="5">
        <v>0</v>
      </c>
      <c r="M2177" s="5">
        <v>0</v>
      </c>
      <c r="N2177" s="5">
        <v>0</v>
      </c>
      <c r="O2177" s="6">
        <v>0</v>
      </c>
      <c r="P2177" s="6">
        <v>0</v>
      </c>
      <c r="Q2177" s="6">
        <v>0</v>
      </c>
      <c r="R2177" s="6">
        <v>0</v>
      </c>
      <c r="S2177" s="6">
        <v>0.33898305084745761</v>
      </c>
      <c r="T2177" s="6">
        <v>10</v>
      </c>
      <c r="U2177" s="6">
        <v>0</v>
      </c>
      <c r="V2177" s="6">
        <v>0</v>
      </c>
      <c r="W2177" s="6">
        <v>0</v>
      </c>
      <c r="X2177" s="5">
        <v>266</v>
      </c>
      <c r="Y2177" s="5">
        <v>240</v>
      </c>
      <c r="Z2177" s="5">
        <v>20</v>
      </c>
      <c r="AA2177" s="5">
        <v>0</v>
      </c>
      <c r="AB2177" s="5">
        <v>0</v>
      </c>
      <c r="AC2177" s="5">
        <v>0</v>
      </c>
      <c r="AD2177" s="5">
        <v>266</v>
      </c>
      <c r="AE2177" s="5">
        <v>240</v>
      </c>
      <c r="AF2177" s="5">
        <v>20</v>
      </c>
      <c r="AG2177" s="6">
        <v>8.3333333333333339</v>
      </c>
      <c r="AH2177" s="6">
        <v>90.225563909774436</v>
      </c>
      <c r="AI2177" s="3"/>
      <c r="AJ2177" s="3"/>
    </row>
    <row r="2178" spans="1:36" hidden="1" x14ac:dyDescent="0.2">
      <c r="A2178" s="1" t="str">
        <f t="shared" ref="A2178:A2241" si="34">C2178&amp;D2178</f>
        <v>East HertfordshireBlack Caribbean</v>
      </c>
      <c r="B2178" s="3" t="s">
        <v>303</v>
      </c>
      <c r="C2178" s="3" t="s">
        <v>304</v>
      </c>
      <c r="D2178" s="3" t="s">
        <v>716</v>
      </c>
      <c r="E2178" s="5">
        <v>300</v>
      </c>
      <c r="F2178" s="5">
        <v>0</v>
      </c>
      <c r="G2178" s="5">
        <v>0</v>
      </c>
      <c r="H2178" s="5">
        <v>0</v>
      </c>
      <c r="I2178" s="5">
        <v>0</v>
      </c>
      <c r="J2178" s="5">
        <v>1</v>
      </c>
      <c r="K2178" s="5">
        <v>23</v>
      </c>
      <c r="L2178" s="5">
        <v>0</v>
      </c>
      <c r="M2178" s="5">
        <v>0</v>
      </c>
      <c r="N2178" s="5">
        <v>0</v>
      </c>
      <c r="O2178" s="6">
        <v>0</v>
      </c>
      <c r="P2178" s="6">
        <v>0</v>
      </c>
      <c r="Q2178" s="6">
        <v>0</v>
      </c>
      <c r="R2178" s="6">
        <v>0</v>
      </c>
      <c r="S2178" s="6">
        <v>0.33333333333333331</v>
      </c>
      <c r="T2178" s="6">
        <v>7.666666666666667</v>
      </c>
      <c r="U2178" s="6">
        <v>0</v>
      </c>
      <c r="V2178" s="6">
        <v>0</v>
      </c>
      <c r="W2178" s="6">
        <v>0</v>
      </c>
      <c r="X2178" s="5">
        <v>168</v>
      </c>
      <c r="Y2178" s="5">
        <v>158</v>
      </c>
      <c r="Z2178" s="5">
        <v>15</v>
      </c>
      <c r="AA2178" s="5">
        <v>0</v>
      </c>
      <c r="AB2178" s="5">
        <v>0</v>
      </c>
      <c r="AC2178" s="5">
        <v>0</v>
      </c>
      <c r="AD2178" s="5">
        <v>168</v>
      </c>
      <c r="AE2178" s="5">
        <v>158</v>
      </c>
      <c r="AF2178" s="5">
        <v>15</v>
      </c>
      <c r="AG2178" s="6">
        <v>9.4936708860759502</v>
      </c>
      <c r="AH2178" s="6">
        <v>94.047619047619051</v>
      </c>
      <c r="AI2178" s="3"/>
      <c r="AJ2178" s="3"/>
    </row>
    <row r="2179" spans="1:36" hidden="1" x14ac:dyDescent="0.2">
      <c r="A2179" s="1" t="str">
        <f t="shared" si="34"/>
        <v>East HertfordshireBlack Other</v>
      </c>
      <c r="B2179" s="3" t="s">
        <v>303</v>
      </c>
      <c r="C2179" s="3" t="s">
        <v>304</v>
      </c>
      <c r="D2179" s="3" t="s">
        <v>717</v>
      </c>
      <c r="E2179" s="5">
        <v>94</v>
      </c>
      <c r="F2179" s="5">
        <v>0</v>
      </c>
      <c r="G2179" s="5">
        <v>0</v>
      </c>
      <c r="H2179" s="5">
        <v>0</v>
      </c>
      <c r="I2179" s="5">
        <v>0</v>
      </c>
      <c r="J2179" s="5">
        <v>0</v>
      </c>
      <c r="K2179" s="5">
        <v>9</v>
      </c>
      <c r="L2179" s="5">
        <v>0</v>
      </c>
      <c r="M2179" s="5">
        <v>0</v>
      </c>
      <c r="N2179" s="5">
        <v>0</v>
      </c>
      <c r="O2179" s="6">
        <v>0</v>
      </c>
      <c r="P2179" s="6">
        <v>0</v>
      </c>
      <c r="Q2179" s="6">
        <v>0</v>
      </c>
      <c r="R2179" s="6">
        <v>0</v>
      </c>
      <c r="S2179" s="6">
        <v>0</v>
      </c>
      <c r="T2179" s="6">
        <v>9.5744680851063837</v>
      </c>
      <c r="U2179" s="6">
        <v>0</v>
      </c>
      <c r="V2179" s="6">
        <v>0</v>
      </c>
      <c r="W2179" s="6">
        <v>0</v>
      </c>
      <c r="X2179" s="5">
        <v>41</v>
      </c>
      <c r="Y2179" s="5">
        <v>38</v>
      </c>
      <c r="Z2179" s="5">
        <v>5</v>
      </c>
      <c r="AA2179" s="5">
        <v>0</v>
      </c>
      <c r="AB2179" s="5">
        <v>0</v>
      </c>
      <c r="AC2179" s="5">
        <v>0</v>
      </c>
      <c r="AD2179" s="5">
        <v>41</v>
      </c>
      <c r="AE2179" s="5">
        <v>38</v>
      </c>
      <c r="AF2179" s="5">
        <v>5</v>
      </c>
      <c r="AG2179" s="6">
        <v>13.157894736842104</v>
      </c>
      <c r="AH2179" s="6">
        <v>92.682926829268297</v>
      </c>
      <c r="AI2179" s="3"/>
      <c r="AJ2179" s="3"/>
    </row>
    <row r="2180" spans="1:36" hidden="1" x14ac:dyDescent="0.2">
      <c r="A2180" s="1" t="str">
        <f t="shared" si="34"/>
        <v>East HertfordshireArab</v>
      </c>
      <c r="B2180" s="3" t="s">
        <v>303</v>
      </c>
      <c r="C2180" s="3" t="s">
        <v>304</v>
      </c>
      <c r="D2180" s="3" t="s">
        <v>699</v>
      </c>
      <c r="E2180" s="5">
        <v>134</v>
      </c>
      <c r="F2180" s="5">
        <v>0</v>
      </c>
      <c r="G2180" s="5">
        <v>0</v>
      </c>
      <c r="H2180" s="5">
        <v>0</v>
      </c>
      <c r="I2180" s="5">
        <v>0</v>
      </c>
      <c r="J2180" s="5">
        <v>1</v>
      </c>
      <c r="K2180" s="5">
        <v>5</v>
      </c>
      <c r="L2180" s="5">
        <v>0</v>
      </c>
      <c r="M2180" s="5">
        <v>0</v>
      </c>
      <c r="N2180" s="5">
        <v>0</v>
      </c>
      <c r="O2180" s="6">
        <v>0</v>
      </c>
      <c r="P2180" s="6">
        <v>0</v>
      </c>
      <c r="Q2180" s="6">
        <v>0</v>
      </c>
      <c r="R2180" s="6">
        <v>0</v>
      </c>
      <c r="S2180" s="6">
        <v>0.74626865671641796</v>
      </c>
      <c r="T2180" s="6">
        <v>3.7313432835820897</v>
      </c>
      <c r="U2180" s="6">
        <v>0</v>
      </c>
      <c r="V2180" s="6">
        <v>0</v>
      </c>
      <c r="W2180" s="6">
        <v>0</v>
      </c>
      <c r="X2180" s="5">
        <v>75</v>
      </c>
      <c r="Y2180" s="5">
        <v>66</v>
      </c>
      <c r="Z2180" s="5">
        <v>5</v>
      </c>
      <c r="AA2180" s="5">
        <v>0</v>
      </c>
      <c r="AB2180" s="5">
        <v>0</v>
      </c>
      <c r="AC2180" s="5">
        <v>0</v>
      </c>
      <c r="AD2180" s="5">
        <v>75</v>
      </c>
      <c r="AE2180" s="5">
        <v>66</v>
      </c>
      <c r="AF2180" s="5">
        <v>5</v>
      </c>
      <c r="AG2180" s="6">
        <v>7.5757575757575761</v>
      </c>
      <c r="AH2180" s="6">
        <v>88</v>
      </c>
      <c r="AI2180" s="3"/>
      <c r="AJ2180" s="3"/>
    </row>
    <row r="2181" spans="1:36" hidden="1" x14ac:dyDescent="0.2">
      <c r="A2181" s="1" t="str">
        <f t="shared" si="34"/>
        <v>East HertfordshireOther</v>
      </c>
      <c r="B2181" s="3" t="s">
        <v>303</v>
      </c>
      <c r="C2181" s="3" t="s">
        <v>304</v>
      </c>
      <c r="D2181" s="3" t="s">
        <v>718</v>
      </c>
      <c r="E2181" s="5">
        <v>218</v>
      </c>
      <c r="F2181" s="5">
        <v>0</v>
      </c>
      <c r="G2181" s="5">
        <v>0</v>
      </c>
      <c r="H2181" s="5">
        <v>0</v>
      </c>
      <c r="I2181" s="5">
        <v>0</v>
      </c>
      <c r="J2181" s="5">
        <v>1</v>
      </c>
      <c r="K2181" s="5">
        <v>24</v>
      </c>
      <c r="L2181" s="5">
        <v>0</v>
      </c>
      <c r="M2181" s="5">
        <v>0</v>
      </c>
      <c r="N2181" s="5">
        <v>0</v>
      </c>
      <c r="O2181" s="6">
        <v>0</v>
      </c>
      <c r="P2181" s="6">
        <v>0</v>
      </c>
      <c r="Q2181" s="6">
        <v>0</v>
      </c>
      <c r="R2181" s="6">
        <v>0</v>
      </c>
      <c r="S2181" s="6">
        <v>0.45871559633027525</v>
      </c>
      <c r="T2181" s="6">
        <v>11.009174311926605</v>
      </c>
      <c r="U2181" s="6">
        <v>0</v>
      </c>
      <c r="V2181" s="6">
        <v>0</v>
      </c>
      <c r="W2181" s="6">
        <v>0</v>
      </c>
      <c r="X2181" s="5">
        <v>114</v>
      </c>
      <c r="Y2181" s="5">
        <v>104</v>
      </c>
      <c r="Z2181" s="5">
        <v>7</v>
      </c>
      <c r="AA2181" s="5">
        <v>0</v>
      </c>
      <c r="AB2181" s="5">
        <v>0</v>
      </c>
      <c r="AC2181" s="5">
        <v>0</v>
      </c>
      <c r="AD2181" s="5">
        <v>114</v>
      </c>
      <c r="AE2181" s="5">
        <v>104</v>
      </c>
      <c r="AF2181" s="5">
        <v>7</v>
      </c>
      <c r="AG2181" s="6">
        <v>6.7307692307692308</v>
      </c>
      <c r="AH2181" s="6">
        <v>91.228070175438603</v>
      </c>
      <c r="AI2181" s="3"/>
      <c r="AJ2181" s="3"/>
    </row>
    <row r="2182" spans="1:36" x14ac:dyDescent="0.2">
      <c r="A2182" s="1" t="str">
        <f t="shared" si="34"/>
        <v>East LindseyAll people</v>
      </c>
      <c r="B2182" s="3" t="s">
        <v>383</v>
      </c>
      <c r="C2182" s="3" t="s">
        <v>384</v>
      </c>
      <c r="D2182" s="3" t="s">
        <v>700</v>
      </c>
      <c r="E2182" s="5">
        <v>136401</v>
      </c>
      <c r="F2182" s="5">
        <v>12839</v>
      </c>
      <c r="G2182" s="5">
        <v>2960</v>
      </c>
      <c r="H2182" s="5">
        <v>26389</v>
      </c>
      <c r="I2182" s="5">
        <v>9586</v>
      </c>
      <c r="J2182" s="5">
        <v>16549</v>
      </c>
      <c r="K2182" s="5">
        <v>35643</v>
      </c>
      <c r="L2182" s="5">
        <v>5622</v>
      </c>
      <c r="M2182" s="5">
        <v>4654</v>
      </c>
      <c r="N2182" s="5">
        <v>0</v>
      </c>
      <c r="O2182" s="6">
        <v>9.412687590266934</v>
      </c>
      <c r="P2182" s="6">
        <v>2.1700720669203304</v>
      </c>
      <c r="Q2182" s="6">
        <v>19.346632356067772</v>
      </c>
      <c r="R2182" s="6">
        <v>7.0278077140196915</v>
      </c>
      <c r="S2182" s="6">
        <v>12.132608998467752</v>
      </c>
      <c r="T2182" s="6">
        <v>26.131040095013965</v>
      </c>
      <c r="U2182" s="6">
        <v>4.1216706622385466</v>
      </c>
      <c r="V2182" s="6">
        <v>3.4119984457591954</v>
      </c>
      <c r="W2182" s="6">
        <v>0</v>
      </c>
      <c r="X2182" s="5">
        <v>35808</v>
      </c>
      <c r="Y2182" s="5">
        <v>29997</v>
      </c>
      <c r="Z2182" s="5">
        <v>1779</v>
      </c>
      <c r="AA2182" s="5">
        <v>3676</v>
      </c>
      <c r="AB2182" s="5">
        <v>2848</v>
      </c>
      <c r="AC2182" s="5">
        <v>311</v>
      </c>
      <c r="AD2182" s="5">
        <v>32132</v>
      </c>
      <c r="AE2182" s="5">
        <v>27149</v>
      </c>
      <c r="AF2182" s="5">
        <v>1468</v>
      </c>
      <c r="AG2182" s="6">
        <v>5.407197318501602</v>
      </c>
      <c r="AH2182" s="6">
        <v>84.492095107680811</v>
      </c>
      <c r="AI2182" s="3">
        <v>10.919943820224718</v>
      </c>
      <c r="AJ2182" s="3">
        <v>77.47551686615887</v>
      </c>
    </row>
    <row r="2183" spans="1:36" hidden="1" x14ac:dyDescent="0.2">
      <c r="A2183" s="1" t="str">
        <f t="shared" si="34"/>
        <v>East LindseyWhite British</v>
      </c>
      <c r="B2183" s="3" t="s">
        <v>383</v>
      </c>
      <c r="C2183" s="3" t="s">
        <v>384</v>
      </c>
      <c r="D2183" s="3" t="s">
        <v>701</v>
      </c>
      <c r="E2183" s="5">
        <v>131717</v>
      </c>
      <c r="F2183" s="5">
        <v>12007</v>
      </c>
      <c r="G2183" s="5">
        <v>2832</v>
      </c>
      <c r="H2183" s="5">
        <v>25183</v>
      </c>
      <c r="I2183" s="5">
        <v>9067</v>
      </c>
      <c r="J2183" s="5">
        <v>15830</v>
      </c>
      <c r="K2183" s="5">
        <v>34775</v>
      </c>
      <c r="L2183" s="5">
        <v>5073</v>
      </c>
      <c r="M2183" s="5">
        <v>4132</v>
      </c>
      <c r="N2183" s="5">
        <v>0</v>
      </c>
      <c r="O2183" s="6">
        <v>9.115755749068077</v>
      </c>
      <c r="P2183" s="6">
        <v>2.1500641526909967</v>
      </c>
      <c r="Q2183" s="6">
        <v>19.119020323876189</v>
      </c>
      <c r="R2183" s="6">
        <v>6.8836976244524246</v>
      </c>
      <c r="S2183" s="6">
        <v>12.018190514512174</v>
      </c>
      <c r="T2183" s="6">
        <v>26.401299756295696</v>
      </c>
      <c r="U2183" s="6">
        <v>3.851439070127622</v>
      </c>
      <c r="V2183" s="6">
        <v>3.1370286295618639</v>
      </c>
      <c r="W2183" s="6">
        <v>0</v>
      </c>
      <c r="X2183" s="5">
        <v>33988</v>
      </c>
      <c r="Y2183" s="5">
        <v>28466</v>
      </c>
      <c r="Z2183" s="5">
        <v>1679</v>
      </c>
      <c r="AA2183" s="5">
        <v>3313</v>
      </c>
      <c r="AB2183" s="5">
        <v>2548</v>
      </c>
      <c r="AC2183" s="5">
        <v>291</v>
      </c>
      <c r="AD2183" s="5">
        <v>30675</v>
      </c>
      <c r="AE2183" s="5">
        <v>25918</v>
      </c>
      <c r="AF2183" s="5">
        <v>1388</v>
      </c>
      <c r="AG2183" s="6">
        <v>5.3553514931707697</v>
      </c>
      <c r="AH2183" s="6">
        <v>84.492257538712309</v>
      </c>
      <c r="AI2183" s="3">
        <v>11.42072213500785</v>
      </c>
      <c r="AJ2183" s="3">
        <v>76.90914578931482</v>
      </c>
    </row>
    <row r="2184" spans="1:36" hidden="1" x14ac:dyDescent="0.2">
      <c r="A2184" s="1" t="str">
        <f t="shared" si="34"/>
        <v>East LindseyMinorities - all other than White British</v>
      </c>
      <c r="B2184" s="3" t="s">
        <v>383</v>
      </c>
      <c r="C2184" s="3" t="s">
        <v>384</v>
      </c>
      <c r="D2184" s="3" t="s">
        <v>702</v>
      </c>
      <c r="E2184" s="5">
        <v>4684</v>
      </c>
      <c r="F2184" s="5">
        <v>832</v>
      </c>
      <c r="G2184" s="5">
        <v>128</v>
      </c>
      <c r="H2184" s="5">
        <v>1206</v>
      </c>
      <c r="I2184" s="5">
        <v>519</v>
      </c>
      <c r="J2184" s="5">
        <v>719</v>
      </c>
      <c r="K2184" s="5">
        <v>868</v>
      </c>
      <c r="L2184" s="5">
        <v>549</v>
      </c>
      <c r="M2184" s="5">
        <v>522</v>
      </c>
      <c r="N2184" s="5">
        <v>0</v>
      </c>
      <c r="O2184" s="6">
        <v>17.762596071733562</v>
      </c>
      <c r="P2184" s="6">
        <v>2.7327070879590094</v>
      </c>
      <c r="Q2184" s="6">
        <v>25.747224594363793</v>
      </c>
      <c r="R2184" s="6">
        <v>11.080273270708796</v>
      </c>
      <c r="S2184" s="6">
        <v>15.350128095644749</v>
      </c>
      <c r="T2184" s="6">
        <v>18.531169940222032</v>
      </c>
      <c r="U2184" s="6">
        <v>11.720751494449189</v>
      </c>
      <c r="V2184" s="6">
        <v>11.144321093082835</v>
      </c>
      <c r="W2184" s="6">
        <v>0</v>
      </c>
      <c r="X2184" s="5">
        <v>1820</v>
      </c>
      <c r="Y2184" s="5">
        <v>1531</v>
      </c>
      <c r="Z2184" s="5">
        <v>100</v>
      </c>
      <c r="AA2184" s="5">
        <v>363</v>
      </c>
      <c r="AB2184" s="5">
        <v>300</v>
      </c>
      <c r="AC2184" s="5">
        <v>20</v>
      </c>
      <c r="AD2184" s="5">
        <v>1457</v>
      </c>
      <c r="AE2184" s="5">
        <v>1231</v>
      </c>
      <c r="AF2184" s="5">
        <v>80</v>
      </c>
      <c r="AG2184" s="6">
        <v>6.498781478472786</v>
      </c>
      <c r="AH2184" s="6">
        <v>84.488675360329438</v>
      </c>
      <c r="AI2184" s="3">
        <v>6.666666666666667</v>
      </c>
      <c r="AJ2184" s="3">
        <v>82.644628099173559</v>
      </c>
    </row>
    <row r="2185" spans="1:36" hidden="1" x14ac:dyDescent="0.2">
      <c r="A2185" s="1" t="str">
        <f t="shared" si="34"/>
        <v>East LindseyWhite Irish</v>
      </c>
      <c r="B2185" s="3" t="s">
        <v>383</v>
      </c>
      <c r="C2185" s="3" t="s">
        <v>384</v>
      </c>
      <c r="D2185" s="3" t="s">
        <v>703</v>
      </c>
      <c r="E2185" s="5">
        <v>490</v>
      </c>
      <c r="F2185" s="5">
        <v>60</v>
      </c>
      <c r="G2185" s="5">
        <v>10</v>
      </c>
      <c r="H2185" s="5">
        <v>127</v>
      </c>
      <c r="I2185" s="5">
        <v>54</v>
      </c>
      <c r="J2185" s="5">
        <v>74</v>
      </c>
      <c r="K2185" s="5">
        <v>139</v>
      </c>
      <c r="L2185" s="5">
        <v>32</v>
      </c>
      <c r="M2185" s="5">
        <v>29</v>
      </c>
      <c r="N2185" s="5">
        <v>0</v>
      </c>
      <c r="O2185" s="6">
        <v>12.244897959183673</v>
      </c>
      <c r="P2185" s="6">
        <v>2.0408163265306123</v>
      </c>
      <c r="Q2185" s="6">
        <v>25.918367346938776</v>
      </c>
      <c r="R2185" s="6">
        <v>11.020408163265307</v>
      </c>
      <c r="S2185" s="6">
        <v>15.102040816326531</v>
      </c>
      <c r="T2185" s="6">
        <v>28.367346938775512</v>
      </c>
      <c r="U2185" s="6">
        <v>6.5306122448979593</v>
      </c>
      <c r="V2185" s="6">
        <v>5.9183673469387754</v>
      </c>
      <c r="W2185" s="6">
        <v>0</v>
      </c>
      <c r="X2185" s="5">
        <v>93</v>
      </c>
      <c r="Y2185" s="5">
        <v>75</v>
      </c>
      <c r="Z2185" s="5">
        <v>6</v>
      </c>
      <c r="AA2185" s="5">
        <v>14</v>
      </c>
      <c r="AB2185" s="5">
        <v>10</v>
      </c>
      <c r="AC2185" s="5">
        <v>1</v>
      </c>
      <c r="AD2185" s="5">
        <v>79</v>
      </c>
      <c r="AE2185" s="5">
        <v>65</v>
      </c>
      <c r="AF2185" s="5">
        <v>5</v>
      </c>
      <c r="AG2185" s="6">
        <v>7.6923076923076925</v>
      </c>
      <c r="AH2185" s="6">
        <v>82.278481012658233</v>
      </c>
      <c r="AI2185" s="3">
        <v>10</v>
      </c>
      <c r="AJ2185" s="3">
        <v>71.428571428571431</v>
      </c>
    </row>
    <row r="2186" spans="1:36" hidden="1" x14ac:dyDescent="0.2">
      <c r="A2186" s="1" t="str">
        <f t="shared" si="34"/>
        <v>East LindseyWhite Gyspy or Irish Traveller</v>
      </c>
      <c r="B2186" s="3" t="s">
        <v>383</v>
      </c>
      <c r="C2186" s="3" t="s">
        <v>384</v>
      </c>
      <c r="D2186" s="3" t="s">
        <v>704</v>
      </c>
      <c r="E2186" s="5">
        <v>61</v>
      </c>
      <c r="F2186" s="5">
        <v>8</v>
      </c>
      <c r="G2186" s="5">
        <v>2</v>
      </c>
      <c r="H2186" s="5">
        <v>15</v>
      </c>
      <c r="I2186" s="5">
        <v>6</v>
      </c>
      <c r="J2186" s="5">
        <v>7</v>
      </c>
      <c r="K2186" s="5">
        <v>20</v>
      </c>
      <c r="L2186" s="5">
        <v>5</v>
      </c>
      <c r="M2186" s="5">
        <v>5</v>
      </c>
      <c r="N2186" s="5">
        <v>0</v>
      </c>
      <c r="O2186" s="6">
        <v>13.114754098360656</v>
      </c>
      <c r="P2186" s="6">
        <v>3.278688524590164</v>
      </c>
      <c r="Q2186" s="6">
        <v>24.590163934426229</v>
      </c>
      <c r="R2186" s="6">
        <v>9.8360655737704921</v>
      </c>
      <c r="S2186" s="6">
        <v>11.475409836065573</v>
      </c>
      <c r="T2186" s="6">
        <v>32.786885245901637</v>
      </c>
      <c r="U2186" s="6">
        <v>8.1967213114754092</v>
      </c>
      <c r="V2186" s="6">
        <v>8.1967213114754092</v>
      </c>
      <c r="W2186" s="6">
        <v>0</v>
      </c>
      <c r="X2186" s="5">
        <v>17</v>
      </c>
      <c r="Y2186" s="5">
        <v>14</v>
      </c>
      <c r="Z2186" s="5">
        <v>2</v>
      </c>
      <c r="AA2186" s="5">
        <v>2</v>
      </c>
      <c r="AB2186" s="5">
        <v>1</v>
      </c>
      <c r="AC2186" s="5">
        <v>0</v>
      </c>
      <c r="AD2186" s="5">
        <v>15</v>
      </c>
      <c r="AE2186" s="5">
        <v>13</v>
      </c>
      <c r="AF2186" s="5">
        <v>2</v>
      </c>
      <c r="AG2186" s="6">
        <v>15.384615384615385</v>
      </c>
      <c r="AH2186" s="6">
        <v>86.666666666666671</v>
      </c>
      <c r="AI2186" s="3">
        <v>0</v>
      </c>
      <c r="AJ2186" s="3">
        <v>50</v>
      </c>
    </row>
    <row r="2187" spans="1:36" hidden="1" x14ac:dyDescent="0.2">
      <c r="A2187" s="1" t="str">
        <f t="shared" si="34"/>
        <v>East LindseyWhite Other</v>
      </c>
      <c r="B2187" s="3" t="s">
        <v>383</v>
      </c>
      <c r="C2187" s="3" t="s">
        <v>384</v>
      </c>
      <c r="D2187" s="3" t="s">
        <v>705</v>
      </c>
      <c r="E2187" s="5">
        <v>2046</v>
      </c>
      <c r="F2187" s="5">
        <v>483</v>
      </c>
      <c r="G2187" s="5">
        <v>37</v>
      </c>
      <c r="H2187" s="5">
        <v>598</v>
      </c>
      <c r="I2187" s="5">
        <v>257</v>
      </c>
      <c r="J2187" s="5">
        <v>354</v>
      </c>
      <c r="K2187" s="5">
        <v>317</v>
      </c>
      <c r="L2187" s="5">
        <v>373</v>
      </c>
      <c r="M2187" s="5">
        <v>343</v>
      </c>
      <c r="N2187" s="5">
        <v>0</v>
      </c>
      <c r="O2187" s="6">
        <v>23.607038123167154</v>
      </c>
      <c r="P2187" s="6">
        <v>1.8084066471163245</v>
      </c>
      <c r="Q2187" s="6">
        <v>29.227761485826001</v>
      </c>
      <c r="R2187" s="6">
        <v>12.561094819159335</v>
      </c>
      <c r="S2187" s="6">
        <v>17.302052785923753</v>
      </c>
      <c r="T2187" s="6">
        <v>15.49364613880743</v>
      </c>
      <c r="U2187" s="6">
        <v>18.23069403714565</v>
      </c>
      <c r="V2187" s="6">
        <v>16.764418377321604</v>
      </c>
      <c r="W2187" s="6">
        <v>0</v>
      </c>
      <c r="X2187" s="5">
        <v>973</v>
      </c>
      <c r="Y2187" s="5">
        <v>867</v>
      </c>
      <c r="Z2187" s="5">
        <v>46</v>
      </c>
      <c r="AA2187" s="5">
        <v>246</v>
      </c>
      <c r="AB2187" s="5">
        <v>211</v>
      </c>
      <c r="AC2187" s="5">
        <v>13</v>
      </c>
      <c r="AD2187" s="5">
        <v>727</v>
      </c>
      <c r="AE2187" s="5">
        <v>656</v>
      </c>
      <c r="AF2187" s="5">
        <v>33</v>
      </c>
      <c r="AG2187" s="6">
        <v>5.0304878048780486</v>
      </c>
      <c r="AH2187" s="6">
        <v>90.233837689133424</v>
      </c>
      <c r="AI2187" s="3">
        <v>6.1611374407582939</v>
      </c>
      <c r="AJ2187" s="3">
        <v>85.77235772357723</v>
      </c>
    </row>
    <row r="2188" spans="1:36" hidden="1" x14ac:dyDescent="0.2">
      <c r="A2188" s="1" t="str">
        <f t="shared" si="34"/>
        <v>East LindseyMixed White and Black Caribbean</v>
      </c>
      <c r="B2188" s="3" t="s">
        <v>383</v>
      </c>
      <c r="C2188" s="3" t="s">
        <v>384</v>
      </c>
      <c r="D2188" s="3" t="s">
        <v>706</v>
      </c>
      <c r="E2188" s="5">
        <v>414</v>
      </c>
      <c r="F2188" s="5">
        <v>62</v>
      </c>
      <c r="G2188" s="5">
        <v>27</v>
      </c>
      <c r="H2188" s="5">
        <v>118</v>
      </c>
      <c r="I2188" s="5">
        <v>35</v>
      </c>
      <c r="J2188" s="5">
        <v>74</v>
      </c>
      <c r="K2188" s="5">
        <v>87</v>
      </c>
      <c r="L2188" s="5">
        <v>28</v>
      </c>
      <c r="M2188" s="5">
        <v>30</v>
      </c>
      <c r="N2188" s="5">
        <v>0</v>
      </c>
      <c r="O2188" s="6">
        <v>14.97584541062802</v>
      </c>
      <c r="P2188" s="6">
        <v>6.5217391304347823</v>
      </c>
      <c r="Q2188" s="6">
        <v>28.502415458937197</v>
      </c>
      <c r="R2188" s="6">
        <v>8.454106280193237</v>
      </c>
      <c r="S2188" s="6">
        <v>17.874396135265702</v>
      </c>
      <c r="T2188" s="6">
        <v>21.014492753623188</v>
      </c>
      <c r="U2188" s="6">
        <v>6.7632850241545892</v>
      </c>
      <c r="V2188" s="6">
        <v>7.2463768115942031</v>
      </c>
      <c r="W2188" s="6">
        <v>0</v>
      </c>
      <c r="X2188" s="5">
        <v>112</v>
      </c>
      <c r="Y2188" s="5">
        <v>82</v>
      </c>
      <c r="Z2188" s="5">
        <v>9</v>
      </c>
      <c r="AA2188" s="5">
        <v>21</v>
      </c>
      <c r="AB2188" s="5">
        <v>14</v>
      </c>
      <c r="AC2188" s="5">
        <v>0</v>
      </c>
      <c r="AD2188" s="5">
        <v>91</v>
      </c>
      <c r="AE2188" s="5">
        <v>68</v>
      </c>
      <c r="AF2188" s="5">
        <v>9</v>
      </c>
      <c r="AG2188" s="6">
        <v>13.235294117647058</v>
      </c>
      <c r="AH2188" s="6">
        <v>74.72527472527473</v>
      </c>
      <c r="AI2188" s="3">
        <v>0</v>
      </c>
      <c r="AJ2188" s="3">
        <v>66.666666666666671</v>
      </c>
    </row>
    <row r="2189" spans="1:36" hidden="1" x14ac:dyDescent="0.2">
      <c r="A2189" s="1" t="str">
        <f t="shared" si="34"/>
        <v>East LindseyMixed White and Black African</v>
      </c>
      <c r="B2189" s="3" t="s">
        <v>383</v>
      </c>
      <c r="C2189" s="3" t="s">
        <v>384</v>
      </c>
      <c r="D2189" s="3" t="s">
        <v>707</v>
      </c>
      <c r="E2189" s="5">
        <v>87</v>
      </c>
      <c r="F2189" s="5">
        <v>9</v>
      </c>
      <c r="G2189" s="5">
        <v>2</v>
      </c>
      <c r="H2189" s="5">
        <v>10</v>
      </c>
      <c r="I2189" s="5">
        <v>6</v>
      </c>
      <c r="J2189" s="5">
        <v>7</v>
      </c>
      <c r="K2189" s="5">
        <v>17</v>
      </c>
      <c r="L2189" s="5">
        <v>5</v>
      </c>
      <c r="M2189" s="5">
        <v>8</v>
      </c>
      <c r="N2189" s="5">
        <v>0</v>
      </c>
      <c r="O2189" s="6">
        <v>10.344827586206897</v>
      </c>
      <c r="P2189" s="6">
        <v>2.2988505747126435</v>
      </c>
      <c r="Q2189" s="6">
        <v>11.494252873563218</v>
      </c>
      <c r="R2189" s="6">
        <v>6.8965517241379306</v>
      </c>
      <c r="S2189" s="6">
        <v>8.0459770114942533</v>
      </c>
      <c r="T2189" s="6">
        <v>19.540229885057471</v>
      </c>
      <c r="U2189" s="6">
        <v>5.7471264367816088</v>
      </c>
      <c r="V2189" s="6">
        <v>9.1954022988505741</v>
      </c>
      <c r="W2189" s="6">
        <v>0</v>
      </c>
      <c r="X2189" s="5">
        <v>24</v>
      </c>
      <c r="Y2189" s="5">
        <v>16</v>
      </c>
      <c r="Z2189" s="5">
        <v>0</v>
      </c>
      <c r="AA2189" s="5">
        <v>3</v>
      </c>
      <c r="AB2189" s="5">
        <v>3</v>
      </c>
      <c r="AC2189" s="5">
        <v>0</v>
      </c>
      <c r="AD2189" s="5">
        <v>21</v>
      </c>
      <c r="AE2189" s="5">
        <v>13</v>
      </c>
      <c r="AF2189" s="5">
        <v>0</v>
      </c>
      <c r="AG2189" s="6">
        <v>0</v>
      </c>
      <c r="AH2189" s="6">
        <v>61.904761904761905</v>
      </c>
      <c r="AI2189" s="3">
        <v>0</v>
      </c>
      <c r="AJ2189" s="3">
        <v>100</v>
      </c>
    </row>
    <row r="2190" spans="1:36" hidden="1" x14ac:dyDescent="0.2">
      <c r="A2190" s="1" t="str">
        <f t="shared" si="34"/>
        <v>East LindseyMixed White and Asian</v>
      </c>
      <c r="B2190" s="3" t="s">
        <v>383</v>
      </c>
      <c r="C2190" s="3" t="s">
        <v>384</v>
      </c>
      <c r="D2190" s="3" t="s">
        <v>708</v>
      </c>
      <c r="E2190" s="5">
        <v>261</v>
      </c>
      <c r="F2190" s="5">
        <v>24</v>
      </c>
      <c r="G2190" s="5">
        <v>9</v>
      </c>
      <c r="H2190" s="5">
        <v>42</v>
      </c>
      <c r="I2190" s="5">
        <v>14</v>
      </c>
      <c r="J2190" s="5">
        <v>30</v>
      </c>
      <c r="K2190" s="5">
        <v>55</v>
      </c>
      <c r="L2190" s="5">
        <v>3</v>
      </c>
      <c r="M2190" s="5">
        <v>10</v>
      </c>
      <c r="N2190" s="5">
        <v>0</v>
      </c>
      <c r="O2190" s="6">
        <v>9.1954022988505741</v>
      </c>
      <c r="P2190" s="6">
        <v>3.4482758620689653</v>
      </c>
      <c r="Q2190" s="6">
        <v>16.091954022988507</v>
      </c>
      <c r="R2190" s="6">
        <v>5.3639846743295019</v>
      </c>
      <c r="S2190" s="6">
        <v>11.494252873563218</v>
      </c>
      <c r="T2190" s="6">
        <v>21.072796934865899</v>
      </c>
      <c r="U2190" s="6">
        <v>1.1494252873563218</v>
      </c>
      <c r="V2190" s="6">
        <v>3.8314176245210727</v>
      </c>
      <c r="W2190" s="6">
        <v>0</v>
      </c>
      <c r="X2190" s="5">
        <v>45</v>
      </c>
      <c r="Y2190" s="5">
        <v>36</v>
      </c>
      <c r="Z2190" s="5">
        <v>2</v>
      </c>
      <c r="AA2190" s="5">
        <v>6</v>
      </c>
      <c r="AB2190" s="5">
        <v>4</v>
      </c>
      <c r="AC2190" s="5">
        <v>0</v>
      </c>
      <c r="AD2190" s="5">
        <v>39</v>
      </c>
      <c r="AE2190" s="5">
        <v>32</v>
      </c>
      <c r="AF2190" s="5">
        <v>2</v>
      </c>
      <c r="AG2190" s="6">
        <v>6.25</v>
      </c>
      <c r="AH2190" s="6">
        <v>82.051282051282058</v>
      </c>
      <c r="AI2190" s="3">
        <v>0</v>
      </c>
      <c r="AJ2190" s="3">
        <v>66.666666666666671</v>
      </c>
    </row>
    <row r="2191" spans="1:36" hidden="1" x14ac:dyDescent="0.2">
      <c r="A2191" s="1" t="str">
        <f t="shared" si="34"/>
        <v>East LindseyMixed Other</v>
      </c>
      <c r="B2191" s="3" t="s">
        <v>383</v>
      </c>
      <c r="C2191" s="3" t="s">
        <v>384</v>
      </c>
      <c r="D2191" s="3" t="s">
        <v>709</v>
      </c>
      <c r="E2191" s="5">
        <v>175</v>
      </c>
      <c r="F2191" s="5">
        <v>24</v>
      </c>
      <c r="G2191" s="5">
        <v>11</v>
      </c>
      <c r="H2191" s="5">
        <v>36</v>
      </c>
      <c r="I2191" s="5">
        <v>15</v>
      </c>
      <c r="J2191" s="5">
        <v>24</v>
      </c>
      <c r="K2191" s="5">
        <v>43</v>
      </c>
      <c r="L2191" s="5">
        <v>13</v>
      </c>
      <c r="M2191" s="5">
        <v>4</v>
      </c>
      <c r="N2191" s="5">
        <v>0</v>
      </c>
      <c r="O2191" s="6">
        <v>13.714285714285714</v>
      </c>
      <c r="P2191" s="6">
        <v>6.2857142857142856</v>
      </c>
      <c r="Q2191" s="6">
        <v>20.571428571428573</v>
      </c>
      <c r="R2191" s="6">
        <v>8.5714285714285712</v>
      </c>
      <c r="S2191" s="6">
        <v>13.714285714285714</v>
      </c>
      <c r="T2191" s="6">
        <v>24.571428571428573</v>
      </c>
      <c r="U2191" s="6">
        <v>7.4285714285714288</v>
      </c>
      <c r="V2191" s="6">
        <v>2.2857142857142856</v>
      </c>
      <c r="W2191" s="6">
        <v>0</v>
      </c>
      <c r="X2191" s="5">
        <v>54</v>
      </c>
      <c r="Y2191" s="5">
        <v>42</v>
      </c>
      <c r="Z2191" s="5">
        <v>3</v>
      </c>
      <c r="AA2191" s="5">
        <v>4</v>
      </c>
      <c r="AB2191" s="5">
        <v>4</v>
      </c>
      <c r="AC2191" s="5">
        <v>0</v>
      </c>
      <c r="AD2191" s="5">
        <v>50</v>
      </c>
      <c r="AE2191" s="5">
        <v>38</v>
      </c>
      <c r="AF2191" s="5">
        <v>3</v>
      </c>
      <c r="AG2191" s="6">
        <v>7.8947368421052628</v>
      </c>
      <c r="AH2191" s="6">
        <v>76</v>
      </c>
      <c r="AI2191" s="3">
        <v>0</v>
      </c>
      <c r="AJ2191" s="3">
        <v>100</v>
      </c>
    </row>
    <row r="2192" spans="1:36" hidden="1" x14ac:dyDescent="0.2">
      <c r="A2192" s="1" t="str">
        <f t="shared" si="34"/>
        <v>East LindseyIndian</v>
      </c>
      <c r="B2192" s="3" t="s">
        <v>383</v>
      </c>
      <c r="C2192" s="3" t="s">
        <v>384</v>
      </c>
      <c r="D2192" s="3" t="s">
        <v>710</v>
      </c>
      <c r="E2192" s="5">
        <v>231</v>
      </c>
      <c r="F2192" s="5">
        <v>28</v>
      </c>
      <c r="G2192" s="5">
        <v>2</v>
      </c>
      <c r="H2192" s="5">
        <v>59</v>
      </c>
      <c r="I2192" s="5">
        <v>33</v>
      </c>
      <c r="J2192" s="5">
        <v>26</v>
      </c>
      <c r="K2192" s="5">
        <v>50</v>
      </c>
      <c r="L2192" s="5">
        <v>16</v>
      </c>
      <c r="M2192" s="5">
        <v>11</v>
      </c>
      <c r="N2192" s="5">
        <v>0</v>
      </c>
      <c r="O2192" s="6">
        <v>12.121212121212121</v>
      </c>
      <c r="P2192" s="6">
        <v>0.86580086580086579</v>
      </c>
      <c r="Q2192" s="6">
        <v>25.541125541125542</v>
      </c>
      <c r="R2192" s="6">
        <v>14.285714285714286</v>
      </c>
      <c r="S2192" s="6">
        <v>11.255411255411255</v>
      </c>
      <c r="T2192" s="6">
        <v>21.645021645021647</v>
      </c>
      <c r="U2192" s="6">
        <v>6.9264069264069263</v>
      </c>
      <c r="V2192" s="6">
        <v>4.7619047619047619</v>
      </c>
      <c r="W2192" s="6">
        <v>0</v>
      </c>
      <c r="X2192" s="5">
        <v>99</v>
      </c>
      <c r="Y2192" s="5">
        <v>88</v>
      </c>
      <c r="Z2192" s="5">
        <v>4</v>
      </c>
      <c r="AA2192" s="5">
        <v>10</v>
      </c>
      <c r="AB2192" s="5">
        <v>9</v>
      </c>
      <c r="AC2192" s="5">
        <v>1</v>
      </c>
      <c r="AD2192" s="5">
        <v>89</v>
      </c>
      <c r="AE2192" s="5">
        <v>79</v>
      </c>
      <c r="AF2192" s="5">
        <v>3</v>
      </c>
      <c r="AG2192" s="6">
        <v>3.7974683544303796</v>
      </c>
      <c r="AH2192" s="6">
        <v>88.764044943820224</v>
      </c>
      <c r="AI2192" s="3">
        <v>11.111111111111111</v>
      </c>
      <c r="AJ2192" s="3">
        <v>90</v>
      </c>
    </row>
    <row r="2193" spans="1:36" hidden="1" x14ac:dyDescent="0.2">
      <c r="A2193" s="1" t="str">
        <f t="shared" si="34"/>
        <v>East LindseyPakistani</v>
      </c>
      <c r="B2193" s="3" t="s">
        <v>383</v>
      </c>
      <c r="C2193" s="3" t="s">
        <v>384</v>
      </c>
      <c r="D2193" s="3" t="s">
        <v>711</v>
      </c>
      <c r="E2193" s="5">
        <v>63</v>
      </c>
      <c r="F2193" s="5">
        <v>18</v>
      </c>
      <c r="G2193" s="5">
        <v>0</v>
      </c>
      <c r="H2193" s="5">
        <v>22</v>
      </c>
      <c r="I2193" s="5">
        <v>7</v>
      </c>
      <c r="J2193" s="5">
        <v>15</v>
      </c>
      <c r="K2193" s="5">
        <v>10</v>
      </c>
      <c r="L2193" s="5">
        <v>17</v>
      </c>
      <c r="M2193" s="5">
        <v>7</v>
      </c>
      <c r="N2193" s="5">
        <v>0</v>
      </c>
      <c r="O2193" s="6">
        <v>28.571428571428573</v>
      </c>
      <c r="P2193" s="6">
        <v>0</v>
      </c>
      <c r="Q2193" s="6">
        <v>34.920634920634917</v>
      </c>
      <c r="R2193" s="6">
        <v>11.111111111111111</v>
      </c>
      <c r="S2193" s="6">
        <v>23.80952380952381</v>
      </c>
      <c r="T2193" s="6">
        <v>15.873015873015873</v>
      </c>
      <c r="U2193" s="6">
        <v>26.984126984126984</v>
      </c>
      <c r="V2193" s="6">
        <v>11.111111111111111</v>
      </c>
      <c r="W2193" s="6">
        <v>0</v>
      </c>
      <c r="X2193" s="5">
        <v>21</v>
      </c>
      <c r="Y2193" s="5">
        <v>8</v>
      </c>
      <c r="Z2193" s="5">
        <v>1</v>
      </c>
      <c r="AA2193" s="5">
        <v>2</v>
      </c>
      <c r="AB2193" s="5">
        <v>1</v>
      </c>
      <c r="AC2193" s="5">
        <v>0</v>
      </c>
      <c r="AD2193" s="5">
        <v>19</v>
      </c>
      <c r="AE2193" s="5">
        <v>7</v>
      </c>
      <c r="AF2193" s="5">
        <v>1</v>
      </c>
      <c r="AG2193" s="6">
        <v>14.285714285714286</v>
      </c>
      <c r="AH2193" s="6">
        <v>36.842105263157897</v>
      </c>
      <c r="AI2193" s="3">
        <v>0</v>
      </c>
      <c r="AJ2193" s="3">
        <v>50</v>
      </c>
    </row>
    <row r="2194" spans="1:36" hidden="1" x14ac:dyDescent="0.2">
      <c r="A2194" s="1" t="str">
        <f t="shared" si="34"/>
        <v>East LindseyBangladeshi</v>
      </c>
      <c r="B2194" s="3" t="s">
        <v>383</v>
      </c>
      <c r="C2194" s="3" t="s">
        <v>384</v>
      </c>
      <c r="D2194" s="3" t="s">
        <v>712</v>
      </c>
      <c r="E2194" s="5">
        <v>100</v>
      </c>
      <c r="F2194" s="5">
        <v>24</v>
      </c>
      <c r="G2194" s="5">
        <v>11</v>
      </c>
      <c r="H2194" s="5">
        <v>24</v>
      </c>
      <c r="I2194" s="5">
        <v>21</v>
      </c>
      <c r="J2194" s="5">
        <v>14</v>
      </c>
      <c r="K2194" s="5">
        <v>12</v>
      </c>
      <c r="L2194" s="5">
        <v>10</v>
      </c>
      <c r="M2194" s="5">
        <v>13</v>
      </c>
      <c r="N2194" s="5">
        <v>0</v>
      </c>
      <c r="O2194" s="6">
        <v>24</v>
      </c>
      <c r="P2194" s="6">
        <v>11</v>
      </c>
      <c r="Q2194" s="6">
        <v>24</v>
      </c>
      <c r="R2194" s="6">
        <v>21</v>
      </c>
      <c r="S2194" s="6">
        <v>14</v>
      </c>
      <c r="T2194" s="6">
        <v>12</v>
      </c>
      <c r="U2194" s="6">
        <v>10</v>
      </c>
      <c r="V2194" s="6">
        <v>13</v>
      </c>
      <c r="W2194" s="6">
        <v>0</v>
      </c>
      <c r="X2194" s="5">
        <v>48</v>
      </c>
      <c r="Y2194" s="5">
        <v>38</v>
      </c>
      <c r="Z2194" s="5">
        <v>5</v>
      </c>
      <c r="AA2194" s="5">
        <v>8</v>
      </c>
      <c r="AB2194" s="5">
        <v>6</v>
      </c>
      <c r="AC2194" s="5">
        <v>4</v>
      </c>
      <c r="AD2194" s="5">
        <v>40</v>
      </c>
      <c r="AE2194" s="5">
        <v>32</v>
      </c>
      <c r="AF2194" s="5">
        <v>1</v>
      </c>
      <c r="AG2194" s="6">
        <v>3.125</v>
      </c>
      <c r="AH2194" s="6">
        <v>80</v>
      </c>
      <c r="AI2194" s="3">
        <v>66.666666666666671</v>
      </c>
      <c r="AJ2194" s="3">
        <v>75</v>
      </c>
    </row>
    <row r="2195" spans="1:36" hidden="1" x14ac:dyDescent="0.2">
      <c r="A2195" s="1" t="str">
        <f t="shared" si="34"/>
        <v>East LindseyChinese</v>
      </c>
      <c r="B2195" s="3" t="s">
        <v>383</v>
      </c>
      <c r="C2195" s="3" t="s">
        <v>384</v>
      </c>
      <c r="D2195" s="3" t="s">
        <v>713</v>
      </c>
      <c r="E2195" s="5">
        <v>198</v>
      </c>
      <c r="F2195" s="5">
        <v>31</v>
      </c>
      <c r="G2195" s="5">
        <v>5</v>
      </c>
      <c r="H2195" s="5">
        <v>46</v>
      </c>
      <c r="I2195" s="5">
        <v>20</v>
      </c>
      <c r="J2195" s="5">
        <v>27</v>
      </c>
      <c r="K2195" s="5">
        <v>12</v>
      </c>
      <c r="L2195" s="5">
        <v>22</v>
      </c>
      <c r="M2195" s="5">
        <v>20</v>
      </c>
      <c r="N2195" s="5">
        <v>0</v>
      </c>
      <c r="O2195" s="6">
        <v>15.656565656565656</v>
      </c>
      <c r="P2195" s="6">
        <v>2.5252525252525251</v>
      </c>
      <c r="Q2195" s="6">
        <v>23.232323232323232</v>
      </c>
      <c r="R2195" s="6">
        <v>10.1010101010101</v>
      </c>
      <c r="S2195" s="6">
        <v>13.636363636363637</v>
      </c>
      <c r="T2195" s="6">
        <v>6.0606060606060606</v>
      </c>
      <c r="U2195" s="6">
        <v>11.111111111111111</v>
      </c>
      <c r="V2195" s="6">
        <v>10.1010101010101</v>
      </c>
      <c r="W2195" s="6">
        <v>0</v>
      </c>
      <c r="X2195" s="5">
        <v>77</v>
      </c>
      <c r="Y2195" s="5">
        <v>63</v>
      </c>
      <c r="Z2195" s="5">
        <v>4</v>
      </c>
      <c r="AA2195" s="5">
        <v>11</v>
      </c>
      <c r="AB2195" s="5">
        <v>7</v>
      </c>
      <c r="AC2195" s="5">
        <v>0</v>
      </c>
      <c r="AD2195" s="5">
        <v>66</v>
      </c>
      <c r="AE2195" s="5">
        <v>56</v>
      </c>
      <c r="AF2195" s="5">
        <v>4</v>
      </c>
      <c r="AG2195" s="6">
        <v>7.1428571428571432</v>
      </c>
      <c r="AH2195" s="6">
        <v>84.848484848484844</v>
      </c>
      <c r="AI2195" s="3">
        <v>0</v>
      </c>
      <c r="AJ2195" s="3">
        <v>63.636363636363633</v>
      </c>
    </row>
    <row r="2196" spans="1:36" hidden="1" x14ac:dyDescent="0.2">
      <c r="A2196" s="1" t="str">
        <f t="shared" si="34"/>
        <v>East LindseyAsian Other</v>
      </c>
      <c r="B2196" s="3" t="s">
        <v>383</v>
      </c>
      <c r="C2196" s="3" t="s">
        <v>384</v>
      </c>
      <c r="D2196" s="3" t="s">
        <v>714</v>
      </c>
      <c r="E2196" s="5">
        <v>197</v>
      </c>
      <c r="F2196" s="5">
        <v>18</v>
      </c>
      <c r="G2196" s="5">
        <v>3</v>
      </c>
      <c r="H2196" s="5">
        <v>35</v>
      </c>
      <c r="I2196" s="5">
        <v>25</v>
      </c>
      <c r="J2196" s="5">
        <v>16</v>
      </c>
      <c r="K2196" s="5">
        <v>40</v>
      </c>
      <c r="L2196" s="5">
        <v>6</v>
      </c>
      <c r="M2196" s="5">
        <v>13</v>
      </c>
      <c r="N2196" s="5">
        <v>0</v>
      </c>
      <c r="O2196" s="6">
        <v>9.1370558375634516</v>
      </c>
      <c r="P2196" s="6">
        <v>1.5228426395939085</v>
      </c>
      <c r="Q2196" s="6">
        <v>17.766497461928935</v>
      </c>
      <c r="R2196" s="6">
        <v>12.690355329949238</v>
      </c>
      <c r="S2196" s="6">
        <v>8.1218274111675122</v>
      </c>
      <c r="T2196" s="6">
        <v>20.304568527918782</v>
      </c>
      <c r="U2196" s="6">
        <v>3.0456852791878171</v>
      </c>
      <c r="V2196" s="6">
        <v>6.5989847715736039</v>
      </c>
      <c r="W2196" s="6">
        <v>0</v>
      </c>
      <c r="X2196" s="5">
        <v>106</v>
      </c>
      <c r="Y2196" s="5">
        <v>85</v>
      </c>
      <c r="Z2196" s="5">
        <v>4</v>
      </c>
      <c r="AA2196" s="5">
        <v>12</v>
      </c>
      <c r="AB2196" s="5">
        <v>9</v>
      </c>
      <c r="AC2196" s="5">
        <v>0</v>
      </c>
      <c r="AD2196" s="5">
        <v>94</v>
      </c>
      <c r="AE2196" s="5">
        <v>76</v>
      </c>
      <c r="AF2196" s="5">
        <v>4</v>
      </c>
      <c r="AG2196" s="6">
        <v>5.2631578947368425</v>
      </c>
      <c r="AH2196" s="6">
        <v>80.851063829787236</v>
      </c>
      <c r="AI2196" s="3">
        <v>0</v>
      </c>
      <c r="AJ2196" s="3">
        <v>75</v>
      </c>
    </row>
    <row r="2197" spans="1:36" hidden="1" x14ac:dyDescent="0.2">
      <c r="A2197" s="1" t="str">
        <f t="shared" si="34"/>
        <v>East LindseyBlack African</v>
      </c>
      <c r="B2197" s="3" t="s">
        <v>383</v>
      </c>
      <c r="C2197" s="3" t="s">
        <v>384</v>
      </c>
      <c r="D2197" s="3" t="s">
        <v>715</v>
      </c>
      <c r="E2197" s="5">
        <v>160</v>
      </c>
      <c r="F2197" s="5">
        <v>17</v>
      </c>
      <c r="G2197" s="5">
        <v>1</v>
      </c>
      <c r="H2197" s="5">
        <v>32</v>
      </c>
      <c r="I2197" s="5">
        <v>8</v>
      </c>
      <c r="J2197" s="5">
        <v>25</v>
      </c>
      <c r="K2197" s="5">
        <v>26</v>
      </c>
      <c r="L2197" s="5">
        <v>5</v>
      </c>
      <c r="M2197" s="5">
        <v>15</v>
      </c>
      <c r="N2197" s="5">
        <v>0</v>
      </c>
      <c r="O2197" s="6">
        <v>10.625</v>
      </c>
      <c r="P2197" s="6">
        <v>0.625</v>
      </c>
      <c r="Q2197" s="6">
        <v>20</v>
      </c>
      <c r="R2197" s="6">
        <v>5</v>
      </c>
      <c r="S2197" s="6">
        <v>15.625</v>
      </c>
      <c r="T2197" s="6">
        <v>16.25</v>
      </c>
      <c r="U2197" s="6">
        <v>3.125</v>
      </c>
      <c r="V2197" s="6">
        <v>9.375</v>
      </c>
      <c r="W2197" s="6">
        <v>0</v>
      </c>
      <c r="X2197" s="5">
        <v>63</v>
      </c>
      <c r="Y2197" s="5">
        <v>56</v>
      </c>
      <c r="Z2197" s="5">
        <v>9</v>
      </c>
      <c r="AA2197" s="5">
        <v>11</v>
      </c>
      <c r="AB2197" s="5">
        <v>11</v>
      </c>
      <c r="AC2197" s="5">
        <v>0</v>
      </c>
      <c r="AD2197" s="5">
        <v>52</v>
      </c>
      <c r="AE2197" s="5">
        <v>45</v>
      </c>
      <c r="AF2197" s="5">
        <v>9</v>
      </c>
      <c r="AG2197" s="6">
        <v>20</v>
      </c>
      <c r="AH2197" s="6">
        <v>86.538461538461533</v>
      </c>
      <c r="AI2197" s="3">
        <v>0</v>
      </c>
      <c r="AJ2197" s="3">
        <v>100</v>
      </c>
    </row>
    <row r="2198" spans="1:36" hidden="1" x14ac:dyDescent="0.2">
      <c r="A2198" s="1" t="str">
        <f t="shared" si="34"/>
        <v>East LindseyBlack Caribbean</v>
      </c>
      <c r="B2198" s="3" t="s">
        <v>383</v>
      </c>
      <c r="C2198" s="3" t="s">
        <v>384</v>
      </c>
      <c r="D2198" s="3" t="s">
        <v>716</v>
      </c>
      <c r="E2198" s="5">
        <v>75</v>
      </c>
      <c r="F2198" s="5">
        <v>4</v>
      </c>
      <c r="G2198" s="5">
        <v>3</v>
      </c>
      <c r="H2198" s="5">
        <v>12</v>
      </c>
      <c r="I2198" s="5">
        <v>2</v>
      </c>
      <c r="J2198" s="5">
        <v>6</v>
      </c>
      <c r="K2198" s="5">
        <v>20</v>
      </c>
      <c r="L2198" s="5">
        <v>4</v>
      </c>
      <c r="M2198" s="5">
        <v>3</v>
      </c>
      <c r="N2198" s="5">
        <v>0</v>
      </c>
      <c r="O2198" s="6">
        <v>5.333333333333333</v>
      </c>
      <c r="P2198" s="6">
        <v>4</v>
      </c>
      <c r="Q2198" s="6">
        <v>16</v>
      </c>
      <c r="R2198" s="6">
        <v>2.6666666666666665</v>
      </c>
      <c r="S2198" s="6">
        <v>8</v>
      </c>
      <c r="T2198" s="6">
        <v>26.666666666666668</v>
      </c>
      <c r="U2198" s="6">
        <v>5.333333333333333</v>
      </c>
      <c r="V2198" s="6">
        <v>4</v>
      </c>
      <c r="W2198" s="6">
        <v>0</v>
      </c>
      <c r="X2198" s="5">
        <v>31</v>
      </c>
      <c r="Y2198" s="5">
        <v>26</v>
      </c>
      <c r="Z2198" s="5">
        <v>2</v>
      </c>
      <c r="AA2198" s="5">
        <v>4</v>
      </c>
      <c r="AB2198" s="5">
        <v>3</v>
      </c>
      <c r="AC2198" s="5">
        <v>1</v>
      </c>
      <c r="AD2198" s="5">
        <v>27</v>
      </c>
      <c r="AE2198" s="5">
        <v>23</v>
      </c>
      <c r="AF2198" s="5">
        <v>1</v>
      </c>
      <c r="AG2198" s="6">
        <v>4.3478260869565215</v>
      </c>
      <c r="AH2198" s="6">
        <v>85.18518518518519</v>
      </c>
      <c r="AI2198" s="3">
        <v>33.333333333333336</v>
      </c>
      <c r="AJ2198" s="3">
        <v>75</v>
      </c>
    </row>
    <row r="2199" spans="1:36" hidden="1" x14ac:dyDescent="0.2">
      <c r="A2199" s="1" t="str">
        <f t="shared" si="34"/>
        <v>East LindseyBlack Other</v>
      </c>
      <c r="B2199" s="3" t="s">
        <v>383</v>
      </c>
      <c r="C2199" s="3" t="s">
        <v>384</v>
      </c>
      <c r="D2199" s="3" t="s">
        <v>717</v>
      </c>
      <c r="E2199" s="5">
        <v>29</v>
      </c>
      <c r="F2199" s="5">
        <v>2</v>
      </c>
      <c r="G2199" s="5">
        <v>1</v>
      </c>
      <c r="H2199" s="5">
        <v>3</v>
      </c>
      <c r="I2199" s="5">
        <v>2</v>
      </c>
      <c r="J2199" s="5">
        <v>1</v>
      </c>
      <c r="K2199" s="5">
        <v>4</v>
      </c>
      <c r="L2199" s="5">
        <v>2</v>
      </c>
      <c r="M2199" s="5">
        <v>1</v>
      </c>
      <c r="N2199" s="5">
        <v>0</v>
      </c>
      <c r="O2199" s="6">
        <v>6.8965517241379306</v>
      </c>
      <c r="P2199" s="6">
        <v>3.4482758620689653</v>
      </c>
      <c r="Q2199" s="6">
        <v>10.344827586206897</v>
      </c>
      <c r="R2199" s="6">
        <v>6.8965517241379306</v>
      </c>
      <c r="S2199" s="6">
        <v>3.4482758620689653</v>
      </c>
      <c r="T2199" s="6">
        <v>13.793103448275861</v>
      </c>
      <c r="U2199" s="6">
        <v>6.8965517241379306</v>
      </c>
      <c r="V2199" s="6">
        <v>3.4482758620689653</v>
      </c>
      <c r="W2199" s="6">
        <v>0</v>
      </c>
      <c r="X2199" s="5">
        <v>12</v>
      </c>
      <c r="Y2199" s="5">
        <v>8</v>
      </c>
      <c r="Z2199" s="5">
        <v>0</v>
      </c>
      <c r="AA2199" s="5">
        <v>0</v>
      </c>
      <c r="AB2199" s="5">
        <v>0</v>
      </c>
      <c r="AC2199" s="5">
        <v>0</v>
      </c>
      <c r="AD2199" s="5">
        <v>12</v>
      </c>
      <c r="AE2199" s="5">
        <v>8</v>
      </c>
      <c r="AF2199" s="5">
        <v>0</v>
      </c>
      <c r="AG2199" s="6">
        <v>0</v>
      </c>
      <c r="AH2199" s="6">
        <v>66.666666666666671</v>
      </c>
      <c r="AI2199" s="3"/>
      <c r="AJ2199" s="3"/>
    </row>
    <row r="2200" spans="1:36" hidden="1" x14ac:dyDescent="0.2">
      <c r="A2200" s="1" t="str">
        <f t="shared" si="34"/>
        <v>East LindseyArab</v>
      </c>
      <c r="B2200" s="3" t="s">
        <v>383</v>
      </c>
      <c r="C2200" s="3" t="s">
        <v>384</v>
      </c>
      <c r="D2200" s="3" t="s">
        <v>699</v>
      </c>
      <c r="E2200" s="5">
        <v>40</v>
      </c>
      <c r="F2200" s="5">
        <v>10</v>
      </c>
      <c r="G2200" s="5">
        <v>4</v>
      </c>
      <c r="H2200" s="5">
        <v>13</v>
      </c>
      <c r="I2200" s="5">
        <v>10</v>
      </c>
      <c r="J2200" s="5">
        <v>9</v>
      </c>
      <c r="K2200" s="5">
        <v>7</v>
      </c>
      <c r="L2200" s="5">
        <v>4</v>
      </c>
      <c r="M2200" s="5">
        <v>6</v>
      </c>
      <c r="N2200" s="5">
        <v>0</v>
      </c>
      <c r="O2200" s="6">
        <v>25</v>
      </c>
      <c r="P2200" s="6">
        <v>10</v>
      </c>
      <c r="Q2200" s="6">
        <v>32.5</v>
      </c>
      <c r="R2200" s="6">
        <v>25</v>
      </c>
      <c r="S2200" s="6">
        <v>22.5</v>
      </c>
      <c r="T2200" s="6">
        <v>17.5</v>
      </c>
      <c r="U2200" s="6">
        <v>10</v>
      </c>
      <c r="V2200" s="6">
        <v>15</v>
      </c>
      <c r="W2200" s="6">
        <v>0</v>
      </c>
      <c r="X2200" s="5">
        <v>16</v>
      </c>
      <c r="Y2200" s="5">
        <v>12</v>
      </c>
      <c r="Z2200" s="5">
        <v>2</v>
      </c>
      <c r="AA2200" s="5">
        <v>4</v>
      </c>
      <c r="AB2200" s="5">
        <v>2</v>
      </c>
      <c r="AC2200" s="5">
        <v>0</v>
      </c>
      <c r="AD2200" s="5">
        <v>12</v>
      </c>
      <c r="AE2200" s="5">
        <v>10</v>
      </c>
      <c r="AF2200" s="5">
        <v>2</v>
      </c>
      <c r="AG2200" s="6">
        <v>20</v>
      </c>
      <c r="AH2200" s="6">
        <v>83.333333333333329</v>
      </c>
      <c r="AI2200" s="3">
        <v>0</v>
      </c>
      <c r="AJ2200" s="3">
        <v>50</v>
      </c>
    </row>
    <row r="2201" spans="1:36" hidden="1" x14ac:dyDescent="0.2">
      <c r="A2201" s="1" t="str">
        <f t="shared" si="34"/>
        <v>East LindseyOther</v>
      </c>
      <c r="B2201" s="3" t="s">
        <v>383</v>
      </c>
      <c r="C2201" s="3" t="s">
        <v>384</v>
      </c>
      <c r="D2201" s="3" t="s">
        <v>718</v>
      </c>
      <c r="E2201" s="5">
        <v>57</v>
      </c>
      <c r="F2201" s="5">
        <v>10</v>
      </c>
      <c r="G2201" s="5">
        <v>0</v>
      </c>
      <c r="H2201" s="5">
        <v>14</v>
      </c>
      <c r="I2201" s="5">
        <v>4</v>
      </c>
      <c r="J2201" s="5">
        <v>10</v>
      </c>
      <c r="K2201" s="5">
        <v>9</v>
      </c>
      <c r="L2201" s="5">
        <v>4</v>
      </c>
      <c r="M2201" s="5">
        <v>4</v>
      </c>
      <c r="N2201" s="5">
        <v>0</v>
      </c>
      <c r="O2201" s="6">
        <v>17.543859649122808</v>
      </c>
      <c r="P2201" s="6">
        <v>0</v>
      </c>
      <c r="Q2201" s="6">
        <v>24.561403508771932</v>
      </c>
      <c r="R2201" s="6">
        <v>7.0175438596491224</v>
      </c>
      <c r="S2201" s="6">
        <v>17.543859649122808</v>
      </c>
      <c r="T2201" s="6">
        <v>15.789473684210526</v>
      </c>
      <c r="U2201" s="6">
        <v>7.0175438596491224</v>
      </c>
      <c r="V2201" s="6">
        <v>7.0175438596491224</v>
      </c>
      <c r="W2201" s="6">
        <v>0</v>
      </c>
      <c r="X2201" s="5">
        <v>29</v>
      </c>
      <c r="Y2201" s="5">
        <v>15</v>
      </c>
      <c r="Z2201" s="5">
        <v>1</v>
      </c>
      <c r="AA2201" s="5">
        <v>5</v>
      </c>
      <c r="AB2201" s="5">
        <v>5</v>
      </c>
      <c r="AC2201" s="5">
        <v>0</v>
      </c>
      <c r="AD2201" s="5">
        <v>24</v>
      </c>
      <c r="AE2201" s="5">
        <v>10</v>
      </c>
      <c r="AF2201" s="5">
        <v>1</v>
      </c>
      <c r="AG2201" s="6">
        <v>10</v>
      </c>
      <c r="AH2201" s="6">
        <v>41.666666666666664</v>
      </c>
      <c r="AI2201" s="3">
        <v>0</v>
      </c>
      <c r="AJ2201" s="3">
        <v>100</v>
      </c>
    </row>
    <row r="2202" spans="1:36" x14ac:dyDescent="0.2">
      <c r="A2202" s="1" t="str">
        <f t="shared" si="34"/>
        <v>East NorthamptonshireAll people</v>
      </c>
      <c r="B2202" s="3" t="s">
        <v>413</v>
      </c>
      <c r="C2202" s="3" t="s">
        <v>414</v>
      </c>
      <c r="D2202" s="3" t="s">
        <v>700</v>
      </c>
      <c r="E2202" s="5">
        <v>86765</v>
      </c>
      <c r="F2202" s="5">
        <v>0</v>
      </c>
      <c r="G2202" s="5">
        <v>0</v>
      </c>
      <c r="H2202" s="5">
        <v>0</v>
      </c>
      <c r="I2202" s="5">
        <v>0</v>
      </c>
      <c r="J2202" s="5">
        <v>3147</v>
      </c>
      <c r="K2202" s="5">
        <v>9783</v>
      </c>
      <c r="L2202" s="5">
        <v>7296</v>
      </c>
      <c r="M2202" s="5">
        <v>0</v>
      </c>
      <c r="N2202" s="5">
        <v>0</v>
      </c>
      <c r="O2202" s="6">
        <v>0</v>
      </c>
      <c r="P2202" s="6">
        <v>0</v>
      </c>
      <c r="Q2202" s="6">
        <v>0</v>
      </c>
      <c r="R2202" s="6">
        <v>0</v>
      </c>
      <c r="S2202" s="6">
        <v>3.6270385524116868</v>
      </c>
      <c r="T2202" s="6">
        <v>11.275283812597245</v>
      </c>
      <c r="U2202" s="6">
        <v>8.4089206477266174</v>
      </c>
      <c r="V2202" s="6">
        <v>0</v>
      </c>
      <c r="W2202" s="6">
        <v>0</v>
      </c>
      <c r="X2202" s="5">
        <v>28669</v>
      </c>
      <c r="Y2202" s="5">
        <v>25684</v>
      </c>
      <c r="Z2202" s="5">
        <v>1051</v>
      </c>
      <c r="AA2202" s="5">
        <v>0</v>
      </c>
      <c r="AB2202" s="5">
        <v>0</v>
      </c>
      <c r="AC2202" s="5">
        <v>0</v>
      </c>
      <c r="AD2202" s="5">
        <v>28669</v>
      </c>
      <c r="AE2202" s="5">
        <v>25684</v>
      </c>
      <c r="AF2202" s="5">
        <v>1051</v>
      </c>
      <c r="AG2202" s="6">
        <v>4.0920417380470333</v>
      </c>
      <c r="AH2202" s="6">
        <v>89.588056786075555</v>
      </c>
      <c r="AI2202" s="6"/>
      <c r="AJ2202" s="6"/>
    </row>
    <row r="2203" spans="1:36" hidden="1" x14ac:dyDescent="0.2">
      <c r="A2203" s="1" t="str">
        <f t="shared" si="34"/>
        <v>East NorthamptonshireWhite British</v>
      </c>
      <c r="B2203" s="3" t="s">
        <v>413</v>
      </c>
      <c r="C2203" s="3" t="s">
        <v>414</v>
      </c>
      <c r="D2203" s="3" t="s">
        <v>701</v>
      </c>
      <c r="E2203" s="5">
        <v>81083</v>
      </c>
      <c r="F2203" s="5">
        <v>0</v>
      </c>
      <c r="G2203" s="5">
        <v>0</v>
      </c>
      <c r="H2203" s="5">
        <v>0</v>
      </c>
      <c r="I2203" s="5">
        <v>0</v>
      </c>
      <c r="J2203" s="5">
        <v>2958</v>
      </c>
      <c r="K2203" s="5">
        <v>9276</v>
      </c>
      <c r="L2203" s="5">
        <v>6643</v>
      </c>
      <c r="M2203" s="5">
        <v>0</v>
      </c>
      <c r="N2203" s="5">
        <v>0</v>
      </c>
      <c r="O2203" s="6">
        <v>0</v>
      </c>
      <c r="P2203" s="6">
        <v>0</v>
      </c>
      <c r="Q2203" s="6">
        <v>0</v>
      </c>
      <c r="R2203" s="6">
        <v>0</v>
      </c>
      <c r="S2203" s="6">
        <v>3.6481136613100156</v>
      </c>
      <c r="T2203" s="6">
        <v>11.44012925027441</v>
      </c>
      <c r="U2203" s="6">
        <v>8.1928394361333456</v>
      </c>
      <c r="V2203" s="6">
        <v>0</v>
      </c>
      <c r="W2203" s="6">
        <v>0</v>
      </c>
      <c r="X2203" s="5">
        <v>26331</v>
      </c>
      <c r="Y2203" s="5">
        <v>23620</v>
      </c>
      <c r="Z2203" s="5">
        <v>969</v>
      </c>
      <c r="AA2203" s="5">
        <v>0</v>
      </c>
      <c r="AB2203" s="5">
        <v>0</v>
      </c>
      <c r="AC2203" s="5">
        <v>0</v>
      </c>
      <c r="AD2203" s="5">
        <v>26331</v>
      </c>
      <c r="AE2203" s="5">
        <v>23620</v>
      </c>
      <c r="AF2203" s="5">
        <v>969</v>
      </c>
      <c r="AG2203" s="6">
        <v>4.1024555461473327</v>
      </c>
      <c r="AH2203" s="6">
        <v>89.704151000721581</v>
      </c>
      <c r="AI2203" s="6"/>
      <c r="AJ2203" s="6"/>
    </row>
    <row r="2204" spans="1:36" hidden="1" x14ac:dyDescent="0.2">
      <c r="A2204" s="1" t="str">
        <f t="shared" si="34"/>
        <v>East NorthamptonshireMinorities - all other than White British</v>
      </c>
      <c r="B2204" s="3" t="s">
        <v>413</v>
      </c>
      <c r="C2204" s="3" t="s">
        <v>414</v>
      </c>
      <c r="D2204" s="3" t="s">
        <v>702</v>
      </c>
      <c r="E2204" s="5">
        <v>5682</v>
      </c>
      <c r="F2204" s="5">
        <v>0</v>
      </c>
      <c r="G2204" s="5">
        <v>0</v>
      </c>
      <c r="H2204" s="5">
        <v>0</v>
      </c>
      <c r="I2204" s="5">
        <v>0</v>
      </c>
      <c r="J2204" s="5">
        <v>189</v>
      </c>
      <c r="K2204" s="5">
        <v>507</v>
      </c>
      <c r="L2204" s="5">
        <v>653</v>
      </c>
      <c r="M2204" s="5">
        <v>0</v>
      </c>
      <c r="N2204" s="5">
        <v>0</v>
      </c>
      <c r="O2204" s="6">
        <v>0</v>
      </c>
      <c r="P2204" s="6">
        <v>0</v>
      </c>
      <c r="Q2204" s="6">
        <v>0</v>
      </c>
      <c r="R2204" s="6">
        <v>0</v>
      </c>
      <c r="S2204" s="6">
        <v>3.3262935586061246</v>
      </c>
      <c r="T2204" s="6">
        <v>8.9229144667370637</v>
      </c>
      <c r="U2204" s="6">
        <v>11.492432242168251</v>
      </c>
      <c r="V2204" s="6">
        <v>0</v>
      </c>
      <c r="W2204" s="6">
        <v>0</v>
      </c>
      <c r="X2204" s="5">
        <v>2338</v>
      </c>
      <c r="Y2204" s="5">
        <v>2064</v>
      </c>
      <c r="Z2204" s="5">
        <v>82</v>
      </c>
      <c r="AA2204" s="5">
        <v>0</v>
      </c>
      <c r="AB2204" s="5">
        <v>0</v>
      </c>
      <c r="AC2204" s="5">
        <v>0</v>
      </c>
      <c r="AD2204" s="5">
        <v>2338</v>
      </c>
      <c r="AE2204" s="5">
        <v>2064</v>
      </c>
      <c r="AF2204" s="5">
        <v>82</v>
      </c>
      <c r="AG2204" s="6">
        <v>3.9728682170542635</v>
      </c>
      <c r="AH2204" s="6">
        <v>88.280581693755352</v>
      </c>
      <c r="AI2204" s="6"/>
      <c r="AJ2204" s="6"/>
    </row>
    <row r="2205" spans="1:36" hidden="1" x14ac:dyDescent="0.2">
      <c r="A2205" s="1" t="str">
        <f t="shared" si="34"/>
        <v>East NorthamptonshireWhite Irish</v>
      </c>
      <c r="B2205" s="3" t="s">
        <v>413</v>
      </c>
      <c r="C2205" s="3" t="s">
        <v>414</v>
      </c>
      <c r="D2205" s="3" t="s">
        <v>703</v>
      </c>
      <c r="E2205" s="5">
        <v>583</v>
      </c>
      <c r="F2205" s="5">
        <v>0</v>
      </c>
      <c r="G2205" s="5">
        <v>0</v>
      </c>
      <c r="H2205" s="5">
        <v>0</v>
      </c>
      <c r="I2205" s="5">
        <v>0</v>
      </c>
      <c r="J2205" s="5">
        <v>27</v>
      </c>
      <c r="K2205" s="5">
        <v>60</v>
      </c>
      <c r="L2205" s="5">
        <v>52</v>
      </c>
      <c r="M2205" s="5">
        <v>0</v>
      </c>
      <c r="N2205" s="5">
        <v>0</v>
      </c>
      <c r="O2205" s="6">
        <v>0</v>
      </c>
      <c r="P2205" s="6">
        <v>0</v>
      </c>
      <c r="Q2205" s="6">
        <v>0</v>
      </c>
      <c r="R2205" s="6">
        <v>0</v>
      </c>
      <c r="S2205" s="6">
        <v>4.6312178387650089</v>
      </c>
      <c r="T2205" s="6">
        <v>10.291595197255575</v>
      </c>
      <c r="U2205" s="6">
        <v>8.9193825042881638</v>
      </c>
      <c r="V2205" s="6">
        <v>0</v>
      </c>
      <c r="W2205" s="6">
        <v>0</v>
      </c>
      <c r="X2205" s="5">
        <v>153</v>
      </c>
      <c r="Y2205" s="5">
        <v>134</v>
      </c>
      <c r="Z2205" s="5">
        <v>5</v>
      </c>
      <c r="AA2205" s="5">
        <v>0</v>
      </c>
      <c r="AB2205" s="5">
        <v>0</v>
      </c>
      <c r="AC2205" s="5">
        <v>0</v>
      </c>
      <c r="AD2205" s="5">
        <v>153</v>
      </c>
      <c r="AE2205" s="5">
        <v>134</v>
      </c>
      <c r="AF2205" s="5">
        <v>5</v>
      </c>
      <c r="AG2205" s="6">
        <v>3.7313432835820897</v>
      </c>
      <c r="AH2205" s="6">
        <v>87.58169934640523</v>
      </c>
      <c r="AI2205" s="6"/>
      <c r="AJ2205" s="6"/>
    </row>
    <row r="2206" spans="1:36" hidden="1" x14ac:dyDescent="0.2">
      <c r="A2206" s="1" t="str">
        <f t="shared" si="34"/>
        <v>East NorthamptonshireWhite Gyspy or Irish Traveller</v>
      </c>
      <c r="B2206" s="3" t="s">
        <v>413</v>
      </c>
      <c r="C2206" s="3" t="s">
        <v>414</v>
      </c>
      <c r="D2206" s="3" t="s">
        <v>704</v>
      </c>
      <c r="E2206" s="5">
        <v>46</v>
      </c>
      <c r="F2206" s="5">
        <v>0</v>
      </c>
      <c r="G2206" s="5">
        <v>0</v>
      </c>
      <c r="H2206" s="5">
        <v>0</v>
      </c>
      <c r="I2206" s="5">
        <v>0</v>
      </c>
      <c r="J2206" s="5">
        <v>0</v>
      </c>
      <c r="K2206" s="5">
        <v>4</v>
      </c>
      <c r="L2206" s="5">
        <v>8</v>
      </c>
      <c r="M2206" s="5">
        <v>0</v>
      </c>
      <c r="N2206" s="5">
        <v>0</v>
      </c>
      <c r="O2206" s="6">
        <v>0</v>
      </c>
      <c r="P2206" s="6">
        <v>0</v>
      </c>
      <c r="Q2206" s="6">
        <v>0</v>
      </c>
      <c r="R2206" s="6">
        <v>0</v>
      </c>
      <c r="S2206" s="6">
        <v>0</v>
      </c>
      <c r="T2206" s="6">
        <v>8.695652173913043</v>
      </c>
      <c r="U2206" s="6">
        <v>17.391304347826086</v>
      </c>
      <c r="V2206" s="6">
        <v>0</v>
      </c>
      <c r="W2206" s="6">
        <v>0</v>
      </c>
      <c r="X2206" s="5">
        <v>13</v>
      </c>
      <c r="Y2206" s="5">
        <v>10</v>
      </c>
      <c r="Z2206" s="5">
        <v>0</v>
      </c>
      <c r="AA2206" s="5">
        <v>0</v>
      </c>
      <c r="AB2206" s="5">
        <v>0</v>
      </c>
      <c r="AC2206" s="5">
        <v>0</v>
      </c>
      <c r="AD2206" s="5">
        <v>13</v>
      </c>
      <c r="AE2206" s="5">
        <v>10</v>
      </c>
      <c r="AF2206" s="5">
        <v>0</v>
      </c>
      <c r="AG2206" s="6">
        <v>0</v>
      </c>
      <c r="AH2206" s="6">
        <v>76.92307692307692</v>
      </c>
      <c r="AI2206" s="3"/>
      <c r="AJ2206" s="6"/>
    </row>
    <row r="2207" spans="1:36" hidden="1" x14ac:dyDescent="0.2">
      <c r="A2207" s="1" t="str">
        <f t="shared" si="34"/>
        <v>East NorthamptonshireWhite Other</v>
      </c>
      <c r="B2207" s="3" t="s">
        <v>413</v>
      </c>
      <c r="C2207" s="3" t="s">
        <v>414</v>
      </c>
      <c r="D2207" s="3" t="s">
        <v>705</v>
      </c>
      <c r="E2207" s="5">
        <v>2130</v>
      </c>
      <c r="F2207" s="5">
        <v>0</v>
      </c>
      <c r="G2207" s="5">
        <v>0</v>
      </c>
      <c r="H2207" s="5">
        <v>0</v>
      </c>
      <c r="I2207" s="5">
        <v>0</v>
      </c>
      <c r="J2207" s="5">
        <v>48</v>
      </c>
      <c r="K2207" s="5">
        <v>288</v>
      </c>
      <c r="L2207" s="5">
        <v>255</v>
      </c>
      <c r="M2207" s="5">
        <v>0</v>
      </c>
      <c r="N2207" s="5">
        <v>0</v>
      </c>
      <c r="O2207" s="6">
        <v>0</v>
      </c>
      <c r="P2207" s="6">
        <v>0</v>
      </c>
      <c r="Q2207" s="6">
        <v>0</v>
      </c>
      <c r="R2207" s="6">
        <v>0</v>
      </c>
      <c r="S2207" s="6">
        <v>2.2535211267605635</v>
      </c>
      <c r="T2207" s="6">
        <v>13.52112676056338</v>
      </c>
      <c r="U2207" s="6">
        <v>11.971830985915492</v>
      </c>
      <c r="V2207" s="6">
        <v>0</v>
      </c>
      <c r="W2207" s="6">
        <v>0</v>
      </c>
      <c r="X2207" s="5">
        <v>1039</v>
      </c>
      <c r="Y2207" s="5">
        <v>925</v>
      </c>
      <c r="Z2207" s="5">
        <v>28</v>
      </c>
      <c r="AA2207" s="5">
        <v>0</v>
      </c>
      <c r="AB2207" s="5">
        <v>0</v>
      </c>
      <c r="AC2207" s="5">
        <v>0</v>
      </c>
      <c r="AD2207" s="5">
        <v>1039</v>
      </c>
      <c r="AE2207" s="5">
        <v>925</v>
      </c>
      <c r="AF2207" s="5">
        <v>28</v>
      </c>
      <c r="AG2207" s="6">
        <v>3.0270270270270272</v>
      </c>
      <c r="AH2207" s="6">
        <v>89.027911453320499</v>
      </c>
      <c r="AI2207" s="6"/>
      <c r="AJ2207" s="6"/>
    </row>
    <row r="2208" spans="1:36" hidden="1" x14ac:dyDescent="0.2">
      <c r="A2208" s="1" t="str">
        <f t="shared" si="34"/>
        <v>East NorthamptonshireMixed White and Black Caribbean</v>
      </c>
      <c r="B2208" s="3" t="s">
        <v>413</v>
      </c>
      <c r="C2208" s="3" t="s">
        <v>414</v>
      </c>
      <c r="D2208" s="3" t="s">
        <v>706</v>
      </c>
      <c r="E2208" s="5">
        <v>381</v>
      </c>
      <c r="F2208" s="5">
        <v>0</v>
      </c>
      <c r="G2208" s="5">
        <v>0</v>
      </c>
      <c r="H2208" s="5">
        <v>0</v>
      </c>
      <c r="I2208" s="5">
        <v>0</v>
      </c>
      <c r="J2208" s="5">
        <v>28</v>
      </c>
      <c r="K2208" s="5">
        <v>17</v>
      </c>
      <c r="L2208" s="5">
        <v>46</v>
      </c>
      <c r="M2208" s="5">
        <v>0</v>
      </c>
      <c r="N2208" s="5">
        <v>0</v>
      </c>
      <c r="O2208" s="6">
        <v>0</v>
      </c>
      <c r="P2208" s="6">
        <v>0</v>
      </c>
      <c r="Q2208" s="6">
        <v>0</v>
      </c>
      <c r="R2208" s="6">
        <v>0</v>
      </c>
      <c r="S2208" s="6">
        <v>7.349081364829396</v>
      </c>
      <c r="T2208" s="6">
        <v>4.4619422572178475</v>
      </c>
      <c r="U2208" s="6">
        <v>12.073490813648293</v>
      </c>
      <c r="V2208" s="6">
        <v>0</v>
      </c>
      <c r="W2208" s="6">
        <v>0</v>
      </c>
      <c r="X2208" s="5">
        <v>96</v>
      </c>
      <c r="Y2208" s="5">
        <v>84</v>
      </c>
      <c r="Z2208" s="5">
        <v>5</v>
      </c>
      <c r="AA2208" s="5">
        <v>0</v>
      </c>
      <c r="AB2208" s="5">
        <v>0</v>
      </c>
      <c r="AC2208" s="5">
        <v>0</v>
      </c>
      <c r="AD2208" s="5">
        <v>96</v>
      </c>
      <c r="AE2208" s="5">
        <v>84</v>
      </c>
      <c r="AF2208" s="5">
        <v>5</v>
      </c>
      <c r="AG2208" s="6">
        <v>5.9523809523809526</v>
      </c>
      <c r="AH2208" s="6">
        <v>87.5</v>
      </c>
      <c r="AI2208" s="6"/>
      <c r="AJ2208" s="6"/>
    </row>
    <row r="2209" spans="1:36" hidden="1" x14ac:dyDescent="0.2">
      <c r="A2209" s="1" t="str">
        <f t="shared" si="34"/>
        <v>East NorthamptonshireMixed White and Black African</v>
      </c>
      <c r="B2209" s="3" t="s">
        <v>413</v>
      </c>
      <c r="C2209" s="3" t="s">
        <v>414</v>
      </c>
      <c r="D2209" s="3" t="s">
        <v>707</v>
      </c>
      <c r="E2209" s="5">
        <v>123</v>
      </c>
      <c r="F2209" s="5">
        <v>0</v>
      </c>
      <c r="G2209" s="5">
        <v>0</v>
      </c>
      <c r="H2209" s="5">
        <v>0</v>
      </c>
      <c r="I2209" s="5">
        <v>0</v>
      </c>
      <c r="J2209" s="5">
        <v>6</v>
      </c>
      <c r="K2209" s="5">
        <v>10</v>
      </c>
      <c r="L2209" s="5">
        <v>30</v>
      </c>
      <c r="M2209" s="5">
        <v>0</v>
      </c>
      <c r="N2209" s="5">
        <v>0</v>
      </c>
      <c r="O2209" s="6">
        <v>0</v>
      </c>
      <c r="P2209" s="6">
        <v>0</v>
      </c>
      <c r="Q2209" s="6">
        <v>0</v>
      </c>
      <c r="R2209" s="6">
        <v>0</v>
      </c>
      <c r="S2209" s="6">
        <v>4.8780487804878048</v>
      </c>
      <c r="T2209" s="6">
        <v>8.1300813008130088</v>
      </c>
      <c r="U2209" s="6">
        <v>24.390243902439025</v>
      </c>
      <c r="V2209" s="6">
        <v>0</v>
      </c>
      <c r="W2209" s="6">
        <v>0</v>
      </c>
      <c r="X2209" s="5">
        <v>33</v>
      </c>
      <c r="Y2209" s="5">
        <v>29</v>
      </c>
      <c r="Z2209" s="5">
        <v>1</v>
      </c>
      <c r="AA2209" s="5">
        <v>0</v>
      </c>
      <c r="AB2209" s="5">
        <v>0</v>
      </c>
      <c r="AC2209" s="5">
        <v>0</v>
      </c>
      <c r="AD2209" s="5">
        <v>33</v>
      </c>
      <c r="AE2209" s="5">
        <v>29</v>
      </c>
      <c r="AF2209" s="5">
        <v>1</v>
      </c>
      <c r="AG2209" s="6">
        <v>3.4482758620689653</v>
      </c>
      <c r="AH2209" s="6">
        <v>87.878787878787875</v>
      </c>
      <c r="AI2209" s="6"/>
      <c r="AJ2209" s="6"/>
    </row>
    <row r="2210" spans="1:36" hidden="1" x14ac:dyDescent="0.2">
      <c r="A2210" s="1" t="str">
        <f t="shared" si="34"/>
        <v>East NorthamptonshireMixed White and Asian</v>
      </c>
      <c r="B2210" s="3" t="s">
        <v>413</v>
      </c>
      <c r="C2210" s="3" t="s">
        <v>414</v>
      </c>
      <c r="D2210" s="3" t="s">
        <v>708</v>
      </c>
      <c r="E2210" s="5">
        <v>288</v>
      </c>
      <c r="F2210" s="5">
        <v>0</v>
      </c>
      <c r="G2210" s="5">
        <v>0</v>
      </c>
      <c r="H2210" s="5">
        <v>0</v>
      </c>
      <c r="I2210" s="5">
        <v>0</v>
      </c>
      <c r="J2210" s="5">
        <v>12</v>
      </c>
      <c r="K2210" s="5">
        <v>19</v>
      </c>
      <c r="L2210" s="5">
        <v>19</v>
      </c>
      <c r="M2210" s="5">
        <v>0</v>
      </c>
      <c r="N2210" s="5">
        <v>0</v>
      </c>
      <c r="O2210" s="6">
        <v>0</v>
      </c>
      <c r="P2210" s="6">
        <v>0</v>
      </c>
      <c r="Q2210" s="6">
        <v>0</v>
      </c>
      <c r="R2210" s="6">
        <v>0</v>
      </c>
      <c r="S2210" s="6">
        <v>4.166666666666667</v>
      </c>
      <c r="T2210" s="6">
        <v>6.5972222222222223</v>
      </c>
      <c r="U2210" s="6">
        <v>6.5972222222222223</v>
      </c>
      <c r="V2210" s="6">
        <v>0</v>
      </c>
      <c r="W2210" s="6">
        <v>0</v>
      </c>
      <c r="X2210" s="5">
        <v>62</v>
      </c>
      <c r="Y2210" s="5">
        <v>57</v>
      </c>
      <c r="Z2210" s="5">
        <v>0</v>
      </c>
      <c r="AA2210" s="5">
        <v>0</v>
      </c>
      <c r="AB2210" s="5">
        <v>0</v>
      </c>
      <c r="AC2210" s="5">
        <v>0</v>
      </c>
      <c r="AD2210" s="5">
        <v>62</v>
      </c>
      <c r="AE2210" s="5">
        <v>57</v>
      </c>
      <c r="AF2210" s="5">
        <v>0</v>
      </c>
      <c r="AG2210" s="6">
        <v>0</v>
      </c>
      <c r="AH2210" s="6">
        <v>91.935483870967744</v>
      </c>
      <c r="AI2210" s="6"/>
      <c r="AJ2210" s="6"/>
    </row>
    <row r="2211" spans="1:36" hidden="1" x14ac:dyDescent="0.2">
      <c r="A2211" s="1" t="str">
        <f t="shared" si="34"/>
        <v>East NorthamptonshireMixed Other</v>
      </c>
      <c r="B2211" s="3" t="s">
        <v>413</v>
      </c>
      <c r="C2211" s="3" t="s">
        <v>414</v>
      </c>
      <c r="D2211" s="3" t="s">
        <v>709</v>
      </c>
      <c r="E2211" s="5">
        <v>260</v>
      </c>
      <c r="F2211" s="5">
        <v>0</v>
      </c>
      <c r="G2211" s="5">
        <v>0</v>
      </c>
      <c r="H2211" s="5">
        <v>0</v>
      </c>
      <c r="I2211" s="5">
        <v>0</v>
      </c>
      <c r="J2211" s="5">
        <v>16</v>
      </c>
      <c r="K2211" s="5">
        <v>17</v>
      </c>
      <c r="L2211" s="5">
        <v>26</v>
      </c>
      <c r="M2211" s="5">
        <v>0</v>
      </c>
      <c r="N2211" s="5">
        <v>0</v>
      </c>
      <c r="O2211" s="6">
        <v>0</v>
      </c>
      <c r="P2211" s="6">
        <v>0</v>
      </c>
      <c r="Q2211" s="6">
        <v>0</v>
      </c>
      <c r="R2211" s="6">
        <v>0</v>
      </c>
      <c r="S2211" s="6">
        <v>6.1538461538461542</v>
      </c>
      <c r="T2211" s="6">
        <v>6.5384615384615383</v>
      </c>
      <c r="U2211" s="6">
        <v>10</v>
      </c>
      <c r="V2211" s="6">
        <v>0</v>
      </c>
      <c r="W2211" s="6">
        <v>0</v>
      </c>
      <c r="X2211" s="5">
        <v>92</v>
      </c>
      <c r="Y2211" s="5">
        <v>75</v>
      </c>
      <c r="Z2211" s="5">
        <v>3</v>
      </c>
      <c r="AA2211" s="5">
        <v>0</v>
      </c>
      <c r="AB2211" s="5">
        <v>0</v>
      </c>
      <c r="AC2211" s="5">
        <v>0</v>
      </c>
      <c r="AD2211" s="5">
        <v>92</v>
      </c>
      <c r="AE2211" s="5">
        <v>75</v>
      </c>
      <c r="AF2211" s="5">
        <v>3</v>
      </c>
      <c r="AG2211" s="6">
        <v>4</v>
      </c>
      <c r="AH2211" s="6">
        <v>81.521739130434781</v>
      </c>
      <c r="AI2211" s="6"/>
      <c r="AJ2211" s="6"/>
    </row>
    <row r="2212" spans="1:36" hidden="1" x14ac:dyDescent="0.2">
      <c r="A2212" s="1" t="str">
        <f t="shared" si="34"/>
        <v>East NorthamptonshireIndian</v>
      </c>
      <c r="B2212" s="3" t="s">
        <v>413</v>
      </c>
      <c r="C2212" s="3" t="s">
        <v>414</v>
      </c>
      <c r="D2212" s="3" t="s">
        <v>710</v>
      </c>
      <c r="E2212" s="5">
        <v>530</v>
      </c>
      <c r="F2212" s="5">
        <v>0</v>
      </c>
      <c r="G2212" s="5">
        <v>0</v>
      </c>
      <c r="H2212" s="5">
        <v>0</v>
      </c>
      <c r="I2212" s="5">
        <v>0</v>
      </c>
      <c r="J2212" s="5">
        <v>37</v>
      </c>
      <c r="K2212" s="5">
        <v>22</v>
      </c>
      <c r="L2212" s="5">
        <v>45</v>
      </c>
      <c r="M2212" s="5">
        <v>0</v>
      </c>
      <c r="N2212" s="5">
        <v>0</v>
      </c>
      <c r="O2212" s="6">
        <v>0</v>
      </c>
      <c r="P2212" s="6">
        <v>0</v>
      </c>
      <c r="Q2212" s="6">
        <v>0</v>
      </c>
      <c r="R2212" s="6">
        <v>0</v>
      </c>
      <c r="S2212" s="6">
        <v>6.9811320754716979</v>
      </c>
      <c r="T2212" s="6">
        <v>4.1509433962264151</v>
      </c>
      <c r="U2212" s="6">
        <v>8.4905660377358494</v>
      </c>
      <c r="V2212" s="6">
        <v>0</v>
      </c>
      <c r="W2212" s="6">
        <v>0</v>
      </c>
      <c r="X2212" s="5">
        <v>257</v>
      </c>
      <c r="Y2212" s="5">
        <v>234</v>
      </c>
      <c r="Z2212" s="5">
        <v>2</v>
      </c>
      <c r="AA2212" s="5">
        <v>0</v>
      </c>
      <c r="AB2212" s="5">
        <v>0</v>
      </c>
      <c r="AC2212" s="5">
        <v>0</v>
      </c>
      <c r="AD2212" s="5">
        <v>257</v>
      </c>
      <c r="AE2212" s="5">
        <v>234</v>
      </c>
      <c r="AF2212" s="5">
        <v>2</v>
      </c>
      <c r="AG2212" s="6">
        <v>0.85470085470085466</v>
      </c>
      <c r="AH2212" s="6">
        <v>91.050583657587552</v>
      </c>
      <c r="AI2212" s="6"/>
      <c r="AJ2212" s="6"/>
    </row>
    <row r="2213" spans="1:36" hidden="1" x14ac:dyDescent="0.2">
      <c r="A2213" s="1" t="str">
        <f t="shared" si="34"/>
        <v>East NorthamptonshirePakistani</v>
      </c>
      <c r="B2213" s="3" t="s">
        <v>413</v>
      </c>
      <c r="C2213" s="3" t="s">
        <v>414</v>
      </c>
      <c r="D2213" s="3" t="s">
        <v>711</v>
      </c>
      <c r="E2213" s="5">
        <v>62</v>
      </c>
      <c r="F2213" s="5">
        <v>0</v>
      </c>
      <c r="G2213" s="5">
        <v>0</v>
      </c>
      <c r="H2213" s="5">
        <v>0</v>
      </c>
      <c r="I2213" s="5">
        <v>0</v>
      </c>
      <c r="J2213" s="5">
        <v>0</v>
      </c>
      <c r="K2213" s="5">
        <v>4</v>
      </c>
      <c r="L2213" s="5">
        <v>6</v>
      </c>
      <c r="M2213" s="5">
        <v>0</v>
      </c>
      <c r="N2213" s="5">
        <v>0</v>
      </c>
      <c r="O2213" s="6">
        <v>0</v>
      </c>
      <c r="P2213" s="6">
        <v>0</v>
      </c>
      <c r="Q2213" s="6">
        <v>0</v>
      </c>
      <c r="R2213" s="6">
        <v>0</v>
      </c>
      <c r="S2213" s="6">
        <v>0</v>
      </c>
      <c r="T2213" s="6">
        <v>6.4516129032258061</v>
      </c>
      <c r="U2213" s="6">
        <v>9.67741935483871</v>
      </c>
      <c r="V2213" s="6">
        <v>0</v>
      </c>
      <c r="W2213" s="6">
        <v>0</v>
      </c>
      <c r="X2213" s="5">
        <v>34</v>
      </c>
      <c r="Y2213" s="5">
        <v>25</v>
      </c>
      <c r="Z2213" s="5">
        <v>3</v>
      </c>
      <c r="AA2213" s="5">
        <v>0</v>
      </c>
      <c r="AB2213" s="5">
        <v>0</v>
      </c>
      <c r="AC2213" s="5">
        <v>0</v>
      </c>
      <c r="AD2213" s="5">
        <v>34</v>
      </c>
      <c r="AE2213" s="5">
        <v>25</v>
      </c>
      <c r="AF2213" s="5">
        <v>3</v>
      </c>
      <c r="AG2213" s="6">
        <v>12</v>
      </c>
      <c r="AH2213" s="6">
        <v>73.529411764705884</v>
      </c>
      <c r="AI2213" s="6"/>
      <c r="AJ2213" s="6"/>
    </row>
    <row r="2214" spans="1:36" hidden="1" x14ac:dyDescent="0.2">
      <c r="A2214" s="1" t="str">
        <f t="shared" si="34"/>
        <v>East NorthamptonshireBangladeshi</v>
      </c>
      <c r="B2214" s="3" t="s">
        <v>413</v>
      </c>
      <c r="C2214" s="3" t="s">
        <v>414</v>
      </c>
      <c r="D2214" s="3" t="s">
        <v>712</v>
      </c>
      <c r="E2214" s="5">
        <v>12</v>
      </c>
      <c r="F2214" s="5">
        <v>0</v>
      </c>
      <c r="G2214" s="5">
        <v>0</v>
      </c>
      <c r="H2214" s="5">
        <v>0</v>
      </c>
      <c r="I2214" s="5">
        <v>0</v>
      </c>
      <c r="J2214" s="5">
        <v>0</v>
      </c>
      <c r="K2214" s="5">
        <v>0</v>
      </c>
      <c r="L2214" s="5">
        <v>0</v>
      </c>
      <c r="M2214" s="5">
        <v>0</v>
      </c>
      <c r="N2214" s="5">
        <v>0</v>
      </c>
      <c r="O2214" s="6">
        <v>0</v>
      </c>
      <c r="P2214" s="6">
        <v>0</v>
      </c>
      <c r="Q2214" s="6">
        <v>0</v>
      </c>
      <c r="R2214" s="6">
        <v>0</v>
      </c>
      <c r="S2214" s="6">
        <v>0</v>
      </c>
      <c r="T2214" s="6">
        <v>0</v>
      </c>
      <c r="U2214" s="6">
        <v>0</v>
      </c>
      <c r="V2214" s="6">
        <v>0</v>
      </c>
      <c r="W2214" s="6">
        <v>0</v>
      </c>
      <c r="X2214" s="5">
        <v>6</v>
      </c>
      <c r="Y2214" s="5">
        <v>6</v>
      </c>
      <c r="Z2214" s="5">
        <v>1</v>
      </c>
      <c r="AA2214" s="5">
        <v>0</v>
      </c>
      <c r="AB2214" s="5">
        <v>0</v>
      </c>
      <c r="AC2214" s="5">
        <v>0</v>
      </c>
      <c r="AD2214" s="5">
        <v>6</v>
      </c>
      <c r="AE2214" s="5">
        <v>6</v>
      </c>
      <c r="AF2214" s="5">
        <v>1</v>
      </c>
      <c r="AG2214" s="6">
        <v>16.666666666666668</v>
      </c>
      <c r="AH2214" s="6">
        <v>100</v>
      </c>
      <c r="AI2214" s="6"/>
      <c r="AJ2214" s="6"/>
    </row>
    <row r="2215" spans="1:36" hidden="1" x14ac:dyDescent="0.2">
      <c r="A2215" s="1" t="str">
        <f t="shared" si="34"/>
        <v>East NorthamptonshireChinese</v>
      </c>
      <c r="B2215" s="3" t="s">
        <v>413</v>
      </c>
      <c r="C2215" s="3" t="s">
        <v>414</v>
      </c>
      <c r="D2215" s="3" t="s">
        <v>713</v>
      </c>
      <c r="E2215" s="5">
        <v>244</v>
      </c>
      <c r="F2215" s="5">
        <v>0</v>
      </c>
      <c r="G2215" s="5">
        <v>0</v>
      </c>
      <c r="H2215" s="5">
        <v>0</v>
      </c>
      <c r="I2215" s="5">
        <v>0</v>
      </c>
      <c r="J2215" s="5">
        <v>2</v>
      </c>
      <c r="K2215" s="5">
        <v>10</v>
      </c>
      <c r="L2215" s="5">
        <v>23</v>
      </c>
      <c r="M2215" s="5">
        <v>0</v>
      </c>
      <c r="N2215" s="5">
        <v>0</v>
      </c>
      <c r="O2215" s="6">
        <v>0</v>
      </c>
      <c r="P2215" s="6">
        <v>0</v>
      </c>
      <c r="Q2215" s="6">
        <v>0</v>
      </c>
      <c r="R2215" s="6">
        <v>0</v>
      </c>
      <c r="S2215" s="6">
        <v>0.81967213114754101</v>
      </c>
      <c r="T2215" s="6">
        <v>4.0983606557377046</v>
      </c>
      <c r="U2215" s="6">
        <v>9.4262295081967213</v>
      </c>
      <c r="V2215" s="6">
        <v>0</v>
      </c>
      <c r="W2215" s="6">
        <v>0</v>
      </c>
      <c r="X2215" s="5">
        <v>78</v>
      </c>
      <c r="Y2215" s="5">
        <v>70</v>
      </c>
      <c r="Z2215" s="5">
        <v>5</v>
      </c>
      <c r="AA2215" s="5">
        <v>0</v>
      </c>
      <c r="AB2215" s="5">
        <v>0</v>
      </c>
      <c r="AC2215" s="5">
        <v>0</v>
      </c>
      <c r="AD2215" s="5">
        <v>78</v>
      </c>
      <c r="AE2215" s="5">
        <v>70</v>
      </c>
      <c r="AF2215" s="5">
        <v>5</v>
      </c>
      <c r="AG2215" s="6">
        <v>7.1428571428571432</v>
      </c>
      <c r="AH2215" s="6">
        <v>89.743589743589737</v>
      </c>
      <c r="AI2215" s="6"/>
      <c r="AJ2215" s="6"/>
    </row>
    <row r="2216" spans="1:36" hidden="1" x14ac:dyDescent="0.2">
      <c r="A2216" s="1" t="str">
        <f t="shared" si="34"/>
        <v>East NorthamptonshireAsian Other</v>
      </c>
      <c r="B2216" s="3" t="s">
        <v>413</v>
      </c>
      <c r="C2216" s="3" t="s">
        <v>414</v>
      </c>
      <c r="D2216" s="3" t="s">
        <v>714</v>
      </c>
      <c r="E2216" s="5">
        <v>248</v>
      </c>
      <c r="F2216" s="5">
        <v>0</v>
      </c>
      <c r="G2216" s="5">
        <v>0</v>
      </c>
      <c r="H2216" s="5">
        <v>0</v>
      </c>
      <c r="I2216" s="5">
        <v>0</v>
      </c>
      <c r="J2216" s="5">
        <v>2</v>
      </c>
      <c r="K2216" s="5">
        <v>32</v>
      </c>
      <c r="L2216" s="5">
        <v>24</v>
      </c>
      <c r="M2216" s="5">
        <v>0</v>
      </c>
      <c r="N2216" s="5">
        <v>0</v>
      </c>
      <c r="O2216" s="6">
        <v>0</v>
      </c>
      <c r="P2216" s="6">
        <v>0</v>
      </c>
      <c r="Q2216" s="6">
        <v>0</v>
      </c>
      <c r="R2216" s="6">
        <v>0</v>
      </c>
      <c r="S2216" s="6">
        <v>0.80645161290322576</v>
      </c>
      <c r="T2216" s="6">
        <v>12.903225806451612</v>
      </c>
      <c r="U2216" s="6">
        <v>9.67741935483871</v>
      </c>
      <c r="V2216" s="6">
        <v>0</v>
      </c>
      <c r="W2216" s="6">
        <v>0</v>
      </c>
      <c r="X2216" s="5">
        <v>121</v>
      </c>
      <c r="Y2216" s="5">
        <v>99</v>
      </c>
      <c r="Z2216" s="5">
        <v>7</v>
      </c>
      <c r="AA2216" s="5">
        <v>0</v>
      </c>
      <c r="AB2216" s="5">
        <v>0</v>
      </c>
      <c r="AC2216" s="5">
        <v>0</v>
      </c>
      <c r="AD2216" s="5">
        <v>121</v>
      </c>
      <c r="AE2216" s="5">
        <v>99</v>
      </c>
      <c r="AF2216" s="5">
        <v>7</v>
      </c>
      <c r="AG2216" s="6">
        <v>7.0707070707070709</v>
      </c>
      <c r="AH2216" s="6">
        <v>81.818181818181813</v>
      </c>
      <c r="AI2216" s="6"/>
      <c r="AJ2216" s="6"/>
    </row>
    <row r="2217" spans="1:36" hidden="1" x14ac:dyDescent="0.2">
      <c r="A2217" s="1" t="str">
        <f t="shared" si="34"/>
        <v>East NorthamptonshireBlack African</v>
      </c>
      <c r="B2217" s="3" t="s">
        <v>413</v>
      </c>
      <c r="C2217" s="3" t="s">
        <v>414</v>
      </c>
      <c r="D2217" s="3" t="s">
        <v>715</v>
      </c>
      <c r="E2217" s="5">
        <v>352</v>
      </c>
      <c r="F2217" s="5">
        <v>0</v>
      </c>
      <c r="G2217" s="5">
        <v>0</v>
      </c>
      <c r="H2217" s="5">
        <v>0</v>
      </c>
      <c r="I2217" s="5">
        <v>0</v>
      </c>
      <c r="J2217" s="5">
        <v>0</v>
      </c>
      <c r="K2217" s="5">
        <v>3</v>
      </c>
      <c r="L2217" s="5">
        <v>49</v>
      </c>
      <c r="M2217" s="5">
        <v>0</v>
      </c>
      <c r="N2217" s="5">
        <v>0</v>
      </c>
      <c r="O2217" s="6">
        <v>0</v>
      </c>
      <c r="P2217" s="6">
        <v>0</v>
      </c>
      <c r="Q2217" s="6">
        <v>0</v>
      </c>
      <c r="R2217" s="6">
        <v>0</v>
      </c>
      <c r="S2217" s="6">
        <v>0</v>
      </c>
      <c r="T2217" s="6">
        <v>0.85227272727272729</v>
      </c>
      <c r="U2217" s="6">
        <v>13.920454545454545</v>
      </c>
      <c r="V2217" s="6">
        <v>0</v>
      </c>
      <c r="W2217" s="6">
        <v>0</v>
      </c>
      <c r="X2217" s="5">
        <v>142</v>
      </c>
      <c r="Y2217" s="5">
        <v>131</v>
      </c>
      <c r="Z2217" s="5">
        <v>6</v>
      </c>
      <c r="AA2217" s="5">
        <v>0</v>
      </c>
      <c r="AB2217" s="5">
        <v>0</v>
      </c>
      <c r="AC2217" s="5">
        <v>0</v>
      </c>
      <c r="AD2217" s="5">
        <v>142</v>
      </c>
      <c r="AE2217" s="5">
        <v>131</v>
      </c>
      <c r="AF2217" s="5">
        <v>6</v>
      </c>
      <c r="AG2217" s="6">
        <v>4.5801526717557248</v>
      </c>
      <c r="AH2217" s="6">
        <v>92.25352112676056</v>
      </c>
      <c r="AI2217" s="6"/>
      <c r="AJ2217" s="6"/>
    </row>
    <row r="2218" spans="1:36" hidden="1" x14ac:dyDescent="0.2">
      <c r="A2218" s="1" t="str">
        <f t="shared" si="34"/>
        <v>East NorthamptonshireBlack Caribbean</v>
      </c>
      <c r="B2218" s="3" t="s">
        <v>413</v>
      </c>
      <c r="C2218" s="3" t="s">
        <v>414</v>
      </c>
      <c r="D2218" s="3" t="s">
        <v>716</v>
      </c>
      <c r="E2218" s="5">
        <v>204</v>
      </c>
      <c r="F2218" s="5">
        <v>0</v>
      </c>
      <c r="G2218" s="5">
        <v>0</v>
      </c>
      <c r="H2218" s="5">
        <v>0</v>
      </c>
      <c r="I2218" s="5">
        <v>0</v>
      </c>
      <c r="J2218" s="5">
        <v>6</v>
      </c>
      <c r="K2218" s="5">
        <v>8</v>
      </c>
      <c r="L2218" s="5">
        <v>24</v>
      </c>
      <c r="M2218" s="5">
        <v>0</v>
      </c>
      <c r="N2218" s="5">
        <v>0</v>
      </c>
      <c r="O2218" s="6">
        <v>0</v>
      </c>
      <c r="P2218" s="6">
        <v>0</v>
      </c>
      <c r="Q2218" s="6">
        <v>0</v>
      </c>
      <c r="R2218" s="6">
        <v>0</v>
      </c>
      <c r="S2218" s="6">
        <v>2.9411764705882355</v>
      </c>
      <c r="T2218" s="6">
        <v>3.9215686274509802</v>
      </c>
      <c r="U2218" s="6">
        <v>11.764705882352942</v>
      </c>
      <c r="V2218" s="6">
        <v>0</v>
      </c>
      <c r="W2218" s="6">
        <v>0</v>
      </c>
      <c r="X2218" s="5">
        <v>88</v>
      </c>
      <c r="Y2218" s="5">
        <v>75</v>
      </c>
      <c r="Z2218" s="5">
        <v>10</v>
      </c>
      <c r="AA2218" s="5">
        <v>0</v>
      </c>
      <c r="AB2218" s="5">
        <v>0</v>
      </c>
      <c r="AC2218" s="5">
        <v>0</v>
      </c>
      <c r="AD2218" s="5">
        <v>88</v>
      </c>
      <c r="AE2218" s="5">
        <v>75</v>
      </c>
      <c r="AF2218" s="5">
        <v>10</v>
      </c>
      <c r="AG2218" s="6">
        <v>13.333333333333334</v>
      </c>
      <c r="AH2218" s="6">
        <v>85.227272727272734</v>
      </c>
      <c r="AI2218" s="6"/>
      <c r="AJ2218" s="6"/>
    </row>
    <row r="2219" spans="1:36" hidden="1" x14ac:dyDescent="0.2">
      <c r="A2219" s="1" t="str">
        <f t="shared" si="34"/>
        <v>East NorthamptonshireBlack Other</v>
      </c>
      <c r="B2219" s="3" t="s">
        <v>413</v>
      </c>
      <c r="C2219" s="3" t="s">
        <v>414</v>
      </c>
      <c r="D2219" s="3" t="s">
        <v>717</v>
      </c>
      <c r="E2219" s="5">
        <v>74</v>
      </c>
      <c r="F2219" s="5">
        <v>0</v>
      </c>
      <c r="G2219" s="5">
        <v>0</v>
      </c>
      <c r="H2219" s="5">
        <v>0</v>
      </c>
      <c r="I2219" s="5">
        <v>0</v>
      </c>
      <c r="J2219" s="5">
        <v>2</v>
      </c>
      <c r="K2219" s="5">
        <v>2</v>
      </c>
      <c r="L2219" s="5">
        <v>5</v>
      </c>
      <c r="M2219" s="5">
        <v>0</v>
      </c>
      <c r="N2219" s="5">
        <v>0</v>
      </c>
      <c r="O2219" s="6">
        <v>0</v>
      </c>
      <c r="P2219" s="6">
        <v>0</v>
      </c>
      <c r="Q2219" s="6">
        <v>0</v>
      </c>
      <c r="R2219" s="6">
        <v>0</v>
      </c>
      <c r="S2219" s="6">
        <v>2.7027027027027026</v>
      </c>
      <c r="T2219" s="6">
        <v>2.7027027027027026</v>
      </c>
      <c r="U2219" s="6">
        <v>6.756756756756757</v>
      </c>
      <c r="V2219" s="6">
        <v>0</v>
      </c>
      <c r="W2219" s="6">
        <v>0</v>
      </c>
      <c r="X2219" s="5">
        <v>32</v>
      </c>
      <c r="Y2219" s="5">
        <v>28</v>
      </c>
      <c r="Z2219" s="5">
        <v>1</v>
      </c>
      <c r="AA2219" s="5">
        <v>0</v>
      </c>
      <c r="AB2219" s="5">
        <v>0</v>
      </c>
      <c r="AC2219" s="5">
        <v>0</v>
      </c>
      <c r="AD2219" s="5">
        <v>32</v>
      </c>
      <c r="AE2219" s="5">
        <v>28</v>
      </c>
      <c r="AF2219" s="5">
        <v>1</v>
      </c>
      <c r="AG2219" s="6">
        <v>3.5714285714285716</v>
      </c>
      <c r="AH2219" s="6">
        <v>87.5</v>
      </c>
      <c r="AI2219" s="6"/>
      <c r="AJ2219" s="6"/>
    </row>
    <row r="2220" spans="1:36" hidden="1" x14ac:dyDescent="0.2">
      <c r="A2220" s="1" t="str">
        <f t="shared" si="34"/>
        <v>East NorthamptonshireArab</v>
      </c>
      <c r="B2220" s="3" t="s">
        <v>413</v>
      </c>
      <c r="C2220" s="3" t="s">
        <v>414</v>
      </c>
      <c r="D2220" s="3" t="s">
        <v>699</v>
      </c>
      <c r="E2220" s="5">
        <v>33</v>
      </c>
      <c r="F2220" s="5">
        <v>0</v>
      </c>
      <c r="G2220" s="5">
        <v>0</v>
      </c>
      <c r="H2220" s="5">
        <v>0</v>
      </c>
      <c r="I2220" s="5">
        <v>0</v>
      </c>
      <c r="J2220" s="5">
        <v>1</v>
      </c>
      <c r="K2220" s="5">
        <v>0</v>
      </c>
      <c r="L2220" s="5">
        <v>20</v>
      </c>
      <c r="M2220" s="5">
        <v>0</v>
      </c>
      <c r="N2220" s="5">
        <v>0</v>
      </c>
      <c r="O2220" s="6">
        <v>0</v>
      </c>
      <c r="P2220" s="6">
        <v>0</v>
      </c>
      <c r="Q2220" s="6">
        <v>0</v>
      </c>
      <c r="R2220" s="6">
        <v>0</v>
      </c>
      <c r="S2220" s="6">
        <v>3.0303030303030303</v>
      </c>
      <c r="T2220" s="6">
        <v>0</v>
      </c>
      <c r="U2220" s="6">
        <v>60.606060606060609</v>
      </c>
      <c r="V2220" s="6">
        <v>0</v>
      </c>
      <c r="W2220" s="6">
        <v>0</v>
      </c>
      <c r="X2220" s="5">
        <v>26</v>
      </c>
      <c r="Y2220" s="5">
        <v>25</v>
      </c>
      <c r="Z2220" s="5">
        <v>0</v>
      </c>
      <c r="AA2220" s="5">
        <v>0</v>
      </c>
      <c r="AB2220" s="5">
        <v>0</v>
      </c>
      <c r="AC2220" s="5">
        <v>0</v>
      </c>
      <c r="AD2220" s="5">
        <v>26</v>
      </c>
      <c r="AE2220" s="5">
        <v>25</v>
      </c>
      <c r="AF2220" s="5">
        <v>0</v>
      </c>
      <c r="AG2220" s="6">
        <v>0</v>
      </c>
      <c r="AH2220" s="6">
        <v>96.15384615384616</v>
      </c>
      <c r="AI2220" s="6"/>
      <c r="AJ2220" s="6"/>
    </row>
    <row r="2221" spans="1:36" hidden="1" x14ac:dyDescent="0.2">
      <c r="A2221" s="1" t="str">
        <f t="shared" si="34"/>
        <v>East NorthamptonshireOther</v>
      </c>
      <c r="B2221" s="3" t="s">
        <v>413</v>
      </c>
      <c r="C2221" s="3" t="s">
        <v>414</v>
      </c>
      <c r="D2221" s="3" t="s">
        <v>718</v>
      </c>
      <c r="E2221" s="5">
        <v>112</v>
      </c>
      <c r="F2221" s="5">
        <v>0</v>
      </c>
      <c r="G2221" s="5">
        <v>0</v>
      </c>
      <c r="H2221" s="5">
        <v>0</v>
      </c>
      <c r="I2221" s="5">
        <v>0</v>
      </c>
      <c r="J2221" s="5">
        <v>2</v>
      </c>
      <c r="K2221" s="5">
        <v>11</v>
      </c>
      <c r="L2221" s="5">
        <v>21</v>
      </c>
      <c r="M2221" s="5">
        <v>0</v>
      </c>
      <c r="N2221" s="5">
        <v>0</v>
      </c>
      <c r="O2221" s="6">
        <v>0</v>
      </c>
      <c r="P2221" s="6">
        <v>0</v>
      </c>
      <c r="Q2221" s="6">
        <v>0</v>
      </c>
      <c r="R2221" s="6">
        <v>0</v>
      </c>
      <c r="S2221" s="6">
        <v>1.7857142857142858</v>
      </c>
      <c r="T2221" s="6">
        <v>9.8214285714285712</v>
      </c>
      <c r="U2221" s="6">
        <v>18.75</v>
      </c>
      <c r="V2221" s="6">
        <v>0</v>
      </c>
      <c r="W2221" s="6">
        <v>0</v>
      </c>
      <c r="X2221" s="5">
        <v>66</v>
      </c>
      <c r="Y2221" s="5">
        <v>57</v>
      </c>
      <c r="Z2221" s="5">
        <v>5</v>
      </c>
      <c r="AA2221" s="5">
        <v>0</v>
      </c>
      <c r="AB2221" s="5">
        <v>0</v>
      </c>
      <c r="AC2221" s="5">
        <v>0</v>
      </c>
      <c r="AD2221" s="5">
        <v>66</v>
      </c>
      <c r="AE2221" s="5">
        <v>57</v>
      </c>
      <c r="AF2221" s="5">
        <v>5</v>
      </c>
      <c r="AG2221" s="6">
        <v>8.7719298245614041</v>
      </c>
      <c r="AH2221" s="6">
        <v>86.36363636363636</v>
      </c>
      <c r="AI2221" s="6"/>
      <c r="AJ2221" s="6"/>
    </row>
    <row r="2222" spans="1:36" x14ac:dyDescent="0.2">
      <c r="A2222" s="1" t="str">
        <f t="shared" si="34"/>
        <v>East Riding of YorkshireAll people</v>
      </c>
      <c r="B2222" s="3" t="s">
        <v>67</v>
      </c>
      <c r="C2222" s="3" t="s">
        <v>68</v>
      </c>
      <c r="D2222" s="3" t="s">
        <v>700</v>
      </c>
      <c r="E2222" s="5">
        <v>334179</v>
      </c>
      <c r="F2222" s="5">
        <v>14038</v>
      </c>
      <c r="G2222" s="5">
        <v>9173</v>
      </c>
      <c r="H2222" s="5">
        <v>16886</v>
      </c>
      <c r="I2222" s="5">
        <v>10757</v>
      </c>
      <c r="J2222" s="5">
        <v>17900</v>
      </c>
      <c r="K2222" s="5">
        <v>40870</v>
      </c>
      <c r="L2222" s="5">
        <v>11032</v>
      </c>
      <c r="M2222" s="5">
        <v>8053</v>
      </c>
      <c r="N2222" s="5">
        <v>2857</v>
      </c>
      <c r="O2222" s="6">
        <v>4.2007427157301924</v>
      </c>
      <c r="P2222" s="6">
        <v>2.7449360971216024</v>
      </c>
      <c r="Q2222" s="6">
        <v>5.0529805882476158</v>
      </c>
      <c r="R2222" s="6">
        <v>3.2189335655442144</v>
      </c>
      <c r="S2222" s="6">
        <v>5.3564107858363332</v>
      </c>
      <c r="T2222" s="6">
        <v>12.229972559616254</v>
      </c>
      <c r="U2222" s="6">
        <v>3.3012247927009177</v>
      </c>
      <c r="V2222" s="6">
        <v>2.4097863719743011</v>
      </c>
      <c r="W2222" s="6">
        <v>0.85493103995164266</v>
      </c>
      <c r="X2222" s="5">
        <v>99942</v>
      </c>
      <c r="Y2222" s="5">
        <v>89848</v>
      </c>
      <c r="Z2222" s="5">
        <v>4338</v>
      </c>
      <c r="AA2222" s="5">
        <v>3831</v>
      </c>
      <c r="AB2222" s="5">
        <v>2975</v>
      </c>
      <c r="AC2222" s="5">
        <v>470</v>
      </c>
      <c r="AD2222" s="5">
        <v>96111</v>
      </c>
      <c r="AE2222" s="5">
        <v>86873</v>
      </c>
      <c r="AF2222" s="5">
        <v>3868</v>
      </c>
      <c r="AG2222" s="6">
        <v>4.4524766037779289</v>
      </c>
      <c r="AH2222" s="6">
        <v>90.388196980574548</v>
      </c>
      <c r="AI2222" s="6">
        <v>15.798319327731093</v>
      </c>
      <c r="AJ2222" s="6">
        <v>77.655964500130509</v>
      </c>
    </row>
    <row r="2223" spans="1:36" hidden="1" x14ac:dyDescent="0.2">
      <c r="A2223" s="1" t="str">
        <f t="shared" si="34"/>
        <v>East Riding of YorkshireWhite British</v>
      </c>
      <c r="B2223" s="3" t="s">
        <v>67</v>
      </c>
      <c r="C2223" s="3" t="s">
        <v>68</v>
      </c>
      <c r="D2223" s="3" t="s">
        <v>701</v>
      </c>
      <c r="E2223" s="5">
        <v>321309</v>
      </c>
      <c r="F2223" s="5">
        <v>13227</v>
      </c>
      <c r="G2223" s="5">
        <v>8822</v>
      </c>
      <c r="H2223" s="5">
        <v>15992</v>
      </c>
      <c r="I2223" s="5">
        <v>10096</v>
      </c>
      <c r="J2223" s="5">
        <v>16451</v>
      </c>
      <c r="K2223" s="5">
        <v>39672</v>
      </c>
      <c r="L2223" s="5">
        <v>10128</v>
      </c>
      <c r="M2223" s="5">
        <v>6792</v>
      </c>
      <c r="N2223" s="5">
        <v>2690</v>
      </c>
      <c r="O2223" s="6">
        <v>4.1165980411379701</v>
      </c>
      <c r="P2223" s="6">
        <v>2.7456436016420329</v>
      </c>
      <c r="Q2223" s="6">
        <v>4.9771403851121505</v>
      </c>
      <c r="R2223" s="6">
        <v>3.1421466563339342</v>
      </c>
      <c r="S2223" s="6">
        <v>5.1199935264807399</v>
      </c>
      <c r="T2223" s="6">
        <v>12.346993081426291</v>
      </c>
      <c r="U2223" s="6">
        <v>3.1521059167343584</v>
      </c>
      <c r="V2223" s="6">
        <v>2.1138530199901031</v>
      </c>
      <c r="W2223" s="6">
        <v>0.83720032741068562</v>
      </c>
      <c r="X2223" s="5">
        <v>94481</v>
      </c>
      <c r="Y2223" s="5">
        <v>85153</v>
      </c>
      <c r="Z2223" s="5">
        <v>4077</v>
      </c>
      <c r="AA2223" s="5">
        <v>3619</v>
      </c>
      <c r="AB2223" s="5">
        <v>2789</v>
      </c>
      <c r="AC2223" s="5">
        <v>451</v>
      </c>
      <c r="AD2223" s="5">
        <v>90862</v>
      </c>
      <c r="AE2223" s="5">
        <v>82364</v>
      </c>
      <c r="AF2223" s="5">
        <v>3626</v>
      </c>
      <c r="AG2223" s="6">
        <v>4.4024088193871105</v>
      </c>
      <c r="AH2223" s="6">
        <v>90.647355330060975</v>
      </c>
      <c r="AI2223" s="6">
        <v>16.170670491215489</v>
      </c>
      <c r="AJ2223" s="6">
        <v>77.065487703785578</v>
      </c>
    </row>
    <row r="2224" spans="1:36" hidden="1" x14ac:dyDescent="0.2">
      <c r="A2224" s="1" t="str">
        <f t="shared" si="34"/>
        <v>East Riding of YorkshireMinorities - all other than White British</v>
      </c>
      <c r="B2224" s="3" t="s">
        <v>67</v>
      </c>
      <c r="C2224" s="3" t="s">
        <v>68</v>
      </c>
      <c r="D2224" s="3" t="s">
        <v>702</v>
      </c>
      <c r="E2224" s="5">
        <v>12870</v>
      </c>
      <c r="F2224" s="5">
        <v>811</v>
      </c>
      <c r="G2224" s="5">
        <v>351</v>
      </c>
      <c r="H2224" s="5">
        <v>894</v>
      </c>
      <c r="I2224" s="5">
        <v>661</v>
      </c>
      <c r="J2224" s="5">
        <v>1449</v>
      </c>
      <c r="K2224" s="5">
        <v>1198</v>
      </c>
      <c r="L2224" s="5">
        <v>904</v>
      </c>
      <c r="M2224" s="5">
        <v>1261</v>
      </c>
      <c r="N2224" s="5">
        <v>167</v>
      </c>
      <c r="O2224" s="6">
        <v>6.3014763014763018</v>
      </c>
      <c r="P2224" s="6">
        <v>2.7272727272727271</v>
      </c>
      <c r="Q2224" s="6">
        <v>6.9463869463869461</v>
      </c>
      <c r="R2224" s="6">
        <v>5.1359751359751362</v>
      </c>
      <c r="S2224" s="6">
        <v>11.258741258741258</v>
      </c>
      <c r="T2224" s="6">
        <v>9.3084693084693093</v>
      </c>
      <c r="U2224" s="6">
        <v>7.0240870240870237</v>
      </c>
      <c r="V2224" s="6">
        <v>9.7979797979797976</v>
      </c>
      <c r="W2224" s="6">
        <v>1.2975912975912975</v>
      </c>
      <c r="X2224" s="5">
        <v>5461</v>
      </c>
      <c r="Y2224" s="5">
        <v>4695</v>
      </c>
      <c r="Z2224" s="5">
        <v>261</v>
      </c>
      <c r="AA2224" s="5">
        <v>212</v>
      </c>
      <c r="AB2224" s="5">
        <v>186</v>
      </c>
      <c r="AC2224" s="5">
        <v>19</v>
      </c>
      <c r="AD2224" s="5">
        <v>5249</v>
      </c>
      <c r="AE2224" s="5">
        <v>4509</v>
      </c>
      <c r="AF2224" s="5">
        <v>242</v>
      </c>
      <c r="AG2224" s="6">
        <v>5.3670436903969838</v>
      </c>
      <c r="AH2224" s="6">
        <v>85.902076586016378</v>
      </c>
      <c r="AI2224" s="6">
        <v>10.21505376344086</v>
      </c>
      <c r="AJ2224" s="6">
        <v>87.735849056603769</v>
      </c>
    </row>
    <row r="2225" spans="1:36" hidden="1" x14ac:dyDescent="0.2">
      <c r="A2225" s="1" t="str">
        <f t="shared" si="34"/>
        <v>East Riding of YorkshireWhite Irish</v>
      </c>
      <c r="B2225" s="3" t="s">
        <v>67</v>
      </c>
      <c r="C2225" s="3" t="s">
        <v>68</v>
      </c>
      <c r="D2225" s="3" t="s">
        <v>703</v>
      </c>
      <c r="E2225" s="5">
        <v>908</v>
      </c>
      <c r="F2225" s="5">
        <v>50</v>
      </c>
      <c r="G2225" s="5">
        <v>35</v>
      </c>
      <c r="H2225" s="5">
        <v>54</v>
      </c>
      <c r="I2225" s="5">
        <v>42</v>
      </c>
      <c r="J2225" s="5">
        <v>39</v>
      </c>
      <c r="K2225" s="5">
        <v>115</v>
      </c>
      <c r="L2225" s="5">
        <v>41</v>
      </c>
      <c r="M2225" s="5">
        <v>25</v>
      </c>
      <c r="N2225" s="5">
        <v>14</v>
      </c>
      <c r="O2225" s="6">
        <v>5.5066079295154182</v>
      </c>
      <c r="P2225" s="6">
        <v>3.8546255506607929</v>
      </c>
      <c r="Q2225" s="6">
        <v>5.9471365638766516</v>
      </c>
      <c r="R2225" s="6">
        <v>4.6255506607929515</v>
      </c>
      <c r="S2225" s="6">
        <v>4.2951541850220263</v>
      </c>
      <c r="T2225" s="6">
        <v>12.665198237885463</v>
      </c>
      <c r="U2225" s="6">
        <v>4.5154185022026434</v>
      </c>
      <c r="V2225" s="6">
        <v>2.7533039647577091</v>
      </c>
      <c r="W2225" s="6">
        <v>1.5418502202643172</v>
      </c>
      <c r="X2225" s="5">
        <v>250</v>
      </c>
      <c r="Y2225" s="5">
        <v>225</v>
      </c>
      <c r="Z2225" s="5">
        <v>12</v>
      </c>
      <c r="AA2225" s="5">
        <v>10</v>
      </c>
      <c r="AB2225" s="5">
        <v>10</v>
      </c>
      <c r="AC2225" s="5">
        <v>2</v>
      </c>
      <c r="AD2225" s="5">
        <v>240</v>
      </c>
      <c r="AE2225" s="5">
        <v>215</v>
      </c>
      <c r="AF2225" s="5">
        <v>10</v>
      </c>
      <c r="AG2225" s="6">
        <v>4.6511627906976747</v>
      </c>
      <c r="AH2225" s="6">
        <v>89.583333333333329</v>
      </c>
      <c r="AI2225" s="6">
        <v>20</v>
      </c>
      <c r="AJ2225" s="6">
        <v>100</v>
      </c>
    </row>
    <row r="2226" spans="1:36" hidden="1" x14ac:dyDescent="0.2">
      <c r="A2226" s="1" t="str">
        <f t="shared" si="34"/>
        <v>East Riding of YorkshireWhite Gyspy or Irish Traveller</v>
      </c>
      <c r="B2226" s="3" t="s">
        <v>67</v>
      </c>
      <c r="C2226" s="3" t="s">
        <v>68</v>
      </c>
      <c r="D2226" s="3" t="s">
        <v>704</v>
      </c>
      <c r="E2226" s="5">
        <v>227</v>
      </c>
      <c r="F2226" s="5">
        <v>18</v>
      </c>
      <c r="G2226" s="5">
        <v>13</v>
      </c>
      <c r="H2226" s="5">
        <v>19</v>
      </c>
      <c r="I2226" s="5">
        <v>12</v>
      </c>
      <c r="J2226" s="5">
        <v>40</v>
      </c>
      <c r="K2226" s="5">
        <v>21</v>
      </c>
      <c r="L2226" s="5">
        <v>15</v>
      </c>
      <c r="M2226" s="5">
        <v>13</v>
      </c>
      <c r="N2226" s="5">
        <v>0</v>
      </c>
      <c r="O2226" s="6">
        <v>7.929515418502203</v>
      </c>
      <c r="P2226" s="6">
        <v>5.7268722466960353</v>
      </c>
      <c r="Q2226" s="6">
        <v>8.3700440528634363</v>
      </c>
      <c r="R2226" s="6">
        <v>5.286343612334802</v>
      </c>
      <c r="S2226" s="6">
        <v>17.621145374449338</v>
      </c>
      <c r="T2226" s="6">
        <v>9.251101321585903</v>
      </c>
      <c r="U2226" s="6">
        <v>6.607929515418502</v>
      </c>
      <c r="V2226" s="6">
        <v>5.7268722466960353</v>
      </c>
      <c r="W2226" s="6">
        <v>0</v>
      </c>
      <c r="X2226" s="5">
        <v>85</v>
      </c>
      <c r="Y2226" s="5">
        <v>37</v>
      </c>
      <c r="Z2226" s="5">
        <v>12</v>
      </c>
      <c r="AA2226" s="5">
        <v>5</v>
      </c>
      <c r="AB2226" s="5">
        <v>3</v>
      </c>
      <c r="AC2226" s="5">
        <v>1</v>
      </c>
      <c r="AD2226" s="5">
        <v>80</v>
      </c>
      <c r="AE2226" s="5">
        <v>34</v>
      </c>
      <c r="AF2226" s="5">
        <v>11</v>
      </c>
      <c r="AG2226" s="6">
        <v>32.352941176470587</v>
      </c>
      <c r="AH2226" s="6">
        <v>42.5</v>
      </c>
      <c r="AI2226" s="6">
        <v>33.333333333333336</v>
      </c>
      <c r="AJ2226" s="6">
        <v>60</v>
      </c>
    </row>
    <row r="2227" spans="1:36" hidden="1" x14ac:dyDescent="0.2">
      <c r="A2227" s="1" t="str">
        <f t="shared" si="34"/>
        <v>East Riding of YorkshireWhite Other</v>
      </c>
      <c r="B2227" s="3" t="s">
        <v>67</v>
      </c>
      <c r="C2227" s="3" t="s">
        <v>68</v>
      </c>
      <c r="D2227" s="3" t="s">
        <v>705</v>
      </c>
      <c r="E2227" s="5">
        <v>5345</v>
      </c>
      <c r="F2227" s="5">
        <v>462</v>
      </c>
      <c r="G2227" s="5">
        <v>127</v>
      </c>
      <c r="H2227" s="5">
        <v>493</v>
      </c>
      <c r="I2227" s="5">
        <v>396</v>
      </c>
      <c r="J2227" s="5">
        <v>1024</v>
      </c>
      <c r="K2227" s="5">
        <v>463</v>
      </c>
      <c r="L2227" s="5">
        <v>589</v>
      </c>
      <c r="M2227" s="5">
        <v>955</v>
      </c>
      <c r="N2227" s="5">
        <v>78</v>
      </c>
      <c r="O2227" s="6">
        <v>8.643592142188961</v>
      </c>
      <c r="P2227" s="6">
        <v>2.3760523854069224</v>
      </c>
      <c r="Q2227" s="6">
        <v>9.2235734331150603</v>
      </c>
      <c r="R2227" s="6">
        <v>7.4087932647333954</v>
      </c>
      <c r="S2227" s="6">
        <v>19.158091674462113</v>
      </c>
      <c r="T2227" s="6">
        <v>8.6623012160898032</v>
      </c>
      <c r="U2227" s="6">
        <v>11.019644527595885</v>
      </c>
      <c r="V2227" s="6">
        <v>17.867165575304021</v>
      </c>
      <c r="W2227" s="6">
        <v>1.4593077642656689</v>
      </c>
      <c r="X2227" s="5">
        <v>2651</v>
      </c>
      <c r="Y2227" s="5">
        <v>2421</v>
      </c>
      <c r="Z2227" s="5">
        <v>93</v>
      </c>
      <c r="AA2227" s="5">
        <v>95</v>
      </c>
      <c r="AB2227" s="5">
        <v>82</v>
      </c>
      <c r="AC2227" s="5">
        <v>6</v>
      </c>
      <c r="AD2227" s="5">
        <v>2556</v>
      </c>
      <c r="AE2227" s="5">
        <v>2339</v>
      </c>
      <c r="AF2227" s="5">
        <v>87</v>
      </c>
      <c r="AG2227" s="6">
        <v>3.7195382642154766</v>
      </c>
      <c r="AH2227" s="6">
        <v>91.510172143974955</v>
      </c>
      <c r="AI2227" s="6">
        <v>7.3170731707317076</v>
      </c>
      <c r="AJ2227" s="6">
        <v>86.315789473684205</v>
      </c>
    </row>
    <row r="2228" spans="1:36" hidden="1" x14ac:dyDescent="0.2">
      <c r="A2228" s="1" t="str">
        <f t="shared" si="34"/>
        <v>East Riding of YorkshireMixed White and Black Caribbean</v>
      </c>
      <c r="B2228" s="3" t="s">
        <v>67</v>
      </c>
      <c r="C2228" s="3" t="s">
        <v>68</v>
      </c>
      <c r="D2228" s="3" t="s">
        <v>706</v>
      </c>
      <c r="E2228" s="5">
        <v>683</v>
      </c>
      <c r="F2228" s="5">
        <v>56</v>
      </c>
      <c r="G2228" s="5">
        <v>34</v>
      </c>
      <c r="H2228" s="5">
        <v>61</v>
      </c>
      <c r="I2228" s="5">
        <v>34</v>
      </c>
      <c r="J2228" s="5">
        <v>63</v>
      </c>
      <c r="K2228" s="5">
        <v>75</v>
      </c>
      <c r="L2228" s="5">
        <v>47</v>
      </c>
      <c r="M2228" s="5">
        <v>46</v>
      </c>
      <c r="N2228" s="5">
        <v>12</v>
      </c>
      <c r="O2228" s="6">
        <v>8.1991215226939964</v>
      </c>
      <c r="P2228" s="6">
        <v>4.9780380673499272</v>
      </c>
      <c r="Q2228" s="6">
        <v>8.9311859443631043</v>
      </c>
      <c r="R2228" s="6">
        <v>4.9780380673499272</v>
      </c>
      <c r="S2228" s="6">
        <v>9.2240117130307464</v>
      </c>
      <c r="T2228" s="6">
        <v>10.980966325036603</v>
      </c>
      <c r="U2228" s="6">
        <v>6.8814055636896043</v>
      </c>
      <c r="V2228" s="6">
        <v>6.7349926793557833</v>
      </c>
      <c r="W2228" s="6">
        <v>1.7569546120058566</v>
      </c>
      <c r="X2228" s="5">
        <v>189</v>
      </c>
      <c r="Y2228" s="5">
        <v>132</v>
      </c>
      <c r="Z2228" s="5">
        <v>15</v>
      </c>
      <c r="AA2228" s="5">
        <v>15</v>
      </c>
      <c r="AB2228" s="5">
        <v>12</v>
      </c>
      <c r="AC2228" s="5">
        <v>3</v>
      </c>
      <c r="AD2228" s="5">
        <v>174</v>
      </c>
      <c r="AE2228" s="5">
        <v>120</v>
      </c>
      <c r="AF2228" s="5">
        <v>12</v>
      </c>
      <c r="AG2228" s="6">
        <v>10</v>
      </c>
      <c r="AH2228" s="6">
        <v>68.965517241379317</v>
      </c>
      <c r="AI2228" s="6">
        <v>25</v>
      </c>
      <c r="AJ2228" s="6">
        <v>80</v>
      </c>
    </row>
    <row r="2229" spans="1:36" hidden="1" x14ac:dyDescent="0.2">
      <c r="A2229" s="1" t="str">
        <f t="shared" si="34"/>
        <v>East Riding of YorkshireMixed White and Black African</v>
      </c>
      <c r="B2229" s="3" t="s">
        <v>67</v>
      </c>
      <c r="C2229" s="3" t="s">
        <v>68</v>
      </c>
      <c r="D2229" s="3" t="s">
        <v>707</v>
      </c>
      <c r="E2229" s="5">
        <v>367</v>
      </c>
      <c r="F2229" s="5">
        <v>18</v>
      </c>
      <c r="G2229" s="5">
        <v>14</v>
      </c>
      <c r="H2229" s="5">
        <v>21</v>
      </c>
      <c r="I2229" s="5">
        <v>16</v>
      </c>
      <c r="J2229" s="5">
        <v>37</v>
      </c>
      <c r="K2229" s="5">
        <v>31</v>
      </c>
      <c r="L2229" s="5">
        <v>29</v>
      </c>
      <c r="M2229" s="5">
        <v>15</v>
      </c>
      <c r="N2229" s="5">
        <v>6</v>
      </c>
      <c r="O2229" s="6">
        <v>4.9046321525885554</v>
      </c>
      <c r="P2229" s="6">
        <v>3.8147138964577656</v>
      </c>
      <c r="Q2229" s="6">
        <v>5.7220708446866482</v>
      </c>
      <c r="R2229" s="6">
        <v>4.3596730245231612</v>
      </c>
      <c r="S2229" s="6">
        <v>10.081743869209809</v>
      </c>
      <c r="T2229" s="6">
        <v>8.4468664850136239</v>
      </c>
      <c r="U2229" s="6">
        <v>7.9019073569482288</v>
      </c>
      <c r="V2229" s="6">
        <v>4.0871934604904636</v>
      </c>
      <c r="W2229" s="6">
        <v>1.6348773841961852</v>
      </c>
      <c r="X2229" s="5">
        <v>73</v>
      </c>
      <c r="Y2229" s="5">
        <v>61</v>
      </c>
      <c r="Z2229" s="5">
        <v>7</v>
      </c>
      <c r="AA2229" s="5">
        <v>4</v>
      </c>
      <c r="AB2229" s="5">
        <v>3</v>
      </c>
      <c r="AC2229" s="5">
        <v>3</v>
      </c>
      <c r="AD2229" s="5">
        <v>69</v>
      </c>
      <c r="AE2229" s="5">
        <v>58</v>
      </c>
      <c r="AF2229" s="5">
        <v>4</v>
      </c>
      <c r="AG2229" s="6">
        <v>6.8965517241379306</v>
      </c>
      <c r="AH2229" s="6">
        <v>84.05797101449275</v>
      </c>
      <c r="AI2229" s="6">
        <v>100</v>
      </c>
      <c r="AJ2229" s="6">
        <v>75</v>
      </c>
    </row>
    <row r="2230" spans="1:36" hidden="1" x14ac:dyDescent="0.2">
      <c r="A2230" s="1" t="str">
        <f t="shared" si="34"/>
        <v>East Riding of YorkshireMixed White and Asian</v>
      </c>
      <c r="B2230" s="3" t="s">
        <v>67</v>
      </c>
      <c r="C2230" s="3" t="s">
        <v>68</v>
      </c>
      <c r="D2230" s="3" t="s">
        <v>708</v>
      </c>
      <c r="E2230" s="5">
        <v>785</v>
      </c>
      <c r="F2230" s="5">
        <v>34</v>
      </c>
      <c r="G2230" s="5">
        <v>22</v>
      </c>
      <c r="H2230" s="5">
        <v>38</v>
      </c>
      <c r="I2230" s="5">
        <v>27</v>
      </c>
      <c r="J2230" s="5">
        <v>34</v>
      </c>
      <c r="K2230" s="5">
        <v>71</v>
      </c>
      <c r="L2230" s="5">
        <v>24</v>
      </c>
      <c r="M2230" s="5">
        <v>20</v>
      </c>
      <c r="N2230" s="5">
        <v>6</v>
      </c>
      <c r="O2230" s="6">
        <v>4.3312101910828025</v>
      </c>
      <c r="P2230" s="6">
        <v>2.8025477707006368</v>
      </c>
      <c r="Q2230" s="6">
        <v>4.8407643312101909</v>
      </c>
      <c r="R2230" s="6">
        <v>3.4394904458598727</v>
      </c>
      <c r="S2230" s="6">
        <v>4.3312101910828025</v>
      </c>
      <c r="T2230" s="6">
        <v>9.0445859872611472</v>
      </c>
      <c r="U2230" s="6">
        <v>3.0573248407643314</v>
      </c>
      <c r="V2230" s="6">
        <v>2.5477707006369426</v>
      </c>
      <c r="W2230" s="6">
        <v>0.76433121019108285</v>
      </c>
      <c r="X2230" s="5">
        <v>185</v>
      </c>
      <c r="Y2230" s="5">
        <v>171</v>
      </c>
      <c r="Z2230" s="5">
        <v>14</v>
      </c>
      <c r="AA2230" s="5">
        <v>9</v>
      </c>
      <c r="AB2230" s="5">
        <v>8</v>
      </c>
      <c r="AC2230" s="5">
        <v>3</v>
      </c>
      <c r="AD2230" s="5">
        <v>176</v>
      </c>
      <c r="AE2230" s="5">
        <v>163</v>
      </c>
      <c r="AF2230" s="5">
        <v>11</v>
      </c>
      <c r="AG2230" s="6">
        <v>6.7484662576687118</v>
      </c>
      <c r="AH2230" s="6">
        <v>92.61363636363636</v>
      </c>
      <c r="AI2230" s="6">
        <v>37.5</v>
      </c>
      <c r="AJ2230" s="6">
        <v>88.888888888888886</v>
      </c>
    </row>
    <row r="2231" spans="1:36" hidden="1" x14ac:dyDescent="0.2">
      <c r="A2231" s="1" t="str">
        <f t="shared" si="34"/>
        <v>East Riding of YorkshireMixed Other</v>
      </c>
      <c r="B2231" s="3" t="s">
        <v>67</v>
      </c>
      <c r="C2231" s="3" t="s">
        <v>68</v>
      </c>
      <c r="D2231" s="3" t="s">
        <v>709</v>
      </c>
      <c r="E2231" s="5">
        <v>466</v>
      </c>
      <c r="F2231" s="5">
        <v>31</v>
      </c>
      <c r="G2231" s="5">
        <v>23</v>
      </c>
      <c r="H2231" s="5">
        <v>37</v>
      </c>
      <c r="I2231" s="5">
        <v>26</v>
      </c>
      <c r="J2231" s="5">
        <v>29</v>
      </c>
      <c r="K2231" s="5">
        <v>42</v>
      </c>
      <c r="L2231" s="5">
        <v>24</v>
      </c>
      <c r="M2231" s="5">
        <v>25</v>
      </c>
      <c r="N2231" s="5">
        <v>14</v>
      </c>
      <c r="O2231" s="6">
        <v>6.6523605150214591</v>
      </c>
      <c r="P2231" s="6">
        <v>4.9356223175965663</v>
      </c>
      <c r="Q2231" s="6">
        <v>7.9399141630901289</v>
      </c>
      <c r="R2231" s="6">
        <v>5.5793991416309012</v>
      </c>
      <c r="S2231" s="6">
        <v>6.2231759656652361</v>
      </c>
      <c r="T2231" s="6">
        <v>9.0128755364806867</v>
      </c>
      <c r="U2231" s="6">
        <v>5.1502145922746783</v>
      </c>
      <c r="V2231" s="6">
        <v>5.3648068669527893</v>
      </c>
      <c r="W2231" s="6">
        <v>3.0042918454935621</v>
      </c>
      <c r="X2231" s="5">
        <v>137</v>
      </c>
      <c r="Y2231" s="5">
        <v>111</v>
      </c>
      <c r="Z2231" s="5">
        <v>10</v>
      </c>
      <c r="AA2231" s="5">
        <v>8</v>
      </c>
      <c r="AB2231" s="5">
        <v>7</v>
      </c>
      <c r="AC2231" s="5">
        <v>0</v>
      </c>
      <c r="AD2231" s="5">
        <v>129</v>
      </c>
      <c r="AE2231" s="5">
        <v>104</v>
      </c>
      <c r="AF2231" s="5">
        <v>10</v>
      </c>
      <c r="AG2231" s="6">
        <v>9.615384615384615</v>
      </c>
      <c r="AH2231" s="6">
        <v>80.620155038759691</v>
      </c>
      <c r="AI2231" s="6">
        <v>0</v>
      </c>
      <c r="AJ2231" s="6">
        <v>87.5</v>
      </c>
    </row>
    <row r="2232" spans="1:36" hidden="1" x14ac:dyDescent="0.2">
      <c r="A2232" s="1" t="str">
        <f t="shared" si="34"/>
        <v>East Riding of YorkshireIndian</v>
      </c>
      <c r="B2232" s="3" t="s">
        <v>67</v>
      </c>
      <c r="C2232" s="3" t="s">
        <v>68</v>
      </c>
      <c r="D2232" s="3" t="s">
        <v>710</v>
      </c>
      <c r="E2232" s="5">
        <v>1081</v>
      </c>
      <c r="F2232" s="5">
        <v>25</v>
      </c>
      <c r="G2232" s="5">
        <v>21</v>
      </c>
      <c r="H2232" s="5">
        <v>26</v>
      </c>
      <c r="I2232" s="5">
        <v>19</v>
      </c>
      <c r="J2232" s="5">
        <v>38</v>
      </c>
      <c r="K2232" s="5">
        <v>43</v>
      </c>
      <c r="L2232" s="5">
        <v>14</v>
      </c>
      <c r="M2232" s="5">
        <v>28</v>
      </c>
      <c r="N2232" s="5">
        <v>3</v>
      </c>
      <c r="O2232" s="6">
        <v>2.3126734505087883</v>
      </c>
      <c r="P2232" s="6">
        <v>1.9426456984273821</v>
      </c>
      <c r="Q2232" s="6">
        <v>2.4051803885291396</v>
      </c>
      <c r="R2232" s="6">
        <v>1.7576318223866789</v>
      </c>
      <c r="S2232" s="6">
        <v>3.5152636447733578</v>
      </c>
      <c r="T2232" s="6">
        <v>3.9777983348751156</v>
      </c>
      <c r="U2232" s="6">
        <v>1.2950971322849214</v>
      </c>
      <c r="V2232" s="6">
        <v>2.5901942645698428</v>
      </c>
      <c r="W2232" s="6">
        <v>0.27752081406105455</v>
      </c>
      <c r="X2232" s="5">
        <v>488</v>
      </c>
      <c r="Y2232" s="5">
        <v>442</v>
      </c>
      <c r="Z2232" s="5">
        <v>16</v>
      </c>
      <c r="AA2232" s="5">
        <v>21</v>
      </c>
      <c r="AB2232" s="5">
        <v>20</v>
      </c>
      <c r="AC2232" s="5">
        <v>0</v>
      </c>
      <c r="AD2232" s="5">
        <v>467</v>
      </c>
      <c r="AE2232" s="5">
        <v>422</v>
      </c>
      <c r="AF2232" s="5">
        <v>16</v>
      </c>
      <c r="AG2232" s="6">
        <v>3.7914691943127963</v>
      </c>
      <c r="AH2232" s="6">
        <v>90.364025695931474</v>
      </c>
      <c r="AI2232" s="6">
        <v>0</v>
      </c>
      <c r="AJ2232" s="6">
        <v>95.238095238095241</v>
      </c>
    </row>
    <row r="2233" spans="1:36" hidden="1" x14ac:dyDescent="0.2">
      <c r="A2233" s="1" t="str">
        <f t="shared" si="34"/>
        <v>East Riding of YorkshirePakistani</v>
      </c>
      <c r="B2233" s="3" t="s">
        <v>67</v>
      </c>
      <c r="C2233" s="3" t="s">
        <v>68</v>
      </c>
      <c r="D2233" s="3" t="s">
        <v>711</v>
      </c>
      <c r="E2233" s="5">
        <v>396</v>
      </c>
      <c r="F2233" s="5">
        <v>2</v>
      </c>
      <c r="G2233" s="5">
        <v>2</v>
      </c>
      <c r="H2233" s="5">
        <v>6</v>
      </c>
      <c r="I2233" s="5">
        <v>2</v>
      </c>
      <c r="J2233" s="5">
        <v>5</v>
      </c>
      <c r="K2233" s="5">
        <v>47</v>
      </c>
      <c r="L2233" s="5">
        <v>3</v>
      </c>
      <c r="M2233" s="5">
        <v>9</v>
      </c>
      <c r="N2233" s="5">
        <v>2</v>
      </c>
      <c r="O2233" s="6">
        <v>0.50505050505050508</v>
      </c>
      <c r="P2233" s="6">
        <v>0.50505050505050508</v>
      </c>
      <c r="Q2233" s="6">
        <v>1.5151515151515151</v>
      </c>
      <c r="R2233" s="6">
        <v>0.50505050505050508</v>
      </c>
      <c r="S2233" s="6">
        <v>1.2626262626262625</v>
      </c>
      <c r="T2233" s="6">
        <v>11.868686868686869</v>
      </c>
      <c r="U2233" s="6">
        <v>0.75757575757575757</v>
      </c>
      <c r="V2233" s="6">
        <v>2.2727272727272729</v>
      </c>
      <c r="W2233" s="6">
        <v>0.50505050505050508</v>
      </c>
      <c r="X2233" s="5">
        <v>177</v>
      </c>
      <c r="Y2233" s="5">
        <v>114</v>
      </c>
      <c r="Z2233" s="5">
        <v>15</v>
      </c>
      <c r="AA2233" s="5">
        <v>0</v>
      </c>
      <c r="AB2233" s="5">
        <v>0</v>
      </c>
      <c r="AC2233" s="5">
        <v>0</v>
      </c>
      <c r="AD2233" s="5">
        <v>177</v>
      </c>
      <c r="AE2233" s="5">
        <v>114</v>
      </c>
      <c r="AF2233" s="5">
        <v>15</v>
      </c>
      <c r="AG2233" s="6">
        <v>13.157894736842104</v>
      </c>
      <c r="AH2233" s="6">
        <v>64.406779661016955</v>
      </c>
      <c r="AI2233" s="6"/>
      <c r="AJ2233" s="6"/>
    </row>
    <row r="2234" spans="1:36" hidden="1" x14ac:dyDescent="0.2">
      <c r="A2234" s="1" t="str">
        <f t="shared" si="34"/>
        <v>East Riding of YorkshireBangladeshi</v>
      </c>
      <c r="B2234" s="3" t="s">
        <v>67</v>
      </c>
      <c r="C2234" s="3" t="s">
        <v>68</v>
      </c>
      <c r="D2234" s="3" t="s">
        <v>712</v>
      </c>
      <c r="E2234" s="5">
        <v>69</v>
      </c>
      <c r="F2234" s="5">
        <v>0</v>
      </c>
      <c r="G2234" s="5">
        <v>0</v>
      </c>
      <c r="H2234" s="5">
        <v>0</v>
      </c>
      <c r="I2234" s="5">
        <v>0</v>
      </c>
      <c r="J2234" s="5">
        <v>0</v>
      </c>
      <c r="K2234" s="5">
        <v>13</v>
      </c>
      <c r="L2234" s="5">
        <v>2</v>
      </c>
      <c r="M2234" s="5">
        <v>6</v>
      </c>
      <c r="N2234" s="5">
        <v>0</v>
      </c>
      <c r="O2234" s="6">
        <v>0</v>
      </c>
      <c r="P2234" s="6">
        <v>0</v>
      </c>
      <c r="Q2234" s="6">
        <v>0</v>
      </c>
      <c r="R2234" s="6">
        <v>0</v>
      </c>
      <c r="S2234" s="6">
        <v>0</v>
      </c>
      <c r="T2234" s="6">
        <v>18.840579710144926</v>
      </c>
      <c r="U2234" s="6">
        <v>2.8985507246376812</v>
      </c>
      <c r="V2234" s="6">
        <v>8.695652173913043</v>
      </c>
      <c r="W2234" s="6">
        <v>0</v>
      </c>
      <c r="X2234" s="5">
        <v>30</v>
      </c>
      <c r="Y2234" s="5">
        <v>17</v>
      </c>
      <c r="Z2234" s="5">
        <v>0</v>
      </c>
      <c r="AA2234" s="5">
        <v>0</v>
      </c>
      <c r="AB2234" s="5">
        <v>0</v>
      </c>
      <c r="AC2234" s="5">
        <v>0</v>
      </c>
      <c r="AD2234" s="5">
        <v>30</v>
      </c>
      <c r="AE2234" s="5">
        <v>17</v>
      </c>
      <c r="AF2234" s="5">
        <v>0</v>
      </c>
      <c r="AG2234" s="6">
        <v>0</v>
      </c>
      <c r="AH2234" s="6">
        <v>56.666666666666664</v>
      </c>
      <c r="AI2234" s="6"/>
      <c r="AJ2234" s="6"/>
    </row>
    <row r="2235" spans="1:36" hidden="1" x14ac:dyDescent="0.2">
      <c r="A2235" s="1" t="str">
        <f t="shared" si="34"/>
        <v>East Riding of YorkshireChinese</v>
      </c>
      <c r="B2235" s="3" t="s">
        <v>67</v>
      </c>
      <c r="C2235" s="3" t="s">
        <v>68</v>
      </c>
      <c r="D2235" s="3" t="s">
        <v>713</v>
      </c>
      <c r="E2235" s="5">
        <v>660</v>
      </c>
      <c r="F2235" s="5">
        <v>42</v>
      </c>
      <c r="G2235" s="5">
        <v>21</v>
      </c>
      <c r="H2235" s="5">
        <v>58</v>
      </c>
      <c r="I2235" s="5">
        <v>32</v>
      </c>
      <c r="J2235" s="5">
        <v>42</v>
      </c>
      <c r="K2235" s="5">
        <v>54</v>
      </c>
      <c r="L2235" s="5">
        <v>37</v>
      </c>
      <c r="M2235" s="5">
        <v>43</v>
      </c>
      <c r="N2235" s="5">
        <v>16</v>
      </c>
      <c r="O2235" s="6">
        <v>6.3636363636363633</v>
      </c>
      <c r="P2235" s="6">
        <v>3.1818181818181817</v>
      </c>
      <c r="Q2235" s="6">
        <v>8.7878787878787872</v>
      </c>
      <c r="R2235" s="6">
        <v>4.8484848484848486</v>
      </c>
      <c r="S2235" s="6">
        <v>6.3636363636363633</v>
      </c>
      <c r="T2235" s="6">
        <v>8.1818181818181817</v>
      </c>
      <c r="U2235" s="6">
        <v>5.6060606060606064</v>
      </c>
      <c r="V2235" s="6">
        <v>6.5151515151515156</v>
      </c>
      <c r="W2235" s="6">
        <v>2.4242424242424243</v>
      </c>
      <c r="X2235" s="5">
        <v>292</v>
      </c>
      <c r="Y2235" s="5">
        <v>253</v>
      </c>
      <c r="Z2235" s="5">
        <v>11</v>
      </c>
      <c r="AA2235" s="5">
        <v>13</v>
      </c>
      <c r="AB2235" s="5">
        <v>11</v>
      </c>
      <c r="AC2235" s="5">
        <v>0</v>
      </c>
      <c r="AD2235" s="5">
        <v>279</v>
      </c>
      <c r="AE2235" s="5">
        <v>242</v>
      </c>
      <c r="AF2235" s="5">
        <v>11</v>
      </c>
      <c r="AG2235" s="6">
        <v>4.5454545454545459</v>
      </c>
      <c r="AH2235" s="6">
        <v>86.738351254480293</v>
      </c>
      <c r="AI2235" s="6">
        <v>0</v>
      </c>
      <c r="AJ2235" s="6">
        <v>84.615384615384613</v>
      </c>
    </row>
    <row r="2236" spans="1:36" hidden="1" x14ac:dyDescent="0.2">
      <c r="A2236" s="1" t="str">
        <f t="shared" si="34"/>
        <v>East Riding of YorkshireAsian Other</v>
      </c>
      <c r="B2236" s="3" t="s">
        <v>67</v>
      </c>
      <c r="C2236" s="3" t="s">
        <v>68</v>
      </c>
      <c r="D2236" s="3" t="s">
        <v>714</v>
      </c>
      <c r="E2236" s="5">
        <v>755</v>
      </c>
      <c r="F2236" s="5">
        <v>25</v>
      </c>
      <c r="G2236" s="5">
        <v>19</v>
      </c>
      <c r="H2236" s="5">
        <v>28</v>
      </c>
      <c r="I2236" s="5">
        <v>16</v>
      </c>
      <c r="J2236" s="5">
        <v>44</v>
      </c>
      <c r="K2236" s="5">
        <v>83</v>
      </c>
      <c r="L2236" s="5">
        <v>29</v>
      </c>
      <c r="M2236" s="5">
        <v>20</v>
      </c>
      <c r="N2236" s="5">
        <v>8</v>
      </c>
      <c r="O2236" s="6">
        <v>3.3112582781456954</v>
      </c>
      <c r="P2236" s="6">
        <v>2.5165562913907285</v>
      </c>
      <c r="Q2236" s="6">
        <v>3.7086092715231787</v>
      </c>
      <c r="R2236" s="6">
        <v>2.1192052980132452</v>
      </c>
      <c r="S2236" s="6">
        <v>5.8278145695364234</v>
      </c>
      <c r="T2236" s="6">
        <v>10.993377483443709</v>
      </c>
      <c r="U2236" s="6">
        <v>3.8410596026490067</v>
      </c>
      <c r="V2236" s="6">
        <v>2.6490066225165565</v>
      </c>
      <c r="W2236" s="6">
        <v>1.0596026490066226</v>
      </c>
      <c r="X2236" s="5">
        <v>384</v>
      </c>
      <c r="Y2236" s="5">
        <v>319</v>
      </c>
      <c r="Z2236" s="5">
        <v>26</v>
      </c>
      <c r="AA2236" s="5">
        <v>20</v>
      </c>
      <c r="AB2236" s="5">
        <v>19</v>
      </c>
      <c r="AC2236" s="5">
        <v>0</v>
      </c>
      <c r="AD2236" s="5">
        <v>364</v>
      </c>
      <c r="AE2236" s="5">
        <v>300</v>
      </c>
      <c r="AF2236" s="5">
        <v>26</v>
      </c>
      <c r="AG2236" s="6">
        <v>8.6666666666666661</v>
      </c>
      <c r="AH2236" s="6">
        <v>82.417582417582423</v>
      </c>
      <c r="AI2236" s="6">
        <v>0</v>
      </c>
      <c r="AJ2236" s="6">
        <v>95</v>
      </c>
    </row>
    <row r="2237" spans="1:36" hidden="1" x14ac:dyDescent="0.2">
      <c r="A2237" s="1" t="str">
        <f t="shared" si="34"/>
        <v>East Riding of YorkshireBlack African</v>
      </c>
      <c r="B2237" s="3" t="s">
        <v>67</v>
      </c>
      <c r="C2237" s="3" t="s">
        <v>68</v>
      </c>
      <c r="D2237" s="3" t="s">
        <v>715</v>
      </c>
      <c r="E2237" s="5">
        <v>355</v>
      </c>
      <c r="F2237" s="5">
        <v>24</v>
      </c>
      <c r="G2237" s="5">
        <v>12</v>
      </c>
      <c r="H2237" s="5">
        <v>26</v>
      </c>
      <c r="I2237" s="5">
        <v>16</v>
      </c>
      <c r="J2237" s="5">
        <v>13</v>
      </c>
      <c r="K2237" s="5">
        <v>29</v>
      </c>
      <c r="L2237" s="5">
        <v>28</v>
      </c>
      <c r="M2237" s="5">
        <v>18</v>
      </c>
      <c r="N2237" s="5">
        <v>5</v>
      </c>
      <c r="O2237" s="6">
        <v>6.76056338028169</v>
      </c>
      <c r="P2237" s="6">
        <v>3.380281690140845</v>
      </c>
      <c r="Q2237" s="6">
        <v>7.323943661971831</v>
      </c>
      <c r="R2237" s="6">
        <v>4.507042253521127</v>
      </c>
      <c r="S2237" s="6">
        <v>3.6619718309859155</v>
      </c>
      <c r="T2237" s="6">
        <v>8.169014084507042</v>
      </c>
      <c r="U2237" s="6">
        <v>7.887323943661972</v>
      </c>
      <c r="V2237" s="6">
        <v>5.070422535211268</v>
      </c>
      <c r="W2237" s="6">
        <v>1.408450704225352</v>
      </c>
      <c r="X2237" s="5">
        <v>168</v>
      </c>
      <c r="Y2237" s="5">
        <v>145</v>
      </c>
      <c r="Z2237" s="5">
        <v>8</v>
      </c>
      <c r="AA2237" s="5">
        <v>6</v>
      </c>
      <c r="AB2237" s="5">
        <v>5</v>
      </c>
      <c r="AC2237" s="5">
        <v>1</v>
      </c>
      <c r="AD2237" s="5">
        <v>162</v>
      </c>
      <c r="AE2237" s="5">
        <v>140</v>
      </c>
      <c r="AF2237" s="5">
        <v>7</v>
      </c>
      <c r="AG2237" s="6">
        <v>5</v>
      </c>
      <c r="AH2237" s="6">
        <v>86.419753086419746</v>
      </c>
      <c r="AI2237" s="6">
        <v>20</v>
      </c>
      <c r="AJ2237" s="6">
        <v>83.333333333333329</v>
      </c>
    </row>
    <row r="2238" spans="1:36" hidden="1" x14ac:dyDescent="0.2">
      <c r="A2238" s="1" t="str">
        <f t="shared" si="34"/>
        <v>East Riding of YorkshireBlack Caribbean</v>
      </c>
      <c r="B2238" s="3" t="s">
        <v>67</v>
      </c>
      <c r="C2238" s="3" t="s">
        <v>68</v>
      </c>
      <c r="D2238" s="3" t="s">
        <v>716</v>
      </c>
      <c r="E2238" s="5">
        <v>175</v>
      </c>
      <c r="F2238" s="5">
        <v>7</v>
      </c>
      <c r="G2238" s="5">
        <v>5</v>
      </c>
      <c r="H2238" s="5">
        <v>9</v>
      </c>
      <c r="I2238" s="5">
        <v>7</v>
      </c>
      <c r="J2238" s="5">
        <v>8</v>
      </c>
      <c r="K2238" s="5">
        <v>51</v>
      </c>
      <c r="L2238" s="5">
        <v>5</v>
      </c>
      <c r="M2238" s="5">
        <v>4</v>
      </c>
      <c r="N2238" s="5">
        <v>2</v>
      </c>
      <c r="O2238" s="6">
        <v>4</v>
      </c>
      <c r="P2238" s="6">
        <v>2.8571428571428572</v>
      </c>
      <c r="Q2238" s="6">
        <v>5.1428571428571432</v>
      </c>
      <c r="R2238" s="6">
        <v>4</v>
      </c>
      <c r="S2238" s="6">
        <v>4.5714285714285712</v>
      </c>
      <c r="T2238" s="6">
        <v>29.142857142857142</v>
      </c>
      <c r="U2238" s="6">
        <v>2.8571428571428572</v>
      </c>
      <c r="V2238" s="6">
        <v>2.2857142857142856</v>
      </c>
      <c r="W2238" s="6">
        <v>1.1428571428571428</v>
      </c>
      <c r="X2238" s="5">
        <v>107</v>
      </c>
      <c r="Y2238" s="5">
        <v>68</v>
      </c>
      <c r="Z2238" s="5">
        <v>2</v>
      </c>
      <c r="AA2238" s="5">
        <v>2</v>
      </c>
      <c r="AB2238" s="5">
        <v>2</v>
      </c>
      <c r="AC2238" s="5">
        <v>0</v>
      </c>
      <c r="AD2238" s="5">
        <v>105</v>
      </c>
      <c r="AE2238" s="5">
        <v>66</v>
      </c>
      <c r="AF2238" s="5">
        <v>2</v>
      </c>
      <c r="AG2238" s="6">
        <v>3.0303030303030303</v>
      </c>
      <c r="AH2238" s="6">
        <v>62.857142857142854</v>
      </c>
      <c r="AI2238" s="6">
        <v>0</v>
      </c>
      <c r="AJ2238" s="6">
        <v>100</v>
      </c>
    </row>
    <row r="2239" spans="1:36" hidden="1" x14ac:dyDescent="0.2">
      <c r="A2239" s="1" t="str">
        <f t="shared" si="34"/>
        <v>East Riding of YorkshireBlack Other</v>
      </c>
      <c r="B2239" s="3" t="s">
        <v>67</v>
      </c>
      <c r="C2239" s="3" t="s">
        <v>68</v>
      </c>
      <c r="D2239" s="3" t="s">
        <v>717</v>
      </c>
      <c r="E2239" s="5">
        <v>68</v>
      </c>
      <c r="F2239" s="5">
        <v>5</v>
      </c>
      <c r="G2239" s="5">
        <v>1</v>
      </c>
      <c r="H2239" s="5">
        <v>5</v>
      </c>
      <c r="I2239" s="5">
        <v>4</v>
      </c>
      <c r="J2239" s="5">
        <v>3</v>
      </c>
      <c r="K2239" s="5">
        <v>14</v>
      </c>
      <c r="L2239" s="5">
        <v>6</v>
      </c>
      <c r="M2239" s="5">
        <v>4</v>
      </c>
      <c r="N2239" s="5">
        <v>1</v>
      </c>
      <c r="O2239" s="6">
        <v>7.3529411764705879</v>
      </c>
      <c r="P2239" s="6">
        <v>1.4705882352941178</v>
      </c>
      <c r="Q2239" s="6">
        <v>7.3529411764705879</v>
      </c>
      <c r="R2239" s="6">
        <v>5.882352941176471</v>
      </c>
      <c r="S2239" s="6">
        <v>4.4117647058823533</v>
      </c>
      <c r="T2239" s="6">
        <v>20.588235294117649</v>
      </c>
      <c r="U2239" s="6">
        <v>8.8235294117647065</v>
      </c>
      <c r="V2239" s="6">
        <v>5.882352941176471</v>
      </c>
      <c r="W2239" s="6">
        <v>1.4705882352941178</v>
      </c>
      <c r="X2239" s="5">
        <v>27</v>
      </c>
      <c r="Y2239" s="5">
        <v>17</v>
      </c>
      <c r="Z2239" s="5">
        <v>0</v>
      </c>
      <c r="AA2239" s="5">
        <v>2</v>
      </c>
      <c r="AB2239" s="5">
        <v>2</v>
      </c>
      <c r="AC2239" s="5">
        <v>0</v>
      </c>
      <c r="AD2239" s="5">
        <v>25</v>
      </c>
      <c r="AE2239" s="5">
        <v>15</v>
      </c>
      <c r="AF2239" s="5">
        <v>0</v>
      </c>
      <c r="AG2239" s="6">
        <v>0</v>
      </c>
      <c r="AH2239" s="6">
        <v>60</v>
      </c>
      <c r="AI2239" s="6">
        <v>0</v>
      </c>
      <c r="AJ2239" s="6">
        <v>100</v>
      </c>
    </row>
    <row r="2240" spans="1:36" hidden="1" x14ac:dyDescent="0.2">
      <c r="A2240" s="1" t="str">
        <f t="shared" si="34"/>
        <v>East Riding of YorkshireArab</v>
      </c>
      <c r="B2240" s="3" t="s">
        <v>67</v>
      </c>
      <c r="C2240" s="3" t="s">
        <v>68</v>
      </c>
      <c r="D2240" s="3" t="s">
        <v>699</v>
      </c>
      <c r="E2240" s="5">
        <v>289</v>
      </c>
      <c r="F2240" s="5">
        <v>3</v>
      </c>
      <c r="G2240" s="5">
        <v>2</v>
      </c>
      <c r="H2240" s="5">
        <v>3</v>
      </c>
      <c r="I2240" s="5">
        <v>3</v>
      </c>
      <c r="J2240" s="5">
        <v>6</v>
      </c>
      <c r="K2240" s="5">
        <v>26</v>
      </c>
      <c r="L2240" s="5">
        <v>1</v>
      </c>
      <c r="M2240" s="5">
        <v>6</v>
      </c>
      <c r="N2240" s="5">
        <v>0</v>
      </c>
      <c r="O2240" s="6">
        <v>1.0380622837370241</v>
      </c>
      <c r="P2240" s="6">
        <v>0.69204152249134943</v>
      </c>
      <c r="Q2240" s="6">
        <v>1.0380622837370241</v>
      </c>
      <c r="R2240" s="6">
        <v>1.0380622837370241</v>
      </c>
      <c r="S2240" s="6">
        <v>2.0761245674740483</v>
      </c>
      <c r="T2240" s="6">
        <v>8.9965397923875425</v>
      </c>
      <c r="U2240" s="6">
        <v>0.34602076124567471</v>
      </c>
      <c r="V2240" s="6">
        <v>2.0761245674740483</v>
      </c>
      <c r="W2240" s="6">
        <v>0</v>
      </c>
      <c r="X2240" s="5">
        <v>98</v>
      </c>
      <c r="Y2240" s="5">
        <v>67</v>
      </c>
      <c r="Z2240" s="5">
        <v>6</v>
      </c>
      <c r="AA2240" s="5">
        <v>0</v>
      </c>
      <c r="AB2240" s="5">
        <v>0</v>
      </c>
      <c r="AC2240" s="5">
        <v>0</v>
      </c>
      <c r="AD2240" s="5">
        <v>98</v>
      </c>
      <c r="AE2240" s="5">
        <v>67</v>
      </c>
      <c r="AF2240" s="5">
        <v>6</v>
      </c>
      <c r="AG2240" s="6">
        <v>8.9552238805970141</v>
      </c>
      <c r="AH2240" s="6">
        <v>68.367346938775512</v>
      </c>
      <c r="AI2240" s="6"/>
      <c r="AJ2240" s="6"/>
    </row>
    <row r="2241" spans="1:36" hidden="1" x14ac:dyDescent="0.2">
      <c r="A2241" s="1" t="str">
        <f t="shared" si="34"/>
        <v>East Riding of YorkshireOther</v>
      </c>
      <c r="B2241" s="3" t="s">
        <v>67</v>
      </c>
      <c r="C2241" s="3" t="s">
        <v>68</v>
      </c>
      <c r="D2241" s="3" t="s">
        <v>718</v>
      </c>
      <c r="E2241" s="5">
        <v>241</v>
      </c>
      <c r="F2241" s="5">
        <v>9</v>
      </c>
      <c r="G2241" s="5">
        <v>0</v>
      </c>
      <c r="H2241" s="5">
        <v>10</v>
      </c>
      <c r="I2241" s="5">
        <v>9</v>
      </c>
      <c r="J2241" s="5">
        <v>24</v>
      </c>
      <c r="K2241" s="5">
        <v>20</v>
      </c>
      <c r="L2241" s="5">
        <v>10</v>
      </c>
      <c r="M2241" s="5">
        <v>24</v>
      </c>
      <c r="N2241" s="5">
        <v>0</v>
      </c>
      <c r="O2241" s="6">
        <v>3.7344398340248963</v>
      </c>
      <c r="P2241" s="6">
        <v>0</v>
      </c>
      <c r="Q2241" s="6">
        <v>4.1493775933609962</v>
      </c>
      <c r="R2241" s="6">
        <v>3.7344398340248963</v>
      </c>
      <c r="S2241" s="6">
        <v>9.9585062240663902</v>
      </c>
      <c r="T2241" s="6">
        <v>8.2987551867219924</v>
      </c>
      <c r="U2241" s="6">
        <v>4.1493775933609962</v>
      </c>
      <c r="V2241" s="6">
        <v>9.9585062240663902</v>
      </c>
      <c r="W2241" s="6">
        <v>0</v>
      </c>
      <c r="X2241" s="5">
        <v>120</v>
      </c>
      <c r="Y2241" s="5">
        <v>95</v>
      </c>
      <c r="Z2241" s="5">
        <v>14</v>
      </c>
      <c r="AA2241" s="5">
        <v>2</v>
      </c>
      <c r="AB2241" s="5">
        <v>2</v>
      </c>
      <c r="AC2241" s="5">
        <v>0</v>
      </c>
      <c r="AD2241" s="5">
        <v>118</v>
      </c>
      <c r="AE2241" s="5">
        <v>93</v>
      </c>
      <c r="AF2241" s="5">
        <v>14</v>
      </c>
      <c r="AG2241" s="6">
        <v>15.053763440860216</v>
      </c>
      <c r="AH2241" s="6">
        <v>78.813559322033896</v>
      </c>
      <c r="AI2241" s="6">
        <v>0</v>
      </c>
      <c r="AJ2241" s="6">
        <v>100</v>
      </c>
    </row>
    <row r="2242" spans="1:36" x14ac:dyDescent="0.2">
      <c r="A2242" s="1" t="str">
        <f t="shared" ref="A2242:A2305" si="35">C2242&amp;D2242</f>
        <v>East StaffordshireAll people</v>
      </c>
      <c r="B2242" s="3" t="s">
        <v>473</v>
      </c>
      <c r="C2242" s="3" t="s">
        <v>474</v>
      </c>
      <c r="D2242" s="3" t="s">
        <v>700</v>
      </c>
      <c r="E2242" s="5">
        <v>113583</v>
      </c>
      <c r="F2242" s="5">
        <v>6614</v>
      </c>
      <c r="G2242" s="5">
        <v>3587</v>
      </c>
      <c r="H2242" s="5">
        <v>6184</v>
      </c>
      <c r="I2242" s="5">
        <v>3838</v>
      </c>
      <c r="J2242" s="5">
        <v>9855</v>
      </c>
      <c r="K2242" s="5">
        <v>6631</v>
      </c>
      <c r="L2242" s="5">
        <v>0</v>
      </c>
      <c r="M2242" s="5">
        <v>23352</v>
      </c>
      <c r="N2242" s="5">
        <v>0</v>
      </c>
      <c r="O2242" s="6">
        <v>5.823054506396204</v>
      </c>
      <c r="P2242" s="6">
        <v>3.1580430170007836</v>
      </c>
      <c r="Q2242" s="6">
        <v>5.4444767262706568</v>
      </c>
      <c r="R2242" s="6">
        <v>3.3790267909810447</v>
      </c>
      <c r="S2242" s="6">
        <v>8.6764744724122451</v>
      </c>
      <c r="T2242" s="6">
        <v>5.8380215349127953</v>
      </c>
      <c r="U2242" s="6">
        <v>0</v>
      </c>
      <c r="V2242" s="6">
        <v>20.559414701143655</v>
      </c>
      <c r="W2242" s="6">
        <v>0</v>
      </c>
      <c r="X2242" s="5">
        <v>38290</v>
      </c>
      <c r="Y2242" s="5">
        <v>33099</v>
      </c>
      <c r="Z2242" s="5">
        <v>1596</v>
      </c>
      <c r="AA2242" s="5">
        <v>0</v>
      </c>
      <c r="AB2242" s="5">
        <v>0</v>
      </c>
      <c r="AC2242" s="5">
        <v>0</v>
      </c>
      <c r="AD2242" s="5">
        <v>38290</v>
      </c>
      <c r="AE2242" s="5">
        <v>33099</v>
      </c>
      <c r="AF2242" s="5">
        <v>1596</v>
      </c>
      <c r="AG2242" s="6">
        <v>4.8218979425360287</v>
      </c>
      <c r="AH2242" s="6">
        <v>86.442935492295632</v>
      </c>
      <c r="AI2242" s="3"/>
      <c r="AJ2242" s="3"/>
    </row>
    <row r="2243" spans="1:36" hidden="1" x14ac:dyDescent="0.2">
      <c r="A2243" s="1" t="str">
        <f t="shared" si="35"/>
        <v>East StaffordshireWhite British</v>
      </c>
      <c r="B2243" s="3" t="s">
        <v>473</v>
      </c>
      <c r="C2243" s="3" t="s">
        <v>474</v>
      </c>
      <c r="D2243" s="3" t="s">
        <v>701</v>
      </c>
      <c r="E2243" s="5">
        <v>97854</v>
      </c>
      <c r="F2243" s="5">
        <v>4907</v>
      </c>
      <c r="G2243" s="5">
        <v>2502</v>
      </c>
      <c r="H2243" s="5">
        <v>5113</v>
      </c>
      <c r="I2243" s="5">
        <v>2948</v>
      </c>
      <c r="J2243" s="5">
        <v>6754</v>
      </c>
      <c r="K2243" s="5">
        <v>6409</v>
      </c>
      <c r="L2243" s="5">
        <v>0</v>
      </c>
      <c r="M2243" s="5">
        <v>13991</v>
      </c>
      <c r="N2243" s="5">
        <v>0</v>
      </c>
      <c r="O2243" s="6">
        <v>5.014613608028287</v>
      </c>
      <c r="P2243" s="6">
        <v>2.5568704396345576</v>
      </c>
      <c r="Q2243" s="6">
        <v>5.2251313180861283</v>
      </c>
      <c r="R2243" s="6">
        <v>3.0126515012160975</v>
      </c>
      <c r="S2243" s="6">
        <v>6.9021194841294173</v>
      </c>
      <c r="T2243" s="6">
        <v>6.5495534163141009</v>
      </c>
      <c r="U2243" s="6">
        <v>0</v>
      </c>
      <c r="V2243" s="6">
        <v>14.297831463200279</v>
      </c>
      <c r="W2243" s="6">
        <v>0</v>
      </c>
      <c r="X2243" s="5">
        <v>31629</v>
      </c>
      <c r="Y2243" s="5">
        <v>27769</v>
      </c>
      <c r="Z2243" s="5">
        <v>1230</v>
      </c>
      <c r="AA2243" s="5">
        <v>0</v>
      </c>
      <c r="AB2243" s="5">
        <v>0</v>
      </c>
      <c r="AC2243" s="5">
        <v>0</v>
      </c>
      <c r="AD2243" s="5">
        <v>31629</v>
      </c>
      <c r="AE2243" s="5">
        <v>27769</v>
      </c>
      <c r="AF2243" s="5">
        <v>1230</v>
      </c>
      <c r="AG2243" s="6">
        <v>4.4293996903021355</v>
      </c>
      <c r="AH2243" s="6">
        <v>87.796009990831195</v>
      </c>
      <c r="AI2243" s="3"/>
      <c r="AJ2243" s="3"/>
    </row>
    <row r="2244" spans="1:36" hidden="1" x14ac:dyDescent="0.2">
      <c r="A2244" s="1" t="str">
        <f t="shared" si="35"/>
        <v>East StaffordshireMinorities - all other than White British</v>
      </c>
      <c r="B2244" s="3" t="s">
        <v>473</v>
      </c>
      <c r="C2244" s="3" t="s">
        <v>474</v>
      </c>
      <c r="D2244" s="3" t="s">
        <v>702</v>
      </c>
      <c r="E2244" s="5">
        <v>15729</v>
      </c>
      <c r="F2244" s="5">
        <v>1707</v>
      </c>
      <c r="G2244" s="5">
        <v>1085</v>
      </c>
      <c r="H2244" s="5">
        <v>1071</v>
      </c>
      <c r="I2244" s="5">
        <v>890</v>
      </c>
      <c r="J2244" s="5">
        <v>3101</v>
      </c>
      <c r="K2244" s="5">
        <v>222</v>
      </c>
      <c r="L2244" s="5">
        <v>0</v>
      </c>
      <c r="M2244" s="5">
        <v>9361</v>
      </c>
      <c r="N2244" s="5">
        <v>0</v>
      </c>
      <c r="O2244" s="6">
        <v>10.852565325195499</v>
      </c>
      <c r="P2244" s="6">
        <v>6.8980863373386736</v>
      </c>
      <c r="Q2244" s="6">
        <v>6.8090787716955941</v>
      </c>
      <c r="R2244" s="6">
        <v>5.6583381015957785</v>
      </c>
      <c r="S2244" s="6">
        <v>19.715175789942144</v>
      </c>
      <c r="T2244" s="6">
        <v>1.4114056837688347</v>
      </c>
      <c r="U2244" s="6">
        <v>0</v>
      </c>
      <c r="V2244" s="6">
        <v>59.514272998919196</v>
      </c>
      <c r="W2244" s="6">
        <v>0</v>
      </c>
      <c r="X2244" s="5">
        <v>6661</v>
      </c>
      <c r="Y2244" s="5">
        <v>5330</v>
      </c>
      <c r="Z2244" s="5">
        <v>366</v>
      </c>
      <c r="AA2244" s="5">
        <v>0</v>
      </c>
      <c r="AB2244" s="5">
        <v>0</v>
      </c>
      <c r="AC2244" s="5">
        <v>0</v>
      </c>
      <c r="AD2244" s="5">
        <v>6661</v>
      </c>
      <c r="AE2244" s="5">
        <v>5330</v>
      </c>
      <c r="AF2244" s="5">
        <v>366</v>
      </c>
      <c r="AG2244" s="6">
        <v>6.8667917448405253</v>
      </c>
      <c r="AH2244" s="6">
        <v>80.018015313016065</v>
      </c>
      <c r="AI2244" s="3"/>
      <c r="AJ2244" s="3"/>
    </row>
    <row r="2245" spans="1:36" hidden="1" x14ac:dyDescent="0.2">
      <c r="A2245" s="1" t="str">
        <f t="shared" si="35"/>
        <v>East StaffordshireWhite Irish</v>
      </c>
      <c r="B2245" s="3" t="s">
        <v>473</v>
      </c>
      <c r="C2245" s="3" t="s">
        <v>474</v>
      </c>
      <c r="D2245" s="3" t="s">
        <v>703</v>
      </c>
      <c r="E2245" s="5">
        <v>542</v>
      </c>
      <c r="F2245" s="5">
        <v>39</v>
      </c>
      <c r="G2245" s="5">
        <v>22</v>
      </c>
      <c r="H2245" s="5">
        <v>43</v>
      </c>
      <c r="I2245" s="5">
        <v>22</v>
      </c>
      <c r="J2245" s="5">
        <v>56</v>
      </c>
      <c r="K2245" s="5">
        <v>29</v>
      </c>
      <c r="L2245" s="5">
        <v>0</v>
      </c>
      <c r="M2245" s="5">
        <v>102</v>
      </c>
      <c r="N2245" s="5">
        <v>0</v>
      </c>
      <c r="O2245" s="6">
        <v>7.195571955719557</v>
      </c>
      <c r="P2245" s="6">
        <v>4.0590405904059041</v>
      </c>
      <c r="Q2245" s="6">
        <v>7.9335793357933575</v>
      </c>
      <c r="R2245" s="6">
        <v>4.0590405904059041</v>
      </c>
      <c r="S2245" s="6">
        <v>10.332103321033211</v>
      </c>
      <c r="T2245" s="6">
        <v>5.3505535055350553</v>
      </c>
      <c r="U2245" s="6">
        <v>0</v>
      </c>
      <c r="V2245" s="6">
        <v>18.819188191881917</v>
      </c>
      <c r="W2245" s="6">
        <v>0</v>
      </c>
      <c r="X2245" s="5">
        <v>148</v>
      </c>
      <c r="Y2245" s="5">
        <v>129</v>
      </c>
      <c r="Z2245" s="5">
        <v>4</v>
      </c>
      <c r="AA2245" s="5">
        <v>0</v>
      </c>
      <c r="AB2245" s="5">
        <v>0</v>
      </c>
      <c r="AC2245" s="5">
        <v>0</v>
      </c>
      <c r="AD2245" s="5">
        <v>148</v>
      </c>
      <c r="AE2245" s="5">
        <v>129</v>
      </c>
      <c r="AF2245" s="5">
        <v>4</v>
      </c>
      <c r="AG2245" s="6">
        <v>3.1007751937984498</v>
      </c>
      <c r="AH2245" s="6">
        <v>87.162162162162161</v>
      </c>
      <c r="AI2245" s="3"/>
      <c r="AJ2245" s="3"/>
    </row>
    <row r="2246" spans="1:36" hidden="1" x14ac:dyDescent="0.2">
      <c r="A2246" s="1" t="str">
        <f t="shared" si="35"/>
        <v>East StaffordshireWhite Gyspy or Irish Traveller</v>
      </c>
      <c r="B2246" s="3" t="s">
        <v>473</v>
      </c>
      <c r="C2246" s="3" t="s">
        <v>474</v>
      </c>
      <c r="D2246" s="3" t="s">
        <v>704</v>
      </c>
      <c r="E2246" s="5">
        <v>72</v>
      </c>
      <c r="F2246" s="5">
        <v>1</v>
      </c>
      <c r="G2246" s="5">
        <v>0</v>
      </c>
      <c r="H2246" s="5">
        <v>1</v>
      </c>
      <c r="I2246" s="5">
        <v>1</v>
      </c>
      <c r="J2246" s="5">
        <v>4</v>
      </c>
      <c r="K2246" s="5">
        <v>2</v>
      </c>
      <c r="L2246" s="5">
        <v>0</v>
      </c>
      <c r="M2246" s="5">
        <v>35</v>
      </c>
      <c r="N2246" s="5">
        <v>0</v>
      </c>
      <c r="O2246" s="6">
        <v>1.3888888888888888</v>
      </c>
      <c r="P2246" s="6">
        <v>0</v>
      </c>
      <c r="Q2246" s="6">
        <v>1.3888888888888888</v>
      </c>
      <c r="R2246" s="6">
        <v>1.3888888888888888</v>
      </c>
      <c r="S2246" s="6">
        <v>5.5555555555555554</v>
      </c>
      <c r="T2246" s="6">
        <v>2.7777777777777777</v>
      </c>
      <c r="U2246" s="6">
        <v>0</v>
      </c>
      <c r="V2246" s="6">
        <v>48.611111111111114</v>
      </c>
      <c r="W2246" s="6">
        <v>0</v>
      </c>
      <c r="X2246" s="5">
        <v>37</v>
      </c>
      <c r="Y2246" s="5">
        <v>19</v>
      </c>
      <c r="Z2246" s="5">
        <v>1</v>
      </c>
      <c r="AA2246" s="5">
        <v>0</v>
      </c>
      <c r="AB2246" s="5">
        <v>0</v>
      </c>
      <c r="AC2246" s="5">
        <v>0</v>
      </c>
      <c r="AD2246" s="5">
        <v>37</v>
      </c>
      <c r="AE2246" s="5">
        <v>19</v>
      </c>
      <c r="AF2246" s="5">
        <v>1</v>
      </c>
      <c r="AG2246" s="6">
        <v>5.2631578947368425</v>
      </c>
      <c r="AH2246" s="6">
        <v>51.351351351351354</v>
      </c>
      <c r="AI2246" s="3"/>
      <c r="AJ2246" s="3"/>
    </row>
    <row r="2247" spans="1:36" hidden="1" x14ac:dyDescent="0.2">
      <c r="A2247" s="1" t="str">
        <f t="shared" si="35"/>
        <v>East StaffordshireWhite Other</v>
      </c>
      <c r="B2247" s="3" t="s">
        <v>473</v>
      </c>
      <c r="C2247" s="3" t="s">
        <v>474</v>
      </c>
      <c r="D2247" s="3" t="s">
        <v>705</v>
      </c>
      <c r="E2247" s="5">
        <v>4236</v>
      </c>
      <c r="F2247" s="5">
        <v>505</v>
      </c>
      <c r="G2247" s="5">
        <v>352</v>
      </c>
      <c r="H2247" s="5">
        <v>417</v>
      </c>
      <c r="I2247" s="5">
        <v>242</v>
      </c>
      <c r="J2247" s="5">
        <v>767</v>
      </c>
      <c r="K2247" s="5">
        <v>88</v>
      </c>
      <c r="L2247" s="5">
        <v>0</v>
      </c>
      <c r="M2247" s="5">
        <v>2332</v>
      </c>
      <c r="N2247" s="5">
        <v>0</v>
      </c>
      <c r="O2247" s="6">
        <v>11.921624173748819</v>
      </c>
      <c r="P2247" s="6">
        <v>8.3097261567516529</v>
      </c>
      <c r="Q2247" s="6">
        <v>9.8441926345609065</v>
      </c>
      <c r="R2247" s="6">
        <v>5.7129367327667611</v>
      </c>
      <c r="S2247" s="6">
        <v>18.106704438149198</v>
      </c>
      <c r="T2247" s="6">
        <v>2.0774315391879132</v>
      </c>
      <c r="U2247" s="6">
        <v>0</v>
      </c>
      <c r="V2247" s="6">
        <v>55.051935788479696</v>
      </c>
      <c r="W2247" s="6">
        <v>0</v>
      </c>
      <c r="X2247" s="5">
        <v>2305</v>
      </c>
      <c r="Y2247" s="5">
        <v>2109</v>
      </c>
      <c r="Z2247" s="5">
        <v>82</v>
      </c>
      <c r="AA2247" s="5">
        <v>0</v>
      </c>
      <c r="AB2247" s="5">
        <v>0</v>
      </c>
      <c r="AC2247" s="5">
        <v>0</v>
      </c>
      <c r="AD2247" s="5">
        <v>2305</v>
      </c>
      <c r="AE2247" s="5">
        <v>2109</v>
      </c>
      <c r="AF2247" s="5">
        <v>82</v>
      </c>
      <c r="AG2247" s="6">
        <v>3.8880986249407301</v>
      </c>
      <c r="AH2247" s="6">
        <v>91.49674620390455</v>
      </c>
      <c r="AI2247" s="3"/>
      <c r="AJ2247" s="3"/>
    </row>
    <row r="2248" spans="1:36" hidden="1" x14ac:dyDescent="0.2">
      <c r="A2248" s="1" t="str">
        <f t="shared" si="35"/>
        <v>East StaffordshireMixed White and Black Caribbean</v>
      </c>
      <c r="B2248" s="3" t="s">
        <v>473</v>
      </c>
      <c r="C2248" s="3" t="s">
        <v>474</v>
      </c>
      <c r="D2248" s="3" t="s">
        <v>706</v>
      </c>
      <c r="E2248" s="5">
        <v>800</v>
      </c>
      <c r="F2248" s="5">
        <v>97</v>
      </c>
      <c r="G2248" s="5">
        <v>52</v>
      </c>
      <c r="H2248" s="5">
        <v>98</v>
      </c>
      <c r="I2248" s="5">
        <v>52</v>
      </c>
      <c r="J2248" s="5">
        <v>135</v>
      </c>
      <c r="K2248" s="5">
        <v>27</v>
      </c>
      <c r="L2248" s="5">
        <v>0</v>
      </c>
      <c r="M2248" s="5">
        <v>306</v>
      </c>
      <c r="N2248" s="5">
        <v>0</v>
      </c>
      <c r="O2248" s="6">
        <v>12.125</v>
      </c>
      <c r="P2248" s="6">
        <v>6.5</v>
      </c>
      <c r="Q2248" s="6">
        <v>12.25</v>
      </c>
      <c r="R2248" s="6">
        <v>6.5</v>
      </c>
      <c r="S2248" s="6">
        <v>16.875</v>
      </c>
      <c r="T2248" s="6">
        <v>3.375</v>
      </c>
      <c r="U2248" s="6">
        <v>0</v>
      </c>
      <c r="V2248" s="6">
        <v>38.25</v>
      </c>
      <c r="W2248" s="6">
        <v>0</v>
      </c>
      <c r="X2248" s="5">
        <v>179</v>
      </c>
      <c r="Y2248" s="5">
        <v>139</v>
      </c>
      <c r="Z2248" s="5">
        <v>21</v>
      </c>
      <c r="AA2248" s="5">
        <v>0</v>
      </c>
      <c r="AB2248" s="5">
        <v>0</v>
      </c>
      <c r="AC2248" s="5">
        <v>0</v>
      </c>
      <c r="AD2248" s="5">
        <v>179</v>
      </c>
      <c r="AE2248" s="5">
        <v>139</v>
      </c>
      <c r="AF2248" s="5">
        <v>21</v>
      </c>
      <c r="AG2248" s="6">
        <v>15.107913669064748</v>
      </c>
      <c r="AH2248" s="6">
        <v>77.653631284916202</v>
      </c>
      <c r="AI2248" s="3"/>
      <c r="AJ2248" s="3"/>
    </row>
    <row r="2249" spans="1:36" hidden="1" x14ac:dyDescent="0.2">
      <c r="A2249" s="1" t="str">
        <f t="shared" si="35"/>
        <v>East StaffordshireMixed White and Black African</v>
      </c>
      <c r="B2249" s="3" t="s">
        <v>473</v>
      </c>
      <c r="C2249" s="3" t="s">
        <v>474</v>
      </c>
      <c r="D2249" s="3" t="s">
        <v>707</v>
      </c>
      <c r="E2249" s="5">
        <v>92</v>
      </c>
      <c r="F2249" s="5">
        <v>8</v>
      </c>
      <c r="G2249" s="5">
        <v>4</v>
      </c>
      <c r="H2249" s="5">
        <v>7</v>
      </c>
      <c r="I2249" s="5">
        <v>11</v>
      </c>
      <c r="J2249" s="5">
        <v>13</v>
      </c>
      <c r="K2249" s="5">
        <v>2</v>
      </c>
      <c r="L2249" s="5">
        <v>0</v>
      </c>
      <c r="M2249" s="5">
        <v>31</v>
      </c>
      <c r="N2249" s="5">
        <v>0</v>
      </c>
      <c r="O2249" s="6">
        <v>8.695652173913043</v>
      </c>
      <c r="P2249" s="6">
        <v>4.3478260869565215</v>
      </c>
      <c r="Q2249" s="6">
        <v>7.6086956521739131</v>
      </c>
      <c r="R2249" s="6">
        <v>11.956521739130435</v>
      </c>
      <c r="S2249" s="6">
        <v>14.130434782608695</v>
      </c>
      <c r="T2249" s="6">
        <v>2.1739130434782608</v>
      </c>
      <c r="U2249" s="6">
        <v>0</v>
      </c>
      <c r="V2249" s="6">
        <v>33.695652173913047</v>
      </c>
      <c r="W2249" s="6">
        <v>0</v>
      </c>
      <c r="X2249" s="5">
        <v>26</v>
      </c>
      <c r="Y2249" s="5">
        <v>24</v>
      </c>
      <c r="Z2249" s="5">
        <v>1</v>
      </c>
      <c r="AA2249" s="5">
        <v>0</v>
      </c>
      <c r="AB2249" s="5">
        <v>0</v>
      </c>
      <c r="AC2249" s="5">
        <v>0</v>
      </c>
      <c r="AD2249" s="5">
        <v>26</v>
      </c>
      <c r="AE2249" s="5">
        <v>24</v>
      </c>
      <c r="AF2249" s="5">
        <v>1</v>
      </c>
      <c r="AG2249" s="6">
        <v>4.166666666666667</v>
      </c>
      <c r="AH2249" s="6">
        <v>92.307692307692307</v>
      </c>
      <c r="AI2249" s="3"/>
      <c r="AJ2249" s="3"/>
    </row>
    <row r="2250" spans="1:36" hidden="1" x14ac:dyDescent="0.2">
      <c r="A2250" s="1" t="str">
        <f t="shared" si="35"/>
        <v>East StaffordshireMixed White and Asian</v>
      </c>
      <c r="B2250" s="3" t="s">
        <v>473</v>
      </c>
      <c r="C2250" s="3" t="s">
        <v>474</v>
      </c>
      <c r="D2250" s="3" t="s">
        <v>708</v>
      </c>
      <c r="E2250" s="5">
        <v>451</v>
      </c>
      <c r="F2250" s="5">
        <v>50</v>
      </c>
      <c r="G2250" s="5">
        <v>27</v>
      </c>
      <c r="H2250" s="5">
        <v>38</v>
      </c>
      <c r="I2250" s="5">
        <v>39</v>
      </c>
      <c r="J2250" s="5">
        <v>82</v>
      </c>
      <c r="K2250" s="5">
        <v>4</v>
      </c>
      <c r="L2250" s="5">
        <v>0</v>
      </c>
      <c r="M2250" s="5">
        <v>197</v>
      </c>
      <c r="N2250" s="5">
        <v>0</v>
      </c>
      <c r="O2250" s="6">
        <v>11.086474501108647</v>
      </c>
      <c r="P2250" s="6">
        <v>5.9866962305986693</v>
      </c>
      <c r="Q2250" s="6">
        <v>8.4257206208425721</v>
      </c>
      <c r="R2250" s="6">
        <v>8.6474501108647441</v>
      </c>
      <c r="S2250" s="6">
        <v>18.181818181818183</v>
      </c>
      <c r="T2250" s="6">
        <v>0.88691796008869184</v>
      </c>
      <c r="U2250" s="6">
        <v>0</v>
      </c>
      <c r="V2250" s="6">
        <v>43.68070953436807</v>
      </c>
      <c r="W2250" s="6">
        <v>0</v>
      </c>
      <c r="X2250" s="5">
        <v>83</v>
      </c>
      <c r="Y2250" s="5">
        <v>73</v>
      </c>
      <c r="Z2250" s="5">
        <v>7</v>
      </c>
      <c r="AA2250" s="5">
        <v>0</v>
      </c>
      <c r="AB2250" s="5">
        <v>0</v>
      </c>
      <c r="AC2250" s="5">
        <v>0</v>
      </c>
      <c r="AD2250" s="5">
        <v>83</v>
      </c>
      <c r="AE2250" s="5">
        <v>73</v>
      </c>
      <c r="AF2250" s="5">
        <v>7</v>
      </c>
      <c r="AG2250" s="6">
        <v>9.5890410958904102</v>
      </c>
      <c r="AH2250" s="6">
        <v>87.951807228915669</v>
      </c>
      <c r="AI2250" s="3"/>
      <c r="AJ2250" s="3"/>
    </row>
    <row r="2251" spans="1:36" hidden="1" x14ac:dyDescent="0.2">
      <c r="A2251" s="1" t="str">
        <f t="shared" si="35"/>
        <v>East StaffordshireMixed Other</v>
      </c>
      <c r="B2251" s="3" t="s">
        <v>473</v>
      </c>
      <c r="C2251" s="3" t="s">
        <v>474</v>
      </c>
      <c r="D2251" s="3" t="s">
        <v>709</v>
      </c>
      <c r="E2251" s="5">
        <v>276</v>
      </c>
      <c r="F2251" s="5">
        <v>27</v>
      </c>
      <c r="G2251" s="5">
        <v>22</v>
      </c>
      <c r="H2251" s="5">
        <v>16</v>
      </c>
      <c r="I2251" s="5">
        <v>14</v>
      </c>
      <c r="J2251" s="5">
        <v>36</v>
      </c>
      <c r="K2251" s="5">
        <v>7</v>
      </c>
      <c r="L2251" s="5">
        <v>0</v>
      </c>
      <c r="M2251" s="5">
        <v>89</v>
      </c>
      <c r="N2251" s="5">
        <v>0</v>
      </c>
      <c r="O2251" s="6">
        <v>9.7826086956521738</v>
      </c>
      <c r="P2251" s="6">
        <v>7.9710144927536231</v>
      </c>
      <c r="Q2251" s="6">
        <v>5.7971014492753623</v>
      </c>
      <c r="R2251" s="6">
        <v>5.0724637681159424</v>
      </c>
      <c r="S2251" s="6">
        <v>13.043478260869565</v>
      </c>
      <c r="T2251" s="6">
        <v>2.5362318840579712</v>
      </c>
      <c r="U2251" s="6">
        <v>0</v>
      </c>
      <c r="V2251" s="6">
        <v>32.246376811594203</v>
      </c>
      <c r="W2251" s="6">
        <v>0</v>
      </c>
      <c r="X2251" s="5">
        <v>69</v>
      </c>
      <c r="Y2251" s="5">
        <v>54</v>
      </c>
      <c r="Z2251" s="5">
        <v>3</v>
      </c>
      <c r="AA2251" s="5">
        <v>0</v>
      </c>
      <c r="AB2251" s="5">
        <v>0</v>
      </c>
      <c r="AC2251" s="5">
        <v>0</v>
      </c>
      <c r="AD2251" s="5">
        <v>69</v>
      </c>
      <c r="AE2251" s="5">
        <v>54</v>
      </c>
      <c r="AF2251" s="5">
        <v>3</v>
      </c>
      <c r="AG2251" s="6">
        <v>5.5555555555555554</v>
      </c>
      <c r="AH2251" s="6">
        <v>78.260869565217391</v>
      </c>
      <c r="AI2251" s="3"/>
      <c r="AJ2251" s="3"/>
    </row>
    <row r="2252" spans="1:36" hidden="1" x14ac:dyDescent="0.2">
      <c r="A2252" s="1" t="str">
        <f t="shared" si="35"/>
        <v>East StaffordshireIndian</v>
      </c>
      <c r="B2252" s="3" t="s">
        <v>473</v>
      </c>
      <c r="C2252" s="3" t="s">
        <v>474</v>
      </c>
      <c r="D2252" s="3" t="s">
        <v>710</v>
      </c>
      <c r="E2252" s="5">
        <v>916</v>
      </c>
      <c r="F2252" s="5">
        <v>47</v>
      </c>
      <c r="G2252" s="5">
        <v>36</v>
      </c>
      <c r="H2252" s="5">
        <v>19</v>
      </c>
      <c r="I2252" s="5">
        <v>47</v>
      </c>
      <c r="J2252" s="5">
        <v>99</v>
      </c>
      <c r="K2252" s="5">
        <v>22</v>
      </c>
      <c r="L2252" s="5">
        <v>0</v>
      </c>
      <c r="M2252" s="5">
        <v>351</v>
      </c>
      <c r="N2252" s="5">
        <v>0</v>
      </c>
      <c r="O2252" s="6">
        <v>5.1310043668122267</v>
      </c>
      <c r="P2252" s="6">
        <v>3.9301310043668121</v>
      </c>
      <c r="Q2252" s="6">
        <v>2.0742358078602621</v>
      </c>
      <c r="R2252" s="6">
        <v>5.1310043668122267</v>
      </c>
      <c r="S2252" s="6">
        <v>10.807860262008735</v>
      </c>
      <c r="T2252" s="6">
        <v>2.4017467248908297</v>
      </c>
      <c r="U2252" s="6">
        <v>0</v>
      </c>
      <c r="V2252" s="6">
        <v>38.318777292576421</v>
      </c>
      <c r="W2252" s="6">
        <v>0</v>
      </c>
      <c r="X2252" s="5">
        <v>450</v>
      </c>
      <c r="Y2252" s="5">
        <v>393</v>
      </c>
      <c r="Z2252" s="5">
        <v>16</v>
      </c>
      <c r="AA2252" s="5">
        <v>0</v>
      </c>
      <c r="AB2252" s="5">
        <v>0</v>
      </c>
      <c r="AC2252" s="5">
        <v>0</v>
      </c>
      <c r="AD2252" s="5">
        <v>450</v>
      </c>
      <c r="AE2252" s="5">
        <v>393</v>
      </c>
      <c r="AF2252" s="5">
        <v>16</v>
      </c>
      <c r="AG2252" s="6">
        <v>4.0712468193384224</v>
      </c>
      <c r="AH2252" s="6">
        <v>87.333333333333329</v>
      </c>
      <c r="AI2252" s="3"/>
      <c r="AJ2252" s="3"/>
    </row>
    <row r="2253" spans="1:36" hidden="1" x14ac:dyDescent="0.2">
      <c r="A2253" s="1" t="str">
        <f t="shared" si="35"/>
        <v>East StaffordshirePakistani</v>
      </c>
      <c r="B2253" s="3" t="s">
        <v>473</v>
      </c>
      <c r="C2253" s="3" t="s">
        <v>474</v>
      </c>
      <c r="D2253" s="3" t="s">
        <v>711</v>
      </c>
      <c r="E2253" s="5">
        <v>5598</v>
      </c>
      <c r="F2253" s="5">
        <v>667</v>
      </c>
      <c r="G2253" s="5">
        <v>426</v>
      </c>
      <c r="H2253" s="5">
        <v>254</v>
      </c>
      <c r="I2253" s="5">
        <v>315</v>
      </c>
      <c r="J2253" s="5">
        <v>1457</v>
      </c>
      <c r="K2253" s="5">
        <v>21</v>
      </c>
      <c r="L2253" s="5">
        <v>0</v>
      </c>
      <c r="M2253" s="5">
        <v>4485</v>
      </c>
      <c r="N2253" s="5">
        <v>0</v>
      </c>
      <c r="O2253" s="6">
        <v>11.914969632011433</v>
      </c>
      <c r="P2253" s="6">
        <v>7.609860664523044</v>
      </c>
      <c r="Q2253" s="6">
        <v>4.5373347624151483</v>
      </c>
      <c r="R2253" s="6">
        <v>5.627009646302251</v>
      </c>
      <c r="S2253" s="6">
        <v>26.027152554483745</v>
      </c>
      <c r="T2253" s="6">
        <v>0.37513397642015006</v>
      </c>
      <c r="U2253" s="6">
        <v>0</v>
      </c>
      <c r="V2253" s="6">
        <v>80.117899249732048</v>
      </c>
      <c r="W2253" s="6">
        <v>0</v>
      </c>
      <c r="X2253" s="5">
        <v>2068</v>
      </c>
      <c r="Y2253" s="5">
        <v>1370</v>
      </c>
      <c r="Z2253" s="5">
        <v>133</v>
      </c>
      <c r="AA2253" s="5">
        <v>0</v>
      </c>
      <c r="AB2253" s="5">
        <v>0</v>
      </c>
      <c r="AC2253" s="5">
        <v>0</v>
      </c>
      <c r="AD2253" s="5">
        <v>2068</v>
      </c>
      <c r="AE2253" s="5">
        <v>1370</v>
      </c>
      <c r="AF2253" s="5">
        <v>133</v>
      </c>
      <c r="AG2253" s="6">
        <v>9.7080291970802914</v>
      </c>
      <c r="AH2253" s="6">
        <v>66.247582205029019</v>
      </c>
      <c r="AI2253" s="3"/>
      <c r="AJ2253" s="3"/>
    </row>
    <row r="2254" spans="1:36" hidden="1" x14ac:dyDescent="0.2">
      <c r="A2254" s="1" t="str">
        <f t="shared" si="35"/>
        <v>East StaffordshireBangladeshi</v>
      </c>
      <c r="B2254" s="3" t="s">
        <v>473</v>
      </c>
      <c r="C2254" s="3" t="s">
        <v>474</v>
      </c>
      <c r="D2254" s="3" t="s">
        <v>712</v>
      </c>
      <c r="E2254" s="5">
        <v>157</v>
      </c>
      <c r="F2254" s="5">
        <v>7</v>
      </c>
      <c r="G2254" s="5">
        <v>2</v>
      </c>
      <c r="H2254" s="5">
        <v>6</v>
      </c>
      <c r="I2254" s="5">
        <v>5</v>
      </c>
      <c r="J2254" s="5">
        <v>23</v>
      </c>
      <c r="K2254" s="5">
        <v>0</v>
      </c>
      <c r="L2254" s="5">
        <v>0</v>
      </c>
      <c r="M2254" s="5">
        <v>107</v>
      </c>
      <c r="N2254" s="5">
        <v>0</v>
      </c>
      <c r="O2254" s="6">
        <v>4.4585987261146496</v>
      </c>
      <c r="P2254" s="6">
        <v>1.2738853503184713</v>
      </c>
      <c r="Q2254" s="6">
        <v>3.8216560509554141</v>
      </c>
      <c r="R2254" s="6">
        <v>3.1847133757961785</v>
      </c>
      <c r="S2254" s="6">
        <v>14.64968152866242</v>
      </c>
      <c r="T2254" s="6">
        <v>0</v>
      </c>
      <c r="U2254" s="6">
        <v>0</v>
      </c>
      <c r="V2254" s="6">
        <v>68.152866242038215</v>
      </c>
      <c r="W2254" s="6">
        <v>0</v>
      </c>
      <c r="X2254" s="5">
        <v>67</v>
      </c>
      <c r="Y2254" s="5">
        <v>43</v>
      </c>
      <c r="Z2254" s="5">
        <v>2</v>
      </c>
      <c r="AA2254" s="5">
        <v>0</v>
      </c>
      <c r="AB2254" s="5">
        <v>0</v>
      </c>
      <c r="AC2254" s="5">
        <v>0</v>
      </c>
      <c r="AD2254" s="5">
        <v>67</v>
      </c>
      <c r="AE2254" s="5">
        <v>43</v>
      </c>
      <c r="AF2254" s="5">
        <v>2</v>
      </c>
      <c r="AG2254" s="6">
        <v>4.6511627906976747</v>
      </c>
      <c r="AH2254" s="6">
        <v>64.179104477611943</v>
      </c>
      <c r="AI2254" s="3"/>
      <c r="AJ2254" s="3"/>
    </row>
    <row r="2255" spans="1:36" hidden="1" x14ac:dyDescent="0.2">
      <c r="A2255" s="1" t="str">
        <f t="shared" si="35"/>
        <v>East StaffordshireChinese</v>
      </c>
      <c r="B2255" s="3" t="s">
        <v>473</v>
      </c>
      <c r="C2255" s="3" t="s">
        <v>474</v>
      </c>
      <c r="D2255" s="3" t="s">
        <v>713</v>
      </c>
      <c r="E2255" s="5">
        <v>331</v>
      </c>
      <c r="F2255" s="5">
        <v>12</v>
      </c>
      <c r="G2255" s="5">
        <v>5</v>
      </c>
      <c r="H2255" s="5">
        <v>7</v>
      </c>
      <c r="I2255" s="5">
        <v>19</v>
      </c>
      <c r="J2255" s="5">
        <v>17</v>
      </c>
      <c r="K2255" s="5">
        <v>5</v>
      </c>
      <c r="L2255" s="5">
        <v>0</v>
      </c>
      <c r="M2255" s="5">
        <v>110</v>
      </c>
      <c r="N2255" s="5">
        <v>0</v>
      </c>
      <c r="O2255" s="6">
        <v>3.6253776435045317</v>
      </c>
      <c r="P2255" s="6">
        <v>1.5105740181268883</v>
      </c>
      <c r="Q2255" s="6">
        <v>2.1148036253776437</v>
      </c>
      <c r="R2255" s="6">
        <v>5.7401812688821749</v>
      </c>
      <c r="S2255" s="6">
        <v>5.1359516616314203</v>
      </c>
      <c r="T2255" s="6">
        <v>1.5105740181268883</v>
      </c>
      <c r="U2255" s="6">
        <v>0</v>
      </c>
      <c r="V2255" s="6">
        <v>33.23262839879154</v>
      </c>
      <c r="W2255" s="6">
        <v>0</v>
      </c>
      <c r="X2255" s="5">
        <v>141</v>
      </c>
      <c r="Y2255" s="5">
        <v>120</v>
      </c>
      <c r="Z2255" s="5">
        <v>4</v>
      </c>
      <c r="AA2255" s="5">
        <v>0</v>
      </c>
      <c r="AB2255" s="5">
        <v>0</v>
      </c>
      <c r="AC2255" s="5">
        <v>0</v>
      </c>
      <c r="AD2255" s="5">
        <v>141</v>
      </c>
      <c r="AE2255" s="5">
        <v>120</v>
      </c>
      <c r="AF2255" s="5">
        <v>4</v>
      </c>
      <c r="AG2255" s="6">
        <v>3.3333333333333335</v>
      </c>
      <c r="AH2255" s="6">
        <v>85.106382978723403</v>
      </c>
      <c r="AI2255" s="3"/>
      <c r="AJ2255" s="3"/>
    </row>
    <row r="2256" spans="1:36" hidden="1" x14ac:dyDescent="0.2">
      <c r="A2256" s="1" t="str">
        <f t="shared" si="35"/>
        <v>East StaffordshireAsian Other</v>
      </c>
      <c r="B2256" s="3" t="s">
        <v>473</v>
      </c>
      <c r="C2256" s="3" t="s">
        <v>474</v>
      </c>
      <c r="D2256" s="3" t="s">
        <v>714</v>
      </c>
      <c r="E2256" s="5">
        <v>862</v>
      </c>
      <c r="F2256" s="5">
        <v>96</v>
      </c>
      <c r="G2256" s="5">
        <v>71</v>
      </c>
      <c r="H2256" s="5">
        <v>56</v>
      </c>
      <c r="I2256" s="5">
        <v>36</v>
      </c>
      <c r="J2256" s="5">
        <v>203</v>
      </c>
      <c r="K2256" s="5">
        <v>4</v>
      </c>
      <c r="L2256" s="5">
        <v>0</v>
      </c>
      <c r="M2256" s="5">
        <v>490</v>
      </c>
      <c r="N2256" s="5">
        <v>0</v>
      </c>
      <c r="O2256" s="6">
        <v>11.136890951276103</v>
      </c>
      <c r="P2256" s="6">
        <v>8.2366589327146169</v>
      </c>
      <c r="Q2256" s="6">
        <v>6.4965197215777266</v>
      </c>
      <c r="R2256" s="6">
        <v>4.1763341067285387</v>
      </c>
      <c r="S2256" s="6">
        <v>23.549883990719259</v>
      </c>
      <c r="T2256" s="6">
        <v>0.46403712296983757</v>
      </c>
      <c r="U2256" s="6">
        <v>0</v>
      </c>
      <c r="V2256" s="6">
        <v>56.844547563805108</v>
      </c>
      <c r="W2256" s="6">
        <v>0</v>
      </c>
      <c r="X2256" s="5">
        <v>412</v>
      </c>
      <c r="Y2256" s="5">
        <v>323</v>
      </c>
      <c r="Z2256" s="5">
        <v>29</v>
      </c>
      <c r="AA2256" s="5">
        <v>0</v>
      </c>
      <c r="AB2256" s="5">
        <v>0</v>
      </c>
      <c r="AC2256" s="5">
        <v>0</v>
      </c>
      <c r="AD2256" s="5">
        <v>412</v>
      </c>
      <c r="AE2256" s="5">
        <v>323</v>
      </c>
      <c r="AF2256" s="5">
        <v>29</v>
      </c>
      <c r="AG2256" s="6">
        <v>8.9783281733746136</v>
      </c>
      <c r="AH2256" s="6">
        <v>78.398058252427191</v>
      </c>
      <c r="AI2256" s="3"/>
      <c r="AJ2256" s="3"/>
    </row>
    <row r="2257" spans="1:36" hidden="1" x14ac:dyDescent="0.2">
      <c r="A2257" s="1" t="str">
        <f t="shared" si="35"/>
        <v>East StaffordshireBlack African</v>
      </c>
      <c r="B2257" s="3" t="s">
        <v>473</v>
      </c>
      <c r="C2257" s="3" t="s">
        <v>474</v>
      </c>
      <c r="D2257" s="3" t="s">
        <v>715</v>
      </c>
      <c r="E2257" s="5">
        <v>333</v>
      </c>
      <c r="F2257" s="5">
        <v>54</v>
      </c>
      <c r="G2257" s="5">
        <v>23</v>
      </c>
      <c r="H2257" s="5">
        <v>35</v>
      </c>
      <c r="I2257" s="5">
        <v>24</v>
      </c>
      <c r="J2257" s="5">
        <v>62</v>
      </c>
      <c r="K2257" s="5">
        <v>0</v>
      </c>
      <c r="L2257" s="5">
        <v>0</v>
      </c>
      <c r="M2257" s="5">
        <v>188</v>
      </c>
      <c r="N2257" s="5">
        <v>0</v>
      </c>
      <c r="O2257" s="6">
        <v>16.216216216216218</v>
      </c>
      <c r="P2257" s="6">
        <v>6.9069069069069071</v>
      </c>
      <c r="Q2257" s="6">
        <v>10.51051051051051</v>
      </c>
      <c r="R2257" s="6">
        <v>7.2072072072072073</v>
      </c>
      <c r="S2257" s="6">
        <v>18.618618618618619</v>
      </c>
      <c r="T2257" s="6">
        <v>0</v>
      </c>
      <c r="U2257" s="6">
        <v>0</v>
      </c>
      <c r="V2257" s="6">
        <v>56.456456456456458</v>
      </c>
      <c r="W2257" s="6">
        <v>0</v>
      </c>
      <c r="X2257" s="5">
        <v>165</v>
      </c>
      <c r="Y2257" s="5">
        <v>138</v>
      </c>
      <c r="Z2257" s="5">
        <v>10</v>
      </c>
      <c r="AA2257" s="5">
        <v>0</v>
      </c>
      <c r="AB2257" s="5">
        <v>0</v>
      </c>
      <c r="AC2257" s="5">
        <v>0</v>
      </c>
      <c r="AD2257" s="5">
        <v>165</v>
      </c>
      <c r="AE2257" s="5">
        <v>138</v>
      </c>
      <c r="AF2257" s="5">
        <v>10</v>
      </c>
      <c r="AG2257" s="6">
        <v>7.2463768115942031</v>
      </c>
      <c r="AH2257" s="6">
        <v>83.63636363636364</v>
      </c>
      <c r="AI2257" s="3"/>
      <c r="AJ2257" s="3"/>
    </row>
    <row r="2258" spans="1:36" hidden="1" x14ac:dyDescent="0.2">
      <c r="A2258" s="1" t="str">
        <f t="shared" si="35"/>
        <v>East StaffordshireBlack Caribbean</v>
      </c>
      <c r="B2258" s="3" t="s">
        <v>473</v>
      </c>
      <c r="C2258" s="3" t="s">
        <v>474</v>
      </c>
      <c r="D2258" s="3" t="s">
        <v>716</v>
      </c>
      <c r="E2258" s="5">
        <v>500</v>
      </c>
      <c r="F2258" s="5">
        <v>39</v>
      </c>
      <c r="G2258" s="5">
        <v>10</v>
      </c>
      <c r="H2258" s="5">
        <v>33</v>
      </c>
      <c r="I2258" s="5">
        <v>34</v>
      </c>
      <c r="J2258" s="5">
        <v>66</v>
      </c>
      <c r="K2258" s="5">
        <v>2</v>
      </c>
      <c r="L2258" s="5">
        <v>0</v>
      </c>
      <c r="M2258" s="5">
        <v>280</v>
      </c>
      <c r="N2258" s="5">
        <v>0</v>
      </c>
      <c r="O2258" s="6">
        <v>7.8</v>
      </c>
      <c r="P2258" s="6">
        <v>2</v>
      </c>
      <c r="Q2258" s="6">
        <v>6.6</v>
      </c>
      <c r="R2258" s="6">
        <v>6.8</v>
      </c>
      <c r="S2258" s="6">
        <v>13.2</v>
      </c>
      <c r="T2258" s="6">
        <v>0.4</v>
      </c>
      <c r="U2258" s="6">
        <v>0</v>
      </c>
      <c r="V2258" s="6">
        <v>56</v>
      </c>
      <c r="W2258" s="6">
        <v>0</v>
      </c>
      <c r="X2258" s="5">
        <v>215</v>
      </c>
      <c r="Y2258" s="5">
        <v>177</v>
      </c>
      <c r="Z2258" s="5">
        <v>23</v>
      </c>
      <c r="AA2258" s="5">
        <v>0</v>
      </c>
      <c r="AB2258" s="5">
        <v>0</v>
      </c>
      <c r="AC2258" s="5">
        <v>0</v>
      </c>
      <c r="AD2258" s="5">
        <v>215</v>
      </c>
      <c r="AE2258" s="5">
        <v>177</v>
      </c>
      <c r="AF2258" s="5">
        <v>23</v>
      </c>
      <c r="AG2258" s="6">
        <v>12.994350282485875</v>
      </c>
      <c r="AH2258" s="6">
        <v>82.325581395348834</v>
      </c>
      <c r="AI2258" s="3"/>
      <c r="AJ2258" s="3"/>
    </row>
    <row r="2259" spans="1:36" hidden="1" x14ac:dyDescent="0.2">
      <c r="A2259" s="1" t="str">
        <f t="shared" si="35"/>
        <v>East StaffordshireBlack Other</v>
      </c>
      <c r="B2259" s="3" t="s">
        <v>473</v>
      </c>
      <c r="C2259" s="3" t="s">
        <v>474</v>
      </c>
      <c r="D2259" s="3" t="s">
        <v>717</v>
      </c>
      <c r="E2259" s="5">
        <v>190</v>
      </c>
      <c r="F2259" s="5">
        <v>25</v>
      </c>
      <c r="G2259" s="5">
        <v>14</v>
      </c>
      <c r="H2259" s="5">
        <v>18</v>
      </c>
      <c r="I2259" s="5">
        <v>13</v>
      </c>
      <c r="J2259" s="5">
        <v>28</v>
      </c>
      <c r="K2259" s="5">
        <v>5</v>
      </c>
      <c r="L2259" s="5">
        <v>0</v>
      </c>
      <c r="M2259" s="5">
        <v>78</v>
      </c>
      <c r="N2259" s="5">
        <v>0</v>
      </c>
      <c r="O2259" s="6">
        <v>13.157894736842104</v>
      </c>
      <c r="P2259" s="6">
        <v>7.3684210526315788</v>
      </c>
      <c r="Q2259" s="6">
        <v>9.473684210526315</v>
      </c>
      <c r="R2259" s="6">
        <v>6.8421052631578947</v>
      </c>
      <c r="S2259" s="6">
        <v>14.736842105263158</v>
      </c>
      <c r="T2259" s="6">
        <v>2.6315789473684212</v>
      </c>
      <c r="U2259" s="6">
        <v>0</v>
      </c>
      <c r="V2259" s="6">
        <v>41.05263157894737</v>
      </c>
      <c r="W2259" s="6">
        <v>0</v>
      </c>
      <c r="X2259" s="5">
        <v>102</v>
      </c>
      <c r="Y2259" s="5">
        <v>76</v>
      </c>
      <c r="Z2259" s="5">
        <v>19</v>
      </c>
      <c r="AA2259" s="5">
        <v>0</v>
      </c>
      <c r="AB2259" s="5">
        <v>0</v>
      </c>
      <c r="AC2259" s="5">
        <v>0</v>
      </c>
      <c r="AD2259" s="5">
        <v>102</v>
      </c>
      <c r="AE2259" s="5">
        <v>76</v>
      </c>
      <c r="AF2259" s="5">
        <v>19</v>
      </c>
      <c r="AG2259" s="6">
        <v>25</v>
      </c>
      <c r="AH2259" s="6">
        <v>74.509803921568633</v>
      </c>
      <c r="AI2259" s="3"/>
      <c r="AJ2259" s="3"/>
    </row>
    <row r="2260" spans="1:36" hidden="1" x14ac:dyDescent="0.2">
      <c r="A2260" s="1" t="str">
        <f t="shared" si="35"/>
        <v>East StaffordshireArab</v>
      </c>
      <c r="B2260" s="3" t="s">
        <v>473</v>
      </c>
      <c r="C2260" s="3" t="s">
        <v>474</v>
      </c>
      <c r="D2260" s="3" t="s">
        <v>699</v>
      </c>
      <c r="E2260" s="5">
        <v>91</v>
      </c>
      <c r="F2260" s="5">
        <v>8</v>
      </c>
      <c r="G2260" s="5">
        <v>8</v>
      </c>
      <c r="H2260" s="5">
        <v>1</v>
      </c>
      <c r="I2260" s="5">
        <v>6</v>
      </c>
      <c r="J2260" s="5">
        <v>8</v>
      </c>
      <c r="K2260" s="5">
        <v>0</v>
      </c>
      <c r="L2260" s="5">
        <v>0</v>
      </c>
      <c r="M2260" s="5">
        <v>32</v>
      </c>
      <c r="N2260" s="5">
        <v>0</v>
      </c>
      <c r="O2260" s="6">
        <v>8.791208791208792</v>
      </c>
      <c r="P2260" s="6">
        <v>8.791208791208792</v>
      </c>
      <c r="Q2260" s="6">
        <v>1.098901098901099</v>
      </c>
      <c r="R2260" s="6">
        <v>6.5934065934065931</v>
      </c>
      <c r="S2260" s="6">
        <v>8.791208791208792</v>
      </c>
      <c r="T2260" s="6">
        <v>0</v>
      </c>
      <c r="U2260" s="6">
        <v>0</v>
      </c>
      <c r="V2260" s="6">
        <v>35.164835164835168</v>
      </c>
      <c r="W2260" s="6">
        <v>0</v>
      </c>
      <c r="X2260" s="5">
        <v>42</v>
      </c>
      <c r="Y2260" s="5">
        <v>28</v>
      </c>
      <c r="Z2260" s="5">
        <v>2</v>
      </c>
      <c r="AA2260" s="5">
        <v>0</v>
      </c>
      <c r="AB2260" s="5">
        <v>0</v>
      </c>
      <c r="AC2260" s="5">
        <v>0</v>
      </c>
      <c r="AD2260" s="5">
        <v>42</v>
      </c>
      <c r="AE2260" s="5">
        <v>28</v>
      </c>
      <c r="AF2260" s="5">
        <v>2</v>
      </c>
      <c r="AG2260" s="6">
        <v>7.1428571428571432</v>
      </c>
      <c r="AH2260" s="6">
        <v>66.666666666666671</v>
      </c>
      <c r="AI2260" s="3"/>
      <c r="AJ2260" s="3"/>
    </row>
    <row r="2261" spans="1:36" hidden="1" x14ac:dyDescent="0.2">
      <c r="A2261" s="1" t="str">
        <f t="shared" si="35"/>
        <v>East StaffordshireOther</v>
      </c>
      <c r="B2261" s="3" t="s">
        <v>473</v>
      </c>
      <c r="C2261" s="3" t="s">
        <v>474</v>
      </c>
      <c r="D2261" s="3" t="s">
        <v>718</v>
      </c>
      <c r="E2261" s="5">
        <v>282</v>
      </c>
      <c r="F2261" s="5">
        <v>25</v>
      </c>
      <c r="G2261" s="5">
        <v>11</v>
      </c>
      <c r="H2261" s="5">
        <v>22</v>
      </c>
      <c r="I2261" s="5">
        <v>10</v>
      </c>
      <c r="J2261" s="5">
        <v>45</v>
      </c>
      <c r="K2261" s="5">
        <v>4</v>
      </c>
      <c r="L2261" s="5">
        <v>0</v>
      </c>
      <c r="M2261" s="5">
        <v>148</v>
      </c>
      <c r="N2261" s="5">
        <v>0</v>
      </c>
      <c r="O2261" s="6">
        <v>8.8652482269503547</v>
      </c>
      <c r="P2261" s="6">
        <v>3.9007092198581561</v>
      </c>
      <c r="Q2261" s="6">
        <v>7.8014184397163122</v>
      </c>
      <c r="R2261" s="6">
        <v>3.5460992907801416</v>
      </c>
      <c r="S2261" s="6">
        <v>15.957446808510639</v>
      </c>
      <c r="T2261" s="6">
        <v>1.4184397163120568</v>
      </c>
      <c r="U2261" s="6">
        <v>0</v>
      </c>
      <c r="V2261" s="6">
        <v>52.4822695035461</v>
      </c>
      <c r="W2261" s="6">
        <v>0</v>
      </c>
      <c r="X2261" s="5">
        <v>152</v>
      </c>
      <c r="Y2261" s="5">
        <v>115</v>
      </c>
      <c r="Z2261" s="5">
        <v>9</v>
      </c>
      <c r="AA2261" s="5">
        <v>0</v>
      </c>
      <c r="AB2261" s="5">
        <v>0</v>
      </c>
      <c r="AC2261" s="5">
        <v>0</v>
      </c>
      <c r="AD2261" s="5">
        <v>152</v>
      </c>
      <c r="AE2261" s="5">
        <v>115</v>
      </c>
      <c r="AF2261" s="5">
        <v>9</v>
      </c>
      <c r="AG2261" s="6">
        <v>7.8260869565217392</v>
      </c>
      <c r="AH2261" s="6">
        <v>75.65789473684211</v>
      </c>
      <c r="AI2261" s="3"/>
      <c r="AJ2261" s="3"/>
    </row>
    <row r="2262" spans="1:36" x14ac:dyDescent="0.2">
      <c r="A2262" s="1" t="str">
        <f t="shared" si="35"/>
        <v>EastbourneAll people</v>
      </c>
      <c r="B2262" s="3" t="s">
        <v>231</v>
      </c>
      <c r="C2262" s="3" t="s">
        <v>232</v>
      </c>
      <c r="D2262" s="3" t="s">
        <v>700</v>
      </c>
      <c r="E2262" s="5">
        <v>99412</v>
      </c>
      <c r="F2262" s="5">
        <v>8471</v>
      </c>
      <c r="G2262" s="5">
        <v>1523</v>
      </c>
      <c r="H2262" s="5">
        <v>8145</v>
      </c>
      <c r="I2262" s="5">
        <v>13162</v>
      </c>
      <c r="J2262" s="5">
        <v>4476</v>
      </c>
      <c r="K2262" s="5">
        <v>15342</v>
      </c>
      <c r="L2262" s="5">
        <v>4025</v>
      </c>
      <c r="M2262" s="5">
        <v>10790</v>
      </c>
      <c r="N2262" s="5">
        <v>0</v>
      </c>
      <c r="O2262" s="6">
        <v>8.5211040920613197</v>
      </c>
      <c r="P2262" s="6">
        <v>1.5320082082645958</v>
      </c>
      <c r="Q2262" s="6">
        <v>8.1931758741399427</v>
      </c>
      <c r="R2262" s="6">
        <v>13.239850319880899</v>
      </c>
      <c r="S2262" s="6">
        <v>4.5024745503560935</v>
      </c>
      <c r="T2262" s="6">
        <v>15.432744537882751</v>
      </c>
      <c r="U2262" s="6">
        <v>4.0488069850722246</v>
      </c>
      <c r="V2262" s="6">
        <v>10.853820464330262</v>
      </c>
      <c r="W2262" s="6">
        <v>0</v>
      </c>
      <c r="X2262" s="5">
        <v>30137</v>
      </c>
      <c r="Y2262" s="5">
        <v>26139</v>
      </c>
      <c r="Z2262" s="5">
        <v>1482</v>
      </c>
      <c r="AA2262" s="5">
        <v>2933</v>
      </c>
      <c r="AB2262" s="5">
        <v>2497</v>
      </c>
      <c r="AC2262" s="5">
        <v>195</v>
      </c>
      <c r="AD2262" s="5">
        <v>27204</v>
      </c>
      <c r="AE2262" s="5">
        <v>23642</v>
      </c>
      <c r="AF2262" s="5">
        <v>1287</v>
      </c>
      <c r="AG2262" s="6">
        <v>5.4437018864732254</v>
      </c>
      <c r="AH2262" s="6">
        <v>86.90633730333775</v>
      </c>
      <c r="AI2262" s="3">
        <v>7.8093712454945932</v>
      </c>
      <c r="AJ2262" s="3">
        <v>85.134674394817594</v>
      </c>
    </row>
    <row r="2263" spans="1:36" hidden="1" x14ac:dyDescent="0.2">
      <c r="A2263" s="1" t="str">
        <f t="shared" si="35"/>
        <v>EastbourneWhite British</v>
      </c>
      <c r="B2263" s="3" t="s">
        <v>231</v>
      </c>
      <c r="C2263" s="3" t="s">
        <v>232</v>
      </c>
      <c r="D2263" s="3" t="s">
        <v>701</v>
      </c>
      <c r="E2263" s="5">
        <v>86903</v>
      </c>
      <c r="F2263" s="5">
        <v>6416</v>
      </c>
      <c r="G2263" s="5">
        <v>1369</v>
      </c>
      <c r="H2263" s="5">
        <v>6569</v>
      </c>
      <c r="I2263" s="5">
        <v>10511</v>
      </c>
      <c r="J2263" s="5">
        <v>3940</v>
      </c>
      <c r="K2263" s="5">
        <v>13680</v>
      </c>
      <c r="L2263" s="5">
        <v>2448</v>
      </c>
      <c r="M2263" s="5">
        <v>8131</v>
      </c>
      <c r="N2263" s="5">
        <v>0</v>
      </c>
      <c r="O2263" s="6">
        <v>7.3829442021564269</v>
      </c>
      <c r="P2263" s="6">
        <v>1.5753196092194746</v>
      </c>
      <c r="Q2263" s="6">
        <v>7.559002566079422</v>
      </c>
      <c r="R2263" s="6">
        <v>12.095094530683635</v>
      </c>
      <c r="S2263" s="6">
        <v>4.5337905480823446</v>
      </c>
      <c r="T2263" s="6">
        <v>15.7416890095854</v>
      </c>
      <c r="U2263" s="6">
        <v>2.8169338227679135</v>
      </c>
      <c r="V2263" s="6">
        <v>9.3564088696592744</v>
      </c>
      <c r="W2263" s="6">
        <v>0</v>
      </c>
      <c r="X2263" s="5">
        <v>24908</v>
      </c>
      <c r="Y2263" s="5">
        <v>21560</v>
      </c>
      <c r="Z2263" s="5">
        <v>1188</v>
      </c>
      <c r="AA2263" s="5">
        <v>1725</v>
      </c>
      <c r="AB2263" s="5">
        <v>1427</v>
      </c>
      <c r="AC2263" s="5">
        <v>119</v>
      </c>
      <c r="AD2263" s="5">
        <v>23183</v>
      </c>
      <c r="AE2263" s="5">
        <v>20133</v>
      </c>
      <c r="AF2263" s="5">
        <v>1069</v>
      </c>
      <c r="AG2263" s="6">
        <v>5.3096905577906917</v>
      </c>
      <c r="AH2263" s="6">
        <v>86.843807962731319</v>
      </c>
      <c r="AI2263" s="3">
        <v>8.3391730903994397</v>
      </c>
      <c r="AJ2263" s="3">
        <v>82.724637681159422</v>
      </c>
    </row>
    <row r="2264" spans="1:36" hidden="1" x14ac:dyDescent="0.2">
      <c r="A2264" s="1" t="str">
        <f t="shared" si="35"/>
        <v>EastbourneMinorities - all other than White British</v>
      </c>
      <c r="B2264" s="3" t="s">
        <v>231</v>
      </c>
      <c r="C2264" s="3" t="s">
        <v>232</v>
      </c>
      <c r="D2264" s="3" t="s">
        <v>702</v>
      </c>
      <c r="E2264" s="5">
        <v>12509</v>
      </c>
      <c r="F2264" s="5">
        <v>2055</v>
      </c>
      <c r="G2264" s="5">
        <v>154</v>
      </c>
      <c r="H2264" s="5">
        <v>1576</v>
      </c>
      <c r="I2264" s="5">
        <v>2651</v>
      </c>
      <c r="J2264" s="5">
        <v>536</v>
      </c>
      <c r="K2264" s="5">
        <v>1662</v>
      </c>
      <c r="L2264" s="5">
        <v>1577</v>
      </c>
      <c r="M2264" s="5">
        <v>2659</v>
      </c>
      <c r="N2264" s="5">
        <v>0</v>
      </c>
      <c r="O2264" s="6">
        <v>16.428171716364218</v>
      </c>
      <c r="P2264" s="6">
        <v>1.2311135982092893</v>
      </c>
      <c r="Q2264" s="6">
        <v>12.598928771284674</v>
      </c>
      <c r="R2264" s="6">
        <v>21.19274122631705</v>
      </c>
      <c r="S2264" s="6">
        <v>4.284914861299864</v>
      </c>
      <c r="T2264" s="6">
        <v>13.286433767687265</v>
      </c>
      <c r="U2264" s="6">
        <v>12.606923015428892</v>
      </c>
      <c r="V2264" s="6">
        <v>21.256695179470782</v>
      </c>
      <c r="W2264" s="6">
        <v>0</v>
      </c>
      <c r="X2264" s="5">
        <v>5229</v>
      </c>
      <c r="Y2264" s="5">
        <v>4579</v>
      </c>
      <c r="Z2264" s="5">
        <v>294</v>
      </c>
      <c r="AA2264" s="5">
        <v>1208</v>
      </c>
      <c r="AB2264" s="5">
        <v>1070</v>
      </c>
      <c r="AC2264" s="5">
        <v>76</v>
      </c>
      <c r="AD2264" s="5">
        <v>4021</v>
      </c>
      <c r="AE2264" s="5">
        <v>3509</v>
      </c>
      <c r="AF2264" s="5">
        <v>218</v>
      </c>
      <c r="AG2264" s="6">
        <v>6.2125961812482187</v>
      </c>
      <c r="AH2264" s="6">
        <v>87.266849042526729</v>
      </c>
      <c r="AI2264" s="3">
        <v>7.1028037383177569</v>
      </c>
      <c r="AJ2264" s="3">
        <v>88.576158940397349</v>
      </c>
    </row>
    <row r="2265" spans="1:36" hidden="1" x14ac:dyDescent="0.2">
      <c r="A2265" s="1" t="str">
        <f t="shared" si="35"/>
        <v>EastbourneWhite Irish</v>
      </c>
      <c r="B2265" s="3" t="s">
        <v>231</v>
      </c>
      <c r="C2265" s="3" t="s">
        <v>232</v>
      </c>
      <c r="D2265" s="3" t="s">
        <v>703</v>
      </c>
      <c r="E2265" s="5">
        <v>978</v>
      </c>
      <c r="F2265" s="5">
        <v>70</v>
      </c>
      <c r="G2265" s="5">
        <v>12</v>
      </c>
      <c r="H2265" s="5">
        <v>68</v>
      </c>
      <c r="I2265" s="5">
        <v>116</v>
      </c>
      <c r="J2265" s="5">
        <v>43</v>
      </c>
      <c r="K2265" s="5">
        <v>103</v>
      </c>
      <c r="L2265" s="5">
        <v>29</v>
      </c>
      <c r="M2265" s="5">
        <v>115</v>
      </c>
      <c r="N2265" s="5">
        <v>0</v>
      </c>
      <c r="O2265" s="6">
        <v>7.1574642126789367</v>
      </c>
      <c r="P2265" s="6">
        <v>1.2269938650306749</v>
      </c>
      <c r="Q2265" s="6">
        <v>6.9529652351738243</v>
      </c>
      <c r="R2265" s="6">
        <v>11.860940695296524</v>
      </c>
      <c r="S2265" s="6">
        <v>4.3967280163599183</v>
      </c>
      <c r="T2265" s="6">
        <v>10.531697341513292</v>
      </c>
      <c r="U2265" s="6">
        <v>2.9652351738241309</v>
      </c>
      <c r="V2265" s="6">
        <v>11.758691206543967</v>
      </c>
      <c r="W2265" s="6">
        <v>0</v>
      </c>
      <c r="X2265" s="5">
        <v>268</v>
      </c>
      <c r="Y2265" s="5">
        <v>224</v>
      </c>
      <c r="Z2265" s="5">
        <v>16</v>
      </c>
      <c r="AA2265" s="5">
        <v>24</v>
      </c>
      <c r="AB2265" s="5">
        <v>16</v>
      </c>
      <c r="AC2265" s="5">
        <v>1</v>
      </c>
      <c r="AD2265" s="5">
        <v>244</v>
      </c>
      <c r="AE2265" s="5">
        <v>208</v>
      </c>
      <c r="AF2265" s="5">
        <v>15</v>
      </c>
      <c r="AG2265" s="6">
        <v>7.2115384615384617</v>
      </c>
      <c r="AH2265" s="6">
        <v>85.245901639344268</v>
      </c>
      <c r="AI2265" s="3">
        <v>6.25</v>
      </c>
      <c r="AJ2265" s="3">
        <v>66.666666666666671</v>
      </c>
    </row>
    <row r="2266" spans="1:36" hidden="1" x14ac:dyDescent="0.2">
      <c r="A2266" s="1" t="str">
        <f t="shared" si="35"/>
        <v>EastbourneWhite Gyspy or Irish Traveller</v>
      </c>
      <c r="B2266" s="3" t="s">
        <v>231</v>
      </c>
      <c r="C2266" s="3" t="s">
        <v>232</v>
      </c>
      <c r="D2266" s="3" t="s">
        <v>704</v>
      </c>
      <c r="E2266" s="5">
        <v>66</v>
      </c>
      <c r="F2266" s="5">
        <v>7</v>
      </c>
      <c r="G2266" s="5">
        <v>0</v>
      </c>
      <c r="H2266" s="5">
        <v>4</v>
      </c>
      <c r="I2266" s="5">
        <v>9</v>
      </c>
      <c r="J2266" s="5">
        <v>2</v>
      </c>
      <c r="K2266" s="5">
        <v>12</v>
      </c>
      <c r="L2266" s="5">
        <v>5</v>
      </c>
      <c r="M2266" s="5">
        <v>8</v>
      </c>
      <c r="N2266" s="5">
        <v>0</v>
      </c>
      <c r="O2266" s="6">
        <v>10.606060606060606</v>
      </c>
      <c r="P2266" s="6">
        <v>0</v>
      </c>
      <c r="Q2266" s="6">
        <v>6.0606060606060606</v>
      </c>
      <c r="R2266" s="6">
        <v>13.636363636363637</v>
      </c>
      <c r="S2266" s="6">
        <v>3.0303030303030303</v>
      </c>
      <c r="T2266" s="6">
        <v>18.181818181818183</v>
      </c>
      <c r="U2266" s="6">
        <v>7.5757575757575761</v>
      </c>
      <c r="V2266" s="6">
        <v>12.121212121212121</v>
      </c>
      <c r="W2266" s="6">
        <v>0</v>
      </c>
      <c r="X2266" s="5">
        <v>23</v>
      </c>
      <c r="Y2266" s="5">
        <v>12</v>
      </c>
      <c r="Z2266" s="5">
        <v>3</v>
      </c>
      <c r="AA2266" s="5">
        <v>2</v>
      </c>
      <c r="AB2266" s="5">
        <v>0</v>
      </c>
      <c r="AC2266" s="5">
        <v>0</v>
      </c>
      <c r="AD2266" s="5">
        <v>21</v>
      </c>
      <c r="AE2266" s="5">
        <v>12</v>
      </c>
      <c r="AF2266" s="5">
        <v>3</v>
      </c>
      <c r="AG2266" s="6">
        <v>25</v>
      </c>
      <c r="AH2266" s="6">
        <v>57.142857142857146</v>
      </c>
      <c r="AI2266" s="3"/>
      <c r="AJ2266" s="3">
        <v>0</v>
      </c>
    </row>
    <row r="2267" spans="1:36" hidden="1" x14ac:dyDescent="0.2">
      <c r="A2267" s="1" t="str">
        <f t="shared" si="35"/>
        <v>EastbourneWhite Other</v>
      </c>
      <c r="B2267" s="3" t="s">
        <v>231</v>
      </c>
      <c r="C2267" s="3" t="s">
        <v>232</v>
      </c>
      <c r="D2267" s="3" t="s">
        <v>705</v>
      </c>
      <c r="E2267" s="5">
        <v>5561</v>
      </c>
      <c r="F2267" s="5">
        <v>1080</v>
      </c>
      <c r="G2267" s="5">
        <v>51</v>
      </c>
      <c r="H2267" s="5">
        <v>753</v>
      </c>
      <c r="I2267" s="5">
        <v>1360</v>
      </c>
      <c r="J2267" s="5">
        <v>149</v>
      </c>
      <c r="K2267" s="5">
        <v>756</v>
      </c>
      <c r="L2267" s="5">
        <v>932</v>
      </c>
      <c r="M2267" s="5">
        <v>1491</v>
      </c>
      <c r="N2267" s="5">
        <v>0</v>
      </c>
      <c r="O2267" s="6">
        <v>19.420967451897141</v>
      </c>
      <c r="P2267" s="6">
        <v>0.91710124078403166</v>
      </c>
      <c r="Q2267" s="6">
        <v>13.540730084517174</v>
      </c>
      <c r="R2267" s="6">
        <v>24.456033087574177</v>
      </c>
      <c r="S2267" s="6">
        <v>2.6793742132709943</v>
      </c>
      <c r="T2267" s="6">
        <v>13.594677216327998</v>
      </c>
      <c r="U2267" s="6">
        <v>16.75957561589642</v>
      </c>
      <c r="V2267" s="6">
        <v>26.81172450998022</v>
      </c>
      <c r="W2267" s="6">
        <v>0</v>
      </c>
      <c r="X2267" s="5">
        <v>2725</v>
      </c>
      <c r="Y2267" s="5">
        <v>2490</v>
      </c>
      <c r="Z2267" s="5">
        <v>143</v>
      </c>
      <c r="AA2267" s="5">
        <v>736</v>
      </c>
      <c r="AB2267" s="5">
        <v>670</v>
      </c>
      <c r="AC2267" s="5">
        <v>42</v>
      </c>
      <c r="AD2267" s="5">
        <v>1989</v>
      </c>
      <c r="AE2267" s="5">
        <v>1820</v>
      </c>
      <c r="AF2267" s="5">
        <v>101</v>
      </c>
      <c r="AG2267" s="6">
        <v>5.5494505494505493</v>
      </c>
      <c r="AH2267" s="6">
        <v>91.503267973856211</v>
      </c>
      <c r="AI2267" s="3">
        <v>6.2686567164179108</v>
      </c>
      <c r="AJ2267" s="3">
        <v>91.032608695652172</v>
      </c>
    </row>
    <row r="2268" spans="1:36" hidden="1" x14ac:dyDescent="0.2">
      <c r="A2268" s="1" t="str">
        <f t="shared" si="35"/>
        <v>EastbourneMixed White and Black Caribbean</v>
      </c>
      <c r="B2268" s="3" t="s">
        <v>231</v>
      </c>
      <c r="C2268" s="3" t="s">
        <v>232</v>
      </c>
      <c r="D2268" s="3" t="s">
        <v>706</v>
      </c>
      <c r="E2268" s="5">
        <v>434</v>
      </c>
      <c r="F2268" s="5">
        <v>86</v>
      </c>
      <c r="G2268" s="5">
        <v>22</v>
      </c>
      <c r="H2268" s="5">
        <v>71</v>
      </c>
      <c r="I2268" s="5">
        <v>111</v>
      </c>
      <c r="J2268" s="5">
        <v>46</v>
      </c>
      <c r="K2268" s="5">
        <v>57</v>
      </c>
      <c r="L2268" s="5">
        <v>45</v>
      </c>
      <c r="M2268" s="5">
        <v>69</v>
      </c>
      <c r="N2268" s="5">
        <v>0</v>
      </c>
      <c r="O2268" s="6">
        <v>19.815668202764979</v>
      </c>
      <c r="P2268" s="6">
        <v>5.0691244239631335</v>
      </c>
      <c r="Q2268" s="6">
        <v>16.359447004608295</v>
      </c>
      <c r="R2268" s="6">
        <v>25.576036866359448</v>
      </c>
      <c r="S2268" s="6">
        <v>10.599078341013826</v>
      </c>
      <c r="T2268" s="6">
        <v>13.133640552995391</v>
      </c>
      <c r="U2268" s="6">
        <v>10.368663594470046</v>
      </c>
      <c r="V2268" s="6">
        <v>15.898617511520737</v>
      </c>
      <c r="W2268" s="6">
        <v>0</v>
      </c>
      <c r="X2268" s="5">
        <v>115</v>
      </c>
      <c r="Y2268" s="5">
        <v>90</v>
      </c>
      <c r="Z2268" s="5">
        <v>13</v>
      </c>
      <c r="AA2268" s="5">
        <v>21</v>
      </c>
      <c r="AB2268" s="5">
        <v>16</v>
      </c>
      <c r="AC2268" s="5">
        <v>1</v>
      </c>
      <c r="AD2268" s="5">
        <v>94</v>
      </c>
      <c r="AE2268" s="5">
        <v>74</v>
      </c>
      <c r="AF2268" s="5">
        <v>12</v>
      </c>
      <c r="AG2268" s="6">
        <v>16.216216216216218</v>
      </c>
      <c r="AH2268" s="6">
        <v>78.723404255319153</v>
      </c>
      <c r="AI2268" s="3">
        <v>6.25</v>
      </c>
      <c r="AJ2268" s="3">
        <v>76.19047619047619</v>
      </c>
    </row>
    <row r="2269" spans="1:36" hidden="1" x14ac:dyDescent="0.2">
      <c r="A2269" s="1" t="str">
        <f t="shared" si="35"/>
        <v>EastbourneMixed White and Black African</v>
      </c>
      <c r="B2269" s="3" t="s">
        <v>231</v>
      </c>
      <c r="C2269" s="3" t="s">
        <v>232</v>
      </c>
      <c r="D2269" s="3" t="s">
        <v>707</v>
      </c>
      <c r="E2269" s="5">
        <v>302</v>
      </c>
      <c r="F2269" s="5">
        <v>36</v>
      </c>
      <c r="G2269" s="5">
        <v>0</v>
      </c>
      <c r="H2269" s="5">
        <v>33</v>
      </c>
      <c r="I2269" s="5">
        <v>48</v>
      </c>
      <c r="J2269" s="5">
        <v>13</v>
      </c>
      <c r="K2269" s="5">
        <v>35</v>
      </c>
      <c r="L2269" s="5">
        <v>27</v>
      </c>
      <c r="M2269" s="5">
        <v>54</v>
      </c>
      <c r="N2269" s="5">
        <v>0</v>
      </c>
      <c r="O2269" s="6">
        <v>11.920529801324504</v>
      </c>
      <c r="P2269" s="6">
        <v>0</v>
      </c>
      <c r="Q2269" s="6">
        <v>10.927152317880795</v>
      </c>
      <c r="R2269" s="6">
        <v>15.894039735099337</v>
      </c>
      <c r="S2269" s="6">
        <v>4.3046357615894042</v>
      </c>
      <c r="T2269" s="6">
        <v>11.589403973509933</v>
      </c>
      <c r="U2269" s="6">
        <v>8.9403973509933774</v>
      </c>
      <c r="V2269" s="6">
        <v>17.880794701986755</v>
      </c>
      <c r="W2269" s="6">
        <v>0</v>
      </c>
      <c r="X2269" s="5">
        <v>62</v>
      </c>
      <c r="Y2269" s="5">
        <v>51</v>
      </c>
      <c r="Z2269" s="5">
        <v>7</v>
      </c>
      <c r="AA2269" s="5">
        <v>15</v>
      </c>
      <c r="AB2269" s="5">
        <v>10</v>
      </c>
      <c r="AC2269" s="5">
        <v>2</v>
      </c>
      <c r="AD2269" s="5">
        <v>47</v>
      </c>
      <c r="AE2269" s="5">
        <v>41</v>
      </c>
      <c r="AF2269" s="5">
        <v>5</v>
      </c>
      <c r="AG2269" s="6">
        <v>12.195121951219512</v>
      </c>
      <c r="AH2269" s="6">
        <v>87.234042553191486</v>
      </c>
      <c r="AI2269" s="3">
        <v>20</v>
      </c>
      <c r="AJ2269" s="3">
        <v>66.666666666666671</v>
      </c>
    </row>
    <row r="2270" spans="1:36" hidden="1" x14ac:dyDescent="0.2">
      <c r="A2270" s="1" t="str">
        <f t="shared" si="35"/>
        <v>EastbourneMixed White and Asian</v>
      </c>
      <c r="B2270" s="3" t="s">
        <v>231</v>
      </c>
      <c r="C2270" s="3" t="s">
        <v>232</v>
      </c>
      <c r="D2270" s="3" t="s">
        <v>708</v>
      </c>
      <c r="E2270" s="5">
        <v>572</v>
      </c>
      <c r="F2270" s="5">
        <v>69</v>
      </c>
      <c r="G2270" s="5">
        <v>10</v>
      </c>
      <c r="H2270" s="5">
        <v>50</v>
      </c>
      <c r="I2270" s="5">
        <v>87</v>
      </c>
      <c r="J2270" s="5">
        <v>25</v>
      </c>
      <c r="K2270" s="5">
        <v>93</v>
      </c>
      <c r="L2270" s="5">
        <v>53</v>
      </c>
      <c r="M2270" s="5">
        <v>86</v>
      </c>
      <c r="N2270" s="5">
        <v>0</v>
      </c>
      <c r="O2270" s="6">
        <v>12.062937062937063</v>
      </c>
      <c r="P2270" s="6">
        <v>1.7482517482517483</v>
      </c>
      <c r="Q2270" s="6">
        <v>8.7412587412587417</v>
      </c>
      <c r="R2270" s="6">
        <v>15.20979020979021</v>
      </c>
      <c r="S2270" s="6">
        <v>4.3706293706293708</v>
      </c>
      <c r="T2270" s="6">
        <v>16.25874125874126</v>
      </c>
      <c r="U2270" s="6">
        <v>9.265734265734265</v>
      </c>
      <c r="V2270" s="6">
        <v>15.034965034965035</v>
      </c>
      <c r="W2270" s="6">
        <v>0</v>
      </c>
      <c r="X2270" s="5">
        <v>127</v>
      </c>
      <c r="Y2270" s="5">
        <v>104</v>
      </c>
      <c r="Z2270" s="5">
        <v>3</v>
      </c>
      <c r="AA2270" s="5">
        <v>21</v>
      </c>
      <c r="AB2270" s="5">
        <v>15</v>
      </c>
      <c r="AC2270" s="5">
        <v>2</v>
      </c>
      <c r="AD2270" s="5">
        <v>106</v>
      </c>
      <c r="AE2270" s="5">
        <v>89</v>
      </c>
      <c r="AF2270" s="5">
        <v>1</v>
      </c>
      <c r="AG2270" s="6">
        <v>1.1235955056179776</v>
      </c>
      <c r="AH2270" s="6">
        <v>83.962264150943398</v>
      </c>
      <c r="AI2270" s="3">
        <v>13.333333333333334</v>
      </c>
      <c r="AJ2270" s="3">
        <v>71.428571428571431</v>
      </c>
    </row>
    <row r="2271" spans="1:36" hidden="1" x14ac:dyDescent="0.2">
      <c r="A2271" s="1" t="str">
        <f t="shared" si="35"/>
        <v>EastbourneMixed Other</v>
      </c>
      <c r="B2271" s="3" t="s">
        <v>231</v>
      </c>
      <c r="C2271" s="3" t="s">
        <v>232</v>
      </c>
      <c r="D2271" s="3" t="s">
        <v>709</v>
      </c>
      <c r="E2271" s="5">
        <v>483</v>
      </c>
      <c r="F2271" s="5">
        <v>68</v>
      </c>
      <c r="G2271" s="5">
        <v>9</v>
      </c>
      <c r="H2271" s="5">
        <v>60</v>
      </c>
      <c r="I2271" s="5">
        <v>93</v>
      </c>
      <c r="J2271" s="5">
        <v>35</v>
      </c>
      <c r="K2271" s="5">
        <v>59</v>
      </c>
      <c r="L2271" s="5">
        <v>42</v>
      </c>
      <c r="M2271" s="5">
        <v>70</v>
      </c>
      <c r="N2271" s="5">
        <v>0</v>
      </c>
      <c r="O2271" s="6">
        <v>14.078674948240165</v>
      </c>
      <c r="P2271" s="6">
        <v>1.8633540372670807</v>
      </c>
      <c r="Q2271" s="6">
        <v>12.422360248447205</v>
      </c>
      <c r="R2271" s="6">
        <v>19.254658385093169</v>
      </c>
      <c r="S2271" s="6">
        <v>7.2463768115942031</v>
      </c>
      <c r="T2271" s="6">
        <v>12.215320910973086</v>
      </c>
      <c r="U2271" s="6">
        <v>8.695652173913043</v>
      </c>
      <c r="V2271" s="6">
        <v>14.492753623188406</v>
      </c>
      <c r="W2271" s="6">
        <v>0</v>
      </c>
      <c r="X2271" s="5">
        <v>154</v>
      </c>
      <c r="Y2271" s="5">
        <v>126</v>
      </c>
      <c r="Z2271" s="5">
        <v>11</v>
      </c>
      <c r="AA2271" s="5">
        <v>26</v>
      </c>
      <c r="AB2271" s="5">
        <v>23</v>
      </c>
      <c r="AC2271" s="5">
        <v>4</v>
      </c>
      <c r="AD2271" s="5">
        <v>128</v>
      </c>
      <c r="AE2271" s="5">
        <v>103</v>
      </c>
      <c r="AF2271" s="5">
        <v>7</v>
      </c>
      <c r="AG2271" s="6">
        <v>6.7961165048543686</v>
      </c>
      <c r="AH2271" s="6">
        <v>80.46875</v>
      </c>
      <c r="AI2271" s="3">
        <v>17.391304347826086</v>
      </c>
      <c r="AJ2271" s="3">
        <v>88.461538461538467</v>
      </c>
    </row>
    <row r="2272" spans="1:36" hidden="1" x14ac:dyDescent="0.2">
      <c r="A2272" s="1" t="str">
        <f t="shared" si="35"/>
        <v>EastbourneIndian</v>
      </c>
      <c r="B2272" s="3" t="s">
        <v>231</v>
      </c>
      <c r="C2272" s="3" t="s">
        <v>232</v>
      </c>
      <c r="D2272" s="3" t="s">
        <v>710</v>
      </c>
      <c r="E2272" s="5">
        <v>671</v>
      </c>
      <c r="F2272" s="5">
        <v>106</v>
      </c>
      <c r="G2272" s="5">
        <v>3</v>
      </c>
      <c r="H2272" s="5">
        <v>101</v>
      </c>
      <c r="I2272" s="5">
        <v>140</v>
      </c>
      <c r="J2272" s="5">
        <v>30</v>
      </c>
      <c r="K2272" s="5">
        <v>81</v>
      </c>
      <c r="L2272" s="5">
        <v>80</v>
      </c>
      <c r="M2272" s="5">
        <v>133</v>
      </c>
      <c r="N2272" s="5">
        <v>0</v>
      </c>
      <c r="O2272" s="6">
        <v>15.797317436661698</v>
      </c>
      <c r="P2272" s="6">
        <v>0.44709388971684055</v>
      </c>
      <c r="Q2272" s="6">
        <v>15.052160953800298</v>
      </c>
      <c r="R2272" s="6">
        <v>20.864381520119224</v>
      </c>
      <c r="S2272" s="6">
        <v>4.4709388971684056</v>
      </c>
      <c r="T2272" s="6">
        <v>12.071535022354695</v>
      </c>
      <c r="U2272" s="6">
        <v>11.922503725782414</v>
      </c>
      <c r="V2272" s="6">
        <v>19.821162444113263</v>
      </c>
      <c r="W2272" s="6">
        <v>0</v>
      </c>
      <c r="X2272" s="5">
        <v>330</v>
      </c>
      <c r="Y2272" s="5">
        <v>303</v>
      </c>
      <c r="Z2272" s="5">
        <v>10</v>
      </c>
      <c r="AA2272" s="5">
        <v>76</v>
      </c>
      <c r="AB2272" s="5">
        <v>71</v>
      </c>
      <c r="AC2272" s="5">
        <v>5</v>
      </c>
      <c r="AD2272" s="5">
        <v>254</v>
      </c>
      <c r="AE2272" s="5">
        <v>232</v>
      </c>
      <c r="AF2272" s="5">
        <v>5</v>
      </c>
      <c r="AG2272" s="6">
        <v>2.1551724137931036</v>
      </c>
      <c r="AH2272" s="6">
        <v>91.338582677165348</v>
      </c>
      <c r="AI2272" s="3">
        <v>7.042253521126761</v>
      </c>
      <c r="AJ2272" s="3">
        <v>93.421052631578945</v>
      </c>
    </row>
    <row r="2273" spans="1:36" hidden="1" x14ac:dyDescent="0.2">
      <c r="A2273" s="1" t="str">
        <f t="shared" si="35"/>
        <v>EastbournePakistani</v>
      </c>
      <c r="B2273" s="3" t="s">
        <v>231</v>
      </c>
      <c r="C2273" s="3" t="s">
        <v>232</v>
      </c>
      <c r="D2273" s="3" t="s">
        <v>711</v>
      </c>
      <c r="E2273" s="5">
        <v>107</v>
      </c>
      <c r="F2273" s="5">
        <v>9</v>
      </c>
      <c r="G2273" s="5">
        <v>1</v>
      </c>
      <c r="H2273" s="5">
        <v>7</v>
      </c>
      <c r="I2273" s="5">
        <v>19</v>
      </c>
      <c r="J2273" s="5">
        <v>1</v>
      </c>
      <c r="K2273" s="5">
        <v>9</v>
      </c>
      <c r="L2273" s="5">
        <v>8</v>
      </c>
      <c r="M2273" s="5">
        <v>21</v>
      </c>
      <c r="N2273" s="5">
        <v>0</v>
      </c>
      <c r="O2273" s="6">
        <v>8.4112149532710276</v>
      </c>
      <c r="P2273" s="6">
        <v>0.93457943925233644</v>
      </c>
      <c r="Q2273" s="6">
        <v>6.5420560747663554</v>
      </c>
      <c r="R2273" s="6">
        <v>17.757009345794394</v>
      </c>
      <c r="S2273" s="6">
        <v>0.93457943925233644</v>
      </c>
      <c r="T2273" s="6">
        <v>8.4112149532710276</v>
      </c>
      <c r="U2273" s="6">
        <v>7.4766355140186915</v>
      </c>
      <c r="V2273" s="6">
        <v>19.626168224299064</v>
      </c>
      <c r="W2273" s="6">
        <v>0</v>
      </c>
      <c r="X2273" s="5">
        <v>40</v>
      </c>
      <c r="Y2273" s="5">
        <v>26</v>
      </c>
      <c r="Z2273" s="5">
        <v>0</v>
      </c>
      <c r="AA2273" s="5">
        <v>3</v>
      </c>
      <c r="AB2273" s="5">
        <v>3</v>
      </c>
      <c r="AC2273" s="5">
        <v>0</v>
      </c>
      <c r="AD2273" s="5">
        <v>37</v>
      </c>
      <c r="AE2273" s="5">
        <v>23</v>
      </c>
      <c r="AF2273" s="5">
        <v>0</v>
      </c>
      <c r="AG2273" s="6">
        <v>0</v>
      </c>
      <c r="AH2273" s="6">
        <v>62.162162162162161</v>
      </c>
      <c r="AI2273" s="3">
        <v>0</v>
      </c>
      <c r="AJ2273" s="3">
        <v>100</v>
      </c>
    </row>
    <row r="2274" spans="1:36" hidden="1" x14ac:dyDescent="0.2">
      <c r="A2274" s="1" t="str">
        <f t="shared" si="35"/>
        <v>EastbourneBangladeshi</v>
      </c>
      <c r="B2274" s="3" t="s">
        <v>231</v>
      </c>
      <c r="C2274" s="3" t="s">
        <v>232</v>
      </c>
      <c r="D2274" s="3" t="s">
        <v>712</v>
      </c>
      <c r="E2274" s="5">
        <v>287</v>
      </c>
      <c r="F2274" s="5">
        <v>47</v>
      </c>
      <c r="G2274" s="5">
        <v>3</v>
      </c>
      <c r="H2274" s="5">
        <v>43</v>
      </c>
      <c r="I2274" s="5">
        <v>70</v>
      </c>
      <c r="J2274" s="5">
        <v>33</v>
      </c>
      <c r="K2274" s="5">
        <v>45</v>
      </c>
      <c r="L2274" s="5">
        <v>28</v>
      </c>
      <c r="M2274" s="5">
        <v>35</v>
      </c>
      <c r="N2274" s="5">
        <v>0</v>
      </c>
      <c r="O2274" s="6">
        <v>16.376306620209061</v>
      </c>
      <c r="P2274" s="6">
        <v>1.0452961672473868</v>
      </c>
      <c r="Q2274" s="6">
        <v>14.982578397212544</v>
      </c>
      <c r="R2274" s="6">
        <v>24.390243902439025</v>
      </c>
      <c r="S2274" s="6">
        <v>11.498257839721255</v>
      </c>
      <c r="T2274" s="6">
        <v>15.679442508710801</v>
      </c>
      <c r="U2274" s="6">
        <v>9.7560975609756095</v>
      </c>
      <c r="V2274" s="6">
        <v>12.195121951219512</v>
      </c>
      <c r="W2274" s="6">
        <v>0</v>
      </c>
      <c r="X2274" s="5">
        <v>114</v>
      </c>
      <c r="Y2274" s="5">
        <v>74</v>
      </c>
      <c r="Z2274" s="5">
        <v>9</v>
      </c>
      <c r="AA2274" s="5">
        <v>27</v>
      </c>
      <c r="AB2274" s="5">
        <v>17</v>
      </c>
      <c r="AC2274" s="5">
        <v>3</v>
      </c>
      <c r="AD2274" s="5">
        <v>87</v>
      </c>
      <c r="AE2274" s="5">
        <v>57</v>
      </c>
      <c r="AF2274" s="5">
        <v>6</v>
      </c>
      <c r="AG2274" s="6">
        <v>10.526315789473685</v>
      </c>
      <c r="AH2274" s="6">
        <v>65.517241379310349</v>
      </c>
      <c r="AI2274" s="3">
        <v>17.647058823529413</v>
      </c>
      <c r="AJ2274" s="3">
        <v>62.962962962962962</v>
      </c>
    </row>
    <row r="2275" spans="1:36" hidden="1" x14ac:dyDescent="0.2">
      <c r="A2275" s="1" t="str">
        <f t="shared" si="35"/>
        <v>EastbourneChinese</v>
      </c>
      <c r="B2275" s="3" t="s">
        <v>231</v>
      </c>
      <c r="C2275" s="3" t="s">
        <v>232</v>
      </c>
      <c r="D2275" s="3" t="s">
        <v>713</v>
      </c>
      <c r="E2275" s="5">
        <v>621</v>
      </c>
      <c r="F2275" s="5">
        <v>81</v>
      </c>
      <c r="G2275" s="5">
        <v>9</v>
      </c>
      <c r="H2275" s="5">
        <v>73</v>
      </c>
      <c r="I2275" s="5">
        <v>97</v>
      </c>
      <c r="J2275" s="5">
        <v>23</v>
      </c>
      <c r="K2275" s="5">
        <v>75</v>
      </c>
      <c r="L2275" s="5">
        <v>56</v>
      </c>
      <c r="M2275" s="5">
        <v>103</v>
      </c>
      <c r="N2275" s="5">
        <v>0</v>
      </c>
      <c r="O2275" s="6">
        <v>13.043478260869565</v>
      </c>
      <c r="P2275" s="6">
        <v>1.4492753623188406</v>
      </c>
      <c r="Q2275" s="6">
        <v>11.75523349436393</v>
      </c>
      <c r="R2275" s="6">
        <v>15.619967793880837</v>
      </c>
      <c r="S2275" s="6">
        <v>3.7037037037037037</v>
      </c>
      <c r="T2275" s="6">
        <v>12.077294685990339</v>
      </c>
      <c r="U2275" s="6">
        <v>9.0177133655394517</v>
      </c>
      <c r="V2275" s="6">
        <v>16.586151368760063</v>
      </c>
      <c r="W2275" s="6">
        <v>0</v>
      </c>
      <c r="X2275" s="5">
        <v>193</v>
      </c>
      <c r="Y2275" s="5">
        <v>161</v>
      </c>
      <c r="Z2275" s="5">
        <v>5</v>
      </c>
      <c r="AA2275" s="5">
        <v>40</v>
      </c>
      <c r="AB2275" s="5">
        <v>35</v>
      </c>
      <c r="AC2275" s="5">
        <v>1</v>
      </c>
      <c r="AD2275" s="5">
        <v>153</v>
      </c>
      <c r="AE2275" s="5">
        <v>126</v>
      </c>
      <c r="AF2275" s="5">
        <v>4</v>
      </c>
      <c r="AG2275" s="6">
        <v>3.1746031746031744</v>
      </c>
      <c r="AH2275" s="6">
        <v>82.352941176470594</v>
      </c>
      <c r="AI2275" s="3">
        <v>2.8571428571428572</v>
      </c>
      <c r="AJ2275" s="3">
        <v>87.5</v>
      </c>
    </row>
    <row r="2276" spans="1:36" hidden="1" x14ac:dyDescent="0.2">
      <c r="A2276" s="1" t="str">
        <f t="shared" si="35"/>
        <v>EastbourneAsian Other</v>
      </c>
      <c r="B2276" s="3" t="s">
        <v>231</v>
      </c>
      <c r="C2276" s="3" t="s">
        <v>232</v>
      </c>
      <c r="D2276" s="3" t="s">
        <v>714</v>
      </c>
      <c r="E2276" s="5">
        <v>1109</v>
      </c>
      <c r="F2276" s="5">
        <v>159</v>
      </c>
      <c r="G2276" s="5">
        <v>15</v>
      </c>
      <c r="H2276" s="5">
        <v>116</v>
      </c>
      <c r="I2276" s="5">
        <v>202</v>
      </c>
      <c r="J2276" s="5">
        <v>55</v>
      </c>
      <c r="K2276" s="5">
        <v>143</v>
      </c>
      <c r="L2276" s="5">
        <v>119</v>
      </c>
      <c r="M2276" s="5">
        <v>207</v>
      </c>
      <c r="N2276" s="5">
        <v>0</v>
      </c>
      <c r="O2276" s="6">
        <v>14.337240757439135</v>
      </c>
      <c r="P2276" s="6">
        <v>1.3525698827772767</v>
      </c>
      <c r="Q2276" s="6">
        <v>10.459873760144275</v>
      </c>
      <c r="R2276" s="6">
        <v>18.214607754733994</v>
      </c>
      <c r="S2276" s="6">
        <v>4.9594229035166819</v>
      </c>
      <c r="T2276" s="6">
        <v>12.894499549143372</v>
      </c>
      <c r="U2276" s="6">
        <v>10.730387736699729</v>
      </c>
      <c r="V2276" s="6">
        <v>18.665464382326419</v>
      </c>
      <c r="W2276" s="6">
        <v>0</v>
      </c>
      <c r="X2276" s="5">
        <v>514</v>
      </c>
      <c r="Y2276" s="5">
        <v>452</v>
      </c>
      <c r="Z2276" s="5">
        <v>14</v>
      </c>
      <c r="AA2276" s="5">
        <v>101</v>
      </c>
      <c r="AB2276" s="5">
        <v>90</v>
      </c>
      <c r="AC2276" s="5">
        <v>2</v>
      </c>
      <c r="AD2276" s="5">
        <v>413</v>
      </c>
      <c r="AE2276" s="5">
        <v>362</v>
      </c>
      <c r="AF2276" s="5">
        <v>12</v>
      </c>
      <c r="AG2276" s="6">
        <v>3.3149171270718232</v>
      </c>
      <c r="AH2276" s="6">
        <v>87.651331719128336</v>
      </c>
      <c r="AI2276" s="3">
        <v>2.2222222222222223</v>
      </c>
      <c r="AJ2276" s="3">
        <v>89.10891089108911</v>
      </c>
    </row>
    <row r="2277" spans="1:36" hidden="1" x14ac:dyDescent="0.2">
      <c r="A2277" s="1" t="str">
        <f t="shared" si="35"/>
        <v>EastbourneBlack African</v>
      </c>
      <c r="B2277" s="3" t="s">
        <v>231</v>
      </c>
      <c r="C2277" s="3" t="s">
        <v>232</v>
      </c>
      <c r="D2277" s="3" t="s">
        <v>715</v>
      </c>
      <c r="E2277" s="5">
        <v>517</v>
      </c>
      <c r="F2277" s="5">
        <v>92</v>
      </c>
      <c r="G2277" s="5">
        <v>5</v>
      </c>
      <c r="H2277" s="5">
        <v>87</v>
      </c>
      <c r="I2277" s="5">
        <v>113</v>
      </c>
      <c r="J2277" s="5">
        <v>32</v>
      </c>
      <c r="K2277" s="5">
        <v>75</v>
      </c>
      <c r="L2277" s="5">
        <v>58</v>
      </c>
      <c r="M2277" s="5">
        <v>112</v>
      </c>
      <c r="N2277" s="5">
        <v>0</v>
      </c>
      <c r="O2277" s="6">
        <v>17.794970986460349</v>
      </c>
      <c r="P2277" s="6">
        <v>0.96711798839458418</v>
      </c>
      <c r="Q2277" s="6">
        <v>16.827852998065765</v>
      </c>
      <c r="R2277" s="6">
        <v>21.8568665377176</v>
      </c>
      <c r="S2277" s="6">
        <v>6.1895551257253381</v>
      </c>
      <c r="T2277" s="6">
        <v>14.506769825918763</v>
      </c>
      <c r="U2277" s="6">
        <v>11.218568665377177</v>
      </c>
      <c r="V2277" s="6">
        <v>21.663442940038685</v>
      </c>
      <c r="W2277" s="6">
        <v>0</v>
      </c>
      <c r="X2277" s="5">
        <v>230</v>
      </c>
      <c r="Y2277" s="5">
        <v>204</v>
      </c>
      <c r="Z2277" s="5">
        <v>26</v>
      </c>
      <c r="AA2277" s="5">
        <v>41</v>
      </c>
      <c r="AB2277" s="5">
        <v>36</v>
      </c>
      <c r="AC2277" s="5">
        <v>5</v>
      </c>
      <c r="AD2277" s="5">
        <v>189</v>
      </c>
      <c r="AE2277" s="5">
        <v>168</v>
      </c>
      <c r="AF2277" s="5">
        <v>21</v>
      </c>
      <c r="AG2277" s="6">
        <v>12.5</v>
      </c>
      <c r="AH2277" s="6">
        <v>88.888888888888886</v>
      </c>
      <c r="AI2277" s="3">
        <v>13.888888888888889</v>
      </c>
      <c r="AJ2277" s="3">
        <v>87.804878048780495</v>
      </c>
    </row>
    <row r="2278" spans="1:36" hidden="1" x14ac:dyDescent="0.2">
      <c r="A2278" s="1" t="str">
        <f t="shared" si="35"/>
        <v>EastbourneBlack Caribbean</v>
      </c>
      <c r="B2278" s="3" t="s">
        <v>231</v>
      </c>
      <c r="C2278" s="3" t="s">
        <v>232</v>
      </c>
      <c r="D2278" s="3" t="s">
        <v>716</v>
      </c>
      <c r="E2278" s="5">
        <v>159</v>
      </c>
      <c r="F2278" s="5">
        <v>23</v>
      </c>
      <c r="G2278" s="5">
        <v>1</v>
      </c>
      <c r="H2278" s="5">
        <v>17</v>
      </c>
      <c r="I2278" s="5">
        <v>29</v>
      </c>
      <c r="J2278" s="5">
        <v>10</v>
      </c>
      <c r="K2278" s="5">
        <v>21</v>
      </c>
      <c r="L2278" s="5">
        <v>12</v>
      </c>
      <c r="M2278" s="5">
        <v>25</v>
      </c>
      <c r="N2278" s="5">
        <v>0</v>
      </c>
      <c r="O2278" s="6">
        <v>14.465408805031446</v>
      </c>
      <c r="P2278" s="6">
        <v>0.62893081761006286</v>
      </c>
      <c r="Q2278" s="6">
        <v>10.691823899371069</v>
      </c>
      <c r="R2278" s="6">
        <v>18.238993710691823</v>
      </c>
      <c r="S2278" s="6">
        <v>6.2893081761006293</v>
      </c>
      <c r="T2278" s="6">
        <v>13.20754716981132</v>
      </c>
      <c r="U2278" s="6">
        <v>7.5471698113207548</v>
      </c>
      <c r="V2278" s="6">
        <v>15.723270440251572</v>
      </c>
      <c r="W2278" s="6">
        <v>0</v>
      </c>
      <c r="X2278" s="5">
        <v>65</v>
      </c>
      <c r="Y2278" s="5">
        <v>58</v>
      </c>
      <c r="Z2278" s="5">
        <v>9</v>
      </c>
      <c r="AA2278" s="5">
        <v>6</v>
      </c>
      <c r="AB2278" s="5">
        <v>5</v>
      </c>
      <c r="AC2278" s="5">
        <v>1</v>
      </c>
      <c r="AD2278" s="5">
        <v>59</v>
      </c>
      <c r="AE2278" s="5">
        <v>53</v>
      </c>
      <c r="AF2278" s="5">
        <v>8</v>
      </c>
      <c r="AG2278" s="6">
        <v>15.09433962264151</v>
      </c>
      <c r="AH2278" s="6">
        <v>89.830508474576277</v>
      </c>
      <c r="AI2278" s="3">
        <v>20</v>
      </c>
      <c r="AJ2278" s="3">
        <v>83.333333333333329</v>
      </c>
    </row>
    <row r="2279" spans="1:36" hidden="1" x14ac:dyDescent="0.2">
      <c r="A2279" s="1" t="str">
        <f t="shared" si="35"/>
        <v>EastbourneBlack Other</v>
      </c>
      <c r="B2279" s="3" t="s">
        <v>231</v>
      </c>
      <c r="C2279" s="3" t="s">
        <v>232</v>
      </c>
      <c r="D2279" s="3" t="s">
        <v>717</v>
      </c>
      <c r="E2279" s="5">
        <v>107</v>
      </c>
      <c r="F2279" s="5">
        <v>30</v>
      </c>
      <c r="G2279" s="5">
        <v>4</v>
      </c>
      <c r="H2279" s="5">
        <v>28</v>
      </c>
      <c r="I2279" s="5">
        <v>36</v>
      </c>
      <c r="J2279" s="5">
        <v>19</v>
      </c>
      <c r="K2279" s="5">
        <v>24</v>
      </c>
      <c r="L2279" s="5">
        <v>8</v>
      </c>
      <c r="M2279" s="5">
        <v>22</v>
      </c>
      <c r="N2279" s="5">
        <v>0</v>
      </c>
      <c r="O2279" s="6">
        <v>28.037383177570092</v>
      </c>
      <c r="P2279" s="6">
        <v>3.7383177570093458</v>
      </c>
      <c r="Q2279" s="6">
        <v>26.168224299065422</v>
      </c>
      <c r="R2279" s="6">
        <v>33.644859813084111</v>
      </c>
      <c r="S2279" s="6">
        <v>17.757009345794394</v>
      </c>
      <c r="T2279" s="6">
        <v>22.429906542056074</v>
      </c>
      <c r="U2279" s="6">
        <v>7.4766355140186915</v>
      </c>
      <c r="V2279" s="6">
        <v>20.560747663551403</v>
      </c>
      <c r="W2279" s="6">
        <v>0</v>
      </c>
      <c r="X2279" s="5">
        <v>35</v>
      </c>
      <c r="Y2279" s="5">
        <v>30</v>
      </c>
      <c r="Z2279" s="5">
        <v>2</v>
      </c>
      <c r="AA2279" s="5">
        <v>7</v>
      </c>
      <c r="AB2279" s="5">
        <v>7</v>
      </c>
      <c r="AC2279" s="5">
        <v>0</v>
      </c>
      <c r="AD2279" s="5">
        <v>28</v>
      </c>
      <c r="AE2279" s="5">
        <v>23</v>
      </c>
      <c r="AF2279" s="5">
        <v>2</v>
      </c>
      <c r="AG2279" s="6">
        <v>8.695652173913043</v>
      </c>
      <c r="AH2279" s="6">
        <v>82.142857142857139</v>
      </c>
      <c r="AI2279" s="3">
        <v>0</v>
      </c>
      <c r="AJ2279" s="3">
        <v>100</v>
      </c>
    </row>
    <row r="2280" spans="1:36" hidden="1" x14ac:dyDescent="0.2">
      <c r="A2280" s="1" t="str">
        <f t="shared" si="35"/>
        <v>EastbourneArab</v>
      </c>
      <c r="B2280" s="3" t="s">
        <v>231</v>
      </c>
      <c r="C2280" s="3" t="s">
        <v>232</v>
      </c>
      <c r="D2280" s="3" t="s">
        <v>699</v>
      </c>
      <c r="E2280" s="5">
        <v>229</v>
      </c>
      <c r="F2280" s="5">
        <v>33</v>
      </c>
      <c r="G2280" s="5">
        <v>5</v>
      </c>
      <c r="H2280" s="5">
        <v>19</v>
      </c>
      <c r="I2280" s="5">
        <v>49</v>
      </c>
      <c r="J2280" s="5">
        <v>12</v>
      </c>
      <c r="K2280" s="5">
        <v>38</v>
      </c>
      <c r="L2280" s="5">
        <v>25</v>
      </c>
      <c r="M2280" s="5">
        <v>34</v>
      </c>
      <c r="N2280" s="5">
        <v>0</v>
      </c>
      <c r="O2280" s="6">
        <v>14.410480349344978</v>
      </c>
      <c r="P2280" s="6">
        <v>2.1834061135371181</v>
      </c>
      <c r="Q2280" s="6">
        <v>8.2969432314410483</v>
      </c>
      <c r="R2280" s="6">
        <v>21.397379912663755</v>
      </c>
      <c r="S2280" s="6">
        <v>5.2401746724890828</v>
      </c>
      <c r="T2280" s="6">
        <v>16.593886462882097</v>
      </c>
      <c r="U2280" s="6">
        <v>10.91703056768559</v>
      </c>
      <c r="V2280" s="6">
        <v>14.847161572052402</v>
      </c>
      <c r="W2280" s="6">
        <v>0</v>
      </c>
      <c r="X2280" s="5">
        <v>95</v>
      </c>
      <c r="Y2280" s="5">
        <v>66</v>
      </c>
      <c r="Z2280" s="5">
        <v>14</v>
      </c>
      <c r="AA2280" s="5">
        <v>20</v>
      </c>
      <c r="AB2280" s="5">
        <v>16</v>
      </c>
      <c r="AC2280" s="5">
        <v>5</v>
      </c>
      <c r="AD2280" s="5">
        <v>75</v>
      </c>
      <c r="AE2280" s="5">
        <v>50</v>
      </c>
      <c r="AF2280" s="5">
        <v>9</v>
      </c>
      <c r="AG2280" s="6">
        <v>18</v>
      </c>
      <c r="AH2280" s="6">
        <v>66.666666666666671</v>
      </c>
      <c r="AI2280" s="3">
        <v>31.25</v>
      </c>
      <c r="AJ2280" s="3">
        <v>80</v>
      </c>
    </row>
    <row r="2281" spans="1:36" hidden="1" x14ac:dyDescent="0.2">
      <c r="A2281" s="1" t="str">
        <f t="shared" si="35"/>
        <v>EastbourneOther</v>
      </c>
      <c r="B2281" s="3" t="s">
        <v>231</v>
      </c>
      <c r="C2281" s="3" t="s">
        <v>232</v>
      </c>
      <c r="D2281" s="3" t="s">
        <v>718</v>
      </c>
      <c r="E2281" s="5">
        <v>306</v>
      </c>
      <c r="F2281" s="5">
        <v>59</v>
      </c>
      <c r="G2281" s="5">
        <v>4</v>
      </c>
      <c r="H2281" s="5">
        <v>46</v>
      </c>
      <c r="I2281" s="5">
        <v>72</v>
      </c>
      <c r="J2281" s="5">
        <v>8</v>
      </c>
      <c r="K2281" s="5">
        <v>36</v>
      </c>
      <c r="L2281" s="5">
        <v>50</v>
      </c>
      <c r="M2281" s="5">
        <v>74</v>
      </c>
      <c r="N2281" s="5">
        <v>0</v>
      </c>
      <c r="O2281" s="6">
        <v>19.281045751633986</v>
      </c>
      <c r="P2281" s="6">
        <v>1.3071895424836601</v>
      </c>
      <c r="Q2281" s="6">
        <v>15.032679738562091</v>
      </c>
      <c r="R2281" s="6">
        <v>23.529411764705884</v>
      </c>
      <c r="S2281" s="6">
        <v>2.6143790849673203</v>
      </c>
      <c r="T2281" s="6">
        <v>11.764705882352942</v>
      </c>
      <c r="U2281" s="6">
        <v>16.33986928104575</v>
      </c>
      <c r="V2281" s="6">
        <v>24.183006535947712</v>
      </c>
      <c r="W2281" s="6">
        <v>0</v>
      </c>
      <c r="X2281" s="5">
        <v>139</v>
      </c>
      <c r="Y2281" s="5">
        <v>108</v>
      </c>
      <c r="Z2281" s="5">
        <v>9</v>
      </c>
      <c r="AA2281" s="5">
        <v>42</v>
      </c>
      <c r="AB2281" s="5">
        <v>40</v>
      </c>
      <c r="AC2281" s="5">
        <v>2</v>
      </c>
      <c r="AD2281" s="5">
        <v>97</v>
      </c>
      <c r="AE2281" s="5">
        <v>68</v>
      </c>
      <c r="AF2281" s="5">
        <v>7</v>
      </c>
      <c r="AG2281" s="6">
        <v>10.294117647058824</v>
      </c>
      <c r="AH2281" s="6">
        <v>70.103092783505161</v>
      </c>
      <c r="AI2281" s="3">
        <v>5</v>
      </c>
      <c r="AJ2281" s="3">
        <v>95.238095238095241</v>
      </c>
    </row>
    <row r="2282" spans="1:36" x14ac:dyDescent="0.2">
      <c r="A2282" s="1" t="str">
        <f t="shared" si="35"/>
        <v>EastleighAll people</v>
      </c>
      <c r="B2282" s="3" t="s">
        <v>281</v>
      </c>
      <c r="C2282" s="3" t="s">
        <v>282</v>
      </c>
      <c r="D2282" s="3" t="s">
        <v>700</v>
      </c>
      <c r="E2282" s="5">
        <v>125199</v>
      </c>
      <c r="F2282" s="5">
        <v>0</v>
      </c>
      <c r="G2282" s="5">
        <v>1542</v>
      </c>
      <c r="H2282" s="5">
        <v>0</v>
      </c>
      <c r="I2282" s="5">
        <v>0</v>
      </c>
      <c r="J2282" s="5">
        <v>1574</v>
      </c>
      <c r="K2282" s="5">
        <v>0</v>
      </c>
      <c r="L2282" s="5">
        <v>0</v>
      </c>
      <c r="M2282" s="5">
        <v>0</v>
      </c>
      <c r="N2282" s="5">
        <v>0</v>
      </c>
      <c r="O2282" s="6">
        <v>0</v>
      </c>
      <c r="P2282" s="6">
        <v>1.2316392303452903</v>
      </c>
      <c r="Q2282" s="6">
        <v>0</v>
      </c>
      <c r="R2282" s="6">
        <v>0</v>
      </c>
      <c r="S2282" s="6">
        <v>1.2571985399244403</v>
      </c>
      <c r="T2282" s="6">
        <v>0</v>
      </c>
      <c r="U2282" s="6">
        <v>0</v>
      </c>
      <c r="V2282" s="6">
        <v>0</v>
      </c>
      <c r="W2282" s="6">
        <v>0</v>
      </c>
      <c r="X2282" s="5">
        <v>42301</v>
      </c>
      <c r="Y2282" s="5">
        <v>38438</v>
      </c>
      <c r="Z2282" s="5">
        <v>1325</v>
      </c>
      <c r="AA2282" s="5">
        <v>0</v>
      </c>
      <c r="AB2282" s="5">
        <v>0</v>
      </c>
      <c r="AC2282" s="5">
        <v>0</v>
      </c>
      <c r="AD2282" s="5">
        <v>42301</v>
      </c>
      <c r="AE2282" s="5">
        <v>38438</v>
      </c>
      <c r="AF2282" s="5">
        <v>1325</v>
      </c>
      <c r="AG2282" s="6">
        <v>3.4471096310942295</v>
      </c>
      <c r="AH2282" s="6">
        <v>90.867828183730879</v>
      </c>
      <c r="AI2282" s="3"/>
      <c r="AJ2282" s="3"/>
    </row>
    <row r="2283" spans="1:36" hidden="1" x14ac:dyDescent="0.2">
      <c r="A2283" s="1" t="str">
        <f t="shared" si="35"/>
        <v>EastleighWhite British</v>
      </c>
      <c r="B2283" s="3" t="s">
        <v>281</v>
      </c>
      <c r="C2283" s="3" t="s">
        <v>282</v>
      </c>
      <c r="D2283" s="3" t="s">
        <v>701</v>
      </c>
      <c r="E2283" s="5">
        <v>114873</v>
      </c>
      <c r="F2283" s="5">
        <v>0</v>
      </c>
      <c r="G2283" s="5">
        <v>1472</v>
      </c>
      <c r="H2283" s="5">
        <v>0</v>
      </c>
      <c r="I2283" s="5">
        <v>0</v>
      </c>
      <c r="J2283" s="5">
        <v>1412</v>
      </c>
      <c r="K2283" s="5">
        <v>0</v>
      </c>
      <c r="L2283" s="5">
        <v>0</v>
      </c>
      <c r="M2283" s="5">
        <v>0</v>
      </c>
      <c r="N2283" s="5">
        <v>0</v>
      </c>
      <c r="O2283" s="6">
        <v>0</v>
      </c>
      <c r="P2283" s="6">
        <v>1.2814151280109338</v>
      </c>
      <c r="Q2283" s="6">
        <v>0</v>
      </c>
      <c r="R2283" s="6">
        <v>0</v>
      </c>
      <c r="S2283" s="6">
        <v>1.2291835331191838</v>
      </c>
      <c r="T2283" s="6">
        <v>0</v>
      </c>
      <c r="U2283" s="6">
        <v>0</v>
      </c>
      <c r="V2283" s="6">
        <v>0</v>
      </c>
      <c r="W2283" s="6">
        <v>0</v>
      </c>
      <c r="X2283" s="5">
        <v>37947</v>
      </c>
      <c r="Y2283" s="5">
        <v>34593</v>
      </c>
      <c r="Z2283" s="5">
        <v>1163</v>
      </c>
      <c r="AA2283" s="5">
        <v>0</v>
      </c>
      <c r="AB2283" s="5">
        <v>0</v>
      </c>
      <c r="AC2283" s="5">
        <v>0</v>
      </c>
      <c r="AD2283" s="5">
        <v>37947</v>
      </c>
      <c r="AE2283" s="5">
        <v>34593</v>
      </c>
      <c r="AF2283" s="5">
        <v>1163</v>
      </c>
      <c r="AG2283" s="6">
        <v>3.3619518399676234</v>
      </c>
      <c r="AH2283" s="6">
        <v>91.161356628982531</v>
      </c>
      <c r="AI2283" s="3"/>
      <c r="AJ2283" s="3"/>
    </row>
    <row r="2284" spans="1:36" hidden="1" x14ac:dyDescent="0.2">
      <c r="A2284" s="1" t="str">
        <f t="shared" si="35"/>
        <v>EastleighMinorities - all other than White British</v>
      </c>
      <c r="B2284" s="3" t="s">
        <v>281</v>
      </c>
      <c r="C2284" s="3" t="s">
        <v>282</v>
      </c>
      <c r="D2284" s="3" t="s">
        <v>702</v>
      </c>
      <c r="E2284" s="5">
        <v>10326</v>
      </c>
      <c r="F2284" s="5">
        <v>0</v>
      </c>
      <c r="G2284" s="5">
        <v>70</v>
      </c>
      <c r="H2284" s="5">
        <v>0</v>
      </c>
      <c r="I2284" s="5">
        <v>0</v>
      </c>
      <c r="J2284" s="5">
        <v>162</v>
      </c>
      <c r="K2284" s="5">
        <v>0</v>
      </c>
      <c r="L2284" s="5">
        <v>0</v>
      </c>
      <c r="M2284" s="5">
        <v>0</v>
      </c>
      <c r="N2284" s="5">
        <v>0</v>
      </c>
      <c r="O2284" s="6">
        <v>0</v>
      </c>
      <c r="P2284" s="6">
        <v>0.67790044547743555</v>
      </c>
      <c r="Q2284" s="6">
        <v>0</v>
      </c>
      <c r="R2284" s="6">
        <v>0</v>
      </c>
      <c r="S2284" s="6">
        <v>1.568855316676351</v>
      </c>
      <c r="T2284" s="6">
        <v>0</v>
      </c>
      <c r="U2284" s="6">
        <v>0</v>
      </c>
      <c r="V2284" s="6">
        <v>0</v>
      </c>
      <c r="W2284" s="6">
        <v>0</v>
      </c>
      <c r="X2284" s="5">
        <v>4354</v>
      </c>
      <c r="Y2284" s="5">
        <v>3845</v>
      </c>
      <c r="Z2284" s="5">
        <v>162</v>
      </c>
      <c r="AA2284" s="5">
        <v>0</v>
      </c>
      <c r="AB2284" s="5">
        <v>0</v>
      </c>
      <c r="AC2284" s="5">
        <v>0</v>
      </c>
      <c r="AD2284" s="5">
        <v>4354</v>
      </c>
      <c r="AE2284" s="5">
        <v>3845</v>
      </c>
      <c r="AF2284" s="5">
        <v>162</v>
      </c>
      <c r="AG2284" s="6">
        <v>4.2132639791937585</v>
      </c>
      <c r="AH2284" s="6">
        <v>88.309600367478183</v>
      </c>
      <c r="AI2284" s="3"/>
      <c r="AJ2284" s="3"/>
    </row>
    <row r="2285" spans="1:36" hidden="1" x14ac:dyDescent="0.2">
      <c r="A2285" s="1" t="str">
        <f t="shared" si="35"/>
        <v>EastleighWhite Irish</v>
      </c>
      <c r="B2285" s="3" t="s">
        <v>281</v>
      </c>
      <c r="C2285" s="3" t="s">
        <v>282</v>
      </c>
      <c r="D2285" s="3" t="s">
        <v>703</v>
      </c>
      <c r="E2285" s="5">
        <v>602</v>
      </c>
      <c r="F2285" s="5">
        <v>0</v>
      </c>
      <c r="G2285" s="5">
        <v>5</v>
      </c>
      <c r="H2285" s="5">
        <v>0</v>
      </c>
      <c r="I2285" s="5">
        <v>0</v>
      </c>
      <c r="J2285" s="5">
        <v>5</v>
      </c>
      <c r="K2285" s="5">
        <v>0</v>
      </c>
      <c r="L2285" s="5">
        <v>0</v>
      </c>
      <c r="M2285" s="5">
        <v>0</v>
      </c>
      <c r="N2285" s="5">
        <v>0</v>
      </c>
      <c r="O2285" s="6">
        <v>0</v>
      </c>
      <c r="P2285" s="6">
        <v>0.83056478405315615</v>
      </c>
      <c r="Q2285" s="6">
        <v>0</v>
      </c>
      <c r="R2285" s="6">
        <v>0</v>
      </c>
      <c r="S2285" s="6">
        <v>0.83056478405315615</v>
      </c>
      <c r="T2285" s="6">
        <v>0</v>
      </c>
      <c r="U2285" s="6">
        <v>0</v>
      </c>
      <c r="V2285" s="6">
        <v>0</v>
      </c>
      <c r="W2285" s="6">
        <v>0</v>
      </c>
      <c r="X2285" s="5">
        <v>182</v>
      </c>
      <c r="Y2285" s="5">
        <v>162</v>
      </c>
      <c r="Z2285" s="5">
        <v>7</v>
      </c>
      <c r="AA2285" s="5">
        <v>0</v>
      </c>
      <c r="AB2285" s="5">
        <v>0</v>
      </c>
      <c r="AC2285" s="5">
        <v>0</v>
      </c>
      <c r="AD2285" s="5">
        <v>182</v>
      </c>
      <c r="AE2285" s="5">
        <v>162</v>
      </c>
      <c r="AF2285" s="5">
        <v>7</v>
      </c>
      <c r="AG2285" s="6">
        <v>4.3209876543209873</v>
      </c>
      <c r="AH2285" s="6">
        <v>89.010989010989007</v>
      </c>
      <c r="AI2285" s="3"/>
      <c r="AJ2285" s="3"/>
    </row>
    <row r="2286" spans="1:36" hidden="1" x14ac:dyDescent="0.2">
      <c r="A2286" s="1" t="str">
        <f t="shared" si="35"/>
        <v>EastleighWhite Gyspy or Irish Traveller</v>
      </c>
      <c r="B2286" s="3" t="s">
        <v>281</v>
      </c>
      <c r="C2286" s="3" t="s">
        <v>282</v>
      </c>
      <c r="D2286" s="3" t="s">
        <v>704</v>
      </c>
      <c r="E2286" s="5">
        <v>191</v>
      </c>
      <c r="F2286" s="5">
        <v>0</v>
      </c>
      <c r="G2286" s="5">
        <v>4</v>
      </c>
      <c r="H2286" s="5">
        <v>0</v>
      </c>
      <c r="I2286" s="5">
        <v>0</v>
      </c>
      <c r="J2286" s="5">
        <v>0</v>
      </c>
      <c r="K2286" s="5">
        <v>0</v>
      </c>
      <c r="L2286" s="5">
        <v>0</v>
      </c>
      <c r="M2286" s="5">
        <v>0</v>
      </c>
      <c r="N2286" s="5">
        <v>0</v>
      </c>
      <c r="O2286" s="6">
        <v>0</v>
      </c>
      <c r="P2286" s="6">
        <v>2.0942408376963351</v>
      </c>
      <c r="Q2286" s="6">
        <v>0</v>
      </c>
      <c r="R2286" s="6">
        <v>0</v>
      </c>
      <c r="S2286" s="6">
        <v>0</v>
      </c>
      <c r="T2286" s="6">
        <v>0</v>
      </c>
      <c r="U2286" s="6">
        <v>0</v>
      </c>
      <c r="V2286" s="6">
        <v>0</v>
      </c>
      <c r="W2286" s="6">
        <v>0</v>
      </c>
      <c r="X2286" s="5">
        <v>64</v>
      </c>
      <c r="Y2286" s="5">
        <v>38</v>
      </c>
      <c r="Z2286" s="5">
        <v>4</v>
      </c>
      <c r="AA2286" s="5">
        <v>0</v>
      </c>
      <c r="AB2286" s="5">
        <v>0</v>
      </c>
      <c r="AC2286" s="5">
        <v>0</v>
      </c>
      <c r="AD2286" s="5">
        <v>64</v>
      </c>
      <c r="AE2286" s="5">
        <v>38</v>
      </c>
      <c r="AF2286" s="5">
        <v>4</v>
      </c>
      <c r="AG2286" s="6">
        <v>10.526315789473685</v>
      </c>
      <c r="AH2286" s="6">
        <v>59.375</v>
      </c>
      <c r="AI2286" s="3"/>
      <c r="AJ2286" s="3"/>
    </row>
    <row r="2287" spans="1:36" hidden="1" x14ac:dyDescent="0.2">
      <c r="A2287" s="1" t="str">
        <f t="shared" si="35"/>
        <v>EastleighWhite Other</v>
      </c>
      <c r="B2287" s="3" t="s">
        <v>281</v>
      </c>
      <c r="C2287" s="3" t="s">
        <v>282</v>
      </c>
      <c r="D2287" s="3" t="s">
        <v>705</v>
      </c>
      <c r="E2287" s="5">
        <v>2871</v>
      </c>
      <c r="F2287" s="5">
        <v>0</v>
      </c>
      <c r="G2287" s="5">
        <v>28</v>
      </c>
      <c r="H2287" s="5">
        <v>0</v>
      </c>
      <c r="I2287" s="5">
        <v>0</v>
      </c>
      <c r="J2287" s="5">
        <v>42</v>
      </c>
      <c r="K2287" s="5">
        <v>0</v>
      </c>
      <c r="L2287" s="5">
        <v>0</v>
      </c>
      <c r="M2287" s="5">
        <v>0</v>
      </c>
      <c r="N2287" s="5">
        <v>0</v>
      </c>
      <c r="O2287" s="6">
        <v>0</v>
      </c>
      <c r="P2287" s="6">
        <v>0.97526994078718221</v>
      </c>
      <c r="Q2287" s="6">
        <v>0</v>
      </c>
      <c r="R2287" s="6">
        <v>0</v>
      </c>
      <c r="S2287" s="6">
        <v>1.4629049111807733</v>
      </c>
      <c r="T2287" s="6">
        <v>0</v>
      </c>
      <c r="U2287" s="6">
        <v>0</v>
      </c>
      <c r="V2287" s="6">
        <v>0</v>
      </c>
      <c r="W2287" s="6">
        <v>0</v>
      </c>
      <c r="X2287" s="5">
        <v>1492</v>
      </c>
      <c r="Y2287" s="5">
        <v>1362</v>
      </c>
      <c r="Z2287" s="5">
        <v>48</v>
      </c>
      <c r="AA2287" s="5">
        <v>0</v>
      </c>
      <c r="AB2287" s="5">
        <v>0</v>
      </c>
      <c r="AC2287" s="5">
        <v>0</v>
      </c>
      <c r="AD2287" s="5">
        <v>1492</v>
      </c>
      <c r="AE2287" s="5">
        <v>1362</v>
      </c>
      <c r="AF2287" s="5">
        <v>48</v>
      </c>
      <c r="AG2287" s="6">
        <v>3.5242290748898677</v>
      </c>
      <c r="AH2287" s="6">
        <v>91.286863270777474</v>
      </c>
      <c r="AI2287" s="3"/>
      <c r="AJ2287" s="3"/>
    </row>
    <row r="2288" spans="1:36" hidden="1" x14ac:dyDescent="0.2">
      <c r="A2288" s="1" t="str">
        <f t="shared" si="35"/>
        <v>EastleighMixed White and Black Caribbean</v>
      </c>
      <c r="B2288" s="3" t="s">
        <v>281</v>
      </c>
      <c r="C2288" s="3" t="s">
        <v>282</v>
      </c>
      <c r="D2288" s="3" t="s">
        <v>706</v>
      </c>
      <c r="E2288" s="5">
        <v>391</v>
      </c>
      <c r="F2288" s="5">
        <v>0</v>
      </c>
      <c r="G2288" s="5">
        <v>4</v>
      </c>
      <c r="H2288" s="5">
        <v>0</v>
      </c>
      <c r="I2288" s="5">
        <v>0</v>
      </c>
      <c r="J2288" s="5">
        <v>9</v>
      </c>
      <c r="K2288" s="5">
        <v>0</v>
      </c>
      <c r="L2288" s="5">
        <v>0</v>
      </c>
      <c r="M2288" s="5">
        <v>0</v>
      </c>
      <c r="N2288" s="5">
        <v>0</v>
      </c>
      <c r="O2288" s="6">
        <v>0</v>
      </c>
      <c r="P2288" s="6">
        <v>1.0230179028132993</v>
      </c>
      <c r="Q2288" s="6">
        <v>0</v>
      </c>
      <c r="R2288" s="6">
        <v>0</v>
      </c>
      <c r="S2288" s="6">
        <v>2.3017902813299234</v>
      </c>
      <c r="T2288" s="6">
        <v>0</v>
      </c>
      <c r="U2288" s="6">
        <v>0</v>
      </c>
      <c r="V2288" s="6">
        <v>0</v>
      </c>
      <c r="W2288" s="6">
        <v>0</v>
      </c>
      <c r="X2288" s="5">
        <v>98</v>
      </c>
      <c r="Y2288" s="5">
        <v>83</v>
      </c>
      <c r="Z2288" s="5">
        <v>7</v>
      </c>
      <c r="AA2288" s="5">
        <v>0</v>
      </c>
      <c r="AB2288" s="5">
        <v>0</v>
      </c>
      <c r="AC2288" s="5">
        <v>0</v>
      </c>
      <c r="AD2288" s="5">
        <v>98</v>
      </c>
      <c r="AE2288" s="5">
        <v>83</v>
      </c>
      <c r="AF2288" s="5">
        <v>7</v>
      </c>
      <c r="AG2288" s="6">
        <v>8.4337349397590362</v>
      </c>
      <c r="AH2288" s="6">
        <v>84.693877551020407</v>
      </c>
      <c r="AI2288" s="3"/>
      <c r="AJ2288" s="3"/>
    </row>
    <row r="2289" spans="1:36" hidden="1" x14ac:dyDescent="0.2">
      <c r="A2289" s="1" t="str">
        <f t="shared" si="35"/>
        <v>EastleighMixed White and Black African</v>
      </c>
      <c r="B2289" s="3" t="s">
        <v>281</v>
      </c>
      <c r="C2289" s="3" t="s">
        <v>282</v>
      </c>
      <c r="D2289" s="3" t="s">
        <v>707</v>
      </c>
      <c r="E2289" s="5">
        <v>254</v>
      </c>
      <c r="F2289" s="5">
        <v>0</v>
      </c>
      <c r="G2289" s="5">
        <v>1</v>
      </c>
      <c r="H2289" s="5">
        <v>0</v>
      </c>
      <c r="I2289" s="5">
        <v>0</v>
      </c>
      <c r="J2289" s="5">
        <v>10</v>
      </c>
      <c r="K2289" s="5">
        <v>0</v>
      </c>
      <c r="L2289" s="5">
        <v>0</v>
      </c>
      <c r="M2289" s="5">
        <v>0</v>
      </c>
      <c r="N2289" s="5">
        <v>0</v>
      </c>
      <c r="O2289" s="6">
        <v>0</v>
      </c>
      <c r="P2289" s="6">
        <v>0.39370078740157483</v>
      </c>
      <c r="Q2289" s="6">
        <v>0</v>
      </c>
      <c r="R2289" s="6">
        <v>0</v>
      </c>
      <c r="S2289" s="6">
        <v>3.9370078740157481</v>
      </c>
      <c r="T2289" s="6">
        <v>0</v>
      </c>
      <c r="U2289" s="6">
        <v>0</v>
      </c>
      <c r="V2289" s="6">
        <v>0</v>
      </c>
      <c r="W2289" s="6">
        <v>0</v>
      </c>
      <c r="X2289" s="5">
        <v>52</v>
      </c>
      <c r="Y2289" s="5">
        <v>51</v>
      </c>
      <c r="Z2289" s="5">
        <v>3</v>
      </c>
      <c r="AA2289" s="5">
        <v>0</v>
      </c>
      <c r="AB2289" s="5">
        <v>0</v>
      </c>
      <c r="AC2289" s="5">
        <v>0</v>
      </c>
      <c r="AD2289" s="5">
        <v>52</v>
      </c>
      <c r="AE2289" s="5">
        <v>51</v>
      </c>
      <c r="AF2289" s="5">
        <v>3</v>
      </c>
      <c r="AG2289" s="6">
        <v>5.882352941176471</v>
      </c>
      <c r="AH2289" s="6">
        <v>98.07692307692308</v>
      </c>
      <c r="AI2289" s="3"/>
      <c r="AJ2289" s="3"/>
    </row>
    <row r="2290" spans="1:36" hidden="1" x14ac:dyDescent="0.2">
      <c r="A2290" s="1" t="str">
        <f t="shared" si="35"/>
        <v>EastleighMixed White and Asian</v>
      </c>
      <c r="B2290" s="3" t="s">
        <v>281</v>
      </c>
      <c r="C2290" s="3" t="s">
        <v>282</v>
      </c>
      <c r="D2290" s="3" t="s">
        <v>708</v>
      </c>
      <c r="E2290" s="5">
        <v>652</v>
      </c>
      <c r="F2290" s="5">
        <v>0</v>
      </c>
      <c r="G2290" s="5">
        <v>4</v>
      </c>
      <c r="H2290" s="5">
        <v>0</v>
      </c>
      <c r="I2290" s="5">
        <v>0</v>
      </c>
      <c r="J2290" s="5">
        <v>15</v>
      </c>
      <c r="K2290" s="5">
        <v>0</v>
      </c>
      <c r="L2290" s="5">
        <v>0</v>
      </c>
      <c r="M2290" s="5">
        <v>0</v>
      </c>
      <c r="N2290" s="5">
        <v>0</v>
      </c>
      <c r="O2290" s="6">
        <v>0</v>
      </c>
      <c r="P2290" s="6">
        <v>0.61349693251533743</v>
      </c>
      <c r="Q2290" s="6">
        <v>0</v>
      </c>
      <c r="R2290" s="6">
        <v>0</v>
      </c>
      <c r="S2290" s="6">
        <v>2.3006134969325154</v>
      </c>
      <c r="T2290" s="6">
        <v>0</v>
      </c>
      <c r="U2290" s="6">
        <v>0</v>
      </c>
      <c r="V2290" s="6">
        <v>0</v>
      </c>
      <c r="W2290" s="6">
        <v>0</v>
      </c>
      <c r="X2290" s="5">
        <v>138</v>
      </c>
      <c r="Y2290" s="5">
        <v>125</v>
      </c>
      <c r="Z2290" s="5">
        <v>9</v>
      </c>
      <c r="AA2290" s="5">
        <v>0</v>
      </c>
      <c r="AB2290" s="5">
        <v>0</v>
      </c>
      <c r="AC2290" s="5">
        <v>0</v>
      </c>
      <c r="AD2290" s="5">
        <v>138</v>
      </c>
      <c r="AE2290" s="5">
        <v>125</v>
      </c>
      <c r="AF2290" s="5">
        <v>9</v>
      </c>
      <c r="AG2290" s="6">
        <v>7.2</v>
      </c>
      <c r="AH2290" s="6">
        <v>90.579710144927532</v>
      </c>
      <c r="AI2290" s="3"/>
      <c r="AJ2290" s="3"/>
    </row>
    <row r="2291" spans="1:36" hidden="1" x14ac:dyDescent="0.2">
      <c r="A2291" s="1" t="str">
        <f t="shared" si="35"/>
        <v>EastleighMixed Other</v>
      </c>
      <c r="B2291" s="3" t="s">
        <v>281</v>
      </c>
      <c r="C2291" s="3" t="s">
        <v>282</v>
      </c>
      <c r="D2291" s="3" t="s">
        <v>709</v>
      </c>
      <c r="E2291" s="5">
        <v>443</v>
      </c>
      <c r="F2291" s="5">
        <v>0</v>
      </c>
      <c r="G2291" s="5">
        <v>2</v>
      </c>
      <c r="H2291" s="5">
        <v>0</v>
      </c>
      <c r="I2291" s="5">
        <v>0</v>
      </c>
      <c r="J2291" s="5">
        <v>10</v>
      </c>
      <c r="K2291" s="5">
        <v>0</v>
      </c>
      <c r="L2291" s="5">
        <v>0</v>
      </c>
      <c r="M2291" s="5">
        <v>0</v>
      </c>
      <c r="N2291" s="5">
        <v>0</v>
      </c>
      <c r="O2291" s="6">
        <v>0</v>
      </c>
      <c r="P2291" s="6">
        <v>0.45146726862302483</v>
      </c>
      <c r="Q2291" s="6">
        <v>0</v>
      </c>
      <c r="R2291" s="6">
        <v>0</v>
      </c>
      <c r="S2291" s="6">
        <v>2.2573363431151243</v>
      </c>
      <c r="T2291" s="6">
        <v>0</v>
      </c>
      <c r="U2291" s="6">
        <v>0</v>
      </c>
      <c r="V2291" s="6">
        <v>0</v>
      </c>
      <c r="W2291" s="6">
        <v>0</v>
      </c>
      <c r="X2291" s="5">
        <v>128</v>
      </c>
      <c r="Y2291" s="5">
        <v>110</v>
      </c>
      <c r="Z2291" s="5">
        <v>11</v>
      </c>
      <c r="AA2291" s="5">
        <v>0</v>
      </c>
      <c r="AB2291" s="5">
        <v>0</v>
      </c>
      <c r="AC2291" s="5">
        <v>0</v>
      </c>
      <c r="AD2291" s="5">
        <v>128</v>
      </c>
      <c r="AE2291" s="5">
        <v>110</v>
      </c>
      <c r="AF2291" s="5">
        <v>11</v>
      </c>
      <c r="AG2291" s="6">
        <v>10</v>
      </c>
      <c r="AH2291" s="6">
        <v>85.9375</v>
      </c>
      <c r="AI2291" s="3"/>
      <c r="AJ2291" s="3"/>
    </row>
    <row r="2292" spans="1:36" hidden="1" x14ac:dyDescent="0.2">
      <c r="A2292" s="1" t="str">
        <f t="shared" si="35"/>
        <v>EastleighIndian</v>
      </c>
      <c r="B2292" s="3" t="s">
        <v>281</v>
      </c>
      <c r="C2292" s="3" t="s">
        <v>282</v>
      </c>
      <c r="D2292" s="3" t="s">
        <v>710</v>
      </c>
      <c r="E2292" s="5">
        <v>1954</v>
      </c>
      <c r="F2292" s="5">
        <v>0</v>
      </c>
      <c r="G2292" s="5">
        <v>15</v>
      </c>
      <c r="H2292" s="5">
        <v>0</v>
      </c>
      <c r="I2292" s="5">
        <v>0</v>
      </c>
      <c r="J2292" s="5">
        <v>17</v>
      </c>
      <c r="K2292" s="5">
        <v>0</v>
      </c>
      <c r="L2292" s="5">
        <v>0</v>
      </c>
      <c r="M2292" s="5">
        <v>0</v>
      </c>
      <c r="N2292" s="5">
        <v>0</v>
      </c>
      <c r="O2292" s="6">
        <v>0</v>
      </c>
      <c r="P2292" s="6">
        <v>0.76765609007164792</v>
      </c>
      <c r="Q2292" s="6">
        <v>0</v>
      </c>
      <c r="R2292" s="6">
        <v>0</v>
      </c>
      <c r="S2292" s="6">
        <v>0.87001023541453426</v>
      </c>
      <c r="T2292" s="6">
        <v>0</v>
      </c>
      <c r="U2292" s="6">
        <v>0</v>
      </c>
      <c r="V2292" s="6">
        <v>0</v>
      </c>
      <c r="W2292" s="6">
        <v>0</v>
      </c>
      <c r="X2292" s="5">
        <v>888</v>
      </c>
      <c r="Y2292" s="5">
        <v>791</v>
      </c>
      <c r="Z2292" s="5">
        <v>28</v>
      </c>
      <c r="AA2292" s="5">
        <v>0</v>
      </c>
      <c r="AB2292" s="5">
        <v>0</v>
      </c>
      <c r="AC2292" s="5">
        <v>0</v>
      </c>
      <c r="AD2292" s="5">
        <v>888</v>
      </c>
      <c r="AE2292" s="5">
        <v>791</v>
      </c>
      <c r="AF2292" s="5">
        <v>28</v>
      </c>
      <c r="AG2292" s="6">
        <v>3.5398230088495577</v>
      </c>
      <c r="AH2292" s="6">
        <v>89.076576576576571</v>
      </c>
      <c r="AI2292" s="3"/>
      <c r="AJ2292" s="3"/>
    </row>
    <row r="2293" spans="1:36" hidden="1" x14ac:dyDescent="0.2">
      <c r="A2293" s="1" t="str">
        <f t="shared" si="35"/>
        <v>EastleighPakistani</v>
      </c>
      <c r="B2293" s="3" t="s">
        <v>281</v>
      </c>
      <c r="C2293" s="3" t="s">
        <v>282</v>
      </c>
      <c r="D2293" s="3" t="s">
        <v>711</v>
      </c>
      <c r="E2293" s="5">
        <v>160</v>
      </c>
      <c r="F2293" s="5">
        <v>0</v>
      </c>
      <c r="G2293" s="5">
        <v>0</v>
      </c>
      <c r="H2293" s="5">
        <v>0</v>
      </c>
      <c r="I2293" s="5">
        <v>0</v>
      </c>
      <c r="J2293" s="5">
        <v>0</v>
      </c>
      <c r="K2293" s="5">
        <v>0</v>
      </c>
      <c r="L2293" s="5">
        <v>0</v>
      </c>
      <c r="M2293" s="5">
        <v>0</v>
      </c>
      <c r="N2293" s="5">
        <v>0</v>
      </c>
      <c r="O2293" s="6">
        <v>0</v>
      </c>
      <c r="P2293" s="6">
        <v>0</v>
      </c>
      <c r="Q2293" s="6">
        <v>0</v>
      </c>
      <c r="R2293" s="6">
        <v>0</v>
      </c>
      <c r="S2293" s="6">
        <v>0</v>
      </c>
      <c r="T2293" s="6">
        <v>0</v>
      </c>
      <c r="U2293" s="6">
        <v>0</v>
      </c>
      <c r="V2293" s="6">
        <v>0</v>
      </c>
      <c r="W2293" s="6">
        <v>0</v>
      </c>
      <c r="X2293" s="5">
        <v>77</v>
      </c>
      <c r="Y2293" s="5">
        <v>66</v>
      </c>
      <c r="Z2293" s="5">
        <v>4</v>
      </c>
      <c r="AA2293" s="5">
        <v>0</v>
      </c>
      <c r="AB2293" s="5">
        <v>0</v>
      </c>
      <c r="AC2293" s="5">
        <v>0</v>
      </c>
      <c r="AD2293" s="5">
        <v>77</v>
      </c>
      <c r="AE2293" s="5">
        <v>66</v>
      </c>
      <c r="AF2293" s="5">
        <v>4</v>
      </c>
      <c r="AG2293" s="6">
        <v>6.0606060606060606</v>
      </c>
      <c r="AH2293" s="6">
        <v>85.714285714285708</v>
      </c>
      <c r="AI2293" s="3"/>
      <c r="AJ2293" s="3"/>
    </row>
    <row r="2294" spans="1:36" hidden="1" x14ac:dyDescent="0.2">
      <c r="A2294" s="1" t="str">
        <f t="shared" si="35"/>
        <v>EastleighBangladeshi</v>
      </c>
      <c r="B2294" s="3" t="s">
        <v>281</v>
      </c>
      <c r="C2294" s="3" t="s">
        <v>282</v>
      </c>
      <c r="D2294" s="3" t="s">
        <v>712</v>
      </c>
      <c r="E2294" s="5">
        <v>294</v>
      </c>
      <c r="F2294" s="5">
        <v>0</v>
      </c>
      <c r="G2294" s="5">
        <v>0</v>
      </c>
      <c r="H2294" s="5">
        <v>0</v>
      </c>
      <c r="I2294" s="5">
        <v>0</v>
      </c>
      <c r="J2294" s="5">
        <v>14</v>
      </c>
      <c r="K2294" s="5">
        <v>0</v>
      </c>
      <c r="L2294" s="5">
        <v>0</v>
      </c>
      <c r="M2294" s="5">
        <v>0</v>
      </c>
      <c r="N2294" s="5">
        <v>0</v>
      </c>
      <c r="O2294" s="6">
        <v>0</v>
      </c>
      <c r="P2294" s="6">
        <v>0</v>
      </c>
      <c r="Q2294" s="6">
        <v>0</v>
      </c>
      <c r="R2294" s="6">
        <v>0</v>
      </c>
      <c r="S2294" s="6">
        <v>4.7619047619047619</v>
      </c>
      <c r="T2294" s="6">
        <v>0</v>
      </c>
      <c r="U2294" s="6">
        <v>0</v>
      </c>
      <c r="V2294" s="6">
        <v>0</v>
      </c>
      <c r="W2294" s="6">
        <v>0</v>
      </c>
      <c r="X2294" s="5">
        <v>125</v>
      </c>
      <c r="Y2294" s="5">
        <v>87</v>
      </c>
      <c r="Z2294" s="5">
        <v>2</v>
      </c>
      <c r="AA2294" s="5">
        <v>0</v>
      </c>
      <c r="AB2294" s="5">
        <v>0</v>
      </c>
      <c r="AC2294" s="5">
        <v>0</v>
      </c>
      <c r="AD2294" s="5">
        <v>125</v>
      </c>
      <c r="AE2294" s="5">
        <v>87</v>
      </c>
      <c r="AF2294" s="5">
        <v>2</v>
      </c>
      <c r="AG2294" s="6">
        <v>2.2988505747126435</v>
      </c>
      <c r="AH2294" s="6">
        <v>69.599999999999994</v>
      </c>
      <c r="AI2294" s="3"/>
      <c r="AJ2294" s="3"/>
    </row>
    <row r="2295" spans="1:36" hidden="1" x14ac:dyDescent="0.2">
      <c r="A2295" s="1" t="str">
        <f t="shared" si="35"/>
        <v>EastleighChinese</v>
      </c>
      <c r="B2295" s="3" t="s">
        <v>281</v>
      </c>
      <c r="C2295" s="3" t="s">
        <v>282</v>
      </c>
      <c r="D2295" s="3" t="s">
        <v>713</v>
      </c>
      <c r="E2295" s="5">
        <v>625</v>
      </c>
      <c r="F2295" s="5">
        <v>0</v>
      </c>
      <c r="G2295" s="5">
        <v>0</v>
      </c>
      <c r="H2295" s="5">
        <v>0</v>
      </c>
      <c r="I2295" s="5">
        <v>0</v>
      </c>
      <c r="J2295" s="5">
        <v>20</v>
      </c>
      <c r="K2295" s="5">
        <v>0</v>
      </c>
      <c r="L2295" s="5">
        <v>0</v>
      </c>
      <c r="M2295" s="5">
        <v>0</v>
      </c>
      <c r="N2295" s="5">
        <v>0</v>
      </c>
      <c r="O2295" s="6">
        <v>0</v>
      </c>
      <c r="P2295" s="6">
        <v>0</v>
      </c>
      <c r="Q2295" s="6">
        <v>0</v>
      </c>
      <c r="R2295" s="6">
        <v>0</v>
      </c>
      <c r="S2295" s="6">
        <v>3.2</v>
      </c>
      <c r="T2295" s="6">
        <v>0</v>
      </c>
      <c r="U2295" s="6">
        <v>0</v>
      </c>
      <c r="V2295" s="6">
        <v>0</v>
      </c>
      <c r="W2295" s="6">
        <v>0</v>
      </c>
      <c r="X2295" s="5">
        <v>255</v>
      </c>
      <c r="Y2295" s="5">
        <v>233</v>
      </c>
      <c r="Z2295" s="5">
        <v>2</v>
      </c>
      <c r="AA2295" s="5">
        <v>0</v>
      </c>
      <c r="AB2295" s="5">
        <v>0</v>
      </c>
      <c r="AC2295" s="5">
        <v>0</v>
      </c>
      <c r="AD2295" s="5">
        <v>255</v>
      </c>
      <c r="AE2295" s="5">
        <v>233</v>
      </c>
      <c r="AF2295" s="5">
        <v>2</v>
      </c>
      <c r="AG2295" s="6">
        <v>0.85836909871244638</v>
      </c>
      <c r="AH2295" s="6">
        <v>91.372549019607845</v>
      </c>
      <c r="AI2295" s="3"/>
      <c r="AJ2295" s="3"/>
    </row>
    <row r="2296" spans="1:36" hidden="1" x14ac:dyDescent="0.2">
      <c r="A2296" s="1" t="str">
        <f t="shared" si="35"/>
        <v>EastleighAsian Other</v>
      </c>
      <c r="B2296" s="3" t="s">
        <v>281</v>
      </c>
      <c r="C2296" s="3" t="s">
        <v>282</v>
      </c>
      <c r="D2296" s="3" t="s">
        <v>714</v>
      </c>
      <c r="E2296" s="5">
        <v>707</v>
      </c>
      <c r="F2296" s="5">
        <v>0</v>
      </c>
      <c r="G2296" s="5">
        <v>4</v>
      </c>
      <c r="H2296" s="5">
        <v>0</v>
      </c>
      <c r="I2296" s="5">
        <v>0</v>
      </c>
      <c r="J2296" s="5">
        <v>13</v>
      </c>
      <c r="K2296" s="5">
        <v>0</v>
      </c>
      <c r="L2296" s="5">
        <v>0</v>
      </c>
      <c r="M2296" s="5">
        <v>0</v>
      </c>
      <c r="N2296" s="5">
        <v>0</v>
      </c>
      <c r="O2296" s="6">
        <v>0</v>
      </c>
      <c r="P2296" s="6">
        <v>0.56577086280056577</v>
      </c>
      <c r="Q2296" s="6">
        <v>0</v>
      </c>
      <c r="R2296" s="6">
        <v>0</v>
      </c>
      <c r="S2296" s="6">
        <v>1.8387553041018387</v>
      </c>
      <c r="T2296" s="6">
        <v>0</v>
      </c>
      <c r="U2296" s="6">
        <v>0</v>
      </c>
      <c r="V2296" s="6">
        <v>0</v>
      </c>
      <c r="W2296" s="6">
        <v>0</v>
      </c>
      <c r="X2296" s="5">
        <v>344</v>
      </c>
      <c r="Y2296" s="5">
        <v>284</v>
      </c>
      <c r="Z2296" s="5">
        <v>13</v>
      </c>
      <c r="AA2296" s="5">
        <v>0</v>
      </c>
      <c r="AB2296" s="5">
        <v>0</v>
      </c>
      <c r="AC2296" s="5">
        <v>0</v>
      </c>
      <c r="AD2296" s="5">
        <v>344</v>
      </c>
      <c r="AE2296" s="5">
        <v>284</v>
      </c>
      <c r="AF2296" s="5">
        <v>13</v>
      </c>
      <c r="AG2296" s="6">
        <v>4.577464788732394</v>
      </c>
      <c r="AH2296" s="6">
        <v>82.558139534883722</v>
      </c>
      <c r="AI2296" s="3"/>
      <c r="AJ2296" s="3"/>
    </row>
    <row r="2297" spans="1:36" hidden="1" x14ac:dyDescent="0.2">
      <c r="A2297" s="1" t="str">
        <f t="shared" si="35"/>
        <v>EastleighBlack African</v>
      </c>
      <c r="B2297" s="3" t="s">
        <v>281</v>
      </c>
      <c r="C2297" s="3" t="s">
        <v>282</v>
      </c>
      <c r="D2297" s="3" t="s">
        <v>715</v>
      </c>
      <c r="E2297" s="5">
        <v>430</v>
      </c>
      <c r="F2297" s="5">
        <v>0</v>
      </c>
      <c r="G2297" s="5">
        <v>1</v>
      </c>
      <c r="H2297" s="5">
        <v>0</v>
      </c>
      <c r="I2297" s="5">
        <v>0</v>
      </c>
      <c r="J2297" s="5">
        <v>2</v>
      </c>
      <c r="K2297" s="5">
        <v>0</v>
      </c>
      <c r="L2297" s="5">
        <v>0</v>
      </c>
      <c r="M2297" s="5">
        <v>0</v>
      </c>
      <c r="N2297" s="5">
        <v>0</v>
      </c>
      <c r="O2297" s="6">
        <v>0</v>
      </c>
      <c r="P2297" s="6">
        <v>0.23255813953488372</v>
      </c>
      <c r="Q2297" s="6">
        <v>0</v>
      </c>
      <c r="R2297" s="6">
        <v>0</v>
      </c>
      <c r="S2297" s="6">
        <v>0.46511627906976744</v>
      </c>
      <c r="T2297" s="6">
        <v>0</v>
      </c>
      <c r="U2297" s="6">
        <v>0</v>
      </c>
      <c r="V2297" s="6">
        <v>0</v>
      </c>
      <c r="W2297" s="6">
        <v>0</v>
      </c>
      <c r="X2297" s="5">
        <v>225</v>
      </c>
      <c r="Y2297" s="5">
        <v>203</v>
      </c>
      <c r="Z2297" s="5">
        <v>12</v>
      </c>
      <c r="AA2297" s="5">
        <v>0</v>
      </c>
      <c r="AB2297" s="5">
        <v>0</v>
      </c>
      <c r="AC2297" s="5">
        <v>0</v>
      </c>
      <c r="AD2297" s="5">
        <v>225</v>
      </c>
      <c r="AE2297" s="5">
        <v>203</v>
      </c>
      <c r="AF2297" s="5">
        <v>12</v>
      </c>
      <c r="AG2297" s="6">
        <v>5.9113300492610836</v>
      </c>
      <c r="AH2297" s="6">
        <v>90.222222222222229</v>
      </c>
      <c r="AI2297" s="3"/>
      <c r="AJ2297" s="3"/>
    </row>
    <row r="2298" spans="1:36" hidden="1" x14ac:dyDescent="0.2">
      <c r="A2298" s="1" t="str">
        <f t="shared" si="35"/>
        <v>EastleighBlack Caribbean</v>
      </c>
      <c r="B2298" s="3" t="s">
        <v>281</v>
      </c>
      <c r="C2298" s="3" t="s">
        <v>282</v>
      </c>
      <c r="D2298" s="3" t="s">
        <v>716</v>
      </c>
      <c r="E2298" s="5">
        <v>129</v>
      </c>
      <c r="F2298" s="5">
        <v>0</v>
      </c>
      <c r="G2298" s="5">
        <v>2</v>
      </c>
      <c r="H2298" s="5">
        <v>0</v>
      </c>
      <c r="I2298" s="5">
        <v>0</v>
      </c>
      <c r="J2298" s="5">
        <v>1</v>
      </c>
      <c r="K2298" s="5">
        <v>0</v>
      </c>
      <c r="L2298" s="5">
        <v>0</v>
      </c>
      <c r="M2298" s="5">
        <v>0</v>
      </c>
      <c r="N2298" s="5">
        <v>0</v>
      </c>
      <c r="O2298" s="6">
        <v>0</v>
      </c>
      <c r="P2298" s="6">
        <v>1.5503875968992249</v>
      </c>
      <c r="Q2298" s="6">
        <v>0</v>
      </c>
      <c r="R2298" s="6">
        <v>0</v>
      </c>
      <c r="S2298" s="6">
        <v>0.77519379844961245</v>
      </c>
      <c r="T2298" s="6">
        <v>0</v>
      </c>
      <c r="U2298" s="6">
        <v>0</v>
      </c>
      <c r="V2298" s="6">
        <v>0</v>
      </c>
      <c r="W2298" s="6">
        <v>0</v>
      </c>
      <c r="X2298" s="5">
        <v>66</v>
      </c>
      <c r="Y2298" s="5">
        <v>62</v>
      </c>
      <c r="Z2298" s="5">
        <v>4</v>
      </c>
      <c r="AA2298" s="5">
        <v>0</v>
      </c>
      <c r="AB2298" s="5">
        <v>0</v>
      </c>
      <c r="AC2298" s="5">
        <v>0</v>
      </c>
      <c r="AD2298" s="5">
        <v>66</v>
      </c>
      <c r="AE2298" s="5">
        <v>62</v>
      </c>
      <c r="AF2298" s="5">
        <v>4</v>
      </c>
      <c r="AG2298" s="6">
        <v>6.4516129032258061</v>
      </c>
      <c r="AH2298" s="6">
        <v>93.939393939393938</v>
      </c>
      <c r="AI2298" s="3"/>
      <c r="AJ2298" s="3"/>
    </row>
    <row r="2299" spans="1:36" hidden="1" x14ac:dyDescent="0.2">
      <c r="A2299" s="1" t="str">
        <f t="shared" si="35"/>
        <v>EastleighBlack Other</v>
      </c>
      <c r="B2299" s="3" t="s">
        <v>281</v>
      </c>
      <c r="C2299" s="3" t="s">
        <v>282</v>
      </c>
      <c r="D2299" s="3" t="s">
        <v>717</v>
      </c>
      <c r="E2299" s="5">
        <v>46</v>
      </c>
      <c r="F2299" s="5">
        <v>0</v>
      </c>
      <c r="G2299" s="5">
        <v>0</v>
      </c>
      <c r="H2299" s="5">
        <v>0</v>
      </c>
      <c r="I2299" s="5">
        <v>0</v>
      </c>
      <c r="J2299" s="5">
        <v>0</v>
      </c>
      <c r="K2299" s="5">
        <v>0</v>
      </c>
      <c r="L2299" s="5">
        <v>0</v>
      </c>
      <c r="M2299" s="5">
        <v>0</v>
      </c>
      <c r="N2299" s="5">
        <v>0</v>
      </c>
      <c r="O2299" s="6">
        <v>0</v>
      </c>
      <c r="P2299" s="6">
        <v>0</v>
      </c>
      <c r="Q2299" s="6">
        <v>0</v>
      </c>
      <c r="R2299" s="6">
        <v>0</v>
      </c>
      <c r="S2299" s="6">
        <v>0</v>
      </c>
      <c r="T2299" s="6">
        <v>0</v>
      </c>
      <c r="U2299" s="6">
        <v>0</v>
      </c>
      <c r="V2299" s="6">
        <v>0</v>
      </c>
      <c r="W2299" s="6">
        <v>0</v>
      </c>
      <c r="X2299" s="5">
        <v>20</v>
      </c>
      <c r="Y2299" s="5">
        <v>20</v>
      </c>
      <c r="Z2299" s="5">
        <v>1</v>
      </c>
      <c r="AA2299" s="5">
        <v>0</v>
      </c>
      <c r="AB2299" s="5">
        <v>0</v>
      </c>
      <c r="AC2299" s="5">
        <v>0</v>
      </c>
      <c r="AD2299" s="5">
        <v>20</v>
      </c>
      <c r="AE2299" s="5">
        <v>20</v>
      </c>
      <c r="AF2299" s="5">
        <v>1</v>
      </c>
      <c r="AG2299" s="6">
        <v>5</v>
      </c>
      <c r="AH2299" s="6">
        <v>100</v>
      </c>
      <c r="AI2299" s="3"/>
      <c r="AJ2299" s="3"/>
    </row>
    <row r="2300" spans="1:36" hidden="1" x14ac:dyDescent="0.2">
      <c r="A2300" s="1" t="str">
        <f t="shared" si="35"/>
        <v>EastleighArab</v>
      </c>
      <c r="B2300" s="3" t="s">
        <v>281</v>
      </c>
      <c r="C2300" s="3" t="s">
        <v>282</v>
      </c>
      <c r="D2300" s="3" t="s">
        <v>699</v>
      </c>
      <c r="E2300" s="5">
        <v>201</v>
      </c>
      <c r="F2300" s="5">
        <v>0</v>
      </c>
      <c r="G2300" s="5">
        <v>0</v>
      </c>
      <c r="H2300" s="5">
        <v>0</v>
      </c>
      <c r="I2300" s="5">
        <v>0</v>
      </c>
      <c r="J2300" s="5">
        <v>3</v>
      </c>
      <c r="K2300" s="5">
        <v>0</v>
      </c>
      <c r="L2300" s="5">
        <v>0</v>
      </c>
      <c r="M2300" s="5">
        <v>0</v>
      </c>
      <c r="N2300" s="5">
        <v>0</v>
      </c>
      <c r="O2300" s="6">
        <v>0</v>
      </c>
      <c r="P2300" s="6">
        <v>0</v>
      </c>
      <c r="Q2300" s="6">
        <v>0</v>
      </c>
      <c r="R2300" s="6">
        <v>0</v>
      </c>
      <c r="S2300" s="6">
        <v>1.4925373134328359</v>
      </c>
      <c r="T2300" s="6">
        <v>0</v>
      </c>
      <c r="U2300" s="6">
        <v>0</v>
      </c>
      <c r="V2300" s="6">
        <v>0</v>
      </c>
      <c r="W2300" s="6">
        <v>0</v>
      </c>
      <c r="X2300" s="5">
        <v>68</v>
      </c>
      <c r="Y2300" s="5">
        <v>52</v>
      </c>
      <c r="Z2300" s="5">
        <v>2</v>
      </c>
      <c r="AA2300" s="5">
        <v>0</v>
      </c>
      <c r="AB2300" s="5">
        <v>0</v>
      </c>
      <c r="AC2300" s="5">
        <v>0</v>
      </c>
      <c r="AD2300" s="5">
        <v>68</v>
      </c>
      <c r="AE2300" s="5">
        <v>52</v>
      </c>
      <c r="AF2300" s="5">
        <v>2</v>
      </c>
      <c r="AG2300" s="6">
        <v>3.8461538461538463</v>
      </c>
      <c r="AH2300" s="6">
        <v>76.470588235294116</v>
      </c>
      <c r="AI2300" s="3"/>
      <c r="AJ2300" s="3"/>
    </row>
    <row r="2301" spans="1:36" hidden="1" x14ac:dyDescent="0.2">
      <c r="A2301" s="1" t="str">
        <f t="shared" si="35"/>
        <v>EastleighOther</v>
      </c>
      <c r="B2301" s="3" t="s">
        <v>281</v>
      </c>
      <c r="C2301" s="3" t="s">
        <v>282</v>
      </c>
      <c r="D2301" s="3" t="s">
        <v>718</v>
      </c>
      <c r="E2301" s="5">
        <v>376</v>
      </c>
      <c r="F2301" s="5">
        <v>0</v>
      </c>
      <c r="G2301" s="5">
        <v>0</v>
      </c>
      <c r="H2301" s="5">
        <v>0</v>
      </c>
      <c r="I2301" s="5">
        <v>0</v>
      </c>
      <c r="J2301" s="5">
        <v>1</v>
      </c>
      <c r="K2301" s="5">
        <v>0</v>
      </c>
      <c r="L2301" s="5">
        <v>0</v>
      </c>
      <c r="M2301" s="5">
        <v>0</v>
      </c>
      <c r="N2301" s="5">
        <v>0</v>
      </c>
      <c r="O2301" s="6">
        <v>0</v>
      </c>
      <c r="P2301" s="6">
        <v>0</v>
      </c>
      <c r="Q2301" s="6">
        <v>0</v>
      </c>
      <c r="R2301" s="6">
        <v>0</v>
      </c>
      <c r="S2301" s="6">
        <v>0.26595744680851063</v>
      </c>
      <c r="T2301" s="6">
        <v>0</v>
      </c>
      <c r="U2301" s="6">
        <v>0</v>
      </c>
      <c r="V2301" s="6">
        <v>0</v>
      </c>
      <c r="W2301" s="6">
        <v>0</v>
      </c>
      <c r="X2301" s="5">
        <v>132</v>
      </c>
      <c r="Y2301" s="5">
        <v>116</v>
      </c>
      <c r="Z2301" s="5">
        <v>5</v>
      </c>
      <c r="AA2301" s="5">
        <v>0</v>
      </c>
      <c r="AB2301" s="5">
        <v>0</v>
      </c>
      <c r="AC2301" s="5">
        <v>0</v>
      </c>
      <c r="AD2301" s="5">
        <v>132</v>
      </c>
      <c r="AE2301" s="5">
        <v>116</v>
      </c>
      <c r="AF2301" s="5">
        <v>5</v>
      </c>
      <c r="AG2301" s="6">
        <v>4.3103448275862073</v>
      </c>
      <c r="AH2301" s="6">
        <v>87.878787878787875</v>
      </c>
      <c r="AI2301" s="3"/>
      <c r="AJ2301" s="3"/>
    </row>
    <row r="2302" spans="1:36" x14ac:dyDescent="0.2">
      <c r="A2302" s="1" t="str">
        <f t="shared" si="35"/>
        <v>EdenAll people</v>
      </c>
      <c r="B2302" s="3" t="s">
        <v>183</v>
      </c>
      <c r="C2302" s="3" t="s">
        <v>184</v>
      </c>
      <c r="D2302" s="3" t="s">
        <v>700</v>
      </c>
      <c r="E2302" s="5">
        <v>52564</v>
      </c>
      <c r="F2302" s="5">
        <v>0</v>
      </c>
      <c r="G2302" s="5">
        <v>0</v>
      </c>
      <c r="H2302" s="5">
        <v>0</v>
      </c>
      <c r="I2302" s="5">
        <v>0</v>
      </c>
      <c r="J2302" s="5">
        <v>0</v>
      </c>
      <c r="K2302" s="5">
        <v>23271</v>
      </c>
      <c r="L2302" s="5">
        <v>0</v>
      </c>
      <c r="M2302" s="5">
        <v>1364</v>
      </c>
      <c r="N2302" s="5">
        <v>0</v>
      </c>
      <c r="O2302" s="6">
        <v>0</v>
      </c>
      <c r="P2302" s="6">
        <v>0</v>
      </c>
      <c r="Q2302" s="6">
        <v>0</v>
      </c>
      <c r="R2302" s="6">
        <v>0</v>
      </c>
      <c r="S2302" s="6">
        <v>0</v>
      </c>
      <c r="T2302" s="6">
        <v>44.271744920477893</v>
      </c>
      <c r="U2302" s="6">
        <v>0</v>
      </c>
      <c r="V2302" s="6">
        <v>2.5949318925500342</v>
      </c>
      <c r="W2302" s="6">
        <v>0</v>
      </c>
      <c r="X2302" s="5">
        <v>15521</v>
      </c>
      <c r="Y2302" s="5">
        <v>14324</v>
      </c>
      <c r="Z2302" s="5">
        <v>351</v>
      </c>
      <c r="AA2302" s="5">
        <v>0</v>
      </c>
      <c r="AB2302" s="5">
        <v>0</v>
      </c>
      <c r="AC2302" s="5">
        <v>0</v>
      </c>
      <c r="AD2302" s="5">
        <v>15521</v>
      </c>
      <c r="AE2302" s="5">
        <v>14324</v>
      </c>
      <c r="AF2302" s="5">
        <v>351</v>
      </c>
      <c r="AG2302" s="6">
        <v>2.4504328399888298</v>
      </c>
      <c r="AH2302" s="6">
        <v>92.28786804973906</v>
      </c>
      <c r="AI2302" s="6"/>
      <c r="AJ2302" s="6"/>
    </row>
    <row r="2303" spans="1:36" hidden="1" x14ac:dyDescent="0.2">
      <c r="A2303" s="1" t="str">
        <f t="shared" si="35"/>
        <v>EdenWhite British</v>
      </c>
      <c r="B2303" s="3" t="s">
        <v>183</v>
      </c>
      <c r="C2303" s="3" t="s">
        <v>184</v>
      </c>
      <c r="D2303" s="3" t="s">
        <v>701</v>
      </c>
      <c r="E2303" s="5">
        <v>51009</v>
      </c>
      <c r="F2303" s="5">
        <v>0</v>
      </c>
      <c r="G2303" s="5">
        <v>0</v>
      </c>
      <c r="H2303" s="5">
        <v>0</v>
      </c>
      <c r="I2303" s="5">
        <v>0</v>
      </c>
      <c r="J2303" s="5">
        <v>0</v>
      </c>
      <c r="K2303" s="5">
        <v>22726</v>
      </c>
      <c r="L2303" s="5">
        <v>0</v>
      </c>
      <c r="M2303" s="5">
        <v>1327</v>
      </c>
      <c r="N2303" s="5">
        <v>0</v>
      </c>
      <c r="O2303" s="6">
        <v>0</v>
      </c>
      <c r="P2303" s="6">
        <v>0</v>
      </c>
      <c r="Q2303" s="6">
        <v>0</v>
      </c>
      <c r="R2303" s="6">
        <v>0</v>
      </c>
      <c r="S2303" s="6">
        <v>0</v>
      </c>
      <c r="T2303" s="6">
        <v>44.552922033366663</v>
      </c>
      <c r="U2303" s="6">
        <v>0</v>
      </c>
      <c r="V2303" s="6">
        <v>2.6015016957791763</v>
      </c>
      <c r="W2303" s="6">
        <v>0</v>
      </c>
      <c r="X2303" s="5">
        <v>14777</v>
      </c>
      <c r="Y2303" s="5">
        <v>13654</v>
      </c>
      <c r="Z2303" s="5">
        <v>334</v>
      </c>
      <c r="AA2303" s="5">
        <v>0</v>
      </c>
      <c r="AB2303" s="5">
        <v>0</v>
      </c>
      <c r="AC2303" s="5">
        <v>0</v>
      </c>
      <c r="AD2303" s="5">
        <v>14777</v>
      </c>
      <c r="AE2303" s="5">
        <v>13654</v>
      </c>
      <c r="AF2303" s="5">
        <v>334</v>
      </c>
      <c r="AG2303" s="6">
        <v>2.4461696206239929</v>
      </c>
      <c r="AH2303" s="6">
        <v>92.400351898220208</v>
      </c>
      <c r="AI2303" s="6"/>
      <c r="AJ2303" s="6"/>
    </row>
    <row r="2304" spans="1:36" hidden="1" x14ac:dyDescent="0.2">
      <c r="A2304" s="1" t="str">
        <f t="shared" si="35"/>
        <v>EdenMinorities - all other than White British</v>
      </c>
      <c r="B2304" s="3" t="s">
        <v>183</v>
      </c>
      <c r="C2304" s="3" t="s">
        <v>184</v>
      </c>
      <c r="D2304" s="3" t="s">
        <v>702</v>
      </c>
      <c r="E2304" s="5">
        <v>1555</v>
      </c>
      <c r="F2304" s="5">
        <v>0</v>
      </c>
      <c r="G2304" s="5">
        <v>0</v>
      </c>
      <c r="H2304" s="5">
        <v>0</v>
      </c>
      <c r="I2304" s="5">
        <v>0</v>
      </c>
      <c r="J2304" s="5">
        <v>0</v>
      </c>
      <c r="K2304" s="5">
        <v>545</v>
      </c>
      <c r="L2304" s="5">
        <v>0</v>
      </c>
      <c r="M2304" s="5">
        <v>37</v>
      </c>
      <c r="N2304" s="5">
        <v>0</v>
      </c>
      <c r="O2304" s="6">
        <v>0</v>
      </c>
      <c r="P2304" s="6">
        <v>0</v>
      </c>
      <c r="Q2304" s="6">
        <v>0</v>
      </c>
      <c r="R2304" s="6">
        <v>0</v>
      </c>
      <c r="S2304" s="6">
        <v>0</v>
      </c>
      <c r="T2304" s="6">
        <v>35.048231511254016</v>
      </c>
      <c r="U2304" s="6">
        <v>0</v>
      </c>
      <c r="V2304" s="6">
        <v>2.379421221864952</v>
      </c>
      <c r="W2304" s="6">
        <v>0</v>
      </c>
      <c r="X2304" s="5">
        <v>744</v>
      </c>
      <c r="Y2304" s="5">
        <v>670</v>
      </c>
      <c r="Z2304" s="5">
        <v>17</v>
      </c>
      <c r="AA2304" s="5">
        <v>0</v>
      </c>
      <c r="AB2304" s="5">
        <v>0</v>
      </c>
      <c r="AC2304" s="5">
        <v>0</v>
      </c>
      <c r="AD2304" s="5">
        <v>744</v>
      </c>
      <c r="AE2304" s="5">
        <v>670</v>
      </c>
      <c r="AF2304" s="5">
        <v>17</v>
      </c>
      <c r="AG2304" s="6">
        <v>2.5373134328358211</v>
      </c>
      <c r="AH2304" s="6">
        <v>90.053763440860209</v>
      </c>
      <c r="AI2304" s="6"/>
      <c r="AJ2304" s="6"/>
    </row>
    <row r="2305" spans="1:36" hidden="1" x14ac:dyDescent="0.2">
      <c r="A2305" s="1" t="str">
        <f t="shared" si="35"/>
        <v>EdenWhite Irish</v>
      </c>
      <c r="B2305" s="3" t="s">
        <v>183</v>
      </c>
      <c r="C2305" s="3" t="s">
        <v>184</v>
      </c>
      <c r="D2305" s="3" t="s">
        <v>703</v>
      </c>
      <c r="E2305" s="5">
        <v>139</v>
      </c>
      <c r="F2305" s="5">
        <v>0</v>
      </c>
      <c r="G2305" s="5">
        <v>0</v>
      </c>
      <c r="H2305" s="5">
        <v>0</v>
      </c>
      <c r="I2305" s="5">
        <v>0</v>
      </c>
      <c r="J2305" s="5">
        <v>0</v>
      </c>
      <c r="K2305" s="5">
        <v>59</v>
      </c>
      <c r="L2305" s="5">
        <v>0</v>
      </c>
      <c r="M2305" s="5">
        <v>5</v>
      </c>
      <c r="N2305" s="5">
        <v>0</v>
      </c>
      <c r="O2305" s="6">
        <v>0</v>
      </c>
      <c r="P2305" s="6">
        <v>0</v>
      </c>
      <c r="Q2305" s="6">
        <v>0</v>
      </c>
      <c r="R2305" s="6">
        <v>0</v>
      </c>
      <c r="S2305" s="6">
        <v>0</v>
      </c>
      <c r="T2305" s="6">
        <v>42.446043165467628</v>
      </c>
      <c r="U2305" s="6">
        <v>0</v>
      </c>
      <c r="V2305" s="6">
        <v>3.5971223021582732</v>
      </c>
      <c r="W2305" s="6">
        <v>0</v>
      </c>
      <c r="X2305" s="5">
        <v>56</v>
      </c>
      <c r="Y2305" s="5">
        <v>54</v>
      </c>
      <c r="Z2305" s="5">
        <v>3</v>
      </c>
      <c r="AA2305" s="5">
        <v>0</v>
      </c>
      <c r="AB2305" s="5">
        <v>0</v>
      </c>
      <c r="AC2305" s="5">
        <v>0</v>
      </c>
      <c r="AD2305" s="5">
        <v>56</v>
      </c>
      <c r="AE2305" s="5">
        <v>54</v>
      </c>
      <c r="AF2305" s="5">
        <v>3</v>
      </c>
      <c r="AG2305" s="6">
        <v>5.5555555555555554</v>
      </c>
      <c r="AH2305" s="6">
        <v>96.428571428571431</v>
      </c>
      <c r="AI2305" s="6"/>
      <c r="AJ2305" s="6"/>
    </row>
    <row r="2306" spans="1:36" hidden="1" x14ac:dyDescent="0.2">
      <c r="A2306" s="1" t="str">
        <f t="shared" ref="A2306:A2369" si="36">C2306&amp;D2306</f>
        <v>EdenWhite Gyspy or Irish Traveller</v>
      </c>
      <c r="B2306" s="3" t="s">
        <v>183</v>
      </c>
      <c r="C2306" s="3" t="s">
        <v>184</v>
      </c>
      <c r="D2306" s="3" t="s">
        <v>704</v>
      </c>
      <c r="E2306" s="5">
        <v>15</v>
      </c>
      <c r="F2306" s="5">
        <v>0</v>
      </c>
      <c r="G2306" s="5">
        <v>0</v>
      </c>
      <c r="H2306" s="5">
        <v>0</v>
      </c>
      <c r="I2306" s="5">
        <v>0</v>
      </c>
      <c r="J2306" s="5">
        <v>0</v>
      </c>
      <c r="K2306" s="5">
        <v>3</v>
      </c>
      <c r="L2306" s="5">
        <v>0</v>
      </c>
      <c r="M2306" s="5">
        <v>0</v>
      </c>
      <c r="N2306" s="5">
        <v>0</v>
      </c>
      <c r="O2306" s="6">
        <v>0</v>
      </c>
      <c r="P2306" s="6">
        <v>0</v>
      </c>
      <c r="Q2306" s="6">
        <v>0</v>
      </c>
      <c r="R2306" s="6">
        <v>0</v>
      </c>
      <c r="S2306" s="6">
        <v>0</v>
      </c>
      <c r="T2306" s="6">
        <v>20</v>
      </c>
      <c r="U2306" s="6">
        <v>0</v>
      </c>
      <c r="V2306" s="6">
        <v>0</v>
      </c>
      <c r="W2306" s="6">
        <v>0</v>
      </c>
      <c r="X2306" s="5">
        <v>6</v>
      </c>
      <c r="Y2306" s="5">
        <v>4</v>
      </c>
      <c r="Z2306" s="5">
        <v>1</v>
      </c>
      <c r="AA2306" s="5">
        <v>0</v>
      </c>
      <c r="AB2306" s="5">
        <v>0</v>
      </c>
      <c r="AC2306" s="5">
        <v>0</v>
      </c>
      <c r="AD2306" s="5">
        <v>6</v>
      </c>
      <c r="AE2306" s="5">
        <v>4</v>
      </c>
      <c r="AF2306" s="5">
        <v>1</v>
      </c>
      <c r="AG2306" s="6">
        <v>25</v>
      </c>
      <c r="AH2306" s="6">
        <v>66.666666666666671</v>
      </c>
      <c r="AI2306" s="3"/>
      <c r="AJ2306" s="6"/>
    </row>
    <row r="2307" spans="1:36" hidden="1" x14ac:dyDescent="0.2">
      <c r="A2307" s="1" t="str">
        <f t="shared" si="36"/>
        <v>EdenWhite Other</v>
      </c>
      <c r="B2307" s="3" t="s">
        <v>183</v>
      </c>
      <c r="C2307" s="3" t="s">
        <v>184</v>
      </c>
      <c r="D2307" s="3" t="s">
        <v>705</v>
      </c>
      <c r="E2307" s="5">
        <v>836</v>
      </c>
      <c r="F2307" s="5">
        <v>0</v>
      </c>
      <c r="G2307" s="5">
        <v>0</v>
      </c>
      <c r="H2307" s="5">
        <v>0</v>
      </c>
      <c r="I2307" s="5">
        <v>0</v>
      </c>
      <c r="J2307" s="5">
        <v>0</v>
      </c>
      <c r="K2307" s="5">
        <v>260</v>
      </c>
      <c r="L2307" s="5">
        <v>0</v>
      </c>
      <c r="M2307" s="5">
        <v>18</v>
      </c>
      <c r="N2307" s="5">
        <v>0</v>
      </c>
      <c r="O2307" s="6">
        <v>0</v>
      </c>
      <c r="P2307" s="6">
        <v>0</v>
      </c>
      <c r="Q2307" s="6">
        <v>0</v>
      </c>
      <c r="R2307" s="6">
        <v>0</v>
      </c>
      <c r="S2307" s="6">
        <v>0</v>
      </c>
      <c r="T2307" s="6">
        <v>31.100478468899521</v>
      </c>
      <c r="U2307" s="6">
        <v>0</v>
      </c>
      <c r="V2307" s="6">
        <v>2.1531100478468899</v>
      </c>
      <c r="W2307" s="6">
        <v>0</v>
      </c>
      <c r="X2307" s="5">
        <v>437</v>
      </c>
      <c r="Y2307" s="5">
        <v>399</v>
      </c>
      <c r="Z2307" s="5">
        <v>9</v>
      </c>
      <c r="AA2307" s="5">
        <v>0</v>
      </c>
      <c r="AB2307" s="5">
        <v>0</v>
      </c>
      <c r="AC2307" s="5">
        <v>0</v>
      </c>
      <c r="AD2307" s="5">
        <v>437</v>
      </c>
      <c r="AE2307" s="5">
        <v>399</v>
      </c>
      <c r="AF2307" s="5">
        <v>9</v>
      </c>
      <c r="AG2307" s="6">
        <v>2.255639097744361</v>
      </c>
      <c r="AH2307" s="6">
        <v>91.304347826086953</v>
      </c>
      <c r="AI2307" s="6"/>
      <c r="AJ2307" s="6"/>
    </row>
    <row r="2308" spans="1:36" hidden="1" x14ac:dyDescent="0.2">
      <c r="A2308" s="1" t="str">
        <f t="shared" si="36"/>
        <v>EdenMixed White and Black Caribbean</v>
      </c>
      <c r="B2308" s="3" t="s">
        <v>183</v>
      </c>
      <c r="C2308" s="3" t="s">
        <v>184</v>
      </c>
      <c r="D2308" s="3" t="s">
        <v>706</v>
      </c>
      <c r="E2308" s="5">
        <v>66</v>
      </c>
      <c r="F2308" s="5">
        <v>0</v>
      </c>
      <c r="G2308" s="5">
        <v>0</v>
      </c>
      <c r="H2308" s="5">
        <v>0</v>
      </c>
      <c r="I2308" s="5">
        <v>0</v>
      </c>
      <c r="J2308" s="5">
        <v>0</v>
      </c>
      <c r="K2308" s="5">
        <v>30</v>
      </c>
      <c r="L2308" s="5">
        <v>0</v>
      </c>
      <c r="M2308" s="5">
        <v>0</v>
      </c>
      <c r="N2308" s="5">
        <v>0</v>
      </c>
      <c r="O2308" s="6">
        <v>0</v>
      </c>
      <c r="P2308" s="6">
        <v>0</v>
      </c>
      <c r="Q2308" s="6">
        <v>0</v>
      </c>
      <c r="R2308" s="6">
        <v>0</v>
      </c>
      <c r="S2308" s="6">
        <v>0</v>
      </c>
      <c r="T2308" s="6">
        <v>45.454545454545453</v>
      </c>
      <c r="U2308" s="6">
        <v>0</v>
      </c>
      <c r="V2308" s="6">
        <v>0</v>
      </c>
      <c r="W2308" s="6">
        <v>0</v>
      </c>
      <c r="X2308" s="5">
        <v>20</v>
      </c>
      <c r="Y2308" s="5">
        <v>19</v>
      </c>
      <c r="Z2308" s="5">
        <v>0</v>
      </c>
      <c r="AA2308" s="5">
        <v>0</v>
      </c>
      <c r="AB2308" s="5">
        <v>0</v>
      </c>
      <c r="AC2308" s="5">
        <v>0</v>
      </c>
      <c r="AD2308" s="5">
        <v>20</v>
      </c>
      <c r="AE2308" s="5">
        <v>19</v>
      </c>
      <c r="AF2308" s="5">
        <v>0</v>
      </c>
      <c r="AG2308" s="6">
        <v>0</v>
      </c>
      <c r="AH2308" s="6">
        <v>95</v>
      </c>
      <c r="AI2308" s="6"/>
      <c r="AJ2308" s="6"/>
    </row>
    <row r="2309" spans="1:36" hidden="1" x14ac:dyDescent="0.2">
      <c r="A2309" s="1" t="str">
        <f t="shared" si="36"/>
        <v>EdenMixed White and Black African</v>
      </c>
      <c r="B2309" s="3" t="s">
        <v>183</v>
      </c>
      <c r="C2309" s="3" t="s">
        <v>184</v>
      </c>
      <c r="D2309" s="3" t="s">
        <v>707</v>
      </c>
      <c r="E2309" s="5">
        <v>11</v>
      </c>
      <c r="F2309" s="5">
        <v>0</v>
      </c>
      <c r="G2309" s="5">
        <v>0</v>
      </c>
      <c r="H2309" s="5">
        <v>0</v>
      </c>
      <c r="I2309" s="5">
        <v>0</v>
      </c>
      <c r="J2309" s="5">
        <v>0</v>
      </c>
      <c r="K2309" s="5">
        <v>8</v>
      </c>
      <c r="L2309" s="5">
        <v>0</v>
      </c>
      <c r="M2309" s="5">
        <v>0</v>
      </c>
      <c r="N2309" s="5">
        <v>0</v>
      </c>
      <c r="O2309" s="6">
        <v>0</v>
      </c>
      <c r="P2309" s="6">
        <v>0</v>
      </c>
      <c r="Q2309" s="6">
        <v>0</v>
      </c>
      <c r="R2309" s="6">
        <v>0</v>
      </c>
      <c r="S2309" s="6">
        <v>0</v>
      </c>
      <c r="T2309" s="6">
        <v>72.727272727272734</v>
      </c>
      <c r="U2309" s="6">
        <v>0</v>
      </c>
      <c r="V2309" s="6">
        <v>0</v>
      </c>
      <c r="W2309" s="6">
        <v>0</v>
      </c>
      <c r="X2309" s="5">
        <v>3</v>
      </c>
      <c r="Y2309" s="5">
        <v>3</v>
      </c>
      <c r="Z2309" s="5">
        <v>0</v>
      </c>
      <c r="AA2309" s="5">
        <v>0</v>
      </c>
      <c r="AB2309" s="5">
        <v>0</v>
      </c>
      <c r="AC2309" s="5">
        <v>0</v>
      </c>
      <c r="AD2309" s="5">
        <v>3</v>
      </c>
      <c r="AE2309" s="5">
        <v>3</v>
      </c>
      <c r="AF2309" s="5">
        <v>0</v>
      </c>
      <c r="AG2309" s="6">
        <v>0</v>
      </c>
      <c r="AH2309" s="6">
        <v>100</v>
      </c>
      <c r="AI2309" s="6"/>
      <c r="AJ2309" s="6"/>
    </row>
    <row r="2310" spans="1:36" hidden="1" x14ac:dyDescent="0.2">
      <c r="A2310" s="1" t="str">
        <f t="shared" si="36"/>
        <v>EdenMixed White and Asian</v>
      </c>
      <c r="B2310" s="3" t="s">
        <v>183</v>
      </c>
      <c r="C2310" s="3" t="s">
        <v>184</v>
      </c>
      <c r="D2310" s="3" t="s">
        <v>708</v>
      </c>
      <c r="E2310" s="5">
        <v>89</v>
      </c>
      <c r="F2310" s="5">
        <v>0</v>
      </c>
      <c r="G2310" s="5">
        <v>0</v>
      </c>
      <c r="H2310" s="5">
        <v>0</v>
      </c>
      <c r="I2310" s="5">
        <v>0</v>
      </c>
      <c r="J2310" s="5">
        <v>0</v>
      </c>
      <c r="K2310" s="5">
        <v>41</v>
      </c>
      <c r="L2310" s="5">
        <v>0</v>
      </c>
      <c r="M2310" s="5">
        <v>1</v>
      </c>
      <c r="N2310" s="5">
        <v>0</v>
      </c>
      <c r="O2310" s="6">
        <v>0</v>
      </c>
      <c r="P2310" s="6">
        <v>0</v>
      </c>
      <c r="Q2310" s="6">
        <v>0</v>
      </c>
      <c r="R2310" s="6">
        <v>0</v>
      </c>
      <c r="S2310" s="6">
        <v>0</v>
      </c>
      <c r="T2310" s="6">
        <v>46.067415730337082</v>
      </c>
      <c r="U2310" s="6">
        <v>0</v>
      </c>
      <c r="V2310" s="6">
        <v>1.1235955056179776</v>
      </c>
      <c r="W2310" s="6">
        <v>0</v>
      </c>
      <c r="X2310" s="5">
        <v>19</v>
      </c>
      <c r="Y2310" s="5">
        <v>16</v>
      </c>
      <c r="Z2310" s="5">
        <v>1</v>
      </c>
      <c r="AA2310" s="5">
        <v>0</v>
      </c>
      <c r="AB2310" s="5">
        <v>0</v>
      </c>
      <c r="AC2310" s="5">
        <v>0</v>
      </c>
      <c r="AD2310" s="5">
        <v>19</v>
      </c>
      <c r="AE2310" s="5">
        <v>16</v>
      </c>
      <c r="AF2310" s="5">
        <v>1</v>
      </c>
      <c r="AG2310" s="6">
        <v>6.25</v>
      </c>
      <c r="AH2310" s="6">
        <v>84.21052631578948</v>
      </c>
      <c r="AI2310" s="6"/>
      <c r="AJ2310" s="6"/>
    </row>
    <row r="2311" spans="1:36" hidden="1" x14ac:dyDescent="0.2">
      <c r="A2311" s="1" t="str">
        <f t="shared" si="36"/>
        <v>EdenMixed Other</v>
      </c>
      <c r="B2311" s="3" t="s">
        <v>183</v>
      </c>
      <c r="C2311" s="3" t="s">
        <v>184</v>
      </c>
      <c r="D2311" s="3" t="s">
        <v>709</v>
      </c>
      <c r="E2311" s="5">
        <v>45</v>
      </c>
      <c r="F2311" s="5">
        <v>0</v>
      </c>
      <c r="G2311" s="5">
        <v>0</v>
      </c>
      <c r="H2311" s="5">
        <v>0</v>
      </c>
      <c r="I2311" s="5">
        <v>0</v>
      </c>
      <c r="J2311" s="5">
        <v>0</v>
      </c>
      <c r="K2311" s="5">
        <v>25</v>
      </c>
      <c r="L2311" s="5">
        <v>0</v>
      </c>
      <c r="M2311" s="5">
        <v>0</v>
      </c>
      <c r="N2311" s="5">
        <v>0</v>
      </c>
      <c r="O2311" s="6">
        <v>0</v>
      </c>
      <c r="P2311" s="6">
        <v>0</v>
      </c>
      <c r="Q2311" s="6">
        <v>0</v>
      </c>
      <c r="R2311" s="6">
        <v>0</v>
      </c>
      <c r="S2311" s="6">
        <v>0</v>
      </c>
      <c r="T2311" s="6">
        <v>55.555555555555557</v>
      </c>
      <c r="U2311" s="6">
        <v>0</v>
      </c>
      <c r="V2311" s="6">
        <v>0</v>
      </c>
      <c r="W2311" s="6">
        <v>0</v>
      </c>
      <c r="X2311" s="5">
        <v>16</v>
      </c>
      <c r="Y2311" s="5">
        <v>14</v>
      </c>
      <c r="Z2311" s="5">
        <v>0</v>
      </c>
      <c r="AA2311" s="5">
        <v>0</v>
      </c>
      <c r="AB2311" s="5">
        <v>0</v>
      </c>
      <c r="AC2311" s="5">
        <v>0</v>
      </c>
      <c r="AD2311" s="5">
        <v>16</v>
      </c>
      <c r="AE2311" s="5">
        <v>14</v>
      </c>
      <c r="AF2311" s="5">
        <v>0</v>
      </c>
      <c r="AG2311" s="6">
        <v>0</v>
      </c>
      <c r="AH2311" s="6">
        <v>87.5</v>
      </c>
      <c r="AI2311" s="6"/>
      <c r="AJ2311" s="6"/>
    </row>
    <row r="2312" spans="1:36" hidden="1" x14ac:dyDescent="0.2">
      <c r="A2312" s="1" t="str">
        <f t="shared" si="36"/>
        <v>EdenIndian</v>
      </c>
      <c r="B2312" s="3" t="s">
        <v>183</v>
      </c>
      <c r="C2312" s="3" t="s">
        <v>184</v>
      </c>
      <c r="D2312" s="3" t="s">
        <v>710</v>
      </c>
      <c r="E2312" s="5">
        <v>77</v>
      </c>
      <c r="F2312" s="5">
        <v>0</v>
      </c>
      <c r="G2312" s="5">
        <v>0</v>
      </c>
      <c r="H2312" s="5">
        <v>0</v>
      </c>
      <c r="I2312" s="5">
        <v>0</v>
      </c>
      <c r="J2312" s="5">
        <v>0</v>
      </c>
      <c r="K2312" s="5">
        <v>19</v>
      </c>
      <c r="L2312" s="5">
        <v>0</v>
      </c>
      <c r="M2312" s="5">
        <v>1</v>
      </c>
      <c r="N2312" s="5">
        <v>0</v>
      </c>
      <c r="O2312" s="6">
        <v>0</v>
      </c>
      <c r="P2312" s="6">
        <v>0</v>
      </c>
      <c r="Q2312" s="6">
        <v>0</v>
      </c>
      <c r="R2312" s="6">
        <v>0</v>
      </c>
      <c r="S2312" s="6">
        <v>0</v>
      </c>
      <c r="T2312" s="6">
        <v>24.675324675324674</v>
      </c>
      <c r="U2312" s="6">
        <v>0</v>
      </c>
      <c r="V2312" s="6">
        <v>1.2987012987012987</v>
      </c>
      <c r="W2312" s="6">
        <v>0</v>
      </c>
      <c r="X2312" s="5">
        <v>41</v>
      </c>
      <c r="Y2312" s="5">
        <v>39</v>
      </c>
      <c r="Z2312" s="5">
        <v>0</v>
      </c>
      <c r="AA2312" s="5">
        <v>0</v>
      </c>
      <c r="AB2312" s="5">
        <v>0</v>
      </c>
      <c r="AC2312" s="5">
        <v>0</v>
      </c>
      <c r="AD2312" s="5">
        <v>41</v>
      </c>
      <c r="AE2312" s="5">
        <v>39</v>
      </c>
      <c r="AF2312" s="5">
        <v>0</v>
      </c>
      <c r="AG2312" s="6">
        <v>0</v>
      </c>
      <c r="AH2312" s="6">
        <v>95.121951219512198</v>
      </c>
      <c r="AI2312" s="6"/>
      <c r="AJ2312" s="6"/>
    </row>
    <row r="2313" spans="1:36" hidden="1" x14ac:dyDescent="0.2">
      <c r="A2313" s="1" t="str">
        <f t="shared" si="36"/>
        <v>EdenPakistani</v>
      </c>
      <c r="B2313" s="3" t="s">
        <v>183</v>
      </c>
      <c r="C2313" s="3" t="s">
        <v>184</v>
      </c>
      <c r="D2313" s="3" t="s">
        <v>711</v>
      </c>
      <c r="E2313" s="5">
        <v>7</v>
      </c>
      <c r="F2313" s="5">
        <v>0</v>
      </c>
      <c r="G2313" s="5">
        <v>0</v>
      </c>
      <c r="H2313" s="5">
        <v>0</v>
      </c>
      <c r="I2313" s="5">
        <v>0</v>
      </c>
      <c r="J2313" s="5">
        <v>0</v>
      </c>
      <c r="K2313" s="5">
        <v>4</v>
      </c>
      <c r="L2313" s="5">
        <v>0</v>
      </c>
      <c r="M2313" s="5">
        <v>0</v>
      </c>
      <c r="N2313" s="5">
        <v>0</v>
      </c>
      <c r="O2313" s="6">
        <v>0</v>
      </c>
      <c r="P2313" s="6">
        <v>0</v>
      </c>
      <c r="Q2313" s="6">
        <v>0</v>
      </c>
      <c r="R2313" s="6">
        <v>0</v>
      </c>
      <c r="S2313" s="6">
        <v>0</v>
      </c>
      <c r="T2313" s="6">
        <v>57.142857142857146</v>
      </c>
      <c r="U2313" s="6">
        <v>0</v>
      </c>
      <c r="V2313" s="6">
        <v>0</v>
      </c>
      <c r="W2313" s="6">
        <v>0</v>
      </c>
      <c r="X2313" s="5">
        <v>5</v>
      </c>
      <c r="Y2313" s="5">
        <v>4</v>
      </c>
      <c r="Z2313" s="5">
        <v>1</v>
      </c>
      <c r="AA2313" s="5">
        <v>0</v>
      </c>
      <c r="AB2313" s="5">
        <v>0</v>
      </c>
      <c r="AC2313" s="5">
        <v>0</v>
      </c>
      <c r="AD2313" s="5">
        <v>5</v>
      </c>
      <c r="AE2313" s="5">
        <v>4</v>
      </c>
      <c r="AF2313" s="5">
        <v>1</v>
      </c>
      <c r="AG2313" s="6">
        <v>25</v>
      </c>
      <c r="AH2313" s="6">
        <v>80</v>
      </c>
      <c r="AI2313" s="6"/>
      <c r="AJ2313" s="6"/>
    </row>
    <row r="2314" spans="1:36" hidden="1" x14ac:dyDescent="0.2">
      <c r="A2314" s="1" t="str">
        <f t="shared" si="36"/>
        <v>EdenBangladeshi</v>
      </c>
      <c r="B2314" s="3" t="s">
        <v>183</v>
      </c>
      <c r="C2314" s="3" t="s">
        <v>184</v>
      </c>
      <c r="D2314" s="3" t="s">
        <v>712</v>
      </c>
      <c r="E2314" s="5">
        <v>49</v>
      </c>
      <c r="F2314" s="5">
        <v>0</v>
      </c>
      <c r="G2314" s="5">
        <v>0</v>
      </c>
      <c r="H2314" s="5">
        <v>0</v>
      </c>
      <c r="I2314" s="5">
        <v>0</v>
      </c>
      <c r="J2314" s="5">
        <v>0</v>
      </c>
      <c r="K2314" s="5">
        <v>10</v>
      </c>
      <c r="L2314" s="5">
        <v>0</v>
      </c>
      <c r="M2314" s="5">
        <v>4</v>
      </c>
      <c r="N2314" s="5">
        <v>0</v>
      </c>
      <c r="O2314" s="6">
        <v>0</v>
      </c>
      <c r="P2314" s="6">
        <v>0</v>
      </c>
      <c r="Q2314" s="6">
        <v>0</v>
      </c>
      <c r="R2314" s="6">
        <v>0</v>
      </c>
      <c r="S2314" s="6">
        <v>0</v>
      </c>
      <c r="T2314" s="6">
        <v>20.408163265306122</v>
      </c>
      <c r="U2314" s="6">
        <v>0</v>
      </c>
      <c r="V2314" s="6">
        <v>8.1632653061224492</v>
      </c>
      <c r="W2314" s="6">
        <v>0</v>
      </c>
      <c r="X2314" s="5">
        <v>29</v>
      </c>
      <c r="Y2314" s="5">
        <v>27</v>
      </c>
      <c r="Z2314" s="5">
        <v>0</v>
      </c>
      <c r="AA2314" s="5">
        <v>0</v>
      </c>
      <c r="AB2314" s="5">
        <v>0</v>
      </c>
      <c r="AC2314" s="5">
        <v>0</v>
      </c>
      <c r="AD2314" s="5">
        <v>29</v>
      </c>
      <c r="AE2314" s="5">
        <v>27</v>
      </c>
      <c r="AF2314" s="5">
        <v>0</v>
      </c>
      <c r="AG2314" s="6">
        <v>0</v>
      </c>
      <c r="AH2314" s="6">
        <v>93.103448275862064</v>
      </c>
      <c r="AI2314" s="6"/>
      <c r="AJ2314" s="6"/>
    </row>
    <row r="2315" spans="1:36" hidden="1" x14ac:dyDescent="0.2">
      <c r="A2315" s="1" t="str">
        <f t="shared" si="36"/>
        <v>EdenChinese</v>
      </c>
      <c r="B2315" s="3" t="s">
        <v>183</v>
      </c>
      <c r="C2315" s="3" t="s">
        <v>184</v>
      </c>
      <c r="D2315" s="3" t="s">
        <v>713</v>
      </c>
      <c r="E2315" s="5">
        <v>79</v>
      </c>
      <c r="F2315" s="5">
        <v>0</v>
      </c>
      <c r="G2315" s="5">
        <v>0</v>
      </c>
      <c r="H2315" s="5">
        <v>0</v>
      </c>
      <c r="I2315" s="5">
        <v>0</v>
      </c>
      <c r="J2315" s="5">
        <v>0</v>
      </c>
      <c r="K2315" s="5">
        <v>24</v>
      </c>
      <c r="L2315" s="5">
        <v>0</v>
      </c>
      <c r="M2315" s="5">
        <v>1</v>
      </c>
      <c r="N2315" s="5">
        <v>0</v>
      </c>
      <c r="O2315" s="6">
        <v>0</v>
      </c>
      <c r="P2315" s="6">
        <v>0</v>
      </c>
      <c r="Q2315" s="6">
        <v>0</v>
      </c>
      <c r="R2315" s="6">
        <v>0</v>
      </c>
      <c r="S2315" s="6">
        <v>0</v>
      </c>
      <c r="T2315" s="6">
        <v>30.379746835443036</v>
      </c>
      <c r="U2315" s="6">
        <v>0</v>
      </c>
      <c r="V2315" s="6">
        <v>1.2658227848101267</v>
      </c>
      <c r="W2315" s="6">
        <v>0</v>
      </c>
      <c r="X2315" s="5">
        <v>41</v>
      </c>
      <c r="Y2315" s="5">
        <v>36</v>
      </c>
      <c r="Z2315" s="5">
        <v>1</v>
      </c>
      <c r="AA2315" s="5">
        <v>0</v>
      </c>
      <c r="AB2315" s="5">
        <v>0</v>
      </c>
      <c r="AC2315" s="5">
        <v>0</v>
      </c>
      <c r="AD2315" s="5">
        <v>41</v>
      </c>
      <c r="AE2315" s="5">
        <v>36</v>
      </c>
      <c r="AF2315" s="5">
        <v>1</v>
      </c>
      <c r="AG2315" s="6">
        <v>2.7777777777777777</v>
      </c>
      <c r="AH2315" s="6">
        <v>87.804878048780495</v>
      </c>
      <c r="AI2315" s="6"/>
      <c r="AJ2315" s="6"/>
    </row>
    <row r="2316" spans="1:36" hidden="1" x14ac:dyDescent="0.2">
      <c r="A2316" s="1" t="str">
        <f t="shared" si="36"/>
        <v>EdenAsian Other</v>
      </c>
      <c r="B2316" s="3" t="s">
        <v>183</v>
      </c>
      <c r="C2316" s="3" t="s">
        <v>184</v>
      </c>
      <c r="D2316" s="3" t="s">
        <v>714</v>
      </c>
      <c r="E2316" s="5">
        <v>80</v>
      </c>
      <c r="F2316" s="5">
        <v>0</v>
      </c>
      <c r="G2316" s="5">
        <v>0</v>
      </c>
      <c r="H2316" s="5">
        <v>0</v>
      </c>
      <c r="I2316" s="5">
        <v>0</v>
      </c>
      <c r="J2316" s="5">
        <v>0</v>
      </c>
      <c r="K2316" s="5">
        <v>33</v>
      </c>
      <c r="L2316" s="5">
        <v>0</v>
      </c>
      <c r="M2316" s="5">
        <v>5</v>
      </c>
      <c r="N2316" s="5">
        <v>0</v>
      </c>
      <c r="O2316" s="6">
        <v>0</v>
      </c>
      <c r="P2316" s="6">
        <v>0</v>
      </c>
      <c r="Q2316" s="6">
        <v>0</v>
      </c>
      <c r="R2316" s="6">
        <v>0</v>
      </c>
      <c r="S2316" s="6">
        <v>0</v>
      </c>
      <c r="T2316" s="6">
        <v>41.25</v>
      </c>
      <c r="U2316" s="6">
        <v>0</v>
      </c>
      <c r="V2316" s="6">
        <v>6.25</v>
      </c>
      <c r="W2316" s="6">
        <v>0</v>
      </c>
      <c r="X2316" s="5">
        <v>41</v>
      </c>
      <c r="Y2316" s="5">
        <v>29</v>
      </c>
      <c r="Z2316" s="5">
        <v>0</v>
      </c>
      <c r="AA2316" s="5">
        <v>0</v>
      </c>
      <c r="AB2316" s="5">
        <v>0</v>
      </c>
      <c r="AC2316" s="5">
        <v>0</v>
      </c>
      <c r="AD2316" s="5">
        <v>41</v>
      </c>
      <c r="AE2316" s="5">
        <v>29</v>
      </c>
      <c r="AF2316" s="5">
        <v>0</v>
      </c>
      <c r="AG2316" s="6">
        <v>0</v>
      </c>
      <c r="AH2316" s="6">
        <v>70.731707317073173</v>
      </c>
      <c r="AI2316" s="6"/>
      <c r="AJ2316" s="6"/>
    </row>
    <row r="2317" spans="1:36" hidden="1" x14ac:dyDescent="0.2">
      <c r="A2317" s="1" t="str">
        <f t="shared" si="36"/>
        <v>EdenBlack African</v>
      </c>
      <c r="B2317" s="3" t="s">
        <v>183</v>
      </c>
      <c r="C2317" s="3" t="s">
        <v>184</v>
      </c>
      <c r="D2317" s="3" t="s">
        <v>715</v>
      </c>
      <c r="E2317" s="5">
        <v>9</v>
      </c>
      <c r="F2317" s="5">
        <v>0</v>
      </c>
      <c r="G2317" s="5">
        <v>0</v>
      </c>
      <c r="H2317" s="5">
        <v>0</v>
      </c>
      <c r="I2317" s="5">
        <v>0</v>
      </c>
      <c r="J2317" s="5">
        <v>0</v>
      </c>
      <c r="K2317" s="5">
        <v>5</v>
      </c>
      <c r="L2317" s="5">
        <v>0</v>
      </c>
      <c r="M2317" s="5">
        <v>0</v>
      </c>
      <c r="N2317" s="5">
        <v>0</v>
      </c>
      <c r="O2317" s="6">
        <v>0</v>
      </c>
      <c r="P2317" s="6">
        <v>0</v>
      </c>
      <c r="Q2317" s="6">
        <v>0</v>
      </c>
      <c r="R2317" s="6">
        <v>0</v>
      </c>
      <c r="S2317" s="6">
        <v>0</v>
      </c>
      <c r="T2317" s="6">
        <v>55.555555555555557</v>
      </c>
      <c r="U2317" s="6">
        <v>0</v>
      </c>
      <c r="V2317" s="6">
        <v>0</v>
      </c>
      <c r="W2317" s="6">
        <v>0</v>
      </c>
      <c r="X2317" s="5">
        <v>7</v>
      </c>
      <c r="Y2317" s="5">
        <v>7</v>
      </c>
      <c r="Z2317" s="5">
        <v>0</v>
      </c>
      <c r="AA2317" s="5">
        <v>0</v>
      </c>
      <c r="AB2317" s="5">
        <v>0</v>
      </c>
      <c r="AC2317" s="5">
        <v>0</v>
      </c>
      <c r="AD2317" s="5">
        <v>7</v>
      </c>
      <c r="AE2317" s="5">
        <v>7</v>
      </c>
      <c r="AF2317" s="5">
        <v>0</v>
      </c>
      <c r="AG2317" s="6">
        <v>0</v>
      </c>
      <c r="AH2317" s="6">
        <v>100</v>
      </c>
      <c r="AI2317" s="6"/>
      <c r="AJ2317" s="6"/>
    </row>
    <row r="2318" spans="1:36" hidden="1" x14ac:dyDescent="0.2">
      <c r="A2318" s="1" t="str">
        <f t="shared" si="36"/>
        <v>EdenBlack Caribbean</v>
      </c>
      <c r="B2318" s="3" t="s">
        <v>183</v>
      </c>
      <c r="C2318" s="3" t="s">
        <v>184</v>
      </c>
      <c r="D2318" s="3" t="s">
        <v>716</v>
      </c>
      <c r="E2318" s="5">
        <v>7</v>
      </c>
      <c r="F2318" s="5">
        <v>0</v>
      </c>
      <c r="G2318" s="5">
        <v>0</v>
      </c>
      <c r="H2318" s="5">
        <v>0</v>
      </c>
      <c r="I2318" s="5">
        <v>0</v>
      </c>
      <c r="J2318" s="5">
        <v>0</v>
      </c>
      <c r="K2318" s="5">
        <v>5</v>
      </c>
      <c r="L2318" s="5">
        <v>0</v>
      </c>
      <c r="M2318" s="5">
        <v>0</v>
      </c>
      <c r="N2318" s="5">
        <v>0</v>
      </c>
      <c r="O2318" s="6">
        <v>0</v>
      </c>
      <c r="P2318" s="6">
        <v>0</v>
      </c>
      <c r="Q2318" s="6">
        <v>0</v>
      </c>
      <c r="R2318" s="6">
        <v>0</v>
      </c>
      <c r="S2318" s="6">
        <v>0</v>
      </c>
      <c r="T2318" s="6">
        <v>71.428571428571431</v>
      </c>
      <c r="U2318" s="6">
        <v>0</v>
      </c>
      <c r="V2318" s="6">
        <v>0</v>
      </c>
      <c r="W2318" s="6">
        <v>0</v>
      </c>
      <c r="X2318" s="5">
        <v>3</v>
      </c>
      <c r="Y2318" s="5">
        <v>3</v>
      </c>
      <c r="Z2318" s="5">
        <v>0</v>
      </c>
      <c r="AA2318" s="5">
        <v>0</v>
      </c>
      <c r="AB2318" s="5">
        <v>0</v>
      </c>
      <c r="AC2318" s="5">
        <v>0</v>
      </c>
      <c r="AD2318" s="5">
        <v>3</v>
      </c>
      <c r="AE2318" s="5">
        <v>3</v>
      </c>
      <c r="AF2318" s="5">
        <v>0</v>
      </c>
      <c r="AG2318" s="6">
        <v>0</v>
      </c>
      <c r="AH2318" s="6">
        <v>100</v>
      </c>
      <c r="AI2318" s="6"/>
      <c r="AJ2318" s="6"/>
    </row>
    <row r="2319" spans="1:36" hidden="1" x14ac:dyDescent="0.2">
      <c r="A2319" s="1" t="str">
        <f t="shared" si="36"/>
        <v>EdenBlack Other</v>
      </c>
      <c r="B2319" s="3" t="s">
        <v>183</v>
      </c>
      <c r="C2319" s="3" t="s">
        <v>184</v>
      </c>
      <c r="D2319" s="3" t="s">
        <v>717</v>
      </c>
      <c r="E2319" s="5">
        <v>6</v>
      </c>
      <c r="F2319" s="5">
        <v>0</v>
      </c>
      <c r="G2319" s="5">
        <v>0</v>
      </c>
      <c r="H2319" s="5">
        <v>0</v>
      </c>
      <c r="I2319" s="5">
        <v>0</v>
      </c>
      <c r="J2319" s="5">
        <v>0</v>
      </c>
      <c r="K2319" s="5">
        <v>4</v>
      </c>
      <c r="L2319" s="5">
        <v>0</v>
      </c>
      <c r="M2319" s="5">
        <v>0</v>
      </c>
      <c r="N2319" s="5">
        <v>0</v>
      </c>
      <c r="O2319" s="6">
        <v>0</v>
      </c>
      <c r="P2319" s="6">
        <v>0</v>
      </c>
      <c r="Q2319" s="6">
        <v>0</v>
      </c>
      <c r="R2319" s="6">
        <v>0</v>
      </c>
      <c r="S2319" s="6">
        <v>0</v>
      </c>
      <c r="T2319" s="6">
        <v>66.666666666666671</v>
      </c>
      <c r="U2319" s="6">
        <v>0</v>
      </c>
      <c r="V2319" s="6">
        <v>0</v>
      </c>
      <c r="W2319" s="6">
        <v>0</v>
      </c>
      <c r="X2319" s="5">
        <v>3</v>
      </c>
      <c r="Y2319" s="5">
        <v>3</v>
      </c>
      <c r="Z2319" s="5">
        <v>0</v>
      </c>
      <c r="AA2319" s="5">
        <v>0</v>
      </c>
      <c r="AB2319" s="5">
        <v>0</v>
      </c>
      <c r="AC2319" s="5">
        <v>0</v>
      </c>
      <c r="AD2319" s="5">
        <v>3</v>
      </c>
      <c r="AE2319" s="5">
        <v>3</v>
      </c>
      <c r="AF2319" s="5">
        <v>0</v>
      </c>
      <c r="AG2319" s="6">
        <v>0</v>
      </c>
      <c r="AH2319" s="6">
        <v>100</v>
      </c>
      <c r="AI2319" s="6"/>
      <c r="AJ2319" s="6"/>
    </row>
    <row r="2320" spans="1:36" hidden="1" x14ac:dyDescent="0.2">
      <c r="A2320" s="1" t="str">
        <f t="shared" si="36"/>
        <v>EdenArab</v>
      </c>
      <c r="B2320" s="3" t="s">
        <v>183</v>
      </c>
      <c r="C2320" s="3" t="s">
        <v>184</v>
      </c>
      <c r="D2320" s="3" t="s">
        <v>699</v>
      </c>
      <c r="E2320" s="5">
        <v>17</v>
      </c>
      <c r="F2320" s="5">
        <v>0</v>
      </c>
      <c r="G2320" s="5">
        <v>0</v>
      </c>
      <c r="H2320" s="5">
        <v>0</v>
      </c>
      <c r="I2320" s="5">
        <v>0</v>
      </c>
      <c r="J2320" s="5">
        <v>0</v>
      </c>
      <c r="K2320" s="5">
        <v>4</v>
      </c>
      <c r="L2320" s="5">
        <v>0</v>
      </c>
      <c r="M2320" s="5">
        <v>0</v>
      </c>
      <c r="N2320" s="5">
        <v>0</v>
      </c>
      <c r="O2320" s="6">
        <v>0</v>
      </c>
      <c r="P2320" s="6">
        <v>0</v>
      </c>
      <c r="Q2320" s="6">
        <v>0</v>
      </c>
      <c r="R2320" s="6">
        <v>0</v>
      </c>
      <c r="S2320" s="6">
        <v>0</v>
      </c>
      <c r="T2320" s="6">
        <v>23.529411764705884</v>
      </c>
      <c r="U2320" s="6">
        <v>0</v>
      </c>
      <c r="V2320" s="6">
        <v>0</v>
      </c>
      <c r="W2320" s="6">
        <v>0</v>
      </c>
      <c r="X2320" s="5">
        <v>7</v>
      </c>
      <c r="Y2320" s="5">
        <v>6</v>
      </c>
      <c r="Z2320" s="5">
        <v>0</v>
      </c>
      <c r="AA2320" s="5">
        <v>0</v>
      </c>
      <c r="AB2320" s="5">
        <v>0</v>
      </c>
      <c r="AC2320" s="5">
        <v>0</v>
      </c>
      <c r="AD2320" s="5">
        <v>7</v>
      </c>
      <c r="AE2320" s="5">
        <v>6</v>
      </c>
      <c r="AF2320" s="5">
        <v>0</v>
      </c>
      <c r="AG2320" s="6">
        <v>0</v>
      </c>
      <c r="AH2320" s="6">
        <v>85.714285714285708</v>
      </c>
      <c r="AI2320" s="3"/>
      <c r="AJ2320" s="3"/>
    </row>
    <row r="2321" spans="1:36" hidden="1" x14ac:dyDescent="0.2">
      <c r="A2321" s="1" t="str">
        <f t="shared" si="36"/>
        <v>EdenOther</v>
      </c>
      <c r="B2321" s="3" t="s">
        <v>183</v>
      </c>
      <c r="C2321" s="3" t="s">
        <v>184</v>
      </c>
      <c r="D2321" s="3" t="s">
        <v>718</v>
      </c>
      <c r="E2321" s="5">
        <v>23</v>
      </c>
      <c r="F2321" s="5">
        <v>0</v>
      </c>
      <c r="G2321" s="5">
        <v>0</v>
      </c>
      <c r="H2321" s="5">
        <v>0</v>
      </c>
      <c r="I2321" s="5">
        <v>0</v>
      </c>
      <c r="J2321" s="5">
        <v>0</v>
      </c>
      <c r="K2321" s="5">
        <v>11</v>
      </c>
      <c r="L2321" s="5">
        <v>0</v>
      </c>
      <c r="M2321" s="5">
        <v>2</v>
      </c>
      <c r="N2321" s="5">
        <v>0</v>
      </c>
      <c r="O2321" s="6">
        <v>0</v>
      </c>
      <c r="P2321" s="6">
        <v>0</v>
      </c>
      <c r="Q2321" s="6">
        <v>0</v>
      </c>
      <c r="R2321" s="6">
        <v>0</v>
      </c>
      <c r="S2321" s="6">
        <v>0</v>
      </c>
      <c r="T2321" s="6">
        <v>47.826086956521742</v>
      </c>
      <c r="U2321" s="6">
        <v>0</v>
      </c>
      <c r="V2321" s="6">
        <v>8.695652173913043</v>
      </c>
      <c r="W2321" s="6">
        <v>0</v>
      </c>
      <c r="X2321" s="5">
        <v>10</v>
      </c>
      <c r="Y2321" s="5">
        <v>7</v>
      </c>
      <c r="Z2321" s="5">
        <v>1</v>
      </c>
      <c r="AA2321" s="5">
        <v>0</v>
      </c>
      <c r="AB2321" s="5">
        <v>0</v>
      </c>
      <c r="AC2321" s="5">
        <v>0</v>
      </c>
      <c r="AD2321" s="5">
        <v>10</v>
      </c>
      <c r="AE2321" s="5">
        <v>7</v>
      </c>
      <c r="AF2321" s="5">
        <v>1</v>
      </c>
      <c r="AG2321" s="6">
        <v>14.285714285714286</v>
      </c>
      <c r="AH2321" s="6">
        <v>70</v>
      </c>
      <c r="AI2321" s="6"/>
      <c r="AJ2321" s="6"/>
    </row>
    <row r="2322" spans="1:36" x14ac:dyDescent="0.2">
      <c r="A2322" s="1" t="str">
        <f t="shared" si="36"/>
        <v>ElmbridgeAll people</v>
      </c>
      <c r="B2322" s="3" t="s">
        <v>501</v>
      </c>
      <c r="C2322" s="3" t="s">
        <v>502</v>
      </c>
      <c r="D2322" s="3" t="s">
        <v>700</v>
      </c>
      <c r="E2322" s="5">
        <v>130875</v>
      </c>
      <c r="F2322" s="5">
        <v>0</v>
      </c>
      <c r="G2322" s="5">
        <v>0</v>
      </c>
      <c r="H2322" s="5">
        <v>0</v>
      </c>
      <c r="I2322" s="5">
        <v>0</v>
      </c>
      <c r="J2322" s="5">
        <v>0</v>
      </c>
      <c r="K2322" s="5">
        <v>3159</v>
      </c>
      <c r="L2322" s="5">
        <v>1483</v>
      </c>
      <c r="M2322" s="5">
        <v>0</v>
      </c>
      <c r="N2322" s="5">
        <v>0</v>
      </c>
      <c r="O2322" s="6">
        <v>0</v>
      </c>
      <c r="P2322" s="6">
        <v>0</v>
      </c>
      <c r="Q2322" s="6">
        <v>0</v>
      </c>
      <c r="R2322" s="6">
        <v>0</v>
      </c>
      <c r="S2322" s="6">
        <v>0</v>
      </c>
      <c r="T2322" s="6">
        <v>2.4137535816618909</v>
      </c>
      <c r="U2322" s="6">
        <v>1.133142311365807</v>
      </c>
      <c r="V2322" s="6">
        <v>0</v>
      </c>
      <c r="W2322" s="6">
        <v>0</v>
      </c>
      <c r="X2322" s="5">
        <v>45957</v>
      </c>
      <c r="Y2322" s="5">
        <v>40099</v>
      </c>
      <c r="Z2322" s="5">
        <v>1276</v>
      </c>
      <c r="AA2322" s="5">
        <v>0</v>
      </c>
      <c r="AB2322" s="5">
        <v>0</v>
      </c>
      <c r="AC2322" s="5">
        <v>0</v>
      </c>
      <c r="AD2322" s="5">
        <v>45957</v>
      </c>
      <c r="AE2322" s="5">
        <v>40099</v>
      </c>
      <c r="AF2322" s="5">
        <v>1276</v>
      </c>
      <c r="AG2322" s="6">
        <v>3.1821242424998131</v>
      </c>
      <c r="AH2322" s="6">
        <v>87.253301999695367</v>
      </c>
      <c r="AI2322" s="3"/>
      <c r="AJ2322" s="3"/>
    </row>
    <row r="2323" spans="1:36" hidden="1" x14ac:dyDescent="0.2">
      <c r="A2323" s="1" t="str">
        <f t="shared" si="36"/>
        <v>ElmbridgeWhite British</v>
      </c>
      <c r="B2323" s="3" t="s">
        <v>501</v>
      </c>
      <c r="C2323" s="3" t="s">
        <v>502</v>
      </c>
      <c r="D2323" s="3" t="s">
        <v>701</v>
      </c>
      <c r="E2323" s="5">
        <v>104508</v>
      </c>
      <c r="F2323" s="5">
        <v>0</v>
      </c>
      <c r="G2323" s="5">
        <v>0</v>
      </c>
      <c r="H2323" s="5">
        <v>0</v>
      </c>
      <c r="I2323" s="5">
        <v>0</v>
      </c>
      <c r="J2323" s="5">
        <v>0</v>
      </c>
      <c r="K2323" s="5">
        <v>2257</v>
      </c>
      <c r="L2323" s="5">
        <v>1124</v>
      </c>
      <c r="M2323" s="5">
        <v>0</v>
      </c>
      <c r="N2323" s="5">
        <v>0</v>
      </c>
      <c r="O2323" s="6">
        <v>0</v>
      </c>
      <c r="P2323" s="6">
        <v>0</v>
      </c>
      <c r="Q2323" s="6">
        <v>0</v>
      </c>
      <c r="R2323" s="6">
        <v>0</v>
      </c>
      <c r="S2323" s="6">
        <v>0</v>
      </c>
      <c r="T2323" s="6">
        <v>2.1596432808971562</v>
      </c>
      <c r="U2323" s="6">
        <v>1.0755157499904313</v>
      </c>
      <c r="V2323" s="6">
        <v>0</v>
      </c>
      <c r="W2323" s="6">
        <v>0</v>
      </c>
      <c r="X2323" s="5">
        <v>34490</v>
      </c>
      <c r="Y2323" s="5">
        <v>30618</v>
      </c>
      <c r="Z2323" s="5">
        <v>920</v>
      </c>
      <c r="AA2323" s="5">
        <v>0</v>
      </c>
      <c r="AB2323" s="5">
        <v>0</v>
      </c>
      <c r="AC2323" s="5">
        <v>0</v>
      </c>
      <c r="AD2323" s="5">
        <v>34490</v>
      </c>
      <c r="AE2323" s="5">
        <v>30618</v>
      </c>
      <c r="AF2323" s="5">
        <v>920</v>
      </c>
      <c r="AG2323" s="6">
        <v>3.0047684368672023</v>
      </c>
      <c r="AH2323" s="6">
        <v>88.773557552913886</v>
      </c>
      <c r="AI2323" s="3"/>
      <c r="AJ2323" s="3"/>
    </row>
    <row r="2324" spans="1:36" hidden="1" x14ac:dyDescent="0.2">
      <c r="A2324" s="1" t="str">
        <f t="shared" si="36"/>
        <v>ElmbridgeMinorities - all other than White British</v>
      </c>
      <c r="B2324" s="3" t="s">
        <v>501</v>
      </c>
      <c r="C2324" s="3" t="s">
        <v>502</v>
      </c>
      <c r="D2324" s="3" t="s">
        <v>702</v>
      </c>
      <c r="E2324" s="5">
        <v>26367</v>
      </c>
      <c r="F2324" s="5">
        <v>0</v>
      </c>
      <c r="G2324" s="5">
        <v>0</v>
      </c>
      <c r="H2324" s="5">
        <v>0</v>
      </c>
      <c r="I2324" s="5">
        <v>0</v>
      </c>
      <c r="J2324" s="5">
        <v>0</v>
      </c>
      <c r="K2324" s="5">
        <v>902</v>
      </c>
      <c r="L2324" s="5">
        <v>359</v>
      </c>
      <c r="M2324" s="5">
        <v>0</v>
      </c>
      <c r="N2324" s="5">
        <v>0</v>
      </c>
      <c r="O2324" s="6">
        <v>0</v>
      </c>
      <c r="P2324" s="6">
        <v>0</v>
      </c>
      <c r="Q2324" s="6">
        <v>0</v>
      </c>
      <c r="R2324" s="6">
        <v>0</v>
      </c>
      <c r="S2324" s="6">
        <v>0</v>
      </c>
      <c r="T2324" s="6">
        <v>3.4209428452231956</v>
      </c>
      <c r="U2324" s="6">
        <v>1.3615504228770812</v>
      </c>
      <c r="V2324" s="6">
        <v>0</v>
      </c>
      <c r="W2324" s="6">
        <v>0</v>
      </c>
      <c r="X2324" s="5">
        <v>11467</v>
      </c>
      <c r="Y2324" s="5">
        <v>9481</v>
      </c>
      <c r="Z2324" s="5">
        <v>356</v>
      </c>
      <c r="AA2324" s="5">
        <v>0</v>
      </c>
      <c r="AB2324" s="5">
        <v>0</v>
      </c>
      <c r="AC2324" s="5">
        <v>0</v>
      </c>
      <c r="AD2324" s="5">
        <v>11467</v>
      </c>
      <c r="AE2324" s="5">
        <v>9481</v>
      </c>
      <c r="AF2324" s="5">
        <v>356</v>
      </c>
      <c r="AG2324" s="6">
        <v>3.7548781774074467</v>
      </c>
      <c r="AH2324" s="6">
        <v>82.68073602511555</v>
      </c>
      <c r="AI2324" s="3"/>
      <c r="AJ2324" s="3"/>
    </row>
    <row r="2325" spans="1:36" hidden="1" x14ac:dyDescent="0.2">
      <c r="A2325" s="1" t="str">
        <f t="shared" si="36"/>
        <v>ElmbridgeWhite Irish</v>
      </c>
      <c r="B2325" s="3" t="s">
        <v>501</v>
      </c>
      <c r="C2325" s="3" t="s">
        <v>502</v>
      </c>
      <c r="D2325" s="3" t="s">
        <v>703</v>
      </c>
      <c r="E2325" s="5">
        <v>2072</v>
      </c>
      <c r="F2325" s="5">
        <v>0</v>
      </c>
      <c r="G2325" s="5">
        <v>0</v>
      </c>
      <c r="H2325" s="5">
        <v>0</v>
      </c>
      <c r="I2325" s="5">
        <v>0</v>
      </c>
      <c r="J2325" s="5">
        <v>0</v>
      </c>
      <c r="K2325" s="5">
        <v>46</v>
      </c>
      <c r="L2325" s="5">
        <v>31</v>
      </c>
      <c r="M2325" s="5">
        <v>0</v>
      </c>
      <c r="N2325" s="5">
        <v>0</v>
      </c>
      <c r="O2325" s="6">
        <v>0</v>
      </c>
      <c r="P2325" s="6">
        <v>0</v>
      </c>
      <c r="Q2325" s="6">
        <v>0</v>
      </c>
      <c r="R2325" s="6">
        <v>0</v>
      </c>
      <c r="S2325" s="6">
        <v>0</v>
      </c>
      <c r="T2325" s="6">
        <v>2.2200772200772199</v>
      </c>
      <c r="U2325" s="6">
        <v>1.4961389961389961</v>
      </c>
      <c r="V2325" s="6">
        <v>0</v>
      </c>
      <c r="W2325" s="6">
        <v>0</v>
      </c>
      <c r="X2325" s="5">
        <v>821</v>
      </c>
      <c r="Y2325" s="5">
        <v>717</v>
      </c>
      <c r="Z2325" s="5">
        <v>20</v>
      </c>
      <c r="AA2325" s="5">
        <v>0</v>
      </c>
      <c r="AB2325" s="5">
        <v>0</v>
      </c>
      <c r="AC2325" s="5">
        <v>0</v>
      </c>
      <c r="AD2325" s="5">
        <v>821</v>
      </c>
      <c r="AE2325" s="5">
        <v>717</v>
      </c>
      <c r="AF2325" s="5">
        <v>20</v>
      </c>
      <c r="AG2325" s="6">
        <v>2.7894002789400281</v>
      </c>
      <c r="AH2325" s="6">
        <v>87.332521315468938</v>
      </c>
      <c r="AI2325" s="3"/>
      <c r="AJ2325" s="3"/>
    </row>
    <row r="2326" spans="1:36" hidden="1" x14ac:dyDescent="0.2">
      <c r="A2326" s="1" t="str">
        <f t="shared" si="36"/>
        <v>ElmbridgeWhite Gyspy or Irish Traveller</v>
      </c>
      <c r="B2326" s="3" t="s">
        <v>501</v>
      </c>
      <c r="C2326" s="3" t="s">
        <v>502</v>
      </c>
      <c r="D2326" s="3" t="s">
        <v>704</v>
      </c>
      <c r="E2326" s="5">
        <v>153</v>
      </c>
      <c r="F2326" s="5">
        <v>0</v>
      </c>
      <c r="G2326" s="5">
        <v>0</v>
      </c>
      <c r="H2326" s="5">
        <v>0</v>
      </c>
      <c r="I2326" s="5">
        <v>0</v>
      </c>
      <c r="J2326" s="5">
        <v>0</v>
      </c>
      <c r="K2326" s="5">
        <v>22</v>
      </c>
      <c r="L2326" s="5">
        <v>9</v>
      </c>
      <c r="M2326" s="5">
        <v>0</v>
      </c>
      <c r="N2326" s="5">
        <v>0</v>
      </c>
      <c r="O2326" s="6">
        <v>0</v>
      </c>
      <c r="P2326" s="6">
        <v>0</v>
      </c>
      <c r="Q2326" s="6">
        <v>0</v>
      </c>
      <c r="R2326" s="6">
        <v>0</v>
      </c>
      <c r="S2326" s="6">
        <v>0</v>
      </c>
      <c r="T2326" s="6">
        <v>14.379084967320262</v>
      </c>
      <c r="U2326" s="6">
        <v>5.882352941176471</v>
      </c>
      <c r="V2326" s="6">
        <v>0</v>
      </c>
      <c r="W2326" s="6">
        <v>0</v>
      </c>
      <c r="X2326" s="5">
        <v>39</v>
      </c>
      <c r="Y2326" s="5">
        <v>18</v>
      </c>
      <c r="Z2326" s="5">
        <v>0</v>
      </c>
      <c r="AA2326" s="5">
        <v>0</v>
      </c>
      <c r="AB2326" s="5">
        <v>0</v>
      </c>
      <c r="AC2326" s="5">
        <v>0</v>
      </c>
      <c r="AD2326" s="5">
        <v>39</v>
      </c>
      <c r="AE2326" s="5">
        <v>18</v>
      </c>
      <c r="AF2326" s="5">
        <v>0</v>
      </c>
      <c r="AG2326" s="6">
        <v>0</v>
      </c>
      <c r="AH2326" s="6">
        <v>46.153846153846153</v>
      </c>
      <c r="AI2326" s="3"/>
      <c r="AJ2326" s="3"/>
    </row>
    <row r="2327" spans="1:36" hidden="1" x14ac:dyDescent="0.2">
      <c r="A2327" s="1" t="str">
        <f t="shared" si="36"/>
        <v>ElmbridgeWhite Other</v>
      </c>
      <c r="B2327" s="3" t="s">
        <v>501</v>
      </c>
      <c r="C2327" s="3" t="s">
        <v>502</v>
      </c>
      <c r="D2327" s="3" t="s">
        <v>705</v>
      </c>
      <c r="E2327" s="5">
        <v>11390</v>
      </c>
      <c r="F2327" s="5">
        <v>0</v>
      </c>
      <c r="G2327" s="5">
        <v>0</v>
      </c>
      <c r="H2327" s="5">
        <v>0</v>
      </c>
      <c r="I2327" s="5">
        <v>0</v>
      </c>
      <c r="J2327" s="5">
        <v>0</v>
      </c>
      <c r="K2327" s="5">
        <v>503</v>
      </c>
      <c r="L2327" s="5">
        <v>121</v>
      </c>
      <c r="M2327" s="5">
        <v>0</v>
      </c>
      <c r="N2327" s="5">
        <v>0</v>
      </c>
      <c r="O2327" s="6">
        <v>0</v>
      </c>
      <c r="P2327" s="6">
        <v>0</v>
      </c>
      <c r="Q2327" s="6">
        <v>0</v>
      </c>
      <c r="R2327" s="6">
        <v>0</v>
      </c>
      <c r="S2327" s="6">
        <v>0</v>
      </c>
      <c r="T2327" s="6">
        <v>4.416154521510097</v>
      </c>
      <c r="U2327" s="6">
        <v>1.0623353819139596</v>
      </c>
      <c r="V2327" s="6">
        <v>0</v>
      </c>
      <c r="W2327" s="6">
        <v>0</v>
      </c>
      <c r="X2327" s="5">
        <v>5540</v>
      </c>
      <c r="Y2327" s="5">
        <v>4592</v>
      </c>
      <c r="Z2327" s="5">
        <v>152</v>
      </c>
      <c r="AA2327" s="5">
        <v>0</v>
      </c>
      <c r="AB2327" s="5">
        <v>0</v>
      </c>
      <c r="AC2327" s="5">
        <v>0</v>
      </c>
      <c r="AD2327" s="5">
        <v>5540</v>
      </c>
      <c r="AE2327" s="5">
        <v>4592</v>
      </c>
      <c r="AF2327" s="5">
        <v>152</v>
      </c>
      <c r="AG2327" s="6">
        <v>3.3101045296167246</v>
      </c>
      <c r="AH2327" s="6">
        <v>82.888086642599276</v>
      </c>
      <c r="AI2327" s="3"/>
      <c r="AJ2327" s="3"/>
    </row>
    <row r="2328" spans="1:36" hidden="1" x14ac:dyDescent="0.2">
      <c r="A2328" s="1" t="str">
        <f t="shared" si="36"/>
        <v>ElmbridgeMixed White and Black Caribbean</v>
      </c>
      <c r="B2328" s="3" t="s">
        <v>501</v>
      </c>
      <c r="C2328" s="3" t="s">
        <v>502</v>
      </c>
      <c r="D2328" s="3" t="s">
        <v>706</v>
      </c>
      <c r="E2328" s="5">
        <v>521</v>
      </c>
      <c r="F2328" s="5">
        <v>0</v>
      </c>
      <c r="G2328" s="5">
        <v>0</v>
      </c>
      <c r="H2328" s="5">
        <v>0</v>
      </c>
      <c r="I2328" s="5">
        <v>0</v>
      </c>
      <c r="J2328" s="5">
        <v>0</v>
      </c>
      <c r="K2328" s="5">
        <v>6</v>
      </c>
      <c r="L2328" s="5">
        <v>16</v>
      </c>
      <c r="M2328" s="5">
        <v>0</v>
      </c>
      <c r="N2328" s="5">
        <v>0</v>
      </c>
      <c r="O2328" s="6">
        <v>0</v>
      </c>
      <c r="P2328" s="6">
        <v>0</v>
      </c>
      <c r="Q2328" s="6">
        <v>0</v>
      </c>
      <c r="R2328" s="6">
        <v>0</v>
      </c>
      <c r="S2328" s="6">
        <v>0</v>
      </c>
      <c r="T2328" s="6">
        <v>1.1516314779270633</v>
      </c>
      <c r="U2328" s="6">
        <v>3.0710172744721689</v>
      </c>
      <c r="V2328" s="6">
        <v>0</v>
      </c>
      <c r="W2328" s="6">
        <v>0</v>
      </c>
      <c r="X2328" s="5">
        <v>142</v>
      </c>
      <c r="Y2328" s="5">
        <v>125</v>
      </c>
      <c r="Z2328" s="5">
        <v>3</v>
      </c>
      <c r="AA2328" s="5">
        <v>0</v>
      </c>
      <c r="AB2328" s="5">
        <v>0</v>
      </c>
      <c r="AC2328" s="5">
        <v>0</v>
      </c>
      <c r="AD2328" s="5">
        <v>142</v>
      </c>
      <c r="AE2328" s="5">
        <v>125</v>
      </c>
      <c r="AF2328" s="5">
        <v>3</v>
      </c>
      <c r="AG2328" s="6">
        <v>2.4</v>
      </c>
      <c r="AH2328" s="6">
        <v>88.028169014084511</v>
      </c>
      <c r="AI2328" s="3"/>
      <c r="AJ2328" s="3"/>
    </row>
    <row r="2329" spans="1:36" hidden="1" x14ac:dyDescent="0.2">
      <c r="A2329" s="1" t="str">
        <f t="shared" si="36"/>
        <v>ElmbridgeMixed White and Black African</v>
      </c>
      <c r="B2329" s="3" t="s">
        <v>501</v>
      </c>
      <c r="C2329" s="3" t="s">
        <v>502</v>
      </c>
      <c r="D2329" s="3" t="s">
        <v>707</v>
      </c>
      <c r="E2329" s="5">
        <v>347</v>
      </c>
      <c r="F2329" s="5">
        <v>0</v>
      </c>
      <c r="G2329" s="5">
        <v>0</v>
      </c>
      <c r="H2329" s="5">
        <v>0</v>
      </c>
      <c r="I2329" s="5">
        <v>0</v>
      </c>
      <c r="J2329" s="5">
        <v>0</v>
      </c>
      <c r="K2329" s="5">
        <v>10</v>
      </c>
      <c r="L2329" s="5">
        <v>3</v>
      </c>
      <c r="M2329" s="5">
        <v>0</v>
      </c>
      <c r="N2329" s="5">
        <v>0</v>
      </c>
      <c r="O2329" s="6">
        <v>0</v>
      </c>
      <c r="P2329" s="6">
        <v>0</v>
      </c>
      <c r="Q2329" s="6">
        <v>0</v>
      </c>
      <c r="R2329" s="6">
        <v>0</v>
      </c>
      <c r="S2329" s="6">
        <v>0</v>
      </c>
      <c r="T2329" s="6">
        <v>2.8818443804034581</v>
      </c>
      <c r="U2329" s="6">
        <v>0.86455331412103742</v>
      </c>
      <c r="V2329" s="6">
        <v>0</v>
      </c>
      <c r="W2329" s="6">
        <v>0</v>
      </c>
      <c r="X2329" s="5">
        <v>88</v>
      </c>
      <c r="Y2329" s="5">
        <v>76</v>
      </c>
      <c r="Z2329" s="5">
        <v>5</v>
      </c>
      <c r="AA2329" s="5">
        <v>0</v>
      </c>
      <c r="AB2329" s="5">
        <v>0</v>
      </c>
      <c r="AC2329" s="5">
        <v>0</v>
      </c>
      <c r="AD2329" s="5">
        <v>88</v>
      </c>
      <c r="AE2329" s="5">
        <v>76</v>
      </c>
      <c r="AF2329" s="5">
        <v>5</v>
      </c>
      <c r="AG2329" s="6">
        <v>6.5789473684210522</v>
      </c>
      <c r="AH2329" s="6">
        <v>86.36363636363636</v>
      </c>
      <c r="AI2329" s="3"/>
      <c r="AJ2329" s="3"/>
    </row>
    <row r="2330" spans="1:36" hidden="1" x14ac:dyDescent="0.2">
      <c r="A2330" s="1" t="str">
        <f t="shared" si="36"/>
        <v>ElmbridgeMixed White and Asian</v>
      </c>
      <c r="B2330" s="3" t="s">
        <v>501</v>
      </c>
      <c r="C2330" s="3" t="s">
        <v>502</v>
      </c>
      <c r="D2330" s="3" t="s">
        <v>708</v>
      </c>
      <c r="E2330" s="5">
        <v>1550</v>
      </c>
      <c r="F2330" s="5">
        <v>0</v>
      </c>
      <c r="G2330" s="5">
        <v>0</v>
      </c>
      <c r="H2330" s="5">
        <v>0</v>
      </c>
      <c r="I2330" s="5">
        <v>0</v>
      </c>
      <c r="J2330" s="5">
        <v>0</v>
      </c>
      <c r="K2330" s="5">
        <v>46</v>
      </c>
      <c r="L2330" s="5">
        <v>15</v>
      </c>
      <c r="M2330" s="5">
        <v>0</v>
      </c>
      <c r="N2330" s="5">
        <v>0</v>
      </c>
      <c r="O2330" s="6">
        <v>0</v>
      </c>
      <c r="P2330" s="6">
        <v>0</v>
      </c>
      <c r="Q2330" s="6">
        <v>0</v>
      </c>
      <c r="R2330" s="6">
        <v>0</v>
      </c>
      <c r="S2330" s="6">
        <v>0</v>
      </c>
      <c r="T2330" s="6">
        <v>2.967741935483871</v>
      </c>
      <c r="U2330" s="6">
        <v>0.967741935483871</v>
      </c>
      <c r="V2330" s="6">
        <v>0</v>
      </c>
      <c r="W2330" s="6">
        <v>0</v>
      </c>
      <c r="X2330" s="5">
        <v>334</v>
      </c>
      <c r="Y2330" s="5">
        <v>296</v>
      </c>
      <c r="Z2330" s="5">
        <v>9</v>
      </c>
      <c r="AA2330" s="5">
        <v>0</v>
      </c>
      <c r="AB2330" s="5">
        <v>0</v>
      </c>
      <c r="AC2330" s="5">
        <v>0</v>
      </c>
      <c r="AD2330" s="5">
        <v>334</v>
      </c>
      <c r="AE2330" s="5">
        <v>296</v>
      </c>
      <c r="AF2330" s="5">
        <v>9</v>
      </c>
      <c r="AG2330" s="6">
        <v>3.0405405405405403</v>
      </c>
      <c r="AH2330" s="6">
        <v>88.622754491017957</v>
      </c>
      <c r="AI2330" s="3"/>
      <c r="AJ2330" s="3"/>
    </row>
    <row r="2331" spans="1:36" hidden="1" x14ac:dyDescent="0.2">
      <c r="A2331" s="1" t="str">
        <f t="shared" si="36"/>
        <v>ElmbridgeMixed Other</v>
      </c>
      <c r="B2331" s="3" t="s">
        <v>501</v>
      </c>
      <c r="C2331" s="3" t="s">
        <v>502</v>
      </c>
      <c r="D2331" s="3" t="s">
        <v>709</v>
      </c>
      <c r="E2331" s="5">
        <v>993</v>
      </c>
      <c r="F2331" s="5">
        <v>0</v>
      </c>
      <c r="G2331" s="5">
        <v>0</v>
      </c>
      <c r="H2331" s="5">
        <v>0</v>
      </c>
      <c r="I2331" s="5">
        <v>0</v>
      </c>
      <c r="J2331" s="5">
        <v>0</v>
      </c>
      <c r="K2331" s="5">
        <v>33</v>
      </c>
      <c r="L2331" s="5">
        <v>16</v>
      </c>
      <c r="M2331" s="5">
        <v>0</v>
      </c>
      <c r="N2331" s="5">
        <v>0</v>
      </c>
      <c r="O2331" s="6">
        <v>0</v>
      </c>
      <c r="P2331" s="6">
        <v>0</v>
      </c>
      <c r="Q2331" s="6">
        <v>0</v>
      </c>
      <c r="R2331" s="6">
        <v>0</v>
      </c>
      <c r="S2331" s="6">
        <v>0</v>
      </c>
      <c r="T2331" s="6">
        <v>3.3232628398791539</v>
      </c>
      <c r="U2331" s="6">
        <v>1.6112789526686808</v>
      </c>
      <c r="V2331" s="6">
        <v>0</v>
      </c>
      <c r="W2331" s="6">
        <v>0</v>
      </c>
      <c r="X2331" s="5">
        <v>300</v>
      </c>
      <c r="Y2331" s="5">
        <v>249</v>
      </c>
      <c r="Z2331" s="5">
        <v>8</v>
      </c>
      <c r="AA2331" s="5">
        <v>0</v>
      </c>
      <c r="AB2331" s="5">
        <v>0</v>
      </c>
      <c r="AC2331" s="5">
        <v>0</v>
      </c>
      <c r="AD2331" s="5">
        <v>300</v>
      </c>
      <c r="AE2331" s="5">
        <v>249</v>
      </c>
      <c r="AF2331" s="5">
        <v>8</v>
      </c>
      <c r="AG2331" s="6">
        <v>3.2128514056224899</v>
      </c>
      <c r="AH2331" s="6">
        <v>83</v>
      </c>
      <c r="AI2331" s="3"/>
      <c r="AJ2331" s="3"/>
    </row>
    <row r="2332" spans="1:36" hidden="1" x14ac:dyDescent="0.2">
      <c r="A2332" s="1" t="str">
        <f t="shared" si="36"/>
        <v>ElmbridgeIndian</v>
      </c>
      <c r="B2332" s="3" t="s">
        <v>501</v>
      </c>
      <c r="C2332" s="3" t="s">
        <v>502</v>
      </c>
      <c r="D2332" s="3" t="s">
        <v>710</v>
      </c>
      <c r="E2332" s="5">
        <v>2489</v>
      </c>
      <c r="F2332" s="5">
        <v>0</v>
      </c>
      <c r="G2332" s="5">
        <v>0</v>
      </c>
      <c r="H2332" s="5">
        <v>0</v>
      </c>
      <c r="I2332" s="5">
        <v>0</v>
      </c>
      <c r="J2332" s="5">
        <v>0</v>
      </c>
      <c r="K2332" s="5">
        <v>73</v>
      </c>
      <c r="L2332" s="5">
        <v>21</v>
      </c>
      <c r="M2332" s="5">
        <v>0</v>
      </c>
      <c r="N2332" s="5">
        <v>0</v>
      </c>
      <c r="O2332" s="6">
        <v>0</v>
      </c>
      <c r="P2332" s="6">
        <v>0</v>
      </c>
      <c r="Q2332" s="6">
        <v>0</v>
      </c>
      <c r="R2332" s="6">
        <v>0</v>
      </c>
      <c r="S2332" s="6">
        <v>0</v>
      </c>
      <c r="T2332" s="6">
        <v>2.9329047810365609</v>
      </c>
      <c r="U2332" s="6">
        <v>0.84371233427079151</v>
      </c>
      <c r="V2332" s="6">
        <v>0</v>
      </c>
      <c r="W2332" s="6">
        <v>0</v>
      </c>
      <c r="X2332" s="5">
        <v>1156</v>
      </c>
      <c r="Y2332" s="5">
        <v>1033</v>
      </c>
      <c r="Z2332" s="5">
        <v>30</v>
      </c>
      <c r="AA2332" s="5">
        <v>0</v>
      </c>
      <c r="AB2332" s="5">
        <v>0</v>
      </c>
      <c r="AC2332" s="5">
        <v>0</v>
      </c>
      <c r="AD2332" s="5">
        <v>1156</v>
      </c>
      <c r="AE2332" s="5">
        <v>1033</v>
      </c>
      <c r="AF2332" s="5">
        <v>30</v>
      </c>
      <c r="AG2332" s="6">
        <v>2.9041626331074539</v>
      </c>
      <c r="AH2332" s="6">
        <v>89.359861591695505</v>
      </c>
      <c r="AI2332" s="3"/>
      <c r="AJ2332" s="3"/>
    </row>
    <row r="2333" spans="1:36" hidden="1" x14ac:dyDescent="0.2">
      <c r="A2333" s="1" t="str">
        <f t="shared" si="36"/>
        <v>ElmbridgePakistani</v>
      </c>
      <c r="B2333" s="3" t="s">
        <v>501</v>
      </c>
      <c r="C2333" s="3" t="s">
        <v>502</v>
      </c>
      <c r="D2333" s="3" t="s">
        <v>711</v>
      </c>
      <c r="E2333" s="5">
        <v>555</v>
      </c>
      <c r="F2333" s="5">
        <v>0</v>
      </c>
      <c r="G2333" s="5">
        <v>0</v>
      </c>
      <c r="H2333" s="5">
        <v>0</v>
      </c>
      <c r="I2333" s="5">
        <v>0</v>
      </c>
      <c r="J2333" s="5">
        <v>0</v>
      </c>
      <c r="K2333" s="5">
        <v>9</v>
      </c>
      <c r="L2333" s="5">
        <v>6</v>
      </c>
      <c r="M2333" s="5">
        <v>0</v>
      </c>
      <c r="N2333" s="5">
        <v>0</v>
      </c>
      <c r="O2333" s="6">
        <v>0</v>
      </c>
      <c r="P2333" s="6">
        <v>0</v>
      </c>
      <c r="Q2333" s="6">
        <v>0</v>
      </c>
      <c r="R2333" s="6">
        <v>0</v>
      </c>
      <c r="S2333" s="6">
        <v>0</v>
      </c>
      <c r="T2333" s="6">
        <v>1.6216216216216217</v>
      </c>
      <c r="U2333" s="6">
        <v>1.0810810810810811</v>
      </c>
      <c r="V2333" s="6">
        <v>0</v>
      </c>
      <c r="W2333" s="6">
        <v>0</v>
      </c>
      <c r="X2333" s="5">
        <v>246</v>
      </c>
      <c r="Y2333" s="5">
        <v>184</v>
      </c>
      <c r="Z2333" s="5">
        <v>13</v>
      </c>
      <c r="AA2333" s="5">
        <v>0</v>
      </c>
      <c r="AB2333" s="5">
        <v>0</v>
      </c>
      <c r="AC2333" s="5">
        <v>0</v>
      </c>
      <c r="AD2333" s="5">
        <v>246</v>
      </c>
      <c r="AE2333" s="5">
        <v>184</v>
      </c>
      <c r="AF2333" s="5">
        <v>13</v>
      </c>
      <c r="AG2333" s="6">
        <v>7.0652173913043477</v>
      </c>
      <c r="AH2333" s="6">
        <v>74.796747967479675</v>
      </c>
      <c r="AI2333" s="3"/>
      <c r="AJ2333" s="3"/>
    </row>
    <row r="2334" spans="1:36" hidden="1" x14ac:dyDescent="0.2">
      <c r="A2334" s="1" t="str">
        <f t="shared" si="36"/>
        <v>ElmbridgeBangladeshi</v>
      </c>
      <c r="B2334" s="3" t="s">
        <v>501</v>
      </c>
      <c r="C2334" s="3" t="s">
        <v>502</v>
      </c>
      <c r="D2334" s="3" t="s">
        <v>712</v>
      </c>
      <c r="E2334" s="5">
        <v>504</v>
      </c>
      <c r="F2334" s="5">
        <v>0</v>
      </c>
      <c r="G2334" s="5">
        <v>0</v>
      </c>
      <c r="H2334" s="5">
        <v>0</v>
      </c>
      <c r="I2334" s="5">
        <v>0</v>
      </c>
      <c r="J2334" s="5">
        <v>0</v>
      </c>
      <c r="K2334" s="5">
        <v>7</v>
      </c>
      <c r="L2334" s="5">
        <v>20</v>
      </c>
      <c r="M2334" s="5">
        <v>0</v>
      </c>
      <c r="N2334" s="5">
        <v>0</v>
      </c>
      <c r="O2334" s="6">
        <v>0</v>
      </c>
      <c r="P2334" s="6">
        <v>0</v>
      </c>
      <c r="Q2334" s="6">
        <v>0</v>
      </c>
      <c r="R2334" s="6">
        <v>0</v>
      </c>
      <c r="S2334" s="6">
        <v>0</v>
      </c>
      <c r="T2334" s="6">
        <v>1.3888888888888888</v>
      </c>
      <c r="U2334" s="6">
        <v>3.9682539682539684</v>
      </c>
      <c r="V2334" s="6">
        <v>0</v>
      </c>
      <c r="W2334" s="6">
        <v>0</v>
      </c>
      <c r="X2334" s="5">
        <v>186</v>
      </c>
      <c r="Y2334" s="5">
        <v>129</v>
      </c>
      <c r="Z2334" s="5">
        <v>9</v>
      </c>
      <c r="AA2334" s="5">
        <v>0</v>
      </c>
      <c r="AB2334" s="5">
        <v>0</v>
      </c>
      <c r="AC2334" s="5">
        <v>0</v>
      </c>
      <c r="AD2334" s="5">
        <v>186</v>
      </c>
      <c r="AE2334" s="5">
        <v>129</v>
      </c>
      <c r="AF2334" s="5">
        <v>9</v>
      </c>
      <c r="AG2334" s="6">
        <v>6.9767441860465116</v>
      </c>
      <c r="AH2334" s="6">
        <v>69.354838709677423</v>
      </c>
      <c r="AI2334" s="3"/>
      <c r="AJ2334" s="3"/>
    </row>
    <row r="2335" spans="1:36" hidden="1" x14ac:dyDescent="0.2">
      <c r="A2335" s="1" t="str">
        <f t="shared" si="36"/>
        <v>ElmbridgeChinese</v>
      </c>
      <c r="B2335" s="3" t="s">
        <v>501</v>
      </c>
      <c r="C2335" s="3" t="s">
        <v>502</v>
      </c>
      <c r="D2335" s="3" t="s">
        <v>713</v>
      </c>
      <c r="E2335" s="5">
        <v>1143</v>
      </c>
      <c r="F2335" s="5">
        <v>0</v>
      </c>
      <c r="G2335" s="5">
        <v>0</v>
      </c>
      <c r="H2335" s="5">
        <v>0</v>
      </c>
      <c r="I2335" s="5">
        <v>0</v>
      </c>
      <c r="J2335" s="5">
        <v>0</v>
      </c>
      <c r="K2335" s="5">
        <v>32</v>
      </c>
      <c r="L2335" s="5">
        <v>14</v>
      </c>
      <c r="M2335" s="5">
        <v>0</v>
      </c>
      <c r="N2335" s="5">
        <v>0</v>
      </c>
      <c r="O2335" s="6">
        <v>0</v>
      </c>
      <c r="P2335" s="6">
        <v>0</v>
      </c>
      <c r="Q2335" s="6">
        <v>0</v>
      </c>
      <c r="R2335" s="6">
        <v>0</v>
      </c>
      <c r="S2335" s="6">
        <v>0</v>
      </c>
      <c r="T2335" s="6">
        <v>2.7996500437445317</v>
      </c>
      <c r="U2335" s="6">
        <v>1.2248468941382327</v>
      </c>
      <c r="V2335" s="6">
        <v>0</v>
      </c>
      <c r="W2335" s="6">
        <v>0</v>
      </c>
      <c r="X2335" s="5">
        <v>448</v>
      </c>
      <c r="Y2335" s="5">
        <v>370</v>
      </c>
      <c r="Z2335" s="5">
        <v>16</v>
      </c>
      <c r="AA2335" s="5">
        <v>0</v>
      </c>
      <c r="AB2335" s="5">
        <v>0</v>
      </c>
      <c r="AC2335" s="5">
        <v>0</v>
      </c>
      <c r="AD2335" s="5">
        <v>448</v>
      </c>
      <c r="AE2335" s="5">
        <v>370</v>
      </c>
      <c r="AF2335" s="5">
        <v>16</v>
      </c>
      <c r="AG2335" s="6">
        <v>4.3243243243243246</v>
      </c>
      <c r="AH2335" s="6">
        <v>82.589285714285708</v>
      </c>
      <c r="AI2335" s="3"/>
      <c r="AJ2335" s="3"/>
    </row>
    <row r="2336" spans="1:36" hidden="1" x14ac:dyDescent="0.2">
      <c r="A2336" s="1" t="str">
        <f t="shared" si="36"/>
        <v>ElmbridgeAsian Other</v>
      </c>
      <c r="B2336" s="3" t="s">
        <v>501</v>
      </c>
      <c r="C2336" s="3" t="s">
        <v>502</v>
      </c>
      <c r="D2336" s="3" t="s">
        <v>714</v>
      </c>
      <c r="E2336" s="5">
        <v>2384</v>
      </c>
      <c r="F2336" s="5">
        <v>0</v>
      </c>
      <c r="G2336" s="5">
        <v>0</v>
      </c>
      <c r="H2336" s="5">
        <v>0</v>
      </c>
      <c r="I2336" s="5">
        <v>0</v>
      </c>
      <c r="J2336" s="5">
        <v>0</v>
      </c>
      <c r="K2336" s="5">
        <v>40</v>
      </c>
      <c r="L2336" s="5">
        <v>36</v>
      </c>
      <c r="M2336" s="5">
        <v>0</v>
      </c>
      <c r="N2336" s="5">
        <v>0</v>
      </c>
      <c r="O2336" s="6">
        <v>0</v>
      </c>
      <c r="P2336" s="6">
        <v>0</v>
      </c>
      <c r="Q2336" s="6">
        <v>0</v>
      </c>
      <c r="R2336" s="6">
        <v>0</v>
      </c>
      <c r="S2336" s="6">
        <v>0</v>
      </c>
      <c r="T2336" s="6">
        <v>1.6778523489932886</v>
      </c>
      <c r="U2336" s="6">
        <v>1.5100671140939597</v>
      </c>
      <c r="V2336" s="6">
        <v>0</v>
      </c>
      <c r="W2336" s="6">
        <v>0</v>
      </c>
      <c r="X2336" s="5">
        <v>1117</v>
      </c>
      <c r="Y2336" s="5">
        <v>823</v>
      </c>
      <c r="Z2336" s="5">
        <v>29</v>
      </c>
      <c r="AA2336" s="5">
        <v>0</v>
      </c>
      <c r="AB2336" s="5">
        <v>0</v>
      </c>
      <c r="AC2336" s="5">
        <v>0</v>
      </c>
      <c r="AD2336" s="5">
        <v>1117</v>
      </c>
      <c r="AE2336" s="5">
        <v>823</v>
      </c>
      <c r="AF2336" s="5">
        <v>29</v>
      </c>
      <c r="AG2336" s="6">
        <v>3.5236938031591736</v>
      </c>
      <c r="AH2336" s="6">
        <v>73.679498657117279</v>
      </c>
      <c r="AI2336" s="3"/>
      <c r="AJ2336" s="3"/>
    </row>
    <row r="2337" spans="1:36" hidden="1" x14ac:dyDescent="0.2">
      <c r="A2337" s="1" t="str">
        <f t="shared" si="36"/>
        <v>ElmbridgeBlack African</v>
      </c>
      <c r="B2337" s="3" t="s">
        <v>501</v>
      </c>
      <c r="C2337" s="3" t="s">
        <v>502</v>
      </c>
      <c r="D2337" s="3" t="s">
        <v>715</v>
      </c>
      <c r="E2337" s="5">
        <v>620</v>
      </c>
      <c r="F2337" s="5">
        <v>0</v>
      </c>
      <c r="G2337" s="5">
        <v>0</v>
      </c>
      <c r="H2337" s="5">
        <v>0</v>
      </c>
      <c r="I2337" s="5">
        <v>0</v>
      </c>
      <c r="J2337" s="5">
        <v>0</v>
      </c>
      <c r="K2337" s="5">
        <v>18</v>
      </c>
      <c r="L2337" s="5">
        <v>36</v>
      </c>
      <c r="M2337" s="5">
        <v>0</v>
      </c>
      <c r="N2337" s="5">
        <v>0</v>
      </c>
      <c r="O2337" s="6">
        <v>0</v>
      </c>
      <c r="P2337" s="6">
        <v>0</v>
      </c>
      <c r="Q2337" s="6">
        <v>0</v>
      </c>
      <c r="R2337" s="6">
        <v>0</v>
      </c>
      <c r="S2337" s="6">
        <v>0</v>
      </c>
      <c r="T2337" s="6">
        <v>2.903225806451613</v>
      </c>
      <c r="U2337" s="6">
        <v>5.806451612903226</v>
      </c>
      <c r="V2337" s="6">
        <v>0</v>
      </c>
      <c r="W2337" s="6">
        <v>0</v>
      </c>
      <c r="X2337" s="5">
        <v>317</v>
      </c>
      <c r="Y2337" s="5">
        <v>281</v>
      </c>
      <c r="Z2337" s="5">
        <v>27</v>
      </c>
      <c r="AA2337" s="5">
        <v>0</v>
      </c>
      <c r="AB2337" s="5">
        <v>0</v>
      </c>
      <c r="AC2337" s="5">
        <v>0</v>
      </c>
      <c r="AD2337" s="5">
        <v>317</v>
      </c>
      <c r="AE2337" s="5">
        <v>281</v>
      </c>
      <c r="AF2337" s="5">
        <v>27</v>
      </c>
      <c r="AG2337" s="6">
        <v>9.6085409252669045</v>
      </c>
      <c r="AH2337" s="6">
        <v>88.643533123028391</v>
      </c>
      <c r="AI2337" s="3"/>
      <c r="AJ2337" s="3"/>
    </row>
    <row r="2338" spans="1:36" hidden="1" x14ac:dyDescent="0.2">
      <c r="A2338" s="1" t="str">
        <f t="shared" si="36"/>
        <v>ElmbridgeBlack Caribbean</v>
      </c>
      <c r="B2338" s="3" t="s">
        <v>501</v>
      </c>
      <c r="C2338" s="3" t="s">
        <v>502</v>
      </c>
      <c r="D2338" s="3" t="s">
        <v>716</v>
      </c>
      <c r="E2338" s="5">
        <v>272</v>
      </c>
      <c r="F2338" s="5">
        <v>0</v>
      </c>
      <c r="G2338" s="5">
        <v>0</v>
      </c>
      <c r="H2338" s="5">
        <v>0</v>
      </c>
      <c r="I2338" s="5">
        <v>0</v>
      </c>
      <c r="J2338" s="5">
        <v>0</v>
      </c>
      <c r="K2338" s="5">
        <v>8</v>
      </c>
      <c r="L2338" s="5">
        <v>2</v>
      </c>
      <c r="M2338" s="5">
        <v>0</v>
      </c>
      <c r="N2338" s="5">
        <v>0</v>
      </c>
      <c r="O2338" s="6">
        <v>0</v>
      </c>
      <c r="P2338" s="6">
        <v>0</v>
      </c>
      <c r="Q2338" s="6">
        <v>0</v>
      </c>
      <c r="R2338" s="6">
        <v>0</v>
      </c>
      <c r="S2338" s="6">
        <v>0</v>
      </c>
      <c r="T2338" s="6">
        <v>2.9411764705882355</v>
      </c>
      <c r="U2338" s="6">
        <v>0.73529411764705888</v>
      </c>
      <c r="V2338" s="6">
        <v>0</v>
      </c>
      <c r="W2338" s="6">
        <v>0</v>
      </c>
      <c r="X2338" s="5">
        <v>136</v>
      </c>
      <c r="Y2338" s="5">
        <v>122</v>
      </c>
      <c r="Z2338" s="5">
        <v>7</v>
      </c>
      <c r="AA2338" s="5">
        <v>0</v>
      </c>
      <c r="AB2338" s="5">
        <v>0</v>
      </c>
      <c r="AC2338" s="5">
        <v>0</v>
      </c>
      <c r="AD2338" s="5">
        <v>136</v>
      </c>
      <c r="AE2338" s="5">
        <v>122</v>
      </c>
      <c r="AF2338" s="5">
        <v>7</v>
      </c>
      <c r="AG2338" s="6">
        <v>5.7377049180327866</v>
      </c>
      <c r="AH2338" s="6">
        <v>89.705882352941174</v>
      </c>
      <c r="AI2338" s="3"/>
      <c r="AJ2338" s="3"/>
    </row>
    <row r="2339" spans="1:36" hidden="1" x14ac:dyDescent="0.2">
      <c r="A2339" s="1" t="str">
        <f t="shared" si="36"/>
        <v>ElmbridgeBlack Other</v>
      </c>
      <c r="B2339" s="3" t="s">
        <v>501</v>
      </c>
      <c r="C2339" s="3" t="s">
        <v>502</v>
      </c>
      <c r="D2339" s="3" t="s">
        <v>717</v>
      </c>
      <c r="E2339" s="5">
        <v>118</v>
      </c>
      <c r="F2339" s="5">
        <v>0</v>
      </c>
      <c r="G2339" s="5">
        <v>0</v>
      </c>
      <c r="H2339" s="5">
        <v>0</v>
      </c>
      <c r="I2339" s="5">
        <v>0</v>
      </c>
      <c r="J2339" s="5">
        <v>0</v>
      </c>
      <c r="K2339" s="5">
        <v>4</v>
      </c>
      <c r="L2339" s="5">
        <v>1</v>
      </c>
      <c r="M2339" s="5">
        <v>0</v>
      </c>
      <c r="N2339" s="5">
        <v>0</v>
      </c>
      <c r="O2339" s="6">
        <v>0</v>
      </c>
      <c r="P2339" s="6">
        <v>0</v>
      </c>
      <c r="Q2339" s="6">
        <v>0</v>
      </c>
      <c r="R2339" s="6">
        <v>0</v>
      </c>
      <c r="S2339" s="6">
        <v>0</v>
      </c>
      <c r="T2339" s="6">
        <v>3.3898305084745761</v>
      </c>
      <c r="U2339" s="6">
        <v>0.84745762711864403</v>
      </c>
      <c r="V2339" s="6">
        <v>0</v>
      </c>
      <c r="W2339" s="6">
        <v>0</v>
      </c>
      <c r="X2339" s="5">
        <v>61</v>
      </c>
      <c r="Y2339" s="5">
        <v>52</v>
      </c>
      <c r="Z2339" s="5">
        <v>6</v>
      </c>
      <c r="AA2339" s="5">
        <v>0</v>
      </c>
      <c r="AB2339" s="5">
        <v>0</v>
      </c>
      <c r="AC2339" s="5">
        <v>0</v>
      </c>
      <c r="AD2339" s="5">
        <v>61</v>
      </c>
      <c r="AE2339" s="5">
        <v>52</v>
      </c>
      <c r="AF2339" s="5">
        <v>6</v>
      </c>
      <c r="AG2339" s="6">
        <v>11.538461538461538</v>
      </c>
      <c r="AH2339" s="6">
        <v>85.245901639344268</v>
      </c>
      <c r="AI2339" s="3"/>
      <c r="AJ2339" s="3"/>
    </row>
    <row r="2340" spans="1:36" hidden="1" x14ac:dyDescent="0.2">
      <c r="A2340" s="1" t="str">
        <f t="shared" si="36"/>
        <v>ElmbridgeArab</v>
      </c>
      <c r="B2340" s="3" t="s">
        <v>501</v>
      </c>
      <c r="C2340" s="3" t="s">
        <v>502</v>
      </c>
      <c r="D2340" s="3" t="s">
        <v>699</v>
      </c>
      <c r="E2340" s="5">
        <v>597</v>
      </c>
      <c r="F2340" s="5">
        <v>0</v>
      </c>
      <c r="G2340" s="5">
        <v>0</v>
      </c>
      <c r="H2340" s="5">
        <v>0</v>
      </c>
      <c r="I2340" s="5">
        <v>0</v>
      </c>
      <c r="J2340" s="5">
        <v>0</v>
      </c>
      <c r="K2340" s="5">
        <v>21</v>
      </c>
      <c r="L2340" s="5">
        <v>11</v>
      </c>
      <c r="M2340" s="5">
        <v>0</v>
      </c>
      <c r="N2340" s="5">
        <v>0</v>
      </c>
      <c r="O2340" s="6">
        <v>0</v>
      </c>
      <c r="P2340" s="6">
        <v>0</v>
      </c>
      <c r="Q2340" s="6">
        <v>0</v>
      </c>
      <c r="R2340" s="6">
        <v>0</v>
      </c>
      <c r="S2340" s="6">
        <v>0</v>
      </c>
      <c r="T2340" s="6">
        <v>3.5175879396984926</v>
      </c>
      <c r="U2340" s="6">
        <v>1.8425460636515913</v>
      </c>
      <c r="V2340" s="6">
        <v>0</v>
      </c>
      <c r="W2340" s="6">
        <v>0</v>
      </c>
      <c r="X2340" s="5">
        <v>230</v>
      </c>
      <c r="Y2340" s="5">
        <v>167</v>
      </c>
      <c r="Z2340" s="5">
        <v>12</v>
      </c>
      <c r="AA2340" s="5">
        <v>0</v>
      </c>
      <c r="AB2340" s="5">
        <v>0</v>
      </c>
      <c r="AC2340" s="5">
        <v>0</v>
      </c>
      <c r="AD2340" s="5">
        <v>230</v>
      </c>
      <c r="AE2340" s="5">
        <v>167</v>
      </c>
      <c r="AF2340" s="5">
        <v>12</v>
      </c>
      <c r="AG2340" s="6">
        <v>7.1856287425149699</v>
      </c>
      <c r="AH2340" s="6">
        <v>72.608695652173907</v>
      </c>
      <c r="AI2340" s="3"/>
      <c r="AJ2340" s="3"/>
    </row>
    <row r="2341" spans="1:36" hidden="1" x14ac:dyDescent="0.2">
      <c r="A2341" s="1" t="str">
        <f t="shared" si="36"/>
        <v>ElmbridgeOther</v>
      </c>
      <c r="B2341" s="3" t="s">
        <v>501</v>
      </c>
      <c r="C2341" s="3" t="s">
        <v>502</v>
      </c>
      <c r="D2341" s="3" t="s">
        <v>718</v>
      </c>
      <c r="E2341" s="5">
        <v>659</v>
      </c>
      <c r="F2341" s="5">
        <v>0</v>
      </c>
      <c r="G2341" s="5">
        <v>0</v>
      </c>
      <c r="H2341" s="5">
        <v>0</v>
      </c>
      <c r="I2341" s="5">
        <v>0</v>
      </c>
      <c r="J2341" s="5">
        <v>0</v>
      </c>
      <c r="K2341" s="5">
        <v>24</v>
      </c>
      <c r="L2341" s="5">
        <v>1</v>
      </c>
      <c r="M2341" s="5">
        <v>0</v>
      </c>
      <c r="N2341" s="5">
        <v>0</v>
      </c>
      <c r="O2341" s="6">
        <v>0</v>
      </c>
      <c r="P2341" s="6">
        <v>0</v>
      </c>
      <c r="Q2341" s="6">
        <v>0</v>
      </c>
      <c r="R2341" s="6">
        <v>0</v>
      </c>
      <c r="S2341" s="6">
        <v>0</v>
      </c>
      <c r="T2341" s="6">
        <v>3.6418816388467374</v>
      </c>
      <c r="U2341" s="6">
        <v>0.15174506828528073</v>
      </c>
      <c r="V2341" s="6">
        <v>0</v>
      </c>
      <c r="W2341" s="6">
        <v>0</v>
      </c>
      <c r="X2341" s="5">
        <v>306</v>
      </c>
      <c r="Y2341" s="5">
        <v>247</v>
      </c>
      <c r="Z2341" s="5">
        <v>10</v>
      </c>
      <c r="AA2341" s="5">
        <v>0</v>
      </c>
      <c r="AB2341" s="5">
        <v>0</v>
      </c>
      <c r="AC2341" s="5">
        <v>0</v>
      </c>
      <c r="AD2341" s="5">
        <v>306</v>
      </c>
      <c r="AE2341" s="5">
        <v>247</v>
      </c>
      <c r="AF2341" s="5">
        <v>10</v>
      </c>
      <c r="AG2341" s="6">
        <v>4.048582995951417</v>
      </c>
      <c r="AH2341" s="6">
        <v>80.718954248366018</v>
      </c>
      <c r="AI2341" s="3"/>
      <c r="AJ2341" s="3"/>
    </row>
    <row r="2342" spans="1:36" x14ac:dyDescent="0.2">
      <c r="A2342" s="1" t="str">
        <f t="shared" si="36"/>
        <v>EnfieldAll people</v>
      </c>
      <c r="B2342" s="3" t="s">
        <v>649</v>
      </c>
      <c r="C2342" s="3" t="s">
        <v>650</v>
      </c>
      <c r="D2342" s="3" t="s">
        <v>700</v>
      </c>
      <c r="E2342" s="5">
        <v>312466</v>
      </c>
      <c r="F2342" s="5">
        <v>33593</v>
      </c>
      <c r="G2342" s="5">
        <v>102390</v>
      </c>
      <c r="H2342" s="5">
        <v>10251</v>
      </c>
      <c r="I2342" s="5">
        <v>0</v>
      </c>
      <c r="J2342" s="5">
        <v>1827</v>
      </c>
      <c r="K2342" s="5">
        <v>32806</v>
      </c>
      <c r="L2342" s="5">
        <v>40989</v>
      </c>
      <c r="M2342" s="5">
        <v>19014</v>
      </c>
      <c r="N2342" s="5">
        <v>0</v>
      </c>
      <c r="O2342" s="6">
        <v>10.750929701151485</v>
      </c>
      <c r="P2342" s="6">
        <v>32.768365198133559</v>
      </c>
      <c r="Q2342" s="6">
        <v>3.2806769376508162</v>
      </c>
      <c r="R2342" s="6">
        <v>0</v>
      </c>
      <c r="S2342" s="6">
        <v>0.58470361575339402</v>
      </c>
      <c r="T2342" s="6">
        <v>10.499062297978019</v>
      </c>
      <c r="U2342" s="6">
        <v>13.117907228306439</v>
      </c>
      <c r="V2342" s="6">
        <v>6.0851420634565043</v>
      </c>
      <c r="W2342" s="6">
        <v>0</v>
      </c>
      <c r="X2342" s="5">
        <v>112889</v>
      </c>
      <c r="Y2342" s="5">
        <v>92574</v>
      </c>
      <c r="Z2342" s="5">
        <v>7942</v>
      </c>
      <c r="AA2342" s="5">
        <v>13788</v>
      </c>
      <c r="AB2342" s="5">
        <v>10167</v>
      </c>
      <c r="AC2342" s="5">
        <v>1374</v>
      </c>
      <c r="AD2342" s="5">
        <v>99101</v>
      </c>
      <c r="AE2342" s="5">
        <v>82407</v>
      </c>
      <c r="AF2342" s="5">
        <v>6568</v>
      </c>
      <c r="AG2342" s="6">
        <v>7.9701967065904595</v>
      </c>
      <c r="AH2342" s="6">
        <v>83.154559489813423</v>
      </c>
      <c r="AI2342" s="3">
        <v>13.514311006196518</v>
      </c>
      <c r="AJ2342" s="3">
        <v>73.738033072236732</v>
      </c>
    </row>
    <row r="2343" spans="1:36" hidden="1" x14ac:dyDescent="0.2">
      <c r="A2343" s="1" t="str">
        <f t="shared" si="36"/>
        <v>EnfieldWhite British</v>
      </c>
      <c r="B2343" s="3" t="s">
        <v>649</v>
      </c>
      <c r="C2343" s="3" t="s">
        <v>650</v>
      </c>
      <c r="D2343" s="3" t="s">
        <v>701</v>
      </c>
      <c r="E2343" s="5">
        <v>126450</v>
      </c>
      <c r="F2343" s="5">
        <v>8334</v>
      </c>
      <c r="G2343" s="5">
        <v>28339</v>
      </c>
      <c r="H2343" s="5">
        <v>2324</v>
      </c>
      <c r="I2343" s="5">
        <v>0</v>
      </c>
      <c r="J2343" s="5">
        <v>936</v>
      </c>
      <c r="K2343" s="5">
        <v>11642</v>
      </c>
      <c r="L2343" s="5">
        <v>11275</v>
      </c>
      <c r="M2343" s="5">
        <v>4454</v>
      </c>
      <c r="N2343" s="5">
        <v>0</v>
      </c>
      <c r="O2343" s="6">
        <v>6.5907473309608537</v>
      </c>
      <c r="P2343" s="6">
        <v>22.411229735073153</v>
      </c>
      <c r="Q2343" s="6">
        <v>1.8378805852115461</v>
      </c>
      <c r="R2343" s="6">
        <v>0</v>
      </c>
      <c r="S2343" s="6">
        <v>0.74021352313167255</v>
      </c>
      <c r="T2343" s="6">
        <v>9.2068011071569789</v>
      </c>
      <c r="U2343" s="6">
        <v>8.9165678133649671</v>
      </c>
      <c r="V2343" s="6">
        <v>3.5223408461842625</v>
      </c>
      <c r="W2343" s="6">
        <v>0</v>
      </c>
      <c r="X2343" s="5">
        <v>40138</v>
      </c>
      <c r="Y2343" s="5">
        <v>34425</v>
      </c>
      <c r="Z2343" s="5">
        <v>2218</v>
      </c>
      <c r="AA2343" s="5">
        <v>2604</v>
      </c>
      <c r="AB2343" s="5">
        <v>1921</v>
      </c>
      <c r="AC2343" s="5">
        <v>272</v>
      </c>
      <c r="AD2343" s="5">
        <v>37534</v>
      </c>
      <c r="AE2343" s="5">
        <v>32504</v>
      </c>
      <c r="AF2343" s="5">
        <v>1946</v>
      </c>
      <c r="AG2343" s="6">
        <v>5.9869554516367218</v>
      </c>
      <c r="AH2343" s="6">
        <v>86.598817072520916</v>
      </c>
      <c r="AI2343" s="3">
        <v>14.159292035398231</v>
      </c>
      <c r="AJ2343" s="3">
        <v>73.77112135176651</v>
      </c>
    </row>
    <row r="2344" spans="1:36" hidden="1" x14ac:dyDescent="0.2">
      <c r="A2344" s="1" t="str">
        <f t="shared" si="36"/>
        <v>EnfieldMinorities - all other than White British</v>
      </c>
      <c r="B2344" s="3" t="s">
        <v>649</v>
      </c>
      <c r="C2344" s="3" t="s">
        <v>650</v>
      </c>
      <c r="D2344" s="3" t="s">
        <v>702</v>
      </c>
      <c r="E2344" s="5">
        <v>186016</v>
      </c>
      <c r="F2344" s="5">
        <v>25259</v>
      </c>
      <c r="G2344" s="5">
        <v>74051</v>
      </c>
      <c r="H2344" s="5">
        <v>7927</v>
      </c>
      <c r="I2344" s="5">
        <v>0</v>
      </c>
      <c r="J2344" s="5">
        <v>891</v>
      </c>
      <c r="K2344" s="5">
        <v>21164</v>
      </c>
      <c r="L2344" s="5">
        <v>29714</v>
      </c>
      <c r="M2344" s="5">
        <v>14560</v>
      </c>
      <c r="N2344" s="5">
        <v>0</v>
      </c>
      <c r="O2344" s="6">
        <v>13.578939446069155</v>
      </c>
      <c r="P2344" s="6">
        <v>39.808941166351282</v>
      </c>
      <c r="Q2344" s="6">
        <v>4.2614613796662653</v>
      </c>
      <c r="R2344" s="6">
        <v>0</v>
      </c>
      <c r="S2344" s="6">
        <v>0.47899105453294338</v>
      </c>
      <c r="T2344" s="6">
        <v>11.377515912609669</v>
      </c>
      <c r="U2344" s="6">
        <v>15.973894718733872</v>
      </c>
      <c r="V2344" s="6">
        <v>7.8272836745226213</v>
      </c>
      <c r="W2344" s="6">
        <v>0</v>
      </c>
      <c r="X2344" s="5">
        <v>72751</v>
      </c>
      <c r="Y2344" s="5">
        <v>58149</v>
      </c>
      <c r="Z2344" s="5">
        <v>5724</v>
      </c>
      <c r="AA2344" s="5">
        <v>11184</v>
      </c>
      <c r="AB2344" s="5">
        <v>8246</v>
      </c>
      <c r="AC2344" s="5">
        <v>1102</v>
      </c>
      <c r="AD2344" s="5">
        <v>61567</v>
      </c>
      <c r="AE2344" s="5">
        <v>49903</v>
      </c>
      <c r="AF2344" s="5">
        <v>4622</v>
      </c>
      <c r="AG2344" s="6">
        <v>9.2619682183435863</v>
      </c>
      <c r="AH2344" s="6">
        <v>81.054785843065275</v>
      </c>
      <c r="AI2344" s="3">
        <v>13.364055299539171</v>
      </c>
      <c r="AJ2344" s="3">
        <v>73.730329041487835</v>
      </c>
    </row>
    <row r="2345" spans="1:36" hidden="1" x14ac:dyDescent="0.2">
      <c r="A2345" s="1" t="str">
        <f t="shared" si="36"/>
        <v>EnfieldWhite Irish</v>
      </c>
      <c r="B2345" s="3" t="s">
        <v>649</v>
      </c>
      <c r="C2345" s="3" t="s">
        <v>650</v>
      </c>
      <c r="D2345" s="3" t="s">
        <v>703</v>
      </c>
      <c r="E2345" s="5">
        <v>6899</v>
      </c>
      <c r="F2345" s="5">
        <v>307</v>
      </c>
      <c r="G2345" s="5">
        <v>1284</v>
      </c>
      <c r="H2345" s="5">
        <v>102</v>
      </c>
      <c r="I2345" s="5">
        <v>0</v>
      </c>
      <c r="J2345" s="5">
        <v>7</v>
      </c>
      <c r="K2345" s="5">
        <v>509</v>
      </c>
      <c r="L2345" s="5">
        <v>660</v>
      </c>
      <c r="M2345" s="5">
        <v>217</v>
      </c>
      <c r="N2345" s="5">
        <v>0</v>
      </c>
      <c r="O2345" s="6">
        <v>4.4499202783012031</v>
      </c>
      <c r="P2345" s="6">
        <v>18.611392955500797</v>
      </c>
      <c r="Q2345" s="6">
        <v>1.4784751413248296</v>
      </c>
      <c r="R2345" s="6">
        <v>0</v>
      </c>
      <c r="S2345" s="6">
        <v>0.10146398028699811</v>
      </c>
      <c r="T2345" s="6">
        <v>7.3778808522974346</v>
      </c>
      <c r="U2345" s="6">
        <v>9.56660385563125</v>
      </c>
      <c r="V2345" s="6">
        <v>3.1453833888969416</v>
      </c>
      <c r="W2345" s="6">
        <v>0</v>
      </c>
      <c r="X2345" s="5">
        <v>2410</v>
      </c>
      <c r="Y2345" s="5">
        <v>2149</v>
      </c>
      <c r="Z2345" s="5">
        <v>115</v>
      </c>
      <c r="AA2345" s="5">
        <v>118</v>
      </c>
      <c r="AB2345" s="5">
        <v>92</v>
      </c>
      <c r="AC2345" s="5">
        <v>14</v>
      </c>
      <c r="AD2345" s="5">
        <v>2292</v>
      </c>
      <c r="AE2345" s="5">
        <v>2057</v>
      </c>
      <c r="AF2345" s="5">
        <v>101</v>
      </c>
      <c r="AG2345" s="6">
        <v>4.9100631988332522</v>
      </c>
      <c r="AH2345" s="6">
        <v>89.746945898778364</v>
      </c>
      <c r="AI2345" s="3">
        <v>15.217391304347826</v>
      </c>
      <c r="AJ2345" s="3">
        <v>77.966101694915253</v>
      </c>
    </row>
    <row r="2346" spans="1:36" hidden="1" x14ac:dyDescent="0.2">
      <c r="A2346" s="1" t="str">
        <f t="shared" si="36"/>
        <v>EnfieldWhite Gyspy or Irish Traveller</v>
      </c>
      <c r="B2346" s="3" t="s">
        <v>649</v>
      </c>
      <c r="C2346" s="3" t="s">
        <v>650</v>
      </c>
      <c r="D2346" s="3" t="s">
        <v>704</v>
      </c>
      <c r="E2346" s="5">
        <v>344</v>
      </c>
      <c r="F2346" s="5">
        <v>75</v>
      </c>
      <c r="G2346" s="5">
        <v>180</v>
      </c>
      <c r="H2346" s="5">
        <v>16</v>
      </c>
      <c r="I2346" s="5">
        <v>0</v>
      </c>
      <c r="J2346" s="5">
        <v>0</v>
      </c>
      <c r="K2346" s="5">
        <v>40</v>
      </c>
      <c r="L2346" s="5">
        <v>52</v>
      </c>
      <c r="M2346" s="5">
        <v>29</v>
      </c>
      <c r="N2346" s="5">
        <v>0</v>
      </c>
      <c r="O2346" s="6">
        <v>21.802325581395348</v>
      </c>
      <c r="P2346" s="6">
        <v>52.325581395348834</v>
      </c>
      <c r="Q2346" s="6">
        <v>4.6511627906976747</v>
      </c>
      <c r="R2346" s="6">
        <v>0</v>
      </c>
      <c r="S2346" s="6">
        <v>0</v>
      </c>
      <c r="T2346" s="6">
        <v>11.627906976744185</v>
      </c>
      <c r="U2346" s="6">
        <v>15.116279069767442</v>
      </c>
      <c r="V2346" s="6">
        <v>8.4302325581395348</v>
      </c>
      <c r="W2346" s="6">
        <v>0</v>
      </c>
      <c r="X2346" s="5">
        <v>114</v>
      </c>
      <c r="Y2346" s="5">
        <v>65</v>
      </c>
      <c r="Z2346" s="5">
        <v>1</v>
      </c>
      <c r="AA2346" s="5">
        <v>16</v>
      </c>
      <c r="AB2346" s="5">
        <v>11</v>
      </c>
      <c r="AC2346" s="5">
        <v>0</v>
      </c>
      <c r="AD2346" s="5">
        <v>98</v>
      </c>
      <c r="AE2346" s="5">
        <v>54</v>
      </c>
      <c r="AF2346" s="5">
        <v>1</v>
      </c>
      <c r="AG2346" s="6">
        <v>1.8518518518518519</v>
      </c>
      <c r="AH2346" s="6">
        <v>55.102040816326529</v>
      </c>
      <c r="AI2346" s="3">
        <v>0</v>
      </c>
      <c r="AJ2346" s="3">
        <v>68.75</v>
      </c>
    </row>
    <row r="2347" spans="1:36" hidden="1" x14ac:dyDescent="0.2">
      <c r="A2347" s="1" t="str">
        <f t="shared" si="36"/>
        <v>EnfieldWhite Other</v>
      </c>
      <c r="B2347" s="3" t="s">
        <v>649</v>
      </c>
      <c r="C2347" s="3" t="s">
        <v>650</v>
      </c>
      <c r="D2347" s="3" t="s">
        <v>705</v>
      </c>
      <c r="E2347" s="5">
        <v>56947</v>
      </c>
      <c r="F2347" s="5">
        <v>6279</v>
      </c>
      <c r="G2347" s="5">
        <v>18120</v>
      </c>
      <c r="H2347" s="5">
        <v>1940</v>
      </c>
      <c r="I2347" s="5">
        <v>0</v>
      </c>
      <c r="J2347" s="5">
        <v>238</v>
      </c>
      <c r="K2347" s="5">
        <v>5634</v>
      </c>
      <c r="L2347" s="5">
        <v>8462</v>
      </c>
      <c r="M2347" s="5">
        <v>3910</v>
      </c>
      <c r="N2347" s="5">
        <v>0</v>
      </c>
      <c r="O2347" s="6">
        <v>11.026041758125977</v>
      </c>
      <c r="P2347" s="6">
        <v>31.819059827558959</v>
      </c>
      <c r="Q2347" s="6">
        <v>3.4066763833037736</v>
      </c>
      <c r="R2347" s="6">
        <v>0</v>
      </c>
      <c r="S2347" s="6">
        <v>0.41793246351871038</v>
      </c>
      <c r="T2347" s="6">
        <v>9.8934096616151859</v>
      </c>
      <c r="U2347" s="6">
        <v>14.859430698719862</v>
      </c>
      <c r="V2347" s="6">
        <v>6.8660333292359566</v>
      </c>
      <c r="W2347" s="6">
        <v>0</v>
      </c>
      <c r="X2347" s="5">
        <v>24963</v>
      </c>
      <c r="Y2347" s="5">
        <v>19597</v>
      </c>
      <c r="Z2347" s="5">
        <v>1393</v>
      </c>
      <c r="AA2347" s="5">
        <v>3153</v>
      </c>
      <c r="AB2347" s="5">
        <v>2115</v>
      </c>
      <c r="AC2347" s="5">
        <v>208</v>
      </c>
      <c r="AD2347" s="5">
        <v>21810</v>
      </c>
      <c r="AE2347" s="5">
        <v>17482</v>
      </c>
      <c r="AF2347" s="5">
        <v>1185</v>
      </c>
      <c r="AG2347" s="6">
        <v>6.7784006406589636</v>
      </c>
      <c r="AH2347" s="6">
        <v>80.155891792755611</v>
      </c>
      <c r="AI2347" s="3">
        <v>9.83451536643026</v>
      </c>
      <c r="AJ2347" s="3">
        <v>67.078972407231205</v>
      </c>
    </row>
    <row r="2348" spans="1:36" hidden="1" x14ac:dyDescent="0.2">
      <c r="A2348" s="1" t="str">
        <f t="shared" si="36"/>
        <v>EnfieldMixed White and Black Caribbean</v>
      </c>
      <c r="B2348" s="3" t="s">
        <v>649</v>
      </c>
      <c r="C2348" s="3" t="s">
        <v>650</v>
      </c>
      <c r="D2348" s="3" t="s">
        <v>706</v>
      </c>
      <c r="E2348" s="5">
        <v>4852</v>
      </c>
      <c r="F2348" s="5">
        <v>702</v>
      </c>
      <c r="G2348" s="5">
        <v>2031</v>
      </c>
      <c r="H2348" s="5">
        <v>169</v>
      </c>
      <c r="I2348" s="5">
        <v>0</v>
      </c>
      <c r="J2348" s="5">
        <v>60</v>
      </c>
      <c r="K2348" s="5">
        <v>632</v>
      </c>
      <c r="L2348" s="5">
        <v>717</v>
      </c>
      <c r="M2348" s="5">
        <v>352</v>
      </c>
      <c r="N2348" s="5">
        <v>0</v>
      </c>
      <c r="O2348" s="6">
        <v>14.468260511129431</v>
      </c>
      <c r="P2348" s="6">
        <v>41.859027205276178</v>
      </c>
      <c r="Q2348" s="6">
        <v>3.4830997526793075</v>
      </c>
      <c r="R2348" s="6">
        <v>0</v>
      </c>
      <c r="S2348" s="6">
        <v>1.2366034624896949</v>
      </c>
      <c r="T2348" s="6">
        <v>13.02555647155812</v>
      </c>
      <c r="U2348" s="6">
        <v>14.777411376751855</v>
      </c>
      <c r="V2348" s="6">
        <v>7.2547403132728769</v>
      </c>
      <c r="W2348" s="6">
        <v>0</v>
      </c>
      <c r="X2348" s="5">
        <v>1135</v>
      </c>
      <c r="Y2348" s="5">
        <v>910</v>
      </c>
      <c r="Z2348" s="5">
        <v>139</v>
      </c>
      <c r="AA2348" s="5">
        <v>186</v>
      </c>
      <c r="AB2348" s="5">
        <v>128</v>
      </c>
      <c r="AC2348" s="5">
        <v>35</v>
      </c>
      <c r="AD2348" s="5">
        <v>949</v>
      </c>
      <c r="AE2348" s="5">
        <v>782</v>
      </c>
      <c r="AF2348" s="5">
        <v>104</v>
      </c>
      <c r="AG2348" s="6">
        <v>13.29923273657289</v>
      </c>
      <c r="AH2348" s="6">
        <v>82.402528977871441</v>
      </c>
      <c r="AI2348" s="3">
        <v>27.34375</v>
      </c>
      <c r="AJ2348" s="3">
        <v>68.817204301075265</v>
      </c>
    </row>
    <row r="2349" spans="1:36" hidden="1" x14ac:dyDescent="0.2">
      <c r="A2349" s="1" t="str">
        <f t="shared" si="36"/>
        <v>EnfieldMixed White and Black African</v>
      </c>
      <c r="B2349" s="3" t="s">
        <v>649</v>
      </c>
      <c r="C2349" s="3" t="s">
        <v>650</v>
      </c>
      <c r="D2349" s="3" t="s">
        <v>707</v>
      </c>
      <c r="E2349" s="5">
        <v>2384</v>
      </c>
      <c r="F2349" s="5">
        <v>369</v>
      </c>
      <c r="G2349" s="5">
        <v>1043</v>
      </c>
      <c r="H2349" s="5">
        <v>109</v>
      </c>
      <c r="I2349" s="5">
        <v>0</v>
      </c>
      <c r="J2349" s="5">
        <v>13</v>
      </c>
      <c r="K2349" s="5">
        <v>299</v>
      </c>
      <c r="L2349" s="5">
        <v>360</v>
      </c>
      <c r="M2349" s="5">
        <v>179</v>
      </c>
      <c r="N2349" s="5">
        <v>0</v>
      </c>
      <c r="O2349" s="6">
        <v>15.478187919463087</v>
      </c>
      <c r="P2349" s="6">
        <v>43.75</v>
      </c>
      <c r="Q2349" s="6">
        <v>4.5721476510067118</v>
      </c>
      <c r="R2349" s="6">
        <v>0</v>
      </c>
      <c r="S2349" s="6">
        <v>0.54530201342281881</v>
      </c>
      <c r="T2349" s="6">
        <v>12.541946308724832</v>
      </c>
      <c r="U2349" s="6">
        <v>15.100671140939598</v>
      </c>
      <c r="V2349" s="6">
        <v>7.5083892617449663</v>
      </c>
      <c r="W2349" s="6">
        <v>0</v>
      </c>
      <c r="X2349" s="5">
        <v>585</v>
      </c>
      <c r="Y2349" s="5">
        <v>461</v>
      </c>
      <c r="Z2349" s="5">
        <v>53</v>
      </c>
      <c r="AA2349" s="5">
        <v>90</v>
      </c>
      <c r="AB2349" s="5">
        <v>70</v>
      </c>
      <c r="AC2349" s="5">
        <v>10</v>
      </c>
      <c r="AD2349" s="5">
        <v>495</v>
      </c>
      <c r="AE2349" s="5">
        <v>391</v>
      </c>
      <c r="AF2349" s="5">
        <v>43</v>
      </c>
      <c r="AG2349" s="6">
        <v>10.997442455242966</v>
      </c>
      <c r="AH2349" s="6">
        <v>78.98989898989899</v>
      </c>
      <c r="AI2349" s="3">
        <v>14.285714285714286</v>
      </c>
      <c r="AJ2349" s="3">
        <v>77.777777777777771</v>
      </c>
    </row>
    <row r="2350" spans="1:36" hidden="1" x14ac:dyDescent="0.2">
      <c r="A2350" s="1" t="str">
        <f t="shared" si="36"/>
        <v>EnfieldMixed White and Asian</v>
      </c>
      <c r="B2350" s="3" t="s">
        <v>649</v>
      </c>
      <c r="C2350" s="3" t="s">
        <v>650</v>
      </c>
      <c r="D2350" s="3" t="s">
        <v>708</v>
      </c>
      <c r="E2350" s="5">
        <v>4189</v>
      </c>
      <c r="F2350" s="5">
        <v>479</v>
      </c>
      <c r="G2350" s="5">
        <v>1371</v>
      </c>
      <c r="H2350" s="5">
        <v>159</v>
      </c>
      <c r="I2350" s="5">
        <v>0</v>
      </c>
      <c r="J2350" s="5">
        <v>20</v>
      </c>
      <c r="K2350" s="5">
        <v>428</v>
      </c>
      <c r="L2350" s="5">
        <v>530</v>
      </c>
      <c r="M2350" s="5">
        <v>257</v>
      </c>
      <c r="N2350" s="5">
        <v>0</v>
      </c>
      <c r="O2350" s="6">
        <v>11.434709954643113</v>
      </c>
      <c r="P2350" s="6">
        <v>32.728574838863693</v>
      </c>
      <c r="Q2350" s="6">
        <v>3.7956552876581524</v>
      </c>
      <c r="R2350" s="6">
        <v>0</v>
      </c>
      <c r="S2350" s="6">
        <v>0.47744091668656002</v>
      </c>
      <c r="T2350" s="6">
        <v>10.217235617092385</v>
      </c>
      <c r="U2350" s="6">
        <v>12.652184292193841</v>
      </c>
      <c r="V2350" s="6">
        <v>6.1351157794222964</v>
      </c>
      <c r="W2350" s="6">
        <v>0</v>
      </c>
      <c r="X2350" s="5">
        <v>1406</v>
      </c>
      <c r="Y2350" s="5">
        <v>996</v>
      </c>
      <c r="Z2350" s="5">
        <v>71</v>
      </c>
      <c r="AA2350" s="5">
        <v>214</v>
      </c>
      <c r="AB2350" s="5">
        <v>118</v>
      </c>
      <c r="AC2350" s="5">
        <v>8</v>
      </c>
      <c r="AD2350" s="5">
        <v>1192</v>
      </c>
      <c r="AE2350" s="5">
        <v>878</v>
      </c>
      <c r="AF2350" s="5">
        <v>63</v>
      </c>
      <c r="AG2350" s="6">
        <v>7.1753986332574033</v>
      </c>
      <c r="AH2350" s="6">
        <v>73.65771812080537</v>
      </c>
      <c r="AI2350" s="3">
        <v>6.7796610169491522</v>
      </c>
      <c r="AJ2350" s="3">
        <v>55.140186915887853</v>
      </c>
    </row>
    <row r="2351" spans="1:36" hidden="1" x14ac:dyDescent="0.2">
      <c r="A2351" s="1" t="str">
        <f t="shared" si="36"/>
        <v>EnfieldMixed Other</v>
      </c>
      <c r="B2351" s="3" t="s">
        <v>649</v>
      </c>
      <c r="C2351" s="3" t="s">
        <v>650</v>
      </c>
      <c r="D2351" s="3" t="s">
        <v>709</v>
      </c>
      <c r="E2351" s="5">
        <v>5758</v>
      </c>
      <c r="F2351" s="5">
        <v>729</v>
      </c>
      <c r="G2351" s="5">
        <v>2168</v>
      </c>
      <c r="H2351" s="5">
        <v>223</v>
      </c>
      <c r="I2351" s="5">
        <v>0</v>
      </c>
      <c r="J2351" s="5">
        <v>40</v>
      </c>
      <c r="K2351" s="5">
        <v>617</v>
      </c>
      <c r="L2351" s="5">
        <v>867</v>
      </c>
      <c r="M2351" s="5">
        <v>386</v>
      </c>
      <c r="N2351" s="5">
        <v>0</v>
      </c>
      <c r="O2351" s="6">
        <v>12.660646057658909</v>
      </c>
      <c r="P2351" s="6">
        <v>37.651962486974647</v>
      </c>
      <c r="Q2351" s="6">
        <v>3.872872525182355</v>
      </c>
      <c r="R2351" s="6">
        <v>0</v>
      </c>
      <c r="S2351" s="6">
        <v>0.69468565474122956</v>
      </c>
      <c r="T2351" s="6">
        <v>10.715526224383467</v>
      </c>
      <c r="U2351" s="6">
        <v>15.057311566516152</v>
      </c>
      <c r="V2351" s="6">
        <v>6.7037165682528652</v>
      </c>
      <c r="W2351" s="6">
        <v>0</v>
      </c>
      <c r="X2351" s="5">
        <v>1667</v>
      </c>
      <c r="Y2351" s="5">
        <v>1269</v>
      </c>
      <c r="Z2351" s="5">
        <v>128</v>
      </c>
      <c r="AA2351" s="5">
        <v>247</v>
      </c>
      <c r="AB2351" s="5">
        <v>165</v>
      </c>
      <c r="AC2351" s="5">
        <v>20</v>
      </c>
      <c r="AD2351" s="5">
        <v>1420</v>
      </c>
      <c r="AE2351" s="5">
        <v>1104</v>
      </c>
      <c r="AF2351" s="5">
        <v>108</v>
      </c>
      <c r="AG2351" s="6">
        <v>9.7826086956521738</v>
      </c>
      <c r="AH2351" s="6">
        <v>77.74647887323944</v>
      </c>
      <c r="AI2351" s="3">
        <v>12.121212121212121</v>
      </c>
      <c r="AJ2351" s="3">
        <v>66.801619433198383</v>
      </c>
    </row>
    <row r="2352" spans="1:36" hidden="1" x14ac:dyDescent="0.2">
      <c r="A2352" s="1" t="str">
        <f t="shared" si="36"/>
        <v>EnfieldIndian</v>
      </c>
      <c r="B2352" s="3" t="s">
        <v>649</v>
      </c>
      <c r="C2352" s="3" t="s">
        <v>650</v>
      </c>
      <c r="D2352" s="3" t="s">
        <v>710</v>
      </c>
      <c r="E2352" s="5">
        <v>11648</v>
      </c>
      <c r="F2352" s="5">
        <v>663</v>
      </c>
      <c r="G2352" s="5">
        <v>2490</v>
      </c>
      <c r="H2352" s="5">
        <v>206</v>
      </c>
      <c r="I2352" s="5">
        <v>0</v>
      </c>
      <c r="J2352" s="5">
        <v>29</v>
      </c>
      <c r="K2352" s="5">
        <v>894</v>
      </c>
      <c r="L2352" s="5">
        <v>1349</v>
      </c>
      <c r="M2352" s="5">
        <v>546</v>
      </c>
      <c r="N2352" s="5">
        <v>0</v>
      </c>
      <c r="O2352" s="6">
        <v>5.6919642857142856</v>
      </c>
      <c r="P2352" s="6">
        <v>21.377060439560438</v>
      </c>
      <c r="Q2352" s="6">
        <v>1.768543956043956</v>
      </c>
      <c r="R2352" s="6">
        <v>0</v>
      </c>
      <c r="S2352" s="6">
        <v>0.24896978021978022</v>
      </c>
      <c r="T2352" s="6">
        <v>7.6751373626373622</v>
      </c>
      <c r="U2352" s="6">
        <v>11.581387362637363</v>
      </c>
      <c r="V2352" s="6">
        <v>4.6875</v>
      </c>
      <c r="W2352" s="6">
        <v>0</v>
      </c>
      <c r="X2352" s="5">
        <v>4625</v>
      </c>
      <c r="Y2352" s="5">
        <v>4148</v>
      </c>
      <c r="Z2352" s="5">
        <v>249</v>
      </c>
      <c r="AA2352" s="5">
        <v>350</v>
      </c>
      <c r="AB2352" s="5">
        <v>299</v>
      </c>
      <c r="AC2352" s="5">
        <v>28</v>
      </c>
      <c r="AD2352" s="5">
        <v>4275</v>
      </c>
      <c r="AE2352" s="5">
        <v>3849</v>
      </c>
      <c r="AF2352" s="5">
        <v>221</v>
      </c>
      <c r="AG2352" s="6">
        <v>5.7417511041829048</v>
      </c>
      <c r="AH2352" s="6">
        <v>90.035087719298247</v>
      </c>
      <c r="AI2352" s="3">
        <v>9.3645484949832785</v>
      </c>
      <c r="AJ2352" s="3">
        <v>85.428571428571431</v>
      </c>
    </row>
    <row r="2353" spans="1:36" hidden="1" x14ac:dyDescent="0.2">
      <c r="A2353" s="1" t="str">
        <f t="shared" si="36"/>
        <v>EnfieldPakistani</v>
      </c>
      <c r="B2353" s="3" t="s">
        <v>649</v>
      </c>
      <c r="C2353" s="3" t="s">
        <v>650</v>
      </c>
      <c r="D2353" s="3" t="s">
        <v>711</v>
      </c>
      <c r="E2353" s="5">
        <v>2594</v>
      </c>
      <c r="F2353" s="5">
        <v>239</v>
      </c>
      <c r="G2353" s="5">
        <v>817</v>
      </c>
      <c r="H2353" s="5">
        <v>60</v>
      </c>
      <c r="I2353" s="5">
        <v>0</v>
      </c>
      <c r="J2353" s="5">
        <v>6</v>
      </c>
      <c r="K2353" s="5">
        <v>270</v>
      </c>
      <c r="L2353" s="5">
        <v>338</v>
      </c>
      <c r="M2353" s="5">
        <v>112</v>
      </c>
      <c r="N2353" s="5">
        <v>0</v>
      </c>
      <c r="O2353" s="6">
        <v>9.213569776407093</v>
      </c>
      <c r="P2353" s="6">
        <v>31.495759444872782</v>
      </c>
      <c r="Q2353" s="6">
        <v>2.3130300693909023</v>
      </c>
      <c r="R2353" s="6">
        <v>0</v>
      </c>
      <c r="S2353" s="6">
        <v>0.2313030069390902</v>
      </c>
      <c r="T2353" s="6">
        <v>10.40863531225906</v>
      </c>
      <c r="U2353" s="6">
        <v>13.030069390902081</v>
      </c>
      <c r="V2353" s="6">
        <v>4.3176561295296843</v>
      </c>
      <c r="W2353" s="6">
        <v>0</v>
      </c>
      <c r="X2353" s="5">
        <v>1089</v>
      </c>
      <c r="Y2353" s="5">
        <v>847</v>
      </c>
      <c r="Z2353" s="5">
        <v>83</v>
      </c>
      <c r="AA2353" s="5">
        <v>88</v>
      </c>
      <c r="AB2353" s="5">
        <v>69</v>
      </c>
      <c r="AC2353" s="5">
        <v>8</v>
      </c>
      <c r="AD2353" s="5">
        <v>1001</v>
      </c>
      <c r="AE2353" s="5">
        <v>778</v>
      </c>
      <c r="AF2353" s="5">
        <v>75</v>
      </c>
      <c r="AG2353" s="6">
        <v>9.6401028277634957</v>
      </c>
      <c r="AH2353" s="6">
        <v>77.722277722277724</v>
      </c>
      <c r="AI2353" s="3">
        <v>11.594202898550725</v>
      </c>
      <c r="AJ2353" s="3">
        <v>78.409090909090907</v>
      </c>
    </row>
    <row r="2354" spans="1:36" hidden="1" x14ac:dyDescent="0.2">
      <c r="A2354" s="1" t="str">
        <f t="shared" si="36"/>
        <v>EnfieldBangladeshi</v>
      </c>
      <c r="B2354" s="3" t="s">
        <v>649</v>
      </c>
      <c r="C2354" s="3" t="s">
        <v>650</v>
      </c>
      <c r="D2354" s="3" t="s">
        <v>712</v>
      </c>
      <c r="E2354" s="5">
        <v>5599</v>
      </c>
      <c r="F2354" s="5">
        <v>863</v>
      </c>
      <c r="G2354" s="5">
        <v>2898</v>
      </c>
      <c r="H2354" s="5">
        <v>285</v>
      </c>
      <c r="I2354" s="5">
        <v>0</v>
      </c>
      <c r="J2354" s="5">
        <v>25</v>
      </c>
      <c r="K2354" s="5">
        <v>780</v>
      </c>
      <c r="L2354" s="5">
        <v>1032</v>
      </c>
      <c r="M2354" s="5">
        <v>576</v>
      </c>
      <c r="N2354" s="5">
        <v>0</v>
      </c>
      <c r="O2354" s="6">
        <v>15.413466690480442</v>
      </c>
      <c r="P2354" s="6">
        <v>51.759242721914624</v>
      </c>
      <c r="Q2354" s="6">
        <v>5.0901946776210041</v>
      </c>
      <c r="R2354" s="6">
        <v>0</v>
      </c>
      <c r="S2354" s="6">
        <v>0.44650830505447403</v>
      </c>
      <c r="T2354" s="6">
        <v>13.93105911769959</v>
      </c>
      <c r="U2354" s="6">
        <v>18.431862832648687</v>
      </c>
      <c r="V2354" s="6">
        <v>10.28755134845508</v>
      </c>
      <c r="W2354" s="6">
        <v>0</v>
      </c>
      <c r="X2354" s="5">
        <v>2181</v>
      </c>
      <c r="Y2354" s="5">
        <v>1570</v>
      </c>
      <c r="Z2354" s="5">
        <v>144</v>
      </c>
      <c r="AA2354" s="5">
        <v>329</v>
      </c>
      <c r="AB2354" s="5">
        <v>231</v>
      </c>
      <c r="AC2354" s="5">
        <v>26</v>
      </c>
      <c r="AD2354" s="5">
        <v>1852</v>
      </c>
      <c r="AE2354" s="5">
        <v>1339</v>
      </c>
      <c r="AF2354" s="5">
        <v>118</v>
      </c>
      <c r="AG2354" s="6">
        <v>8.812546676624347</v>
      </c>
      <c r="AH2354" s="6">
        <v>72.300215982721383</v>
      </c>
      <c r="AI2354" s="3">
        <v>11.255411255411255</v>
      </c>
      <c r="AJ2354" s="3">
        <v>70.212765957446805</v>
      </c>
    </row>
    <row r="2355" spans="1:36" hidden="1" x14ac:dyDescent="0.2">
      <c r="A2355" s="1" t="str">
        <f t="shared" si="36"/>
        <v>EnfieldChinese</v>
      </c>
      <c r="B2355" s="3" t="s">
        <v>649</v>
      </c>
      <c r="C2355" s="3" t="s">
        <v>650</v>
      </c>
      <c r="D2355" s="3" t="s">
        <v>713</v>
      </c>
      <c r="E2355" s="5">
        <v>2588</v>
      </c>
      <c r="F2355" s="5">
        <v>174</v>
      </c>
      <c r="G2355" s="5">
        <v>635</v>
      </c>
      <c r="H2355" s="5">
        <v>56</v>
      </c>
      <c r="I2355" s="5">
        <v>0</v>
      </c>
      <c r="J2355" s="5">
        <v>8</v>
      </c>
      <c r="K2355" s="5">
        <v>231</v>
      </c>
      <c r="L2355" s="5">
        <v>302</v>
      </c>
      <c r="M2355" s="5">
        <v>125</v>
      </c>
      <c r="N2355" s="5">
        <v>0</v>
      </c>
      <c r="O2355" s="6">
        <v>6.7233384853168472</v>
      </c>
      <c r="P2355" s="6">
        <v>24.536321483771253</v>
      </c>
      <c r="Q2355" s="6">
        <v>2.1638330757341575</v>
      </c>
      <c r="R2355" s="6">
        <v>0</v>
      </c>
      <c r="S2355" s="6">
        <v>0.30911901081916537</v>
      </c>
      <c r="T2355" s="6">
        <v>8.9258114374034001</v>
      </c>
      <c r="U2355" s="6">
        <v>11.669242658423492</v>
      </c>
      <c r="V2355" s="6">
        <v>4.8299845440494593</v>
      </c>
      <c r="W2355" s="6">
        <v>0</v>
      </c>
      <c r="X2355" s="5">
        <v>1135</v>
      </c>
      <c r="Y2355" s="5">
        <v>965</v>
      </c>
      <c r="Z2355" s="5">
        <v>47</v>
      </c>
      <c r="AA2355" s="5">
        <v>101</v>
      </c>
      <c r="AB2355" s="5">
        <v>88</v>
      </c>
      <c r="AC2355" s="5">
        <v>6</v>
      </c>
      <c r="AD2355" s="5">
        <v>1034</v>
      </c>
      <c r="AE2355" s="5">
        <v>877</v>
      </c>
      <c r="AF2355" s="5">
        <v>41</v>
      </c>
      <c r="AG2355" s="6">
        <v>4.6750285062713797</v>
      </c>
      <c r="AH2355" s="6">
        <v>84.816247582205023</v>
      </c>
      <c r="AI2355" s="3">
        <v>6.8181818181818183</v>
      </c>
      <c r="AJ2355" s="3">
        <v>87.128712871287135</v>
      </c>
    </row>
    <row r="2356" spans="1:36" hidden="1" x14ac:dyDescent="0.2">
      <c r="A2356" s="1" t="str">
        <f t="shared" si="36"/>
        <v>EnfieldAsian Other</v>
      </c>
      <c r="B2356" s="3" t="s">
        <v>649</v>
      </c>
      <c r="C2356" s="3" t="s">
        <v>650</v>
      </c>
      <c r="D2356" s="3" t="s">
        <v>714</v>
      </c>
      <c r="E2356" s="5">
        <v>12464</v>
      </c>
      <c r="F2356" s="5">
        <v>1560</v>
      </c>
      <c r="G2356" s="5">
        <v>4769</v>
      </c>
      <c r="H2356" s="5">
        <v>473</v>
      </c>
      <c r="I2356" s="5">
        <v>0</v>
      </c>
      <c r="J2356" s="5">
        <v>50</v>
      </c>
      <c r="K2356" s="5">
        <v>1272</v>
      </c>
      <c r="L2356" s="5">
        <v>1894</v>
      </c>
      <c r="M2356" s="5">
        <v>921</v>
      </c>
      <c r="N2356" s="5">
        <v>0</v>
      </c>
      <c r="O2356" s="6">
        <v>12.516046213093709</v>
      </c>
      <c r="P2356" s="6">
        <v>38.262195121951223</v>
      </c>
      <c r="Q2356" s="6">
        <v>3.7949293966623876</v>
      </c>
      <c r="R2356" s="6">
        <v>0</v>
      </c>
      <c r="S2356" s="6">
        <v>0.40115532734274711</v>
      </c>
      <c r="T2356" s="6">
        <v>10.205391527599486</v>
      </c>
      <c r="U2356" s="6">
        <v>15.195763799743261</v>
      </c>
      <c r="V2356" s="6">
        <v>7.3892811296534022</v>
      </c>
      <c r="W2356" s="6">
        <v>0</v>
      </c>
      <c r="X2356" s="5">
        <v>5066</v>
      </c>
      <c r="Y2356" s="5">
        <v>4021</v>
      </c>
      <c r="Z2356" s="5">
        <v>321</v>
      </c>
      <c r="AA2356" s="5">
        <v>828</v>
      </c>
      <c r="AB2356" s="5">
        <v>646</v>
      </c>
      <c r="AC2356" s="5">
        <v>50</v>
      </c>
      <c r="AD2356" s="5">
        <v>4238</v>
      </c>
      <c r="AE2356" s="5">
        <v>3375</v>
      </c>
      <c r="AF2356" s="5">
        <v>271</v>
      </c>
      <c r="AG2356" s="6">
        <v>8.0296296296296301</v>
      </c>
      <c r="AH2356" s="6">
        <v>79.636621047663994</v>
      </c>
      <c r="AI2356" s="3">
        <v>7.7399380804953557</v>
      </c>
      <c r="AJ2356" s="3">
        <v>78.019323671497588</v>
      </c>
    </row>
    <row r="2357" spans="1:36" hidden="1" x14ac:dyDescent="0.2">
      <c r="A2357" s="1" t="str">
        <f t="shared" si="36"/>
        <v>EnfieldBlack African</v>
      </c>
      <c r="B2357" s="3" t="s">
        <v>649</v>
      </c>
      <c r="C2357" s="3" t="s">
        <v>650</v>
      </c>
      <c r="D2357" s="3" t="s">
        <v>715</v>
      </c>
      <c r="E2357" s="5">
        <v>28222</v>
      </c>
      <c r="F2357" s="5">
        <v>5924</v>
      </c>
      <c r="G2357" s="5">
        <v>16480</v>
      </c>
      <c r="H2357" s="5">
        <v>1974</v>
      </c>
      <c r="I2357" s="5">
        <v>0</v>
      </c>
      <c r="J2357" s="5">
        <v>190</v>
      </c>
      <c r="K2357" s="5">
        <v>4304</v>
      </c>
      <c r="L2357" s="5">
        <v>5667</v>
      </c>
      <c r="M2357" s="5">
        <v>3197</v>
      </c>
      <c r="N2357" s="5">
        <v>0</v>
      </c>
      <c r="O2357" s="6">
        <v>20.990716462334348</v>
      </c>
      <c r="P2357" s="6">
        <v>58.394160583941606</v>
      </c>
      <c r="Q2357" s="6">
        <v>6.9945432641201899</v>
      </c>
      <c r="R2357" s="6">
        <v>0</v>
      </c>
      <c r="S2357" s="6">
        <v>0.67323364750903547</v>
      </c>
      <c r="T2357" s="6">
        <v>15.2505137835731</v>
      </c>
      <c r="U2357" s="6">
        <v>20.080079370703707</v>
      </c>
      <c r="V2357" s="6">
        <v>11.328041953086245</v>
      </c>
      <c r="W2357" s="6">
        <v>0</v>
      </c>
      <c r="X2357" s="5">
        <v>10266</v>
      </c>
      <c r="Y2357" s="5">
        <v>8275</v>
      </c>
      <c r="Z2357" s="5">
        <v>1285</v>
      </c>
      <c r="AA2357" s="5">
        <v>2425</v>
      </c>
      <c r="AB2357" s="5">
        <v>1925</v>
      </c>
      <c r="AC2357" s="5">
        <v>313</v>
      </c>
      <c r="AD2357" s="5">
        <v>7841</v>
      </c>
      <c r="AE2357" s="5">
        <v>6350</v>
      </c>
      <c r="AF2357" s="5">
        <v>972</v>
      </c>
      <c r="AG2357" s="6">
        <v>15.307086614173228</v>
      </c>
      <c r="AH2357" s="6">
        <v>80.984568294860352</v>
      </c>
      <c r="AI2357" s="3">
        <v>16.259740259740258</v>
      </c>
      <c r="AJ2357" s="3">
        <v>79.381443298969074</v>
      </c>
    </row>
    <row r="2358" spans="1:36" hidden="1" x14ac:dyDescent="0.2">
      <c r="A2358" s="1" t="str">
        <f t="shared" si="36"/>
        <v>EnfieldBlack Caribbean</v>
      </c>
      <c r="B2358" s="3" t="s">
        <v>649</v>
      </c>
      <c r="C2358" s="3" t="s">
        <v>650</v>
      </c>
      <c r="D2358" s="3" t="s">
        <v>716</v>
      </c>
      <c r="E2358" s="5">
        <v>17334</v>
      </c>
      <c r="F2358" s="5">
        <v>2954</v>
      </c>
      <c r="G2358" s="5">
        <v>8582</v>
      </c>
      <c r="H2358" s="5">
        <v>947</v>
      </c>
      <c r="I2358" s="5">
        <v>0</v>
      </c>
      <c r="J2358" s="5">
        <v>104</v>
      </c>
      <c r="K2358" s="5">
        <v>2204</v>
      </c>
      <c r="L2358" s="5">
        <v>3202</v>
      </c>
      <c r="M2358" s="5">
        <v>1565</v>
      </c>
      <c r="N2358" s="5">
        <v>0</v>
      </c>
      <c r="O2358" s="6">
        <v>17.041652244144455</v>
      </c>
      <c r="P2358" s="6">
        <v>49.509634244836739</v>
      </c>
      <c r="Q2358" s="6">
        <v>5.4632514134071766</v>
      </c>
      <c r="R2358" s="6">
        <v>0</v>
      </c>
      <c r="S2358" s="6">
        <v>0.59997692396446289</v>
      </c>
      <c r="T2358" s="6">
        <v>12.714895580939194</v>
      </c>
      <c r="U2358" s="6">
        <v>18.47236644744433</v>
      </c>
      <c r="V2358" s="6">
        <v>9.0284989038883126</v>
      </c>
      <c r="W2358" s="6">
        <v>0</v>
      </c>
      <c r="X2358" s="5">
        <v>6478</v>
      </c>
      <c r="Y2358" s="5">
        <v>5714</v>
      </c>
      <c r="Z2358" s="5">
        <v>685</v>
      </c>
      <c r="AA2358" s="5">
        <v>1345</v>
      </c>
      <c r="AB2358" s="5">
        <v>1136</v>
      </c>
      <c r="AC2358" s="5">
        <v>163</v>
      </c>
      <c r="AD2358" s="5">
        <v>5133</v>
      </c>
      <c r="AE2358" s="5">
        <v>4578</v>
      </c>
      <c r="AF2358" s="5">
        <v>522</v>
      </c>
      <c r="AG2358" s="6">
        <v>11.402359108781127</v>
      </c>
      <c r="AH2358" s="6">
        <v>89.18760958503799</v>
      </c>
      <c r="AI2358" s="3">
        <v>14.348591549295774</v>
      </c>
      <c r="AJ2358" s="3">
        <v>84.460966542750924</v>
      </c>
    </row>
    <row r="2359" spans="1:36" hidden="1" x14ac:dyDescent="0.2">
      <c r="A2359" s="1" t="str">
        <f t="shared" si="36"/>
        <v>EnfieldBlack Other</v>
      </c>
      <c r="B2359" s="3" t="s">
        <v>649</v>
      </c>
      <c r="C2359" s="3" t="s">
        <v>650</v>
      </c>
      <c r="D2359" s="3" t="s">
        <v>717</v>
      </c>
      <c r="E2359" s="5">
        <v>8131</v>
      </c>
      <c r="F2359" s="5">
        <v>1644</v>
      </c>
      <c r="G2359" s="5">
        <v>4491</v>
      </c>
      <c r="H2359" s="5">
        <v>500</v>
      </c>
      <c r="I2359" s="5">
        <v>0</v>
      </c>
      <c r="J2359" s="5">
        <v>45</v>
      </c>
      <c r="K2359" s="5">
        <v>1136</v>
      </c>
      <c r="L2359" s="5">
        <v>1583</v>
      </c>
      <c r="M2359" s="5">
        <v>877</v>
      </c>
      <c r="N2359" s="5">
        <v>0</v>
      </c>
      <c r="O2359" s="6">
        <v>20.218915262575329</v>
      </c>
      <c r="P2359" s="6">
        <v>55.23305866437093</v>
      </c>
      <c r="Q2359" s="6">
        <v>6.1493051285204769</v>
      </c>
      <c r="R2359" s="6">
        <v>0</v>
      </c>
      <c r="S2359" s="6">
        <v>0.55343746156684293</v>
      </c>
      <c r="T2359" s="6">
        <v>13.971221251998525</v>
      </c>
      <c r="U2359" s="6">
        <v>19.468700036895832</v>
      </c>
      <c r="V2359" s="6">
        <v>10.785881195424917</v>
      </c>
      <c r="W2359" s="6">
        <v>0</v>
      </c>
      <c r="X2359" s="5">
        <v>2736</v>
      </c>
      <c r="Y2359" s="5">
        <v>2184</v>
      </c>
      <c r="Z2359" s="5">
        <v>394</v>
      </c>
      <c r="AA2359" s="5">
        <v>617</v>
      </c>
      <c r="AB2359" s="5">
        <v>463</v>
      </c>
      <c r="AC2359" s="5">
        <v>102</v>
      </c>
      <c r="AD2359" s="5">
        <v>2119</v>
      </c>
      <c r="AE2359" s="5">
        <v>1721</v>
      </c>
      <c r="AF2359" s="5">
        <v>292</v>
      </c>
      <c r="AG2359" s="6">
        <v>16.96687972109239</v>
      </c>
      <c r="AH2359" s="6">
        <v>81.217555450684287</v>
      </c>
      <c r="AI2359" s="3">
        <v>22.030237580993521</v>
      </c>
      <c r="AJ2359" s="3">
        <v>75.040518638573744</v>
      </c>
    </row>
    <row r="2360" spans="1:36" hidden="1" x14ac:dyDescent="0.2">
      <c r="A2360" s="1" t="str">
        <f t="shared" si="36"/>
        <v>EnfieldArab</v>
      </c>
      <c r="B2360" s="3" t="s">
        <v>649</v>
      </c>
      <c r="C2360" s="3" t="s">
        <v>650</v>
      </c>
      <c r="D2360" s="3" t="s">
        <v>699</v>
      </c>
      <c r="E2360" s="5">
        <v>1930</v>
      </c>
      <c r="F2360" s="5">
        <v>310</v>
      </c>
      <c r="G2360" s="5">
        <v>938</v>
      </c>
      <c r="H2360" s="5">
        <v>95</v>
      </c>
      <c r="I2360" s="5">
        <v>0</v>
      </c>
      <c r="J2360" s="5">
        <v>11</v>
      </c>
      <c r="K2360" s="5">
        <v>270</v>
      </c>
      <c r="L2360" s="5">
        <v>377</v>
      </c>
      <c r="M2360" s="5">
        <v>209</v>
      </c>
      <c r="N2360" s="5">
        <v>0</v>
      </c>
      <c r="O2360" s="6">
        <v>16.062176165803109</v>
      </c>
      <c r="P2360" s="6">
        <v>48.601036269430054</v>
      </c>
      <c r="Q2360" s="6">
        <v>4.9222797927461137</v>
      </c>
      <c r="R2360" s="6">
        <v>0</v>
      </c>
      <c r="S2360" s="6">
        <v>0.56994818652849744</v>
      </c>
      <c r="T2360" s="6">
        <v>13.989637305699482</v>
      </c>
      <c r="U2360" s="6">
        <v>19.533678756476682</v>
      </c>
      <c r="V2360" s="6">
        <v>10.82901554404145</v>
      </c>
      <c r="W2360" s="6">
        <v>0</v>
      </c>
      <c r="X2360" s="5">
        <v>781</v>
      </c>
      <c r="Y2360" s="5">
        <v>532</v>
      </c>
      <c r="Z2360" s="5">
        <v>87</v>
      </c>
      <c r="AA2360" s="5">
        <v>117</v>
      </c>
      <c r="AB2360" s="5">
        <v>68</v>
      </c>
      <c r="AC2360" s="5">
        <v>16</v>
      </c>
      <c r="AD2360" s="5">
        <v>664</v>
      </c>
      <c r="AE2360" s="5">
        <v>464</v>
      </c>
      <c r="AF2360" s="5">
        <v>71</v>
      </c>
      <c r="AG2360" s="6">
        <v>15.301724137931034</v>
      </c>
      <c r="AH2360" s="6">
        <v>69.879518072289159</v>
      </c>
      <c r="AI2360" s="3">
        <v>23.529411764705884</v>
      </c>
      <c r="AJ2360" s="3">
        <v>58.119658119658119</v>
      </c>
    </row>
    <row r="2361" spans="1:36" hidden="1" x14ac:dyDescent="0.2">
      <c r="A2361" s="1" t="str">
        <f t="shared" si="36"/>
        <v>EnfieldOther</v>
      </c>
      <c r="B2361" s="3" t="s">
        <v>649</v>
      </c>
      <c r="C2361" s="3" t="s">
        <v>650</v>
      </c>
      <c r="D2361" s="3" t="s">
        <v>718</v>
      </c>
      <c r="E2361" s="5">
        <v>14133</v>
      </c>
      <c r="F2361" s="5">
        <v>1988</v>
      </c>
      <c r="G2361" s="5">
        <v>5754</v>
      </c>
      <c r="H2361" s="5">
        <v>613</v>
      </c>
      <c r="I2361" s="5">
        <v>0</v>
      </c>
      <c r="J2361" s="5">
        <v>45</v>
      </c>
      <c r="K2361" s="5">
        <v>1644</v>
      </c>
      <c r="L2361" s="5">
        <v>2322</v>
      </c>
      <c r="M2361" s="5">
        <v>1102</v>
      </c>
      <c r="N2361" s="5">
        <v>0</v>
      </c>
      <c r="O2361" s="6">
        <v>14.066369489846458</v>
      </c>
      <c r="P2361" s="6">
        <v>40.713224368499255</v>
      </c>
      <c r="Q2361" s="6">
        <v>4.3373664473218705</v>
      </c>
      <c r="R2361" s="6">
        <v>0</v>
      </c>
      <c r="S2361" s="6">
        <v>0.31840373593716831</v>
      </c>
      <c r="T2361" s="6">
        <v>11.632349819571216</v>
      </c>
      <c r="U2361" s="6">
        <v>16.429632774357884</v>
      </c>
      <c r="V2361" s="6">
        <v>7.7973537111724331</v>
      </c>
      <c r="W2361" s="6">
        <v>0</v>
      </c>
      <c r="X2361" s="5">
        <v>6114</v>
      </c>
      <c r="Y2361" s="5">
        <v>4446</v>
      </c>
      <c r="Z2361" s="5">
        <v>529</v>
      </c>
      <c r="AA2361" s="5">
        <v>960</v>
      </c>
      <c r="AB2361" s="5">
        <v>622</v>
      </c>
      <c r="AC2361" s="5">
        <v>95</v>
      </c>
      <c r="AD2361" s="5">
        <v>5154</v>
      </c>
      <c r="AE2361" s="5">
        <v>3824</v>
      </c>
      <c r="AF2361" s="5">
        <v>434</v>
      </c>
      <c r="AG2361" s="6">
        <v>11.349372384937238</v>
      </c>
      <c r="AH2361" s="6">
        <v>74.194800155219241</v>
      </c>
      <c r="AI2361" s="3">
        <v>15.27331189710611</v>
      </c>
      <c r="AJ2361" s="3">
        <v>64.791666666666671</v>
      </c>
    </row>
    <row r="2362" spans="1:36" x14ac:dyDescent="0.2">
      <c r="A2362" s="1" t="str">
        <f t="shared" si="36"/>
        <v>Epping ForestAll people</v>
      </c>
      <c r="B2362" s="3" t="s">
        <v>253</v>
      </c>
      <c r="C2362" s="3" t="s">
        <v>254</v>
      </c>
      <c r="D2362" s="3" t="s">
        <v>700</v>
      </c>
      <c r="E2362" s="5">
        <v>124659</v>
      </c>
      <c r="F2362" s="5">
        <v>0</v>
      </c>
      <c r="G2362" s="5">
        <v>0</v>
      </c>
      <c r="H2362" s="5">
        <v>0</v>
      </c>
      <c r="I2362" s="5">
        <v>0</v>
      </c>
      <c r="J2362" s="5">
        <v>3098</v>
      </c>
      <c r="K2362" s="5">
        <v>18064</v>
      </c>
      <c r="L2362" s="5">
        <v>1457</v>
      </c>
      <c r="M2362" s="5">
        <v>0</v>
      </c>
      <c r="N2362" s="5">
        <v>0</v>
      </c>
      <c r="O2362" s="6">
        <v>0</v>
      </c>
      <c r="P2362" s="6">
        <v>0</v>
      </c>
      <c r="Q2362" s="6">
        <v>0</v>
      </c>
      <c r="R2362" s="6">
        <v>0</v>
      </c>
      <c r="S2362" s="6">
        <v>2.4851795698665962</v>
      </c>
      <c r="T2362" s="6">
        <v>14.490730713386117</v>
      </c>
      <c r="U2362" s="6">
        <v>1.1687884549049807</v>
      </c>
      <c r="V2362" s="6">
        <v>0</v>
      </c>
      <c r="W2362" s="6">
        <v>0</v>
      </c>
      <c r="X2362" s="5">
        <v>41396</v>
      </c>
      <c r="Y2362" s="5">
        <v>36175</v>
      </c>
      <c r="Z2362" s="5">
        <v>1682</v>
      </c>
      <c r="AA2362" s="5">
        <v>0</v>
      </c>
      <c r="AB2362" s="5">
        <v>0</v>
      </c>
      <c r="AC2362" s="5">
        <v>0</v>
      </c>
      <c r="AD2362" s="5">
        <v>41396</v>
      </c>
      <c r="AE2362" s="5">
        <v>36175</v>
      </c>
      <c r="AF2362" s="5">
        <v>1682</v>
      </c>
      <c r="AG2362" s="6">
        <v>4.6496199032480998</v>
      </c>
      <c r="AH2362" s="6">
        <v>87.387670306309786</v>
      </c>
      <c r="AI2362" s="3"/>
      <c r="AJ2362" s="3"/>
    </row>
    <row r="2363" spans="1:36" hidden="1" x14ac:dyDescent="0.2">
      <c r="A2363" s="1" t="str">
        <f t="shared" si="36"/>
        <v>Epping ForestWhite British</v>
      </c>
      <c r="B2363" s="3" t="s">
        <v>253</v>
      </c>
      <c r="C2363" s="3" t="s">
        <v>254</v>
      </c>
      <c r="D2363" s="3" t="s">
        <v>701</v>
      </c>
      <c r="E2363" s="5">
        <v>106233</v>
      </c>
      <c r="F2363" s="5">
        <v>0</v>
      </c>
      <c r="G2363" s="5">
        <v>0</v>
      </c>
      <c r="H2363" s="5">
        <v>0</v>
      </c>
      <c r="I2363" s="5">
        <v>0</v>
      </c>
      <c r="J2363" s="5">
        <v>2307</v>
      </c>
      <c r="K2363" s="5">
        <v>16643</v>
      </c>
      <c r="L2363" s="5">
        <v>1262</v>
      </c>
      <c r="M2363" s="5">
        <v>0</v>
      </c>
      <c r="N2363" s="5">
        <v>0</v>
      </c>
      <c r="O2363" s="6">
        <v>0</v>
      </c>
      <c r="P2363" s="6">
        <v>0</v>
      </c>
      <c r="Q2363" s="6">
        <v>0</v>
      </c>
      <c r="R2363" s="6">
        <v>0</v>
      </c>
      <c r="S2363" s="6">
        <v>2.1716415802999069</v>
      </c>
      <c r="T2363" s="6">
        <v>15.66650664106257</v>
      </c>
      <c r="U2363" s="6">
        <v>1.1879547786469364</v>
      </c>
      <c r="V2363" s="6">
        <v>0</v>
      </c>
      <c r="W2363" s="6">
        <v>0</v>
      </c>
      <c r="X2363" s="5">
        <v>33618</v>
      </c>
      <c r="Y2363" s="5">
        <v>29404</v>
      </c>
      <c r="Z2363" s="5">
        <v>1373</v>
      </c>
      <c r="AA2363" s="5">
        <v>0</v>
      </c>
      <c r="AB2363" s="5">
        <v>0</v>
      </c>
      <c r="AC2363" s="5">
        <v>0</v>
      </c>
      <c r="AD2363" s="5">
        <v>33618</v>
      </c>
      <c r="AE2363" s="5">
        <v>29404</v>
      </c>
      <c r="AF2363" s="5">
        <v>1373</v>
      </c>
      <c r="AG2363" s="6">
        <v>4.6694327302407839</v>
      </c>
      <c r="AH2363" s="6">
        <v>87.465048485930154</v>
      </c>
      <c r="AI2363" s="3"/>
      <c r="AJ2363" s="3"/>
    </row>
    <row r="2364" spans="1:36" hidden="1" x14ac:dyDescent="0.2">
      <c r="A2364" s="1" t="str">
        <f t="shared" si="36"/>
        <v>Epping ForestMinorities - all other than White British</v>
      </c>
      <c r="B2364" s="3" t="s">
        <v>253</v>
      </c>
      <c r="C2364" s="3" t="s">
        <v>254</v>
      </c>
      <c r="D2364" s="3" t="s">
        <v>702</v>
      </c>
      <c r="E2364" s="5">
        <v>18426</v>
      </c>
      <c r="F2364" s="5">
        <v>0</v>
      </c>
      <c r="G2364" s="5">
        <v>0</v>
      </c>
      <c r="H2364" s="5">
        <v>0</v>
      </c>
      <c r="I2364" s="5">
        <v>0</v>
      </c>
      <c r="J2364" s="5">
        <v>791</v>
      </c>
      <c r="K2364" s="5">
        <v>1421</v>
      </c>
      <c r="L2364" s="5">
        <v>195</v>
      </c>
      <c r="M2364" s="5">
        <v>0</v>
      </c>
      <c r="N2364" s="5">
        <v>0</v>
      </c>
      <c r="O2364" s="6">
        <v>0</v>
      </c>
      <c r="P2364" s="6">
        <v>0</v>
      </c>
      <c r="Q2364" s="6">
        <v>0</v>
      </c>
      <c r="R2364" s="6">
        <v>0</v>
      </c>
      <c r="S2364" s="6">
        <v>4.2928470639314016</v>
      </c>
      <c r="T2364" s="6">
        <v>7.7119287962661458</v>
      </c>
      <c r="U2364" s="6">
        <v>1.0582872028655161</v>
      </c>
      <c r="V2364" s="6">
        <v>0</v>
      </c>
      <c r="W2364" s="6">
        <v>0</v>
      </c>
      <c r="X2364" s="5">
        <v>7778</v>
      </c>
      <c r="Y2364" s="5">
        <v>6771</v>
      </c>
      <c r="Z2364" s="5">
        <v>309</v>
      </c>
      <c r="AA2364" s="5">
        <v>0</v>
      </c>
      <c r="AB2364" s="5">
        <v>0</v>
      </c>
      <c r="AC2364" s="5">
        <v>0</v>
      </c>
      <c r="AD2364" s="5">
        <v>7778</v>
      </c>
      <c r="AE2364" s="5">
        <v>6771</v>
      </c>
      <c r="AF2364" s="5">
        <v>309</v>
      </c>
      <c r="AG2364" s="6">
        <v>4.5635799734160392</v>
      </c>
      <c r="AH2364" s="6">
        <v>87.053227050655693</v>
      </c>
      <c r="AI2364" s="3"/>
      <c r="AJ2364" s="3"/>
    </row>
    <row r="2365" spans="1:36" hidden="1" x14ac:dyDescent="0.2">
      <c r="A2365" s="1" t="str">
        <f t="shared" si="36"/>
        <v>Epping ForestWhite Irish</v>
      </c>
      <c r="B2365" s="3" t="s">
        <v>253</v>
      </c>
      <c r="C2365" s="3" t="s">
        <v>254</v>
      </c>
      <c r="D2365" s="3" t="s">
        <v>703</v>
      </c>
      <c r="E2365" s="5">
        <v>1427</v>
      </c>
      <c r="F2365" s="5">
        <v>0</v>
      </c>
      <c r="G2365" s="5">
        <v>0</v>
      </c>
      <c r="H2365" s="5">
        <v>0</v>
      </c>
      <c r="I2365" s="5">
        <v>0</v>
      </c>
      <c r="J2365" s="5">
        <v>30</v>
      </c>
      <c r="K2365" s="5">
        <v>198</v>
      </c>
      <c r="L2365" s="5">
        <v>10</v>
      </c>
      <c r="M2365" s="5">
        <v>0</v>
      </c>
      <c r="N2365" s="5">
        <v>0</v>
      </c>
      <c r="O2365" s="6">
        <v>0</v>
      </c>
      <c r="P2365" s="6">
        <v>0</v>
      </c>
      <c r="Q2365" s="6">
        <v>0</v>
      </c>
      <c r="R2365" s="6">
        <v>0</v>
      </c>
      <c r="S2365" s="6">
        <v>2.102312543798178</v>
      </c>
      <c r="T2365" s="6">
        <v>13.875262789067975</v>
      </c>
      <c r="U2365" s="6">
        <v>0.70077084793272604</v>
      </c>
      <c r="V2365" s="6">
        <v>0</v>
      </c>
      <c r="W2365" s="6">
        <v>0</v>
      </c>
      <c r="X2365" s="5">
        <v>520</v>
      </c>
      <c r="Y2365" s="5">
        <v>458</v>
      </c>
      <c r="Z2365" s="5">
        <v>19</v>
      </c>
      <c r="AA2365" s="5">
        <v>0</v>
      </c>
      <c r="AB2365" s="5">
        <v>0</v>
      </c>
      <c r="AC2365" s="5">
        <v>0</v>
      </c>
      <c r="AD2365" s="5">
        <v>520</v>
      </c>
      <c r="AE2365" s="5">
        <v>458</v>
      </c>
      <c r="AF2365" s="5">
        <v>19</v>
      </c>
      <c r="AG2365" s="6">
        <v>4.1484716157205241</v>
      </c>
      <c r="AH2365" s="6">
        <v>88.07692307692308</v>
      </c>
      <c r="AI2365" s="3"/>
      <c r="AJ2365" s="3"/>
    </row>
    <row r="2366" spans="1:36" hidden="1" x14ac:dyDescent="0.2">
      <c r="A2366" s="1" t="str">
        <f t="shared" si="36"/>
        <v>Epping ForestWhite Gyspy or Irish Traveller</v>
      </c>
      <c r="B2366" s="3" t="s">
        <v>253</v>
      </c>
      <c r="C2366" s="3" t="s">
        <v>254</v>
      </c>
      <c r="D2366" s="3" t="s">
        <v>704</v>
      </c>
      <c r="E2366" s="5">
        <v>176</v>
      </c>
      <c r="F2366" s="5">
        <v>0</v>
      </c>
      <c r="G2366" s="5">
        <v>0</v>
      </c>
      <c r="H2366" s="5">
        <v>0</v>
      </c>
      <c r="I2366" s="5">
        <v>0</v>
      </c>
      <c r="J2366" s="5">
        <v>12</v>
      </c>
      <c r="K2366" s="5">
        <v>51</v>
      </c>
      <c r="L2366" s="5">
        <v>0</v>
      </c>
      <c r="M2366" s="5">
        <v>0</v>
      </c>
      <c r="N2366" s="5">
        <v>0</v>
      </c>
      <c r="O2366" s="6">
        <v>0</v>
      </c>
      <c r="P2366" s="6">
        <v>0</v>
      </c>
      <c r="Q2366" s="6">
        <v>0</v>
      </c>
      <c r="R2366" s="6">
        <v>0</v>
      </c>
      <c r="S2366" s="6">
        <v>6.8181818181818183</v>
      </c>
      <c r="T2366" s="6">
        <v>28.977272727272727</v>
      </c>
      <c r="U2366" s="6">
        <v>0</v>
      </c>
      <c r="V2366" s="6">
        <v>0</v>
      </c>
      <c r="W2366" s="6">
        <v>0</v>
      </c>
      <c r="X2366" s="5">
        <v>53</v>
      </c>
      <c r="Y2366" s="5">
        <v>28</v>
      </c>
      <c r="Z2366" s="5">
        <v>1</v>
      </c>
      <c r="AA2366" s="5">
        <v>0</v>
      </c>
      <c r="AB2366" s="5">
        <v>0</v>
      </c>
      <c r="AC2366" s="5">
        <v>0</v>
      </c>
      <c r="AD2366" s="5">
        <v>53</v>
      </c>
      <c r="AE2366" s="5">
        <v>28</v>
      </c>
      <c r="AF2366" s="5">
        <v>1</v>
      </c>
      <c r="AG2366" s="6">
        <v>3.5714285714285716</v>
      </c>
      <c r="AH2366" s="6">
        <v>52.830188679245282</v>
      </c>
      <c r="AI2366" s="3"/>
      <c r="AJ2366" s="3"/>
    </row>
    <row r="2367" spans="1:36" hidden="1" x14ac:dyDescent="0.2">
      <c r="A2367" s="1" t="str">
        <f t="shared" si="36"/>
        <v>Epping ForestWhite Other</v>
      </c>
      <c r="B2367" s="3" t="s">
        <v>253</v>
      </c>
      <c r="C2367" s="3" t="s">
        <v>254</v>
      </c>
      <c r="D2367" s="3" t="s">
        <v>705</v>
      </c>
      <c r="E2367" s="5">
        <v>5033</v>
      </c>
      <c r="F2367" s="5">
        <v>0</v>
      </c>
      <c r="G2367" s="5">
        <v>0</v>
      </c>
      <c r="H2367" s="5">
        <v>0</v>
      </c>
      <c r="I2367" s="5">
        <v>0</v>
      </c>
      <c r="J2367" s="5">
        <v>246</v>
      </c>
      <c r="K2367" s="5">
        <v>432</v>
      </c>
      <c r="L2367" s="5">
        <v>49</v>
      </c>
      <c r="M2367" s="5">
        <v>0</v>
      </c>
      <c r="N2367" s="5">
        <v>0</v>
      </c>
      <c r="O2367" s="6">
        <v>0</v>
      </c>
      <c r="P2367" s="6">
        <v>0</v>
      </c>
      <c r="Q2367" s="6">
        <v>0</v>
      </c>
      <c r="R2367" s="6">
        <v>0</v>
      </c>
      <c r="S2367" s="6">
        <v>4.8877409099940392</v>
      </c>
      <c r="T2367" s="6">
        <v>8.5833498907212391</v>
      </c>
      <c r="U2367" s="6">
        <v>0.97357440890125169</v>
      </c>
      <c r="V2367" s="6">
        <v>0</v>
      </c>
      <c r="W2367" s="6">
        <v>0</v>
      </c>
      <c r="X2367" s="5">
        <v>2613</v>
      </c>
      <c r="Y2367" s="5">
        <v>2280</v>
      </c>
      <c r="Z2367" s="5">
        <v>90</v>
      </c>
      <c r="AA2367" s="5">
        <v>0</v>
      </c>
      <c r="AB2367" s="5">
        <v>0</v>
      </c>
      <c r="AC2367" s="5">
        <v>0</v>
      </c>
      <c r="AD2367" s="5">
        <v>2613</v>
      </c>
      <c r="AE2367" s="5">
        <v>2280</v>
      </c>
      <c r="AF2367" s="5">
        <v>90</v>
      </c>
      <c r="AG2367" s="6">
        <v>3.9473684210526314</v>
      </c>
      <c r="AH2367" s="6">
        <v>87.256027554535024</v>
      </c>
      <c r="AI2367" s="3"/>
      <c r="AJ2367" s="3"/>
    </row>
    <row r="2368" spans="1:36" hidden="1" x14ac:dyDescent="0.2">
      <c r="A2368" s="1" t="str">
        <f t="shared" si="36"/>
        <v>Epping ForestMixed White and Black Caribbean</v>
      </c>
      <c r="B2368" s="3" t="s">
        <v>253</v>
      </c>
      <c r="C2368" s="3" t="s">
        <v>254</v>
      </c>
      <c r="D2368" s="3" t="s">
        <v>706</v>
      </c>
      <c r="E2368" s="5">
        <v>881</v>
      </c>
      <c r="F2368" s="5">
        <v>0</v>
      </c>
      <c r="G2368" s="5">
        <v>0</v>
      </c>
      <c r="H2368" s="5">
        <v>0</v>
      </c>
      <c r="I2368" s="5">
        <v>0</v>
      </c>
      <c r="J2368" s="5">
        <v>29</v>
      </c>
      <c r="K2368" s="5">
        <v>74</v>
      </c>
      <c r="L2368" s="5">
        <v>22</v>
      </c>
      <c r="M2368" s="5">
        <v>0</v>
      </c>
      <c r="N2368" s="5">
        <v>0</v>
      </c>
      <c r="O2368" s="6">
        <v>0</v>
      </c>
      <c r="P2368" s="6">
        <v>0</v>
      </c>
      <c r="Q2368" s="6">
        <v>0</v>
      </c>
      <c r="R2368" s="6">
        <v>0</v>
      </c>
      <c r="S2368" s="6">
        <v>3.2917139614074915</v>
      </c>
      <c r="T2368" s="6">
        <v>8.3995459704880826</v>
      </c>
      <c r="U2368" s="6">
        <v>2.4971623155505109</v>
      </c>
      <c r="V2368" s="6">
        <v>0</v>
      </c>
      <c r="W2368" s="6">
        <v>0</v>
      </c>
      <c r="X2368" s="5">
        <v>221</v>
      </c>
      <c r="Y2368" s="5">
        <v>175</v>
      </c>
      <c r="Z2368" s="5">
        <v>11</v>
      </c>
      <c r="AA2368" s="5">
        <v>0</v>
      </c>
      <c r="AB2368" s="5">
        <v>0</v>
      </c>
      <c r="AC2368" s="5">
        <v>0</v>
      </c>
      <c r="AD2368" s="5">
        <v>221</v>
      </c>
      <c r="AE2368" s="5">
        <v>175</v>
      </c>
      <c r="AF2368" s="5">
        <v>11</v>
      </c>
      <c r="AG2368" s="6">
        <v>6.2857142857142856</v>
      </c>
      <c r="AH2368" s="6">
        <v>79.185520361990953</v>
      </c>
      <c r="AI2368" s="3"/>
      <c r="AJ2368" s="3"/>
    </row>
    <row r="2369" spans="1:36" hidden="1" x14ac:dyDescent="0.2">
      <c r="A2369" s="1" t="str">
        <f t="shared" si="36"/>
        <v>Epping ForestMixed White and Black African</v>
      </c>
      <c r="B2369" s="3" t="s">
        <v>253</v>
      </c>
      <c r="C2369" s="3" t="s">
        <v>254</v>
      </c>
      <c r="D2369" s="3" t="s">
        <v>707</v>
      </c>
      <c r="E2369" s="5">
        <v>267</v>
      </c>
      <c r="F2369" s="5">
        <v>0</v>
      </c>
      <c r="G2369" s="5">
        <v>0</v>
      </c>
      <c r="H2369" s="5">
        <v>0</v>
      </c>
      <c r="I2369" s="5">
        <v>0</v>
      </c>
      <c r="J2369" s="5">
        <v>13</v>
      </c>
      <c r="K2369" s="5">
        <v>24</v>
      </c>
      <c r="L2369" s="5">
        <v>2</v>
      </c>
      <c r="M2369" s="5">
        <v>0</v>
      </c>
      <c r="N2369" s="5">
        <v>0</v>
      </c>
      <c r="O2369" s="6">
        <v>0</v>
      </c>
      <c r="P2369" s="6">
        <v>0</v>
      </c>
      <c r="Q2369" s="6">
        <v>0</v>
      </c>
      <c r="R2369" s="6">
        <v>0</v>
      </c>
      <c r="S2369" s="6">
        <v>4.868913857677903</v>
      </c>
      <c r="T2369" s="6">
        <v>8.9887640449438209</v>
      </c>
      <c r="U2369" s="6">
        <v>0.74906367041198507</v>
      </c>
      <c r="V2369" s="6">
        <v>0</v>
      </c>
      <c r="W2369" s="6">
        <v>0</v>
      </c>
      <c r="X2369" s="5">
        <v>60</v>
      </c>
      <c r="Y2369" s="5">
        <v>55</v>
      </c>
      <c r="Z2369" s="5">
        <v>1</v>
      </c>
      <c r="AA2369" s="5">
        <v>0</v>
      </c>
      <c r="AB2369" s="5">
        <v>0</v>
      </c>
      <c r="AC2369" s="5">
        <v>0</v>
      </c>
      <c r="AD2369" s="5">
        <v>60</v>
      </c>
      <c r="AE2369" s="5">
        <v>55</v>
      </c>
      <c r="AF2369" s="5">
        <v>1</v>
      </c>
      <c r="AG2369" s="6">
        <v>1.8181818181818181</v>
      </c>
      <c r="AH2369" s="6">
        <v>91.666666666666671</v>
      </c>
      <c r="AI2369" s="3"/>
      <c r="AJ2369" s="3"/>
    </row>
    <row r="2370" spans="1:36" hidden="1" x14ac:dyDescent="0.2">
      <c r="A2370" s="1" t="str">
        <f t="shared" ref="A2370:A2433" si="37">C2370&amp;D2370</f>
        <v>Epping ForestMixed White and Asian</v>
      </c>
      <c r="B2370" s="3" t="s">
        <v>253</v>
      </c>
      <c r="C2370" s="3" t="s">
        <v>254</v>
      </c>
      <c r="D2370" s="3" t="s">
        <v>708</v>
      </c>
      <c r="E2370" s="5">
        <v>808</v>
      </c>
      <c r="F2370" s="5">
        <v>0</v>
      </c>
      <c r="G2370" s="5">
        <v>0</v>
      </c>
      <c r="H2370" s="5">
        <v>0</v>
      </c>
      <c r="I2370" s="5">
        <v>0</v>
      </c>
      <c r="J2370" s="5">
        <v>20</v>
      </c>
      <c r="K2370" s="5">
        <v>89</v>
      </c>
      <c r="L2370" s="5">
        <v>15</v>
      </c>
      <c r="M2370" s="5">
        <v>0</v>
      </c>
      <c r="N2370" s="5">
        <v>0</v>
      </c>
      <c r="O2370" s="6">
        <v>0</v>
      </c>
      <c r="P2370" s="6">
        <v>0</v>
      </c>
      <c r="Q2370" s="6">
        <v>0</v>
      </c>
      <c r="R2370" s="6">
        <v>0</v>
      </c>
      <c r="S2370" s="6">
        <v>2.4752475247524752</v>
      </c>
      <c r="T2370" s="6">
        <v>11.014851485148515</v>
      </c>
      <c r="U2370" s="6">
        <v>1.8564356435643565</v>
      </c>
      <c r="V2370" s="6">
        <v>0</v>
      </c>
      <c r="W2370" s="6">
        <v>0</v>
      </c>
      <c r="X2370" s="5">
        <v>205</v>
      </c>
      <c r="Y2370" s="5">
        <v>183</v>
      </c>
      <c r="Z2370" s="5">
        <v>11</v>
      </c>
      <c r="AA2370" s="5">
        <v>0</v>
      </c>
      <c r="AB2370" s="5">
        <v>0</v>
      </c>
      <c r="AC2370" s="5">
        <v>0</v>
      </c>
      <c r="AD2370" s="5">
        <v>205</v>
      </c>
      <c r="AE2370" s="5">
        <v>183</v>
      </c>
      <c r="AF2370" s="5">
        <v>11</v>
      </c>
      <c r="AG2370" s="6">
        <v>6.0109289617486334</v>
      </c>
      <c r="AH2370" s="6">
        <v>89.268292682926827</v>
      </c>
      <c r="AI2370" s="3"/>
      <c r="AJ2370" s="3"/>
    </row>
    <row r="2371" spans="1:36" hidden="1" x14ac:dyDescent="0.2">
      <c r="A2371" s="1" t="str">
        <f t="shared" si="37"/>
        <v>Epping ForestMixed Other</v>
      </c>
      <c r="B2371" s="3" t="s">
        <v>253</v>
      </c>
      <c r="C2371" s="3" t="s">
        <v>254</v>
      </c>
      <c r="D2371" s="3" t="s">
        <v>709</v>
      </c>
      <c r="E2371" s="5">
        <v>693</v>
      </c>
      <c r="F2371" s="5">
        <v>0</v>
      </c>
      <c r="G2371" s="5">
        <v>0</v>
      </c>
      <c r="H2371" s="5">
        <v>0</v>
      </c>
      <c r="I2371" s="5">
        <v>0</v>
      </c>
      <c r="J2371" s="5">
        <v>25</v>
      </c>
      <c r="K2371" s="5">
        <v>40</v>
      </c>
      <c r="L2371" s="5">
        <v>11</v>
      </c>
      <c r="M2371" s="5">
        <v>0</v>
      </c>
      <c r="N2371" s="5">
        <v>0</v>
      </c>
      <c r="O2371" s="6">
        <v>0</v>
      </c>
      <c r="P2371" s="6">
        <v>0</v>
      </c>
      <c r="Q2371" s="6">
        <v>0</v>
      </c>
      <c r="R2371" s="6">
        <v>0</v>
      </c>
      <c r="S2371" s="6">
        <v>3.6075036075036073</v>
      </c>
      <c r="T2371" s="6">
        <v>5.7720057720057723</v>
      </c>
      <c r="U2371" s="6">
        <v>1.5873015873015872</v>
      </c>
      <c r="V2371" s="6">
        <v>0</v>
      </c>
      <c r="W2371" s="6">
        <v>0</v>
      </c>
      <c r="X2371" s="5">
        <v>183</v>
      </c>
      <c r="Y2371" s="5">
        <v>159</v>
      </c>
      <c r="Z2371" s="5">
        <v>6</v>
      </c>
      <c r="AA2371" s="5">
        <v>0</v>
      </c>
      <c r="AB2371" s="5">
        <v>0</v>
      </c>
      <c r="AC2371" s="5">
        <v>0</v>
      </c>
      <c r="AD2371" s="5">
        <v>183</v>
      </c>
      <c r="AE2371" s="5">
        <v>159</v>
      </c>
      <c r="AF2371" s="5">
        <v>6</v>
      </c>
      <c r="AG2371" s="6">
        <v>3.7735849056603774</v>
      </c>
      <c r="AH2371" s="6">
        <v>86.885245901639351</v>
      </c>
      <c r="AI2371" s="3"/>
      <c r="AJ2371" s="3"/>
    </row>
    <row r="2372" spans="1:36" hidden="1" x14ac:dyDescent="0.2">
      <c r="A2372" s="1" t="str">
        <f t="shared" si="37"/>
        <v>Epping ForestIndian</v>
      </c>
      <c r="B2372" s="3" t="s">
        <v>253</v>
      </c>
      <c r="C2372" s="3" t="s">
        <v>254</v>
      </c>
      <c r="D2372" s="3" t="s">
        <v>710</v>
      </c>
      <c r="E2372" s="5">
        <v>3041</v>
      </c>
      <c r="F2372" s="5">
        <v>0</v>
      </c>
      <c r="G2372" s="5">
        <v>0</v>
      </c>
      <c r="H2372" s="5">
        <v>0</v>
      </c>
      <c r="I2372" s="5">
        <v>0</v>
      </c>
      <c r="J2372" s="5">
        <v>83</v>
      </c>
      <c r="K2372" s="5">
        <v>140</v>
      </c>
      <c r="L2372" s="5">
        <v>17</v>
      </c>
      <c r="M2372" s="5">
        <v>0</v>
      </c>
      <c r="N2372" s="5">
        <v>0</v>
      </c>
      <c r="O2372" s="6">
        <v>0</v>
      </c>
      <c r="P2372" s="6">
        <v>0</v>
      </c>
      <c r="Q2372" s="6">
        <v>0</v>
      </c>
      <c r="R2372" s="6">
        <v>0</v>
      </c>
      <c r="S2372" s="6">
        <v>2.7293653403485694</v>
      </c>
      <c r="T2372" s="6">
        <v>4.603748766853009</v>
      </c>
      <c r="U2372" s="6">
        <v>0.55902663597500823</v>
      </c>
      <c r="V2372" s="6">
        <v>0</v>
      </c>
      <c r="W2372" s="6">
        <v>0</v>
      </c>
      <c r="X2372" s="5">
        <v>1271</v>
      </c>
      <c r="Y2372" s="5">
        <v>1138</v>
      </c>
      <c r="Z2372" s="5">
        <v>32</v>
      </c>
      <c r="AA2372" s="5">
        <v>0</v>
      </c>
      <c r="AB2372" s="5">
        <v>0</v>
      </c>
      <c r="AC2372" s="5">
        <v>0</v>
      </c>
      <c r="AD2372" s="5">
        <v>1271</v>
      </c>
      <c r="AE2372" s="5">
        <v>1138</v>
      </c>
      <c r="AF2372" s="5">
        <v>32</v>
      </c>
      <c r="AG2372" s="6">
        <v>2.8119507908611601</v>
      </c>
      <c r="AH2372" s="6">
        <v>89.535798583792285</v>
      </c>
      <c r="AI2372" s="3"/>
      <c r="AJ2372" s="3"/>
    </row>
    <row r="2373" spans="1:36" hidden="1" x14ac:dyDescent="0.2">
      <c r="A2373" s="1" t="str">
        <f t="shared" si="37"/>
        <v>Epping ForestPakistani</v>
      </c>
      <c r="B2373" s="3" t="s">
        <v>253</v>
      </c>
      <c r="C2373" s="3" t="s">
        <v>254</v>
      </c>
      <c r="D2373" s="3" t="s">
        <v>711</v>
      </c>
      <c r="E2373" s="5">
        <v>933</v>
      </c>
      <c r="F2373" s="5">
        <v>0</v>
      </c>
      <c r="G2373" s="5">
        <v>0</v>
      </c>
      <c r="H2373" s="5">
        <v>0</v>
      </c>
      <c r="I2373" s="5">
        <v>0</v>
      </c>
      <c r="J2373" s="5">
        <v>53</v>
      </c>
      <c r="K2373" s="5">
        <v>22</v>
      </c>
      <c r="L2373" s="5">
        <v>0</v>
      </c>
      <c r="M2373" s="5">
        <v>0</v>
      </c>
      <c r="N2373" s="5">
        <v>0</v>
      </c>
      <c r="O2373" s="6">
        <v>0</v>
      </c>
      <c r="P2373" s="6">
        <v>0</v>
      </c>
      <c r="Q2373" s="6">
        <v>0</v>
      </c>
      <c r="R2373" s="6">
        <v>0</v>
      </c>
      <c r="S2373" s="6">
        <v>5.680600214362272</v>
      </c>
      <c r="T2373" s="6">
        <v>2.357984994640943</v>
      </c>
      <c r="U2373" s="6">
        <v>0</v>
      </c>
      <c r="V2373" s="6">
        <v>0</v>
      </c>
      <c r="W2373" s="6">
        <v>0</v>
      </c>
      <c r="X2373" s="5">
        <v>388</v>
      </c>
      <c r="Y2373" s="5">
        <v>315</v>
      </c>
      <c r="Z2373" s="5">
        <v>16</v>
      </c>
      <c r="AA2373" s="5">
        <v>0</v>
      </c>
      <c r="AB2373" s="5">
        <v>0</v>
      </c>
      <c r="AC2373" s="5">
        <v>0</v>
      </c>
      <c r="AD2373" s="5">
        <v>388</v>
      </c>
      <c r="AE2373" s="5">
        <v>315</v>
      </c>
      <c r="AF2373" s="5">
        <v>16</v>
      </c>
      <c r="AG2373" s="6">
        <v>5.0793650793650791</v>
      </c>
      <c r="AH2373" s="6">
        <v>81.185567010309285</v>
      </c>
      <c r="AI2373" s="3"/>
      <c r="AJ2373" s="3"/>
    </row>
    <row r="2374" spans="1:36" hidden="1" x14ac:dyDescent="0.2">
      <c r="A2374" s="1" t="str">
        <f t="shared" si="37"/>
        <v>Epping ForestBangladeshi</v>
      </c>
      <c r="B2374" s="3" t="s">
        <v>253</v>
      </c>
      <c r="C2374" s="3" t="s">
        <v>254</v>
      </c>
      <c r="D2374" s="3" t="s">
        <v>712</v>
      </c>
      <c r="E2374" s="5">
        <v>265</v>
      </c>
      <c r="F2374" s="5">
        <v>0</v>
      </c>
      <c r="G2374" s="5">
        <v>0</v>
      </c>
      <c r="H2374" s="5">
        <v>0</v>
      </c>
      <c r="I2374" s="5">
        <v>0</v>
      </c>
      <c r="J2374" s="5">
        <v>23</v>
      </c>
      <c r="K2374" s="5">
        <v>10</v>
      </c>
      <c r="L2374" s="5">
        <v>0</v>
      </c>
      <c r="M2374" s="5">
        <v>0</v>
      </c>
      <c r="N2374" s="5">
        <v>0</v>
      </c>
      <c r="O2374" s="6">
        <v>0</v>
      </c>
      <c r="P2374" s="6">
        <v>0</v>
      </c>
      <c r="Q2374" s="6">
        <v>0</v>
      </c>
      <c r="R2374" s="6">
        <v>0</v>
      </c>
      <c r="S2374" s="6">
        <v>8.6792452830188687</v>
      </c>
      <c r="T2374" s="6">
        <v>3.7735849056603774</v>
      </c>
      <c r="U2374" s="6">
        <v>0</v>
      </c>
      <c r="V2374" s="6">
        <v>0</v>
      </c>
      <c r="W2374" s="6">
        <v>0</v>
      </c>
      <c r="X2374" s="5">
        <v>104</v>
      </c>
      <c r="Y2374" s="5">
        <v>83</v>
      </c>
      <c r="Z2374" s="5">
        <v>4</v>
      </c>
      <c r="AA2374" s="5">
        <v>0</v>
      </c>
      <c r="AB2374" s="5">
        <v>0</v>
      </c>
      <c r="AC2374" s="5">
        <v>0</v>
      </c>
      <c r="AD2374" s="5">
        <v>104</v>
      </c>
      <c r="AE2374" s="5">
        <v>83</v>
      </c>
      <c r="AF2374" s="5">
        <v>4</v>
      </c>
      <c r="AG2374" s="6">
        <v>4.8192771084337354</v>
      </c>
      <c r="AH2374" s="6">
        <v>79.807692307692307</v>
      </c>
      <c r="AI2374" s="3"/>
      <c r="AJ2374" s="3"/>
    </row>
    <row r="2375" spans="1:36" hidden="1" x14ac:dyDescent="0.2">
      <c r="A2375" s="1" t="str">
        <f t="shared" si="37"/>
        <v>Epping ForestChinese</v>
      </c>
      <c r="B2375" s="3" t="s">
        <v>253</v>
      </c>
      <c r="C2375" s="3" t="s">
        <v>254</v>
      </c>
      <c r="D2375" s="3" t="s">
        <v>713</v>
      </c>
      <c r="E2375" s="5">
        <v>598</v>
      </c>
      <c r="F2375" s="5">
        <v>0</v>
      </c>
      <c r="G2375" s="5">
        <v>0</v>
      </c>
      <c r="H2375" s="5">
        <v>0</v>
      </c>
      <c r="I2375" s="5">
        <v>0</v>
      </c>
      <c r="J2375" s="5">
        <v>26</v>
      </c>
      <c r="K2375" s="5">
        <v>31</v>
      </c>
      <c r="L2375" s="5">
        <v>1</v>
      </c>
      <c r="M2375" s="5">
        <v>0</v>
      </c>
      <c r="N2375" s="5">
        <v>0</v>
      </c>
      <c r="O2375" s="6">
        <v>0</v>
      </c>
      <c r="P2375" s="6">
        <v>0</v>
      </c>
      <c r="Q2375" s="6">
        <v>0</v>
      </c>
      <c r="R2375" s="6">
        <v>0</v>
      </c>
      <c r="S2375" s="6">
        <v>4.3478260869565215</v>
      </c>
      <c r="T2375" s="6">
        <v>5.183946488294314</v>
      </c>
      <c r="U2375" s="6">
        <v>0.16722408026755853</v>
      </c>
      <c r="V2375" s="6">
        <v>0</v>
      </c>
      <c r="W2375" s="6">
        <v>0</v>
      </c>
      <c r="X2375" s="5">
        <v>257</v>
      </c>
      <c r="Y2375" s="5">
        <v>212</v>
      </c>
      <c r="Z2375" s="5">
        <v>5</v>
      </c>
      <c r="AA2375" s="5">
        <v>0</v>
      </c>
      <c r="AB2375" s="5">
        <v>0</v>
      </c>
      <c r="AC2375" s="5">
        <v>0</v>
      </c>
      <c r="AD2375" s="5">
        <v>257</v>
      </c>
      <c r="AE2375" s="5">
        <v>212</v>
      </c>
      <c r="AF2375" s="5">
        <v>5</v>
      </c>
      <c r="AG2375" s="6">
        <v>2.358490566037736</v>
      </c>
      <c r="AH2375" s="6">
        <v>82.490272373540861</v>
      </c>
      <c r="AI2375" s="3"/>
      <c r="AJ2375" s="3"/>
    </row>
    <row r="2376" spans="1:36" hidden="1" x14ac:dyDescent="0.2">
      <c r="A2376" s="1" t="str">
        <f t="shared" si="37"/>
        <v>Epping ForestAsian Other</v>
      </c>
      <c r="B2376" s="3" t="s">
        <v>253</v>
      </c>
      <c r="C2376" s="3" t="s">
        <v>254</v>
      </c>
      <c r="D2376" s="3" t="s">
        <v>714</v>
      </c>
      <c r="E2376" s="5">
        <v>1085</v>
      </c>
      <c r="F2376" s="5">
        <v>0</v>
      </c>
      <c r="G2376" s="5">
        <v>0</v>
      </c>
      <c r="H2376" s="5">
        <v>0</v>
      </c>
      <c r="I2376" s="5">
        <v>0</v>
      </c>
      <c r="J2376" s="5">
        <v>39</v>
      </c>
      <c r="K2376" s="5">
        <v>67</v>
      </c>
      <c r="L2376" s="5">
        <v>7</v>
      </c>
      <c r="M2376" s="5">
        <v>0</v>
      </c>
      <c r="N2376" s="5">
        <v>0</v>
      </c>
      <c r="O2376" s="6">
        <v>0</v>
      </c>
      <c r="P2376" s="6">
        <v>0</v>
      </c>
      <c r="Q2376" s="6">
        <v>0</v>
      </c>
      <c r="R2376" s="6">
        <v>0</v>
      </c>
      <c r="S2376" s="6">
        <v>3.5944700460829493</v>
      </c>
      <c r="T2376" s="6">
        <v>6.1751152073732722</v>
      </c>
      <c r="U2376" s="6">
        <v>0.64516129032258063</v>
      </c>
      <c r="V2376" s="6">
        <v>0</v>
      </c>
      <c r="W2376" s="6">
        <v>0</v>
      </c>
      <c r="X2376" s="5">
        <v>456</v>
      </c>
      <c r="Y2376" s="5">
        <v>393</v>
      </c>
      <c r="Z2376" s="5">
        <v>15</v>
      </c>
      <c r="AA2376" s="5">
        <v>0</v>
      </c>
      <c r="AB2376" s="5">
        <v>0</v>
      </c>
      <c r="AC2376" s="5">
        <v>0</v>
      </c>
      <c r="AD2376" s="5">
        <v>456</v>
      </c>
      <c r="AE2376" s="5">
        <v>393</v>
      </c>
      <c r="AF2376" s="5">
        <v>15</v>
      </c>
      <c r="AG2376" s="6">
        <v>3.8167938931297711</v>
      </c>
      <c r="AH2376" s="6">
        <v>86.184210526315795</v>
      </c>
      <c r="AI2376" s="3"/>
      <c r="AJ2376" s="3"/>
    </row>
    <row r="2377" spans="1:36" hidden="1" x14ac:dyDescent="0.2">
      <c r="A2377" s="1" t="str">
        <f t="shared" si="37"/>
        <v>Epping ForestBlack African</v>
      </c>
      <c r="B2377" s="3" t="s">
        <v>253</v>
      </c>
      <c r="C2377" s="3" t="s">
        <v>254</v>
      </c>
      <c r="D2377" s="3" t="s">
        <v>715</v>
      </c>
      <c r="E2377" s="5">
        <v>1186</v>
      </c>
      <c r="F2377" s="5">
        <v>0</v>
      </c>
      <c r="G2377" s="5">
        <v>0</v>
      </c>
      <c r="H2377" s="5">
        <v>0</v>
      </c>
      <c r="I2377" s="5">
        <v>0</v>
      </c>
      <c r="J2377" s="5">
        <v>106</v>
      </c>
      <c r="K2377" s="5">
        <v>72</v>
      </c>
      <c r="L2377" s="5">
        <v>26</v>
      </c>
      <c r="M2377" s="5">
        <v>0</v>
      </c>
      <c r="N2377" s="5">
        <v>0</v>
      </c>
      <c r="O2377" s="6">
        <v>0</v>
      </c>
      <c r="P2377" s="6">
        <v>0</v>
      </c>
      <c r="Q2377" s="6">
        <v>0</v>
      </c>
      <c r="R2377" s="6">
        <v>0</v>
      </c>
      <c r="S2377" s="6">
        <v>8.937605396290051</v>
      </c>
      <c r="T2377" s="6">
        <v>6.0708263069139967</v>
      </c>
      <c r="U2377" s="6">
        <v>2.1922428330522767</v>
      </c>
      <c r="V2377" s="6">
        <v>0</v>
      </c>
      <c r="W2377" s="6">
        <v>0</v>
      </c>
      <c r="X2377" s="5">
        <v>507</v>
      </c>
      <c r="Y2377" s="5">
        <v>452</v>
      </c>
      <c r="Z2377" s="5">
        <v>38</v>
      </c>
      <c r="AA2377" s="5">
        <v>0</v>
      </c>
      <c r="AB2377" s="5">
        <v>0</v>
      </c>
      <c r="AC2377" s="5">
        <v>0</v>
      </c>
      <c r="AD2377" s="5">
        <v>507</v>
      </c>
      <c r="AE2377" s="5">
        <v>452</v>
      </c>
      <c r="AF2377" s="5">
        <v>38</v>
      </c>
      <c r="AG2377" s="6">
        <v>8.4070796460176993</v>
      </c>
      <c r="AH2377" s="6">
        <v>89.15187376725838</v>
      </c>
      <c r="AI2377" s="3"/>
      <c r="AJ2377" s="3"/>
    </row>
    <row r="2378" spans="1:36" hidden="1" x14ac:dyDescent="0.2">
      <c r="A2378" s="1" t="str">
        <f t="shared" si="37"/>
        <v>Epping ForestBlack Caribbean</v>
      </c>
      <c r="B2378" s="3" t="s">
        <v>253</v>
      </c>
      <c r="C2378" s="3" t="s">
        <v>254</v>
      </c>
      <c r="D2378" s="3" t="s">
        <v>716</v>
      </c>
      <c r="E2378" s="5">
        <v>958</v>
      </c>
      <c r="F2378" s="5">
        <v>0</v>
      </c>
      <c r="G2378" s="5">
        <v>0</v>
      </c>
      <c r="H2378" s="5">
        <v>0</v>
      </c>
      <c r="I2378" s="5">
        <v>0</v>
      </c>
      <c r="J2378" s="5">
        <v>54</v>
      </c>
      <c r="K2378" s="5">
        <v>81</v>
      </c>
      <c r="L2378" s="5">
        <v>17</v>
      </c>
      <c r="M2378" s="5">
        <v>0</v>
      </c>
      <c r="N2378" s="5">
        <v>0</v>
      </c>
      <c r="O2378" s="6">
        <v>0</v>
      </c>
      <c r="P2378" s="6">
        <v>0</v>
      </c>
      <c r="Q2378" s="6">
        <v>0</v>
      </c>
      <c r="R2378" s="6">
        <v>0</v>
      </c>
      <c r="S2378" s="6">
        <v>5.6367432150313155</v>
      </c>
      <c r="T2378" s="6">
        <v>8.4551148225469728</v>
      </c>
      <c r="U2378" s="6">
        <v>1.7745302713987474</v>
      </c>
      <c r="V2378" s="6">
        <v>0</v>
      </c>
      <c r="W2378" s="6">
        <v>0</v>
      </c>
      <c r="X2378" s="5">
        <v>459</v>
      </c>
      <c r="Y2378" s="5">
        <v>424</v>
      </c>
      <c r="Z2378" s="5">
        <v>39</v>
      </c>
      <c r="AA2378" s="5">
        <v>0</v>
      </c>
      <c r="AB2378" s="5">
        <v>0</v>
      </c>
      <c r="AC2378" s="5">
        <v>0</v>
      </c>
      <c r="AD2378" s="5">
        <v>459</v>
      </c>
      <c r="AE2378" s="5">
        <v>424</v>
      </c>
      <c r="AF2378" s="5">
        <v>39</v>
      </c>
      <c r="AG2378" s="6">
        <v>9.1981132075471699</v>
      </c>
      <c r="AH2378" s="6">
        <v>92.37472766884531</v>
      </c>
      <c r="AI2378" s="3"/>
      <c r="AJ2378" s="3"/>
    </row>
    <row r="2379" spans="1:36" hidden="1" x14ac:dyDescent="0.2">
      <c r="A2379" s="1" t="str">
        <f t="shared" si="37"/>
        <v>Epping ForestBlack Other</v>
      </c>
      <c r="B2379" s="3" t="s">
        <v>253</v>
      </c>
      <c r="C2379" s="3" t="s">
        <v>254</v>
      </c>
      <c r="D2379" s="3" t="s">
        <v>717</v>
      </c>
      <c r="E2379" s="5">
        <v>260</v>
      </c>
      <c r="F2379" s="5">
        <v>0</v>
      </c>
      <c r="G2379" s="5">
        <v>0</v>
      </c>
      <c r="H2379" s="5">
        <v>0</v>
      </c>
      <c r="I2379" s="5">
        <v>0</v>
      </c>
      <c r="J2379" s="5">
        <v>9</v>
      </c>
      <c r="K2379" s="5">
        <v>19</v>
      </c>
      <c r="L2379" s="5">
        <v>10</v>
      </c>
      <c r="M2379" s="5">
        <v>0</v>
      </c>
      <c r="N2379" s="5">
        <v>0</v>
      </c>
      <c r="O2379" s="6">
        <v>0</v>
      </c>
      <c r="P2379" s="6">
        <v>0</v>
      </c>
      <c r="Q2379" s="6">
        <v>0</v>
      </c>
      <c r="R2379" s="6">
        <v>0</v>
      </c>
      <c r="S2379" s="6">
        <v>3.4615384615384617</v>
      </c>
      <c r="T2379" s="6">
        <v>7.3076923076923075</v>
      </c>
      <c r="U2379" s="6">
        <v>3.8461538461538463</v>
      </c>
      <c r="V2379" s="6">
        <v>0</v>
      </c>
      <c r="W2379" s="6">
        <v>0</v>
      </c>
      <c r="X2379" s="5">
        <v>118</v>
      </c>
      <c r="Y2379" s="5">
        <v>106</v>
      </c>
      <c r="Z2379" s="5">
        <v>6</v>
      </c>
      <c r="AA2379" s="5">
        <v>0</v>
      </c>
      <c r="AB2379" s="5">
        <v>0</v>
      </c>
      <c r="AC2379" s="5">
        <v>0</v>
      </c>
      <c r="AD2379" s="5">
        <v>118</v>
      </c>
      <c r="AE2379" s="5">
        <v>106</v>
      </c>
      <c r="AF2379" s="5">
        <v>6</v>
      </c>
      <c r="AG2379" s="6">
        <v>5.6603773584905657</v>
      </c>
      <c r="AH2379" s="6">
        <v>89.830508474576277</v>
      </c>
      <c r="AI2379" s="3"/>
      <c r="AJ2379" s="3"/>
    </row>
    <row r="2380" spans="1:36" hidden="1" x14ac:dyDescent="0.2">
      <c r="A2380" s="1" t="str">
        <f t="shared" si="37"/>
        <v>Epping ForestArab</v>
      </c>
      <c r="B2380" s="3" t="s">
        <v>253</v>
      </c>
      <c r="C2380" s="3" t="s">
        <v>254</v>
      </c>
      <c r="D2380" s="3" t="s">
        <v>699</v>
      </c>
      <c r="E2380" s="5">
        <v>151</v>
      </c>
      <c r="F2380" s="5">
        <v>0</v>
      </c>
      <c r="G2380" s="5">
        <v>0</v>
      </c>
      <c r="H2380" s="5">
        <v>0</v>
      </c>
      <c r="I2380" s="5">
        <v>0</v>
      </c>
      <c r="J2380" s="5">
        <v>3</v>
      </c>
      <c r="K2380" s="5">
        <v>15</v>
      </c>
      <c r="L2380" s="5">
        <v>0</v>
      </c>
      <c r="M2380" s="5">
        <v>0</v>
      </c>
      <c r="N2380" s="5">
        <v>0</v>
      </c>
      <c r="O2380" s="6">
        <v>0</v>
      </c>
      <c r="P2380" s="6">
        <v>0</v>
      </c>
      <c r="Q2380" s="6">
        <v>0</v>
      </c>
      <c r="R2380" s="6">
        <v>0</v>
      </c>
      <c r="S2380" s="6">
        <v>1.9867549668874172</v>
      </c>
      <c r="T2380" s="6">
        <v>9.9337748344370862</v>
      </c>
      <c r="U2380" s="6">
        <v>0</v>
      </c>
      <c r="V2380" s="6">
        <v>0</v>
      </c>
      <c r="W2380" s="6">
        <v>0</v>
      </c>
      <c r="X2380" s="5">
        <v>69</v>
      </c>
      <c r="Y2380" s="5">
        <v>57</v>
      </c>
      <c r="Z2380" s="5">
        <v>5</v>
      </c>
      <c r="AA2380" s="5">
        <v>0</v>
      </c>
      <c r="AB2380" s="5">
        <v>0</v>
      </c>
      <c r="AC2380" s="5">
        <v>0</v>
      </c>
      <c r="AD2380" s="5">
        <v>69</v>
      </c>
      <c r="AE2380" s="5">
        <v>57</v>
      </c>
      <c r="AF2380" s="5">
        <v>5</v>
      </c>
      <c r="AG2380" s="6">
        <v>8.7719298245614041</v>
      </c>
      <c r="AH2380" s="6">
        <v>82.608695652173907</v>
      </c>
      <c r="AI2380" s="3"/>
      <c r="AJ2380" s="3"/>
    </row>
    <row r="2381" spans="1:36" hidden="1" x14ac:dyDescent="0.2">
      <c r="A2381" s="1" t="str">
        <f t="shared" si="37"/>
        <v>Epping ForestOther</v>
      </c>
      <c r="B2381" s="3" t="s">
        <v>253</v>
      </c>
      <c r="C2381" s="3" t="s">
        <v>254</v>
      </c>
      <c r="D2381" s="3" t="s">
        <v>718</v>
      </c>
      <c r="E2381" s="5">
        <v>664</v>
      </c>
      <c r="F2381" s="5">
        <v>0</v>
      </c>
      <c r="G2381" s="5">
        <v>0</v>
      </c>
      <c r="H2381" s="5">
        <v>0</v>
      </c>
      <c r="I2381" s="5">
        <v>0</v>
      </c>
      <c r="J2381" s="5">
        <v>20</v>
      </c>
      <c r="K2381" s="5">
        <v>56</v>
      </c>
      <c r="L2381" s="5">
        <v>8</v>
      </c>
      <c r="M2381" s="5">
        <v>0</v>
      </c>
      <c r="N2381" s="5">
        <v>0</v>
      </c>
      <c r="O2381" s="6">
        <v>0</v>
      </c>
      <c r="P2381" s="6">
        <v>0</v>
      </c>
      <c r="Q2381" s="6">
        <v>0</v>
      </c>
      <c r="R2381" s="6">
        <v>0</v>
      </c>
      <c r="S2381" s="6">
        <v>3.0120481927710845</v>
      </c>
      <c r="T2381" s="6">
        <v>8.4337349397590362</v>
      </c>
      <c r="U2381" s="6">
        <v>1.2048192771084338</v>
      </c>
      <c r="V2381" s="6">
        <v>0</v>
      </c>
      <c r="W2381" s="6">
        <v>0</v>
      </c>
      <c r="X2381" s="5">
        <v>294</v>
      </c>
      <c r="Y2381" s="5">
        <v>253</v>
      </c>
      <c r="Z2381" s="5">
        <v>10</v>
      </c>
      <c r="AA2381" s="5">
        <v>0</v>
      </c>
      <c r="AB2381" s="5">
        <v>0</v>
      </c>
      <c r="AC2381" s="5">
        <v>0</v>
      </c>
      <c r="AD2381" s="5">
        <v>294</v>
      </c>
      <c r="AE2381" s="5">
        <v>253</v>
      </c>
      <c r="AF2381" s="5">
        <v>10</v>
      </c>
      <c r="AG2381" s="6">
        <v>3.9525691699604741</v>
      </c>
      <c r="AH2381" s="6">
        <v>86.054421768707485</v>
      </c>
      <c r="AI2381" s="3"/>
      <c r="AJ2381" s="3"/>
    </row>
    <row r="2382" spans="1:36" x14ac:dyDescent="0.2">
      <c r="A2382" s="1" t="str">
        <f t="shared" si="37"/>
        <v>Epsom and EwellAll people</v>
      </c>
      <c r="B2382" s="3" t="s">
        <v>503</v>
      </c>
      <c r="C2382" s="3" t="s">
        <v>504</v>
      </c>
      <c r="D2382" s="3" t="s">
        <v>700</v>
      </c>
      <c r="E2382" s="5">
        <v>75102</v>
      </c>
      <c r="F2382" s="5">
        <v>0</v>
      </c>
      <c r="G2382" s="5">
        <v>0</v>
      </c>
      <c r="H2382" s="5">
        <v>0</v>
      </c>
      <c r="I2382" s="5">
        <v>0</v>
      </c>
      <c r="J2382" s="5">
        <v>0</v>
      </c>
      <c r="K2382" s="5">
        <v>1331</v>
      </c>
      <c r="L2382" s="5">
        <v>0</v>
      </c>
      <c r="M2382" s="5">
        <v>0</v>
      </c>
      <c r="N2382" s="5">
        <v>0</v>
      </c>
      <c r="O2382" s="6">
        <v>0</v>
      </c>
      <c r="P2382" s="6">
        <v>0</v>
      </c>
      <c r="Q2382" s="6">
        <v>0</v>
      </c>
      <c r="R2382" s="6">
        <v>0</v>
      </c>
      <c r="S2382" s="6">
        <v>0</v>
      </c>
      <c r="T2382" s="6">
        <v>1.7722563979654338</v>
      </c>
      <c r="U2382" s="6">
        <v>0</v>
      </c>
      <c r="V2382" s="6">
        <v>0</v>
      </c>
      <c r="W2382" s="6">
        <v>0</v>
      </c>
      <c r="X2382" s="5">
        <v>25344</v>
      </c>
      <c r="Y2382" s="5">
        <v>22695</v>
      </c>
      <c r="Z2382" s="5">
        <v>764</v>
      </c>
      <c r="AA2382" s="5">
        <v>0</v>
      </c>
      <c r="AB2382" s="5">
        <v>0</v>
      </c>
      <c r="AC2382" s="5">
        <v>0</v>
      </c>
      <c r="AD2382" s="5">
        <v>25344</v>
      </c>
      <c r="AE2382" s="5">
        <v>22695</v>
      </c>
      <c r="AF2382" s="5">
        <v>764</v>
      </c>
      <c r="AG2382" s="6">
        <v>3.3663802599691564</v>
      </c>
      <c r="AH2382" s="6">
        <v>89.547821969696969</v>
      </c>
      <c r="AI2382" s="3"/>
      <c r="AJ2382" s="3"/>
    </row>
    <row r="2383" spans="1:36" hidden="1" x14ac:dyDescent="0.2">
      <c r="A2383" s="1" t="str">
        <f t="shared" si="37"/>
        <v>Epsom and EwellWhite British</v>
      </c>
      <c r="B2383" s="3" t="s">
        <v>503</v>
      </c>
      <c r="C2383" s="3" t="s">
        <v>504</v>
      </c>
      <c r="D2383" s="3" t="s">
        <v>701</v>
      </c>
      <c r="E2383" s="5">
        <v>59049</v>
      </c>
      <c r="F2383" s="5">
        <v>0</v>
      </c>
      <c r="G2383" s="5">
        <v>0</v>
      </c>
      <c r="H2383" s="5">
        <v>0</v>
      </c>
      <c r="I2383" s="5">
        <v>0</v>
      </c>
      <c r="J2383" s="5">
        <v>0</v>
      </c>
      <c r="K2383" s="5">
        <v>1070</v>
      </c>
      <c r="L2383" s="5">
        <v>0</v>
      </c>
      <c r="M2383" s="5">
        <v>0</v>
      </c>
      <c r="N2383" s="5">
        <v>0</v>
      </c>
      <c r="O2383" s="6">
        <v>0</v>
      </c>
      <c r="P2383" s="6">
        <v>0</v>
      </c>
      <c r="Q2383" s="6">
        <v>0</v>
      </c>
      <c r="R2383" s="6">
        <v>0</v>
      </c>
      <c r="S2383" s="6">
        <v>0</v>
      </c>
      <c r="T2383" s="6">
        <v>1.8120543955020407</v>
      </c>
      <c r="U2383" s="6">
        <v>0</v>
      </c>
      <c r="V2383" s="6">
        <v>0</v>
      </c>
      <c r="W2383" s="6">
        <v>0</v>
      </c>
      <c r="X2383" s="5">
        <v>18836</v>
      </c>
      <c r="Y2383" s="5">
        <v>17039</v>
      </c>
      <c r="Z2383" s="5">
        <v>525</v>
      </c>
      <c r="AA2383" s="5">
        <v>0</v>
      </c>
      <c r="AB2383" s="5">
        <v>0</v>
      </c>
      <c r="AC2383" s="5">
        <v>0</v>
      </c>
      <c r="AD2383" s="5">
        <v>18836</v>
      </c>
      <c r="AE2383" s="5">
        <v>17039</v>
      </c>
      <c r="AF2383" s="5">
        <v>525</v>
      </c>
      <c r="AG2383" s="6">
        <v>3.0811667351370384</v>
      </c>
      <c r="AH2383" s="6">
        <v>90.459757910384369</v>
      </c>
      <c r="AI2383" s="3"/>
      <c r="AJ2383" s="3"/>
    </row>
    <row r="2384" spans="1:36" hidden="1" x14ac:dyDescent="0.2">
      <c r="A2384" s="1" t="str">
        <f t="shared" si="37"/>
        <v>Epsom and EwellMinorities - all other than White British</v>
      </c>
      <c r="B2384" s="3" t="s">
        <v>503</v>
      </c>
      <c r="C2384" s="3" t="s">
        <v>504</v>
      </c>
      <c r="D2384" s="3" t="s">
        <v>702</v>
      </c>
      <c r="E2384" s="5">
        <v>16053</v>
      </c>
      <c r="F2384" s="5">
        <v>0</v>
      </c>
      <c r="G2384" s="5">
        <v>0</v>
      </c>
      <c r="H2384" s="5">
        <v>0</v>
      </c>
      <c r="I2384" s="5">
        <v>0</v>
      </c>
      <c r="J2384" s="5">
        <v>0</v>
      </c>
      <c r="K2384" s="5">
        <v>261</v>
      </c>
      <c r="L2384" s="5">
        <v>0</v>
      </c>
      <c r="M2384" s="5">
        <v>0</v>
      </c>
      <c r="N2384" s="5">
        <v>0</v>
      </c>
      <c r="O2384" s="6">
        <v>0</v>
      </c>
      <c r="P2384" s="6">
        <v>0</v>
      </c>
      <c r="Q2384" s="6">
        <v>0</v>
      </c>
      <c r="R2384" s="6">
        <v>0</v>
      </c>
      <c r="S2384" s="6">
        <v>0</v>
      </c>
      <c r="T2384" s="6">
        <v>1.625864324425341</v>
      </c>
      <c r="U2384" s="6">
        <v>0</v>
      </c>
      <c r="V2384" s="6">
        <v>0</v>
      </c>
      <c r="W2384" s="6">
        <v>0</v>
      </c>
      <c r="X2384" s="5">
        <v>6508</v>
      </c>
      <c r="Y2384" s="5">
        <v>5656</v>
      </c>
      <c r="Z2384" s="5">
        <v>239</v>
      </c>
      <c r="AA2384" s="5">
        <v>0</v>
      </c>
      <c r="AB2384" s="5">
        <v>0</v>
      </c>
      <c r="AC2384" s="5">
        <v>0</v>
      </c>
      <c r="AD2384" s="5">
        <v>6508</v>
      </c>
      <c r="AE2384" s="5">
        <v>5656</v>
      </c>
      <c r="AF2384" s="5">
        <v>239</v>
      </c>
      <c r="AG2384" s="6">
        <v>4.2256011315417252</v>
      </c>
      <c r="AH2384" s="6">
        <v>86.908420405654581</v>
      </c>
      <c r="AI2384" s="3"/>
      <c r="AJ2384" s="3"/>
    </row>
    <row r="2385" spans="1:36" hidden="1" x14ac:dyDescent="0.2">
      <c r="A2385" s="1" t="str">
        <f t="shared" si="37"/>
        <v>Epsom and EwellWhite Irish</v>
      </c>
      <c r="B2385" s="3" t="s">
        <v>503</v>
      </c>
      <c r="C2385" s="3" t="s">
        <v>504</v>
      </c>
      <c r="D2385" s="3" t="s">
        <v>703</v>
      </c>
      <c r="E2385" s="5">
        <v>1142</v>
      </c>
      <c r="F2385" s="5">
        <v>0</v>
      </c>
      <c r="G2385" s="5">
        <v>0</v>
      </c>
      <c r="H2385" s="5">
        <v>0</v>
      </c>
      <c r="I2385" s="5">
        <v>0</v>
      </c>
      <c r="J2385" s="5">
        <v>0</v>
      </c>
      <c r="K2385" s="5">
        <v>17</v>
      </c>
      <c r="L2385" s="5">
        <v>0</v>
      </c>
      <c r="M2385" s="5">
        <v>0</v>
      </c>
      <c r="N2385" s="5">
        <v>0</v>
      </c>
      <c r="O2385" s="6">
        <v>0</v>
      </c>
      <c r="P2385" s="6">
        <v>0</v>
      </c>
      <c r="Q2385" s="6">
        <v>0</v>
      </c>
      <c r="R2385" s="6">
        <v>0</v>
      </c>
      <c r="S2385" s="6">
        <v>0</v>
      </c>
      <c r="T2385" s="6">
        <v>1.4886164623467601</v>
      </c>
      <c r="U2385" s="6">
        <v>0</v>
      </c>
      <c r="V2385" s="6">
        <v>0</v>
      </c>
      <c r="W2385" s="6">
        <v>0</v>
      </c>
      <c r="X2385" s="5">
        <v>387</v>
      </c>
      <c r="Y2385" s="5">
        <v>351</v>
      </c>
      <c r="Z2385" s="5">
        <v>10</v>
      </c>
      <c r="AA2385" s="5">
        <v>0</v>
      </c>
      <c r="AB2385" s="5">
        <v>0</v>
      </c>
      <c r="AC2385" s="5">
        <v>0</v>
      </c>
      <c r="AD2385" s="5">
        <v>387</v>
      </c>
      <c r="AE2385" s="5">
        <v>351</v>
      </c>
      <c r="AF2385" s="5">
        <v>10</v>
      </c>
      <c r="AG2385" s="6">
        <v>2.8490028490028489</v>
      </c>
      <c r="AH2385" s="6">
        <v>90.697674418604649</v>
      </c>
      <c r="AI2385" s="3"/>
      <c r="AJ2385" s="3"/>
    </row>
    <row r="2386" spans="1:36" hidden="1" x14ac:dyDescent="0.2">
      <c r="A2386" s="1" t="str">
        <f t="shared" si="37"/>
        <v>Epsom and EwellWhite Gyspy or Irish Traveller</v>
      </c>
      <c r="B2386" s="3" t="s">
        <v>503</v>
      </c>
      <c r="C2386" s="3" t="s">
        <v>504</v>
      </c>
      <c r="D2386" s="3" t="s">
        <v>704</v>
      </c>
      <c r="E2386" s="5">
        <v>132</v>
      </c>
      <c r="F2386" s="5">
        <v>0</v>
      </c>
      <c r="G2386" s="5">
        <v>0</v>
      </c>
      <c r="H2386" s="5">
        <v>0</v>
      </c>
      <c r="I2386" s="5">
        <v>0</v>
      </c>
      <c r="J2386" s="5">
        <v>0</v>
      </c>
      <c r="K2386" s="5">
        <v>5</v>
      </c>
      <c r="L2386" s="5">
        <v>0</v>
      </c>
      <c r="M2386" s="5">
        <v>0</v>
      </c>
      <c r="N2386" s="5">
        <v>0</v>
      </c>
      <c r="O2386" s="6">
        <v>0</v>
      </c>
      <c r="P2386" s="6">
        <v>0</v>
      </c>
      <c r="Q2386" s="6">
        <v>0</v>
      </c>
      <c r="R2386" s="6">
        <v>0</v>
      </c>
      <c r="S2386" s="6">
        <v>0</v>
      </c>
      <c r="T2386" s="6">
        <v>3.7878787878787881</v>
      </c>
      <c r="U2386" s="6">
        <v>0</v>
      </c>
      <c r="V2386" s="6">
        <v>0</v>
      </c>
      <c r="W2386" s="6">
        <v>0</v>
      </c>
      <c r="X2386" s="5">
        <v>40</v>
      </c>
      <c r="Y2386" s="5">
        <v>15</v>
      </c>
      <c r="Z2386" s="5">
        <v>2</v>
      </c>
      <c r="AA2386" s="5">
        <v>0</v>
      </c>
      <c r="AB2386" s="5">
        <v>0</v>
      </c>
      <c r="AC2386" s="5">
        <v>0</v>
      </c>
      <c r="AD2386" s="5">
        <v>40</v>
      </c>
      <c r="AE2386" s="5">
        <v>15</v>
      </c>
      <c r="AF2386" s="5">
        <v>2</v>
      </c>
      <c r="AG2386" s="6">
        <v>13.333333333333334</v>
      </c>
      <c r="AH2386" s="6">
        <v>37.5</v>
      </c>
      <c r="AI2386" s="3"/>
      <c r="AJ2386" s="3"/>
    </row>
    <row r="2387" spans="1:36" hidden="1" x14ac:dyDescent="0.2">
      <c r="A2387" s="1" t="str">
        <f t="shared" si="37"/>
        <v>Epsom and EwellWhite Other</v>
      </c>
      <c r="B2387" s="3" t="s">
        <v>503</v>
      </c>
      <c r="C2387" s="3" t="s">
        <v>504</v>
      </c>
      <c r="D2387" s="3" t="s">
        <v>705</v>
      </c>
      <c r="E2387" s="5">
        <v>4179</v>
      </c>
      <c r="F2387" s="5">
        <v>0</v>
      </c>
      <c r="G2387" s="5">
        <v>0</v>
      </c>
      <c r="H2387" s="5">
        <v>0</v>
      </c>
      <c r="I2387" s="5">
        <v>0</v>
      </c>
      <c r="J2387" s="5">
        <v>0</v>
      </c>
      <c r="K2387" s="5">
        <v>69</v>
      </c>
      <c r="L2387" s="5">
        <v>0</v>
      </c>
      <c r="M2387" s="5">
        <v>0</v>
      </c>
      <c r="N2387" s="5">
        <v>0</v>
      </c>
      <c r="O2387" s="6">
        <v>0</v>
      </c>
      <c r="P2387" s="6">
        <v>0</v>
      </c>
      <c r="Q2387" s="6">
        <v>0</v>
      </c>
      <c r="R2387" s="6">
        <v>0</v>
      </c>
      <c r="S2387" s="6">
        <v>0</v>
      </c>
      <c r="T2387" s="6">
        <v>1.6511127063890882</v>
      </c>
      <c r="U2387" s="6">
        <v>0</v>
      </c>
      <c r="V2387" s="6">
        <v>0</v>
      </c>
      <c r="W2387" s="6">
        <v>0</v>
      </c>
      <c r="X2387" s="5">
        <v>2105</v>
      </c>
      <c r="Y2387" s="5">
        <v>1896</v>
      </c>
      <c r="Z2387" s="5">
        <v>54</v>
      </c>
      <c r="AA2387" s="5">
        <v>0</v>
      </c>
      <c r="AB2387" s="5">
        <v>0</v>
      </c>
      <c r="AC2387" s="5">
        <v>0</v>
      </c>
      <c r="AD2387" s="5">
        <v>2105</v>
      </c>
      <c r="AE2387" s="5">
        <v>1896</v>
      </c>
      <c r="AF2387" s="5">
        <v>54</v>
      </c>
      <c r="AG2387" s="6">
        <v>2.8481012658227849</v>
      </c>
      <c r="AH2387" s="6">
        <v>90.071258907363415</v>
      </c>
      <c r="AI2387" s="3"/>
      <c r="AJ2387" s="3"/>
    </row>
    <row r="2388" spans="1:36" hidden="1" x14ac:dyDescent="0.2">
      <c r="A2388" s="1" t="str">
        <f t="shared" si="37"/>
        <v>Epsom and EwellMixed White and Black Caribbean</v>
      </c>
      <c r="B2388" s="3" t="s">
        <v>503</v>
      </c>
      <c r="C2388" s="3" t="s">
        <v>504</v>
      </c>
      <c r="D2388" s="3" t="s">
        <v>706</v>
      </c>
      <c r="E2388" s="5">
        <v>406</v>
      </c>
      <c r="F2388" s="5">
        <v>0</v>
      </c>
      <c r="G2388" s="5">
        <v>0</v>
      </c>
      <c r="H2388" s="5">
        <v>0</v>
      </c>
      <c r="I2388" s="5">
        <v>0</v>
      </c>
      <c r="J2388" s="5">
        <v>0</v>
      </c>
      <c r="K2388" s="5">
        <v>9</v>
      </c>
      <c r="L2388" s="5">
        <v>0</v>
      </c>
      <c r="M2388" s="5">
        <v>0</v>
      </c>
      <c r="N2388" s="5">
        <v>0</v>
      </c>
      <c r="O2388" s="6">
        <v>0</v>
      </c>
      <c r="P2388" s="6">
        <v>0</v>
      </c>
      <c r="Q2388" s="6">
        <v>0</v>
      </c>
      <c r="R2388" s="6">
        <v>0</v>
      </c>
      <c r="S2388" s="6">
        <v>0</v>
      </c>
      <c r="T2388" s="6">
        <v>2.2167487684729066</v>
      </c>
      <c r="U2388" s="6">
        <v>0</v>
      </c>
      <c r="V2388" s="6">
        <v>0</v>
      </c>
      <c r="W2388" s="6">
        <v>0</v>
      </c>
      <c r="X2388" s="5">
        <v>94</v>
      </c>
      <c r="Y2388" s="5">
        <v>74</v>
      </c>
      <c r="Z2388" s="5">
        <v>3</v>
      </c>
      <c r="AA2388" s="5">
        <v>0</v>
      </c>
      <c r="AB2388" s="5">
        <v>0</v>
      </c>
      <c r="AC2388" s="5">
        <v>0</v>
      </c>
      <c r="AD2388" s="5">
        <v>94</v>
      </c>
      <c r="AE2388" s="5">
        <v>74</v>
      </c>
      <c r="AF2388" s="5">
        <v>3</v>
      </c>
      <c r="AG2388" s="6">
        <v>4.0540540540540544</v>
      </c>
      <c r="AH2388" s="6">
        <v>78.723404255319153</v>
      </c>
      <c r="AI2388" s="3"/>
      <c r="AJ2388" s="3"/>
    </row>
    <row r="2389" spans="1:36" hidden="1" x14ac:dyDescent="0.2">
      <c r="A2389" s="1" t="str">
        <f t="shared" si="37"/>
        <v>Epsom and EwellMixed White and Black African</v>
      </c>
      <c r="B2389" s="3" t="s">
        <v>503</v>
      </c>
      <c r="C2389" s="3" t="s">
        <v>504</v>
      </c>
      <c r="D2389" s="3" t="s">
        <v>707</v>
      </c>
      <c r="E2389" s="5">
        <v>223</v>
      </c>
      <c r="F2389" s="5">
        <v>0</v>
      </c>
      <c r="G2389" s="5">
        <v>0</v>
      </c>
      <c r="H2389" s="5">
        <v>0</v>
      </c>
      <c r="I2389" s="5">
        <v>0</v>
      </c>
      <c r="J2389" s="5">
        <v>0</v>
      </c>
      <c r="K2389" s="5">
        <v>8</v>
      </c>
      <c r="L2389" s="5">
        <v>0</v>
      </c>
      <c r="M2389" s="5">
        <v>0</v>
      </c>
      <c r="N2389" s="5">
        <v>0</v>
      </c>
      <c r="O2389" s="6">
        <v>0</v>
      </c>
      <c r="P2389" s="6">
        <v>0</v>
      </c>
      <c r="Q2389" s="6">
        <v>0</v>
      </c>
      <c r="R2389" s="6">
        <v>0</v>
      </c>
      <c r="S2389" s="6">
        <v>0</v>
      </c>
      <c r="T2389" s="6">
        <v>3.5874439461883409</v>
      </c>
      <c r="U2389" s="6">
        <v>0</v>
      </c>
      <c r="V2389" s="6">
        <v>0</v>
      </c>
      <c r="W2389" s="6">
        <v>0</v>
      </c>
      <c r="X2389" s="5">
        <v>55</v>
      </c>
      <c r="Y2389" s="5">
        <v>49</v>
      </c>
      <c r="Z2389" s="5">
        <v>0</v>
      </c>
      <c r="AA2389" s="5">
        <v>0</v>
      </c>
      <c r="AB2389" s="5">
        <v>0</v>
      </c>
      <c r="AC2389" s="5">
        <v>0</v>
      </c>
      <c r="AD2389" s="5">
        <v>55</v>
      </c>
      <c r="AE2389" s="5">
        <v>49</v>
      </c>
      <c r="AF2389" s="5">
        <v>0</v>
      </c>
      <c r="AG2389" s="6">
        <v>0</v>
      </c>
      <c r="AH2389" s="6">
        <v>89.090909090909093</v>
      </c>
      <c r="AI2389" s="3"/>
      <c r="AJ2389" s="3"/>
    </row>
    <row r="2390" spans="1:36" hidden="1" x14ac:dyDescent="0.2">
      <c r="A2390" s="1" t="str">
        <f t="shared" si="37"/>
        <v>Epsom and EwellMixed White and Asian</v>
      </c>
      <c r="B2390" s="3" t="s">
        <v>503</v>
      </c>
      <c r="C2390" s="3" t="s">
        <v>504</v>
      </c>
      <c r="D2390" s="3" t="s">
        <v>708</v>
      </c>
      <c r="E2390" s="5">
        <v>758</v>
      </c>
      <c r="F2390" s="5">
        <v>0</v>
      </c>
      <c r="G2390" s="5">
        <v>0</v>
      </c>
      <c r="H2390" s="5">
        <v>0</v>
      </c>
      <c r="I2390" s="5">
        <v>0</v>
      </c>
      <c r="J2390" s="5">
        <v>0</v>
      </c>
      <c r="K2390" s="5">
        <v>19</v>
      </c>
      <c r="L2390" s="5">
        <v>0</v>
      </c>
      <c r="M2390" s="5">
        <v>0</v>
      </c>
      <c r="N2390" s="5">
        <v>0</v>
      </c>
      <c r="O2390" s="6">
        <v>0</v>
      </c>
      <c r="P2390" s="6">
        <v>0</v>
      </c>
      <c r="Q2390" s="6">
        <v>0</v>
      </c>
      <c r="R2390" s="6">
        <v>0</v>
      </c>
      <c r="S2390" s="6">
        <v>0</v>
      </c>
      <c r="T2390" s="6">
        <v>2.5065963060686016</v>
      </c>
      <c r="U2390" s="6">
        <v>0</v>
      </c>
      <c r="V2390" s="6">
        <v>0</v>
      </c>
      <c r="W2390" s="6">
        <v>0</v>
      </c>
      <c r="X2390" s="5">
        <v>198</v>
      </c>
      <c r="Y2390" s="5">
        <v>182</v>
      </c>
      <c r="Z2390" s="5">
        <v>11</v>
      </c>
      <c r="AA2390" s="5">
        <v>0</v>
      </c>
      <c r="AB2390" s="5">
        <v>0</v>
      </c>
      <c r="AC2390" s="5">
        <v>0</v>
      </c>
      <c r="AD2390" s="5">
        <v>198</v>
      </c>
      <c r="AE2390" s="5">
        <v>182</v>
      </c>
      <c r="AF2390" s="5">
        <v>11</v>
      </c>
      <c r="AG2390" s="6">
        <v>6.0439560439560438</v>
      </c>
      <c r="AH2390" s="6">
        <v>91.919191919191917</v>
      </c>
      <c r="AI2390" s="3"/>
      <c r="AJ2390" s="3"/>
    </row>
    <row r="2391" spans="1:36" hidden="1" x14ac:dyDescent="0.2">
      <c r="A2391" s="1" t="str">
        <f t="shared" si="37"/>
        <v>Epsom and EwellMixed Other</v>
      </c>
      <c r="B2391" s="3" t="s">
        <v>503</v>
      </c>
      <c r="C2391" s="3" t="s">
        <v>504</v>
      </c>
      <c r="D2391" s="3" t="s">
        <v>709</v>
      </c>
      <c r="E2391" s="5">
        <v>535</v>
      </c>
      <c r="F2391" s="5">
        <v>0</v>
      </c>
      <c r="G2391" s="5">
        <v>0</v>
      </c>
      <c r="H2391" s="5">
        <v>0</v>
      </c>
      <c r="I2391" s="5">
        <v>0</v>
      </c>
      <c r="J2391" s="5">
        <v>0</v>
      </c>
      <c r="K2391" s="5">
        <v>7</v>
      </c>
      <c r="L2391" s="5">
        <v>0</v>
      </c>
      <c r="M2391" s="5">
        <v>0</v>
      </c>
      <c r="N2391" s="5">
        <v>0</v>
      </c>
      <c r="O2391" s="6">
        <v>0</v>
      </c>
      <c r="P2391" s="6">
        <v>0</v>
      </c>
      <c r="Q2391" s="6">
        <v>0</v>
      </c>
      <c r="R2391" s="6">
        <v>0</v>
      </c>
      <c r="S2391" s="6">
        <v>0</v>
      </c>
      <c r="T2391" s="6">
        <v>1.308411214953271</v>
      </c>
      <c r="U2391" s="6">
        <v>0</v>
      </c>
      <c r="V2391" s="6">
        <v>0</v>
      </c>
      <c r="W2391" s="6">
        <v>0</v>
      </c>
      <c r="X2391" s="5">
        <v>161</v>
      </c>
      <c r="Y2391" s="5">
        <v>138</v>
      </c>
      <c r="Z2391" s="5">
        <v>8</v>
      </c>
      <c r="AA2391" s="5">
        <v>0</v>
      </c>
      <c r="AB2391" s="5">
        <v>0</v>
      </c>
      <c r="AC2391" s="5">
        <v>0</v>
      </c>
      <c r="AD2391" s="5">
        <v>161</v>
      </c>
      <c r="AE2391" s="5">
        <v>138</v>
      </c>
      <c r="AF2391" s="5">
        <v>8</v>
      </c>
      <c r="AG2391" s="6">
        <v>5.7971014492753623</v>
      </c>
      <c r="AH2391" s="6">
        <v>85.714285714285708</v>
      </c>
      <c r="AI2391" s="3"/>
      <c r="AJ2391" s="3"/>
    </row>
    <row r="2392" spans="1:36" hidden="1" x14ac:dyDescent="0.2">
      <c r="A2392" s="1" t="str">
        <f t="shared" si="37"/>
        <v>Epsom and EwellIndian</v>
      </c>
      <c r="B2392" s="3" t="s">
        <v>503</v>
      </c>
      <c r="C2392" s="3" t="s">
        <v>504</v>
      </c>
      <c r="D2392" s="3" t="s">
        <v>710</v>
      </c>
      <c r="E2392" s="5">
        <v>1828</v>
      </c>
      <c r="F2392" s="5">
        <v>0</v>
      </c>
      <c r="G2392" s="5">
        <v>0</v>
      </c>
      <c r="H2392" s="5">
        <v>0</v>
      </c>
      <c r="I2392" s="5">
        <v>0</v>
      </c>
      <c r="J2392" s="5">
        <v>0</v>
      </c>
      <c r="K2392" s="5">
        <v>37</v>
      </c>
      <c r="L2392" s="5">
        <v>0</v>
      </c>
      <c r="M2392" s="5">
        <v>0</v>
      </c>
      <c r="N2392" s="5">
        <v>0</v>
      </c>
      <c r="O2392" s="6">
        <v>0</v>
      </c>
      <c r="P2392" s="6">
        <v>0</v>
      </c>
      <c r="Q2392" s="6">
        <v>0</v>
      </c>
      <c r="R2392" s="6">
        <v>0</v>
      </c>
      <c r="S2392" s="6">
        <v>0</v>
      </c>
      <c r="T2392" s="6">
        <v>2.0240700218818382</v>
      </c>
      <c r="U2392" s="6">
        <v>0</v>
      </c>
      <c r="V2392" s="6">
        <v>0</v>
      </c>
      <c r="W2392" s="6">
        <v>0</v>
      </c>
      <c r="X2392" s="5">
        <v>747</v>
      </c>
      <c r="Y2392" s="5">
        <v>676</v>
      </c>
      <c r="Z2392" s="5">
        <v>30</v>
      </c>
      <c r="AA2392" s="5">
        <v>0</v>
      </c>
      <c r="AB2392" s="5">
        <v>0</v>
      </c>
      <c r="AC2392" s="5">
        <v>0</v>
      </c>
      <c r="AD2392" s="5">
        <v>747</v>
      </c>
      <c r="AE2392" s="5">
        <v>676</v>
      </c>
      <c r="AF2392" s="5">
        <v>30</v>
      </c>
      <c r="AG2392" s="6">
        <v>4.4378698224852071</v>
      </c>
      <c r="AH2392" s="6">
        <v>90.495314591700136</v>
      </c>
      <c r="AI2392" s="3"/>
      <c r="AJ2392" s="3"/>
    </row>
    <row r="2393" spans="1:36" hidden="1" x14ac:dyDescent="0.2">
      <c r="A2393" s="1" t="str">
        <f t="shared" si="37"/>
        <v>Epsom and EwellPakistani</v>
      </c>
      <c r="B2393" s="3" t="s">
        <v>503</v>
      </c>
      <c r="C2393" s="3" t="s">
        <v>504</v>
      </c>
      <c r="D2393" s="3" t="s">
        <v>711</v>
      </c>
      <c r="E2393" s="5">
        <v>667</v>
      </c>
      <c r="F2393" s="5">
        <v>0</v>
      </c>
      <c r="G2393" s="5">
        <v>0</v>
      </c>
      <c r="H2393" s="5">
        <v>0</v>
      </c>
      <c r="I2393" s="5">
        <v>0</v>
      </c>
      <c r="J2393" s="5">
        <v>0</v>
      </c>
      <c r="K2393" s="5">
        <v>13</v>
      </c>
      <c r="L2393" s="5">
        <v>0</v>
      </c>
      <c r="M2393" s="5">
        <v>0</v>
      </c>
      <c r="N2393" s="5">
        <v>0</v>
      </c>
      <c r="O2393" s="6">
        <v>0</v>
      </c>
      <c r="P2393" s="6">
        <v>0</v>
      </c>
      <c r="Q2393" s="6">
        <v>0</v>
      </c>
      <c r="R2393" s="6">
        <v>0</v>
      </c>
      <c r="S2393" s="6">
        <v>0</v>
      </c>
      <c r="T2393" s="6">
        <v>1.9490254872563719</v>
      </c>
      <c r="U2393" s="6">
        <v>0</v>
      </c>
      <c r="V2393" s="6">
        <v>0</v>
      </c>
      <c r="W2393" s="6">
        <v>0</v>
      </c>
      <c r="X2393" s="5">
        <v>257</v>
      </c>
      <c r="Y2393" s="5">
        <v>195</v>
      </c>
      <c r="Z2393" s="5">
        <v>7</v>
      </c>
      <c r="AA2393" s="5">
        <v>0</v>
      </c>
      <c r="AB2393" s="5">
        <v>0</v>
      </c>
      <c r="AC2393" s="5">
        <v>0</v>
      </c>
      <c r="AD2393" s="5">
        <v>257</v>
      </c>
      <c r="AE2393" s="5">
        <v>195</v>
      </c>
      <c r="AF2393" s="5">
        <v>7</v>
      </c>
      <c r="AG2393" s="6">
        <v>3.5897435897435899</v>
      </c>
      <c r="AH2393" s="6">
        <v>75.875486381322958</v>
      </c>
      <c r="AI2393" s="3"/>
      <c r="AJ2393" s="3"/>
    </row>
    <row r="2394" spans="1:36" hidden="1" x14ac:dyDescent="0.2">
      <c r="A2394" s="1" t="str">
        <f t="shared" si="37"/>
        <v>Epsom and EwellBangladeshi</v>
      </c>
      <c r="B2394" s="3" t="s">
        <v>503</v>
      </c>
      <c r="C2394" s="3" t="s">
        <v>504</v>
      </c>
      <c r="D2394" s="3" t="s">
        <v>712</v>
      </c>
      <c r="E2394" s="5">
        <v>325</v>
      </c>
      <c r="F2394" s="5">
        <v>0</v>
      </c>
      <c r="G2394" s="5">
        <v>0</v>
      </c>
      <c r="H2394" s="5">
        <v>0</v>
      </c>
      <c r="I2394" s="5">
        <v>0</v>
      </c>
      <c r="J2394" s="5">
        <v>0</v>
      </c>
      <c r="K2394" s="5">
        <v>3</v>
      </c>
      <c r="L2394" s="5">
        <v>0</v>
      </c>
      <c r="M2394" s="5">
        <v>0</v>
      </c>
      <c r="N2394" s="5">
        <v>0</v>
      </c>
      <c r="O2394" s="6">
        <v>0</v>
      </c>
      <c r="P2394" s="6">
        <v>0</v>
      </c>
      <c r="Q2394" s="6">
        <v>0</v>
      </c>
      <c r="R2394" s="6">
        <v>0</v>
      </c>
      <c r="S2394" s="6">
        <v>0</v>
      </c>
      <c r="T2394" s="6">
        <v>0.92307692307692313</v>
      </c>
      <c r="U2394" s="6">
        <v>0</v>
      </c>
      <c r="V2394" s="6">
        <v>0</v>
      </c>
      <c r="W2394" s="6">
        <v>0</v>
      </c>
      <c r="X2394" s="5">
        <v>128</v>
      </c>
      <c r="Y2394" s="5">
        <v>97</v>
      </c>
      <c r="Z2394" s="5">
        <v>6</v>
      </c>
      <c r="AA2394" s="5">
        <v>0</v>
      </c>
      <c r="AB2394" s="5">
        <v>0</v>
      </c>
      <c r="AC2394" s="5">
        <v>0</v>
      </c>
      <c r="AD2394" s="5">
        <v>128</v>
      </c>
      <c r="AE2394" s="5">
        <v>97</v>
      </c>
      <c r="AF2394" s="5">
        <v>6</v>
      </c>
      <c r="AG2394" s="6">
        <v>6.1855670103092786</v>
      </c>
      <c r="AH2394" s="6">
        <v>75.78125</v>
      </c>
      <c r="AI2394" s="3"/>
      <c r="AJ2394" s="3"/>
    </row>
    <row r="2395" spans="1:36" hidden="1" x14ac:dyDescent="0.2">
      <c r="A2395" s="1" t="str">
        <f t="shared" si="37"/>
        <v>Epsom and EwellChinese</v>
      </c>
      <c r="B2395" s="3" t="s">
        <v>503</v>
      </c>
      <c r="C2395" s="3" t="s">
        <v>504</v>
      </c>
      <c r="D2395" s="3" t="s">
        <v>713</v>
      </c>
      <c r="E2395" s="5">
        <v>922</v>
      </c>
      <c r="F2395" s="5">
        <v>0</v>
      </c>
      <c r="G2395" s="5">
        <v>0</v>
      </c>
      <c r="H2395" s="5">
        <v>0</v>
      </c>
      <c r="I2395" s="5">
        <v>0</v>
      </c>
      <c r="J2395" s="5">
        <v>0</v>
      </c>
      <c r="K2395" s="5">
        <v>16</v>
      </c>
      <c r="L2395" s="5">
        <v>0</v>
      </c>
      <c r="M2395" s="5">
        <v>0</v>
      </c>
      <c r="N2395" s="5">
        <v>0</v>
      </c>
      <c r="O2395" s="6">
        <v>0</v>
      </c>
      <c r="P2395" s="6">
        <v>0</v>
      </c>
      <c r="Q2395" s="6">
        <v>0</v>
      </c>
      <c r="R2395" s="6">
        <v>0</v>
      </c>
      <c r="S2395" s="6">
        <v>0</v>
      </c>
      <c r="T2395" s="6">
        <v>1.735357917570499</v>
      </c>
      <c r="U2395" s="6">
        <v>0</v>
      </c>
      <c r="V2395" s="6">
        <v>0</v>
      </c>
      <c r="W2395" s="6">
        <v>0</v>
      </c>
      <c r="X2395" s="5">
        <v>345</v>
      </c>
      <c r="Y2395" s="5">
        <v>298</v>
      </c>
      <c r="Z2395" s="5">
        <v>13</v>
      </c>
      <c r="AA2395" s="5">
        <v>0</v>
      </c>
      <c r="AB2395" s="5">
        <v>0</v>
      </c>
      <c r="AC2395" s="5">
        <v>0</v>
      </c>
      <c r="AD2395" s="5">
        <v>345</v>
      </c>
      <c r="AE2395" s="5">
        <v>298</v>
      </c>
      <c r="AF2395" s="5">
        <v>13</v>
      </c>
      <c r="AG2395" s="6">
        <v>4.3624161073825505</v>
      </c>
      <c r="AH2395" s="6">
        <v>86.376811594202906</v>
      </c>
      <c r="AI2395" s="3"/>
      <c r="AJ2395" s="3"/>
    </row>
    <row r="2396" spans="1:36" hidden="1" x14ac:dyDescent="0.2">
      <c r="A2396" s="1" t="str">
        <f t="shared" si="37"/>
        <v>Epsom and EwellAsian Other</v>
      </c>
      <c r="B2396" s="3" t="s">
        <v>503</v>
      </c>
      <c r="C2396" s="3" t="s">
        <v>504</v>
      </c>
      <c r="D2396" s="3" t="s">
        <v>714</v>
      </c>
      <c r="E2396" s="5">
        <v>2742</v>
      </c>
      <c r="F2396" s="5">
        <v>0</v>
      </c>
      <c r="G2396" s="5">
        <v>0</v>
      </c>
      <c r="H2396" s="5">
        <v>0</v>
      </c>
      <c r="I2396" s="5">
        <v>0</v>
      </c>
      <c r="J2396" s="5">
        <v>0</v>
      </c>
      <c r="K2396" s="5">
        <v>23</v>
      </c>
      <c r="L2396" s="5">
        <v>0</v>
      </c>
      <c r="M2396" s="5">
        <v>0</v>
      </c>
      <c r="N2396" s="5">
        <v>0</v>
      </c>
      <c r="O2396" s="6">
        <v>0</v>
      </c>
      <c r="P2396" s="6">
        <v>0</v>
      </c>
      <c r="Q2396" s="6">
        <v>0</v>
      </c>
      <c r="R2396" s="6">
        <v>0</v>
      </c>
      <c r="S2396" s="6">
        <v>0</v>
      </c>
      <c r="T2396" s="6">
        <v>0.83880379285193285</v>
      </c>
      <c r="U2396" s="6">
        <v>0</v>
      </c>
      <c r="V2396" s="6">
        <v>0</v>
      </c>
      <c r="W2396" s="6">
        <v>0</v>
      </c>
      <c r="X2396" s="5">
        <v>1073</v>
      </c>
      <c r="Y2396" s="5">
        <v>903</v>
      </c>
      <c r="Z2396" s="5">
        <v>35</v>
      </c>
      <c r="AA2396" s="5">
        <v>0</v>
      </c>
      <c r="AB2396" s="5">
        <v>0</v>
      </c>
      <c r="AC2396" s="5">
        <v>0</v>
      </c>
      <c r="AD2396" s="5">
        <v>1073</v>
      </c>
      <c r="AE2396" s="5">
        <v>903</v>
      </c>
      <c r="AF2396" s="5">
        <v>35</v>
      </c>
      <c r="AG2396" s="6">
        <v>3.8759689922480618</v>
      </c>
      <c r="AH2396" s="6">
        <v>84.156570363466912</v>
      </c>
      <c r="AI2396" s="3"/>
      <c r="AJ2396" s="3"/>
    </row>
    <row r="2397" spans="1:36" hidden="1" x14ac:dyDescent="0.2">
      <c r="A2397" s="1" t="str">
        <f t="shared" si="37"/>
        <v>Epsom and EwellBlack African</v>
      </c>
      <c r="B2397" s="3" t="s">
        <v>503</v>
      </c>
      <c r="C2397" s="3" t="s">
        <v>504</v>
      </c>
      <c r="D2397" s="3" t="s">
        <v>715</v>
      </c>
      <c r="E2397" s="5">
        <v>679</v>
      </c>
      <c r="F2397" s="5">
        <v>0</v>
      </c>
      <c r="G2397" s="5">
        <v>0</v>
      </c>
      <c r="H2397" s="5">
        <v>0</v>
      </c>
      <c r="I2397" s="5">
        <v>0</v>
      </c>
      <c r="J2397" s="5">
        <v>0</v>
      </c>
      <c r="K2397" s="5">
        <v>6</v>
      </c>
      <c r="L2397" s="5">
        <v>0</v>
      </c>
      <c r="M2397" s="5">
        <v>0</v>
      </c>
      <c r="N2397" s="5">
        <v>0</v>
      </c>
      <c r="O2397" s="6">
        <v>0</v>
      </c>
      <c r="P2397" s="6">
        <v>0</v>
      </c>
      <c r="Q2397" s="6">
        <v>0</v>
      </c>
      <c r="R2397" s="6">
        <v>0</v>
      </c>
      <c r="S2397" s="6">
        <v>0</v>
      </c>
      <c r="T2397" s="6">
        <v>0.88365243004418259</v>
      </c>
      <c r="U2397" s="6">
        <v>0</v>
      </c>
      <c r="V2397" s="6">
        <v>0</v>
      </c>
      <c r="W2397" s="6">
        <v>0</v>
      </c>
      <c r="X2397" s="5">
        <v>311</v>
      </c>
      <c r="Y2397" s="5">
        <v>283</v>
      </c>
      <c r="Z2397" s="5">
        <v>18</v>
      </c>
      <c r="AA2397" s="5">
        <v>0</v>
      </c>
      <c r="AB2397" s="5">
        <v>0</v>
      </c>
      <c r="AC2397" s="5">
        <v>0</v>
      </c>
      <c r="AD2397" s="5">
        <v>311</v>
      </c>
      <c r="AE2397" s="5">
        <v>283</v>
      </c>
      <c r="AF2397" s="5">
        <v>18</v>
      </c>
      <c r="AG2397" s="6">
        <v>6.3604240282685511</v>
      </c>
      <c r="AH2397" s="6">
        <v>90.9967845659164</v>
      </c>
      <c r="AI2397" s="3"/>
      <c r="AJ2397" s="3"/>
    </row>
    <row r="2398" spans="1:36" hidden="1" x14ac:dyDescent="0.2">
      <c r="A2398" s="1" t="str">
        <f t="shared" si="37"/>
        <v>Epsom and EwellBlack Caribbean</v>
      </c>
      <c r="B2398" s="3" t="s">
        <v>503</v>
      </c>
      <c r="C2398" s="3" t="s">
        <v>504</v>
      </c>
      <c r="D2398" s="3" t="s">
        <v>716</v>
      </c>
      <c r="E2398" s="5">
        <v>304</v>
      </c>
      <c r="F2398" s="5">
        <v>0</v>
      </c>
      <c r="G2398" s="5">
        <v>0</v>
      </c>
      <c r="H2398" s="5">
        <v>0</v>
      </c>
      <c r="I2398" s="5">
        <v>0</v>
      </c>
      <c r="J2398" s="5">
        <v>0</v>
      </c>
      <c r="K2398" s="5">
        <v>4</v>
      </c>
      <c r="L2398" s="5">
        <v>0</v>
      </c>
      <c r="M2398" s="5">
        <v>0</v>
      </c>
      <c r="N2398" s="5">
        <v>0</v>
      </c>
      <c r="O2398" s="6">
        <v>0</v>
      </c>
      <c r="P2398" s="6">
        <v>0</v>
      </c>
      <c r="Q2398" s="6">
        <v>0</v>
      </c>
      <c r="R2398" s="6">
        <v>0</v>
      </c>
      <c r="S2398" s="6">
        <v>0</v>
      </c>
      <c r="T2398" s="6">
        <v>1.3157894736842106</v>
      </c>
      <c r="U2398" s="6">
        <v>0</v>
      </c>
      <c r="V2398" s="6">
        <v>0</v>
      </c>
      <c r="W2398" s="6">
        <v>0</v>
      </c>
      <c r="X2398" s="5">
        <v>129</v>
      </c>
      <c r="Y2398" s="5">
        <v>110</v>
      </c>
      <c r="Z2398" s="5">
        <v>3</v>
      </c>
      <c r="AA2398" s="5">
        <v>0</v>
      </c>
      <c r="AB2398" s="5">
        <v>0</v>
      </c>
      <c r="AC2398" s="5">
        <v>0</v>
      </c>
      <c r="AD2398" s="5">
        <v>129</v>
      </c>
      <c r="AE2398" s="5">
        <v>110</v>
      </c>
      <c r="AF2398" s="5">
        <v>3</v>
      </c>
      <c r="AG2398" s="6">
        <v>2.7272727272727271</v>
      </c>
      <c r="AH2398" s="6">
        <v>85.271317829457359</v>
      </c>
      <c r="AI2398" s="3"/>
      <c r="AJ2398" s="3"/>
    </row>
    <row r="2399" spans="1:36" hidden="1" x14ac:dyDescent="0.2">
      <c r="A2399" s="1" t="str">
        <f t="shared" si="37"/>
        <v>Epsom and EwellBlack Other</v>
      </c>
      <c r="B2399" s="3" t="s">
        <v>503</v>
      </c>
      <c r="C2399" s="3" t="s">
        <v>504</v>
      </c>
      <c r="D2399" s="3" t="s">
        <v>717</v>
      </c>
      <c r="E2399" s="5">
        <v>145</v>
      </c>
      <c r="F2399" s="5">
        <v>0</v>
      </c>
      <c r="G2399" s="5">
        <v>0</v>
      </c>
      <c r="H2399" s="5">
        <v>0</v>
      </c>
      <c r="I2399" s="5">
        <v>0</v>
      </c>
      <c r="J2399" s="5">
        <v>0</v>
      </c>
      <c r="K2399" s="5">
        <v>1</v>
      </c>
      <c r="L2399" s="5">
        <v>0</v>
      </c>
      <c r="M2399" s="5">
        <v>0</v>
      </c>
      <c r="N2399" s="5">
        <v>0</v>
      </c>
      <c r="O2399" s="6">
        <v>0</v>
      </c>
      <c r="P2399" s="6">
        <v>0</v>
      </c>
      <c r="Q2399" s="6">
        <v>0</v>
      </c>
      <c r="R2399" s="6">
        <v>0</v>
      </c>
      <c r="S2399" s="6">
        <v>0</v>
      </c>
      <c r="T2399" s="6">
        <v>0.68965517241379315</v>
      </c>
      <c r="U2399" s="6">
        <v>0</v>
      </c>
      <c r="V2399" s="6">
        <v>0</v>
      </c>
      <c r="W2399" s="6">
        <v>0</v>
      </c>
      <c r="X2399" s="5">
        <v>62</v>
      </c>
      <c r="Y2399" s="5">
        <v>55</v>
      </c>
      <c r="Z2399" s="5">
        <v>5</v>
      </c>
      <c r="AA2399" s="5">
        <v>0</v>
      </c>
      <c r="AB2399" s="5">
        <v>0</v>
      </c>
      <c r="AC2399" s="5">
        <v>0</v>
      </c>
      <c r="AD2399" s="5">
        <v>62</v>
      </c>
      <c r="AE2399" s="5">
        <v>55</v>
      </c>
      <c r="AF2399" s="5">
        <v>5</v>
      </c>
      <c r="AG2399" s="6">
        <v>9.0909090909090917</v>
      </c>
      <c r="AH2399" s="6">
        <v>88.709677419354833</v>
      </c>
      <c r="AI2399" s="3"/>
      <c r="AJ2399" s="3"/>
    </row>
    <row r="2400" spans="1:36" hidden="1" x14ac:dyDescent="0.2">
      <c r="A2400" s="1" t="str">
        <f t="shared" si="37"/>
        <v>Epsom and EwellArab</v>
      </c>
      <c r="B2400" s="3" t="s">
        <v>503</v>
      </c>
      <c r="C2400" s="3" t="s">
        <v>504</v>
      </c>
      <c r="D2400" s="3" t="s">
        <v>699</v>
      </c>
      <c r="E2400" s="5">
        <v>538</v>
      </c>
      <c r="F2400" s="5">
        <v>0</v>
      </c>
      <c r="G2400" s="5">
        <v>0</v>
      </c>
      <c r="H2400" s="5">
        <v>0</v>
      </c>
      <c r="I2400" s="5">
        <v>0</v>
      </c>
      <c r="J2400" s="5">
        <v>0</v>
      </c>
      <c r="K2400" s="5">
        <v>17</v>
      </c>
      <c r="L2400" s="5">
        <v>0</v>
      </c>
      <c r="M2400" s="5">
        <v>0</v>
      </c>
      <c r="N2400" s="5">
        <v>0</v>
      </c>
      <c r="O2400" s="6">
        <v>0</v>
      </c>
      <c r="P2400" s="6">
        <v>0</v>
      </c>
      <c r="Q2400" s="6">
        <v>0</v>
      </c>
      <c r="R2400" s="6">
        <v>0</v>
      </c>
      <c r="S2400" s="6">
        <v>0</v>
      </c>
      <c r="T2400" s="6">
        <v>3.1598513011152418</v>
      </c>
      <c r="U2400" s="6">
        <v>0</v>
      </c>
      <c r="V2400" s="6">
        <v>0</v>
      </c>
      <c r="W2400" s="6">
        <v>0</v>
      </c>
      <c r="X2400" s="5">
        <v>206</v>
      </c>
      <c r="Y2400" s="5">
        <v>155</v>
      </c>
      <c r="Z2400" s="5">
        <v>16</v>
      </c>
      <c r="AA2400" s="5">
        <v>0</v>
      </c>
      <c r="AB2400" s="5">
        <v>0</v>
      </c>
      <c r="AC2400" s="5">
        <v>0</v>
      </c>
      <c r="AD2400" s="5">
        <v>206</v>
      </c>
      <c r="AE2400" s="5">
        <v>155</v>
      </c>
      <c r="AF2400" s="5">
        <v>16</v>
      </c>
      <c r="AG2400" s="6">
        <v>10.32258064516129</v>
      </c>
      <c r="AH2400" s="6">
        <v>75.242718446601941</v>
      </c>
      <c r="AI2400" s="3"/>
      <c r="AJ2400" s="3"/>
    </row>
    <row r="2401" spans="1:36" hidden="1" x14ac:dyDescent="0.2">
      <c r="A2401" s="1" t="str">
        <f t="shared" si="37"/>
        <v>Epsom and EwellOther</v>
      </c>
      <c r="B2401" s="3" t="s">
        <v>503</v>
      </c>
      <c r="C2401" s="3" t="s">
        <v>504</v>
      </c>
      <c r="D2401" s="3" t="s">
        <v>718</v>
      </c>
      <c r="E2401" s="5">
        <v>528</v>
      </c>
      <c r="F2401" s="5">
        <v>0</v>
      </c>
      <c r="G2401" s="5">
        <v>0</v>
      </c>
      <c r="H2401" s="5">
        <v>0</v>
      </c>
      <c r="I2401" s="5">
        <v>0</v>
      </c>
      <c r="J2401" s="5">
        <v>0</v>
      </c>
      <c r="K2401" s="5">
        <v>7</v>
      </c>
      <c r="L2401" s="5">
        <v>0</v>
      </c>
      <c r="M2401" s="5">
        <v>0</v>
      </c>
      <c r="N2401" s="5">
        <v>0</v>
      </c>
      <c r="O2401" s="6">
        <v>0</v>
      </c>
      <c r="P2401" s="6">
        <v>0</v>
      </c>
      <c r="Q2401" s="6">
        <v>0</v>
      </c>
      <c r="R2401" s="6">
        <v>0</v>
      </c>
      <c r="S2401" s="6">
        <v>0</v>
      </c>
      <c r="T2401" s="6">
        <v>1.3257575757575757</v>
      </c>
      <c r="U2401" s="6">
        <v>0</v>
      </c>
      <c r="V2401" s="6">
        <v>0</v>
      </c>
      <c r="W2401" s="6">
        <v>0</v>
      </c>
      <c r="X2401" s="5">
        <v>210</v>
      </c>
      <c r="Y2401" s="5">
        <v>179</v>
      </c>
      <c r="Z2401" s="5">
        <v>18</v>
      </c>
      <c r="AA2401" s="5">
        <v>0</v>
      </c>
      <c r="AB2401" s="5">
        <v>0</v>
      </c>
      <c r="AC2401" s="5">
        <v>0</v>
      </c>
      <c r="AD2401" s="5">
        <v>210</v>
      </c>
      <c r="AE2401" s="5">
        <v>179</v>
      </c>
      <c r="AF2401" s="5">
        <v>18</v>
      </c>
      <c r="AG2401" s="6">
        <v>10.05586592178771</v>
      </c>
      <c r="AH2401" s="6">
        <v>85.238095238095241</v>
      </c>
      <c r="AI2401" s="3"/>
      <c r="AJ2401" s="3"/>
    </row>
    <row r="2402" spans="1:36" x14ac:dyDescent="0.2">
      <c r="A2402" s="1" t="str">
        <f t="shared" si="37"/>
        <v>ErewashAll people</v>
      </c>
      <c r="B2402" s="3" t="s">
        <v>195</v>
      </c>
      <c r="C2402" s="3" t="s">
        <v>196</v>
      </c>
      <c r="D2402" s="3" t="s">
        <v>700</v>
      </c>
      <c r="E2402" s="5">
        <v>112081</v>
      </c>
      <c r="F2402" s="5">
        <v>4677</v>
      </c>
      <c r="G2402" s="5">
        <v>4443</v>
      </c>
      <c r="H2402" s="5">
        <v>7684</v>
      </c>
      <c r="I2402" s="5">
        <v>1499</v>
      </c>
      <c r="J2402" s="5">
        <v>13551</v>
      </c>
      <c r="K2402" s="5">
        <v>0</v>
      </c>
      <c r="L2402" s="5">
        <v>4361</v>
      </c>
      <c r="M2402" s="5">
        <v>9393</v>
      </c>
      <c r="N2402" s="5">
        <v>0</v>
      </c>
      <c r="O2402" s="6">
        <v>4.1728749743489084</v>
      </c>
      <c r="P2402" s="6">
        <v>3.9640973938490913</v>
      </c>
      <c r="Q2402" s="6">
        <v>6.8557561049598057</v>
      </c>
      <c r="R2402" s="6">
        <v>1.3374256118342984</v>
      </c>
      <c r="S2402" s="6">
        <v>12.090363219457357</v>
      </c>
      <c r="T2402" s="6">
        <v>0</v>
      </c>
      <c r="U2402" s="6">
        <v>3.8909360194859075</v>
      </c>
      <c r="V2402" s="6">
        <v>8.3805462121144529</v>
      </c>
      <c r="W2402" s="6">
        <v>0</v>
      </c>
      <c r="X2402" s="5">
        <v>37770</v>
      </c>
      <c r="Y2402" s="5">
        <v>33686</v>
      </c>
      <c r="Z2402" s="5">
        <v>1820</v>
      </c>
      <c r="AA2402" s="5">
        <v>0</v>
      </c>
      <c r="AB2402" s="5">
        <v>0</v>
      </c>
      <c r="AC2402" s="5">
        <v>0</v>
      </c>
      <c r="AD2402" s="5">
        <v>37770</v>
      </c>
      <c r="AE2402" s="5">
        <v>33686</v>
      </c>
      <c r="AF2402" s="5">
        <v>1820</v>
      </c>
      <c r="AG2402" s="6">
        <v>5.4028379742326189</v>
      </c>
      <c r="AH2402" s="6">
        <v>89.187185597034684</v>
      </c>
      <c r="AI2402" s="3"/>
      <c r="AJ2402" s="3"/>
    </row>
    <row r="2403" spans="1:36" hidden="1" x14ac:dyDescent="0.2">
      <c r="A2403" s="1" t="str">
        <f t="shared" si="37"/>
        <v>ErewashWhite British</v>
      </c>
      <c r="B2403" s="3" t="s">
        <v>195</v>
      </c>
      <c r="C2403" s="3" t="s">
        <v>196</v>
      </c>
      <c r="D2403" s="3" t="s">
        <v>701</v>
      </c>
      <c r="E2403" s="5">
        <v>106673</v>
      </c>
      <c r="F2403" s="5">
        <v>4473</v>
      </c>
      <c r="G2403" s="5">
        <v>4240</v>
      </c>
      <c r="H2403" s="5">
        <v>7346</v>
      </c>
      <c r="I2403" s="5">
        <v>1442</v>
      </c>
      <c r="J2403" s="5">
        <v>13090</v>
      </c>
      <c r="K2403" s="5">
        <v>0</v>
      </c>
      <c r="L2403" s="5">
        <v>4095</v>
      </c>
      <c r="M2403" s="5">
        <v>8730</v>
      </c>
      <c r="N2403" s="5">
        <v>0</v>
      </c>
      <c r="O2403" s="6">
        <v>4.1931885294310653</v>
      </c>
      <c r="P2403" s="6">
        <v>3.9747639983875955</v>
      </c>
      <c r="Q2403" s="6">
        <v>6.8864661160743577</v>
      </c>
      <c r="R2403" s="6">
        <v>1.3517947371874794</v>
      </c>
      <c r="S2403" s="6">
        <v>12.27114640068246</v>
      </c>
      <c r="T2403" s="6">
        <v>0</v>
      </c>
      <c r="U2403" s="6">
        <v>3.8388345691974539</v>
      </c>
      <c r="V2403" s="6">
        <v>8.1838890815857805</v>
      </c>
      <c r="W2403" s="6">
        <v>0</v>
      </c>
      <c r="X2403" s="5">
        <v>35565</v>
      </c>
      <c r="Y2403" s="5">
        <v>31691</v>
      </c>
      <c r="Z2403" s="5">
        <v>1704</v>
      </c>
      <c r="AA2403" s="5">
        <v>0</v>
      </c>
      <c r="AB2403" s="5">
        <v>0</v>
      </c>
      <c r="AC2403" s="5">
        <v>0</v>
      </c>
      <c r="AD2403" s="5">
        <v>35565</v>
      </c>
      <c r="AE2403" s="5">
        <v>31691</v>
      </c>
      <c r="AF2403" s="5">
        <v>1704</v>
      </c>
      <c r="AG2403" s="6">
        <v>5.3769208923669183</v>
      </c>
      <c r="AH2403" s="6">
        <v>89.107268381836079</v>
      </c>
      <c r="AI2403" s="3"/>
      <c r="AJ2403" s="3"/>
    </row>
    <row r="2404" spans="1:36" hidden="1" x14ac:dyDescent="0.2">
      <c r="A2404" s="1" t="str">
        <f t="shared" si="37"/>
        <v>ErewashMinorities - all other than White British</v>
      </c>
      <c r="B2404" s="3" t="s">
        <v>195</v>
      </c>
      <c r="C2404" s="3" t="s">
        <v>196</v>
      </c>
      <c r="D2404" s="3" t="s">
        <v>702</v>
      </c>
      <c r="E2404" s="5">
        <v>5408</v>
      </c>
      <c r="F2404" s="5">
        <v>204</v>
      </c>
      <c r="G2404" s="5">
        <v>203</v>
      </c>
      <c r="H2404" s="5">
        <v>338</v>
      </c>
      <c r="I2404" s="5">
        <v>57</v>
      </c>
      <c r="J2404" s="5">
        <v>461</v>
      </c>
      <c r="K2404" s="5">
        <v>0</v>
      </c>
      <c r="L2404" s="5">
        <v>266</v>
      </c>
      <c r="M2404" s="5">
        <v>663</v>
      </c>
      <c r="N2404" s="5">
        <v>0</v>
      </c>
      <c r="O2404" s="6">
        <v>3.7721893491124261</v>
      </c>
      <c r="P2404" s="6">
        <v>3.7536982248520712</v>
      </c>
      <c r="Q2404" s="6">
        <v>6.25</v>
      </c>
      <c r="R2404" s="6">
        <v>1.0539940828402368</v>
      </c>
      <c r="S2404" s="6">
        <v>8.5244082840236679</v>
      </c>
      <c r="T2404" s="6">
        <v>0</v>
      </c>
      <c r="U2404" s="6">
        <v>4.918639053254438</v>
      </c>
      <c r="V2404" s="6">
        <v>12.259615384615385</v>
      </c>
      <c r="W2404" s="6">
        <v>0</v>
      </c>
      <c r="X2404" s="5">
        <v>2205</v>
      </c>
      <c r="Y2404" s="5">
        <v>1995</v>
      </c>
      <c r="Z2404" s="5">
        <v>116</v>
      </c>
      <c r="AA2404" s="5">
        <v>0</v>
      </c>
      <c r="AB2404" s="5">
        <v>0</v>
      </c>
      <c r="AC2404" s="5">
        <v>0</v>
      </c>
      <c r="AD2404" s="5">
        <v>2205</v>
      </c>
      <c r="AE2404" s="5">
        <v>1995</v>
      </c>
      <c r="AF2404" s="5">
        <v>116</v>
      </c>
      <c r="AG2404" s="6">
        <v>5.81453634085213</v>
      </c>
      <c r="AH2404" s="6">
        <v>90.476190476190482</v>
      </c>
      <c r="AI2404" s="3"/>
      <c r="AJ2404" s="3"/>
    </row>
    <row r="2405" spans="1:36" hidden="1" x14ac:dyDescent="0.2">
      <c r="A2405" s="1" t="str">
        <f t="shared" si="37"/>
        <v>ErewashWhite Irish</v>
      </c>
      <c r="B2405" s="3" t="s">
        <v>195</v>
      </c>
      <c r="C2405" s="3" t="s">
        <v>196</v>
      </c>
      <c r="D2405" s="3" t="s">
        <v>703</v>
      </c>
      <c r="E2405" s="5">
        <v>574</v>
      </c>
      <c r="F2405" s="5">
        <v>20</v>
      </c>
      <c r="G2405" s="5">
        <v>17</v>
      </c>
      <c r="H2405" s="5">
        <v>42</v>
      </c>
      <c r="I2405" s="5">
        <v>6</v>
      </c>
      <c r="J2405" s="5">
        <v>57</v>
      </c>
      <c r="K2405" s="5">
        <v>0</v>
      </c>
      <c r="L2405" s="5">
        <v>28</v>
      </c>
      <c r="M2405" s="5">
        <v>63</v>
      </c>
      <c r="N2405" s="5">
        <v>0</v>
      </c>
      <c r="O2405" s="6">
        <v>3.484320557491289</v>
      </c>
      <c r="P2405" s="6">
        <v>2.9616724738675959</v>
      </c>
      <c r="Q2405" s="6">
        <v>7.3170731707317076</v>
      </c>
      <c r="R2405" s="6">
        <v>1.0452961672473868</v>
      </c>
      <c r="S2405" s="6">
        <v>9.9303135888501739</v>
      </c>
      <c r="T2405" s="6">
        <v>0</v>
      </c>
      <c r="U2405" s="6">
        <v>4.8780487804878048</v>
      </c>
      <c r="V2405" s="6">
        <v>10.975609756097562</v>
      </c>
      <c r="W2405" s="6">
        <v>0</v>
      </c>
      <c r="X2405" s="5">
        <v>174</v>
      </c>
      <c r="Y2405" s="5">
        <v>167</v>
      </c>
      <c r="Z2405" s="5">
        <v>7</v>
      </c>
      <c r="AA2405" s="5">
        <v>0</v>
      </c>
      <c r="AB2405" s="5">
        <v>0</v>
      </c>
      <c r="AC2405" s="5">
        <v>0</v>
      </c>
      <c r="AD2405" s="5">
        <v>174</v>
      </c>
      <c r="AE2405" s="5">
        <v>167</v>
      </c>
      <c r="AF2405" s="5">
        <v>7</v>
      </c>
      <c r="AG2405" s="6">
        <v>4.1916167664670656</v>
      </c>
      <c r="AH2405" s="6">
        <v>95.977011494252878</v>
      </c>
      <c r="AI2405" s="3"/>
      <c r="AJ2405" s="3"/>
    </row>
    <row r="2406" spans="1:36" hidden="1" x14ac:dyDescent="0.2">
      <c r="A2406" s="1" t="str">
        <f t="shared" si="37"/>
        <v>ErewashWhite Gyspy or Irish Traveller</v>
      </c>
      <c r="B2406" s="3" t="s">
        <v>195</v>
      </c>
      <c r="C2406" s="3" t="s">
        <v>196</v>
      </c>
      <c r="D2406" s="3" t="s">
        <v>704</v>
      </c>
      <c r="E2406" s="5">
        <v>29</v>
      </c>
      <c r="F2406" s="5">
        <v>1</v>
      </c>
      <c r="G2406" s="5">
        <v>2</v>
      </c>
      <c r="H2406" s="5">
        <v>3</v>
      </c>
      <c r="I2406" s="5">
        <v>0</v>
      </c>
      <c r="J2406" s="5">
        <v>4</v>
      </c>
      <c r="K2406" s="5">
        <v>0</v>
      </c>
      <c r="L2406" s="5">
        <v>0</v>
      </c>
      <c r="M2406" s="5">
        <v>2</v>
      </c>
      <c r="N2406" s="5">
        <v>0</v>
      </c>
      <c r="O2406" s="6">
        <v>3.4482758620689653</v>
      </c>
      <c r="P2406" s="6">
        <v>6.8965517241379306</v>
      </c>
      <c r="Q2406" s="6">
        <v>10.344827586206897</v>
      </c>
      <c r="R2406" s="6">
        <v>0</v>
      </c>
      <c r="S2406" s="6">
        <v>13.793103448275861</v>
      </c>
      <c r="T2406" s="6">
        <v>0</v>
      </c>
      <c r="U2406" s="6">
        <v>0</v>
      </c>
      <c r="V2406" s="6">
        <v>6.8965517241379306</v>
      </c>
      <c r="W2406" s="6">
        <v>0</v>
      </c>
      <c r="X2406" s="5">
        <v>12</v>
      </c>
      <c r="Y2406" s="5">
        <v>9</v>
      </c>
      <c r="Z2406" s="5">
        <v>1</v>
      </c>
      <c r="AA2406" s="5">
        <v>0</v>
      </c>
      <c r="AB2406" s="5">
        <v>0</v>
      </c>
      <c r="AC2406" s="5">
        <v>0</v>
      </c>
      <c r="AD2406" s="5">
        <v>12</v>
      </c>
      <c r="AE2406" s="5">
        <v>9</v>
      </c>
      <c r="AF2406" s="5">
        <v>1</v>
      </c>
      <c r="AG2406" s="6">
        <v>11.111111111111111</v>
      </c>
      <c r="AH2406" s="6">
        <v>75</v>
      </c>
      <c r="AI2406" s="3"/>
      <c r="AJ2406" s="3"/>
    </row>
    <row r="2407" spans="1:36" hidden="1" x14ac:dyDescent="0.2">
      <c r="A2407" s="1" t="str">
        <f t="shared" si="37"/>
        <v>ErewashWhite Other</v>
      </c>
      <c r="B2407" s="3" t="s">
        <v>195</v>
      </c>
      <c r="C2407" s="3" t="s">
        <v>196</v>
      </c>
      <c r="D2407" s="3" t="s">
        <v>705</v>
      </c>
      <c r="E2407" s="5">
        <v>1489</v>
      </c>
      <c r="F2407" s="5">
        <v>54</v>
      </c>
      <c r="G2407" s="5">
        <v>43</v>
      </c>
      <c r="H2407" s="5">
        <v>80</v>
      </c>
      <c r="I2407" s="5">
        <v>13</v>
      </c>
      <c r="J2407" s="5">
        <v>149</v>
      </c>
      <c r="K2407" s="5">
        <v>0</v>
      </c>
      <c r="L2407" s="5">
        <v>89</v>
      </c>
      <c r="M2407" s="5">
        <v>227</v>
      </c>
      <c r="N2407" s="5">
        <v>0</v>
      </c>
      <c r="O2407" s="6">
        <v>3.6265950302216252</v>
      </c>
      <c r="P2407" s="6">
        <v>2.8878441907320349</v>
      </c>
      <c r="Q2407" s="6">
        <v>5.3727333781061111</v>
      </c>
      <c r="R2407" s="6">
        <v>0.87306917394224315</v>
      </c>
      <c r="S2407" s="6">
        <v>10.006715916722632</v>
      </c>
      <c r="T2407" s="6">
        <v>0</v>
      </c>
      <c r="U2407" s="6">
        <v>5.9771658831430488</v>
      </c>
      <c r="V2407" s="6">
        <v>15.245130960376091</v>
      </c>
      <c r="W2407" s="6">
        <v>0</v>
      </c>
      <c r="X2407" s="5">
        <v>786</v>
      </c>
      <c r="Y2407" s="5">
        <v>706</v>
      </c>
      <c r="Z2407" s="5">
        <v>38</v>
      </c>
      <c r="AA2407" s="5">
        <v>0</v>
      </c>
      <c r="AB2407" s="5">
        <v>0</v>
      </c>
      <c r="AC2407" s="5">
        <v>0</v>
      </c>
      <c r="AD2407" s="5">
        <v>786</v>
      </c>
      <c r="AE2407" s="5">
        <v>706</v>
      </c>
      <c r="AF2407" s="5">
        <v>38</v>
      </c>
      <c r="AG2407" s="6">
        <v>5.3824362606232299</v>
      </c>
      <c r="AH2407" s="6">
        <v>89.821882951653947</v>
      </c>
      <c r="AI2407" s="3"/>
      <c r="AJ2407" s="3"/>
    </row>
    <row r="2408" spans="1:36" hidden="1" x14ac:dyDescent="0.2">
      <c r="A2408" s="1" t="str">
        <f t="shared" si="37"/>
        <v>ErewashMixed White and Black Caribbean</v>
      </c>
      <c r="B2408" s="3" t="s">
        <v>195</v>
      </c>
      <c r="C2408" s="3" t="s">
        <v>196</v>
      </c>
      <c r="D2408" s="3" t="s">
        <v>706</v>
      </c>
      <c r="E2408" s="5">
        <v>734</v>
      </c>
      <c r="F2408" s="5">
        <v>51</v>
      </c>
      <c r="G2408" s="5">
        <v>51</v>
      </c>
      <c r="H2408" s="5">
        <v>83</v>
      </c>
      <c r="I2408" s="5">
        <v>10</v>
      </c>
      <c r="J2408" s="5">
        <v>99</v>
      </c>
      <c r="K2408" s="5">
        <v>0</v>
      </c>
      <c r="L2408" s="5">
        <v>42</v>
      </c>
      <c r="M2408" s="5">
        <v>94</v>
      </c>
      <c r="N2408" s="5">
        <v>0</v>
      </c>
      <c r="O2408" s="6">
        <v>6.9482288828337877</v>
      </c>
      <c r="P2408" s="6">
        <v>6.9482288828337877</v>
      </c>
      <c r="Q2408" s="6">
        <v>11.307901907356948</v>
      </c>
      <c r="R2408" s="6">
        <v>1.3623978201634876</v>
      </c>
      <c r="S2408" s="6">
        <v>13.487738419618529</v>
      </c>
      <c r="T2408" s="6">
        <v>0</v>
      </c>
      <c r="U2408" s="6">
        <v>5.7220708446866482</v>
      </c>
      <c r="V2408" s="6">
        <v>12.806539509536785</v>
      </c>
      <c r="W2408" s="6">
        <v>0</v>
      </c>
      <c r="X2408" s="5">
        <v>164</v>
      </c>
      <c r="Y2408" s="5">
        <v>146</v>
      </c>
      <c r="Z2408" s="5">
        <v>22</v>
      </c>
      <c r="AA2408" s="5">
        <v>0</v>
      </c>
      <c r="AB2408" s="5">
        <v>0</v>
      </c>
      <c r="AC2408" s="5">
        <v>0</v>
      </c>
      <c r="AD2408" s="5">
        <v>164</v>
      </c>
      <c r="AE2408" s="5">
        <v>146</v>
      </c>
      <c r="AF2408" s="5">
        <v>22</v>
      </c>
      <c r="AG2408" s="6">
        <v>15.068493150684931</v>
      </c>
      <c r="AH2408" s="6">
        <v>89.024390243902445</v>
      </c>
      <c r="AI2408" s="3"/>
      <c r="AJ2408" s="3"/>
    </row>
    <row r="2409" spans="1:36" hidden="1" x14ac:dyDescent="0.2">
      <c r="A2409" s="1" t="str">
        <f t="shared" si="37"/>
        <v>ErewashMixed White and Black African</v>
      </c>
      <c r="B2409" s="3" t="s">
        <v>195</v>
      </c>
      <c r="C2409" s="3" t="s">
        <v>196</v>
      </c>
      <c r="D2409" s="3" t="s">
        <v>707</v>
      </c>
      <c r="E2409" s="5">
        <v>72</v>
      </c>
      <c r="F2409" s="5">
        <v>3</v>
      </c>
      <c r="G2409" s="5">
        <v>3</v>
      </c>
      <c r="H2409" s="5">
        <v>7</v>
      </c>
      <c r="I2409" s="5">
        <v>1</v>
      </c>
      <c r="J2409" s="5">
        <v>8</v>
      </c>
      <c r="K2409" s="5">
        <v>0</v>
      </c>
      <c r="L2409" s="5">
        <v>1</v>
      </c>
      <c r="M2409" s="5">
        <v>2</v>
      </c>
      <c r="N2409" s="5">
        <v>0</v>
      </c>
      <c r="O2409" s="6">
        <v>4.166666666666667</v>
      </c>
      <c r="P2409" s="6">
        <v>4.166666666666667</v>
      </c>
      <c r="Q2409" s="6">
        <v>9.7222222222222214</v>
      </c>
      <c r="R2409" s="6">
        <v>1.3888888888888888</v>
      </c>
      <c r="S2409" s="6">
        <v>11.111111111111111</v>
      </c>
      <c r="T2409" s="6">
        <v>0</v>
      </c>
      <c r="U2409" s="6">
        <v>1.3888888888888888</v>
      </c>
      <c r="V2409" s="6">
        <v>2.7777777777777777</v>
      </c>
      <c r="W2409" s="6">
        <v>0</v>
      </c>
      <c r="X2409" s="5">
        <v>18</v>
      </c>
      <c r="Y2409" s="5">
        <v>14</v>
      </c>
      <c r="Z2409" s="5">
        <v>1</v>
      </c>
      <c r="AA2409" s="5">
        <v>0</v>
      </c>
      <c r="AB2409" s="5">
        <v>0</v>
      </c>
      <c r="AC2409" s="5">
        <v>0</v>
      </c>
      <c r="AD2409" s="5">
        <v>18</v>
      </c>
      <c r="AE2409" s="5">
        <v>14</v>
      </c>
      <c r="AF2409" s="5">
        <v>1</v>
      </c>
      <c r="AG2409" s="6">
        <v>7.1428571428571432</v>
      </c>
      <c r="AH2409" s="6">
        <v>77.777777777777771</v>
      </c>
      <c r="AI2409" s="3"/>
      <c r="AJ2409" s="3"/>
    </row>
    <row r="2410" spans="1:36" hidden="1" x14ac:dyDescent="0.2">
      <c r="A2410" s="1" t="str">
        <f t="shared" si="37"/>
        <v>ErewashMixed White and Asian</v>
      </c>
      <c r="B2410" s="3" t="s">
        <v>195</v>
      </c>
      <c r="C2410" s="3" t="s">
        <v>196</v>
      </c>
      <c r="D2410" s="3" t="s">
        <v>708</v>
      </c>
      <c r="E2410" s="5">
        <v>276</v>
      </c>
      <c r="F2410" s="5">
        <v>11</v>
      </c>
      <c r="G2410" s="5">
        <v>21</v>
      </c>
      <c r="H2410" s="5">
        <v>19</v>
      </c>
      <c r="I2410" s="5">
        <v>4</v>
      </c>
      <c r="J2410" s="5">
        <v>26</v>
      </c>
      <c r="K2410" s="5">
        <v>0</v>
      </c>
      <c r="L2410" s="5">
        <v>14</v>
      </c>
      <c r="M2410" s="5">
        <v>24</v>
      </c>
      <c r="N2410" s="5">
        <v>0</v>
      </c>
      <c r="O2410" s="6">
        <v>3.9855072463768115</v>
      </c>
      <c r="P2410" s="6">
        <v>7.6086956521739131</v>
      </c>
      <c r="Q2410" s="6">
        <v>6.8840579710144931</v>
      </c>
      <c r="R2410" s="6">
        <v>1.4492753623188406</v>
      </c>
      <c r="S2410" s="6">
        <v>9.420289855072463</v>
      </c>
      <c r="T2410" s="6">
        <v>0</v>
      </c>
      <c r="U2410" s="6">
        <v>5.0724637681159424</v>
      </c>
      <c r="V2410" s="6">
        <v>8.695652173913043</v>
      </c>
      <c r="W2410" s="6">
        <v>0</v>
      </c>
      <c r="X2410" s="5">
        <v>61</v>
      </c>
      <c r="Y2410" s="5">
        <v>57</v>
      </c>
      <c r="Z2410" s="5">
        <v>3</v>
      </c>
      <c r="AA2410" s="5">
        <v>0</v>
      </c>
      <c r="AB2410" s="5">
        <v>0</v>
      </c>
      <c r="AC2410" s="5">
        <v>0</v>
      </c>
      <c r="AD2410" s="5">
        <v>61</v>
      </c>
      <c r="AE2410" s="5">
        <v>57</v>
      </c>
      <c r="AF2410" s="5">
        <v>3</v>
      </c>
      <c r="AG2410" s="6">
        <v>5.2631578947368425</v>
      </c>
      <c r="AH2410" s="6">
        <v>93.442622950819668</v>
      </c>
      <c r="AI2410" s="3"/>
      <c r="AJ2410" s="3"/>
    </row>
    <row r="2411" spans="1:36" hidden="1" x14ac:dyDescent="0.2">
      <c r="A2411" s="1" t="str">
        <f t="shared" si="37"/>
        <v>ErewashMixed Other</v>
      </c>
      <c r="B2411" s="3" t="s">
        <v>195</v>
      </c>
      <c r="C2411" s="3" t="s">
        <v>196</v>
      </c>
      <c r="D2411" s="3" t="s">
        <v>709</v>
      </c>
      <c r="E2411" s="5">
        <v>187</v>
      </c>
      <c r="F2411" s="5">
        <v>13</v>
      </c>
      <c r="G2411" s="5">
        <v>13</v>
      </c>
      <c r="H2411" s="5">
        <v>15</v>
      </c>
      <c r="I2411" s="5">
        <v>3</v>
      </c>
      <c r="J2411" s="5">
        <v>27</v>
      </c>
      <c r="K2411" s="5">
        <v>0</v>
      </c>
      <c r="L2411" s="5">
        <v>9</v>
      </c>
      <c r="M2411" s="5">
        <v>20</v>
      </c>
      <c r="N2411" s="5">
        <v>0</v>
      </c>
      <c r="O2411" s="6">
        <v>6.9518716577540109</v>
      </c>
      <c r="P2411" s="6">
        <v>6.9518716577540109</v>
      </c>
      <c r="Q2411" s="6">
        <v>8.0213903743315509</v>
      </c>
      <c r="R2411" s="6">
        <v>1.6042780748663101</v>
      </c>
      <c r="S2411" s="6">
        <v>14.438502673796792</v>
      </c>
      <c r="T2411" s="6">
        <v>0</v>
      </c>
      <c r="U2411" s="6">
        <v>4.8128342245989302</v>
      </c>
      <c r="V2411" s="6">
        <v>10.695187165775401</v>
      </c>
      <c r="W2411" s="6">
        <v>0</v>
      </c>
      <c r="X2411" s="5">
        <v>56</v>
      </c>
      <c r="Y2411" s="5">
        <v>45</v>
      </c>
      <c r="Z2411" s="5">
        <v>1</v>
      </c>
      <c r="AA2411" s="5">
        <v>0</v>
      </c>
      <c r="AB2411" s="5">
        <v>0</v>
      </c>
      <c r="AC2411" s="5">
        <v>0</v>
      </c>
      <c r="AD2411" s="5">
        <v>56</v>
      </c>
      <c r="AE2411" s="5">
        <v>45</v>
      </c>
      <c r="AF2411" s="5">
        <v>1</v>
      </c>
      <c r="AG2411" s="6">
        <v>2.2222222222222223</v>
      </c>
      <c r="AH2411" s="6">
        <v>80.357142857142861</v>
      </c>
      <c r="AI2411" s="3"/>
      <c r="AJ2411" s="3"/>
    </row>
    <row r="2412" spans="1:36" hidden="1" x14ac:dyDescent="0.2">
      <c r="A2412" s="1" t="str">
        <f t="shared" si="37"/>
        <v>ErewashIndian</v>
      </c>
      <c r="B2412" s="3" t="s">
        <v>195</v>
      </c>
      <c r="C2412" s="3" t="s">
        <v>196</v>
      </c>
      <c r="D2412" s="3" t="s">
        <v>710</v>
      </c>
      <c r="E2412" s="5">
        <v>778</v>
      </c>
      <c r="F2412" s="5">
        <v>23</v>
      </c>
      <c r="G2412" s="5">
        <v>24</v>
      </c>
      <c r="H2412" s="5">
        <v>31</v>
      </c>
      <c r="I2412" s="5">
        <v>7</v>
      </c>
      <c r="J2412" s="5">
        <v>29</v>
      </c>
      <c r="K2412" s="5">
        <v>0</v>
      </c>
      <c r="L2412" s="5">
        <v>26</v>
      </c>
      <c r="M2412" s="5">
        <v>67</v>
      </c>
      <c r="N2412" s="5">
        <v>0</v>
      </c>
      <c r="O2412" s="6">
        <v>2.9562982005141389</v>
      </c>
      <c r="P2412" s="6">
        <v>3.0848329048843186</v>
      </c>
      <c r="Q2412" s="6">
        <v>3.9845758354755785</v>
      </c>
      <c r="R2412" s="6">
        <v>0.89974293059125965</v>
      </c>
      <c r="S2412" s="6">
        <v>3.7275064267352187</v>
      </c>
      <c r="T2412" s="6">
        <v>0</v>
      </c>
      <c r="U2412" s="6">
        <v>3.3419023136246788</v>
      </c>
      <c r="V2412" s="6">
        <v>8.6118251928020566</v>
      </c>
      <c r="W2412" s="6">
        <v>0</v>
      </c>
      <c r="X2412" s="5">
        <v>320</v>
      </c>
      <c r="Y2412" s="5">
        <v>299</v>
      </c>
      <c r="Z2412" s="5">
        <v>15</v>
      </c>
      <c r="AA2412" s="5">
        <v>0</v>
      </c>
      <c r="AB2412" s="5">
        <v>0</v>
      </c>
      <c r="AC2412" s="5">
        <v>0</v>
      </c>
      <c r="AD2412" s="5">
        <v>320</v>
      </c>
      <c r="AE2412" s="5">
        <v>299</v>
      </c>
      <c r="AF2412" s="5">
        <v>15</v>
      </c>
      <c r="AG2412" s="6">
        <v>5.0167224080267561</v>
      </c>
      <c r="AH2412" s="6">
        <v>93.4375</v>
      </c>
      <c r="AI2412" s="3"/>
      <c r="AJ2412" s="3"/>
    </row>
    <row r="2413" spans="1:36" hidden="1" x14ac:dyDescent="0.2">
      <c r="A2413" s="1" t="str">
        <f t="shared" si="37"/>
        <v>ErewashPakistani</v>
      </c>
      <c r="B2413" s="3" t="s">
        <v>195</v>
      </c>
      <c r="C2413" s="3" t="s">
        <v>196</v>
      </c>
      <c r="D2413" s="3" t="s">
        <v>711</v>
      </c>
      <c r="E2413" s="5">
        <v>89</v>
      </c>
      <c r="F2413" s="5">
        <v>4</v>
      </c>
      <c r="G2413" s="5">
        <v>4</v>
      </c>
      <c r="H2413" s="5">
        <v>13</v>
      </c>
      <c r="I2413" s="5">
        <v>0</v>
      </c>
      <c r="J2413" s="5">
        <v>5</v>
      </c>
      <c r="K2413" s="5">
        <v>0</v>
      </c>
      <c r="L2413" s="5">
        <v>4</v>
      </c>
      <c r="M2413" s="5">
        <v>11</v>
      </c>
      <c r="N2413" s="5">
        <v>0</v>
      </c>
      <c r="O2413" s="6">
        <v>4.4943820224719104</v>
      </c>
      <c r="P2413" s="6">
        <v>4.4943820224719104</v>
      </c>
      <c r="Q2413" s="6">
        <v>14.606741573033707</v>
      </c>
      <c r="R2413" s="6">
        <v>0</v>
      </c>
      <c r="S2413" s="6">
        <v>5.617977528089888</v>
      </c>
      <c r="T2413" s="6">
        <v>0</v>
      </c>
      <c r="U2413" s="6">
        <v>4.4943820224719104</v>
      </c>
      <c r="V2413" s="6">
        <v>12.359550561797754</v>
      </c>
      <c r="W2413" s="6">
        <v>0</v>
      </c>
      <c r="X2413" s="5">
        <v>39</v>
      </c>
      <c r="Y2413" s="5">
        <v>34</v>
      </c>
      <c r="Z2413" s="5">
        <v>4</v>
      </c>
      <c r="AA2413" s="5">
        <v>0</v>
      </c>
      <c r="AB2413" s="5">
        <v>0</v>
      </c>
      <c r="AC2413" s="5">
        <v>0</v>
      </c>
      <c r="AD2413" s="5">
        <v>39</v>
      </c>
      <c r="AE2413" s="5">
        <v>34</v>
      </c>
      <c r="AF2413" s="5">
        <v>4</v>
      </c>
      <c r="AG2413" s="6">
        <v>11.764705882352942</v>
      </c>
      <c r="AH2413" s="6">
        <v>87.179487179487182</v>
      </c>
      <c r="AI2413" s="3"/>
      <c r="AJ2413" s="3"/>
    </row>
    <row r="2414" spans="1:36" hidden="1" x14ac:dyDescent="0.2">
      <c r="A2414" s="1" t="str">
        <f t="shared" si="37"/>
        <v>ErewashBangladeshi</v>
      </c>
      <c r="B2414" s="3" t="s">
        <v>195</v>
      </c>
      <c r="C2414" s="3" t="s">
        <v>196</v>
      </c>
      <c r="D2414" s="3" t="s">
        <v>712</v>
      </c>
      <c r="E2414" s="5">
        <v>21</v>
      </c>
      <c r="F2414" s="5">
        <v>0</v>
      </c>
      <c r="G2414" s="5">
        <v>0</v>
      </c>
      <c r="H2414" s="5">
        <v>0</v>
      </c>
      <c r="I2414" s="5">
        <v>0</v>
      </c>
      <c r="J2414" s="5">
        <v>4</v>
      </c>
      <c r="K2414" s="5">
        <v>0</v>
      </c>
      <c r="L2414" s="5">
        <v>0</v>
      </c>
      <c r="M2414" s="5">
        <v>0</v>
      </c>
      <c r="N2414" s="5">
        <v>0</v>
      </c>
      <c r="O2414" s="6">
        <v>0</v>
      </c>
      <c r="P2414" s="6">
        <v>0</v>
      </c>
      <c r="Q2414" s="6">
        <v>0</v>
      </c>
      <c r="R2414" s="6">
        <v>0</v>
      </c>
      <c r="S2414" s="6">
        <v>19.047619047619047</v>
      </c>
      <c r="T2414" s="6">
        <v>0</v>
      </c>
      <c r="U2414" s="6">
        <v>0</v>
      </c>
      <c r="V2414" s="6">
        <v>0</v>
      </c>
      <c r="W2414" s="6">
        <v>0</v>
      </c>
      <c r="X2414" s="5">
        <v>13</v>
      </c>
      <c r="Y2414" s="5">
        <v>12</v>
      </c>
      <c r="Z2414" s="5">
        <v>0</v>
      </c>
      <c r="AA2414" s="5">
        <v>0</v>
      </c>
      <c r="AB2414" s="5">
        <v>0</v>
      </c>
      <c r="AC2414" s="5">
        <v>0</v>
      </c>
      <c r="AD2414" s="5">
        <v>13</v>
      </c>
      <c r="AE2414" s="5">
        <v>12</v>
      </c>
      <c r="AF2414" s="5">
        <v>0</v>
      </c>
      <c r="AG2414" s="6">
        <v>0</v>
      </c>
      <c r="AH2414" s="6">
        <v>92.307692307692307</v>
      </c>
      <c r="AI2414" s="3"/>
      <c r="AJ2414" s="3"/>
    </row>
    <row r="2415" spans="1:36" hidden="1" x14ac:dyDescent="0.2">
      <c r="A2415" s="1" t="str">
        <f t="shared" si="37"/>
        <v>ErewashChinese</v>
      </c>
      <c r="B2415" s="3" t="s">
        <v>195</v>
      </c>
      <c r="C2415" s="3" t="s">
        <v>196</v>
      </c>
      <c r="D2415" s="3" t="s">
        <v>713</v>
      </c>
      <c r="E2415" s="5">
        <v>266</v>
      </c>
      <c r="F2415" s="5">
        <v>2</v>
      </c>
      <c r="G2415" s="5">
        <v>2</v>
      </c>
      <c r="H2415" s="5">
        <v>7</v>
      </c>
      <c r="I2415" s="5">
        <v>2</v>
      </c>
      <c r="J2415" s="5">
        <v>10</v>
      </c>
      <c r="K2415" s="5">
        <v>0</v>
      </c>
      <c r="L2415" s="5">
        <v>4</v>
      </c>
      <c r="M2415" s="5">
        <v>25</v>
      </c>
      <c r="N2415" s="5">
        <v>0</v>
      </c>
      <c r="O2415" s="6">
        <v>0.75187969924812026</v>
      </c>
      <c r="P2415" s="6">
        <v>0.75187969924812026</v>
      </c>
      <c r="Q2415" s="6">
        <v>2.6315789473684212</v>
      </c>
      <c r="R2415" s="6">
        <v>0.75187969924812026</v>
      </c>
      <c r="S2415" s="6">
        <v>3.7593984962406015</v>
      </c>
      <c r="T2415" s="6">
        <v>0</v>
      </c>
      <c r="U2415" s="6">
        <v>1.5037593984962405</v>
      </c>
      <c r="V2415" s="6">
        <v>9.3984962406015029</v>
      </c>
      <c r="W2415" s="6">
        <v>0</v>
      </c>
      <c r="X2415" s="5">
        <v>118</v>
      </c>
      <c r="Y2415" s="5">
        <v>107</v>
      </c>
      <c r="Z2415" s="5">
        <v>6</v>
      </c>
      <c r="AA2415" s="5">
        <v>0</v>
      </c>
      <c r="AB2415" s="5">
        <v>0</v>
      </c>
      <c r="AC2415" s="5">
        <v>0</v>
      </c>
      <c r="AD2415" s="5">
        <v>118</v>
      </c>
      <c r="AE2415" s="5">
        <v>107</v>
      </c>
      <c r="AF2415" s="5">
        <v>6</v>
      </c>
      <c r="AG2415" s="6">
        <v>5.6074766355140184</v>
      </c>
      <c r="AH2415" s="6">
        <v>90.677966101694921</v>
      </c>
      <c r="AI2415" s="3"/>
      <c r="AJ2415" s="3"/>
    </row>
    <row r="2416" spans="1:36" hidden="1" x14ac:dyDescent="0.2">
      <c r="A2416" s="1" t="str">
        <f t="shared" si="37"/>
        <v>ErewashAsian Other</v>
      </c>
      <c r="B2416" s="3" t="s">
        <v>195</v>
      </c>
      <c r="C2416" s="3" t="s">
        <v>196</v>
      </c>
      <c r="D2416" s="3" t="s">
        <v>714</v>
      </c>
      <c r="E2416" s="5">
        <v>229</v>
      </c>
      <c r="F2416" s="5">
        <v>5</v>
      </c>
      <c r="G2416" s="5">
        <v>5</v>
      </c>
      <c r="H2416" s="5">
        <v>11</v>
      </c>
      <c r="I2416" s="5">
        <v>0</v>
      </c>
      <c r="J2416" s="5">
        <v>9</v>
      </c>
      <c r="K2416" s="5">
        <v>0</v>
      </c>
      <c r="L2416" s="5">
        <v>16</v>
      </c>
      <c r="M2416" s="5">
        <v>30</v>
      </c>
      <c r="N2416" s="5">
        <v>0</v>
      </c>
      <c r="O2416" s="6">
        <v>2.1834061135371181</v>
      </c>
      <c r="P2416" s="6">
        <v>2.1834061135371181</v>
      </c>
      <c r="Q2416" s="6">
        <v>4.8034934497816595</v>
      </c>
      <c r="R2416" s="6">
        <v>0</v>
      </c>
      <c r="S2416" s="6">
        <v>3.9301310043668121</v>
      </c>
      <c r="T2416" s="6">
        <v>0</v>
      </c>
      <c r="U2416" s="6">
        <v>6.9868995633187776</v>
      </c>
      <c r="V2416" s="6">
        <v>13.100436681222707</v>
      </c>
      <c r="W2416" s="6">
        <v>0</v>
      </c>
      <c r="X2416" s="5">
        <v>124</v>
      </c>
      <c r="Y2416" s="5">
        <v>100</v>
      </c>
      <c r="Z2416" s="5">
        <v>2</v>
      </c>
      <c r="AA2416" s="5">
        <v>0</v>
      </c>
      <c r="AB2416" s="5">
        <v>0</v>
      </c>
      <c r="AC2416" s="5">
        <v>0</v>
      </c>
      <c r="AD2416" s="5">
        <v>124</v>
      </c>
      <c r="AE2416" s="5">
        <v>100</v>
      </c>
      <c r="AF2416" s="5">
        <v>2</v>
      </c>
      <c r="AG2416" s="6">
        <v>2</v>
      </c>
      <c r="AH2416" s="6">
        <v>80.645161290322577</v>
      </c>
      <c r="AI2416" s="3"/>
      <c r="AJ2416" s="3"/>
    </row>
    <row r="2417" spans="1:36" hidden="1" x14ac:dyDescent="0.2">
      <c r="A2417" s="1" t="str">
        <f t="shared" si="37"/>
        <v>ErewashBlack African</v>
      </c>
      <c r="B2417" s="3" t="s">
        <v>195</v>
      </c>
      <c r="C2417" s="3" t="s">
        <v>196</v>
      </c>
      <c r="D2417" s="3" t="s">
        <v>715</v>
      </c>
      <c r="E2417" s="5">
        <v>125</v>
      </c>
      <c r="F2417" s="5">
        <v>4</v>
      </c>
      <c r="G2417" s="5">
        <v>4</v>
      </c>
      <c r="H2417" s="5">
        <v>4</v>
      </c>
      <c r="I2417" s="5">
        <v>3</v>
      </c>
      <c r="J2417" s="5">
        <v>9</v>
      </c>
      <c r="K2417" s="5">
        <v>0</v>
      </c>
      <c r="L2417" s="5">
        <v>16</v>
      </c>
      <c r="M2417" s="5">
        <v>25</v>
      </c>
      <c r="N2417" s="5">
        <v>0</v>
      </c>
      <c r="O2417" s="6">
        <v>3.2</v>
      </c>
      <c r="P2417" s="6">
        <v>3.2</v>
      </c>
      <c r="Q2417" s="6">
        <v>3.2</v>
      </c>
      <c r="R2417" s="6">
        <v>2.4</v>
      </c>
      <c r="S2417" s="6">
        <v>7.2</v>
      </c>
      <c r="T2417" s="6">
        <v>0</v>
      </c>
      <c r="U2417" s="6">
        <v>12.8</v>
      </c>
      <c r="V2417" s="6">
        <v>20</v>
      </c>
      <c r="W2417" s="6">
        <v>0</v>
      </c>
      <c r="X2417" s="5">
        <v>58</v>
      </c>
      <c r="Y2417" s="5">
        <v>52</v>
      </c>
      <c r="Z2417" s="5">
        <v>1</v>
      </c>
      <c r="AA2417" s="5">
        <v>0</v>
      </c>
      <c r="AB2417" s="5">
        <v>0</v>
      </c>
      <c r="AC2417" s="5">
        <v>0</v>
      </c>
      <c r="AD2417" s="5">
        <v>58</v>
      </c>
      <c r="AE2417" s="5">
        <v>52</v>
      </c>
      <c r="AF2417" s="5">
        <v>1</v>
      </c>
      <c r="AG2417" s="6">
        <v>1.9230769230769231</v>
      </c>
      <c r="AH2417" s="6">
        <v>89.65517241379311</v>
      </c>
      <c r="AI2417" s="3"/>
      <c r="AJ2417" s="3"/>
    </row>
    <row r="2418" spans="1:36" hidden="1" x14ac:dyDescent="0.2">
      <c r="A2418" s="1" t="str">
        <f t="shared" si="37"/>
        <v>ErewashBlack Caribbean</v>
      </c>
      <c r="B2418" s="3" t="s">
        <v>195</v>
      </c>
      <c r="C2418" s="3" t="s">
        <v>196</v>
      </c>
      <c r="D2418" s="3" t="s">
        <v>716</v>
      </c>
      <c r="E2418" s="5">
        <v>337</v>
      </c>
      <c r="F2418" s="5">
        <v>4</v>
      </c>
      <c r="G2418" s="5">
        <v>4</v>
      </c>
      <c r="H2418" s="5">
        <v>12</v>
      </c>
      <c r="I2418" s="5">
        <v>0</v>
      </c>
      <c r="J2418" s="5">
        <v>6</v>
      </c>
      <c r="K2418" s="5">
        <v>0</v>
      </c>
      <c r="L2418" s="5">
        <v>6</v>
      </c>
      <c r="M2418" s="5">
        <v>48</v>
      </c>
      <c r="N2418" s="5">
        <v>0</v>
      </c>
      <c r="O2418" s="6">
        <v>1.1869436201780414</v>
      </c>
      <c r="P2418" s="6">
        <v>1.1869436201780414</v>
      </c>
      <c r="Q2418" s="6">
        <v>3.5608308605341246</v>
      </c>
      <c r="R2418" s="6">
        <v>0</v>
      </c>
      <c r="S2418" s="6">
        <v>1.7804154302670623</v>
      </c>
      <c r="T2418" s="6">
        <v>0</v>
      </c>
      <c r="U2418" s="6">
        <v>1.7804154302670623</v>
      </c>
      <c r="V2418" s="6">
        <v>14.243323442136498</v>
      </c>
      <c r="W2418" s="6">
        <v>0</v>
      </c>
      <c r="X2418" s="5">
        <v>161</v>
      </c>
      <c r="Y2418" s="5">
        <v>155</v>
      </c>
      <c r="Z2418" s="5">
        <v>11</v>
      </c>
      <c r="AA2418" s="5">
        <v>0</v>
      </c>
      <c r="AB2418" s="5">
        <v>0</v>
      </c>
      <c r="AC2418" s="5">
        <v>0</v>
      </c>
      <c r="AD2418" s="5">
        <v>161</v>
      </c>
      <c r="AE2418" s="5">
        <v>155</v>
      </c>
      <c r="AF2418" s="5">
        <v>11</v>
      </c>
      <c r="AG2418" s="6">
        <v>7.096774193548387</v>
      </c>
      <c r="AH2418" s="6">
        <v>96.273291925465841</v>
      </c>
      <c r="AI2418" s="3"/>
      <c r="AJ2418" s="3"/>
    </row>
    <row r="2419" spans="1:36" hidden="1" x14ac:dyDescent="0.2">
      <c r="A2419" s="1" t="str">
        <f t="shared" si="37"/>
        <v>ErewashBlack Other</v>
      </c>
      <c r="B2419" s="3" t="s">
        <v>195</v>
      </c>
      <c r="C2419" s="3" t="s">
        <v>196</v>
      </c>
      <c r="D2419" s="3" t="s">
        <v>717</v>
      </c>
      <c r="E2419" s="5">
        <v>74</v>
      </c>
      <c r="F2419" s="5">
        <v>2</v>
      </c>
      <c r="G2419" s="5">
        <v>3</v>
      </c>
      <c r="H2419" s="5">
        <v>4</v>
      </c>
      <c r="I2419" s="5">
        <v>1</v>
      </c>
      <c r="J2419" s="5">
        <v>6</v>
      </c>
      <c r="K2419" s="5">
        <v>0</v>
      </c>
      <c r="L2419" s="5">
        <v>2</v>
      </c>
      <c r="M2419" s="5">
        <v>8</v>
      </c>
      <c r="N2419" s="5">
        <v>0</v>
      </c>
      <c r="O2419" s="6">
        <v>2.7027027027027026</v>
      </c>
      <c r="P2419" s="6">
        <v>4.0540540540540544</v>
      </c>
      <c r="Q2419" s="6">
        <v>5.4054054054054053</v>
      </c>
      <c r="R2419" s="6">
        <v>1.3513513513513513</v>
      </c>
      <c r="S2419" s="6">
        <v>8.1081081081081088</v>
      </c>
      <c r="T2419" s="6">
        <v>0</v>
      </c>
      <c r="U2419" s="6">
        <v>2.7027027027027026</v>
      </c>
      <c r="V2419" s="6">
        <v>10.810810810810811</v>
      </c>
      <c r="W2419" s="6">
        <v>0</v>
      </c>
      <c r="X2419" s="5">
        <v>30</v>
      </c>
      <c r="Y2419" s="5">
        <v>26</v>
      </c>
      <c r="Z2419" s="5">
        <v>3</v>
      </c>
      <c r="AA2419" s="5">
        <v>0</v>
      </c>
      <c r="AB2419" s="5">
        <v>0</v>
      </c>
      <c r="AC2419" s="5">
        <v>0</v>
      </c>
      <c r="AD2419" s="5">
        <v>30</v>
      </c>
      <c r="AE2419" s="5">
        <v>26</v>
      </c>
      <c r="AF2419" s="5">
        <v>3</v>
      </c>
      <c r="AG2419" s="6">
        <v>11.538461538461538</v>
      </c>
      <c r="AH2419" s="6">
        <v>86.666666666666671</v>
      </c>
      <c r="AI2419" s="3"/>
      <c r="AJ2419" s="3"/>
    </row>
    <row r="2420" spans="1:36" hidden="1" x14ac:dyDescent="0.2">
      <c r="A2420" s="1" t="str">
        <f t="shared" si="37"/>
        <v>ErewashArab</v>
      </c>
      <c r="B2420" s="3" t="s">
        <v>195</v>
      </c>
      <c r="C2420" s="3" t="s">
        <v>196</v>
      </c>
      <c r="D2420" s="3" t="s">
        <v>699</v>
      </c>
      <c r="E2420" s="5">
        <v>34</v>
      </c>
      <c r="F2420" s="5">
        <v>1</v>
      </c>
      <c r="G2420" s="5">
        <v>1</v>
      </c>
      <c r="H2420" s="5">
        <v>1</v>
      </c>
      <c r="I2420" s="5">
        <v>1</v>
      </c>
      <c r="J2420" s="5">
        <v>3</v>
      </c>
      <c r="K2420" s="5">
        <v>0</v>
      </c>
      <c r="L2420" s="5">
        <v>1</v>
      </c>
      <c r="M2420" s="5">
        <v>6</v>
      </c>
      <c r="N2420" s="5">
        <v>0</v>
      </c>
      <c r="O2420" s="6">
        <v>2.9411764705882355</v>
      </c>
      <c r="P2420" s="6">
        <v>2.9411764705882355</v>
      </c>
      <c r="Q2420" s="6">
        <v>2.9411764705882355</v>
      </c>
      <c r="R2420" s="6">
        <v>2.9411764705882355</v>
      </c>
      <c r="S2420" s="6">
        <v>8.8235294117647065</v>
      </c>
      <c r="T2420" s="6">
        <v>0</v>
      </c>
      <c r="U2420" s="6">
        <v>2.9411764705882355</v>
      </c>
      <c r="V2420" s="6">
        <v>17.647058823529413</v>
      </c>
      <c r="W2420" s="6">
        <v>0</v>
      </c>
      <c r="X2420" s="5">
        <v>19</v>
      </c>
      <c r="Y2420" s="5">
        <v>18</v>
      </c>
      <c r="Z2420" s="5">
        <v>1</v>
      </c>
      <c r="AA2420" s="5">
        <v>0</v>
      </c>
      <c r="AB2420" s="5">
        <v>0</v>
      </c>
      <c r="AC2420" s="5">
        <v>0</v>
      </c>
      <c r="AD2420" s="5">
        <v>19</v>
      </c>
      <c r="AE2420" s="5">
        <v>18</v>
      </c>
      <c r="AF2420" s="5">
        <v>1</v>
      </c>
      <c r="AG2420" s="6">
        <v>5.5555555555555554</v>
      </c>
      <c r="AH2420" s="6">
        <v>94.736842105263165</v>
      </c>
      <c r="AI2420" s="3"/>
      <c r="AJ2420" s="3"/>
    </row>
    <row r="2421" spans="1:36" hidden="1" x14ac:dyDescent="0.2">
      <c r="A2421" s="1" t="str">
        <f t="shared" si="37"/>
        <v>ErewashOther</v>
      </c>
      <c r="B2421" s="3" t="s">
        <v>195</v>
      </c>
      <c r="C2421" s="3" t="s">
        <v>196</v>
      </c>
      <c r="D2421" s="3" t="s">
        <v>718</v>
      </c>
      <c r="E2421" s="5">
        <v>94</v>
      </c>
      <c r="F2421" s="5">
        <v>6</v>
      </c>
      <c r="G2421" s="5">
        <v>6</v>
      </c>
      <c r="H2421" s="5">
        <v>6</v>
      </c>
      <c r="I2421" s="5">
        <v>6</v>
      </c>
      <c r="J2421" s="5">
        <v>10</v>
      </c>
      <c r="K2421" s="5">
        <v>0</v>
      </c>
      <c r="L2421" s="5">
        <v>8</v>
      </c>
      <c r="M2421" s="5">
        <v>11</v>
      </c>
      <c r="N2421" s="5">
        <v>0</v>
      </c>
      <c r="O2421" s="6">
        <v>6.3829787234042552</v>
      </c>
      <c r="P2421" s="6">
        <v>6.3829787234042552</v>
      </c>
      <c r="Q2421" s="6">
        <v>6.3829787234042552</v>
      </c>
      <c r="R2421" s="6">
        <v>6.3829787234042552</v>
      </c>
      <c r="S2421" s="6">
        <v>10.638297872340425</v>
      </c>
      <c r="T2421" s="6">
        <v>0</v>
      </c>
      <c r="U2421" s="6">
        <v>8.5106382978723403</v>
      </c>
      <c r="V2421" s="6">
        <v>11.702127659574469</v>
      </c>
      <c r="W2421" s="6">
        <v>0</v>
      </c>
      <c r="X2421" s="5">
        <v>52</v>
      </c>
      <c r="Y2421" s="5">
        <v>48</v>
      </c>
      <c r="Z2421" s="5">
        <v>0</v>
      </c>
      <c r="AA2421" s="5">
        <v>0</v>
      </c>
      <c r="AB2421" s="5">
        <v>0</v>
      </c>
      <c r="AC2421" s="5">
        <v>0</v>
      </c>
      <c r="AD2421" s="5">
        <v>52</v>
      </c>
      <c r="AE2421" s="5">
        <v>48</v>
      </c>
      <c r="AF2421" s="5">
        <v>0</v>
      </c>
      <c r="AG2421" s="6">
        <v>0</v>
      </c>
      <c r="AH2421" s="6">
        <v>92.307692307692307</v>
      </c>
      <c r="AI2421" s="3"/>
      <c r="AJ2421" s="3"/>
    </row>
    <row r="2422" spans="1:36" x14ac:dyDescent="0.2">
      <c r="A2422" s="1" t="str">
        <f t="shared" si="37"/>
        <v>ExeterAll people</v>
      </c>
      <c r="B2422" s="3" t="s">
        <v>205</v>
      </c>
      <c r="C2422" s="3" t="s">
        <v>206</v>
      </c>
      <c r="D2422" s="3" t="s">
        <v>700</v>
      </c>
      <c r="E2422" s="5">
        <v>117773</v>
      </c>
      <c r="F2422" s="5">
        <v>3236</v>
      </c>
      <c r="G2422" s="5">
        <v>0</v>
      </c>
      <c r="H2422" s="5">
        <v>3564</v>
      </c>
      <c r="I2422" s="5">
        <v>3564</v>
      </c>
      <c r="J2422" s="5">
        <v>9842</v>
      </c>
      <c r="K2422" s="5">
        <v>7964</v>
      </c>
      <c r="L2422" s="5">
        <v>3417</v>
      </c>
      <c r="M2422" s="5">
        <v>36041</v>
      </c>
      <c r="N2422" s="5">
        <v>0</v>
      </c>
      <c r="O2422" s="6">
        <v>2.7476586314350486</v>
      </c>
      <c r="P2422" s="6">
        <v>0</v>
      </c>
      <c r="Q2422" s="6">
        <v>3.0261604951898993</v>
      </c>
      <c r="R2422" s="6">
        <v>3.0261604951898993</v>
      </c>
      <c r="S2422" s="6">
        <v>8.3567540947415786</v>
      </c>
      <c r="T2422" s="6">
        <v>6.7621611065354541</v>
      </c>
      <c r="U2422" s="6">
        <v>2.9013441111290366</v>
      </c>
      <c r="V2422" s="6">
        <v>30.602090462160259</v>
      </c>
      <c r="W2422" s="6">
        <v>0</v>
      </c>
      <c r="X2422" s="5">
        <v>37939</v>
      </c>
      <c r="Y2422" s="5">
        <v>33834</v>
      </c>
      <c r="Z2422" s="5">
        <v>1342</v>
      </c>
      <c r="AA2422" s="5">
        <v>0</v>
      </c>
      <c r="AB2422" s="5">
        <v>0</v>
      </c>
      <c r="AC2422" s="5">
        <v>0</v>
      </c>
      <c r="AD2422" s="5">
        <v>37939</v>
      </c>
      <c r="AE2422" s="5">
        <v>33834</v>
      </c>
      <c r="AF2422" s="5">
        <v>1342</v>
      </c>
      <c r="AG2422" s="6">
        <v>3.9664243069102088</v>
      </c>
      <c r="AH2422" s="6">
        <v>89.179999472837977</v>
      </c>
      <c r="AI2422" s="3"/>
      <c r="AJ2422" s="3"/>
    </row>
    <row r="2423" spans="1:36" hidden="1" x14ac:dyDescent="0.2">
      <c r="A2423" s="1" t="str">
        <f t="shared" si="37"/>
        <v>ExeterWhite British</v>
      </c>
      <c r="B2423" s="3" t="s">
        <v>205</v>
      </c>
      <c r="C2423" s="3" t="s">
        <v>206</v>
      </c>
      <c r="D2423" s="3" t="s">
        <v>701</v>
      </c>
      <c r="E2423" s="5">
        <v>104013</v>
      </c>
      <c r="F2423" s="5">
        <v>2871</v>
      </c>
      <c r="G2423" s="5">
        <v>0</v>
      </c>
      <c r="H2423" s="5">
        <v>2779</v>
      </c>
      <c r="I2423" s="5">
        <v>2779</v>
      </c>
      <c r="J2423" s="5">
        <v>9169</v>
      </c>
      <c r="K2423" s="5">
        <v>6488</v>
      </c>
      <c r="L2423" s="5">
        <v>2702</v>
      </c>
      <c r="M2423" s="5">
        <v>30524</v>
      </c>
      <c r="N2423" s="5">
        <v>0</v>
      </c>
      <c r="O2423" s="6">
        <v>2.760231894090162</v>
      </c>
      <c r="P2423" s="6">
        <v>0</v>
      </c>
      <c r="Q2423" s="6">
        <v>2.6717814119388921</v>
      </c>
      <c r="R2423" s="6">
        <v>2.6717814119388921</v>
      </c>
      <c r="S2423" s="6">
        <v>8.8152442483151141</v>
      </c>
      <c r="T2423" s="6">
        <v>6.2376818282330095</v>
      </c>
      <c r="U2423" s="6">
        <v>2.5977522040514165</v>
      </c>
      <c r="V2423" s="6">
        <v>29.346331708536432</v>
      </c>
      <c r="W2423" s="6">
        <v>0</v>
      </c>
      <c r="X2423" s="5">
        <v>33110</v>
      </c>
      <c r="Y2423" s="5">
        <v>29495</v>
      </c>
      <c r="Z2423" s="5">
        <v>1145</v>
      </c>
      <c r="AA2423" s="5">
        <v>0</v>
      </c>
      <c r="AB2423" s="5">
        <v>0</v>
      </c>
      <c r="AC2423" s="5">
        <v>0</v>
      </c>
      <c r="AD2423" s="5">
        <v>33110</v>
      </c>
      <c r="AE2423" s="5">
        <v>29495</v>
      </c>
      <c r="AF2423" s="5">
        <v>1145</v>
      </c>
      <c r="AG2423" s="6">
        <v>3.8820139006611289</v>
      </c>
      <c r="AH2423" s="6">
        <v>89.081848384173966</v>
      </c>
      <c r="AI2423" s="3"/>
      <c r="AJ2423" s="3"/>
    </row>
    <row r="2424" spans="1:36" hidden="1" x14ac:dyDescent="0.2">
      <c r="A2424" s="1" t="str">
        <f t="shared" si="37"/>
        <v>ExeterMinorities - all other than White British</v>
      </c>
      <c r="B2424" s="3" t="s">
        <v>205</v>
      </c>
      <c r="C2424" s="3" t="s">
        <v>206</v>
      </c>
      <c r="D2424" s="3" t="s">
        <v>702</v>
      </c>
      <c r="E2424" s="5">
        <v>13760</v>
      </c>
      <c r="F2424" s="5">
        <v>365</v>
      </c>
      <c r="G2424" s="5">
        <v>0</v>
      </c>
      <c r="H2424" s="5">
        <v>785</v>
      </c>
      <c r="I2424" s="5">
        <v>785</v>
      </c>
      <c r="J2424" s="5">
        <v>673</v>
      </c>
      <c r="K2424" s="5">
        <v>1476</v>
      </c>
      <c r="L2424" s="5">
        <v>715</v>
      </c>
      <c r="M2424" s="5">
        <v>5517</v>
      </c>
      <c r="N2424" s="5">
        <v>0</v>
      </c>
      <c r="O2424" s="6">
        <v>2.6526162790697674</v>
      </c>
      <c r="P2424" s="6">
        <v>0</v>
      </c>
      <c r="Q2424" s="6">
        <v>5.7049418604651159</v>
      </c>
      <c r="R2424" s="6">
        <v>5.7049418604651159</v>
      </c>
      <c r="S2424" s="6">
        <v>4.8909883720930232</v>
      </c>
      <c r="T2424" s="6">
        <v>10.726744186046512</v>
      </c>
      <c r="U2424" s="6">
        <v>5.1962209302325579</v>
      </c>
      <c r="V2424" s="6">
        <v>40.094476744186046</v>
      </c>
      <c r="W2424" s="6">
        <v>0</v>
      </c>
      <c r="X2424" s="5">
        <v>4829</v>
      </c>
      <c r="Y2424" s="5">
        <v>4339</v>
      </c>
      <c r="Z2424" s="5">
        <v>197</v>
      </c>
      <c r="AA2424" s="5">
        <v>0</v>
      </c>
      <c r="AB2424" s="5">
        <v>0</v>
      </c>
      <c r="AC2424" s="5">
        <v>0</v>
      </c>
      <c r="AD2424" s="5">
        <v>4829</v>
      </c>
      <c r="AE2424" s="5">
        <v>4339</v>
      </c>
      <c r="AF2424" s="5">
        <v>197</v>
      </c>
      <c r="AG2424" s="6">
        <v>4.5402166397787509</v>
      </c>
      <c r="AH2424" s="6">
        <v>89.852971629736999</v>
      </c>
      <c r="AI2424" s="3"/>
      <c r="AJ2424" s="3"/>
    </row>
    <row r="2425" spans="1:36" hidden="1" x14ac:dyDescent="0.2">
      <c r="A2425" s="1" t="str">
        <f t="shared" si="37"/>
        <v>ExeterWhite Irish</v>
      </c>
      <c r="B2425" s="3" t="s">
        <v>205</v>
      </c>
      <c r="C2425" s="3" t="s">
        <v>206</v>
      </c>
      <c r="D2425" s="3" t="s">
        <v>703</v>
      </c>
      <c r="E2425" s="5">
        <v>629</v>
      </c>
      <c r="F2425" s="5">
        <v>18</v>
      </c>
      <c r="G2425" s="5">
        <v>0</v>
      </c>
      <c r="H2425" s="5">
        <v>38</v>
      </c>
      <c r="I2425" s="5">
        <v>38</v>
      </c>
      <c r="J2425" s="5">
        <v>31</v>
      </c>
      <c r="K2425" s="5">
        <v>47</v>
      </c>
      <c r="L2425" s="5">
        <v>27</v>
      </c>
      <c r="M2425" s="5">
        <v>219</v>
      </c>
      <c r="N2425" s="5">
        <v>0</v>
      </c>
      <c r="O2425" s="6">
        <v>2.8616852146263909</v>
      </c>
      <c r="P2425" s="6">
        <v>0</v>
      </c>
      <c r="Q2425" s="6">
        <v>6.0413354531001593</v>
      </c>
      <c r="R2425" s="6">
        <v>6.0413354531001593</v>
      </c>
      <c r="S2425" s="6">
        <v>4.9284578696343404</v>
      </c>
      <c r="T2425" s="6">
        <v>7.4721780604133547</v>
      </c>
      <c r="U2425" s="6">
        <v>4.2925278219395864</v>
      </c>
      <c r="V2425" s="6">
        <v>34.817170111287759</v>
      </c>
      <c r="W2425" s="6">
        <v>0</v>
      </c>
      <c r="X2425" s="5">
        <v>223</v>
      </c>
      <c r="Y2425" s="5">
        <v>201</v>
      </c>
      <c r="Z2425" s="5">
        <v>7</v>
      </c>
      <c r="AA2425" s="5">
        <v>0</v>
      </c>
      <c r="AB2425" s="5">
        <v>0</v>
      </c>
      <c r="AC2425" s="5">
        <v>0</v>
      </c>
      <c r="AD2425" s="5">
        <v>223</v>
      </c>
      <c r="AE2425" s="5">
        <v>201</v>
      </c>
      <c r="AF2425" s="5">
        <v>7</v>
      </c>
      <c r="AG2425" s="6">
        <v>3.4825870646766171</v>
      </c>
      <c r="AH2425" s="6">
        <v>90.134529147982065</v>
      </c>
      <c r="AI2425" s="3"/>
      <c r="AJ2425" s="3"/>
    </row>
    <row r="2426" spans="1:36" hidden="1" x14ac:dyDescent="0.2">
      <c r="A2426" s="1" t="str">
        <f t="shared" si="37"/>
        <v>ExeterWhite Gyspy or Irish Traveller</v>
      </c>
      <c r="B2426" s="3" t="s">
        <v>205</v>
      </c>
      <c r="C2426" s="3" t="s">
        <v>206</v>
      </c>
      <c r="D2426" s="3" t="s">
        <v>704</v>
      </c>
      <c r="E2426" s="5">
        <v>93</v>
      </c>
      <c r="F2426" s="5">
        <v>8</v>
      </c>
      <c r="G2426" s="5">
        <v>0</v>
      </c>
      <c r="H2426" s="5">
        <v>7</v>
      </c>
      <c r="I2426" s="5">
        <v>7</v>
      </c>
      <c r="J2426" s="5">
        <v>5</v>
      </c>
      <c r="K2426" s="5">
        <v>2</v>
      </c>
      <c r="L2426" s="5">
        <v>7</v>
      </c>
      <c r="M2426" s="5">
        <v>35</v>
      </c>
      <c r="N2426" s="5">
        <v>0</v>
      </c>
      <c r="O2426" s="6">
        <v>8.6021505376344081</v>
      </c>
      <c r="P2426" s="6">
        <v>0</v>
      </c>
      <c r="Q2426" s="6">
        <v>7.5268817204301079</v>
      </c>
      <c r="R2426" s="6">
        <v>7.5268817204301079</v>
      </c>
      <c r="S2426" s="6">
        <v>5.376344086021505</v>
      </c>
      <c r="T2426" s="6">
        <v>2.150537634408602</v>
      </c>
      <c r="U2426" s="6">
        <v>7.5268817204301079</v>
      </c>
      <c r="V2426" s="6">
        <v>37.634408602150536</v>
      </c>
      <c r="W2426" s="6">
        <v>0</v>
      </c>
      <c r="X2426" s="5">
        <v>43</v>
      </c>
      <c r="Y2426" s="5">
        <v>28</v>
      </c>
      <c r="Z2426" s="5">
        <v>6</v>
      </c>
      <c r="AA2426" s="5">
        <v>0</v>
      </c>
      <c r="AB2426" s="5">
        <v>0</v>
      </c>
      <c r="AC2426" s="5">
        <v>0</v>
      </c>
      <c r="AD2426" s="5">
        <v>43</v>
      </c>
      <c r="AE2426" s="5">
        <v>28</v>
      </c>
      <c r="AF2426" s="5">
        <v>6</v>
      </c>
      <c r="AG2426" s="6">
        <v>21.428571428571427</v>
      </c>
      <c r="AH2426" s="6">
        <v>65.116279069767444</v>
      </c>
      <c r="AI2426" s="3"/>
      <c r="AJ2426" s="3"/>
    </row>
    <row r="2427" spans="1:36" hidden="1" x14ac:dyDescent="0.2">
      <c r="A2427" s="1" t="str">
        <f t="shared" si="37"/>
        <v>ExeterWhite Other</v>
      </c>
      <c r="B2427" s="3" t="s">
        <v>205</v>
      </c>
      <c r="C2427" s="3" t="s">
        <v>206</v>
      </c>
      <c r="D2427" s="3" t="s">
        <v>705</v>
      </c>
      <c r="E2427" s="5">
        <v>4855</v>
      </c>
      <c r="F2427" s="5">
        <v>129</v>
      </c>
      <c r="G2427" s="5">
        <v>0</v>
      </c>
      <c r="H2427" s="5">
        <v>262</v>
      </c>
      <c r="I2427" s="5">
        <v>262</v>
      </c>
      <c r="J2427" s="5">
        <v>237</v>
      </c>
      <c r="K2427" s="5">
        <v>407</v>
      </c>
      <c r="L2427" s="5">
        <v>272</v>
      </c>
      <c r="M2427" s="5">
        <v>1937</v>
      </c>
      <c r="N2427" s="5">
        <v>0</v>
      </c>
      <c r="O2427" s="6">
        <v>2.6570545829042223</v>
      </c>
      <c r="P2427" s="6">
        <v>0</v>
      </c>
      <c r="Q2427" s="6">
        <v>5.3964984552008239</v>
      </c>
      <c r="R2427" s="6">
        <v>5.3964984552008239</v>
      </c>
      <c r="S2427" s="6">
        <v>4.8815653964984556</v>
      </c>
      <c r="T2427" s="6">
        <v>8.3831101956745631</v>
      </c>
      <c r="U2427" s="6">
        <v>5.6024716786817716</v>
      </c>
      <c r="V2427" s="6">
        <v>39.897013388259523</v>
      </c>
      <c r="W2427" s="6">
        <v>0</v>
      </c>
      <c r="X2427" s="5">
        <v>2348</v>
      </c>
      <c r="Y2427" s="5">
        <v>2204</v>
      </c>
      <c r="Z2427" s="5">
        <v>81</v>
      </c>
      <c r="AA2427" s="5">
        <v>0</v>
      </c>
      <c r="AB2427" s="5">
        <v>0</v>
      </c>
      <c r="AC2427" s="5">
        <v>0</v>
      </c>
      <c r="AD2427" s="5">
        <v>2348</v>
      </c>
      <c r="AE2427" s="5">
        <v>2204</v>
      </c>
      <c r="AF2427" s="5">
        <v>81</v>
      </c>
      <c r="AG2427" s="6">
        <v>3.6751361161524501</v>
      </c>
      <c r="AH2427" s="6">
        <v>93.867120954003411</v>
      </c>
      <c r="AI2427" s="3"/>
      <c r="AJ2427" s="3"/>
    </row>
    <row r="2428" spans="1:36" hidden="1" x14ac:dyDescent="0.2">
      <c r="A2428" s="1" t="str">
        <f t="shared" si="37"/>
        <v>ExeterMixed White and Black Caribbean</v>
      </c>
      <c r="B2428" s="3" t="s">
        <v>205</v>
      </c>
      <c r="C2428" s="3" t="s">
        <v>206</v>
      </c>
      <c r="D2428" s="3" t="s">
        <v>706</v>
      </c>
      <c r="E2428" s="5">
        <v>403</v>
      </c>
      <c r="F2428" s="5">
        <v>13</v>
      </c>
      <c r="G2428" s="5">
        <v>0</v>
      </c>
      <c r="H2428" s="5">
        <v>5</v>
      </c>
      <c r="I2428" s="5">
        <v>5</v>
      </c>
      <c r="J2428" s="5">
        <v>38</v>
      </c>
      <c r="K2428" s="5">
        <v>30</v>
      </c>
      <c r="L2428" s="5">
        <v>10</v>
      </c>
      <c r="M2428" s="5">
        <v>137</v>
      </c>
      <c r="N2428" s="5">
        <v>0</v>
      </c>
      <c r="O2428" s="6">
        <v>3.225806451612903</v>
      </c>
      <c r="P2428" s="6">
        <v>0</v>
      </c>
      <c r="Q2428" s="6">
        <v>1.2406947890818858</v>
      </c>
      <c r="R2428" s="6">
        <v>1.2406947890818858</v>
      </c>
      <c r="S2428" s="6">
        <v>9.4292803970223318</v>
      </c>
      <c r="T2428" s="6">
        <v>7.4441687344913152</v>
      </c>
      <c r="U2428" s="6">
        <v>2.4813895781637716</v>
      </c>
      <c r="V2428" s="6">
        <v>33.99503722084367</v>
      </c>
      <c r="W2428" s="6">
        <v>0</v>
      </c>
      <c r="X2428" s="5">
        <v>114</v>
      </c>
      <c r="Y2428" s="5">
        <v>90</v>
      </c>
      <c r="Z2428" s="5">
        <v>8</v>
      </c>
      <c r="AA2428" s="5">
        <v>0</v>
      </c>
      <c r="AB2428" s="5">
        <v>0</v>
      </c>
      <c r="AC2428" s="5">
        <v>0</v>
      </c>
      <c r="AD2428" s="5">
        <v>114</v>
      </c>
      <c r="AE2428" s="5">
        <v>90</v>
      </c>
      <c r="AF2428" s="5">
        <v>8</v>
      </c>
      <c r="AG2428" s="6">
        <v>8.8888888888888893</v>
      </c>
      <c r="AH2428" s="6">
        <v>78.94736842105263</v>
      </c>
      <c r="AI2428" s="3"/>
      <c r="AJ2428" s="3"/>
    </row>
    <row r="2429" spans="1:36" hidden="1" x14ac:dyDescent="0.2">
      <c r="A2429" s="1" t="str">
        <f t="shared" si="37"/>
        <v>ExeterMixed White and Black African</v>
      </c>
      <c r="B2429" s="3" t="s">
        <v>205</v>
      </c>
      <c r="C2429" s="3" t="s">
        <v>206</v>
      </c>
      <c r="D2429" s="3" t="s">
        <v>707</v>
      </c>
      <c r="E2429" s="5">
        <v>278</v>
      </c>
      <c r="F2429" s="5">
        <v>5</v>
      </c>
      <c r="G2429" s="5">
        <v>0</v>
      </c>
      <c r="H2429" s="5">
        <v>11</v>
      </c>
      <c r="I2429" s="5">
        <v>11</v>
      </c>
      <c r="J2429" s="5">
        <v>17</v>
      </c>
      <c r="K2429" s="5">
        <v>17</v>
      </c>
      <c r="L2429" s="5">
        <v>9</v>
      </c>
      <c r="M2429" s="5">
        <v>94</v>
      </c>
      <c r="N2429" s="5">
        <v>0</v>
      </c>
      <c r="O2429" s="6">
        <v>1.7985611510791366</v>
      </c>
      <c r="P2429" s="6">
        <v>0</v>
      </c>
      <c r="Q2429" s="6">
        <v>3.9568345323741005</v>
      </c>
      <c r="R2429" s="6">
        <v>3.9568345323741005</v>
      </c>
      <c r="S2429" s="6">
        <v>6.1151079136690649</v>
      </c>
      <c r="T2429" s="6">
        <v>6.1151079136690649</v>
      </c>
      <c r="U2429" s="6">
        <v>3.2374100719424459</v>
      </c>
      <c r="V2429" s="6">
        <v>33.812949640287769</v>
      </c>
      <c r="W2429" s="6">
        <v>0</v>
      </c>
      <c r="X2429" s="5">
        <v>63</v>
      </c>
      <c r="Y2429" s="5">
        <v>57</v>
      </c>
      <c r="Z2429" s="5">
        <v>5</v>
      </c>
      <c r="AA2429" s="5">
        <v>0</v>
      </c>
      <c r="AB2429" s="5">
        <v>0</v>
      </c>
      <c r="AC2429" s="5">
        <v>0</v>
      </c>
      <c r="AD2429" s="5">
        <v>63</v>
      </c>
      <c r="AE2429" s="5">
        <v>57</v>
      </c>
      <c r="AF2429" s="5">
        <v>5</v>
      </c>
      <c r="AG2429" s="6">
        <v>8.7719298245614041</v>
      </c>
      <c r="AH2429" s="6">
        <v>90.476190476190482</v>
      </c>
      <c r="AI2429" s="3"/>
      <c r="AJ2429" s="3"/>
    </row>
    <row r="2430" spans="1:36" hidden="1" x14ac:dyDescent="0.2">
      <c r="A2430" s="1" t="str">
        <f t="shared" si="37"/>
        <v>ExeterMixed White and Asian</v>
      </c>
      <c r="B2430" s="3" t="s">
        <v>205</v>
      </c>
      <c r="C2430" s="3" t="s">
        <v>206</v>
      </c>
      <c r="D2430" s="3" t="s">
        <v>708</v>
      </c>
      <c r="E2430" s="5">
        <v>773</v>
      </c>
      <c r="F2430" s="5">
        <v>16</v>
      </c>
      <c r="G2430" s="5">
        <v>0</v>
      </c>
      <c r="H2430" s="5">
        <v>27</v>
      </c>
      <c r="I2430" s="5">
        <v>27</v>
      </c>
      <c r="J2430" s="5">
        <v>38</v>
      </c>
      <c r="K2430" s="5">
        <v>70</v>
      </c>
      <c r="L2430" s="5">
        <v>25</v>
      </c>
      <c r="M2430" s="5">
        <v>297</v>
      </c>
      <c r="N2430" s="5">
        <v>0</v>
      </c>
      <c r="O2430" s="6">
        <v>2.0698576972833118</v>
      </c>
      <c r="P2430" s="6">
        <v>0</v>
      </c>
      <c r="Q2430" s="6">
        <v>3.4928848641655885</v>
      </c>
      <c r="R2430" s="6">
        <v>3.4928848641655885</v>
      </c>
      <c r="S2430" s="6">
        <v>4.9159120310478652</v>
      </c>
      <c r="T2430" s="6">
        <v>9.0556274256144889</v>
      </c>
      <c r="U2430" s="6">
        <v>3.2341526520051747</v>
      </c>
      <c r="V2430" s="6">
        <v>38.421733505821472</v>
      </c>
      <c r="W2430" s="6">
        <v>0</v>
      </c>
      <c r="X2430" s="5">
        <v>179</v>
      </c>
      <c r="Y2430" s="5">
        <v>166</v>
      </c>
      <c r="Z2430" s="5">
        <v>8</v>
      </c>
      <c r="AA2430" s="5">
        <v>0</v>
      </c>
      <c r="AB2430" s="5">
        <v>0</v>
      </c>
      <c r="AC2430" s="5">
        <v>0</v>
      </c>
      <c r="AD2430" s="5">
        <v>179</v>
      </c>
      <c r="AE2430" s="5">
        <v>166</v>
      </c>
      <c r="AF2430" s="5">
        <v>8</v>
      </c>
      <c r="AG2430" s="6">
        <v>4.8192771084337354</v>
      </c>
      <c r="AH2430" s="6">
        <v>92.737430167597765</v>
      </c>
      <c r="AI2430" s="3"/>
      <c r="AJ2430" s="3"/>
    </row>
    <row r="2431" spans="1:36" hidden="1" x14ac:dyDescent="0.2">
      <c r="A2431" s="1" t="str">
        <f t="shared" si="37"/>
        <v>ExeterMixed Other</v>
      </c>
      <c r="B2431" s="3" t="s">
        <v>205</v>
      </c>
      <c r="C2431" s="3" t="s">
        <v>206</v>
      </c>
      <c r="D2431" s="3" t="s">
        <v>709</v>
      </c>
      <c r="E2431" s="5">
        <v>484</v>
      </c>
      <c r="F2431" s="5">
        <v>8</v>
      </c>
      <c r="G2431" s="5">
        <v>0</v>
      </c>
      <c r="H2431" s="5">
        <v>18</v>
      </c>
      <c r="I2431" s="5">
        <v>18</v>
      </c>
      <c r="J2431" s="5">
        <v>21</v>
      </c>
      <c r="K2431" s="5">
        <v>52</v>
      </c>
      <c r="L2431" s="5">
        <v>20</v>
      </c>
      <c r="M2431" s="5">
        <v>172</v>
      </c>
      <c r="N2431" s="5">
        <v>0</v>
      </c>
      <c r="O2431" s="6">
        <v>1.6528925619834711</v>
      </c>
      <c r="P2431" s="6">
        <v>0</v>
      </c>
      <c r="Q2431" s="6">
        <v>3.71900826446281</v>
      </c>
      <c r="R2431" s="6">
        <v>3.71900826446281</v>
      </c>
      <c r="S2431" s="6">
        <v>4.338842975206612</v>
      </c>
      <c r="T2431" s="6">
        <v>10.743801652892563</v>
      </c>
      <c r="U2431" s="6">
        <v>4.1322314049586772</v>
      </c>
      <c r="V2431" s="6">
        <v>35.537190082644628</v>
      </c>
      <c r="W2431" s="6">
        <v>0</v>
      </c>
      <c r="X2431" s="5">
        <v>163</v>
      </c>
      <c r="Y2431" s="5">
        <v>138</v>
      </c>
      <c r="Z2431" s="5">
        <v>9</v>
      </c>
      <c r="AA2431" s="5">
        <v>0</v>
      </c>
      <c r="AB2431" s="5">
        <v>0</v>
      </c>
      <c r="AC2431" s="5">
        <v>0</v>
      </c>
      <c r="AD2431" s="5">
        <v>163</v>
      </c>
      <c r="AE2431" s="5">
        <v>138</v>
      </c>
      <c r="AF2431" s="5">
        <v>9</v>
      </c>
      <c r="AG2431" s="6">
        <v>6.5217391304347823</v>
      </c>
      <c r="AH2431" s="6">
        <v>84.662576687116569</v>
      </c>
      <c r="AI2431" s="3"/>
      <c r="AJ2431" s="3"/>
    </row>
    <row r="2432" spans="1:36" hidden="1" x14ac:dyDescent="0.2">
      <c r="A2432" s="1" t="str">
        <f t="shared" si="37"/>
        <v>ExeterIndian</v>
      </c>
      <c r="B2432" s="3" t="s">
        <v>205</v>
      </c>
      <c r="C2432" s="3" t="s">
        <v>206</v>
      </c>
      <c r="D2432" s="3" t="s">
        <v>710</v>
      </c>
      <c r="E2432" s="5">
        <v>946</v>
      </c>
      <c r="F2432" s="5">
        <v>25</v>
      </c>
      <c r="G2432" s="5">
        <v>0</v>
      </c>
      <c r="H2432" s="5">
        <v>36</v>
      </c>
      <c r="I2432" s="5">
        <v>36</v>
      </c>
      <c r="J2432" s="5">
        <v>62</v>
      </c>
      <c r="K2432" s="5">
        <v>108</v>
      </c>
      <c r="L2432" s="5">
        <v>24</v>
      </c>
      <c r="M2432" s="5">
        <v>432</v>
      </c>
      <c r="N2432" s="5">
        <v>0</v>
      </c>
      <c r="O2432" s="6">
        <v>2.6427061310782243</v>
      </c>
      <c r="P2432" s="6">
        <v>0</v>
      </c>
      <c r="Q2432" s="6">
        <v>3.8054968287526427</v>
      </c>
      <c r="R2432" s="6">
        <v>3.8054968287526427</v>
      </c>
      <c r="S2432" s="6">
        <v>6.5539112050739954</v>
      </c>
      <c r="T2432" s="6">
        <v>11.416490486257928</v>
      </c>
      <c r="U2432" s="6">
        <v>2.536997885835095</v>
      </c>
      <c r="V2432" s="6">
        <v>45.665961945031711</v>
      </c>
      <c r="W2432" s="6">
        <v>0</v>
      </c>
      <c r="X2432" s="5">
        <v>329</v>
      </c>
      <c r="Y2432" s="5">
        <v>296</v>
      </c>
      <c r="Z2432" s="5">
        <v>6</v>
      </c>
      <c r="AA2432" s="5">
        <v>0</v>
      </c>
      <c r="AB2432" s="5">
        <v>0</v>
      </c>
      <c r="AC2432" s="5">
        <v>0</v>
      </c>
      <c r="AD2432" s="5">
        <v>329</v>
      </c>
      <c r="AE2432" s="5">
        <v>296</v>
      </c>
      <c r="AF2432" s="5">
        <v>6</v>
      </c>
      <c r="AG2432" s="6">
        <v>2.0270270270270272</v>
      </c>
      <c r="AH2432" s="6">
        <v>89.969604863221889</v>
      </c>
      <c r="AI2432" s="3"/>
      <c r="AJ2432" s="3"/>
    </row>
    <row r="2433" spans="1:36" hidden="1" x14ac:dyDescent="0.2">
      <c r="A2433" s="1" t="str">
        <f t="shared" si="37"/>
        <v>ExeterPakistani</v>
      </c>
      <c r="B2433" s="3" t="s">
        <v>205</v>
      </c>
      <c r="C2433" s="3" t="s">
        <v>206</v>
      </c>
      <c r="D2433" s="3" t="s">
        <v>711</v>
      </c>
      <c r="E2433" s="5">
        <v>164</v>
      </c>
      <c r="F2433" s="5">
        <v>11</v>
      </c>
      <c r="G2433" s="5">
        <v>0</v>
      </c>
      <c r="H2433" s="5">
        <v>9</v>
      </c>
      <c r="I2433" s="5">
        <v>9</v>
      </c>
      <c r="J2433" s="5">
        <v>10</v>
      </c>
      <c r="K2433" s="5">
        <v>18</v>
      </c>
      <c r="L2433" s="5">
        <v>11</v>
      </c>
      <c r="M2433" s="5">
        <v>72</v>
      </c>
      <c r="N2433" s="5">
        <v>0</v>
      </c>
      <c r="O2433" s="6">
        <v>6.7073170731707314</v>
      </c>
      <c r="P2433" s="6">
        <v>0</v>
      </c>
      <c r="Q2433" s="6">
        <v>5.4878048780487809</v>
      </c>
      <c r="R2433" s="6">
        <v>5.4878048780487809</v>
      </c>
      <c r="S2433" s="6">
        <v>6.0975609756097562</v>
      </c>
      <c r="T2433" s="6">
        <v>10.975609756097562</v>
      </c>
      <c r="U2433" s="6">
        <v>6.7073170731707314</v>
      </c>
      <c r="V2433" s="6">
        <v>43.902439024390247</v>
      </c>
      <c r="W2433" s="6">
        <v>0</v>
      </c>
      <c r="X2433" s="5">
        <v>53</v>
      </c>
      <c r="Y2433" s="5">
        <v>46</v>
      </c>
      <c r="Z2433" s="5">
        <v>3</v>
      </c>
      <c r="AA2433" s="5">
        <v>0</v>
      </c>
      <c r="AB2433" s="5">
        <v>0</v>
      </c>
      <c r="AC2433" s="5">
        <v>0</v>
      </c>
      <c r="AD2433" s="5">
        <v>53</v>
      </c>
      <c r="AE2433" s="5">
        <v>46</v>
      </c>
      <c r="AF2433" s="5">
        <v>3</v>
      </c>
      <c r="AG2433" s="6">
        <v>6.5217391304347823</v>
      </c>
      <c r="AH2433" s="6">
        <v>86.79245283018868</v>
      </c>
      <c r="AI2433" s="3"/>
      <c r="AJ2433" s="3"/>
    </row>
    <row r="2434" spans="1:36" hidden="1" x14ac:dyDescent="0.2">
      <c r="A2434" s="1" t="str">
        <f t="shared" ref="A2434:A2497" si="38">C2434&amp;D2434</f>
        <v>ExeterBangladeshi</v>
      </c>
      <c r="B2434" s="3" t="s">
        <v>205</v>
      </c>
      <c r="C2434" s="3" t="s">
        <v>206</v>
      </c>
      <c r="D2434" s="3" t="s">
        <v>712</v>
      </c>
      <c r="E2434" s="5">
        <v>227</v>
      </c>
      <c r="F2434" s="5">
        <v>0</v>
      </c>
      <c r="G2434" s="5">
        <v>0</v>
      </c>
      <c r="H2434" s="5">
        <v>6</v>
      </c>
      <c r="I2434" s="5">
        <v>6</v>
      </c>
      <c r="J2434" s="5">
        <v>9</v>
      </c>
      <c r="K2434" s="5">
        <v>13</v>
      </c>
      <c r="L2434" s="5">
        <v>2</v>
      </c>
      <c r="M2434" s="5">
        <v>86</v>
      </c>
      <c r="N2434" s="5">
        <v>0</v>
      </c>
      <c r="O2434" s="6">
        <v>0</v>
      </c>
      <c r="P2434" s="6">
        <v>0</v>
      </c>
      <c r="Q2434" s="6">
        <v>2.643171806167401</v>
      </c>
      <c r="R2434" s="6">
        <v>2.643171806167401</v>
      </c>
      <c r="S2434" s="6">
        <v>3.9647577092511015</v>
      </c>
      <c r="T2434" s="6">
        <v>5.7268722466960353</v>
      </c>
      <c r="U2434" s="6">
        <v>0.88105726872246692</v>
      </c>
      <c r="V2434" s="6">
        <v>37.885462555066077</v>
      </c>
      <c r="W2434" s="6">
        <v>0</v>
      </c>
      <c r="X2434" s="5">
        <v>90</v>
      </c>
      <c r="Y2434" s="5">
        <v>72</v>
      </c>
      <c r="Z2434" s="5">
        <v>6</v>
      </c>
      <c r="AA2434" s="5">
        <v>0</v>
      </c>
      <c r="AB2434" s="5">
        <v>0</v>
      </c>
      <c r="AC2434" s="5">
        <v>0</v>
      </c>
      <c r="AD2434" s="5">
        <v>90</v>
      </c>
      <c r="AE2434" s="5">
        <v>72</v>
      </c>
      <c r="AF2434" s="5">
        <v>6</v>
      </c>
      <c r="AG2434" s="6">
        <v>8.3333333333333339</v>
      </c>
      <c r="AH2434" s="6">
        <v>80</v>
      </c>
      <c r="AI2434" s="3"/>
      <c r="AJ2434" s="3"/>
    </row>
    <row r="2435" spans="1:36" hidden="1" x14ac:dyDescent="0.2">
      <c r="A2435" s="1" t="str">
        <f t="shared" si="38"/>
        <v>ExeterChinese</v>
      </c>
      <c r="B2435" s="3" t="s">
        <v>205</v>
      </c>
      <c r="C2435" s="3" t="s">
        <v>206</v>
      </c>
      <c r="D2435" s="3" t="s">
        <v>713</v>
      </c>
      <c r="E2435" s="5">
        <v>1998</v>
      </c>
      <c r="F2435" s="5">
        <v>45</v>
      </c>
      <c r="G2435" s="5">
        <v>0</v>
      </c>
      <c r="H2435" s="5">
        <v>173</v>
      </c>
      <c r="I2435" s="5">
        <v>173</v>
      </c>
      <c r="J2435" s="5">
        <v>55</v>
      </c>
      <c r="K2435" s="5">
        <v>440</v>
      </c>
      <c r="L2435" s="5">
        <v>138</v>
      </c>
      <c r="M2435" s="5">
        <v>859</v>
      </c>
      <c r="N2435" s="5">
        <v>0</v>
      </c>
      <c r="O2435" s="6">
        <v>2.2522522522522523</v>
      </c>
      <c r="P2435" s="6">
        <v>0</v>
      </c>
      <c r="Q2435" s="6">
        <v>8.6586586586586591</v>
      </c>
      <c r="R2435" s="6">
        <v>8.6586586586586591</v>
      </c>
      <c r="S2435" s="6">
        <v>2.7527527527527527</v>
      </c>
      <c r="T2435" s="6">
        <v>22.022022022022021</v>
      </c>
      <c r="U2435" s="6">
        <v>6.9069069069069071</v>
      </c>
      <c r="V2435" s="6">
        <v>42.992992992992995</v>
      </c>
      <c r="W2435" s="6">
        <v>0</v>
      </c>
      <c r="X2435" s="5">
        <v>291</v>
      </c>
      <c r="Y2435" s="5">
        <v>260</v>
      </c>
      <c r="Z2435" s="5">
        <v>10</v>
      </c>
      <c r="AA2435" s="5">
        <v>0</v>
      </c>
      <c r="AB2435" s="5">
        <v>0</v>
      </c>
      <c r="AC2435" s="5">
        <v>0</v>
      </c>
      <c r="AD2435" s="5">
        <v>291</v>
      </c>
      <c r="AE2435" s="5">
        <v>260</v>
      </c>
      <c r="AF2435" s="5">
        <v>10</v>
      </c>
      <c r="AG2435" s="6">
        <v>3.8461538461538463</v>
      </c>
      <c r="AH2435" s="6">
        <v>89.347079037800682</v>
      </c>
      <c r="AI2435" s="3"/>
      <c r="AJ2435" s="3"/>
    </row>
    <row r="2436" spans="1:36" hidden="1" x14ac:dyDescent="0.2">
      <c r="A2436" s="1" t="str">
        <f t="shared" si="38"/>
        <v>ExeterAsian Other</v>
      </c>
      <c r="B2436" s="3" t="s">
        <v>205</v>
      </c>
      <c r="C2436" s="3" t="s">
        <v>206</v>
      </c>
      <c r="D2436" s="3" t="s">
        <v>714</v>
      </c>
      <c r="E2436" s="5">
        <v>1260</v>
      </c>
      <c r="F2436" s="5">
        <v>34</v>
      </c>
      <c r="G2436" s="5">
        <v>0</v>
      </c>
      <c r="H2436" s="5">
        <v>83</v>
      </c>
      <c r="I2436" s="5">
        <v>83</v>
      </c>
      <c r="J2436" s="5">
        <v>51</v>
      </c>
      <c r="K2436" s="5">
        <v>132</v>
      </c>
      <c r="L2436" s="5">
        <v>64</v>
      </c>
      <c r="M2436" s="5">
        <v>486</v>
      </c>
      <c r="N2436" s="5">
        <v>0</v>
      </c>
      <c r="O2436" s="6">
        <v>2.6984126984126986</v>
      </c>
      <c r="P2436" s="6">
        <v>0</v>
      </c>
      <c r="Q2436" s="6">
        <v>6.587301587301587</v>
      </c>
      <c r="R2436" s="6">
        <v>6.587301587301587</v>
      </c>
      <c r="S2436" s="6">
        <v>4.0476190476190474</v>
      </c>
      <c r="T2436" s="6">
        <v>10.476190476190476</v>
      </c>
      <c r="U2436" s="6">
        <v>5.0793650793650791</v>
      </c>
      <c r="V2436" s="6">
        <v>38.571428571428569</v>
      </c>
      <c r="W2436" s="6">
        <v>0</v>
      </c>
      <c r="X2436" s="5">
        <v>430</v>
      </c>
      <c r="Y2436" s="5">
        <v>364</v>
      </c>
      <c r="Z2436" s="5">
        <v>17</v>
      </c>
      <c r="AA2436" s="5">
        <v>0</v>
      </c>
      <c r="AB2436" s="5">
        <v>0</v>
      </c>
      <c r="AC2436" s="5">
        <v>0</v>
      </c>
      <c r="AD2436" s="5">
        <v>430</v>
      </c>
      <c r="AE2436" s="5">
        <v>364</v>
      </c>
      <c r="AF2436" s="5">
        <v>17</v>
      </c>
      <c r="AG2436" s="6">
        <v>4.6703296703296706</v>
      </c>
      <c r="AH2436" s="6">
        <v>84.651162790697668</v>
      </c>
      <c r="AI2436" s="3"/>
      <c r="AJ2436" s="3"/>
    </row>
    <row r="2437" spans="1:36" hidden="1" x14ac:dyDescent="0.2">
      <c r="A2437" s="1" t="str">
        <f t="shared" si="38"/>
        <v>ExeterBlack African</v>
      </c>
      <c r="B2437" s="3" t="s">
        <v>205</v>
      </c>
      <c r="C2437" s="3" t="s">
        <v>206</v>
      </c>
      <c r="D2437" s="3" t="s">
        <v>715</v>
      </c>
      <c r="E2437" s="5">
        <v>492</v>
      </c>
      <c r="F2437" s="5">
        <v>17</v>
      </c>
      <c r="G2437" s="5">
        <v>0</v>
      </c>
      <c r="H2437" s="5">
        <v>30</v>
      </c>
      <c r="I2437" s="5">
        <v>30</v>
      </c>
      <c r="J2437" s="5">
        <v>49</v>
      </c>
      <c r="K2437" s="5">
        <v>65</v>
      </c>
      <c r="L2437" s="5">
        <v>21</v>
      </c>
      <c r="M2437" s="5">
        <v>184</v>
      </c>
      <c r="N2437" s="5">
        <v>0</v>
      </c>
      <c r="O2437" s="6">
        <v>3.4552845528455283</v>
      </c>
      <c r="P2437" s="6">
        <v>0</v>
      </c>
      <c r="Q2437" s="6">
        <v>6.0975609756097562</v>
      </c>
      <c r="R2437" s="6">
        <v>6.0975609756097562</v>
      </c>
      <c r="S2437" s="6">
        <v>9.9593495934959346</v>
      </c>
      <c r="T2437" s="6">
        <v>13.211382113821138</v>
      </c>
      <c r="U2437" s="6">
        <v>4.2682926829268295</v>
      </c>
      <c r="V2437" s="6">
        <v>37.398373983739837</v>
      </c>
      <c r="W2437" s="6">
        <v>0</v>
      </c>
      <c r="X2437" s="5">
        <v>179</v>
      </c>
      <c r="Y2437" s="5">
        <v>161</v>
      </c>
      <c r="Z2437" s="5">
        <v>11</v>
      </c>
      <c r="AA2437" s="5">
        <v>0</v>
      </c>
      <c r="AB2437" s="5">
        <v>0</v>
      </c>
      <c r="AC2437" s="5">
        <v>0</v>
      </c>
      <c r="AD2437" s="5">
        <v>179</v>
      </c>
      <c r="AE2437" s="5">
        <v>161</v>
      </c>
      <c r="AF2437" s="5">
        <v>11</v>
      </c>
      <c r="AG2437" s="6">
        <v>6.8322981366459627</v>
      </c>
      <c r="AH2437" s="6">
        <v>89.944134078212286</v>
      </c>
      <c r="AI2437" s="3"/>
      <c r="AJ2437" s="3"/>
    </row>
    <row r="2438" spans="1:36" hidden="1" x14ac:dyDescent="0.2">
      <c r="A2438" s="1" t="str">
        <f t="shared" si="38"/>
        <v>ExeterBlack Caribbean</v>
      </c>
      <c r="B2438" s="3" t="s">
        <v>205</v>
      </c>
      <c r="C2438" s="3" t="s">
        <v>206</v>
      </c>
      <c r="D2438" s="3" t="s">
        <v>716</v>
      </c>
      <c r="E2438" s="5">
        <v>128</v>
      </c>
      <c r="F2438" s="5">
        <v>6</v>
      </c>
      <c r="G2438" s="5">
        <v>0</v>
      </c>
      <c r="H2438" s="5">
        <v>7</v>
      </c>
      <c r="I2438" s="5">
        <v>7</v>
      </c>
      <c r="J2438" s="5">
        <v>9</v>
      </c>
      <c r="K2438" s="5">
        <v>5</v>
      </c>
      <c r="L2438" s="5">
        <v>9</v>
      </c>
      <c r="M2438" s="5">
        <v>44</v>
      </c>
      <c r="N2438" s="5">
        <v>0</v>
      </c>
      <c r="O2438" s="6">
        <v>4.6875</v>
      </c>
      <c r="P2438" s="6">
        <v>0</v>
      </c>
      <c r="Q2438" s="6">
        <v>5.46875</v>
      </c>
      <c r="R2438" s="6">
        <v>5.46875</v>
      </c>
      <c r="S2438" s="6">
        <v>7.03125</v>
      </c>
      <c r="T2438" s="6">
        <v>3.90625</v>
      </c>
      <c r="U2438" s="6">
        <v>7.03125</v>
      </c>
      <c r="V2438" s="6">
        <v>34.375</v>
      </c>
      <c r="W2438" s="6">
        <v>0</v>
      </c>
      <c r="X2438" s="5">
        <v>66</v>
      </c>
      <c r="Y2438" s="5">
        <v>56</v>
      </c>
      <c r="Z2438" s="5">
        <v>5</v>
      </c>
      <c r="AA2438" s="5">
        <v>0</v>
      </c>
      <c r="AB2438" s="5">
        <v>0</v>
      </c>
      <c r="AC2438" s="5">
        <v>0</v>
      </c>
      <c r="AD2438" s="5">
        <v>66</v>
      </c>
      <c r="AE2438" s="5">
        <v>56</v>
      </c>
      <c r="AF2438" s="5">
        <v>5</v>
      </c>
      <c r="AG2438" s="6">
        <v>8.9285714285714288</v>
      </c>
      <c r="AH2438" s="6">
        <v>84.848484848484844</v>
      </c>
      <c r="AI2438" s="3"/>
      <c r="AJ2438" s="3"/>
    </row>
    <row r="2439" spans="1:36" hidden="1" x14ac:dyDescent="0.2">
      <c r="A2439" s="1" t="str">
        <f t="shared" si="38"/>
        <v>ExeterBlack Other</v>
      </c>
      <c r="B2439" s="3" t="s">
        <v>205</v>
      </c>
      <c r="C2439" s="3" t="s">
        <v>206</v>
      </c>
      <c r="D2439" s="3" t="s">
        <v>717</v>
      </c>
      <c r="E2439" s="5">
        <v>47</v>
      </c>
      <c r="F2439" s="5">
        <v>0</v>
      </c>
      <c r="G2439" s="5">
        <v>0</v>
      </c>
      <c r="H2439" s="5">
        <v>4</v>
      </c>
      <c r="I2439" s="5">
        <v>4</v>
      </c>
      <c r="J2439" s="5">
        <v>4</v>
      </c>
      <c r="K2439" s="5">
        <v>1</v>
      </c>
      <c r="L2439" s="5">
        <v>0</v>
      </c>
      <c r="M2439" s="5">
        <v>21</v>
      </c>
      <c r="N2439" s="5">
        <v>0</v>
      </c>
      <c r="O2439" s="6">
        <v>0</v>
      </c>
      <c r="P2439" s="6">
        <v>0</v>
      </c>
      <c r="Q2439" s="6">
        <v>8.5106382978723403</v>
      </c>
      <c r="R2439" s="6">
        <v>8.5106382978723403</v>
      </c>
      <c r="S2439" s="6">
        <v>8.5106382978723403</v>
      </c>
      <c r="T2439" s="6">
        <v>2.1276595744680851</v>
      </c>
      <c r="U2439" s="6">
        <v>0</v>
      </c>
      <c r="V2439" s="6">
        <v>44.680851063829785</v>
      </c>
      <c r="W2439" s="6">
        <v>0</v>
      </c>
      <c r="X2439" s="5">
        <v>26</v>
      </c>
      <c r="Y2439" s="5">
        <v>20</v>
      </c>
      <c r="Z2439" s="5">
        <v>1</v>
      </c>
      <c r="AA2439" s="5">
        <v>0</v>
      </c>
      <c r="AB2439" s="5">
        <v>0</v>
      </c>
      <c r="AC2439" s="5">
        <v>0</v>
      </c>
      <c r="AD2439" s="5">
        <v>26</v>
      </c>
      <c r="AE2439" s="5">
        <v>20</v>
      </c>
      <c r="AF2439" s="5">
        <v>1</v>
      </c>
      <c r="AG2439" s="6">
        <v>5</v>
      </c>
      <c r="AH2439" s="6">
        <v>76.92307692307692</v>
      </c>
      <c r="AI2439" s="3"/>
      <c r="AJ2439" s="3"/>
    </row>
    <row r="2440" spans="1:36" hidden="1" x14ac:dyDescent="0.2">
      <c r="A2440" s="1" t="str">
        <f t="shared" si="38"/>
        <v>ExeterArab</v>
      </c>
      <c r="B2440" s="3" t="s">
        <v>205</v>
      </c>
      <c r="C2440" s="3" t="s">
        <v>206</v>
      </c>
      <c r="D2440" s="3" t="s">
        <v>699</v>
      </c>
      <c r="E2440" s="5">
        <v>659</v>
      </c>
      <c r="F2440" s="5">
        <v>19</v>
      </c>
      <c r="G2440" s="5">
        <v>0</v>
      </c>
      <c r="H2440" s="5">
        <v>51</v>
      </c>
      <c r="I2440" s="5">
        <v>51</v>
      </c>
      <c r="J2440" s="5">
        <v>17</v>
      </c>
      <c r="K2440" s="5">
        <v>50</v>
      </c>
      <c r="L2440" s="5">
        <v>59</v>
      </c>
      <c r="M2440" s="5">
        <v>298</v>
      </c>
      <c r="N2440" s="5">
        <v>0</v>
      </c>
      <c r="O2440" s="6">
        <v>2.8831562974203337</v>
      </c>
      <c r="P2440" s="6">
        <v>0</v>
      </c>
      <c r="Q2440" s="6">
        <v>7.7389984825493174</v>
      </c>
      <c r="R2440" s="6">
        <v>7.7389984825493174</v>
      </c>
      <c r="S2440" s="6">
        <v>2.5796661608497722</v>
      </c>
      <c r="T2440" s="6">
        <v>7.587253414264036</v>
      </c>
      <c r="U2440" s="6">
        <v>8.9529590288315628</v>
      </c>
      <c r="V2440" s="6">
        <v>45.220030349013655</v>
      </c>
      <c r="W2440" s="6">
        <v>0</v>
      </c>
      <c r="X2440" s="5">
        <v>126</v>
      </c>
      <c r="Y2440" s="5">
        <v>89</v>
      </c>
      <c r="Z2440" s="5">
        <v>8</v>
      </c>
      <c r="AA2440" s="5">
        <v>0</v>
      </c>
      <c r="AB2440" s="5">
        <v>0</v>
      </c>
      <c r="AC2440" s="5">
        <v>0</v>
      </c>
      <c r="AD2440" s="5">
        <v>126</v>
      </c>
      <c r="AE2440" s="5">
        <v>89</v>
      </c>
      <c r="AF2440" s="5">
        <v>8</v>
      </c>
      <c r="AG2440" s="6">
        <v>8.9887640449438209</v>
      </c>
      <c r="AH2440" s="6">
        <v>70.634920634920633</v>
      </c>
      <c r="AI2440" s="3"/>
      <c r="AJ2440" s="3"/>
    </row>
    <row r="2441" spans="1:36" hidden="1" x14ac:dyDescent="0.2">
      <c r="A2441" s="1" t="str">
        <f t="shared" si="38"/>
        <v>ExeterOther</v>
      </c>
      <c r="B2441" s="3" t="s">
        <v>205</v>
      </c>
      <c r="C2441" s="3" t="s">
        <v>206</v>
      </c>
      <c r="D2441" s="3" t="s">
        <v>718</v>
      </c>
      <c r="E2441" s="5">
        <v>324</v>
      </c>
      <c r="F2441" s="5">
        <v>11</v>
      </c>
      <c r="G2441" s="5">
        <v>0</v>
      </c>
      <c r="H2441" s="5">
        <v>18</v>
      </c>
      <c r="I2441" s="5">
        <v>18</v>
      </c>
      <c r="J2441" s="5">
        <v>20</v>
      </c>
      <c r="K2441" s="5">
        <v>19</v>
      </c>
      <c r="L2441" s="5">
        <v>17</v>
      </c>
      <c r="M2441" s="5">
        <v>144</v>
      </c>
      <c r="N2441" s="5">
        <v>0</v>
      </c>
      <c r="O2441" s="6">
        <v>3.3950617283950617</v>
      </c>
      <c r="P2441" s="6">
        <v>0</v>
      </c>
      <c r="Q2441" s="6">
        <v>5.5555555555555554</v>
      </c>
      <c r="R2441" s="6">
        <v>5.5555555555555554</v>
      </c>
      <c r="S2441" s="6">
        <v>6.1728395061728394</v>
      </c>
      <c r="T2441" s="6">
        <v>5.8641975308641978</v>
      </c>
      <c r="U2441" s="6">
        <v>5.2469135802469138</v>
      </c>
      <c r="V2441" s="6">
        <v>44.444444444444443</v>
      </c>
      <c r="W2441" s="6">
        <v>0</v>
      </c>
      <c r="X2441" s="5">
        <v>106</v>
      </c>
      <c r="Y2441" s="5">
        <v>91</v>
      </c>
      <c r="Z2441" s="5">
        <v>6</v>
      </c>
      <c r="AA2441" s="5">
        <v>0</v>
      </c>
      <c r="AB2441" s="5">
        <v>0</v>
      </c>
      <c r="AC2441" s="5">
        <v>0</v>
      </c>
      <c r="AD2441" s="5">
        <v>106</v>
      </c>
      <c r="AE2441" s="5">
        <v>91</v>
      </c>
      <c r="AF2441" s="5">
        <v>6</v>
      </c>
      <c r="AG2441" s="6">
        <v>6.5934065934065931</v>
      </c>
      <c r="AH2441" s="6">
        <v>85.84905660377359</v>
      </c>
      <c r="AI2441" s="3"/>
      <c r="AJ2441" s="3"/>
    </row>
    <row r="2442" spans="1:36" x14ac:dyDescent="0.2">
      <c r="A2442" s="1" t="str">
        <f t="shared" si="38"/>
        <v>FarehamAll people</v>
      </c>
      <c r="B2442" s="3" t="s">
        <v>283</v>
      </c>
      <c r="C2442" s="3" t="s">
        <v>284</v>
      </c>
      <c r="D2442" s="3" t="s">
        <v>700</v>
      </c>
      <c r="E2442" s="5">
        <v>111581</v>
      </c>
      <c r="F2442" s="5">
        <v>0</v>
      </c>
      <c r="G2442" s="5">
        <v>0</v>
      </c>
      <c r="H2442" s="5">
        <v>0</v>
      </c>
      <c r="I2442" s="5">
        <v>0</v>
      </c>
      <c r="J2442" s="5">
        <v>1534</v>
      </c>
      <c r="K2442" s="5">
        <v>0</v>
      </c>
      <c r="L2442" s="5">
        <v>1481</v>
      </c>
      <c r="M2442" s="5">
        <v>0</v>
      </c>
      <c r="N2442" s="5">
        <v>0</v>
      </c>
      <c r="O2442" s="6">
        <v>0</v>
      </c>
      <c r="P2442" s="6">
        <v>0</v>
      </c>
      <c r="Q2442" s="6">
        <v>0</v>
      </c>
      <c r="R2442" s="6">
        <v>0</v>
      </c>
      <c r="S2442" s="6">
        <v>1.374786029879639</v>
      </c>
      <c r="T2442" s="6">
        <v>0</v>
      </c>
      <c r="U2442" s="6">
        <v>1.3272869036843191</v>
      </c>
      <c r="V2442" s="6">
        <v>0</v>
      </c>
      <c r="W2442" s="6">
        <v>0</v>
      </c>
      <c r="X2442" s="5">
        <v>34911</v>
      </c>
      <c r="Y2442" s="5">
        <v>31860</v>
      </c>
      <c r="Z2442" s="5">
        <v>959</v>
      </c>
      <c r="AA2442" s="5">
        <v>0</v>
      </c>
      <c r="AB2442" s="5">
        <v>0</v>
      </c>
      <c r="AC2442" s="5">
        <v>0</v>
      </c>
      <c r="AD2442" s="5">
        <v>34911</v>
      </c>
      <c r="AE2442" s="5">
        <v>31860</v>
      </c>
      <c r="AF2442" s="5">
        <v>959</v>
      </c>
      <c r="AG2442" s="6">
        <v>3.0100439422473322</v>
      </c>
      <c r="AH2442" s="6">
        <v>91.260634184068053</v>
      </c>
      <c r="AI2442" s="3"/>
      <c r="AJ2442" s="3"/>
    </row>
    <row r="2443" spans="1:36" hidden="1" x14ac:dyDescent="0.2">
      <c r="A2443" s="1" t="str">
        <f t="shared" si="38"/>
        <v>FarehamWhite British</v>
      </c>
      <c r="B2443" s="3" t="s">
        <v>283</v>
      </c>
      <c r="C2443" s="3" t="s">
        <v>284</v>
      </c>
      <c r="D2443" s="3" t="s">
        <v>701</v>
      </c>
      <c r="E2443" s="5">
        <v>105663</v>
      </c>
      <c r="F2443" s="5">
        <v>0</v>
      </c>
      <c r="G2443" s="5">
        <v>0</v>
      </c>
      <c r="H2443" s="5">
        <v>0</v>
      </c>
      <c r="I2443" s="5">
        <v>0</v>
      </c>
      <c r="J2443" s="5">
        <v>1438</v>
      </c>
      <c r="K2443" s="5">
        <v>0</v>
      </c>
      <c r="L2443" s="5">
        <v>1321</v>
      </c>
      <c r="M2443" s="5">
        <v>0</v>
      </c>
      <c r="N2443" s="5">
        <v>0</v>
      </c>
      <c r="O2443" s="6">
        <v>0</v>
      </c>
      <c r="P2443" s="6">
        <v>0</v>
      </c>
      <c r="Q2443" s="6">
        <v>0</v>
      </c>
      <c r="R2443" s="6">
        <v>0</v>
      </c>
      <c r="S2443" s="6">
        <v>1.3609305054749534</v>
      </c>
      <c r="T2443" s="6">
        <v>0</v>
      </c>
      <c r="U2443" s="6">
        <v>1.2502011110795643</v>
      </c>
      <c r="V2443" s="6">
        <v>0</v>
      </c>
      <c r="W2443" s="6">
        <v>0</v>
      </c>
      <c r="X2443" s="5">
        <v>32419</v>
      </c>
      <c r="Y2443" s="5">
        <v>29635</v>
      </c>
      <c r="Z2443" s="5">
        <v>854</v>
      </c>
      <c r="AA2443" s="5">
        <v>0</v>
      </c>
      <c r="AB2443" s="5">
        <v>0</v>
      </c>
      <c r="AC2443" s="5">
        <v>0</v>
      </c>
      <c r="AD2443" s="5">
        <v>32419</v>
      </c>
      <c r="AE2443" s="5">
        <v>29635</v>
      </c>
      <c r="AF2443" s="5">
        <v>854</v>
      </c>
      <c r="AG2443" s="6">
        <v>2.8817276868567574</v>
      </c>
      <c r="AH2443" s="6">
        <v>91.412443320275145</v>
      </c>
      <c r="AI2443" s="3"/>
      <c r="AJ2443" s="3"/>
    </row>
    <row r="2444" spans="1:36" hidden="1" x14ac:dyDescent="0.2">
      <c r="A2444" s="1" t="str">
        <f t="shared" si="38"/>
        <v>FarehamMinorities - all other than White British</v>
      </c>
      <c r="B2444" s="3" t="s">
        <v>283</v>
      </c>
      <c r="C2444" s="3" t="s">
        <v>284</v>
      </c>
      <c r="D2444" s="3" t="s">
        <v>702</v>
      </c>
      <c r="E2444" s="5">
        <v>5918</v>
      </c>
      <c r="F2444" s="5">
        <v>0</v>
      </c>
      <c r="G2444" s="5">
        <v>0</v>
      </c>
      <c r="H2444" s="5">
        <v>0</v>
      </c>
      <c r="I2444" s="5">
        <v>0</v>
      </c>
      <c r="J2444" s="5">
        <v>96</v>
      </c>
      <c r="K2444" s="5">
        <v>0</v>
      </c>
      <c r="L2444" s="5">
        <v>160</v>
      </c>
      <c r="M2444" s="5">
        <v>0</v>
      </c>
      <c r="N2444" s="5">
        <v>0</v>
      </c>
      <c r="O2444" s="6">
        <v>0</v>
      </c>
      <c r="P2444" s="6">
        <v>0</v>
      </c>
      <c r="Q2444" s="6">
        <v>0</v>
      </c>
      <c r="R2444" s="6">
        <v>0</v>
      </c>
      <c r="S2444" s="6">
        <v>1.6221696519094289</v>
      </c>
      <c r="T2444" s="6">
        <v>0</v>
      </c>
      <c r="U2444" s="6">
        <v>2.7036160865157148</v>
      </c>
      <c r="V2444" s="6">
        <v>0</v>
      </c>
      <c r="W2444" s="6">
        <v>0</v>
      </c>
      <c r="X2444" s="5">
        <v>2492</v>
      </c>
      <c r="Y2444" s="5">
        <v>2225</v>
      </c>
      <c r="Z2444" s="5">
        <v>105</v>
      </c>
      <c r="AA2444" s="5">
        <v>0</v>
      </c>
      <c r="AB2444" s="5">
        <v>0</v>
      </c>
      <c r="AC2444" s="5">
        <v>0</v>
      </c>
      <c r="AD2444" s="5">
        <v>2492</v>
      </c>
      <c r="AE2444" s="5">
        <v>2225</v>
      </c>
      <c r="AF2444" s="5">
        <v>105</v>
      </c>
      <c r="AG2444" s="6">
        <v>4.7191011235955056</v>
      </c>
      <c r="AH2444" s="6">
        <v>89.285714285714292</v>
      </c>
      <c r="AI2444" s="3"/>
      <c r="AJ2444" s="3"/>
    </row>
    <row r="2445" spans="1:36" hidden="1" x14ac:dyDescent="0.2">
      <c r="A2445" s="1" t="str">
        <f t="shared" si="38"/>
        <v>FarehamWhite Irish</v>
      </c>
      <c r="B2445" s="3" t="s">
        <v>283</v>
      </c>
      <c r="C2445" s="3" t="s">
        <v>284</v>
      </c>
      <c r="D2445" s="3" t="s">
        <v>703</v>
      </c>
      <c r="E2445" s="5">
        <v>475</v>
      </c>
      <c r="F2445" s="5">
        <v>0</v>
      </c>
      <c r="G2445" s="5">
        <v>0</v>
      </c>
      <c r="H2445" s="5">
        <v>0</v>
      </c>
      <c r="I2445" s="5">
        <v>0</v>
      </c>
      <c r="J2445" s="5">
        <v>7</v>
      </c>
      <c r="K2445" s="5">
        <v>0</v>
      </c>
      <c r="L2445" s="5">
        <v>9</v>
      </c>
      <c r="M2445" s="5">
        <v>0</v>
      </c>
      <c r="N2445" s="5">
        <v>0</v>
      </c>
      <c r="O2445" s="6">
        <v>0</v>
      </c>
      <c r="P2445" s="6">
        <v>0</v>
      </c>
      <c r="Q2445" s="6">
        <v>0</v>
      </c>
      <c r="R2445" s="6">
        <v>0</v>
      </c>
      <c r="S2445" s="6">
        <v>1.4736842105263157</v>
      </c>
      <c r="T2445" s="6">
        <v>0</v>
      </c>
      <c r="U2445" s="6">
        <v>1.8947368421052631</v>
      </c>
      <c r="V2445" s="6">
        <v>0</v>
      </c>
      <c r="W2445" s="6">
        <v>0</v>
      </c>
      <c r="X2445" s="5">
        <v>150</v>
      </c>
      <c r="Y2445" s="5">
        <v>143</v>
      </c>
      <c r="Z2445" s="5">
        <v>3</v>
      </c>
      <c r="AA2445" s="5">
        <v>0</v>
      </c>
      <c r="AB2445" s="5">
        <v>0</v>
      </c>
      <c r="AC2445" s="5">
        <v>0</v>
      </c>
      <c r="AD2445" s="5">
        <v>150</v>
      </c>
      <c r="AE2445" s="5">
        <v>143</v>
      </c>
      <c r="AF2445" s="5">
        <v>3</v>
      </c>
      <c r="AG2445" s="6">
        <v>2.0979020979020979</v>
      </c>
      <c r="AH2445" s="6">
        <v>95.333333333333329</v>
      </c>
      <c r="AI2445" s="3"/>
      <c r="AJ2445" s="3"/>
    </row>
    <row r="2446" spans="1:36" hidden="1" x14ac:dyDescent="0.2">
      <c r="A2446" s="1" t="str">
        <f t="shared" si="38"/>
        <v>FarehamWhite Gyspy or Irish Traveller</v>
      </c>
      <c r="B2446" s="3" t="s">
        <v>283</v>
      </c>
      <c r="C2446" s="3" t="s">
        <v>284</v>
      </c>
      <c r="D2446" s="3" t="s">
        <v>704</v>
      </c>
      <c r="E2446" s="5">
        <v>85</v>
      </c>
      <c r="F2446" s="5">
        <v>0</v>
      </c>
      <c r="G2446" s="5">
        <v>0</v>
      </c>
      <c r="H2446" s="5">
        <v>0</v>
      </c>
      <c r="I2446" s="5">
        <v>0</v>
      </c>
      <c r="J2446" s="5">
        <v>0</v>
      </c>
      <c r="K2446" s="5">
        <v>0</v>
      </c>
      <c r="L2446" s="5">
        <v>5</v>
      </c>
      <c r="M2446" s="5">
        <v>0</v>
      </c>
      <c r="N2446" s="5">
        <v>0</v>
      </c>
      <c r="O2446" s="6">
        <v>0</v>
      </c>
      <c r="P2446" s="6">
        <v>0</v>
      </c>
      <c r="Q2446" s="6">
        <v>0</v>
      </c>
      <c r="R2446" s="6">
        <v>0</v>
      </c>
      <c r="S2446" s="6">
        <v>0</v>
      </c>
      <c r="T2446" s="6">
        <v>0</v>
      </c>
      <c r="U2446" s="6">
        <v>5.882352941176471</v>
      </c>
      <c r="V2446" s="6">
        <v>0</v>
      </c>
      <c r="W2446" s="6">
        <v>0</v>
      </c>
      <c r="X2446" s="5">
        <v>31</v>
      </c>
      <c r="Y2446" s="5">
        <v>15</v>
      </c>
      <c r="Z2446" s="5">
        <v>2</v>
      </c>
      <c r="AA2446" s="5">
        <v>0</v>
      </c>
      <c r="AB2446" s="5">
        <v>0</v>
      </c>
      <c r="AC2446" s="5">
        <v>0</v>
      </c>
      <c r="AD2446" s="5">
        <v>31</v>
      </c>
      <c r="AE2446" s="5">
        <v>15</v>
      </c>
      <c r="AF2446" s="5">
        <v>2</v>
      </c>
      <c r="AG2446" s="6">
        <v>13.333333333333334</v>
      </c>
      <c r="AH2446" s="6">
        <v>48.387096774193552</v>
      </c>
      <c r="AI2446" s="3"/>
      <c r="AJ2446" s="3"/>
    </row>
    <row r="2447" spans="1:36" hidden="1" x14ac:dyDescent="0.2">
      <c r="A2447" s="1" t="str">
        <f t="shared" si="38"/>
        <v>FarehamWhite Other</v>
      </c>
      <c r="B2447" s="3" t="s">
        <v>283</v>
      </c>
      <c r="C2447" s="3" t="s">
        <v>284</v>
      </c>
      <c r="D2447" s="3" t="s">
        <v>705</v>
      </c>
      <c r="E2447" s="5">
        <v>1736</v>
      </c>
      <c r="F2447" s="5">
        <v>0</v>
      </c>
      <c r="G2447" s="5">
        <v>0</v>
      </c>
      <c r="H2447" s="5">
        <v>0</v>
      </c>
      <c r="I2447" s="5">
        <v>0</v>
      </c>
      <c r="J2447" s="5">
        <v>23</v>
      </c>
      <c r="K2447" s="5">
        <v>0</v>
      </c>
      <c r="L2447" s="5">
        <v>52</v>
      </c>
      <c r="M2447" s="5">
        <v>0</v>
      </c>
      <c r="N2447" s="5">
        <v>0</v>
      </c>
      <c r="O2447" s="6">
        <v>0</v>
      </c>
      <c r="P2447" s="6">
        <v>0</v>
      </c>
      <c r="Q2447" s="6">
        <v>0</v>
      </c>
      <c r="R2447" s="6">
        <v>0</v>
      </c>
      <c r="S2447" s="6">
        <v>1.3248847926267282</v>
      </c>
      <c r="T2447" s="6">
        <v>0</v>
      </c>
      <c r="U2447" s="6">
        <v>2.9953917050691246</v>
      </c>
      <c r="V2447" s="6">
        <v>0</v>
      </c>
      <c r="W2447" s="6">
        <v>0</v>
      </c>
      <c r="X2447" s="5">
        <v>896</v>
      </c>
      <c r="Y2447" s="5">
        <v>812</v>
      </c>
      <c r="Z2447" s="5">
        <v>31</v>
      </c>
      <c r="AA2447" s="5">
        <v>0</v>
      </c>
      <c r="AB2447" s="5">
        <v>0</v>
      </c>
      <c r="AC2447" s="5">
        <v>0</v>
      </c>
      <c r="AD2447" s="5">
        <v>896</v>
      </c>
      <c r="AE2447" s="5">
        <v>812</v>
      </c>
      <c r="AF2447" s="5">
        <v>31</v>
      </c>
      <c r="AG2447" s="6">
        <v>3.8177339901477834</v>
      </c>
      <c r="AH2447" s="6">
        <v>90.625</v>
      </c>
      <c r="AI2447" s="3"/>
      <c r="AJ2447" s="3"/>
    </row>
    <row r="2448" spans="1:36" hidden="1" x14ac:dyDescent="0.2">
      <c r="A2448" s="1" t="str">
        <f t="shared" si="38"/>
        <v>FarehamMixed White and Black Caribbean</v>
      </c>
      <c r="B2448" s="3" t="s">
        <v>283</v>
      </c>
      <c r="C2448" s="3" t="s">
        <v>284</v>
      </c>
      <c r="D2448" s="3" t="s">
        <v>706</v>
      </c>
      <c r="E2448" s="5">
        <v>301</v>
      </c>
      <c r="F2448" s="5">
        <v>0</v>
      </c>
      <c r="G2448" s="5">
        <v>0</v>
      </c>
      <c r="H2448" s="5">
        <v>0</v>
      </c>
      <c r="I2448" s="5">
        <v>0</v>
      </c>
      <c r="J2448" s="5">
        <v>14</v>
      </c>
      <c r="K2448" s="5">
        <v>0</v>
      </c>
      <c r="L2448" s="5">
        <v>4</v>
      </c>
      <c r="M2448" s="5">
        <v>0</v>
      </c>
      <c r="N2448" s="5">
        <v>0</v>
      </c>
      <c r="O2448" s="6">
        <v>0</v>
      </c>
      <c r="P2448" s="6">
        <v>0</v>
      </c>
      <c r="Q2448" s="6">
        <v>0</v>
      </c>
      <c r="R2448" s="6">
        <v>0</v>
      </c>
      <c r="S2448" s="6">
        <v>4.6511627906976747</v>
      </c>
      <c r="T2448" s="6">
        <v>0</v>
      </c>
      <c r="U2448" s="6">
        <v>1.3289036544850499</v>
      </c>
      <c r="V2448" s="6">
        <v>0</v>
      </c>
      <c r="W2448" s="6">
        <v>0</v>
      </c>
      <c r="X2448" s="5">
        <v>78</v>
      </c>
      <c r="Y2448" s="5">
        <v>72</v>
      </c>
      <c r="Z2448" s="5">
        <v>6</v>
      </c>
      <c r="AA2448" s="5">
        <v>0</v>
      </c>
      <c r="AB2448" s="5">
        <v>0</v>
      </c>
      <c r="AC2448" s="5">
        <v>0</v>
      </c>
      <c r="AD2448" s="5">
        <v>78</v>
      </c>
      <c r="AE2448" s="5">
        <v>72</v>
      </c>
      <c r="AF2448" s="5">
        <v>6</v>
      </c>
      <c r="AG2448" s="6">
        <v>8.3333333333333339</v>
      </c>
      <c r="AH2448" s="6">
        <v>92.307692307692307</v>
      </c>
      <c r="AI2448" s="3"/>
      <c r="AJ2448" s="3"/>
    </row>
    <row r="2449" spans="1:36" hidden="1" x14ac:dyDescent="0.2">
      <c r="A2449" s="1" t="str">
        <f t="shared" si="38"/>
        <v>FarehamMixed White and Black African</v>
      </c>
      <c r="B2449" s="3" t="s">
        <v>283</v>
      </c>
      <c r="C2449" s="3" t="s">
        <v>284</v>
      </c>
      <c r="D2449" s="3" t="s">
        <v>707</v>
      </c>
      <c r="E2449" s="5">
        <v>150</v>
      </c>
      <c r="F2449" s="5">
        <v>0</v>
      </c>
      <c r="G2449" s="5">
        <v>0</v>
      </c>
      <c r="H2449" s="5">
        <v>0</v>
      </c>
      <c r="I2449" s="5">
        <v>0</v>
      </c>
      <c r="J2449" s="5">
        <v>11</v>
      </c>
      <c r="K2449" s="5">
        <v>0</v>
      </c>
      <c r="L2449" s="5">
        <v>12</v>
      </c>
      <c r="M2449" s="5">
        <v>0</v>
      </c>
      <c r="N2449" s="5">
        <v>0</v>
      </c>
      <c r="O2449" s="6">
        <v>0</v>
      </c>
      <c r="P2449" s="6">
        <v>0</v>
      </c>
      <c r="Q2449" s="6">
        <v>0</v>
      </c>
      <c r="R2449" s="6">
        <v>0</v>
      </c>
      <c r="S2449" s="6">
        <v>7.333333333333333</v>
      </c>
      <c r="T2449" s="6">
        <v>0</v>
      </c>
      <c r="U2449" s="6">
        <v>8</v>
      </c>
      <c r="V2449" s="6">
        <v>0</v>
      </c>
      <c r="W2449" s="6">
        <v>0</v>
      </c>
      <c r="X2449" s="5">
        <v>48</v>
      </c>
      <c r="Y2449" s="5">
        <v>41</v>
      </c>
      <c r="Z2449" s="5">
        <v>2</v>
      </c>
      <c r="AA2449" s="5">
        <v>0</v>
      </c>
      <c r="AB2449" s="5">
        <v>0</v>
      </c>
      <c r="AC2449" s="5">
        <v>0</v>
      </c>
      <c r="AD2449" s="5">
        <v>48</v>
      </c>
      <c r="AE2449" s="5">
        <v>41</v>
      </c>
      <c r="AF2449" s="5">
        <v>2</v>
      </c>
      <c r="AG2449" s="6">
        <v>4.8780487804878048</v>
      </c>
      <c r="AH2449" s="6">
        <v>85.416666666666671</v>
      </c>
      <c r="AI2449" s="3"/>
      <c r="AJ2449" s="3"/>
    </row>
    <row r="2450" spans="1:36" hidden="1" x14ac:dyDescent="0.2">
      <c r="A2450" s="1" t="str">
        <f t="shared" si="38"/>
        <v>FarehamMixed White and Asian</v>
      </c>
      <c r="B2450" s="3" t="s">
        <v>283</v>
      </c>
      <c r="C2450" s="3" t="s">
        <v>284</v>
      </c>
      <c r="D2450" s="3" t="s">
        <v>708</v>
      </c>
      <c r="E2450" s="5">
        <v>657</v>
      </c>
      <c r="F2450" s="5">
        <v>0</v>
      </c>
      <c r="G2450" s="5">
        <v>0</v>
      </c>
      <c r="H2450" s="5">
        <v>0</v>
      </c>
      <c r="I2450" s="5">
        <v>0</v>
      </c>
      <c r="J2450" s="5">
        <v>4</v>
      </c>
      <c r="K2450" s="5">
        <v>0</v>
      </c>
      <c r="L2450" s="5">
        <v>6</v>
      </c>
      <c r="M2450" s="5">
        <v>0</v>
      </c>
      <c r="N2450" s="5">
        <v>0</v>
      </c>
      <c r="O2450" s="6">
        <v>0</v>
      </c>
      <c r="P2450" s="6">
        <v>0</v>
      </c>
      <c r="Q2450" s="6">
        <v>0</v>
      </c>
      <c r="R2450" s="6">
        <v>0</v>
      </c>
      <c r="S2450" s="6">
        <v>0.60882800608828003</v>
      </c>
      <c r="T2450" s="6">
        <v>0</v>
      </c>
      <c r="U2450" s="6">
        <v>0.91324200913242004</v>
      </c>
      <c r="V2450" s="6">
        <v>0</v>
      </c>
      <c r="W2450" s="6">
        <v>0</v>
      </c>
      <c r="X2450" s="5">
        <v>117</v>
      </c>
      <c r="Y2450" s="5">
        <v>111</v>
      </c>
      <c r="Z2450" s="5">
        <v>7</v>
      </c>
      <c r="AA2450" s="5">
        <v>0</v>
      </c>
      <c r="AB2450" s="5">
        <v>0</v>
      </c>
      <c r="AC2450" s="5">
        <v>0</v>
      </c>
      <c r="AD2450" s="5">
        <v>117</v>
      </c>
      <c r="AE2450" s="5">
        <v>111</v>
      </c>
      <c r="AF2450" s="5">
        <v>7</v>
      </c>
      <c r="AG2450" s="6">
        <v>6.3063063063063067</v>
      </c>
      <c r="AH2450" s="6">
        <v>94.871794871794876</v>
      </c>
      <c r="AI2450" s="3"/>
      <c r="AJ2450" s="3"/>
    </row>
    <row r="2451" spans="1:36" hidden="1" x14ac:dyDescent="0.2">
      <c r="A2451" s="1" t="str">
        <f t="shared" si="38"/>
        <v>FarehamMixed Other</v>
      </c>
      <c r="B2451" s="3" t="s">
        <v>283</v>
      </c>
      <c r="C2451" s="3" t="s">
        <v>284</v>
      </c>
      <c r="D2451" s="3" t="s">
        <v>709</v>
      </c>
      <c r="E2451" s="5">
        <v>251</v>
      </c>
      <c r="F2451" s="5">
        <v>0</v>
      </c>
      <c r="G2451" s="5">
        <v>0</v>
      </c>
      <c r="H2451" s="5">
        <v>0</v>
      </c>
      <c r="I2451" s="5">
        <v>0</v>
      </c>
      <c r="J2451" s="5">
        <v>1</v>
      </c>
      <c r="K2451" s="5">
        <v>0</v>
      </c>
      <c r="L2451" s="5">
        <v>7</v>
      </c>
      <c r="M2451" s="5">
        <v>0</v>
      </c>
      <c r="N2451" s="5">
        <v>0</v>
      </c>
      <c r="O2451" s="6">
        <v>0</v>
      </c>
      <c r="P2451" s="6">
        <v>0</v>
      </c>
      <c r="Q2451" s="6">
        <v>0</v>
      </c>
      <c r="R2451" s="6">
        <v>0</v>
      </c>
      <c r="S2451" s="6">
        <v>0.39840637450199201</v>
      </c>
      <c r="T2451" s="6">
        <v>0</v>
      </c>
      <c r="U2451" s="6">
        <v>2.7888446215139444</v>
      </c>
      <c r="V2451" s="6">
        <v>0</v>
      </c>
      <c r="W2451" s="6">
        <v>0</v>
      </c>
      <c r="X2451" s="5">
        <v>86</v>
      </c>
      <c r="Y2451" s="5">
        <v>78</v>
      </c>
      <c r="Z2451" s="5">
        <v>3</v>
      </c>
      <c r="AA2451" s="5">
        <v>0</v>
      </c>
      <c r="AB2451" s="5">
        <v>0</v>
      </c>
      <c r="AC2451" s="5">
        <v>0</v>
      </c>
      <c r="AD2451" s="5">
        <v>86</v>
      </c>
      <c r="AE2451" s="5">
        <v>78</v>
      </c>
      <c r="AF2451" s="5">
        <v>3</v>
      </c>
      <c r="AG2451" s="6">
        <v>3.8461538461538463</v>
      </c>
      <c r="AH2451" s="6">
        <v>90.697674418604649</v>
      </c>
      <c r="AI2451" s="3"/>
      <c r="AJ2451" s="3"/>
    </row>
    <row r="2452" spans="1:36" hidden="1" x14ac:dyDescent="0.2">
      <c r="A2452" s="1" t="str">
        <f t="shared" si="38"/>
        <v>FarehamIndian</v>
      </c>
      <c r="B2452" s="3" t="s">
        <v>283</v>
      </c>
      <c r="C2452" s="3" t="s">
        <v>284</v>
      </c>
      <c r="D2452" s="3" t="s">
        <v>710</v>
      </c>
      <c r="E2452" s="5">
        <v>663</v>
      </c>
      <c r="F2452" s="5">
        <v>0</v>
      </c>
      <c r="G2452" s="5">
        <v>0</v>
      </c>
      <c r="H2452" s="5">
        <v>0</v>
      </c>
      <c r="I2452" s="5">
        <v>0</v>
      </c>
      <c r="J2452" s="5">
        <v>12</v>
      </c>
      <c r="K2452" s="5">
        <v>0</v>
      </c>
      <c r="L2452" s="5">
        <v>9</v>
      </c>
      <c r="M2452" s="5">
        <v>0</v>
      </c>
      <c r="N2452" s="5">
        <v>0</v>
      </c>
      <c r="O2452" s="6">
        <v>0</v>
      </c>
      <c r="P2452" s="6">
        <v>0</v>
      </c>
      <c r="Q2452" s="6">
        <v>0</v>
      </c>
      <c r="R2452" s="6">
        <v>0</v>
      </c>
      <c r="S2452" s="6">
        <v>1.8099547511312217</v>
      </c>
      <c r="T2452" s="6">
        <v>0</v>
      </c>
      <c r="U2452" s="6">
        <v>1.3574660633484164</v>
      </c>
      <c r="V2452" s="6">
        <v>0</v>
      </c>
      <c r="W2452" s="6">
        <v>0</v>
      </c>
      <c r="X2452" s="5">
        <v>355</v>
      </c>
      <c r="Y2452" s="5">
        <v>337</v>
      </c>
      <c r="Z2452" s="5">
        <v>15</v>
      </c>
      <c r="AA2452" s="5">
        <v>0</v>
      </c>
      <c r="AB2452" s="5">
        <v>0</v>
      </c>
      <c r="AC2452" s="5">
        <v>0</v>
      </c>
      <c r="AD2452" s="5">
        <v>355</v>
      </c>
      <c r="AE2452" s="5">
        <v>337</v>
      </c>
      <c r="AF2452" s="5">
        <v>15</v>
      </c>
      <c r="AG2452" s="6">
        <v>4.4510385756676554</v>
      </c>
      <c r="AH2452" s="6">
        <v>94.929577464788736</v>
      </c>
      <c r="AI2452" s="3"/>
      <c r="AJ2452" s="3"/>
    </row>
    <row r="2453" spans="1:36" hidden="1" x14ac:dyDescent="0.2">
      <c r="A2453" s="1" t="str">
        <f t="shared" si="38"/>
        <v>FarehamPakistani</v>
      </c>
      <c r="B2453" s="3" t="s">
        <v>283</v>
      </c>
      <c r="C2453" s="3" t="s">
        <v>284</v>
      </c>
      <c r="D2453" s="3" t="s">
        <v>711</v>
      </c>
      <c r="E2453" s="5">
        <v>77</v>
      </c>
      <c r="F2453" s="5">
        <v>0</v>
      </c>
      <c r="G2453" s="5">
        <v>0</v>
      </c>
      <c r="H2453" s="5">
        <v>0</v>
      </c>
      <c r="I2453" s="5">
        <v>0</v>
      </c>
      <c r="J2453" s="5">
        <v>0</v>
      </c>
      <c r="K2453" s="5">
        <v>0</v>
      </c>
      <c r="L2453" s="5">
        <v>7</v>
      </c>
      <c r="M2453" s="5">
        <v>0</v>
      </c>
      <c r="N2453" s="5">
        <v>0</v>
      </c>
      <c r="O2453" s="6">
        <v>0</v>
      </c>
      <c r="P2453" s="6">
        <v>0</v>
      </c>
      <c r="Q2453" s="6">
        <v>0</v>
      </c>
      <c r="R2453" s="6">
        <v>0</v>
      </c>
      <c r="S2453" s="6">
        <v>0</v>
      </c>
      <c r="T2453" s="6">
        <v>0</v>
      </c>
      <c r="U2453" s="6">
        <v>9.0909090909090917</v>
      </c>
      <c r="V2453" s="6">
        <v>0</v>
      </c>
      <c r="W2453" s="6">
        <v>0</v>
      </c>
      <c r="X2453" s="5">
        <v>50</v>
      </c>
      <c r="Y2453" s="5">
        <v>47</v>
      </c>
      <c r="Z2453" s="5">
        <v>3</v>
      </c>
      <c r="AA2453" s="5">
        <v>0</v>
      </c>
      <c r="AB2453" s="5">
        <v>0</v>
      </c>
      <c r="AC2453" s="5">
        <v>0</v>
      </c>
      <c r="AD2453" s="5">
        <v>50</v>
      </c>
      <c r="AE2453" s="5">
        <v>47</v>
      </c>
      <c r="AF2453" s="5">
        <v>3</v>
      </c>
      <c r="AG2453" s="6">
        <v>6.3829787234042552</v>
      </c>
      <c r="AH2453" s="6">
        <v>94</v>
      </c>
      <c r="AI2453" s="3"/>
      <c r="AJ2453" s="3"/>
    </row>
    <row r="2454" spans="1:36" hidden="1" x14ac:dyDescent="0.2">
      <c r="A2454" s="1" t="str">
        <f t="shared" si="38"/>
        <v>FarehamBangladeshi</v>
      </c>
      <c r="B2454" s="3" t="s">
        <v>283</v>
      </c>
      <c r="C2454" s="3" t="s">
        <v>284</v>
      </c>
      <c r="D2454" s="3" t="s">
        <v>712</v>
      </c>
      <c r="E2454" s="5">
        <v>125</v>
      </c>
      <c r="F2454" s="5">
        <v>0</v>
      </c>
      <c r="G2454" s="5">
        <v>0</v>
      </c>
      <c r="H2454" s="5">
        <v>0</v>
      </c>
      <c r="I2454" s="5">
        <v>0</v>
      </c>
      <c r="J2454" s="5">
        <v>1</v>
      </c>
      <c r="K2454" s="5">
        <v>0</v>
      </c>
      <c r="L2454" s="5">
        <v>14</v>
      </c>
      <c r="M2454" s="5">
        <v>0</v>
      </c>
      <c r="N2454" s="5">
        <v>0</v>
      </c>
      <c r="O2454" s="6">
        <v>0</v>
      </c>
      <c r="P2454" s="6">
        <v>0</v>
      </c>
      <c r="Q2454" s="6">
        <v>0</v>
      </c>
      <c r="R2454" s="6">
        <v>0</v>
      </c>
      <c r="S2454" s="6">
        <v>0.8</v>
      </c>
      <c r="T2454" s="6">
        <v>0</v>
      </c>
      <c r="U2454" s="6">
        <v>11.2</v>
      </c>
      <c r="V2454" s="6">
        <v>0</v>
      </c>
      <c r="W2454" s="6">
        <v>0</v>
      </c>
      <c r="X2454" s="5">
        <v>43</v>
      </c>
      <c r="Y2454" s="5">
        <v>32</v>
      </c>
      <c r="Z2454" s="5">
        <v>4</v>
      </c>
      <c r="AA2454" s="5">
        <v>0</v>
      </c>
      <c r="AB2454" s="5">
        <v>0</v>
      </c>
      <c r="AC2454" s="5">
        <v>0</v>
      </c>
      <c r="AD2454" s="5">
        <v>43</v>
      </c>
      <c r="AE2454" s="5">
        <v>32</v>
      </c>
      <c r="AF2454" s="5">
        <v>4</v>
      </c>
      <c r="AG2454" s="6">
        <v>12.5</v>
      </c>
      <c r="AH2454" s="6">
        <v>74.418604651162795</v>
      </c>
      <c r="AI2454" s="3"/>
      <c r="AJ2454" s="3"/>
    </row>
    <row r="2455" spans="1:36" hidden="1" x14ac:dyDescent="0.2">
      <c r="A2455" s="1" t="str">
        <f t="shared" si="38"/>
        <v>FarehamChinese</v>
      </c>
      <c r="B2455" s="3" t="s">
        <v>283</v>
      </c>
      <c r="C2455" s="3" t="s">
        <v>284</v>
      </c>
      <c r="D2455" s="3" t="s">
        <v>713</v>
      </c>
      <c r="E2455" s="5">
        <v>467</v>
      </c>
      <c r="F2455" s="5">
        <v>0</v>
      </c>
      <c r="G2455" s="5">
        <v>0</v>
      </c>
      <c r="H2455" s="5">
        <v>0</v>
      </c>
      <c r="I2455" s="5">
        <v>0</v>
      </c>
      <c r="J2455" s="5">
        <v>3</v>
      </c>
      <c r="K2455" s="5">
        <v>0</v>
      </c>
      <c r="L2455" s="5">
        <v>10</v>
      </c>
      <c r="M2455" s="5">
        <v>0</v>
      </c>
      <c r="N2455" s="5">
        <v>0</v>
      </c>
      <c r="O2455" s="6">
        <v>0</v>
      </c>
      <c r="P2455" s="6">
        <v>0</v>
      </c>
      <c r="Q2455" s="6">
        <v>0</v>
      </c>
      <c r="R2455" s="6">
        <v>0</v>
      </c>
      <c r="S2455" s="6">
        <v>0.64239828693790146</v>
      </c>
      <c r="T2455" s="6">
        <v>0</v>
      </c>
      <c r="U2455" s="6">
        <v>2.1413276231263385</v>
      </c>
      <c r="V2455" s="6">
        <v>0</v>
      </c>
      <c r="W2455" s="6">
        <v>0</v>
      </c>
      <c r="X2455" s="5">
        <v>199</v>
      </c>
      <c r="Y2455" s="5">
        <v>166</v>
      </c>
      <c r="Z2455" s="5">
        <v>4</v>
      </c>
      <c r="AA2455" s="5">
        <v>0</v>
      </c>
      <c r="AB2455" s="5">
        <v>0</v>
      </c>
      <c r="AC2455" s="5">
        <v>0</v>
      </c>
      <c r="AD2455" s="5">
        <v>199</v>
      </c>
      <c r="AE2455" s="5">
        <v>166</v>
      </c>
      <c r="AF2455" s="5">
        <v>4</v>
      </c>
      <c r="AG2455" s="6">
        <v>2.4096385542168677</v>
      </c>
      <c r="AH2455" s="6">
        <v>83.417085427135675</v>
      </c>
      <c r="AI2455" s="3"/>
      <c r="AJ2455" s="3"/>
    </row>
    <row r="2456" spans="1:36" hidden="1" x14ac:dyDescent="0.2">
      <c r="A2456" s="1" t="str">
        <f t="shared" si="38"/>
        <v>FarehamAsian Other</v>
      </c>
      <c r="B2456" s="3" t="s">
        <v>283</v>
      </c>
      <c r="C2456" s="3" t="s">
        <v>284</v>
      </c>
      <c r="D2456" s="3" t="s">
        <v>714</v>
      </c>
      <c r="E2456" s="5">
        <v>335</v>
      </c>
      <c r="F2456" s="5">
        <v>0</v>
      </c>
      <c r="G2456" s="5">
        <v>0</v>
      </c>
      <c r="H2456" s="5">
        <v>0</v>
      </c>
      <c r="I2456" s="5">
        <v>0</v>
      </c>
      <c r="J2456" s="5">
        <v>2</v>
      </c>
      <c r="K2456" s="5">
        <v>0</v>
      </c>
      <c r="L2456" s="5">
        <v>10</v>
      </c>
      <c r="M2456" s="5">
        <v>0</v>
      </c>
      <c r="N2456" s="5">
        <v>0</v>
      </c>
      <c r="O2456" s="6">
        <v>0</v>
      </c>
      <c r="P2456" s="6">
        <v>0</v>
      </c>
      <c r="Q2456" s="6">
        <v>0</v>
      </c>
      <c r="R2456" s="6">
        <v>0</v>
      </c>
      <c r="S2456" s="6">
        <v>0.59701492537313428</v>
      </c>
      <c r="T2456" s="6">
        <v>0</v>
      </c>
      <c r="U2456" s="6">
        <v>2.9850746268656718</v>
      </c>
      <c r="V2456" s="6">
        <v>0</v>
      </c>
      <c r="W2456" s="6">
        <v>0</v>
      </c>
      <c r="X2456" s="5">
        <v>185</v>
      </c>
      <c r="Y2456" s="5">
        <v>151</v>
      </c>
      <c r="Z2456" s="5">
        <v>9</v>
      </c>
      <c r="AA2456" s="5">
        <v>0</v>
      </c>
      <c r="AB2456" s="5">
        <v>0</v>
      </c>
      <c r="AC2456" s="5">
        <v>0</v>
      </c>
      <c r="AD2456" s="5">
        <v>185</v>
      </c>
      <c r="AE2456" s="5">
        <v>151</v>
      </c>
      <c r="AF2456" s="5">
        <v>9</v>
      </c>
      <c r="AG2456" s="6">
        <v>5.9602649006622519</v>
      </c>
      <c r="AH2456" s="6">
        <v>81.621621621621628</v>
      </c>
      <c r="AI2456" s="3"/>
      <c r="AJ2456" s="3"/>
    </row>
    <row r="2457" spans="1:36" hidden="1" x14ac:dyDescent="0.2">
      <c r="A2457" s="1" t="str">
        <f t="shared" si="38"/>
        <v>FarehamBlack African</v>
      </c>
      <c r="B2457" s="3" t="s">
        <v>283</v>
      </c>
      <c r="C2457" s="3" t="s">
        <v>284</v>
      </c>
      <c r="D2457" s="3" t="s">
        <v>715</v>
      </c>
      <c r="E2457" s="5">
        <v>215</v>
      </c>
      <c r="F2457" s="5">
        <v>0</v>
      </c>
      <c r="G2457" s="5">
        <v>0</v>
      </c>
      <c r="H2457" s="5">
        <v>0</v>
      </c>
      <c r="I2457" s="5">
        <v>0</v>
      </c>
      <c r="J2457" s="5">
        <v>6</v>
      </c>
      <c r="K2457" s="5">
        <v>0</v>
      </c>
      <c r="L2457" s="5">
        <v>1</v>
      </c>
      <c r="M2457" s="5">
        <v>0</v>
      </c>
      <c r="N2457" s="5">
        <v>0</v>
      </c>
      <c r="O2457" s="6">
        <v>0</v>
      </c>
      <c r="P2457" s="6">
        <v>0</v>
      </c>
      <c r="Q2457" s="6">
        <v>0</v>
      </c>
      <c r="R2457" s="6">
        <v>0</v>
      </c>
      <c r="S2457" s="6">
        <v>2.7906976744186047</v>
      </c>
      <c r="T2457" s="6">
        <v>0</v>
      </c>
      <c r="U2457" s="6">
        <v>0.46511627906976744</v>
      </c>
      <c r="V2457" s="6">
        <v>0</v>
      </c>
      <c r="W2457" s="6">
        <v>0</v>
      </c>
      <c r="X2457" s="5">
        <v>95</v>
      </c>
      <c r="Y2457" s="5">
        <v>89</v>
      </c>
      <c r="Z2457" s="5">
        <v>6</v>
      </c>
      <c r="AA2457" s="5">
        <v>0</v>
      </c>
      <c r="AB2457" s="5">
        <v>0</v>
      </c>
      <c r="AC2457" s="5">
        <v>0</v>
      </c>
      <c r="AD2457" s="5">
        <v>95</v>
      </c>
      <c r="AE2457" s="5">
        <v>89</v>
      </c>
      <c r="AF2457" s="5">
        <v>6</v>
      </c>
      <c r="AG2457" s="6">
        <v>6.7415730337078648</v>
      </c>
      <c r="AH2457" s="6">
        <v>93.684210526315795</v>
      </c>
      <c r="AI2457" s="3"/>
      <c r="AJ2457" s="3"/>
    </row>
    <row r="2458" spans="1:36" hidden="1" x14ac:dyDescent="0.2">
      <c r="A2458" s="1" t="str">
        <f t="shared" si="38"/>
        <v>FarehamBlack Caribbean</v>
      </c>
      <c r="B2458" s="3" t="s">
        <v>283</v>
      </c>
      <c r="C2458" s="3" t="s">
        <v>284</v>
      </c>
      <c r="D2458" s="3" t="s">
        <v>716</v>
      </c>
      <c r="E2458" s="5">
        <v>109</v>
      </c>
      <c r="F2458" s="5">
        <v>0</v>
      </c>
      <c r="G2458" s="5">
        <v>0</v>
      </c>
      <c r="H2458" s="5">
        <v>0</v>
      </c>
      <c r="I2458" s="5">
        <v>0</v>
      </c>
      <c r="J2458" s="5">
        <v>6</v>
      </c>
      <c r="K2458" s="5">
        <v>0</v>
      </c>
      <c r="L2458" s="5">
        <v>5</v>
      </c>
      <c r="M2458" s="5">
        <v>0</v>
      </c>
      <c r="N2458" s="5">
        <v>0</v>
      </c>
      <c r="O2458" s="6">
        <v>0</v>
      </c>
      <c r="P2458" s="6">
        <v>0</v>
      </c>
      <c r="Q2458" s="6">
        <v>0</v>
      </c>
      <c r="R2458" s="6">
        <v>0</v>
      </c>
      <c r="S2458" s="6">
        <v>5.5045871559633026</v>
      </c>
      <c r="T2458" s="6">
        <v>0</v>
      </c>
      <c r="U2458" s="6">
        <v>4.5871559633027523</v>
      </c>
      <c r="V2458" s="6">
        <v>0</v>
      </c>
      <c r="W2458" s="6">
        <v>0</v>
      </c>
      <c r="X2458" s="5">
        <v>49</v>
      </c>
      <c r="Y2458" s="5">
        <v>45</v>
      </c>
      <c r="Z2458" s="5">
        <v>1</v>
      </c>
      <c r="AA2458" s="5">
        <v>0</v>
      </c>
      <c r="AB2458" s="5">
        <v>0</v>
      </c>
      <c r="AC2458" s="5">
        <v>0</v>
      </c>
      <c r="AD2458" s="5">
        <v>49</v>
      </c>
      <c r="AE2458" s="5">
        <v>45</v>
      </c>
      <c r="AF2458" s="5">
        <v>1</v>
      </c>
      <c r="AG2458" s="6">
        <v>2.2222222222222223</v>
      </c>
      <c r="AH2458" s="6">
        <v>91.836734693877546</v>
      </c>
      <c r="AI2458" s="3"/>
      <c r="AJ2458" s="3"/>
    </row>
    <row r="2459" spans="1:36" hidden="1" x14ac:dyDescent="0.2">
      <c r="A2459" s="1" t="str">
        <f t="shared" si="38"/>
        <v>FarehamBlack Other</v>
      </c>
      <c r="B2459" s="3" t="s">
        <v>283</v>
      </c>
      <c r="C2459" s="3" t="s">
        <v>284</v>
      </c>
      <c r="D2459" s="3" t="s">
        <v>717</v>
      </c>
      <c r="E2459" s="5">
        <v>33</v>
      </c>
      <c r="F2459" s="5">
        <v>0</v>
      </c>
      <c r="G2459" s="5">
        <v>0</v>
      </c>
      <c r="H2459" s="5">
        <v>0</v>
      </c>
      <c r="I2459" s="5">
        <v>0</v>
      </c>
      <c r="J2459" s="5">
        <v>0</v>
      </c>
      <c r="K2459" s="5">
        <v>0</v>
      </c>
      <c r="L2459" s="5">
        <v>1</v>
      </c>
      <c r="M2459" s="5">
        <v>0</v>
      </c>
      <c r="N2459" s="5">
        <v>0</v>
      </c>
      <c r="O2459" s="6">
        <v>0</v>
      </c>
      <c r="P2459" s="6">
        <v>0</v>
      </c>
      <c r="Q2459" s="6">
        <v>0</v>
      </c>
      <c r="R2459" s="6">
        <v>0</v>
      </c>
      <c r="S2459" s="6">
        <v>0</v>
      </c>
      <c r="T2459" s="6">
        <v>0</v>
      </c>
      <c r="U2459" s="6">
        <v>3.0303030303030303</v>
      </c>
      <c r="V2459" s="6">
        <v>0</v>
      </c>
      <c r="W2459" s="6">
        <v>0</v>
      </c>
      <c r="X2459" s="5">
        <v>13</v>
      </c>
      <c r="Y2459" s="5">
        <v>11</v>
      </c>
      <c r="Z2459" s="5">
        <v>0</v>
      </c>
      <c r="AA2459" s="5">
        <v>0</v>
      </c>
      <c r="AB2459" s="5">
        <v>0</v>
      </c>
      <c r="AC2459" s="5">
        <v>0</v>
      </c>
      <c r="AD2459" s="5">
        <v>13</v>
      </c>
      <c r="AE2459" s="5">
        <v>11</v>
      </c>
      <c r="AF2459" s="5">
        <v>0</v>
      </c>
      <c r="AG2459" s="6">
        <v>0</v>
      </c>
      <c r="AH2459" s="6">
        <v>84.615384615384613</v>
      </c>
      <c r="AI2459" s="3"/>
      <c r="AJ2459" s="3"/>
    </row>
    <row r="2460" spans="1:36" hidden="1" x14ac:dyDescent="0.2">
      <c r="A2460" s="1" t="str">
        <f t="shared" si="38"/>
        <v>FarehamArab</v>
      </c>
      <c r="B2460" s="3" t="s">
        <v>283</v>
      </c>
      <c r="C2460" s="3" t="s">
        <v>284</v>
      </c>
      <c r="D2460" s="3" t="s">
        <v>699</v>
      </c>
      <c r="E2460" s="5">
        <v>106</v>
      </c>
      <c r="F2460" s="5">
        <v>0</v>
      </c>
      <c r="G2460" s="5">
        <v>0</v>
      </c>
      <c r="H2460" s="5">
        <v>0</v>
      </c>
      <c r="I2460" s="5">
        <v>0</v>
      </c>
      <c r="J2460" s="5">
        <v>1</v>
      </c>
      <c r="K2460" s="5">
        <v>0</v>
      </c>
      <c r="L2460" s="5">
        <v>2</v>
      </c>
      <c r="M2460" s="5">
        <v>0</v>
      </c>
      <c r="N2460" s="5">
        <v>0</v>
      </c>
      <c r="O2460" s="6">
        <v>0</v>
      </c>
      <c r="P2460" s="6">
        <v>0</v>
      </c>
      <c r="Q2460" s="6">
        <v>0</v>
      </c>
      <c r="R2460" s="6">
        <v>0</v>
      </c>
      <c r="S2460" s="6">
        <v>0.94339622641509435</v>
      </c>
      <c r="T2460" s="6">
        <v>0</v>
      </c>
      <c r="U2460" s="6">
        <v>1.8867924528301887</v>
      </c>
      <c r="V2460" s="6">
        <v>0</v>
      </c>
      <c r="W2460" s="6">
        <v>0</v>
      </c>
      <c r="X2460" s="5">
        <v>41</v>
      </c>
      <c r="Y2460" s="5">
        <v>32</v>
      </c>
      <c r="Z2460" s="5">
        <v>3</v>
      </c>
      <c r="AA2460" s="5">
        <v>0</v>
      </c>
      <c r="AB2460" s="5">
        <v>0</v>
      </c>
      <c r="AC2460" s="5">
        <v>0</v>
      </c>
      <c r="AD2460" s="5">
        <v>41</v>
      </c>
      <c r="AE2460" s="5">
        <v>32</v>
      </c>
      <c r="AF2460" s="5">
        <v>3</v>
      </c>
      <c r="AG2460" s="6">
        <v>9.375</v>
      </c>
      <c r="AH2460" s="6">
        <v>78.048780487804876</v>
      </c>
      <c r="AI2460" s="3"/>
      <c r="AJ2460" s="3"/>
    </row>
    <row r="2461" spans="1:36" hidden="1" x14ac:dyDescent="0.2">
      <c r="A2461" s="1" t="str">
        <f t="shared" si="38"/>
        <v>FarehamOther</v>
      </c>
      <c r="B2461" s="3" t="s">
        <v>283</v>
      </c>
      <c r="C2461" s="3" t="s">
        <v>284</v>
      </c>
      <c r="D2461" s="3" t="s">
        <v>718</v>
      </c>
      <c r="E2461" s="5">
        <v>133</v>
      </c>
      <c r="F2461" s="5">
        <v>0</v>
      </c>
      <c r="G2461" s="5">
        <v>0</v>
      </c>
      <c r="H2461" s="5">
        <v>0</v>
      </c>
      <c r="I2461" s="5">
        <v>0</v>
      </c>
      <c r="J2461" s="5">
        <v>5</v>
      </c>
      <c r="K2461" s="5">
        <v>0</v>
      </c>
      <c r="L2461" s="5">
        <v>6</v>
      </c>
      <c r="M2461" s="5">
        <v>0</v>
      </c>
      <c r="N2461" s="5">
        <v>0</v>
      </c>
      <c r="O2461" s="6">
        <v>0</v>
      </c>
      <c r="P2461" s="6">
        <v>0</v>
      </c>
      <c r="Q2461" s="6">
        <v>0</v>
      </c>
      <c r="R2461" s="6">
        <v>0</v>
      </c>
      <c r="S2461" s="6">
        <v>3.7593984962406015</v>
      </c>
      <c r="T2461" s="6">
        <v>0</v>
      </c>
      <c r="U2461" s="6">
        <v>4.511278195488722</v>
      </c>
      <c r="V2461" s="6">
        <v>0</v>
      </c>
      <c r="W2461" s="6">
        <v>0</v>
      </c>
      <c r="X2461" s="5">
        <v>56</v>
      </c>
      <c r="Y2461" s="5">
        <v>43</v>
      </c>
      <c r="Z2461" s="5">
        <v>6</v>
      </c>
      <c r="AA2461" s="5">
        <v>0</v>
      </c>
      <c r="AB2461" s="5">
        <v>0</v>
      </c>
      <c r="AC2461" s="5">
        <v>0</v>
      </c>
      <c r="AD2461" s="5">
        <v>56</v>
      </c>
      <c r="AE2461" s="5">
        <v>43</v>
      </c>
      <c r="AF2461" s="5">
        <v>6</v>
      </c>
      <c r="AG2461" s="6">
        <v>13.953488372093023</v>
      </c>
      <c r="AH2461" s="6">
        <v>76.785714285714292</v>
      </c>
      <c r="AI2461" s="3"/>
      <c r="AJ2461" s="3"/>
    </row>
    <row r="2462" spans="1:36" x14ac:dyDescent="0.2">
      <c r="A2462" s="1" t="str">
        <f t="shared" si="38"/>
        <v>FenlandAll people</v>
      </c>
      <c r="B2462" s="3" t="s">
        <v>169</v>
      </c>
      <c r="C2462" s="3" t="s">
        <v>170</v>
      </c>
      <c r="D2462" s="3" t="s">
        <v>700</v>
      </c>
      <c r="E2462" s="5">
        <v>95262</v>
      </c>
      <c r="F2462" s="5">
        <v>4862</v>
      </c>
      <c r="G2462" s="5">
        <v>3182</v>
      </c>
      <c r="H2462" s="5">
        <v>3182</v>
      </c>
      <c r="I2462" s="5">
        <v>0</v>
      </c>
      <c r="J2462" s="5">
        <v>8364</v>
      </c>
      <c r="K2462" s="5">
        <v>6135</v>
      </c>
      <c r="L2462" s="5">
        <v>6617</v>
      </c>
      <c r="M2462" s="5">
        <v>0</v>
      </c>
      <c r="N2462" s="5">
        <v>0</v>
      </c>
      <c r="O2462" s="6">
        <v>5.1038189414456969</v>
      </c>
      <c r="P2462" s="6">
        <v>3.3402615943398208</v>
      </c>
      <c r="Q2462" s="6">
        <v>3.3402615943398208</v>
      </c>
      <c r="R2462" s="6">
        <v>0</v>
      </c>
      <c r="S2462" s="6">
        <v>8.7799962209485418</v>
      </c>
      <c r="T2462" s="6">
        <v>6.4401335264848525</v>
      </c>
      <c r="U2462" s="6">
        <v>6.9461065272616569</v>
      </c>
      <c r="V2462" s="6">
        <v>0</v>
      </c>
      <c r="W2462" s="6">
        <v>0</v>
      </c>
      <c r="X2462" s="5">
        <v>30102</v>
      </c>
      <c r="Y2462" s="5">
        <v>26118</v>
      </c>
      <c r="Z2462" s="5">
        <v>1471</v>
      </c>
      <c r="AA2462" s="5">
        <v>0</v>
      </c>
      <c r="AB2462" s="5">
        <v>0</v>
      </c>
      <c r="AC2462" s="5">
        <v>0</v>
      </c>
      <c r="AD2462" s="5">
        <v>30102</v>
      </c>
      <c r="AE2462" s="5">
        <v>26118</v>
      </c>
      <c r="AF2462" s="5">
        <v>1471</v>
      </c>
      <c r="AG2462" s="6">
        <v>5.6321310973275134</v>
      </c>
      <c r="AH2462" s="6">
        <v>86.764999003388482</v>
      </c>
      <c r="AI2462" s="3"/>
      <c r="AJ2462" s="3"/>
    </row>
    <row r="2463" spans="1:36" hidden="1" x14ac:dyDescent="0.2">
      <c r="A2463" s="1" t="str">
        <f t="shared" si="38"/>
        <v>FenlandWhite British</v>
      </c>
      <c r="B2463" s="3" t="s">
        <v>169</v>
      </c>
      <c r="C2463" s="3" t="s">
        <v>170</v>
      </c>
      <c r="D2463" s="3" t="s">
        <v>701</v>
      </c>
      <c r="E2463" s="5">
        <v>86151</v>
      </c>
      <c r="F2463" s="5">
        <v>3746</v>
      </c>
      <c r="G2463" s="5">
        <v>2425</v>
      </c>
      <c r="H2463" s="5">
        <v>2425</v>
      </c>
      <c r="I2463" s="5">
        <v>0</v>
      </c>
      <c r="J2463" s="5">
        <v>6823</v>
      </c>
      <c r="K2463" s="5">
        <v>5781</v>
      </c>
      <c r="L2463" s="5">
        <v>4777</v>
      </c>
      <c r="M2463" s="5">
        <v>0</v>
      </c>
      <c r="N2463" s="5">
        <v>0</v>
      </c>
      <c r="O2463" s="6">
        <v>4.3481793594966973</v>
      </c>
      <c r="P2463" s="6">
        <v>2.8148251326159883</v>
      </c>
      <c r="Q2463" s="6">
        <v>2.8148251326159883</v>
      </c>
      <c r="R2463" s="6">
        <v>0</v>
      </c>
      <c r="S2463" s="6">
        <v>7.9198152081809843</v>
      </c>
      <c r="T2463" s="6">
        <v>6.7103109656301143</v>
      </c>
      <c r="U2463" s="6">
        <v>5.5449153230954948</v>
      </c>
      <c r="V2463" s="6">
        <v>0</v>
      </c>
      <c r="W2463" s="6">
        <v>0</v>
      </c>
      <c r="X2463" s="5">
        <v>25799</v>
      </c>
      <c r="Y2463" s="5">
        <v>22270</v>
      </c>
      <c r="Z2463" s="5">
        <v>1291</v>
      </c>
      <c r="AA2463" s="5">
        <v>0</v>
      </c>
      <c r="AB2463" s="5">
        <v>0</v>
      </c>
      <c r="AC2463" s="5">
        <v>0</v>
      </c>
      <c r="AD2463" s="5">
        <v>25799</v>
      </c>
      <c r="AE2463" s="5">
        <v>22270</v>
      </c>
      <c r="AF2463" s="5">
        <v>1291</v>
      </c>
      <c r="AG2463" s="6">
        <v>5.7970363718006288</v>
      </c>
      <c r="AH2463" s="6">
        <v>86.321175239350367</v>
      </c>
      <c r="AI2463" s="3"/>
      <c r="AJ2463" s="3"/>
    </row>
    <row r="2464" spans="1:36" hidden="1" x14ac:dyDescent="0.2">
      <c r="A2464" s="1" t="str">
        <f t="shared" si="38"/>
        <v>FenlandMinorities - all other than White British</v>
      </c>
      <c r="B2464" s="3" t="s">
        <v>169</v>
      </c>
      <c r="C2464" s="3" t="s">
        <v>170</v>
      </c>
      <c r="D2464" s="3" t="s">
        <v>702</v>
      </c>
      <c r="E2464" s="5">
        <v>9111</v>
      </c>
      <c r="F2464" s="5">
        <v>1116</v>
      </c>
      <c r="G2464" s="5">
        <v>757</v>
      </c>
      <c r="H2464" s="5">
        <v>757</v>
      </c>
      <c r="I2464" s="5">
        <v>0</v>
      </c>
      <c r="J2464" s="5">
        <v>1541</v>
      </c>
      <c r="K2464" s="5">
        <v>354</v>
      </c>
      <c r="L2464" s="5">
        <v>1840</v>
      </c>
      <c r="M2464" s="5">
        <v>0</v>
      </c>
      <c r="N2464" s="5">
        <v>0</v>
      </c>
      <c r="O2464" s="6">
        <v>12.248929864998354</v>
      </c>
      <c r="P2464" s="6">
        <v>8.3086379102184171</v>
      </c>
      <c r="Q2464" s="6">
        <v>8.3086379102184171</v>
      </c>
      <c r="R2464" s="6">
        <v>0</v>
      </c>
      <c r="S2464" s="6">
        <v>16.913620897815829</v>
      </c>
      <c r="T2464" s="6">
        <v>3.8854132367467895</v>
      </c>
      <c r="U2464" s="6">
        <v>20.195368236198004</v>
      </c>
      <c r="V2464" s="6">
        <v>0</v>
      </c>
      <c r="W2464" s="6">
        <v>0</v>
      </c>
      <c r="X2464" s="5">
        <v>4303</v>
      </c>
      <c r="Y2464" s="5">
        <v>3848</v>
      </c>
      <c r="Z2464" s="5">
        <v>180</v>
      </c>
      <c r="AA2464" s="5">
        <v>0</v>
      </c>
      <c r="AB2464" s="5">
        <v>0</v>
      </c>
      <c r="AC2464" s="5">
        <v>0</v>
      </c>
      <c r="AD2464" s="5">
        <v>4303</v>
      </c>
      <c r="AE2464" s="5">
        <v>3848</v>
      </c>
      <c r="AF2464" s="5">
        <v>180</v>
      </c>
      <c r="AG2464" s="6">
        <v>4.6777546777546775</v>
      </c>
      <c r="AH2464" s="6">
        <v>89.42598187311178</v>
      </c>
      <c r="AI2464" s="3"/>
      <c r="AJ2464" s="3"/>
    </row>
    <row r="2465" spans="1:36" hidden="1" x14ac:dyDescent="0.2">
      <c r="A2465" s="1" t="str">
        <f t="shared" si="38"/>
        <v>FenlandWhite Irish</v>
      </c>
      <c r="B2465" s="3" t="s">
        <v>169</v>
      </c>
      <c r="C2465" s="3" t="s">
        <v>170</v>
      </c>
      <c r="D2465" s="3" t="s">
        <v>703</v>
      </c>
      <c r="E2465" s="5">
        <v>390</v>
      </c>
      <c r="F2465" s="5">
        <v>6</v>
      </c>
      <c r="G2465" s="5">
        <v>3</v>
      </c>
      <c r="H2465" s="5">
        <v>3</v>
      </c>
      <c r="I2465" s="5">
        <v>0</v>
      </c>
      <c r="J2465" s="5">
        <v>14</v>
      </c>
      <c r="K2465" s="5">
        <v>23</v>
      </c>
      <c r="L2465" s="5">
        <v>29</v>
      </c>
      <c r="M2465" s="5">
        <v>0</v>
      </c>
      <c r="N2465" s="5">
        <v>0</v>
      </c>
      <c r="O2465" s="6">
        <v>1.5384615384615385</v>
      </c>
      <c r="P2465" s="6">
        <v>0.76923076923076927</v>
      </c>
      <c r="Q2465" s="6">
        <v>0.76923076923076927</v>
      </c>
      <c r="R2465" s="6">
        <v>0</v>
      </c>
      <c r="S2465" s="6">
        <v>3.5897435897435899</v>
      </c>
      <c r="T2465" s="6">
        <v>5.8974358974358978</v>
      </c>
      <c r="U2465" s="6">
        <v>7.4358974358974361</v>
      </c>
      <c r="V2465" s="6">
        <v>0</v>
      </c>
      <c r="W2465" s="6">
        <v>0</v>
      </c>
      <c r="X2465" s="5">
        <v>83</v>
      </c>
      <c r="Y2465" s="5">
        <v>72</v>
      </c>
      <c r="Z2465" s="5">
        <v>6</v>
      </c>
      <c r="AA2465" s="5">
        <v>0</v>
      </c>
      <c r="AB2465" s="5">
        <v>0</v>
      </c>
      <c r="AC2465" s="5">
        <v>0</v>
      </c>
      <c r="AD2465" s="5">
        <v>83</v>
      </c>
      <c r="AE2465" s="5">
        <v>72</v>
      </c>
      <c r="AF2465" s="5">
        <v>6</v>
      </c>
      <c r="AG2465" s="6">
        <v>8.3333333333333339</v>
      </c>
      <c r="AH2465" s="6">
        <v>86.746987951807228</v>
      </c>
      <c r="AI2465" s="3"/>
      <c r="AJ2465" s="3"/>
    </row>
    <row r="2466" spans="1:36" hidden="1" x14ac:dyDescent="0.2">
      <c r="A2466" s="1" t="str">
        <f t="shared" si="38"/>
        <v>FenlandWhite Gyspy or Irish Traveller</v>
      </c>
      <c r="B2466" s="3" t="s">
        <v>169</v>
      </c>
      <c r="C2466" s="3" t="s">
        <v>170</v>
      </c>
      <c r="D2466" s="3" t="s">
        <v>704</v>
      </c>
      <c r="E2466" s="5">
        <v>467</v>
      </c>
      <c r="F2466" s="5">
        <v>39</v>
      </c>
      <c r="G2466" s="5">
        <v>26</v>
      </c>
      <c r="H2466" s="5">
        <v>26</v>
      </c>
      <c r="I2466" s="5">
        <v>0</v>
      </c>
      <c r="J2466" s="5">
        <v>47</v>
      </c>
      <c r="K2466" s="5">
        <v>64</v>
      </c>
      <c r="L2466" s="5">
        <v>29</v>
      </c>
      <c r="M2466" s="5">
        <v>0</v>
      </c>
      <c r="N2466" s="5">
        <v>0</v>
      </c>
      <c r="O2466" s="6">
        <v>8.3511777301927204</v>
      </c>
      <c r="P2466" s="6">
        <v>5.5674518201284799</v>
      </c>
      <c r="Q2466" s="6">
        <v>5.5674518201284799</v>
      </c>
      <c r="R2466" s="6">
        <v>0</v>
      </c>
      <c r="S2466" s="6">
        <v>10.06423982869379</v>
      </c>
      <c r="T2466" s="6">
        <v>13.704496788008566</v>
      </c>
      <c r="U2466" s="6">
        <v>6.209850107066381</v>
      </c>
      <c r="V2466" s="6">
        <v>0</v>
      </c>
      <c r="W2466" s="6">
        <v>0</v>
      </c>
      <c r="X2466" s="5">
        <v>145</v>
      </c>
      <c r="Y2466" s="5">
        <v>87</v>
      </c>
      <c r="Z2466" s="5">
        <v>13</v>
      </c>
      <c r="AA2466" s="5">
        <v>0</v>
      </c>
      <c r="AB2466" s="5">
        <v>0</v>
      </c>
      <c r="AC2466" s="5">
        <v>0</v>
      </c>
      <c r="AD2466" s="5">
        <v>145</v>
      </c>
      <c r="AE2466" s="5">
        <v>87</v>
      </c>
      <c r="AF2466" s="5">
        <v>13</v>
      </c>
      <c r="AG2466" s="6">
        <v>14.942528735632184</v>
      </c>
      <c r="AH2466" s="6">
        <v>60</v>
      </c>
      <c r="AI2466" s="3"/>
      <c r="AJ2466" s="3"/>
    </row>
    <row r="2467" spans="1:36" hidden="1" x14ac:dyDescent="0.2">
      <c r="A2467" s="1" t="str">
        <f t="shared" si="38"/>
        <v>FenlandWhite Other</v>
      </c>
      <c r="B2467" s="3" t="s">
        <v>169</v>
      </c>
      <c r="C2467" s="3" t="s">
        <v>170</v>
      </c>
      <c r="D2467" s="3" t="s">
        <v>705</v>
      </c>
      <c r="E2467" s="5">
        <v>5623</v>
      </c>
      <c r="F2467" s="5">
        <v>884</v>
      </c>
      <c r="G2467" s="5">
        <v>605</v>
      </c>
      <c r="H2467" s="5">
        <v>605</v>
      </c>
      <c r="I2467" s="5">
        <v>0</v>
      </c>
      <c r="J2467" s="5">
        <v>1228</v>
      </c>
      <c r="K2467" s="5">
        <v>110</v>
      </c>
      <c r="L2467" s="5">
        <v>1472</v>
      </c>
      <c r="M2467" s="5">
        <v>0</v>
      </c>
      <c r="N2467" s="5">
        <v>0</v>
      </c>
      <c r="O2467" s="6">
        <v>15.721145296105282</v>
      </c>
      <c r="P2467" s="6">
        <v>10.759381113284723</v>
      </c>
      <c r="Q2467" s="6">
        <v>10.759381113284723</v>
      </c>
      <c r="R2467" s="6">
        <v>0</v>
      </c>
      <c r="S2467" s="6">
        <v>21.838876044815933</v>
      </c>
      <c r="T2467" s="6">
        <v>1.9562511115063133</v>
      </c>
      <c r="U2467" s="6">
        <v>26.178196692157211</v>
      </c>
      <c r="V2467" s="6">
        <v>0</v>
      </c>
      <c r="W2467" s="6">
        <v>0</v>
      </c>
      <c r="X2467" s="5">
        <v>2992</v>
      </c>
      <c r="Y2467" s="5">
        <v>2812</v>
      </c>
      <c r="Z2467" s="5">
        <v>91</v>
      </c>
      <c r="AA2467" s="5">
        <v>0</v>
      </c>
      <c r="AB2467" s="5">
        <v>0</v>
      </c>
      <c r="AC2467" s="5">
        <v>0</v>
      </c>
      <c r="AD2467" s="5">
        <v>2992</v>
      </c>
      <c r="AE2467" s="5">
        <v>2812</v>
      </c>
      <c r="AF2467" s="5">
        <v>91</v>
      </c>
      <c r="AG2467" s="6">
        <v>3.2361308677098153</v>
      </c>
      <c r="AH2467" s="6">
        <v>93.983957219251337</v>
      </c>
      <c r="AI2467" s="3"/>
      <c r="AJ2467" s="3"/>
    </row>
    <row r="2468" spans="1:36" hidden="1" x14ac:dyDescent="0.2">
      <c r="A2468" s="1" t="str">
        <f t="shared" si="38"/>
        <v>FenlandMixed White and Black Caribbean</v>
      </c>
      <c r="B2468" s="3" t="s">
        <v>169</v>
      </c>
      <c r="C2468" s="3" t="s">
        <v>170</v>
      </c>
      <c r="D2468" s="3" t="s">
        <v>706</v>
      </c>
      <c r="E2468" s="5">
        <v>293</v>
      </c>
      <c r="F2468" s="5">
        <v>19</v>
      </c>
      <c r="G2468" s="5">
        <v>14</v>
      </c>
      <c r="H2468" s="5">
        <v>14</v>
      </c>
      <c r="I2468" s="5">
        <v>0</v>
      </c>
      <c r="J2468" s="5">
        <v>24</v>
      </c>
      <c r="K2468" s="5">
        <v>32</v>
      </c>
      <c r="L2468" s="5">
        <v>27</v>
      </c>
      <c r="M2468" s="5">
        <v>0</v>
      </c>
      <c r="N2468" s="5">
        <v>0</v>
      </c>
      <c r="O2468" s="6">
        <v>6.4846416382252556</v>
      </c>
      <c r="P2468" s="6">
        <v>4.7781569965870307</v>
      </c>
      <c r="Q2468" s="6">
        <v>4.7781569965870307</v>
      </c>
      <c r="R2468" s="6">
        <v>0</v>
      </c>
      <c r="S2468" s="6">
        <v>8.1911262798634805</v>
      </c>
      <c r="T2468" s="6">
        <v>10.921501706484642</v>
      </c>
      <c r="U2468" s="6">
        <v>9.2150170648464158</v>
      </c>
      <c r="V2468" s="6">
        <v>0</v>
      </c>
      <c r="W2468" s="6">
        <v>0</v>
      </c>
      <c r="X2468" s="5">
        <v>79</v>
      </c>
      <c r="Y2468" s="5">
        <v>62</v>
      </c>
      <c r="Z2468" s="5">
        <v>12</v>
      </c>
      <c r="AA2468" s="5">
        <v>0</v>
      </c>
      <c r="AB2468" s="5">
        <v>0</v>
      </c>
      <c r="AC2468" s="5">
        <v>0</v>
      </c>
      <c r="AD2468" s="5">
        <v>79</v>
      </c>
      <c r="AE2468" s="5">
        <v>62</v>
      </c>
      <c r="AF2468" s="5">
        <v>12</v>
      </c>
      <c r="AG2468" s="6">
        <v>19.35483870967742</v>
      </c>
      <c r="AH2468" s="6">
        <v>78.481012658227854</v>
      </c>
      <c r="AI2468" s="3"/>
      <c r="AJ2468" s="3"/>
    </row>
    <row r="2469" spans="1:36" hidden="1" x14ac:dyDescent="0.2">
      <c r="A2469" s="1" t="str">
        <f t="shared" si="38"/>
        <v>FenlandMixed White and Black African</v>
      </c>
      <c r="B2469" s="3" t="s">
        <v>169</v>
      </c>
      <c r="C2469" s="3" t="s">
        <v>170</v>
      </c>
      <c r="D2469" s="3" t="s">
        <v>707</v>
      </c>
      <c r="E2469" s="5">
        <v>104</v>
      </c>
      <c r="F2469" s="5">
        <v>6</v>
      </c>
      <c r="G2469" s="5">
        <v>1</v>
      </c>
      <c r="H2469" s="5">
        <v>1</v>
      </c>
      <c r="I2469" s="5">
        <v>0</v>
      </c>
      <c r="J2469" s="5">
        <v>8</v>
      </c>
      <c r="K2469" s="5">
        <v>5</v>
      </c>
      <c r="L2469" s="5">
        <v>12</v>
      </c>
      <c r="M2469" s="5">
        <v>0</v>
      </c>
      <c r="N2469" s="5">
        <v>0</v>
      </c>
      <c r="O2469" s="6">
        <v>5.7692307692307692</v>
      </c>
      <c r="P2469" s="6">
        <v>0.96153846153846156</v>
      </c>
      <c r="Q2469" s="6">
        <v>0.96153846153846156</v>
      </c>
      <c r="R2469" s="6">
        <v>0</v>
      </c>
      <c r="S2469" s="6">
        <v>7.6923076923076925</v>
      </c>
      <c r="T2469" s="6">
        <v>4.8076923076923075</v>
      </c>
      <c r="U2469" s="6">
        <v>11.538461538461538</v>
      </c>
      <c r="V2469" s="6">
        <v>0</v>
      </c>
      <c r="W2469" s="6">
        <v>0</v>
      </c>
      <c r="X2469" s="5">
        <v>30</v>
      </c>
      <c r="Y2469" s="5">
        <v>28</v>
      </c>
      <c r="Z2469" s="5">
        <v>2</v>
      </c>
      <c r="AA2469" s="5">
        <v>0</v>
      </c>
      <c r="AB2469" s="5">
        <v>0</v>
      </c>
      <c r="AC2469" s="5">
        <v>0</v>
      </c>
      <c r="AD2469" s="5">
        <v>30</v>
      </c>
      <c r="AE2469" s="5">
        <v>28</v>
      </c>
      <c r="AF2469" s="5">
        <v>2</v>
      </c>
      <c r="AG2469" s="6">
        <v>7.1428571428571432</v>
      </c>
      <c r="AH2469" s="6">
        <v>93.333333333333329</v>
      </c>
      <c r="AI2469" s="3"/>
      <c r="AJ2469" s="3"/>
    </row>
    <row r="2470" spans="1:36" hidden="1" x14ac:dyDescent="0.2">
      <c r="A2470" s="1" t="str">
        <f t="shared" si="38"/>
        <v>FenlandMixed White and Asian</v>
      </c>
      <c r="B2470" s="3" t="s">
        <v>169</v>
      </c>
      <c r="C2470" s="3" t="s">
        <v>170</v>
      </c>
      <c r="D2470" s="3" t="s">
        <v>708</v>
      </c>
      <c r="E2470" s="5">
        <v>264</v>
      </c>
      <c r="F2470" s="5">
        <v>21</v>
      </c>
      <c r="G2470" s="5">
        <v>18</v>
      </c>
      <c r="H2470" s="5">
        <v>18</v>
      </c>
      <c r="I2470" s="5">
        <v>0</v>
      </c>
      <c r="J2470" s="5">
        <v>31</v>
      </c>
      <c r="K2470" s="5">
        <v>25</v>
      </c>
      <c r="L2470" s="5">
        <v>30</v>
      </c>
      <c r="M2470" s="5">
        <v>0</v>
      </c>
      <c r="N2470" s="5">
        <v>0</v>
      </c>
      <c r="O2470" s="6">
        <v>7.9545454545454541</v>
      </c>
      <c r="P2470" s="6">
        <v>6.8181818181818183</v>
      </c>
      <c r="Q2470" s="6">
        <v>6.8181818181818183</v>
      </c>
      <c r="R2470" s="6">
        <v>0</v>
      </c>
      <c r="S2470" s="6">
        <v>11.742424242424242</v>
      </c>
      <c r="T2470" s="6">
        <v>9.4696969696969688</v>
      </c>
      <c r="U2470" s="6">
        <v>11.363636363636363</v>
      </c>
      <c r="V2470" s="6">
        <v>0</v>
      </c>
      <c r="W2470" s="6">
        <v>0</v>
      </c>
      <c r="X2470" s="5">
        <v>67</v>
      </c>
      <c r="Y2470" s="5">
        <v>55</v>
      </c>
      <c r="Z2470" s="5">
        <v>3</v>
      </c>
      <c r="AA2470" s="5">
        <v>0</v>
      </c>
      <c r="AB2470" s="5">
        <v>0</v>
      </c>
      <c r="AC2470" s="5">
        <v>0</v>
      </c>
      <c r="AD2470" s="5">
        <v>67</v>
      </c>
      <c r="AE2470" s="5">
        <v>55</v>
      </c>
      <c r="AF2470" s="5">
        <v>3</v>
      </c>
      <c r="AG2470" s="6">
        <v>5.4545454545454541</v>
      </c>
      <c r="AH2470" s="6">
        <v>82.089552238805965</v>
      </c>
      <c r="AI2470" s="3"/>
      <c r="AJ2470" s="3"/>
    </row>
    <row r="2471" spans="1:36" hidden="1" x14ac:dyDescent="0.2">
      <c r="A2471" s="1" t="str">
        <f t="shared" si="38"/>
        <v>FenlandMixed Other</v>
      </c>
      <c r="B2471" s="3" t="s">
        <v>169</v>
      </c>
      <c r="C2471" s="3" t="s">
        <v>170</v>
      </c>
      <c r="D2471" s="3" t="s">
        <v>709</v>
      </c>
      <c r="E2471" s="5">
        <v>240</v>
      </c>
      <c r="F2471" s="5">
        <v>17</v>
      </c>
      <c r="G2471" s="5">
        <v>12</v>
      </c>
      <c r="H2471" s="5">
        <v>12</v>
      </c>
      <c r="I2471" s="5">
        <v>0</v>
      </c>
      <c r="J2471" s="5">
        <v>24</v>
      </c>
      <c r="K2471" s="5">
        <v>9</v>
      </c>
      <c r="L2471" s="5">
        <v>32</v>
      </c>
      <c r="M2471" s="5">
        <v>0</v>
      </c>
      <c r="N2471" s="5">
        <v>0</v>
      </c>
      <c r="O2471" s="6">
        <v>7.083333333333333</v>
      </c>
      <c r="P2471" s="6">
        <v>5</v>
      </c>
      <c r="Q2471" s="6">
        <v>5</v>
      </c>
      <c r="R2471" s="6">
        <v>0</v>
      </c>
      <c r="S2471" s="6">
        <v>10</v>
      </c>
      <c r="T2471" s="6">
        <v>3.75</v>
      </c>
      <c r="U2471" s="6">
        <v>13.333333333333334</v>
      </c>
      <c r="V2471" s="6">
        <v>0</v>
      </c>
      <c r="W2471" s="6">
        <v>0</v>
      </c>
      <c r="X2471" s="5">
        <v>78</v>
      </c>
      <c r="Y2471" s="5">
        <v>61</v>
      </c>
      <c r="Z2471" s="5">
        <v>2</v>
      </c>
      <c r="AA2471" s="5">
        <v>0</v>
      </c>
      <c r="AB2471" s="5">
        <v>0</v>
      </c>
      <c r="AC2471" s="5">
        <v>0</v>
      </c>
      <c r="AD2471" s="5">
        <v>78</v>
      </c>
      <c r="AE2471" s="5">
        <v>61</v>
      </c>
      <c r="AF2471" s="5">
        <v>2</v>
      </c>
      <c r="AG2471" s="6">
        <v>3.278688524590164</v>
      </c>
      <c r="AH2471" s="6">
        <v>78.205128205128204</v>
      </c>
      <c r="AI2471" s="3"/>
      <c r="AJ2471" s="3"/>
    </row>
    <row r="2472" spans="1:36" hidden="1" x14ac:dyDescent="0.2">
      <c r="A2472" s="1" t="str">
        <f t="shared" si="38"/>
        <v>FenlandIndian</v>
      </c>
      <c r="B2472" s="3" t="s">
        <v>169</v>
      </c>
      <c r="C2472" s="3" t="s">
        <v>170</v>
      </c>
      <c r="D2472" s="3" t="s">
        <v>710</v>
      </c>
      <c r="E2472" s="5">
        <v>372</v>
      </c>
      <c r="F2472" s="5">
        <v>31</v>
      </c>
      <c r="G2472" s="5">
        <v>21</v>
      </c>
      <c r="H2472" s="5">
        <v>21</v>
      </c>
      <c r="I2472" s="5">
        <v>0</v>
      </c>
      <c r="J2472" s="5">
        <v>46</v>
      </c>
      <c r="K2472" s="5">
        <v>25</v>
      </c>
      <c r="L2472" s="5">
        <v>65</v>
      </c>
      <c r="M2472" s="5">
        <v>0</v>
      </c>
      <c r="N2472" s="5">
        <v>0</v>
      </c>
      <c r="O2472" s="6">
        <v>8.3333333333333339</v>
      </c>
      <c r="P2472" s="6">
        <v>5.645161290322581</v>
      </c>
      <c r="Q2472" s="6">
        <v>5.645161290322581</v>
      </c>
      <c r="R2472" s="6">
        <v>0</v>
      </c>
      <c r="S2472" s="6">
        <v>12.365591397849462</v>
      </c>
      <c r="T2472" s="6">
        <v>6.720430107526882</v>
      </c>
      <c r="U2472" s="6">
        <v>17.473118279569892</v>
      </c>
      <c r="V2472" s="6">
        <v>0</v>
      </c>
      <c r="W2472" s="6">
        <v>0</v>
      </c>
      <c r="X2472" s="5">
        <v>170</v>
      </c>
      <c r="Y2472" s="5">
        <v>158</v>
      </c>
      <c r="Z2472" s="5">
        <v>9</v>
      </c>
      <c r="AA2472" s="5">
        <v>0</v>
      </c>
      <c r="AB2472" s="5">
        <v>0</v>
      </c>
      <c r="AC2472" s="5">
        <v>0</v>
      </c>
      <c r="AD2472" s="5">
        <v>170</v>
      </c>
      <c r="AE2472" s="5">
        <v>158</v>
      </c>
      <c r="AF2472" s="5">
        <v>9</v>
      </c>
      <c r="AG2472" s="6">
        <v>5.6962025316455698</v>
      </c>
      <c r="AH2472" s="6">
        <v>92.941176470588232</v>
      </c>
      <c r="AI2472" s="3"/>
      <c r="AJ2472" s="3"/>
    </row>
    <row r="2473" spans="1:36" hidden="1" x14ac:dyDescent="0.2">
      <c r="A2473" s="1" t="str">
        <f t="shared" si="38"/>
        <v>FenlandPakistani</v>
      </c>
      <c r="B2473" s="3" t="s">
        <v>169</v>
      </c>
      <c r="C2473" s="3" t="s">
        <v>170</v>
      </c>
      <c r="D2473" s="3" t="s">
        <v>711</v>
      </c>
      <c r="E2473" s="5">
        <v>65</v>
      </c>
      <c r="F2473" s="5">
        <v>6</v>
      </c>
      <c r="G2473" s="5">
        <v>0</v>
      </c>
      <c r="H2473" s="5">
        <v>0</v>
      </c>
      <c r="I2473" s="5">
        <v>0</v>
      </c>
      <c r="J2473" s="5">
        <v>6</v>
      </c>
      <c r="K2473" s="5">
        <v>0</v>
      </c>
      <c r="L2473" s="5">
        <v>1</v>
      </c>
      <c r="M2473" s="5">
        <v>0</v>
      </c>
      <c r="N2473" s="5">
        <v>0</v>
      </c>
      <c r="O2473" s="6">
        <v>9.2307692307692299</v>
      </c>
      <c r="P2473" s="6">
        <v>0</v>
      </c>
      <c r="Q2473" s="6">
        <v>0</v>
      </c>
      <c r="R2473" s="6">
        <v>0</v>
      </c>
      <c r="S2473" s="6">
        <v>9.2307692307692299</v>
      </c>
      <c r="T2473" s="6">
        <v>0</v>
      </c>
      <c r="U2473" s="6">
        <v>1.5384615384615385</v>
      </c>
      <c r="V2473" s="6">
        <v>0</v>
      </c>
      <c r="W2473" s="6">
        <v>0</v>
      </c>
      <c r="X2473" s="5">
        <v>49</v>
      </c>
      <c r="Y2473" s="5">
        <v>29</v>
      </c>
      <c r="Z2473" s="5">
        <v>3</v>
      </c>
      <c r="AA2473" s="5">
        <v>0</v>
      </c>
      <c r="AB2473" s="5">
        <v>0</v>
      </c>
      <c r="AC2473" s="5">
        <v>0</v>
      </c>
      <c r="AD2473" s="5">
        <v>49</v>
      </c>
      <c r="AE2473" s="5">
        <v>29</v>
      </c>
      <c r="AF2473" s="5">
        <v>3</v>
      </c>
      <c r="AG2473" s="6">
        <v>10.344827586206897</v>
      </c>
      <c r="AH2473" s="6">
        <v>59.183673469387756</v>
      </c>
      <c r="AI2473" s="3"/>
      <c r="AJ2473" s="3"/>
    </row>
    <row r="2474" spans="1:36" hidden="1" x14ac:dyDescent="0.2">
      <c r="A2474" s="1" t="str">
        <f t="shared" si="38"/>
        <v>FenlandBangladeshi</v>
      </c>
      <c r="B2474" s="3" t="s">
        <v>169</v>
      </c>
      <c r="C2474" s="3" t="s">
        <v>170</v>
      </c>
      <c r="D2474" s="3" t="s">
        <v>712</v>
      </c>
      <c r="E2474" s="5">
        <v>65</v>
      </c>
      <c r="F2474" s="5">
        <v>11</v>
      </c>
      <c r="G2474" s="5">
        <v>4</v>
      </c>
      <c r="H2474" s="5">
        <v>4</v>
      </c>
      <c r="I2474" s="5">
        <v>0</v>
      </c>
      <c r="J2474" s="5">
        <v>12</v>
      </c>
      <c r="K2474" s="5">
        <v>1</v>
      </c>
      <c r="L2474" s="5">
        <v>7</v>
      </c>
      <c r="M2474" s="5">
        <v>0</v>
      </c>
      <c r="N2474" s="5">
        <v>0</v>
      </c>
      <c r="O2474" s="6">
        <v>16.923076923076923</v>
      </c>
      <c r="P2474" s="6">
        <v>6.1538461538461542</v>
      </c>
      <c r="Q2474" s="6">
        <v>6.1538461538461542</v>
      </c>
      <c r="R2474" s="6">
        <v>0</v>
      </c>
      <c r="S2474" s="6">
        <v>18.46153846153846</v>
      </c>
      <c r="T2474" s="6">
        <v>1.5384615384615385</v>
      </c>
      <c r="U2474" s="6">
        <v>10.76923076923077</v>
      </c>
      <c r="V2474" s="6">
        <v>0</v>
      </c>
      <c r="W2474" s="6">
        <v>0</v>
      </c>
      <c r="X2474" s="5">
        <v>29</v>
      </c>
      <c r="Y2474" s="5">
        <v>18</v>
      </c>
      <c r="Z2474" s="5">
        <v>1</v>
      </c>
      <c r="AA2474" s="5">
        <v>0</v>
      </c>
      <c r="AB2474" s="5">
        <v>0</v>
      </c>
      <c r="AC2474" s="5">
        <v>0</v>
      </c>
      <c r="AD2474" s="5">
        <v>29</v>
      </c>
      <c r="AE2474" s="5">
        <v>18</v>
      </c>
      <c r="AF2474" s="5">
        <v>1</v>
      </c>
      <c r="AG2474" s="6">
        <v>5.5555555555555554</v>
      </c>
      <c r="AH2474" s="6">
        <v>62.068965517241381</v>
      </c>
      <c r="AI2474" s="3"/>
      <c r="AJ2474" s="3"/>
    </row>
    <row r="2475" spans="1:36" hidden="1" x14ac:dyDescent="0.2">
      <c r="A2475" s="1" t="str">
        <f t="shared" si="38"/>
        <v>FenlandChinese</v>
      </c>
      <c r="B2475" s="3" t="s">
        <v>169</v>
      </c>
      <c r="C2475" s="3" t="s">
        <v>170</v>
      </c>
      <c r="D2475" s="3" t="s">
        <v>713</v>
      </c>
      <c r="E2475" s="5">
        <v>215</v>
      </c>
      <c r="F2475" s="5">
        <v>17</v>
      </c>
      <c r="G2475" s="5">
        <v>11</v>
      </c>
      <c r="H2475" s="5">
        <v>11</v>
      </c>
      <c r="I2475" s="5">
        <v>0</v>
      </c>
      <c r="J2475" s="5">
        <v>21</v>
      </c>
      <c r="K2475" s="5">
        <v>19</v>
      </c>
      <c r="L2475" s="5">
        <v>34</v>
      </c>
      <c r="M2475" s="5">
        <v>0</v>
      </c>
      <c r="N2475" s="5">
        <v>0</v>
      </c>
      <c r="O2475" s="6">
        <v>7.9069767441860463</v>
      </c>
      <c r="P2475" s="6">
        <v>5.1162790697674421</v>
      </c>
      <c r="Q2475" s="6">
        <v>5.1162790697674421</v>
      </c>
      <c r="R2475" s="6">
        <v>0</v>
      </c>
      <c r="S2475" s="6">
        <v>9.7674418604651159</v>
      </c>
      <c r="T2475" s="6">
        <v>8.8372093023255811</v>
      </c>
      <c r="U2475" s="6">
        <v>15.813953488372093</v>
      </c>
      <c r="V2475" s="6">
        <v>0</v>
      </c>
      <c r="W2475" s="6">
        <v>0</v>
      </c>
      <c r="X2475" s="5">
        <v>98</v>
      </c>
      <c r="Y2475" s="5">
        <v>84</v>
      </c>
      <c r="Z2475" s="5">
        <v>3</v>
      </c>
      <c r="AA2475" s="5">
        <v>0</v>
      </c>
      <c r="AB2475" s="5">
        <v>0</v>
      </c>
      <c r="AC2475" s="5">
        <v>0</v>
      </c>
      <c r="AD2475" s="5">
        <v>98</v>
      </c>
      <c r="AE2475" s="5">
        <v>84</v>
      </c>
      <c r="AF2475" s="5">
        <v>3</v>
      </c>
      <c r="AG2475" s="6">
        <v>3.5714285714285716</v>
      </c>
      <c r="AH2475" s="6">
        <v>85.714285714285708</v>
      </c>
      <c r="AI2475" s="3"/>
      <c r="AJ2475" s="3"/>
    </row>
    <row r="2476" spans="1:36" hidden="1" x14ac:dyDescent="0.2">
      <c r="A2476" s="1" t="str">
        <f t="shared" si="38"/>
        <v>FenlandAsian Other</v>
      </c>
      <c r="B2476" s="3" t="s">
        <v>169</v>
      </c>
      <c r="C2476" s="3" t="s">
        <v>170</v>
      </c>
      <c r="D2476" s="3" t="s">
        <v>714</v>
      </c>
      <c r="E2476" s="5">
        <v>358</v>
      </c>
      <c r="F2476" s="5">
        <v>20</v>
      </c>
      <c r="G2476" s="5">
        <v>16</v>
      </c>
      <c r="H2476" s="5">
        <v>16</v>
      </c>
      <c r="I2476" s="5">
        <v>0</v>
      </c>
      <c r="J2476" s="5">
        <v>25</v>
      </c>
      <c r="K2476" s="5">
        <v>14</v>
      </c>
      <c r="L2476" s="5">
        <v>31</v>
      </c>
      <c r="M2476" s="5">
        <v>0</v>
      </c>
      <c r="N2476" s="5">
        <v>0</v>
      </c>
      <c r="O2476" s="6">
        <v>5.5865921787709496</v>
      </c>
      <c r="P2476" s="6">
        <v>4.4692737430167595</v>
      </c>
      <c r="Q2476" s="6">
        <v>4.4692737430167595</v>
      </c>
      <c r="R2476" s="6">
        <v>0</v>
      </c>
      <c r="S2476" s="6">
        <v>6.983240223463687</v>
      </c>
      <c r="T2476" s="6">
        <v>3.9106145251396649</v>
      </c>
      <c r="U2476" s="6">
        <v>8.6592178770949726</v>
      </c>
      <c r="V2476" s="6">
        <v>0</v>
      </c>
      <c r="W2476" s="6">
        <v>0</v>
      </c>
      <c r="X2476" s="5">
        <v>163</v>
      </c>
      <c r="Y2476" s="5">
        <v>134</v>
      </c>
      <c r="Z2476" s="5">
        <v>12</v>
      </c>
      <c r="AA2476" s="5">
        <v>0</v>
      </c>
      <c r="AB2476" s="5">
        <v>0</v>
      </c>
      <c r="AC2476" s="5">
        <v>0</v>
      </c>
      <c r="AD2476" s="5">
        <v>163</v>
      </c>
      <c r="AE2476" s="5">
        <v>134</v>
      </c>
      <c r="AF2476" s="5">
        <v>12</v>
      </c>
      <c r="AG2476" s="6">
        <v>8.9552238805970141</v>
      </c>
      <c r="AH2476" s="6">
        <v>82.208588957055213</v>
      </c>
      <c r="AI2476" s="3"/>
      <c r="AJ2476" s="3"/>
    </row>
    <row r="2477" spans="1:36" hidden="1" x14ac:dyDescent="0.2">
      <c r="A2477" s="1" t="str">
        <f t="shared" si="38"/>
        <v>FenlandBlack African</v>
      </c>
      <c r="B2477" s="3" t="s">
        <v>169</v>
      </c>
      <c r="C2477" s="3" t="s">
        <v>170</v>
      </c>
      <c r="D2477" s="3" t="s">
        <v>715</v>
      </c>
      <c r="E2477" s="5">
        <v>216</v>
      </c>
      <c r="F2477" s="5">
        <v>7</v>
      </c>
      <c r="G2477" s="5">
        <v>2</v>
      </c>
      <c r="H2477" s="5">
        <v>2</v>
      </c>
      <c r="I2477" s="5">
        <v>0</v>
      </c>
      <c r="J2477" s="5">
        <v>10</v>
      </c>
      <c r="K2477" s="5">
        <v>5</v>
      </c>
      <c r="L2477" s="5">
        <v>20</v>
      </c>
      <c r="M2477" s="5">
        <v>0</v>
      </c>
      <c r="N2477" s="5">
        <v>0</v>
      </c>
      <c r="O2477" s="6">
        <v>3.2407407407407409</v>
      </c>
      <c r="P2477" s="6">
        <v>0.92592592592592593</v>
      </c>
      <c r="Q2477" s="6">
        <v>0.92592592592592593</v>
      </c>
      <c r="R2477" s="6">
        <v>0</v>
      </c>
      <c r="S2477" s="6">
        <v>4.6296296296296298</v>
      </c>
      <c r="T2477" s="6">
        <v>2.3148148148148149</v>
      </c>
      <c r="U2477" s="6">
        <v>9.2592592592592595</v>
      </c>
      <c r="V2477" s="6">
        <v>0</v>
      </c>
      <c r="W2477" s="6">
        <v>0</v>
      </c>
      <c r="X2477" s="5">
        <v>100</v>
      </c>
      <c r="Y2477" s="5">
        <v>82</v>
      </c>
      <c r="Z2477" s="5">
        <v>7</v>
      </c>
      <c r="AA2477" s="5">
        <v>0</v>
      </c>
      <c r="AB2477" s="5">
        <v>0</v>
      </c>
      <c r="AC2477" s="5">
        <v>0</v>
      </c>
      <c r="AD2477" s="5">
        <v>100</v>
      </c>
      <c r="AE2477" s="5">
        <v>82</v>
      </c>
      <c r="AF2477" s="5">
        <v>7</v>
      </c>
      <c r="AG2477" s="6">
        <v>8.536585365853659</v>
      </c>
      <c r="AH2477" s="6">
        <v>82</v>
      </c>
      <c r="AI2477" s="3"/>
      <c r="AJ2477" s="3"/>
    </row>
    <row r="2478" spans="1:36" hidden="1" x14ac:dyDescent="0.2">
      <c r="A2478" s="1" t="str">
        <f t="shared" si="38"/>
        <v>FenlandBlack Caribbean</v>
      </c>
      <c r="B2478" s="3" t="s">
        <v>169</v>
      </c>
      <c r="C2478" s="3" t="s">
        <v>170</v>
      </c>
      <c r="D2478" s="3" t="s">
        <v>716</v>
      </c>
      <c r="E2478" s="5">
        <v>186</v>
      </c>
      <c r="F2478" s="5">
        <v>10</v>
      </c>
      <c r="G2478" s="5">
        <v>5</v>
      </c>
      <c r="H2478" s="5">
        <v>5</v>
      </c>
      <c r="I2478" s="5">
        <v>0</v>
      </c>
      <c r="J2478" s="5">
        <v>14</v>
      </c>
      <c r="K2478" s="5">
        <v>17</v>
      </c>
      <c r="L2478" s="5">
        <v>9</v>
      </c>
      <c r="M2478" s="5">
        <v>0</v>
      </c>
      <c r="N2478" s="5">
        <v>0</v>
      </c>
      <c r="O2478" s="6">
        <v>5.376344086021505</v>
      </c>
      <c r="P2478" s="6">
        <v>2.6881720430107525</v>
      </c>
      <c r="Q2478" s="6">
        <v>2.6881720430107525</v>
      </c>
      <c r="R2478" s="6">
        <v>0</v>
      </c>
      <c r="S2478" s="6">
        <v>7.5268817204301079</v>
      </c>
      <c r="T2478" s="6">
        <v>9.1397849462365599</v>
      </c>
      <c r="U2478" s="6">
        <v>4.838709677419355</v>
      </c>
      <c r="V2478" s="6">
        <v>0</v>
      </c>
      <c r="W2478" s="6">
        <v>0</v>
      </c>
      <c r="X2478" s="5">
        <v>91</v>
      </c>
      <c r="Y2478" s="5">
        <v>66</v>
      </c>
      <c r="Z2478" s="5">
        <v>8</v>
      </c>
      <c r="AA2478" s="5">
        <v>0</v>
      </c>
      <c r="AB2478" s="5">
        <v>0</v>
      </c>
      <c r="AC2478" s="5">
        <v>0</v>
      </c>
      <c r="AD2478" s="5">
        <v>91</v>
      </c>
      <c r="AE2478" s="5">
        <v>66</v>
      </c>
      <c r="AF2478" s="5">
        <v>8</v>
      </c>
      <c r="AG2478" s="6">
        <v>12.121212121212121</v>
      </c>
      <c r="AH2478" s="6">
        <v>72.527472527472526</v>
      </c>
      <c r="AI2478" s="3"/>
      <c r="AJ2478" s="3"/>
    </row>
    <row r="2479" spans="1:36" hidden="1" x14ac:dyDescent="0.2">
      <c r="A2479" s="1" t="str">
        <f t="shared" si="38"/>
        <v>FenlandBlack Other</v>
      </c>
      <c r="B2479" s="3" t="s">
        <v>169</v>
      </c>
      <c r="C2479" s="3" t="s">
        <v>170</v>
      </c>
      <c r="D2479" s="3" t="s">
        <v>717</v>
      </c>
      <c r="E2479" s="5">
        <v>95</v>
      </c>
      <c r="F2479" s="5">
        <v>0</v>
      </c>
      <c r="G2479" s="5">
        <v>0</v>
      </c>
      <c r="H2479" s="5">
        <v>0</v>
      </c>
      <c r="I2479" s="5">
        <v>0</v>
      </c>
      <c r="J2479" s="5">
        <v>4</v>
      </c>
      <c r="K2479" s="5">
        <v>1</v>
      </c>
      <c r="L2479" s="5">
        <v>9</v>
      </c>
      <c r="M2479" s="5">
        <v>0</v>
      </c>
      <c r="N2479" s="5">
        <v>0</v>
      </c>
      <c r="O2479" s="6">
        <v>0</v>
      </c>
      <c r="P2479" s="6">
        <v>0</v>
      </c>
      <c r="Q2479" s="6">
        <v>0</v>
      </c>
      <c r="R2479" s="6">
        <v>0</v>
      </c>
      <c r="S2479" s="6">
        <v>4.2105263157894735</v>
      </c>
      <c r="T2479" s="6">
        <v>1.0526315789473684</v>
      </c>
      <c r="U2479" s="6">
        <v>9.473684210526315</v>
      </c>
      <c r="V2479" s="6">
        <v>0</v>
      </c>
      <c r="W2479" s="6">
        <v>0</v>
      </c>
      <c r="X2479" s="5">
        <v>43</v>
      </c>
      <c r="Y2479" s="5">
        <v>32</v>
      </c>
      <c r="Z2479" s="5">
        <v>2</v>
      </c>
      <c r="AA2479" s="5">
        <v>0</v>
      </c>
      <c r="AB2479" s="5">
        <v>0</v>
      </c>
      <c r="AC2479" s="5">
        <v>0</v>
      </c>
      <c r="AD2479" s="5">
        <v>43</v>
      </c>
      <c r="AE2479" s="5">
        <v>32</v>
      </c>
      <c r="AF2479" s="5">
        <v>2</v>
      </c>
      <c r="AG2479" s="6">
        <v>6.25</v>
      </c>
      <c r="AH2479" s="6">
        <v>74.418604651162795</v>
      </c>
      <c r="AI2479" s="3"/>
      <c r="AJ2479" s="3"/>
    </row>
    <row r="2480" spans="1:36" hidden="1" x14ac:dyDescent="0.2">
      <c r="A2480" s="1" t="str">
        <f t="shared" si="38"/>
        <v>FenlandArab</v>
      </c>
      <c r="B2480" s="3" t="s">
        <v>169</v>
      </c>
      <c r="C2480" s="3" t="s">
        <v>170</v>
      </c>
      <c r="D2480" s="3" t="s">
        <v>699</v>
      </c>
      <c r="E2480" s="5">
        <v>11</v>
      </c>
      <c r="F2480" s="5">
        <v>1</v>
      </c>
      <c r="G2480" s="5">
        <v>1</v>
      </c>
      <c r="H2480" s="5">
        <v>1</v>
      </c>
      <c r="I2480" s="5">
        <v>0</v>
      </c>
      <c r="J2480" s="5">
        <v>1</v>
      </c>
      <c r="K2480" s="5">
        <v>2</v>
      </c>
      <c r="L2480" s="5">
        <v>0</v>
      </c>
      <c r="M2480" s="5">
        <v>0</v>
      </c>
      <c r="N2480" s="5">
        <v>0</v>
      </c>
      <c r="O2480" s="6">
        <v>9.0909090909090917</v>
      </c>
      <c r="P2480" s="6">
        <v>9.0909090909090917</v>
      </c>
      <c r="Q2480" s="6">
        <v>9.0909090909090917</v>
      </c>
      <c r="R2480" s="6">
        <v>0</v>
      </c>
      <c r="S2480" s="6">
        <v>9.0909090909090917</v>
      </c>
      <c r="T2480" s="6">
        <v>18.181818181818183</v>
      </c>
      <c r="U2480" s="6">
        <v>0</v>
      </c>
      <c r="V2480" s="6">
        <v>0</v>
      </c>
      <c r="W2480" s="6">
        <v>0</v>
      </c>
      <c r="X2480" s="5">
        <v>7</v>
      </c>
      <c r="Y2480" s="5">
        <v>6</v>
      </c>
      <c r="Z2480" s="5">
        <v>2</v>
      </c>
      <c r="AA2480" s="5">
        <v>0</v>
      </c>
      <c r="AB2480" s="5">
        <v>0</v>
      </c>
      <c r="AC2480" s="5">
        <v>0</v>
      </c>
      <c r="AD2480" s="5">
        <v>7</v>
      </c>
      <c r="AE2480" s="5">
        <v>6</v>
      </c>
      <c r="AF2480" s="5">
        <v>2</v>
      </c>
      <c r="AG2480" s="6">
        <v>33.333333333333336</v>
      </c>
      <c r="AH2480" s="6">
        <v>85.714285714285708</v>
      </c>
      <c r="AI2480" s="3"/>
      <c r="AJ2480" s="3"/>
    </row>
    <row r="2481" spans="1:36" hidden="1" x14ac:dyDescent="0.2">
      <c r="A2481" s="1" t="str">
        <f t="shared" si="38"/>
        <v>FenlandOther</v>
      </c>
      <c r="B2481" s="3" t="s">
        <v>169</v>
      </c>
      <c r="C2481" s="3" t="s">
        <v>170</v>
      </c>
      <c r="D2481" s="3" t="s">
        <v>718</v>
      </c>
      <c r="E2481" s="5">
        <v>147</v>
      </c>
      <c r="F2481" s="5">
        <v>21</v>
      </c>
      <c r="G2481" s="5">
        <v>18</v>
      </c>
      <c r="H2481" s="5">
        <v>18</v>
      </c>
      <c r="I2481" s="5">
        <v>0</v>
      </c>
      <c r="J2481" s="5">
        <v>26</v>
      </c>
      <c r="K2481" s="5">
        <v>2</v>
      </c>
      <c r="L2481" s="5">
        <v>33</v>
      </c>
      <c r="M2481" s="5">
        <v>0</v>
      </c>
      <c r="N2481" s="5">
        <v>0</v>
      </c>
      <c r="O2481" s="6">
        <v>14.285714285714286</v>
      </c>
      <c r="P2481" s="6">
        <v>12.244897959183673</v>
      </c>
      <c r="Q2481" s="6">
        <v>12.244897959183673</v>
      </c>
      <c r="R2481" s="6">
        <v>0</v>
      </c>
      <c r="S2481" s="6">
        <v>17.687074829931973</v>
      </c>
      <c r="T2481" s="6">
        <v>1.3605442176870748</v>
      </c>
      <c r="U2481" s="6">
        <v>22.448979591836736</v>
      </c>
      <c r="V2481" s="6">
        <v>0</v>
      </c>
      <c r="W2481" s="6">
        <v>0</v>
      </c>
      <c r="X2481" s="5">
        <v>79</v>
      </c>
      <c r="Y2481" s="5">
        <v>62</v>
      </c>
      <c r="Z2481" s="5">
        <v>4</v>
      </c>
      <c r="AA2481" s="5">
        <v>0</v>
      </c>
      <c r="AB2481" s="5">
        <v>0</v>
      </c>
      <c r="AC2481" s="5">
        <v>0</v>
      </c>
      <c r="AD2481" s="5">
        <v>79</v>
      </c>
      <c r="AE2481" s="5">
        <v>62</v>
      </c>
      <c r="AF2481" s="5">
        <v>4</v>
      </c>
      <c r="AG2481" s="6">
        <v>6.4516129032258061</v>
      </c>
      <c r="AH2481" s="6">
        <v>78.481012658227854</v>
      </c>
      <c r="AI2481" s="3"/>
      <c r="AJ2481" s="3"/>
    </row>
    <row r="2482" spans="1:36" x14ac:dyDescent="0.2">
      <c r="A2482" s="1" t="str">
        <f t="shared" si="38"/>
        <v>Forest HeathAll people</v>
      </c>
      <c r="B2482" s="3" t="s">
        <v>489</v>
      </c>
      <c r="C2482" s="3" t="s">
        <v>490</v>
      </c>
      <c r="D2482" s="3" t="s">
        <v>700</v>
      </c>
      <c r="E2482" s="5">
        <v>59748</v>
      </c>
      <c r="F2482" s="5">
        <v>0</v>
      </c>
      <c r="G2482" s="5">
        <v>0</v>
      </c>
      <c r="H2482" s="5">
        <v>0</v>
      </c>
      <c r="I2482" s="5">
        <v>0</v>
      </c>
      <c r="J2482" s="5">
        <v>1401</v>
      </c>
      <c r="K2482" s="5">
        <v>11460</v>
      </c>
      <c r="L2482" s="5">
        <v>1785</v>
      </c>
      <c r="M2482" s="5">
        <v>0</v>
      </c>
      <c r="N2482" s="5">
        <v>0</v>
      </c>
      <c r="O2482" s="6">
        <v>0</v>
      </c>
      <c r="P2482" s="6">
        <v>0</v>
      </c>
      <c r="Q2482" s="6">
        <v>0</v>
      </c>
      <c r="R2482" s="6">
        <v>0</v>
      </c>
      <c r="S2482" s="6">
        <v>2.3448483631251253</v>
      </c>
      <c r="T2482" s="6">
        <v>19.180558345049207</v>
      </c>
      <c r="U2482" s="6">
        <v>2.9875477003414339</v>
      </c>
      <c r="V2482" s="6">
        <v>0</v>
      </c>
      <c r="W2482" s="6">
        <v>0</v>
      </c>
      <c r="X2482" s="5">
        <v>21515</v>
      </c>
      <c r="Y2482" s="5">
        <v>18836</v>
      </c>
      <c r="Z2482" s="5">
        <v>719</v>
      </c>
      <c r="AA2482" s="5">
        <v>0</v>
      </c>
      <c r="AB2482" s="5">
        <v>0</v>
      </c>
      <c r="AC2482" s="5">
        <v>0</v>
      </c>
      <c r="AD2482" s="5">
        <v>21515</v>
      </c>
      <c r="AE2482" s="5">
        <v>18836</v>
      </c>
      <c r="AF2482" s="5">
        <v>719</v>
      </c>
      <c r="AG2482" s="6">
        <v>3.8171586324060311</v>
      </c>
      <c r="AH2482" s="6">
        <v>87.548222170578669</v>
      </c>
      <c r="AI2482" s="3"/>
      <c r="AJ2482" s="3"/>
    </row>
    <row r="2483" spans="1:36" hidden="1" x14ac:dyDescent="0.2">
      <c r="A2483" s="1" t="str">
        <f t="shared" si="38"/>
        <v>Forest HeathWhite British</v>
      </c>
      <c r="B2483" s="3" t="s">
        <v>489</v>
      </c>
      <c r="C2483" s="3" t="s">
        <v>490</v>
      </c>
      <c r="D2483" s="3" t="s">
        <v>701</v>
      </c>
      <c r="E2483" s="5">
        <v>46142</v>
      </c>
      <c r="F2483" s="5">
        <v>0</v>
      </c>
      <c r="G2483" s="5">
        <v>0</v>
      </c>
      <c r="H2483" s="5">
        <v>0</v>
      </c>
      <c r="I2483" s="5">
        <v>0</v>
      </c>
      <c r="J2483" s="5">
        <v>1190</v>
      </c>
      <c r="K2483" s="5">
        <v>7600</v>
      </c>
      <c r="L2483" s="5">
        <v>1309</v>
      </c>
      <c r="M2483" s="5">
        <v>0</v>
      </c>
      <c r="N2483" s="5">
        <v>0</v>
      </c>
      <c r="O2483" s="6">
        <v>0</v>
      </c>
      <c r="P2483" s="6">
        <v>0</v>
      </c>
      <c r="Q2483" s="6">
        <v>0</v>
      </c>
      <c r="R2483" s="6">
        <v>0</v>
      </c>
      <c r="S2483" s="6">
        <v>2.5789952754540333</v>
      </c>
      <c r="T2483" s="6">
        <v>16.470894196177017</v>
      </c>
      <c r="U2483" s="6">
        <v>2.8368948029994363</v>
      </c>
      <c r="V2483" s="6">
        <v>0</v>
      </c>
      <c r="W2483" s="6">
        <v>0</v>
      </c>
      <c r="X2483" s="5">
        <v>14997</v>
      </c>
      <c r="Y2483" s="5">
        <v>13374</v>
      </c>
      <c r="Z2483" s="5">
        <v>559</v>
      </c>
      <c r="AA2483" s="5">
        <v>0</v>
      </c>
      <c r="AB2483" s="5">
        <v>0</v>
      </c>
      <c r="AC2483" s="5">
        <v>0</v>
      </c>
      <c r="AD2483" s="5">
        <v>14997</v>
      </c>
      <c r="AE2483" s="5">
        <v>13374</v>
      </c>
      <c r="AF2483" s="5">
        <v>559</v>
      </c>
      <c r="AG2483" s="6">
        <v>4.1797517571407212</v>
      </c>
      <c r="AH2483" s="6">
        <v>89.177835567113419</v>
      </c>
      <c r="AI2483" s="3"/>
      <c r="AJ2483" s="3"/>
    </row>
    <row r="2484" spans="1:36" hidden="1" x14ac:dyDescent="0.2">
      <c r="A2484" s="1" t="str">
        <f t="shared" si="38"/>
        <v>Forest HeathMinorities - all other than White British</v>
      </c>
      <c r="B2484" s="3" t="s">
        <v>489</v>
      </c>
      <c r="C2484" s="3" t="s">
        <v>490</v>
      </c>
      <c r="D2484" s="3" t="s">
        <v>702</v>
      </c>
      <c r="E2484" s="5">
        <v>13606</v>
      </c>
      <c r="F2484" s="5">
        <v>0</v>
      </c>
      <c r="G2484" s="5">
        <v>0</v>
      </c>
      <c r="H2484" s="5">
        <v>0</v>
      </c>
      <c r="I2484" s="5">
        <v>0</v>
      </c>
      <c r="J2484" s="5">
        <v>211</v>
      </c>
      <c r="K2484" s="5">
        <v>3860</v>
      </c>
      <c r="L2484" s="5">
        <v>476</v>
      </c>
      <c r="M2484" s="5">
        <v>0</v>
      </c>
      <c r="N2484" s="5">
        <v>0</v>
      </c>
      <c r="O2484" s="6">
        <v>0</v>
      </c>
      <c r="P2484" s="6">
        <v>0</v>
      </c>
      <c r="Q2484" s="6">
        <v>0</v>
      </c>
      <c r="R2484" s="6">
        <v>0</v>
      </c>
      <c r="S2484" s="6">
        <v>1.550786417756872</v>
      </c>
      <c r="T2484" s="6">
        <v>28.369836836689696</v>
      </c>
      <c r="U2484" s="6">
        <v>3.4984565632809055</v>
      </c>
      <c r="V2484" s="6">
        <v>0</v>
      </c>
      <c r="W2484" s="6">
        <v>0</v>
      </c>
      <c r="X2484" s="5">
        <v>6518</v>
      </c>
      <c r="Y2484" s="5">
        <v>5462</v>
      </c>
      <c r="Z2484" s="5">
        <v>160</v>
      </c>
      <c r="AA2484" s="5">
        <v>0</v>
      </c>
      <c r="AB2484" s="5">
        <v>0</v>
      </c>
      <c r="AC2484" s="5">
        <v>0</v>
      </c>
      <c r="AD2484" s="5">
        <v>6518</v>
      </c>
      <c r="AE2484" s="5">
        <v>5462</v>
      </c>
      <c r="AF2484" s="5">
        <v>160</v>
      </c>
      <c r="AG2484" s="6">
        <v>2.9293299157817647</v>
      </c>
      <c r="AH2484" s="6">
        <v>83.798711261123046</v>
      </c>
      <c r="AI2484" s="3"/>
      <c r="AJ2484" s="3"/>
    </row>
    <row r="2485" spans="1:36" hidden="1" x14ac:dyDescent="0.2">
      <c r="A2485" s="1" t="str">
        <f t="shared" si="38"/>
        <v>Forest HeathWhite Irish</v>
      </c>
      <c r="B2485" s="3" t="s">
        <v>489</v>
      </c>
      <c r="C2485" s="3" t="s">
        <v>490</v>
      </c>
      <c r="D2485" s="3" t="s">
        <v>703</v>
      </c>
      <c r="E2485" s="5">
        <v>583</v>
      </c>
      <c r="F2485" s="5">
        <v>0</v>
      </c>
      <c r="G2485" s="5">
        <v>0</v>
      </c>
      <c r="H2485" s="5">
        <v>0</v>
      </c>
      <c r="I2485" s="5">
        <v>0</v>
      </c>
      <c r="J2485" s="5">
        <v>5</v>
      </c>
      <c r="K2485" s="5">
        <v>101</v>
      </c>
      <c r="L2485" s="5">
        <v>27</v>
      </c>
      <c r="M2485" s="5">
        <v>0</v>
      </c>
      <c r="N2485" s="5">
        <v>0</v>
      </c>
      <c r="O2485" s="6">
        <v>0</v>
      </c>
      <c r="P2485" s="6">
        <v>0</v>
      </c>
      <c r="Q2485" s="6">
        <v>0</v>
      </c>
      <c r="R2485" s="6">
        <v>0</v>
      </c>
      <c r="S2485" s="6">
        <v>0.85763293310463118</v>
      </c>
      <c r="T2485" s="6">
        <v>17.324185248713551</v>
      </c>
      <c r="U2485" s="6">
        <v>4.6312178387650089</v>
      </c>
      <c r="V2485" s="6">
        <v>0</v>
      </c>
      <c r="W2485" s="6">
        <v>0</v>
      </c>
      <c r="X2485" s="5">
        <v>236</v>
      </c>
      <c r="Y2485" s="5">
        <v>213</v>
      </c>
      <c r="Z2485" s="5">
        <v>7</v>
      </c>
      <c r="AA2485" s="5">
        <v>0</v>
      </c>
      <c r="AB2485" s="5">
        <v>0</v>
      </c>
      <c r="AC2485" s="5">
        <v>0</v>
      </c>
      <c r="AD2485" s="5">
        <v>236</v>
      </c>
      <c r="AE2485" s="5">
        <v>213</v>
      </c>
      <c r="AF2485" s="5">
        <v>7</v>
      </c>
      <c r="AG2485" s="6">
        <v>3.2863849765258215</v>
      </c>
      <c r="AH2485" s="6">
        <v>90.254237288135599</v>
      </c>
      <c r="AI2485" s="3"/>
      <c r="AJ2485" s="3"/>
    </row>
    <row r="2486" spans="1:36" hidden="1" x14ac:dyDescent="0.2">
      <c r="A2486" s="1" t="str">
        <f t="shared" si="38"/>
        <v>Forest HeathWhite Gyspy or Irish Traveller</v>
      </c>
      <c r="B2486" s="3" t="s">
        <v>489</v>
      </c>
      <c r="C2486" s="3" t="s">
        <v>490</v>
      </c>
      <c r="D2486" s="3" t="s">
        <v>704</v>
      </c>
      <c r="E2486" s="5">
        <v>108</v>
      </c>
      <c r="F2486" s="5">
        <v>0</v>
      </c>
      <c r="G2486" s="5">
        <v>0</v>
      </c>
      <c r="H2486" s="5">
        <v>0</v>
      </c>
      <c r="I2486" s="5">
        <v>0</v>
      </c>
      <c r="J2486" s="5">
        <v>1</v>
      </c>
      <c r="K2486" s="5">
        <v>27</v>
      </c>
      <c r="L2486" s="5">
        <v>0</v>
      </c>
      <c r="M2486" s="5">
        <v>0</v>
      </c>
      <c r="N2486" s="5">
        <v>0</v>
      </c>
      <c r="O2486" s="6">
        <v>0</v>
      </c>
      <c r="P2486" s="6">
        <v>0</v>
      </c>
      <c r="Q2486" s="6">
        <v>0</v>
      </c>
      <c r="R2486" s="6">
        <v>0</v>
      </c>
      <c r="S2486" s="6">
        <v>0.92592592592592593</v>
      </c>
      <c r="T2486" s="6">
        <v>25</v>
      </c>
      <c r="U2486" s="6">
        <v>0</v>
      </c>
      <c r="V2486" s="6">
        <v>0</v>
      </c>
      <c r="W2486" s="6">
        <v>0</v>
      </c>
      <c r="X2486" s="5">
        <v>33</v>
      </c>
      <c r="Y2486" s="5">
        <v>21</v>
      </c>
      <c r="Z2486" s="5">
        <v>2</v>
      </c>
      <c r="AA2486" s="5">
        <v>0</v>
      </c>
      <c r="AB2486" s="5">
        <v>0</v>
      </c>
      <c r="AC2486" s="5">
        <v>0</v>
      </c>
      <c r="AD2486" s="5">
        <v>33</v>
      </c>
      <c r="AE2486" s="5">
        <v>21</v>
      </c>
      <c r="AF2486" s="5">
        <v>2</v>
      </c>
      <c r="AG2486" s="6">
        <v>9.5238095238095237</v>
      </c>
      <c r="AH2486" s="6">
        <v>63.636363636363633</v>
      </c>
      <c r="AI2486" s="3"/>
      <c r="AJ2486" s="3"/>
    </row>
    <row r="2487" spans="1:36" hidden="1" x14ac:dyDescent="0.2">
      <c r="A2487" s="1" t="str">
        <f t="shared" si="38"/>
        <v>Forest HeathWhite Other</v>
      </c>
      <c r="B2487" s="3" t="s">
        <v>489</v>
      </c>
      <c r="C2487" s="3" t="s">
        <v>490</v>
      </c>
      <c r="D2487" s="3" t="s">
        <v>705</v>
      </c>
      <c r="E2487" s="5">
        <v>8074</v>
      </c>
      <c r="F2487" s="5">
        <v>0</v>
      </c>
      <c r="G2487" s="5">
        <v>0</v>
      </c>
      <c r="H2487" s="5">
        <v>0</v>
      </c>
      <c r="I2487" s="5">
        <v>0</v>
      </c>
      <c r="J2487" s="5">
        <v>130</v>
      </c>
      <c r="K2487" s="5">
        <v>2319</v>
      </c>
      <c r="L2487" s="5">
        <v>244</v>
      </c>
      <c r="M2487" s="5">
        <v>0</v>
      </c>
      <c r="N2487" s="5">
        <v>0</v>
      </c>
      <c r="O2487" s="6">
        <v>0</v>
      </c>
      <c r="P2487" s="6">
        <v>0</v>
      </c>
      <c r="Q2487" s="6">
        <v>0</v>
      </c>
      <c r="R2487" s="6">
        <v>0</v>
      </c>
      <c r="S2487" s="6">
        <v>1.6101065147386673</v>
      </c>
      <c r="T2487" s="6">
        <v>28.721823135992075</v>
      </c>
      <c r="U2487" s="6">
        <v>3.022046073817191</v>
      </c>
      <c r="V2487" s="6">
        <v>0</v>
      </c>
      <c r="W2487" s="6">
        <v>0</v>
      </c>
      <c r="X2487" s="5">
        <v>4049</v>
      </c>
      <c r="Y2487" s="5">
        <v>3438</v>
      </c>
      <c r="Z2487" s="5">
        <v>87</v>
      </c>
      <c r="AA2487" s="5">
        <v>0</v>
      </c>
      <c r="AB2487" s="5">
        <v>0</v>
      </c>
      <c r="AC2487" s="5">
        <v>0</v>
      </c>
      <c r="AD2487" s="5">
        <v>4049</v>
      </c>
      <c r="AE2487" s="5">
        <v>3438</v>
      </c>
      <c r="AF2487" s="5">
        <v>87</v>
      </c>
      <c r="AG2487" s="6">
        <v>2.5305410122164047</v>
      </c>
      <c r="AH2487" s="6">
        <v>84.909854285008649</v>
      </c>
      <c r="AI2487" s="3"/>
      <c r="AJ2487" s="3"/>
    </row>
    <row r="2488" spans="1:36" hidden="1" x14ac:dyDescent="0.2">
      <c r="A2488" s="1" t="str">
        <f t="shared" si="38"/>
        <v>Forest HeathMixed White and Black Caribbean</v>
      </c>
      <c r="B2488" s="3" t="s">
        <v>489</v>
      </c>
      <c r="C2488" s="3" t="s">
        <v>490</v>
      </c>
      <c r="D2488" s="3" t="s">
        <v>706</v>
      </c>
      <c r="E2488" s="5">
        <v>267</v>
      </c>
      <c r="F2488" s="5">
        <v>0</v>
      </c>
      <c r="G2488" s="5">
        <v>0</v>
      </c>
      <c r="H2488" s="5">
        <v>0</v>
      </c>
      <c r="I2488" s="5">
        <v>0</v>
      </c>
      <c r="J2488" s="5">
        <v>3</v>
      </c>
      <c r="K2488" s="5">
        <v>42</v>
      </c>
      <c r="L2488" s="5">
        <v>14</v>
      </c>
      <c r="M2488" s="5">
        <v>0</v>
      </c>
      <c r="N2488" s="5">
        <v>0</v>
      </c>
      <c r="O2488" s="6">
        <v>0</v>
      </c>
      <c r="P2488" s="6">
        <v>0</v>
      </c>
      <c r="Q2488" s="6">
        <v>0</v>
      </c>
      <c r="R2488" s="6">
        <v>0</v>
      </c>
      <c r="S2488" s="6">
        <v>1.1235955056179776</v>
      </c>
      <c r="T2488" s="6">
        <v>15.730337078651685</v>
      </c>
      <c r="U2488" s="6">
        <v>5.2434456928838955</v>
      </c>
      <c r="V2488" s="6">
        <v>0</v>
      </c>
      <c r="W2488" s="6">
        <v>0</v>
      </c>
      <c r="X2488" s="5">
        <v>83</v>
      </c>
      <c r="Y2488" s="5">
        <v>68</v>
      </c>
      <c r="Z2488" s="5">
        <v>3</v>
      </c>
      <c r="AA2488" s="5">
        <v>0</v>
      </c>
      <c r="AB2488" s="5">
        <v>0</v>
      </c>
      <c r="AC2488" s="5">
        <v>0</v>
      </c>
      <c r="AD2488" s="5">
        <v>83</v>
      </c>
      <c r="AE2488" s="5">
        <v>68</v>
      </c>
      <c r="AF2488" s="5">
        <v>3</v>
      </c>
      <c r="AG2488" s="6">
        <v>4.4117647058823533</v>
      </c>
      <c r="AH2488" s="6">
        <v>81.92771084337349</v>
      </c>
      <c r="AI2488" s="3"/>
      <c r="AJ2488" s="3"/>
    </row>
    <row r="2489" spans="1:36" hidden="1" x14ac:dyDescent="0.2">
      <c r="A2489" s="1" t="str">
        <f t="shared" si="38"/>
        <v>Forest HeathMixed White and Black African</v>
      </c>
      <c r="B2489" s="3" t="s">
        <v>489</v>
      </c>
      <c r="C2489" s="3" t="s">
        <v>490</v>
      </c>
      <c r="D2489" s="3" t="s">
        <v>707</v>
      </c>
      <c r="E2489" s="5">
        <v>274</v>
      </c>
      <c r="F2489" s="5">
        <v>0</v>
      </c>
      <c r="G2489" s="5">
        <v>0</v>
      </c>
      <c r="H2489" s="5">
        <v>0</v>
      </c>
      <c r="I2489" s="5">
        <v>0</v>
      </c>
      <c r="J2489" s="5">
        <v>9</v>
      </c>
      <c r="K2489" s="5">
        <v>61</v>
      </c>
      <c r="L2489" s="5">
        <v>5</v>
      </c>
      <c r="M2489" s="5">
        <v>0</v>
      </c>
      <c r="N2489" s="5">
        <v>0</v>
      </c>
      <c r="O2489" s="6">
        <v>0</v>
      </c>
      <c r="P2489" s="6">
        <v>0</v>
      </c>
      <c r="Q2489" s="6">
        <v>0</v>
      </c>
      <c r="R2489" s="6">
        <v>0</v>
      </c>
      <c r="S2489" s="6">
        <v>3.2846715328467155</v>
      </c>
      <c r="T2489" s="6">
        <v>22.262773722627738</v>
      </c>
      <c r="U2489" s="6">
        <v>1.8248175182481752</v>
      </c>
      <c r="V2489" s="6">
        <v>0</v>
      </c>
      <c r="W2489" s="6">
        <v>0</v>
      </c>
      <c r="X2489" s="5">
        <v>71</v>
      </c>
      <c r="Y2489" s="5">
        <v>59</v>
      </c>
      <c r="Z2489" s="5">
        <v>5</v>
      </c>
      <c r="AA2489" s="5">
        <v>0</v>
      </c>
      <c r="AB2489" s="5">
        <v>0</v>
      </c>
      <c r="AC2489" s="5">
        <v>0</v>
      </c>
      <c r="AD2489" s="5">
        <v>71</v>
      </c>
      <c r="AE2489" s="5">
        <v>59</v>
      </c>
      <c r="AF2489" s="5">
        <v>5</v>
      </c>
      <c r="AG2489" s="6">
        <v>8.4745762711864412</v>
      </c>
      <c r="AH2489" s="6">
        <v>83.098591549295776</v>
      </c>
      <c r="AI2489" s="3"/>
      <c r="AJ2489" s="3"/>
    </row>
    <row r="2490" spans="1:36" hidden="1" x14ac:dyDescent="0.2">
      <c r="A2490" s="1" t="str">
        <f t="shared" si="38"/>
        <v>Forest HeathMixed White and Asian</v>
      </c>
      <c r="B2490" s="3" t="s">
        <v>489</v>
      </c>
      <c r="C2490" s="3" t="s">
        <v>490</v>
      </c>
      <c r="D2490" s="3" t="s">
        <v>708</v>
      </c>
      <c r="E2490" s="5">
        <v>402</v>
      </c>
      <c r="F2490" s="5">
        <v>0</v>
      </c>
      <c r="G2490" s="5">
        <v>0</v>
      </c>
      <c r="H2490" s="5">
        <v>0</v>
      </c>
      <c r="I2490" s="5">
        <v>0</v>
      </c>
      <c r="J2490" s="5">
        <v>4</v>
      </c>
      <c r="K2490" s="5">
        <v>116</v>
      </c>
      <c r="L2490" s="5">
        <v>11</v>
      </c>
      <c r="M2490" s="5">
        <v>0</v>
      </c>
      <c r="N2490" s="5">
        <v>0</v>
      </c>
      <c r="O2490" s="6">
        <v>0</v>
      </c>
      <c r="P2490" s="6">
        <v>0</v>
      </c>
      <c r="Q2490" s="6">
        <v>0</v>
      </c>
      <c r="R2490" s="6">
        <v>0</v>
      </c>
      <c r="S2490" s="6">
        <v>0.99502487562189057</v>
      </c>
      <c r="T2490" s="6">
        <v>28.855721393034827</v>
      </c>
      <c r="U2490" s="6">
        <v>2.7363184079601992</v>
      </c>
      <c r="V2490" s="6">
        <v>0</v>
      </c>
      <c r="W2490" s="6">
        <v>0</v>
      </c>
      <c r="X2490" s="5">
        <v>106</v>
      </c>
      <c r="Y2490" s="5">
        <v>88</v>
      </c>
      <c r="Z2490" s="5">
        <v>3</v>
      </c>
      <c r="AA2490" s="5">
        <v>0</v>
      </c>
      <c r="AB2490" s="5">
        <v>0</v>
      </c>
      <c r="AC2490" s="5">
        <v>0</v>
      </c>
      <c r="AD2490" s="5">
        <v>106</v>
      </c>
      <c r="AE2490" s="5">
        <v>88</v>
      </c>
      <c r="AF2490" s="5">
        <v>3</v>
      </c>
      <c r="AG2490" s="6">
        <v>3.4090909090909092</v>
      </c>
      <c r="AH2490" s="6">
        <v>83.018867924528308</v>
      </c>
      <c r="AI2490" s="3"/>
      <c r="AJ2490" s="3"/>
    </row>
    <row r="2491" spans="1:36" hidden="1" x14ac:dyDescent="0.2">
      <c r="A2491" s="1" t="str">
        <f t="shared" si="38"/>
        <v>Forest HeathMixed Other</v>
      </c>
      <c r="B2491" s="3" t="s">
        <v>489</v>
      </c>
      <c r="C2491" s="3" t="s">
        <v>490</v>
      </c>
      <c r="D2491" s="3" t="s">
        <v>709</v>
      </c>
      <c r="E2491" s="5">
        <v>801</v>
      </c>
      <c r="F2491" s="5">
        <v>0</v>
      </c>
      <c r="G2491" s="5">
        <v>0</v>
      </c>
      <c r="H2491" s="5">
        <v>0</v>
      </c>
      <c r="I2491" s="5">
        <v>0</v>
      </c>
      <c r="J2491" s="5">
        <v>13</v>
      </c>
      <c r="K2491" s="5">
        <v>287</v>
      </c>
      <c r="L2491" s="5">
        <v>7</v>
      </c>
      <c r="M2491" s="5">
        <v>0</v>
      </c>
      <c r="N2491" s="5">
        <v>0</v>
      </c>
      <c r="O2491" s="6">
        <v>0</v>
      </c>
      <c r="P2491" s="6">
        <v>0</v>
      </c>
      <c r="Q2491" s="6">
        <v>0</v>
      </c>
      <c r="R2491" s="6">
        <v>0</v>
      </c>
      <c r="S2491" s="6">
        <v>1.6229712858926342</v>
      </c>
      <c r="T2491" s="6">
        <v>35.830212234706615</v>
      </c>
      <c r="U2491" s="6">
        <v>0.87390761548064921</v>
      </c>
      <c r="V2491" s="6">
        <v>0</v>
      </c>
      <c r="W2491" s="6">
        <v>0</v>
      </c>
      <c r="X2491" s="5">
        <v>251</v>
      </c>
      <c r="Y2491" s="5">
        <v>216</v>
      </c>
      <c r="Z2491" s="5">
        <v>7</v>
      </c>
      <c r="AA2491" s="5">
        <v>0</v>
      </c>
      <c r="AB2491" s="5">
        <v>0</v>
      </c>
      <c r="AC2491" s="5">
        <v>0</v>
      </c>
      <c r="AD2491" s="5">
        <v>251</v>
      </c>
      <c r="AE2491" s="5">
        <v>216</v>
      </c>
      <c r="AF2491" s="5">
        <v>7</v>
      </c>
      <c r="AG2491" s="6">
        <v>3.2407407407407409</v>
      </c>
      <c r="AH2491" s="6">
        <v>86.055776892430274</v>
      </c>
      <c r="AI2491" s="3"/>
      <c r="AJ2491" s="3"/>
    </row>
    <row r="2492" spans="1:36" hidden="1" x14ac:dyDescent="0.2">
      <c r="A2492" s="1" t="str">
        <f t="shared" si="38"/>
        <v>Forest HeathIndian</v>
      </c>
      <c r="B2492" s="3" t="s">
        <v>489</v>
      </c>
      <c r="C2492" s="3" t="s">
        <v>490</v>
      </c>
      <c r="D2492" s="3" t="s">
        <v>710</v>
      </c>
      <c r="E2492" s="5">
        <v>300</v>
      </c>
      <c r="F2492" s="5">
        <v>0</v>
      </c>
      <c r="G2492" s="5">
        <v>0</v>
      </c>
      <c r="H2492" s="5">
        <v>0</v>
      </c>
      <c r="I2492" s="5">
        <v>0</v>
      </c>
      <c r="J2492" s="5">
        <v>7</v>
      </c>
      <c r="K2492" s="5">
        <v>26</v>
      </c>
      <c r="L2492" s="5">
        <v>37</v>
      </c>
      <c r="M2492" s="5">
        <v>0</v>
      </c>
      <c r="N2492" s="5">
        <v>0</v>
      </c>
      <c r="O2492" s="6">
        <v>0</v>
      </c>
      <c r="P2492" s="6">
        <v>0</v>
      </c>
      <c r="Q2492" s="6">
        <v>0</v>
      </c>
      <c r="R2492" s="6">
        <v>0</v>
      </c>
      <c r="S2492" s="6">
        <v>2.3333333333333335</v>
      </c>
      <c r="T2492" s="6">
        <v>8.6666666666666661</v>
      </c>
      <c r="U2492" s="6">
        <v>12.333333333333334</v>
      </c>
      <c r="V2492" s="6">
        <v>0</v>
      </c>
      <c r="W2492" s="6">
        <v>0</v>
      </c>
      <c r="X2492" s="5">
        <v>197</v>
      </c>
      <c r="Y2492" s="5">
        <v>179</v>
      </c>
      <c r="Z2492" s="5">
        <v>0</v>
      </c>
      <c r="AA2492" s="5">
        <v>0</v>
      </c>
      <c r="AB2492" s="5">
        <v>0</v>
      </c>
      <c r="AC2492" s="5">
        <v>0</v>
      </c>
      <c r="AD2492" s="5">
        <v>197</v>
      </c>
      <c r="AE2492" s="5">
        <v>179</v>
      </c>
      <c r="AF2492" s="5">
        <v>0</v>
      </c>
      <c r="AG2492" s="6">
        <v>0</v>
      </c>
      <c r="AH2492" s="6">
        <v>90.862944162436548</v>
      </c>
      <c r="AI2492" s="3"/>
      <c r="AJ2492" s="3"/>
    </row>
    <row r="2493" spans="1:36" hidden="1" x14ac:dyDescent="0.2">
      <c r="A2493" s="1" t="str">
        <f t="shared" si="38"/>
        <v>Forest HeathPakistani</v>
      </c>
      <c r="B2493" s="3" t="s">
        <v>489</v>
      </c>
      <c r="C2493" s="3" t="s">
        <v>490</v>
      </c>
      <c r="D2493" s="3" t="s">
        <v>711</v>
      </c>
      <c r="E2493" s="5">
        <v>135</v>
      </c>
      <c r="F2493" s="5">
        <v>0</v>
      </c>
      <c r="G2493" s="5">
        <v>0</v>
      </c>
      <c r="H2493" s="5">
        <v>0</v>
      </c>
      <c r="I2493" s="5">
        <v>0</v>
      </c>
      <c r="J2493" s="5">
        <v>1</v>
      </c>
      <c r="K2493" s="5">
        <v>0</v>
      </c>
      <c r="L2493" s="5">
        <v>14</v>
      </c>
      <c r="M2493" s="5">
        <v>0</v>
      </c>
      <c r="N2493" s="5">
        <v>0</v>
      </c>
      <c r="O2493" s="6">
        <v>0</v>
      </c>
      <c r="P2493" s="6">
        <v>0</v>
      </c>
      <c r="Q2493" s="6">
        <v>0</v>
      </c>
      <c r="R2493" s="6">
        <v>0</v>
      </c>
      <c r="S2493" s="6">
        <v>0.7407407407407407</v>
      </c>
      <c r="T2493" s="6">
        <v>0</v>
      </c>
      <c r="U2493" s="6">
        <v>10.37037037037037</v>
      </c>
      <c r="V2493" s="6">
        <v>0</v>
      </c>
      <c r="W2493" s="6">
        <v>0</v>
      </c>
      <c r="X2493" s="5">
        <v>87</v>
      </c>
      <c r="Y2493" s="5">
        <v>77</v>
      </c>
      <c r="Z2493" s="5">
        <v>5</v>
      </c>
      <c r="AA2493" s="5">
        <v>0</v>
      </c>
      <c r="AB2493" s="5">
        <v>0</v>
      </c>
      <c r="AC2493" s="5">
        <v>0</v>
      </c>
      <c r="AD2493" s="5">
        <v>87</v>
      </c>
      <c r="AE2493" s="5">
        <v>77</v>
      </c>
      <c r="AF2493" s="5">
        <v>5</v>
      </c>
      <c r="AG2493" s="6">
        <v>6.4935064935064934</v>
      </c>
      <c r="AH2493" s="6">
        <v>88.505747126436788</v>
      </c>
      <c r="AI2493" s="3"/>
      <c r="AJ2493" s="3"/>
    </row>
    <row r="2494" spans="1:36" hidden="1" x14ac:dyDescent="0.2">
      <c r="A2494" s="1" t="str">
        <f t="shared" si="38"/>
        <v>Forest HeathBangladeshi</v>
      </c>
      <c r="B2494" s="3" t="s">
        <v>489</v>
      </c>
      <c r="C2494" s="3" t="s">
        <v>490</v>
      </c>
      <c r="D2494" s="3" t="s">
        <v>712</v>
      </c>
      <c r="E2494" s="5">
        <v>96</v>
      </c>
      <c r="F2494" s="5">
        <v>0</v>
      </c>
      <c r="G2494" s="5">
        <v>0</v>
      </c>
      <c r="H2494" s="5">
        <v>0</v>
      </c>
      <c r="I2494" s="5">
        <v>0</v>
      </c>
      <c r="J2494" s="5">
        <v>6</v>
      </c>
      <c r="K2494" s="5">
        <v>9</v>
      </c>
      <c r="L2494" s="5">
        <v>11</v>
      </c>
      <c r="M2494" s="5">
        <v>0</v>
      </c>
      <c r="N2494" s="5">
        <v>0</v>
      </c>
      <c r="O2494" s="6">
        <v>0</v>
      </c>
      <c r="P2494" s="6">
        <v>0</v>
      </c>
      <c r="Q2494" s="6">
        <v>0</v>
      </c>
      <c r="R2494" s="6">
        <v>0</v>
      </c>
      <c r="S2494" s="6">
        <v>6.25</v>
      </c>
      <c r="T2494" s="6">
        <v>9.375</v>
      </c>
      <c r="U2494" s="6">
        <v>11.458333333333334</v>
      </c>
      <c r="V2494" s="6">
        <v>0</v>
      </c>
      <c r="W2494" s="6">
        <v>0</v>
      </c>
      <c r="X2494" s="5">
        <v>40</v>
      </c>
      <c r="Y2494" s="5">
        <v>26</v>
      </c>
      <c r="Z2494" s="5">
        <v>2</v>
      </c>
      <c r="AA2494" s="5">
        <v>0</v>
      </c>
      <c r="AB2494" s="5">
        <v>0</v>
      </c>
      <c r="AC2494" s="5">
        <v>0</v>
      </c>
      <c r="AD2494" s="5">
        <v>40</v>
      </c>
      <c r="AE2494" s="5">
        <v>26</v>
      </c>
      <c r="AF2494" s="5">
        <v>2</v>
      </c>
      <c r="AG2494" s="6">
        <v>7.6923076923076925</v>
      </c>
      <c r="AH2494" s="6">
        <v>65</v>
      </c>
      <c r="AI2494" s="3"/>
      <c r="AJ2494" s="3"/>
    </row>
    <row r="2495" spans="1:36" hidden="1" x14ac:dyDescent="0.2">
      <c r="A2495" s="1" t="str">
        <f t="shared" si="38"/>
        <v>Forest HeathChinese</v>
      </c>
      <c r="B2495" s="3" t="s">
        <v>489</v>
      </c>
      <c r="C2495" s="3" t="s">
        <v>490</v>
      </c>
      <c r="D2495" s="3" t="s">
        <v>713</v>
      </c>
      <c r="E2495" s="5">
        <v>105</v>
      </c>
      <c r="F2495" s="5">
        <v>0</v>
      </c>
      <c r="G2495" s="5">
        <v>0</v>
      </c>
      <c r="H2495" s="5">
        <v>0</v>
      </c>
      <c r="I2495" s="5">
        <v>0</v>
      </c>
      <c r="J2495" s="5">
        <v>2</v>
      </c>
      <c r="K2495" s="5">
        <v>19</v>
      </c>
      <c r="L2495" s="5">
        <v>4</v>
      </c>
      <c r="M2495" s="5">
        <v>0</v>
      </c>
      <c r="N2495" s="5">
        <v>0</v>
      </c>
      <c r="O2495" s="6">
        <v>0</v>
      </c>
      <c r="P2495" s="6">
        <v>0</v>
      </c>
      <c r="Q2495" s="6">
        <v>0</v>
      </c>
      <c r="R2495" s="6">
        <v>0</v>
      </c>
      <c r="S2495" s="6">
        <v>1.9047619047619047</v>
      </c>
      <c r="T2495" s="6">
        <v>18.095238095238095</v>
      </c>
      <c r="U2495" s="6">
        <v>3.8095238095238093</v>
      </c>
      <c r="V2495" s="6">
        <v>0</v>
      </c>
      <c r="W2495" s="6">
        <v>0</v>
      </c>
      <c r="X2495" s="5">
        <v>55</v>
      </c>
      <c r="Y2495" s="5">
        <v>48</v>
      </c>
      <c r="Z2495" s="5">
        <v>2</v>
      </c>
      <c r="AA2495" s="5">
        <v>0</v>
      </c>
      <c r="AB2495" s="5">
        <v>0</v>
      </c>
      <c r="AC2495" s="5">
        <v>0</v>
      </c>
      <c r="AD2495" s="5">
        <v>55</v>
      </c>
      <c r="AE2495" s="5">
        <v>48</v>
      </c>
      <c r="AF2495" s="5">
        <v>2</v>
      </c>
      <c r="AG2495" s="6">
        <v>4.166666666666667</v>
      </c>
      <c r="AH2495" s="6">
        <v>87.272727272727266</v>
      </c>
      <c r="AI2495" s="3"/>
      <c r="AJ2495" s="3"/>
    </row>
    <row r="2496" spans="1:36" hidden="1" x14ac:dyDescent="0.2">
      <c r="A2496" s="1" t="str">
        <f t="shared" si="38"/>
        <v>Forest HeathAsian Other</v>
      </c>
      <c r="B2496" s="3" t="s">
        <v>489</v>
      </c>
      <c r="C2496" s="3" t="s">
        <v>490</v>
      </c>
      <c r="D2496" s="3" t="s">
        <v>714</v>
      </c>
      <c r="E2496" s="5">
        <v>627</v>
      </c>
      <c r="F2496" s="5">
        <v>0</v>
      </c>
      <c r="G2496" s="5">
        <v>0</v>
      </c>
      <c r="H2496" s="5">
        <v>0</v>
      </c>
      <c r="I2496" s="5">
        <v>0</v>
      </c>
      <c r="J2496" s="5">
        <v>7</v>
      </c>
      <c r="K2496" s="5">
        <v>155</v>
      </c>
      <c r="L2496" s="5">
        <v>44</v>
      </c>
      <c r="M2496" s="5">
        <v>0</v>
      </c>
      <c r="N2496" s="5">
        <v>0</v>
      </c>
      <c r="O2496" s="6">
        <v>0</v>
      </c>
      <c r="P2496" s="6">
        <v>0</v>
      </c>
      <c r="Q2496" s="6">
        <v>0</v>
      </c>
      <c r="R2496" s="6">
        <v>0</v>
      </c>
      <c r="S2496" s="6">
        <v>1.1164274322169059</v>
      </c>
      <c r="T2496" s="6">
        <v>24.720893141945773</v>
      </c>
      <c r="U2496" s="6">
        <v>7.0175438596491224</v>
      </c>
      <c r="V2496" s="6">
        <v>0</v>
      </c>
      <c r="W2496" s="6">
        <v>0</v>
      </c>
      <c r="X2496" s="5">
        <v>346</v>
      </c>
      <c r="Y2496" s="5">
        <v>252</v>
      </c>
      <c r="Z2496" s="5">
        <v>12</v>
      </c>
      <c r="AA2496" s="5">
        <v>0</v>
      </c>
      <c r="AB2496" s="5">
        <v>0</v>
      </c>
      <c r="AC2496" s="5">
        <v>0</v>
      </c>
      <c r="AD2496" s="5">
        <v>346</v>
      </c>
      <c r="AE2496" s="5">
        <v>252</v>
      </c>
      <c r="AF2496" s="5">
        <v>12</v>
      </c>
      <c r="AG2496" s="6">
        <v>4.7619047619047619</v>
      </c>
      <c r="AH2496" s="6">
        <v>72.832369942196536</v>
      </c>
      <c r="AI2496" s="3"/>
      <c r="AJ2496" s="3"/>
    </row>
    <row r="2497" spans="1:36" hidden="1" x14ac:dyDescent="0.2">
      <c r="A2497" s="1" t="str">
        <f t="shared" si="38"/>
        <v>Forest HeathBlack African</v>
      </c>
      <c r="B2497" s="3" t="s">
        <v>489</v>
      </c>
      <c r="C2497" s="3" t="s">
        <v>490</v>
      </c>
      <c r="D2497" s="3" t="s">
        <v>715</v>
      </c>
      <c r="E2497" s="5">
        <v>373</v>
      </c>
      <c r="F2497" s="5">
        <v>0</v>
      </c>
      <c r="G2497" s="5">
        <v>0</v>
      </c>
      <c r="H2497" s="5">
        <v>0</v>
      </c>
      <c r="I2497" s="5">
        <v>0</v>
      </c>
      <c r="J2497" s="5">
        <v>4</v>
      </c>
      <c r="K2497" s="5">
        <v>107</v>
      </c>
      <c r="L2497" s="5">
        <v>38</v>
      </c>
      <c r="M2497" s="5">
        <v>0</v>
      </c>
      <c r="N2497" s="5">
        <v>0</v>
      </c>
      <c r="O2497" s="6">
        <v>0</v>
      </c>
      <c r="P2497" s="6">
        <v>0</v>
      </c>
      <c r="Q2497" s="6">
        <v>0</v>
      </c>
      <c r="R2497" s="6">
        <v>0</v>
      </c>
      <c r="S2497" s="6">
        <v>1.0723860589812333</v>
      </c>
      <c r="T2497" s="6">
        <v>28.68632707774799</v>
      </c>
      <c r="U2497" s="6">
        <v>10.187667560321715</v>
      </c>
      <c r="V2497" s="6">
        <v>0</v>
      </c>
      <c r="W2497" s="6">
        <v>0</v>
      </c>
      <c r="X2497" s="5">
        <v>200</v>
      </c>
      <c r="Y2497" s="5">
        <v>172</v>
      </c>
      <c r="Z2497" s="5">
        <v>6</v>
      </c>
      <c r="AA2497" s="5">
        <v>0</v>
      </c>
      <c r="AB2497" s="5">
        <v>0</v>
      </c>
      <c r="AC2497" s="5">
        <v>0</v>
      </c>
      <c r="AD2497" s="5">
        <v>200</v>
      </c>
      <c r="AE2497" s="5">
        <v>172</v>
      </c>
      <c r="AF2497" s="5">
        <v>6</v>
      </c>
      <c r="AG2497" s="6">
        <v>3.4883720930232558</v>
      </c>
      <c r="AH2497" s="6">
        <v>86</v>
      </c>
      <c r="AI2497" s="3"/>
      <c r="AJ2497" s="3"/>
    </row>
    <row r="2498" spans="1:36" hidden="1" x14ac:dyDescent="0.2">
      <c r="A2498" s="1" t="str">
        <f t="shared" ref="A2498:A2561" si="39">C2498&amp;D2498</f>
        <v>Forest HeathBlack Caribbean</v>
      </c>
      <c r="B2498" s="3" t="s">
        <v>489</v>
      </c>
      <c r="C2498" s="3" t="s">
        <v>490</v>
      </c>
      <c r="D2498" s="3" t="s">
        <v>716</v>
      </c>
      <c r="E2498" s="5">
        <v>173</v>
      </c>
      <c r="F2498" s="5">
        <v>0</v>
      </c>
      <c r="G2498" s="5">
        <v>0</v>
      </c>
      <c r="H2498" s="5">
        <v>0</v>
      </c>
      <c r="I2498" s="5">
        <v>0</v>
      </c>
      <c r="J2498" s="5">
        <v>3</v>
      </c>
      <c r="K2498" s="5">
        <v>67</v>
      </c>
      <c r="L2498" s="5">
        <v>7</v>
      </c>
      <c r="M2498" s="5">
        <v>0</v>
      </c>
      <c r="N2498" s="5">
        <v>0</v>
      </c>
      <c r="O2498" s="6">
        <v>0</v>
      </c>
      <c r="P2498" s="6">
        <v>0</v>
      </c>
      <c r="Q2498" s="6">
        <v>0</v>
      </c>
      <c r="R2498" s="6">
        <v>0</v>
      </c>
      <c r="S2498" s="6">
        <v>1.7341040462427746</v>
      </c>
      <c r="T2498" s="6">
        <v>38.728323699421964</v>
      </c>
      <c r="U2498" s="6">
        <v>4.0462427745664744</v>
      </c>
      <c r="V2498" s="6">
        <v>0</v>
      </c>
      <c r="W2498" s="6">
        <v>0</v>
      </c>
      <c r="X2498" s="5">
        <v>100</v>
      </c>
      <c r="Y2498" s="5">
        <v>81</v>
      </c>
      <c r="Z2498" s="5">
        <v>4</v>
      </c>
      <c r="AA2498" s="5">
        <v>0</v>
      </c>
      <c r="AB2498" s="5">
        <v>0</v>
      </c>
      <c r="AC2498" s="5">
        <v>0</v>
      </c>
      <c r="AD2498" s="5">
        <v>100</v>
      </c>
      <c r="AE2498" s="5">
        <v>81</v>
      </c>
      <c r="AF2498" s="5">
        <v>4</v>
      </c>
      <c r="AG2498" s="6">
        <v>4.9382716049382713</v>
      </c>
      <c r="AH2498" s="6">
        <v>81</v>
      </c>
      <c r="AI2498" s="3"/>
      <c r="AJ2498" s="3"/>
    </row>
    <row r="2499" spans="1:36" hidden="1" x14ac:dyDescent="0.2">
      <c r="A2499" s="1" t="str">
        <f t="shared" si="39"/>
        <v>Forest HeathBlack Other</v>
      </c>
      <c r="B2499" s="3" t="s">
        <v>489</v>
      </c>
      <c r="C2499" s="3" t="s">
        <v>490</v>
      </c>
      <c r="D2499" s="3" t="s">
        <v>717</v>
      </c>
      <c r="E2499" s="5">
        <v>750</v>
      </c>
      <c r="F2499" s="5">
        <v>0</v>
      </c>
      <c r="G2499" s="5">
        <v>0</v>
      </c>
      <c r="H2499" s="5">
        <v>0</v>
      </c>
      <c r="I2499" s="5">
        <v>0</v>
      </c>
      <c r="J2499" s="5">
        <v>11</v>
      </c>
      <c r="K2499" s="5">
        <v>309</v>
      </c>
      <c r="L2499" s="5">
        <v>6</v>
      </c>
      <c r="M2499" s="5">
        <v>0</v>
      </c>
      <c r="N2499" s="5">
        <v>0</v>
      </c>
      <c r="O2499" s="6">
        <v>0</v>
      </c>
      <c r="P2499" s="6">
        <v>0</v>
      </c>
      <c r="Q2499" s="6">
        <v>0</v>
      </c>
      <c r="R2499" s="6">
        <v>0</v>
      </c>
      <c r="S2499" s="6">
        <v>1.4666666666666666</v>
      </c>
      <c r="T2499" s="6">
        <v>41.2</v>
      </c>
      <c r="U2499" s="6">
        <v>0.8</v>
      </c>
      <c r="V2499" s="6">
        <v>0</v>
      </c>
      <c r="W2499" s="6">
        <v>0</v>
      </c>
      <c r="X2499" s="5">
        <v>389</v>
      </c>
      <c r="Y2499" s="5">
        <v>310</v>
      </c>
      <c r="Z2499" s="5">
        <v>7</v>
      </c>
      <c r="AA2499" s="5">
        <v>0</v>
      </c>
      <c r="AB2499" s="5">
        <v>0</v>
      </c>
      <c r="AC2499" s="5">
        <v>0</v>
      </c>
      <c r="AD2499" s="5">
        <v>389</v>
      </c>
      <c r="AE2499" s="5">
        <v>310</v>
      </c>
      <c r="AF2499" s="5">
        <v>7</v>
      </c>
      <c r="AG2499" s="6">
        <v>2.2580645161290325</v>
      </c>
      <c r="AH2499" s="6">
        <v>79.691516709511575</v>
      </c>
      <c r="AI2499" s="3"/>
      <c r="AJ2499" s="3"/>
    </row>
    <row r="2500" spans="1:36" hidden="1" x14ac:dyDescent="0.2">
      <c r="A2500" s="1" t="str">
        <f t="shared" si="39"/>
        <v>Forest HeathArab</v>
      </c>
      <c r="B2500" s="3" t="s">
        <v>489</v>
      </c>
      <c r="C2500" s="3" t="s">
        <v>490</v>
      </c>
      <c r="D2500" s="3" t="s">
        <v>699</v>
      </c>
      <c r="E2500" s="5">
        <v>12</v>
      </c>
      <c r="F2500" s="5">
        <v>0</v>
      </c>
      <c r="G2500" s="5">
        <v>0</v>
      </c>
      <c r="H2500" s="5">
        <v>0</v>
      </c>
      <c r="I2500" s="5">
        <v>0</v>
      </c>
      <c r="J2500" s="5">
        <v>0</v>
      </c>
      <c r="K2500" s="5">
        <v>3</v>
      </c>
      <c r="L2500" s="5">
        <v>0</v>
      </c>
      <c r="M2500" s="5">
        <v>0</v>
      </c>
      <c r="N2500" s="5">
        <v>0</v>
      </c>
      <c r="O2500" s="6">
        <v>0</v>
      </c>
      <c r="P2500" s="6">
        <v>0</v>
      </c>
      <c r="Q2500" s="6">
        <v>0</v>
      </c>
      <c r="R2500" s="6">
        <v>0</v>
      </c>
      <c r="S2500" s="6">
        <v>0</v>
      </c>
      <c r="T2500" s="6">
        <v>25</v>
      </c>
      <c r="U2500" s="6">
        <v>0</v>
      </c>
      <c r="V2500" s="6">
        <v>0</v>
      </c>
      <c r="W2500" s="6">
        <v>0</v>
      </c>
      <c r="X2500" s="5">
        <v>9</v>
      </c>
      <c r="Y2500" s="5">
        <v>8</v>
      </c>
      <c r="Z2500" s="5">
        <v>2</v>
      </c>
      <c r="AA2500" s="5">
        <v>0</v>
      </c>
      <c r="AB2500" s="5">
        <v>0</v>
      </c>
      <c r="AC2500" s="5">
        <v>0</v>
      </c>
      <c r="AD2500" s="5">
        <v>9</v>
      </c>
      <c r="AE2500" s="5">
        <v>8</v>
      </c>
      <c r="AF2500" s="5">
        <v>2</v>
      </c>
      <c r="AG2500" s="6">
        <v>25</v>
      </c>
      <c r="AH2500" s="6">
        <v>88.888888888888886</v>
      </c>
      <c r="AI2500" s="3"/>
      <c r="AJ2500" s="3"/>
    </row>
    <row r="2501" spans="1:36" hidden="1" x14ac:dyDescent="0.2">
      <c r="A2501" s="1" t="str">
        <f t="shared" si="39"/>
        <v>Forest HeathOther</v>
      </c>
      <c r="B2501" s="3" t="s">
        <v>489</v>
      </c>
      <c r="C2501" s="3" t="s">
        <v>490</v>
      </c>
      <c r="D2501" s="3" t="s">
        <v>718</v>
      </c>
      <c r="E2501" s="5">
        <v>526</v>
      </c>
      <c r="F2501" s="5">
        <v>0</v>
      </c>
      <c r="G2501" s="5">
        <v>0</v>
      </c>
      <c r="H2501" s="5">
        <v>0</v>
      </c>
      <c r="I2501" s="5">
        <v>0</v>
      </c>
      <c r="J2501" s="5">
        <v>5</v>
      </c>
      <c r="K2501" s="5">
        <v>212</v>
      </c>
      <c r="L2501" s="5">
        <v>7</v>
      </c>
      <c r="M2501" s="5">
        <v>0</v>
      </c>
      <c r="N2501" s="5">
        <v>0</v>
      </c>
      <c r="O2501" s="6">
        <v>0</v>
      </c>
      <c r="P2501" s="6">
        <v>0</v>
      </c>
      <c r="Q2501" s="6">
        <v>0</v>
      </c>
      <c r="R2501" s="6">
        <v>0</v>
      </c>
      <c r="S2501" s="6">
        <v>0.95057034220532322</v>
      </c>
      <c r="T2501" s="6">
        <v>40.304182509505701</v>
      </c>
      <c r="U2501" s="6">
        <v>1.3307984790874525</v>
      </c>
      <c r="V2501" s="6">
        <v>0</v>
      </c>
      <c r="W2501" s="6">
        <v>0</v>
      </c>
      <c r="X2501" s="5">
        <v>266</v>
      </c>
      <c r="Y2501" s="5">
        <v>206</v>
      </c>
      <c r="Z2501" s="5">
        <v>6</v>
      </c>
      <c r="AA2501" s="5">
        <v>0</v>
      </c>
      <c r="AB2501" s="5">
        <v>0</v>
      </c>
      <c r="AC2501" s="5">
        <v>0</v>
      </c>
      <c r="AD2501" s="5">
        <v>266</v>
      </c>
      <c r="AE2501" s="5">
        <v>206</v>
      </c>
      <c r="AF2501" s="5">
        <v>6</v>
      </c>
      <c r="AG2501" s="6">
        <v>2.912621359223301</v>
      </c>
      <c r="AH2501" s="6">
        <v>77.443609022556387</v>
      </c>
      <c r="AI2501" s="3"/>
      <c r="AJ2501" s="3"/>
    </row>
    <row r="2502" spans="1:36" x14ac:dyDescent="0.2">
      <c r="A2502" s="1" t="str">
        <f t="shared" si="39"/>
        <v>Forest of DeanAll people</v>
      </c>
      <c r="B2502" s="3" t="s">
        <v>269</v>
      </c>
      <c r="C2502" s="3" t="s">
        <v>270</v>
      </c>
      <c r="D2502" s="3" t="s">
        <v>700</v>
      </c>
      <c r="E2502" s="5">
        <v>81961</v>
      </c>
      <c r="F2502" s="5">
        <v>0</v>
      </c>
      <c r="G2502" s="5">
        <v>0</v>
      </c>
      <c r="H2502" s="5">
        <v>0</v>
      </c>
      <c r="I2502" s="5">
        <v>0</v>
      </c>
      <c r="J2502" s="5">
        <v>3181</v>
      </c>
      <c r="K2502" s="5">
        <v>11042</v>
      </c>
      <c r="L2502" s="5">
        <v>0</v>
      </c>
      <c r="M2502" s="5">
        <v>0</v>
      </c>
      <c r="N2502" s="5">
        <v>0</v>
      </c>
      <c r="O2502" s="6">
        <v>0</v>
      </c>
      <c r="P2502" s="6">
        <v>0</v>
      </c>
      <c r="Q2502" s="6">
        <v>0</v>
      </c>
      <c r="R2502" s="6">
        <v>0</v>
      </c>
      <c r="S2502" s="6">
        <v>3.8811141884554847</v>
      </c>
      <c r="T2502" s="6">
        <v>13.472261197398764</v>
      </c>
      <c r="U2502" s="6">
        <v>0</v>
      </c>
      <c r="V2502" s="6">
        <v>0</v>
      </c>
      <c r="W2502" s="6">
        <v>0</v>
      </c>
      <c r="X2502" s="5">
        <v>23990</v>
      </c>
      <c r="Y2502" s="5">
        <v>21019</v>
      </c>
      <c r="Z2502" s="5">
        <v>983</v>
      </c>
      <c r="AA2502" s="5">
        <v>0</v>
      </c>
      <c r="AB2502" s="5">
        <v>0</v>
      </c>
      <c r="AC2502" s="5">
        <v>0</v>
      </c>
      <c r="AD2502" s="5">
        <v>23990</v>
      </c>
      <c r="AE2502" s="5">
        <v>21019</v>
      </c>
      <c r="AF2502" s="5">
        <v>983</v>
      </c>
      <c r="AG2502" s="6">
        <v>4.6767210618963793</v>
      </c>
      <c r="AH2502" s="6">
        <v>87.615673197165492</v>
      </c>
      <c r="AI2502" s="6"/>
      <c r="AJ2502" s="6"/>
    </row>
    <row r="2503" spans="1:36" hidden="1" x14ac:dyDescent="0.2">
      <c r="A2503" s="1" t="str">
        <f t="shared" si="39"/>
        <v>Forest of DeanWhite British</v>
      </c>
      <c r="B2503" s="3" t="s">
        <v>269</v>
      </c>
      <c r="C2503" s="3" t="s">
        <v>270</v>
      </c>
      <c r="D2503" s="3" t="s">
        <v>701</v>
      </c>
      <c r="E2503" s="5">
        <v>79227</v>
      </c>
      <c r="F2503" s="5">
        <v>0</v>
      </c>
      <c r="G2503" s="5">
        <v>0</v>
      </c>
      <c r="H2503" s="5">
        <v>0</v>
      </c>
      <c r="I2503" s="5">
        <v>0</v>
      </c>
      <c r="J2503" s="5">
        <v>3110</v>
      </c>
      <c r="K2503" s="5">
        <v>10558</v>
      </c>
      <c r="L2503" s="5">
        <v>0</v>
      </c>
      <c r="M2503" s="5">
        <v>0</v>
      </c>
      <c r="N2503" s="5">
        <v>0</v>
      </c>
      <c r="O2503" s="6">
        <v>0</v>
      </c>
      <c r="P2503" s="6">
        <v>0</v>
      </c>
      <c r="Q2503" s="6">
        <v>0</v>
      </c>
      <c r="R2503" s="6">
        <v>0</v>
      </c>
      <c r="S2503" s="6">
        <v>3.9254294621782977</v>
      </c>
      <c r="T2503" s="6">
        <v>13.326265035909476</v>
      </c>
      <c r="U2503" s="6">
        <v>0</v>
      </c>
      <c r="V2503" s="6">
        <v>0</v>
      </c>
      <c r="W2503" s="6">
        <v>0</v>
      </c>
      <c r="X2503" s="5">
        <v>22876</v>
      </c>
      <c r="Y2503" s="5">
        <v>20065</v>
      </c>
      <c r="Z2503" s="5">
        <v>922</v>
      </c>
      <c r="AA2503" s="5">
        <v>0</v>
      </c>
      <c r="AB2503" s="5">
        <v>0</v>
      </c>
      <c r="AC2503" s="5">
        <v>0</v>
      </c>
      <c r="AD2503" s="5">
        <v>22876</v>
      </c>
      <c r="AE2503" s="5">
        <v>20065</v>
      </c>
      <c r="AF2503" s="5">
        <v>922</v>
      </c>
      <c r="AG2503" s="6">
        <v>4.595066035384999</v>
      </c>
      <c r="AH2503" s="6">
        <v>87.712012589613565</v>
      </c>
      <c r="AI2503" s="6"/>
      <c r="AJ2503" s="6"/>
    </row>
    <row r="2504" spans="1:36" hidden="1" x14ac:dyDescent="0.2">
      <c r="A2504" s="1" t="str">
        <f t="shared" si="39"/>
        <v>Forest of DeanMinorities - all other than White British</v>
      </c>
      <c r="B2504" s="3" t="s">
        <v>269</v>
      </c>
      <c r="C2504" s="3" t="s">
        <v>270</v>
      </c>
      <c r="D2504" s="3" t="s">
        <v>702</v>
      </c>
      <c r="E2504" s="5">
        <v>2734</v>
      </c>
      <c r="F2504" s="5">
        <v>0</v>
      </c>
      <c r="G2504" s="5">
        <v>0</v>
      </c>
      <c r="H2504" s="5">
        <v>0</v>
      </c>
      <c r="I2504" s="5">
        <v>0</v>
      </c>
      <c r="J2504" s="5">
        <v>71</v>
      </c>
      <c r="K2504" s="5">
        <v>484</v>
      </c>
      <c r="L2504" s="5">
        <v>0</v>
      </c>
      <c r="M2504" s="5">
        <v>0</v>
      </c>
      <c r="N2504" s="5">
        <v>0</v>
      </c>
      <c r="O2504" s="6">
        <v>0</v>
      </c>
      <c r="P2504" s="6">
        <v>0</v>
      </c>
      <c r="Q2504" s="6">
        <v>0</v>
      </c>
      <c r="R2504" s="6">
        <v>0</v>
      </c>
      <c r="S2504" s="6">
        <v>2.5969275786393564</v>
      </c>
      <c r="T2504" s="6">
        <v>17.702999268471103</v>
      </c>
      <c r="U2504" s="6">
        <v>0</v>
      </c>
      <c r="V2504" s="6">
        <v>0</v>
      </c>
      <c r="W2504" s="6">
        <v>0</v>
      </c>
      <c r="X2504" s="5">
        <v>1114</v>
      </c>
      <c r="Y2504" s="5">
        <v>954</v>
      </c>
      <c r="Z2504" s="5">
        <v>61</v>
      </c>
      <c r="AA2504" s="5">
        <v>0</v>
      </c>
      <c r="AB2504" s="5">
        <v>0</v>
      </c>
      <c r="AC2504" s="5">
        <v>0</v>
      </c>
      <c r="AD2504" s="5">
        <v>1114</v>
      </c>
      <c r="AE2504" s="5">
        <v>954</v>
      </c>
      <c r="AF2504" s="5">
        <v>61</v>
      </c>
      <c r="AG2504" s="6">
        <v>6.3941299790356396</v>
      </c>
      <c r="AH2504" s="6">
        <v>85.637342908438058</v>
      </c>
      <c r="AI2504" s="6"/>
      <c r="AJ2504" s="6"/>
    </row>
    <row r="2505" spans="1:36" hidden="1" x14ac:dyDescent="0.2">
      <c r="A2505" s="1" t="str">
        <f t="shared" si="39"/>
        <v>Forest of DeanWhite Irish</v>
      </c>
      <c r="B2505" s="3" t="s">
        <v>269</v>
      </c>
      <c r="C2505" s="3" t="s">
        <v>270</v>
      </c>
      <c r="D2505" s="3" t="s">
        <v>703</v>
      </c>
      <c r="E2505" s="5">
        <v>277</v>
      </c>
      <c r="F2505" s="5">
        <v>0</v>
      </c>
      <c r="G2505" s="5">
        <v>0</v>
      </c>
      <c r="H2505" s="5">
        <v>0</v>
      </c>
      <c r="I2505" s="5">
        <v>0</v>
      </c>
      <c r="J2505" s="5">
        <v>8</v>
      </c>
      <c r="K2505" s="5">
        <v>41</v>
      </c>
      <c r="L2505" s="5">
        <v>0</v>
      </c>
      <c r="M2505" s="5">
        <v>0</v>
      </c>
      <c r="N2505" s="5">
        <v>0</v>
      </c>
      <c r="O2505" s="6">
        <v>0</v>
      </c>
      <c r="P2505" s="6">
        <v>0</v>
      </c>
      <c r="Q2505" s="6">
        <v>0</v>
      </c>
      <c r="R2505" s="6">
        <v>0</v>
      </c>
      <c r="S2505" s="6">
        <v>2.8880866425992782</v>
      </c>
      <c r="T2505" s="6">
        <v>14.8014440433213</v>
      </c>
      <c r="U2505" s="6">
        <v>0</v>
      </c>
      <c r="V2505" s="6">
        <v>0</v>
      </c>
      <c r="W2505" s="6">
        <v>0</v>
      </c>
      <c r="X2505" s="5">
        <v>89</v>
      </c>
      <c r="Y2505" s="5">
        <v>82</v>
      </c>
      <c r="Z2505" s="5">
        <v>3</v>
      </c>
      <c r="AA2505" s="5">
        <v>0</v>
      </c>
      <c r="AB2505" s="5">
        <v>0</v>
      </c>
      <c r="AC2505" s="5">
        <v>0</v>
      </c>
      <c r="AD2505" s="5">
        <v>89</v>
      </c>
      <c r="AE2505" s="5">
        <v>82</v>
      </c>
      <c r="AF2505" s="5">
        <v>3</v>
      </c>
      <c r="AG2505" s="6">
        <v>3.6585365853658538</v>
      </c>
      <c r="AH2505" s="6">
        <v>92.134831460674164</v>
      </c>
      <c r="AI2505" s="6"/>
      <c r="AJ2505" s="6"/>
    </row>
    <row r="2506" spans="1:36" hidden="1" x14ac:dyDescent="0.2">
      <c r="A2506" s="1" t="str">
        <f t="shared" si="39"/>
        <v>Forest of DeanWhite Gyspy or Irish Traveller</v>
      </c>
      <c r="B2506" s="3" t="s">
        <v>269</v>
      </c>
      <c r="C2506" s="3" t="s">
        <v>270</v>
      </c>
      <c r="D2506" s="3" t="s">
        <v>704</v>
      </c>
      <c r="E2506" s="5">
        <v>78</v>
      </c>
      <c r="F2506" s="5">
        <v>0</v>
      </c>
      <c r="G2506" s="5">
        <v>0</v>
      </c>
      <c r="H2506" s="5">
        <v>0</v>
      </c>
      <c r="I2506" s="5">
        <v>0</v>
      </c>
      <c r="J2506" s="5">
        <v>1</v>
      </c>
      <c r="K2506" s="5">
        <v>13</v>
      </c>
      <c r="L2506" s="5">
        <v>0</v>
      </c>
      <c r="M2506" s="5">
        <v>0</v>
      </c>
      <c r="N2506" s="5">
        <v>0</v>
      </c>
      <c r="O2506" s="6">
        <v>0</v>
      </c>
      <c r="P2506" s="6">
        <v>0</v>
      </c>
      <c r="Q2506" s="6">
        <v>0</v>
      </c>
      <c r="R2506" s="6">
        <v>0</v>
      </c>
      <c r="S2506" s="6">
        <v>1.2820512820512822</v>
      </c>
      <c r="T2506" s="6">
        <v>16.666666666666668</v>
      </c>
      <c r="U2506" s="6">
        <v>0</v>
      </c>
      <c r="V2506" s="6">
        <v>0</v>
      </c>
      <c r="W2506" s="6">
        <v>0</v>
      </c>
      <c r="X2506" s="5">
        <v>30</v>
      </c>
      <c r="Y2506" s="5">
        <v>19</v>
      </c>
      <c r="Z2506" s="5">
        <v>3</v>
      </c>
      <c r="AA2506" s="5">
        <v>0</v>
      </c>
      <c r="AB2506" s="5">
        <v>0</v>
      </c>
      <c r="AC2506" s="5">
        <v>0</v>
      </c>
      <c r="AD2506" s="5">
        <v>30</v>
      </c>
      <c r="AE2506" s="5">
        <v>19</v>
      </c>
      <c r="AF2506" s="5">
        <v>3</v>
      </c>
      <c r="AG2506" s="6">
        <v>15.789473684210526</v>
      </c>
      <c r="AH2506" s="6">
        <v>63.333333333333336</v>
      </c>
      <c r="AI2506" s="6"/>
      <c r="AJ2506" s="6"/>
    </row>
    <row r="2507" spans="1:36" hidden="1" x14ac:dyDescent="0.2">
      <c r="A2507" s="1" t="str">
        <f t="shared" si="39"/>
        <v>Forest of DeanWhite Other</v>
      </c>
      <c r="B2507" s="3" t="s">
        <v>269</v>
      </c>
      <c r="C2507" s="3" t="s">
        <v>270</v>
      </c>
      <c r="D2507" s="3" t="s">
        <v>705</v>
      </c>
      <c r="E2507" s="5">
        <v>1117</v>
      </c>
      <c r="F2507" s="5">
        <v>0</v>
      </c>
      <c r="G2507" s="5">
        <v>0</v>
      </c>
      <c r="H2507" s="5">
        <v>0</v>
      </c>
      <c r="I2507" s="5">
        <v>0</v>
      </c>
      <c r="J2507" s="5">
        <v>16</v>
      </c>
      <c r="K2507" s="5">
        <v>195</v>
      </c>
      <c r="L2507" s="5">
        <v>0</v>
      </c>
      <c r="M2507" s="5">
        <v>0</v>
      </c>
      <c r="N2507" s="5">
        <v>0</v>
      </c>
      <c r="O2507" s="6">
        <v>0</v>
      </c>
      <c r="P2507" s="6">
        <v>0</v>
      </c>
      <c r="Q2507" s="6">
        <v>0</v>
      </c>
      <c r="R2507" s="6">
        <v>0</v>
      </c>
      <c r="S2507" s="6">
        <v>1.4324082363473589</v>
      </c>
      <c r="T2507" s="6">
        <v>17.457475380483437</v>
      </c>
      <c r="U2507" s="6">
        <v>0</v>
      </c>
      <c r="V2507" s="6">
        <v>0</v>
      </c>
      <c r="W2507" s="6">
        <v>0</v>
      </c>
      <c r="X2507" s="5">
        <v>542</v>
      </c>
      <c r="Y2507" s="5">
        <v>481</v>
      </c>
      <c r="Z2507" s="5">
        <v>27</v>
      </c>
      <c r="AA2507" s="5">
        <v>0</v>
      </c>
      <c r="AB2507" s="5">
        <v>0</v>
      </c>
      <c r="AC2507" s="5">
        <v>0</v>
      </c>
      <c r="AD2507" s="5">
        <v>542</v>
      </c>
      <c r="AE2507" s="5">
        <v>481</v>
      </c>
      <c r="AF2507" s="5">
        <v>27</v>
      </c>
      <c r="AG2507" s="6">
        <v>5.613305613305613</v>
      </c>
      <c r="AH2507" s="6">
        <v>88.745387453874542</v>
      </c>
      <c r="AI2507" s="6"/>
      <c r="AJ2507" s="6"/>
    </row>
    <row r="2508" spans="1:36" hidden="1" x14ac:dyDescent="0.2">
      <c r="A2508" s="1" t="str">
        <f t="shared" si="39"/>
        <v>Forest of DeanMixed White and Black Caribbean</v>
      </c>
      <c r="B2508" s="3" t="s">
        <v>269</v>
      </c>
      <c r="C2508" s="3" t="s">
        <v>270</v>
      </c>
      <c r="D2508" s="3" t="s">
        <v>706</v>
      </c>
      <c r="E2508" s="5">
        <v>170</v>
      </c>
      <c r="F2508" s="5">
        <v>0</v>
      </c>
      <c r="G2508" s="5">
        <v>0</v>
      </c>
      <c r="H2508" s="5">
        <v>0</v>
      </c>
      <c r="I2508" s="5">
        <v>0</v>
      </c>
      <c r="J2508" s="5">
        <v>4</v>
      </c>
      <c r="K2508" s="5">
        <v>26</v>
      </c>
      <c r="L2508" s="5">
        <v>0</v>
      </c>
      <c r="M2508" s="5">
        <v>0</v>
      </c>
      <c r="N2508" s="5">
        <v>0</v>
      </c>
      <c r="O2508" s="6">
        <v>0</v>
      </c>
      <c r="P2508" s="6">
        <v>0</v>
      </c>
      <c r="Q2508" s="6">
        <v>0</v>
      </c>
      <c r="R2508" s="6">
        <v>0</v>
      </c>
      <c r="S2508" s="6">
        <v>2.3529411764705883</v>
      </c>
      <c r="T2508" s="6">
        <v>15.294117647058824</v>
      </c>
      <c r="U2508" s="6">
        <v>0</v>
      </c>
      <c r="V2508" s="6">
        <v>0</v>
      </c>
      <c r="W2508" s="6">
        <v>0</v>
      </c>
      <c r="X2508" s="5">
        <v>32</v>
      </c>
      <c r="Y2508" s="5">
        <v>28</v>
      </c>
      <c r="Z2508" s="5">
        <v>5</v>
      </c>
      <c r="AA2508" s="5">
        <v>0</v>
      </c>
      <c r="AB2508" s="5">
        <v>0</v>
      </c>
      <c r="AC2508" s="5">
        <v>0</v>
      </c>
      <c r="AD2508" s="5">
        <v>32</v>
      </c>
      <c r="AE2508" s="5">
        <v>28</v>
      </c>
      <c r="AF2508" s="5">
        <v>5</v>
      </c>
      <c r="AG2508" s="6">
        <v>17.857142857142858</v>
      </c>
      <c r="AH2508" s="6">
        <v>87.5</v>
      </c>
      <c r="AI2508" s="6"/>
      <c r="AJ2508" s="6"/>
    </row>
    <row r="2509" spans="1:36" hidden="1" x14ac:dyDescent="0.2">
      <c r="A2509" s="1" t="str">
        <f t="shared" si="39"/>
        <v>Forest of DeanMixed White and Black African</v>
      </c>
      <c r="B2509" s="3" t="s">
        <v>269</v>
      </c>
      <c r="C2509" s="3" t="s">
        <v>270</v>
      </c>
      <c r="D2509" s="3" t="s">
        <v>707</v>
      </c>
      <c r="E2509" s="5">
        <v>82</v>
      </c>
      <c r="F2509" s="5">
        <v>0</v>
      </c>
      <c r="G2509" s="5">
        <v>0</v>
      </c>
      <c r="H2509" s="5">
        <v>0</v>
      </c>
      <c r="I2509" s="5">
        <v>0</v>
      </c>
      <c r="J2509" s="5">
        <v>0</v>
      </c>
      <c r="K2509" s="5">
        <v>18</v>
      </c>
      <c r="L2509" s="5">
        <v>0</v>
      </c>
      <c r="M2509" s="5">
        <v>0</v>
      </c>
      <c r="N2509" s="5">
        <v>0</v>
      </c>
      <c r="O2509" s="6">
        <v>0</v>
      </c>
      <c r="P2509" s="6">
        <v>0</v>
      </c>
      <c r="Q2509" s="6">
        <v>0</v>
      </c>
      <c r="R2509" s="6">
        <v>0</v>
      </c>
      <c r="S2509" s="6">
        <v>0</v>
      </c>
      <c r="T2509" s="6">
        <v>21.951219512195124</v>
      </c>
      <c r="U2509" s="6">
        <v>0</v>
      </c>
      <c r="V2509" s="6">
        <v>0</v>
      </c>
      <c r="W2509" s="6">
        <v>0</v>
      </c>
      <c r="X2509" s="5">
        <v>14</v>
      </c>
      <c r="Y2509" s="5">
        <v>12</v>
      </c>
      <c r="Z2509" s="5">
        <v>1</v>
      </c>
      <c r="AA2509" s="5">
        <v>0</v>
      </c>
      <c r="AB2509" s="5">
        <v>0</v>
      </c>
      <c r="AC2509" s="5">
        <v>0</v>
      </c>
      <c r="AD2509" s="5">
        <v>14</v>
      </c>
      <c r="AE2509" s="5">
        <v>12</v>
      </c>
      <c r="AF2509" s="5">
        <v>1</v>
      </c>
      <c r="AG2509" s="6">
        <v>8.3333333333333339</v>
      </c>
      <c r="AH2509" s="6">
        <v>85.714285714285708</v>
      </c>
      <c r="AI2509" s="6"/>
      <c r="AJ2509" s="6"/>
    </row>
    <row r="2510" spans="1:36" hidden="1" x14ac:dyDescent="0.2">
      <c r="A2510" s="1" t="str">
        <f t="shared" si="39"/>
        <v>Forest of DeanMixed White and Asian</v>
      </c>
      <c r="B2510" s="3" t="s">
        <v>269</v>
      </c>
      <c r="C2510" s="3" t="s">
        <v>270</v>
      </c>
      <c r="D2510" s="3" t="s">
        <v>708</v>
      </c>
      <c r="E2510" s="5">
        <v>181</v>
      </c>
      <c r="F2510" s="5">
        <v>0</v>
      </c>
      <c r="G2510" s="5">
        <v>0</v>
      </c>
      <c r="H2510" s="5">
        <v>0</v>
      </c>
      <c r="I2510" s="5">
        <v>0</v>
      </c>
      <c r="J2510" s="5">
        <v>6</v>
      </c>
      <c r="K2510" s="5">
        <v>29</v>
      </c>
      <c r="L2510" s="5">
        <v>0</v>
      </c>
      <c r="M2510" s="5">
        <v>0</v>
      </c>
      <c r="N2510" s="5">
        <v>0</v>
      </c>
      <c r="O2510" s="6">
        <v>0</v>
      </c>
      <c r="P2510" s="6">
        <v>0</v>
      </c>
      <c r="Q2510" s="6">
        <v>0</v>
      </c>
      <c r="R2510" s="6">
        <v>0</v>
      </c>
      <c r="S2510" s="6">
        <v>3.3149171270718232</v>
      </c>
      <c r="T2510" s="6">
        <v>16.022099447513813</v>
      </c>
      <c r="U2510" s="6">
        <v>0</v>
      </c>
      <c r="V2510" s="6">
        <v>0</v>
      </c>
      <c r="W2510" s="6">
        <v>0</v>
      </c>
      <c r="X2510" s="5">
        <v>43</v>
      </c>
      <c r="Y2510" s="5">
        <v>34</v>
      </c>
      <c r="Z2510" s="5">
        <v>3</v>
      </c>
      <c r="AA2510" s="5">
        <v>0</v>
      </c>
      <c r="AB2510" s="5">
        <v>0</v>
      </c>
      <c r="AC2510" s="5">
        <v>0</v>
      </c>
      <c r="AD2510" s="5">
        <v>43</v>
      </c>
      <c r="AE2510" s="5">
        <v>34</v>
      </c>
      <c r="AF2510" s="5">
        <v>3</v>
      </c>
      <c r="AG2510" s="6">
        <v>8.8235294117647065</v>
      </c>
      <c r="AH2510" s="6">
        <v>79.069767441860463</v>
      </c>
      <c r="AI2510" s="6"/>
      <c r="AJ2510" s="6"/>
    </row>
    <row r="2511" spans="1:36" hidden="1" x14ac:dyDescent="0.2">
      <c r="A2511" s="1" t="str">
        <f t="shared" si="39"/>
        <v>Forest of DeanMixed Other</v>
      </c>
      <c r="B2511" s="3" t="s">
        <v>269</v>
      </c>
      <c r="C2511" s="3" t="s">
        <v>270</v>
      </c>
      <c r="D2511" s="3" t="s">
        <v>709</v>
      </c>
      <c r="E2511" s="5">
        <v>95</v>
      </c>
      <c r="F2511" s="5">
        <v>0</v>
      </c>
      <c r="G2511" s="5">
        <v>0</v>
      </c>
      <c r="H2511" s="5">
        <v>0</v>
      </c>
      <c r="I2511" s="5">
        <v>0</v>
      </c>
      <c r="J2511" s="5">
        <v>1</v>
      </c>
      <c r="K2511" s="5">
        <v>26</v>
      </c>
      <c r="L2511" s="5">
        <v>0</v>
      </c>
      <c r="M2511" s="5">
        <v>0</v>
      </c>
      <c r="N2511" s="5">
        <v>0</v>
      </c>
      <c r="O2511" s="6">
        <v>0</v>
      </c>
      <c r="P2511" s="6">
        <v>0</v>
      </c>
      <c r="Q2511" s="6">
        <v>0</v>
      </c>
      <c r="R2511" s="6">
        <v>0</v>
      </c>
      <c r="S2511" s="6">
        <v>1.0526315789473684</v>
      </c>
      <c r="T2511" s="6">
        <v>27.368421052631579</v>
      </c>
      <c r="U2511" s="6">
        <v>0</v>
      </c>
      <c r="V2511" s="6">
        <v>0</v>
      </c>
      <c r="W2511" s="6">
        <v>0</v>
      </c>
      <c r="X2511" s="5">
        <v>24</v>
      </c>
      <c r="Y2511" s="5">
        <v>21</v>
      </c>
      <c r="Z2511" s="5">
        <v>1</v>
      </c>
      <c r="AA2511" s="5">
        <v>0</v>
      </c>
      <c r="AB2511" s="5">
        <v>0</v>
      </c>
      <c r="AC2511" s="5">
        <v>0</v>
      </c>
      <c r="AD2511" s="5">
        <v>24</v>
      </c>
      <c r="AE2511" s="5">
        <v>21</v>
      </c>
      <c r="AF2511" s="5">
        <v>1</v>
      </c>
      <c r="AG2511" s="6">
        <v>4.7619047619047619</v>
      </c>
      <c r="AH2511" s="6">
        <v>87.5</v>
      </c>
      <c r="AI2511" s="6"/>
      <c r="AJ2511" s="6"/>
    </row>
    <row r="2512" spans="1:36" hidden="1" x14ac:dyDescent="0.2">
      <c r="A2512" s="1" t="str">
        <f t="shared" si="39"/>
        <v>Forest of DeanIndian</v>
      </c>
      <c r="B2512" s="3" t="s">
        <v>269</v>
      </c>
      <c r="C2512" s="3" t="s">
        <v>270</v>
      </c>
      <c r="D2512" s="3" t="s">
        <v>710</v>
      </c>
      <c r="E2512" s="5">
        <v>159</v>
      </c>
      <c r="F2512" s="5">
        <v>0</v>
      </c>
      <c r="G2512" s="5">
        <v>0</v>
      </c>
      <c r="H2512" s="5">
        <v>0</v>
      </c>
      <c r="I2512" s="5">
        <v>0</v>
      </c>
      <c r="J2512" s="5">
        <v>16</v>
      </c>
      <c r="K2512" s="5">
        <v>29</v>
      </c>
      <c r="L2512" s="5">
        <v>0</v>
      </c>
      <c r="M2512" s="5">
        <v>0</v>
      </c>
      <c r="N2512" s="5">
        <v>0</v>
      </c>
      <c r="O2512" s="6">
        <v>0</v>
      </c>
      <c r="P2512" s="6">
        <v>0</v>
      </c>
      <c r="Q2512" s="6">
        <v>0</v>
      </c>
      <c r="R2512" s="6">
        <v>0</v>
      </c>
      <c r="S2512" s="6">
        <v>10.062893081761006</v>
      </c>
      <c r="T2512" s="6">
        <v>18.238993710691823</v>
      </c>
      <c r="U2512" s="6">
        <v>0</v>
      </c>
      <c r="V2512" s="6">
        <v>0</v>
      </c>
      <c r="W2512" s="6">
        <v>0</v>
      </c>
      <c r="X2512" s="5">
        <v>69</v>
      </c>
      <c r="Y2512" s="5">
        <v>63</v>
      </c>
      <c r="Z2512" s="5">
        <v>4</v>
      </c>
      <c r="AA2512" s="5">
        <v>0</v>
      </c>
      <c r="AB2512" s="5">
        <v>0</v>
      </c>
      <c r="AC2512" s="5">
        <v>0</v>
      </c>
      <c r="AD2512" s="5">
        <v>69</v>
      </c>
      <c r="AE2512" s="5">
        <v>63</v>
      </c>
      <c r="AF2512" s="5">
        <v>4</v>
      </c>
      <c r="AG2512" s="6">
        <v>6.3492063492063489</v>
      </c>
      <c r="AH2512" s="6">
        <v>91.304347826086953</v>
      </c>
      <c r="AI2512" s="6"/>
      <c r="AJ2512" s="6"/>
    </row>
    <row r="2513" spans="1:36" hidden="1" x14ac:dyDescent="0.2">
      <c r="A2513" s="1" t="str">
        <f t="shared" si="39"/>
        <v>Forest of DeanPakistani</v>
      </c>
      <c r="B2513" s="3" t="s">
        <v>269</v>
      </c>
      <c r="C2513" s="3" t="s">
        <v>270</v>
      </c>
      <c r="D2513" s="3" t="s">
        <v>711</v>
      </c>
      <c r="E2513" s="5">
        <v>25</v>
      </c>
      <c r="F2513" s="5">
        <v>0</v>
      </c>
      <c r="G2513" s="5">
        <v>0</v>
      </c>
      <c r="H2513" s="5">
        <v>0</v>
      </c>
      <c r="I2513" s="5">
        <v>0</v>
      </c>
      <c r="J2513" s="5">
        <v>0</v>
      </c>
      <c r="K2513" s="5">
        <v>6</v>
      </c>
      <c r="L2513" s="5">
        <v>0</v>
      </c>
      <c r="M2513" s="5">
        <v>0</v>
      </c>
      <c r="N2513" s="5">
        <v>0</v>
      </c>
      <c r="O2513" s="6">
        <v>0</v>
      </c>
      <c r="P2513" s="6">
        <v>0</v>
      </c>
      <c r="Q2513" s="6">
        <v>0</v>
      </c>
      <c r="R2513" s="6">
        <v>0</v>
      </c>
      <c r="S2513" s="6">
        <v>0</v>
      </c>
      <c r="T2513" s="6">
        <v>24</v>
      </c>
      <c r="U2513" s="6">
        <v>0</v>
      </c>
      <c r="V2513" s="6">
        <v>0</v>
      </c>
      <c r="W2513" s="6">
        <v>0</v>
      </c>
      <c r="X2513" s="5">
        <v>9</v>
      </c>
      <c r="Y2513" s="5">
        <v>7</v>
      </c>
      <c r="Z2513" s="5">
        <v>0</v>
      </c>
      <c r="AA2513" s="5">
        <v>0</v>
      </c>
      <c r="AB2513" s="5">
        <v>0</v>
      </c>
      <c r="AC2513" s="5">
        <v>0</v>
      </c>
      <c r="AD2513" s="5">
        <v>9</v>
      </c>
      <c r="AE2513" s="5">
        <v>7</v>
      </c>
      <c r="AF2513" s="5">
        <v>0</v>
      </c>
      <c r="AG2513" s="6">
        <v>0</v>
      </c>
      <c r="AH2513" s="6">
        <v>77.777777777777771</v>
      </c>
      <c r="AI2513" s="3"/>
      <c r="AJ2513" s="6"/>
    </row>
    <row r="2514" spans="1:36" hidden="1" x14ac:dyDescent="0.2">
      <c r="A2514" s="1" t="str">
        <f t="shared" si="39"/>
        <v>Forest of DeanBangladeshi</v>
      </c>
      <c r="B2514" s="3" t="s">
        <v>269</v>
      </c>
      <c r="C2514" s="3" t="s">
        <v>270</v>
      </c>
      <c r="D2514" s="3" t="s">
        <v>712</v>
      </c>
      <c r="E2514" s="5">
        <v>1</v>
      </c>
      <c r="F2514" s="5">
        <v>0</v>
      </c>
      <c r="G2514" s="5">
        <v>0</v>
      </c>
      <c r="H2514" s="5">
        <v>0</v>
      </c>
      <c r="I2514" s="5">
        <v>0</v>
      </c>
      <c r="J2514" s="5">
        <v>0</v>
      </c>
      <c r="K2514" s="5">
        <v>0</v>
      </c>
      <c r="L2514" s="5">
        <v>0</v>
      </c>
      <c r="M2514" s="5">
        <v>0</v>
      </c>
      <c r="N2514" s="5">
        <v>0</v>
      </c>
      <c r="O2514" s="6">
        <v>0</v>
      </c>
      <c r="P2514" s="6">
        <v>0</v>
      </c>
      <c r="Q2514" s="6">
        <v>0</v>
      </c>
      <c r="R2514" s="6">
        <v>0</v>
      </c>
      <c r="S2514" s="6">
        <v>0</v>
      </c>
      <c r="T2514" s="6">
        <v>0</v>
      </c>
      <c r="U2514" s="6">
        <v>0</v>
      </c>
      <c r="V2514" s="6">
        <v>0</v>
      </c>
      <c r="W2514" s="6">
        <v>0</v>
      </c>
      <c r="X2514" s="5">
        <v>1</v>
      </c>
      <c r="Y2514" s="5">
        <v>1</v>
      </c>
      <c r="Z2514" s="5">
        <v>0</v>
      </c>
      <c r="AA2514" s="5">
        <v>0</v>
      </c>
      <c r="AB2514" s="5">
        <v>0</v>
      </c>
      <c r="AC2514" s="5">
        <v>0</v>
      </c>
      <c r="AD2514" s="5">
        <v>1</v>
      </c>
      <c r="AE2514" s="5">
        <v>1</v>
      </c>
      <c r="AF2514" s="5">
        <v>0</v>
      </c>
      <c r="AG2514" s="6">
        <v>0</v>
      </c>
      <c r="AH2514" s="6">
        <v>100</v>
      </c>
      <c r="AI2514" s="6"/>
      <c r="AJ2514" s="6"/>
    </row>
    <row r="2515" spans="1:36" hidden="1" x14ac:dyDescent="0.2">
      <c r="A2515" s="1" t="str">
        <f t="shared" si="39"/>
        <v>Forest of DeanChinese</v>
      </c>
      <c r="B2515" s="3" t="s">
        <v>269</v>
      </c>
      <c r="C2515" s="3" t="s">
        <v>270</v>
      </c>
      <c r="D2515" s="3" t="s">
        <v>713</v>
      </c>
      <c r="E2515" s="5">
        <v>129</v>
      </c>
      <c r="F2515" s="5">
        <v>0</v>
      </c>
      <c r="G2515" s="5">
        <v>0</v>
      </c>
      <c r="H2515" s="5">
        <v>0</v>
      </c>
      <c r="I2515" s="5">
        <v>0</v>
      </c>
      <c r="J2515" s="5">
        <v>0</v>
      </c>
      <c r="K2515" s="5">
        <v>4</v>
      </c>
      <c r="L2515" s="5">
        <v>0</v>
      </c>
      <c r="M2515" s="5">
        <v>0</v>
      </c>
      <c r="N2515" s="5">
        <v>0</v>
      </c>
      <c r="O2515" s="6">
        <v>0</v>
      </c>
      <c r="P2515" s="6">
        <v>0</v>
      </c>
      <c r="Q2515" s="6">
        <v>0</v>
      </c>
      <c r="R2515" s="6">
        <v>0</v>
      </c>
      <c r="S2515" s="6">
        <v>0</v>
      </c>
      <c r="T2515" s="6">
        <v>3.1007751937984498</v>
      </c>
      <c r="U2515" s="6">
        <v>0</v>
      </c>
      <c r="V2515" s="6">
        <v>0</v>
      </c>
      <c r="W2515" s="6">
        <v>0</v>
      </c>
      <c r="X2515" s="5">
        <v>44</v>
      </c>
      <c r="Y2515" s="5">
        <v>34</v>
      </c>
      <c r="Z2515" s="5">
        <v>1</v>
      </c>
      <c r="AA2515" s="5">
        <v>0</v>
      </c>
      <c r="AB2515" s="5">
        <v>0</v>
      </c>
      <c r="AC2515" s="5">
        <v>0</v>
      </c>
      <c r="AD2515" s="5">
        <v>44</v>
      </c>
      <c r="AE2515" s="5">
        <v>34</v>
      </c>
      <c r="AF2515" s="5">
        <v>1</v>
      </c>
      <c r="AG2515" s="6">
        <v>2.9411764705882355</v>
      </c>
      <c r="AH2515" s="6">
        <v>77.272727272727266</v>
      </c>
      <c r="AI2515" s="6"/>
      <c r="AJ2515" s="6"/>
    </row>
    <row r="2516" spans="1:36" hidden="1" x14ac:dyDescent="0.2">
      <c r="A2516" s="1" t="str">
        <f t="shared" si="39"/>
        <v>Forest of DeanAsian Other</v>
      </c>
      <c r="B2516" s="3" t="s">
        <v>269</v>
      </c>
      <c r="C2516" s="3" t="s">
        <v>270</v>
      </c>
      <c r="D2516" s="3" t="s">
        <v>714</v>
      </c>
      <c r="E2516" s="5">
        <v>159</v>
      </c>
      <c r="F2516" s="5">
        <v>0</v>
      </c>
      <c r="G2516" s="5">
        <v>0</v>
      </c>
      <c r="H2516" s="5">
        <v>0</v>
      </c>
      <c r="I2516" s="5">
        <v>0</v>
      </c>
      <c r="J2516" s="5">
        <v>9</v>
      </c>
      <c r="K2516" s="5">
        <v>29</v>
      </c>
      <c r="L2516" s="5">
        <v>0</v>
      </c>
      <c r="M2516" s="5">
        <v>0</v>
      </c>
      <c r="N2516" s="5">
        <v>0</v>
      </c>
      <c r="O2516" s="6">
        <v>0</v>
      </c>
      <c r="P2516" s="6">
        <v>0</v>
      </c>
      <c r="Q2516" s="6">
        <v>0</v>
      </c>
      <c r="R2516" s="6">
        <v>0</v>
      </c>
      <c r="S2516" s="6">
        <v>5.6603773584905657</v>
      </c>
      <c r="T2516" s="6">
        <v>18.238993710691823</v>
      </c>
      <c r="U2516" s="6">
        <v>0</v>
      </c>
      <c r="V2516" s="6">
        <v>0</v>
      </c>
      <c r="W2516" s="6">
        <v>0</v>
      </c>
      <c r="X2516" s="5">
        <v>77</v>
      </c>
      <c r="Y2516" s="5">
        <v>56</v>
      </c>
      <c r="Z2516" s="5">
        <v>3</v>
      </c>
      <c r="AA2516" s="5">
        <v>0</v>
      </c>
      <c r="AB2516" s="5">
        <v>0</v>
      </c>
      <c r="AC2516" s="5">
        <v>0</v>
      </c>
      <c r="AD2516" s="5">
        <v>77</v>
      </c>
      <c r="AE2516" s="5">
        <v>56</v>
      </c>
      <c r="AF2516" s="5">
        <v>3</v>
      </c>
      <c r="AG2516" s="6">
        <v>5.3571428571428568</v>
      </c>
      <c r="AH2516" s="6">
        <v>72.727272727272734</v>
      </c>
      <c r="AI2516" s="6"/>
      <c r="AJ2516" s="6"/>
    </row>
    <row r="2517" spans="1:36" hidden="1" x14ac:dyDescent="0.2">
      <c r="A2517" s="1" t="str">
        <f t="shared" si="39"/>
        <v>Forest of DeanBlack African</v>
      </c>
      <c r="B2517" s="3" t="s">
        <v>269</v>
      </c>
      <c r="C2517" s="3" t="s">
        <v>270</v>
      </c>
      <c r="D2517" s="3" t="s">
        <v>715</v>
      </c>
      <c r="E2517" s="5">
        <v>99</v>
      </c>
      <c r="F2517" s="5">
        <v>0</v>
      </c>
      <c r="G2517" s="5">
        <v>0</v>
      </c>
      <c r="H2517" s="5">
        <v>0</v>
      </c>
      <c r="I2517" s="5">
        <v>0</v>
      </c>
      <c r="J2517" s="5">
        <v>1</v>
      </c>
      <c r="K2517" s="5">
        <v>34</v>
      </c>
      <c r="L2517" s="5">
        <v>0</v>
      </c>
      <c r="M2517" s="5">
        <v>0</v>
      </c>
      <c r="N2517" s="5">
        <v>0</v>
      </c>
      <c r="O2517" s="6">
        <v>0</v>
      </c>
      <c r="P2517" s="6">
        <v>0</v>
      </c>
      <c r="Q2517" s="6">
        <v>0</v>
      </c>
      <c r="R2517" s="6">
        <v>0</v>
      </c>
      <c r="S2517" s="6">
        <v>1.0101010101010102</v>
      </c>
      <c r="T2517" s="6">
        <v>34.343434343434346</v>
      </c>
      <c r="U2517" s="6">
        <v>0</v>
      </c>
      <c r="V2517" s="6">
        <v>0</v>
      </c>
      <c r="W2517" s="6">
        <v>0</v>
      </c>
      <c r="X2517" s="5">
        <v>57</v>
      </c>
      <c r="Y2517" s="5">
        <v>50</v>
      </c>
      <c r="Z2517" s="5">
        <v>4</v>
      </c>
      <c r="AA2517" s="5">
        <v>0</v>
      </c>
      <c r="AB2517" s="5">
        <v>0</v>
      </c>
      <c r="AC2517" s="5">
        <v>0</v>
      </c>
      <c r="AD2517" s="5">
        <v>57</v>
      </c>
      <c r="AE2517" s="5">
        <v>50</v>
      </c>
      <c r="AF2517" s="5">
        <v>4</v>
      </c>
      <c r="AG2517" s="6">
        <v>8</v>
      </c>
      <c r="AH2517" s="6">
        <v>87.719298245614041</v>
      </c>
      <c r="AI2517" s="6"/>
      <c r="AJ2517" s="6"/>
    </row>
    <row r="2518" spans="1:36" hidden="1" x14ac:dyDescent="0.2">
      <c r="A2518" s="1" t="str">
        <f t="shared" si="39"/>
        <v>Forest of DeanBlack Caribbean</v>
      </c>
      <c r="B2518" s="3" t="s">
        <v>269</v>
      </c>
      <c r="C2518" s="3" t="s">
        <v>270</v>
      </c>
      <c r="D2518" s="3" t="s">
        <v>716</v>
      </c>
      <c r="E2518" s="5">
        <v>58</v>
      </c>
      <c r="F2518" s="5">
        <v>0</v>
      </c>
      <c r="G2518" s="5">
        <v>0</v>
      </c>
      <c r="H2518" s="5">
        <v>0</v>
      </c>
      <c r="I2518" s="5">
        <v>0</v>
      </c>
      <c r="J2518" s="5">
        <v>3</v>
      </c>
      <c r="K2518" s="5">
        <v>14</v>
      </c>
      <c r="L2518" s="5">
        <v>0</v>
      </c>
      <c r="M2518" s="5">
        <v>0</v>
      </c>
      <c r="N2518" s="5">
        <v>0</v>
      </c>
      <c r="O2518" s="6">
        <v>0</v>
      </c>
      <c r="P2518" s="6">
        <v>0</v>
      </c>
      <c r="Q2518" s="6">
        <v>0</v>
      </c>
      <c r="R2518" s="6">
        <v>0</v>
      </c>
      <c r="S2518" s="6">
        <v>5.1724137931034484</v>
      </c>
      <c r="T2518" s="6">
        <v>24.137931034482758</v>
      </c>
      <c r="U2518" s="6">
        <v>0</v>
      </c>
      <c r="V2518" s="6">
        <v>0</v>
      </c>
      <c r="W2518" s="6">
        <v>0</v>
      </c>
      <c r="X2518" s="5">
        <v>30</v>
      </c>
      <c r="Y2518" s="5">
        <v>26</v>
      </c>
      <c r="Z2518" s="5">
        <v>1</v>
      </c>
      <c r="AA2518" s="5">
        <v>0</v>
      </c>
      <c r="AB2518" s="5">
        <v>0</v>
      </c>
      <c r="AC2518" s="5">
        <v>0</v>
      </c>
      <c r="AD2518" s="5">
        <v>30</v>
      </c>
      <c r="AE2518" s="5">
        <v>26</v>
      </c>
      <c r="AF2518" s="5">
        <v>1</v>
      </c>
      <c r="AG2518" s="6">
        <v>3.8461538461538463</v>
      </c>
      <c r="AH2518" s="6">
        <v>86.666666666666671</v>
      </c>
      <c r="AI2518" s="6"/>
      <c r="AJ2518" s="6"/>
    </row>
    <row r="2519" spans="1:36" hidden="1" x14ac:dyDescent="0.2">
      <c r="A2519" s="1" t="str">
        <f t="shared" si="39"/>
        <v>Forest of DeanBlack Other</v>
      </c>
      <c r="B2519" s="3" t="s">
        <v>269</v>
      </c>
      <c r="C2519" s="3" t="s">
        <v>270</v>
      </c>
      <c r="D2519" s="3" t="s">
        <v>717</v>
      </c>
      <c r="E2519" s="5">
        <v>42</v>
      </c>
      <c r="F2519" s="5">
        <v>0</v>
      </c>
      <c r="G2519" s="5">
        <v>0</v>
      </c>
      <c r="H2519" s="5">
        <v>0</v>
      </c>
      <c r="I2519" s="5">
        <v>0</v>
      </c>
      <c r="J2519" s="5">
        <v>3</v>
      </c>
      <c r="K2519" s="5">
        <v>10</v>
      </c>
      <c r="L2519" s="5">
        <v>0</v>
      </c>
      <c r="M2519" s="5">
        <v>0</v>
      </c>
      <c r="N2519" s="5">
        <v>0</v>
      </c>
      <c r="O2519" s="6">
        <v>0</v>
      </c>
      <c r="P2519" s="6">
        <v>0</v>
      </c>
      <c r="Q2519" s="6">
        <v>0</v>
      </c>
      <c r="R2519" s="6">
        <v>0</v>
      </c>
      <c r="S2519" s="6">
        <v>7.1428571428571432</v>
      </c>
      <c r="T2519" s="6">
        <v>23.80952380952381</v>
      </c>
      <c r="U2519" s="6">
        <v>0</v>
      </c>
      <c r="V2519" s="6">
        <v>0</v>
      </c>
      <c r="W2519" s="6">
        <v>0</v>
      </c>
      <c r="X2519" s="5">
        <v>18</v>
      </c>
      <c r="Y2519" s="5">
        <v>15</v>
      </c>
      <c r="Z2519" s="5">
        <v>3</v>
      </c>
      <c r="AA2519" s="5">
        <v>0</v>
      </c>
      <c r="AB2519" s="5">
        <v>0</v>
      </c>
      <c r="AC2519" s="5">
        <v>0</v>
      </c>
      <c r="AD2519" s="5">
        <v>18</v>
      </c>
      <c r="AE2519" s="5">
        <v>15</v>
      </c>
      <c r="AF2519" s="5">
        <v>3</v>
      </c>
      <c r="AG2519" s="6">
        <v>20</v>
      </c>
      <c r="AH2519" s="6">
        <v>83.333333333333329</v>
      </c>
      <c r="AI2519" s="6"/>
      <c r="AJ2519" s="6"/>
    </row>
    <row r="2520" spans="1:36" hidden="1" x14ac:dyDescent="0.2">
      <c r="A2520" s="1" t="str">
        <f t="shared" si="39"/>
        <v>Forest of DeanArab</v>
      </c>
      <c r="B2520" s="3" t="s">
        <v>269</v>
      </c>
      <c r="C2520" s="3" t="s">
        <v>270</v>
      </c>
      <c r="D2520" s="3" t="s">
        <v>699</v>
      </c>
      <c r="E2520" s="5">
        <v>5</v>
      </c>
      <c r="F2520" s="5">
        <v>0</v>
      </c>
      <c r="G2520" s="5">
        <v>0</v>
      </c>
      <c r="H2520" s="5">
        <v>0</v>
      </c>
      <c r="I2520" s="5">
        <v>0</v>
      </c>
      <c r="J2520" s="5">
        <v>0</v>
      </c>
      <c r="K2520" s="5">
        <v>0</v>
      </c>
      <c r="L2520" s="5">
        <v>0</v>
      </c>
      <c r="M2520" s="5">
        <v>0</v>
      </c>
      <c r="N2520" s="5">
        <v>0</v>
      </c>
      <c r="O2520" s="6">
        <v>0</v>
      </c>
      <c r="P2520" s="6">
        <v>0</v>
      </c>
      <c r="Q2520" s="6">
        <v>0</v>
      </c>
      <c r="R2520" s="6">
        <v>0</v>
      </c>
      <c r="S2520" s="6">
        <v>0</v>
      </c>
      <c r="T2520" s="6">
        <v>0</v>
      </c>
      <c r="U2520" s="6">
        <v>0</v>
      </c>
      <c r="V2520" s="6">
        <v>0</v>
      </c>
      <c r="W2520" s="6">
        <v>0</v>
      </c>
      <c r="X2520" s="5">
        <v>3</v>
      </c>
      <c r="Y2520" s="5">
        <v>3</v>
      </c>
      <c r="Z2520" s="5">
        <v>0</v>
      </c>
      <c r="AA2520" s="5">
        <v>0</v>
      </c>
      <c r="AB2520" s="5">
        <v>0</v>
      </c>
      <c r="AC2520" s="5">
        <v>0</v>
      </c>
      <c r="AD2520" s="5">
        <v>3</v>
      </c>
      <c r="AE2520" s="5">
        <v>3</v>
      </c>
      <c r="AF2520" s="5">
        <v>0</v>
      </c>
      <c r="AG2520" s="6">
        <v>0</v>
      </c>
      <c r="AH2520" s="6">
        <v>100</v>
      </c>
      <c r="AI2520" s="6"/>
      <c r="AJ2520" s="6"/>
    </row>
    <row r="2521" spans="1:36" hidden="1" x14ac:dyDescent="0.2">
      <c r="A2521" s="1" t="str">
        <f t="shared" si="39"/>
        <v>Forest of DeanOther</v>
      </c>
      <c r="B2521" s="3" t="s">
        <v>269</v>
      </c>
      <c r="C2521" s="3" t="s">
        <v>270</v>
      </c>
      <c r="D2521" s="3" t="s">
        <v>718</v>
      </c>
      <c r="E2521" s="5">
        <v>57</v>
      </c>
      <c r="F2521" s="5">
        <v>0</v>
      </c>
      <c r="G2521" s="5">
        <v>0</v>
      </c>
      <c r="H2521" s="5">
        <v>0</v>
      </c>
      <c r="I2521" s="5">
        <v>0</v>
      </c>
      <c r="J2521" s="5">
        <v>3</v>
      </c>
      <c r="K2521" s="5">
        <v>10</v>
      </c>
      <c r="L2521" s="5">
        <v>0</v>
      </c>
      <c r="M2521" s="5">
        <v>0</v>
      </c>
      <c r="N2521" s="5">
        <v>0</v>
      </c>
      <c r="O2521" s="6">
        <v>0</v>
      </c>
      <c r="P2521" s="6">
        <v>0</v>
      </c>
      <c r="Q2521" s="6">
        <v>0</v>
      </c>
      <c r="R2521" s="6">
        <v>0</v>
      </c>
      <c r="S2521" s="6">
        <v>5.2631578947368425</v>
      </c>
      <c r="T2521" s="6">
        <v>17.543859649122808</v>
      </c>
      <c r="U2521" s="6">
        <v>0</v>
      </c>
      <c r="V2521" s="6">
        <v>0</v>
      </c>
      <c r="W2521" s="6">
        <v>0</v>
      </c>
      <c r="X2521" s="5">
        <v>32</v>
      </c>
      <c r="Y2521" s="5">
        <v>22</v>
      </c>
      <c r="Z2521" s="5">
        <v>2</v>
      </c>
      <c r="AA2521" s="5">
        <v>0</v>
      </c>
      <c r="AB2521" s="5">
        <v>0</v>
      </c>
      <c r="AC2521" s="5">
        <v>0</v>
      </c>
      <c r="AD2521" s="5">
        <v>32</v>
      </c>
      <c r="AE2521" s="5">
        <v>22</v>
      </c>
      <c r="AF2521" s="5">
        <v>2</v>
      </c>
      <c r="AG2521" s="6">
        <v>9.0909090909090917</v>
      </c>
      <c r="AH2521" s="6">
        <v>68.75</v>
      </c>
      <c r="AI2521" s="6"/>
      <c r="AJ2521" s="6"/>
    </row>
    <row r="2522" spans="1:36" x14ac:dyDescent="0.2">
      <c r="A2522" s="1" t="str">
        <f t="shared" si="39"/>
        <v>FyldeAll people</v>
      </c>
      <c r="B2522" s="3" t="s">
        <v>347</v>
      </c>
      <c r="C2522" s="3" t="s">
        <v>348</v>
      </c>
      <c r="D2522" s="3" t="s">
        <v>700</v>
      </c>
      <c r="E2522" s="5">
        <v>75757</v>
      </c>
      <c r="F2522" s="5">
        <v>0</v>
      </c>
      <c r="G2522" s="5">
        <v>0</v>
      </c>
      <c r="H2522" s="5">
        <v>1273</v>
      </c>
      <c r="I2522" s="5">
        <v>0</v>
      </c>
      <c r="J2522" s="5">
        <v>0</v>
      </c>
      <c r="K2522" s="5">
        <v>1205</v>
      </c>
      <c r="L2522" s="5">
        <v>0</v>
      </c>
      <c r="M2522" s="5">
        <v>1273</v>
      </c>
      <c r="N2522" s="5">
        <v>0</v>
      </c>
      <c r="O2522" s="6">
        <v>0</v>
      </c>
      <c r="P2522" s="6">
        <v>0</v>
      </c>
      <c r="Q2522" s="6">
        <v>1.6803727708330582</v>
      </c>
      <c r="R2522" s="6">
        <v>0</v>
      </c>
      <c r="S2522" s="6">
        <v>0</v>
      </c>
      <c r="T2522" s="6">
        <v>1.5906120886518738</v>
      </c>
      <c r="U2522" s="6">
        <v>0</v>
      </c>
      <c r="V2522" s="6">
        <v>1.6803727708330582</v>
      </c>
      <c r="W2522" s="6">
        <v>0</v>
      </c>
      <c r="X2522" s="5">
        <v>22187</v>
      </c>
      <c r="Y2522" s="5">
        <v>19455</v>
      </c>
      <c r="Z2522" s="5">
        <v>841</v>
      </c>
      <c r="AA2522" s="5">
        <v>0</v>
      </c>
      <c r="AB2522" s="5">
        <v>0</v>
      </c>
      <c r="AC2522" s="5">
        <v>0</v>
      </c>
      <c r="AD2522" s="5">
        <v>22187</v>
      </c>
      <c r="AE2522" s="5">
        <v>19455</v>
      </c>
      <c r="AF2522" s="5">
        <v>841</v>
      </c>
      <c r="AG2522" s="6">
        <v>4.3227961963505521</v>
      </c>
      <c r="AH2522" s="6">
        <v>87.686483075674943</v>
      </c>
      <c r="AI2522" s="3"/>
      <c r="AJ2522" s="3"/>
    </row>
    <row r="2523" spans="1:36" hidden="1" x14ac:dyDescent="0.2">
      <c r="A2523" s="1" t="str">
        <f t="shared" si="39"/>
        <v>FyldeWhite British</v>
      </c>
      <c r="B2523" s="3" t="s">
        <v>347</v>
      </c>
      <c r="C2523" s="3" t="s">
        <v>348</v>
      </c>
      <c r="D2523" s="3" t="s">
        <v>701</v>
      </c>
      <c r="E2523" s="5">
        <v>72021</v>
      </c>
      <c r="F2523" s="5">
        <v>0</v>
      </c>
      <c r="G2523" s="5">
        <v>0</v>
      </c>
      <c r="H2523" s="5">
        <v>1124</v>
      </c>
      <c r="I2523" s="5">
        <v>0</v>
      </c>
      <c r="J2523" s="5">
        <v>0</v>
      </c>
      <c r="K2523" s="5">
        <v>1167</v>
      </c>
      <c r="L2523" s="5">
        <v>0</v>
      </c>
      <c r="M2523" s="5">
        <v>1124</v>
      </c>
      <c r="N2523" s="5">
        <v>0</v>
      </c>
      <c r="O2523" s="6">
        <v>0</v>
      </c>
      <c r="P2523" s="6">
        <v>0</v>
      </c>
      <c r="Q2523" s="6">
        <v>1.5606559198011691</v>
      </c>
      <c r="R2523" s="6">
        <v>0</v>
      </c>
      <c r="S2523" s="6">
        <v>0</v>
      </c>
      <c r="T2523" s="6">
        <v>1.6203607281209647</v>
      </c>
      <c r="U2523" s="6">
        <v>0</v>
      </c>
      <c r="V2523" s="6">
        <v>1.5606559198011691</v>
      </c>
      <c r="W2523" s="6">
        <v>0</v>
      </c>
      <c r="X2523" s="5">
        <v>20550</v>
      </c>
      <c r="Y2523" s="5">
        <v>18111</v>
      </c>
      <c r="Z2523" s="5">
        <v>776</v>
      </c>
      <c r="AA2523" s="5">
        <v>0</v>
      </c>
      <c r="AB2523" s="5">
        <v>0</v>
      </c>
      <c r="AC2523" s="5">
        <v>0</v>
      </c>
      <c r="AD2523" s="5">
        <v>20550</v>
      </c>
      <c r="AE2523" s="5">
        <v>18111</v>
      </c>
      <c r="AF2523" s="5">
        <v>776</v>
      </c>
      <c r="AG2523" s="6">
        <v>4.2846888631218594</v>
      </c>
      <c r="AH2523" s="6">
        <v>88.131386861313871</v>
      </c>
      <c r="AI2523" s="3"/>
      <c r="AJ2523" s="3"/>
    </row>
    <row r="2524" spans="1:36" hidden="1" x14ac:dyDescent="0.2">
      <c r="A2524" s="1" t="str">
        <f t="shared" si="39"/>
        <v>FyldeMinorities - all other than White British</v>
      </c>
      <c r="B2524" s="3" t="s">
        <v>347</v>
      </c>
      <c r="C2524" s="3" t="s">
        <v>348</v>
      </c>
      <c r="D2524" s="3" t="s">
        <v>702</v>
      </c>
      <c r="E2524" s="5">
        <v>3736</v>
      </c>
      <c r="F2524" s="5">
        <v>0</v>
      </c>
      <c r="G2524" s="5">
        <v>0</v>
      </c>
      <c r="H2524" s="5">
        <v>149</v>
      </c>
      <c r="I2524" s="5">
        <v>0</v>
      </c>
      <c r="J2524" s="5">
        <v>0</v>
      </c>
      <c r="K2524" s="5">
        <v>38</v>
      </c>
      <c r="L2524" s="5">
        <v>0</v>
      </c>
      <c r="M2524" s="5">
        <v>149</v>
      </c>
      <c r="N2524" s="5">
        <v>0</v>
      </c>
      <c r="O2524" s="6">
        <v>0</v>
      </c>
      <c r="P2524" s="6">
        <v>0</v>
      </c>
      <c r="Q2524" s="6">
        <v>3.9882226980728053</v>
      </c>
      <c r="R2524" s="6">
        <v>0</v>
      </c>
      <c r="S2524" s="6">
        <v>0</v>
      </c>
      <c r="T2524" s="6">
        <v>1.0171306209850106</v>
      </c>
      <c r="U2524" s="6">
        <v>0</v>
      </c>
      <c r="V2524" s="6">
        <v>3.9882226980728053</v>
      </c>
      <c r="W2524" s="6">
        <v>0</v>
      </c>
      <c r="X2524" s="5">
        <v>1637</v>
      </c>
      <c r="Y2524" s="5">
        <v>1344</v>
      </c>
      <c r="Z2524" s="5">
        <v>65</v>
      </c>
      <c r="AA2524" s="5">
        <v>0</v>
      </c>
      <c r="AB2524" s="5">
        <v>0</v>
      </c>
      <c r="AC2524" s="5">
        <v>0</v>
      </c>
      <c r="AD2524" s="5">
        <v>1637</v>
      </c>
      <c r="AE2524" s="5">
        <v>1344</v>
      </c>
      <c r="AF2524" s="5">
        <v>65</v>
      </c>
      <c r="AG2524" s="6">
        <v>4.8363095238095237</v>
      </c>
      <c r="AH2524" s="6">
        <v>82.101405009163102</v>
      </c>
      <c r="AI2524" s="3"/>
      <c r="AJ2524" s="3"/>
    </row>
    <row r="2525" spans="1:36" hidden="1" x14ac:dyDescent="0.2">
      <c r="A2525" s="1" t="str">
        <f t="shared" si="39"/>
        <v>FyldeWhite Irish</v>
      </c>
      <c r="B2525" s="3" t="s">
        <v>347</v>
      </c>
      <c r="C2525" s="3" t="s">
        <v>348</v>
      </c>
      <c r="D2525" s="3" t="s">
        <v>703</v>
      </c>
      <c r="E2525" s="5">
        <v>488</v>
      </c>
      <c r="F2525" s="5">
        <v>0</v>
      </c>
      <c r="G2525" s="5">
        <v>0</v>
      </c>
      <c r="H2525" s="5">
        <v>12</v>
      </c>
      <c r="I2525" s="5">
        <v>0</v>
      </c>
      <c r="J2525" s="5">
        <v>0</v>
      </c>
      <c r="K2525" s="5">
        <v>1</v>
      </c>
      <c r="L2525" s="5">
        <v>0</v>
      </c>
      <c r="M2525" s="5">
        <v>12</v>
      </c>
      <c r="N2525" s="5">
        <v>0</v>
      </c>
      <c r="O2525" s="6">
        <v>0</v>
      </c>
      <c r="P2525" s="6">
        <v>0</v>
      </c>
      <c r="Q2525" s="6">
        <v>2.459016393442623</v>
      </c>
      <c r="R2525" s="6">
        <v>0</v>
      </c>
      <c r="S2525" s="6">
        <v>0</v>
      </c>
      <c r="T2525" s="6">
        <v>0.20491803278688525</v>
      </c>
      <c r="U2525" s="6">
        <v>0</v>
      </c>
      <c r="V2525" s="6">
        <v>2.459016393442623</v>
      </c>
      <c r="W2525" s="6">
        <v>0</v>
      </c>
      <c r="X2525" s="5">
        <v>110</v>
      </c>
      <c r="Y2525" s="5">
        <v>95</v>
      </c>
      <c r="Z2525" s="5">
        <v>4</v>
      </c>
      <c r="AA2525" s="5">
        <v>0</v>
      </c>
      <c r="AB2525" s="5">
        <v>0</v>
      </c>
      <c r="AC2525" s="5">
        <v>0</v>
      </c>
      <c r="AD2525" s="5">
        <v>110</v>
      </c>
      <c r="AE2525" s="5">
        <v>95</v>
      </c>
      <c r="AF2525" s="5">
        <v>4</v>
      </c>
      <c r="AG2525" s="6">
        <v>4.2105263157894735</v>
      </c>
      <c r="AH2525" s="6">
        <v>86.36363636363636</v>
      </c>
      <c r="AI2525" s="3"/>
      <c r="AJ2525" s="3"/>
    </row>
    <row r="2526" spans="1:36" hidden="1" x14ac:dyDescent="0.2">
      <c r="A2526" s="1" t="str">
        <f t="shared" si="39"/>
        <v>FyldeWhite Gyspy or Irish Traveller</v>
      </c>
      <c r="B2526" s="3" t="s">
        <v>347</v>
      </c>
      <c r="C2526" s="3" t="s">
        <v>348</v>
      </c>
      <c r="D2526" s="3" t="s">
        <v>704</v>
      </c>
      <c r="E2526" s="5">
        <v>15</v>
      </c>
      <c r="F2526" s="5">
        <v>0</v>
      </c>
      <c r="G2526" s="5">
        <v>0</v>
      </c>
      <c r="H2526" s="5">
        <v>0</v>
      </c>
      <c r="I2526" s="5">
        <v>0</v>
      </c>
      <c r="J2526" s="5">
        <v>0</v>
      </c>
      <c r="K2526" s="5">
        <v>0</v>
      </c>
      <c r="L2526" s="5">
        <v>0</v>
      </c>
      <c r="M2526" s="5">
        <v>0</v>
      </c>
      <c r="N2526" s="5">
        <v>0</v>
      </c>
      <c r="O2526" s="6">
        <v>0</v>
      </c>
      <c r="P2526" s="6">
        <v>0</v>
      </c>
      <c r="Q2526" s="6">
        <v>0</v>
      </c>
      <c r="R2526" s="6">
        <v>0</v>
      </c>
      <c r="S2526" s="6">
        <v>0</v>
      </c>
      <c r="T2526" s="6">
        <v>0</v>
      </c>
      <c r="U2526" s="6">
        <v>0</v>
      </c>
      <c r="V2526" s="6">
        <v>0</v>
      </c>
      <c r="W2526" s="6">
        <v>0</v>
      </c>
      <c r="X2526" s="5">
        <v>9</v>
      </c>
      <c r="Y2526" s="5">
        <v>4</v>
      </c>
      <c r="Z2526" s="5">
        <v>1</v>
      </c>
      <c r="AA2526" s="5">
        <v>0</v>
      </c>
      <c r="AB2526" s="5">
        <v>0</v>
      </c>
      <c r="AC2526" s="5">
        <v>0</v>
      </c>
      <c r="AD2526" s="5">
        <v>9</v>
      </c>
      <c r="AE2526" s="5">
        <v>4</v>
      </c>
      <c r="AF2526" s="5">
        <v>1</v>
      </c>
      <c r="AG2526" s="6">
        <v>25</v>
      </c>
      <c r="AH2526" s="6">
        <v>44.444444444444443</v>
      </c>
      <c r="AI2526" s="3"/>
      <c r="AJ2526" s="3"/>
    </row>
    <row r="2527" spans="1:36" hidden="1" x14ac:dyDescent="0.2">
      <c r="A2527" s="1" t="str">
        <f t="shared" si="39"/>
        <v>FyldeWhite Other</v>
      </c>
      <c r="B2527" s="3" t="s">
        <v>347</v>
      </c>
      <c r="C2527" s="3" t="s">
        <v>348</v>
      </c>
      <c r="D2527" s="3" t="s">
        <v>705</v>
      </c>
      <c r="E2527" s="5">
        <v>1320</v>
      </c>
      <c r="F2527" s="5">
        <v>0</v>
      </c>
      <c r="G2527" s="5">
        <v>0</v>
      </c>
      <c r="H2527" s="5">
        <v>56</v>
      </c>
      <c r="I2527" s="5">
        <v>0</v>
      </c>
      <c r="J2527" s="5">
        <v>0</v>
      </c>
      <c r="K2527" s="5">
        <v>7</v>
      </c>
      <c r="L2527" s="5">
        <v>0</v>
      </c>
      <c r="M2527" s="5">
        <v>56</v>
      </c>
      <c r="N2527" s="5">
        <v>0</v>
      </c>
      <c r="O2527" s="6">
        <v>0</v>
      </c>
      <c r="P2527" s="6">
        <v>0</v>
      </c>
      <c r="Q2527" s="6">
        <v>4.2424242424242422</v>
      </c>
      <c r="R2527" s="6">
        <v>0</v>
      </c>
      <c r="S2527" s="6">
        <v>0</v>
      </c>
      <c r="T2527" s="6">
        <v>0.53030303030303028</v>
      </c>
      <c r="U2527" s="6">
        <v>0</v>
      </c>
      <c r="V2527" s="6">
        <v>4.2424242424242422</v>
      </c>
      <c r="W2527" s="6">
        <v>0</v>
      </c>
      <c r="X2527" s="5">
        <v>679</v>
      </c>
      <c r="Y2527" s="5">
        <v>613</v>
      </c>
      <c r="Z2527" s="5">
        <v>20</v>
      </c>
      <c r="AA2527" s="5">
        <v>0</v>
      </c>
      <c r="AB2527" s="5">
        <v>0</v>
      </c>
      <c r="AC2527" s="5">
        <v>0</v>
      </c>
      <c r="AD2527" s="5">
        <v>679</v>
      </c>
      <c r="AE2527" s="5">
        <v>613</v>
      </c>
      <c r="AF2527" s="5">
        <v>20</v>
      </c>
      <c r="AG2527" s="6">
        <v>3.2626427406199023</v>
      </c>
      <c r="AH2527" s="6">
        <v>90.279823269513997</v>
      </c>
      <c r="AI2527" s="3"/>
      <c r="AJ2527" s="3"/>
    </row>
    <row r="2528" spans="1:36" hidden="1" x14ac:dyDescent="0.2">
      <c r="A2528" s="1" t="str">
        <f t="shared" si="39"/>
        <v>FyldeMixed White and Black Caribbean</v>
      </c>
      <c r="B2528" s="3" t="s">
        <v>347</v>
      </c>
      <c r="C2528" s="3" t="s">
        <v>348</v>
      </c>
      <c r="D2528" s="3" t="s">
        <v>706</v>
      </c>
      <c r="E2528" s="5">
        <v>251</v>
      </c>
      <c r="F2528" s="5">
        <v>0</v>
      </c>
      <c r="G2528" s="5">
        <v>0</v>
      </c>
      <c r="H2528" s="5">
        <v>11</v>
      </c>
      <c r="I2528" s="5">
        <v>0</v>
      </c>
      <c r="J2528" s="5">
        <v>0</v>
      </c>
      <c r="K2528" s="5">
        <v>4</v>
      </c>
      <c r="L2528" s="5">
        <v>0</v>
      </c>
      <c r="M2528" s="5">
        <v>11</v>
      </c>
      <c r="N2528" s="5">
        <v>0</v>
      </c>
      <c r="O2528" s="6">
        <v>0</v>
      </c>
      <c r="P2528" s="6">
        <v>0</v>
      </c>
      <c r="Q2528" s="6">
        <v>4.382470119521912</v>
      </c>
      <c r="R2528" s="6">
        <v>0</v>
      </c>
      <c r="S2528" s="6">
        <v>0</v>
      </c>
      <c r="T2528" s="6">
        <v>1.593625498007968</v>
      </c>
      <c r="U2528" s="6">
        <v>0</v>
      </c>
      <c r="V2528" s="6">
        <v>4.382470119521912</v>
      </c>
      <c r="W2528" s="6">
        <v>0</v>
      </c>
      <c r="X2528" s="5">
        <v>93</v>
      </c>
      <c r="Y2528" s="5">
        <v>54</v>
      </c>
      <c r="Z2528" s="5">
        <v>5</v>
      </c>
      <c r="AA2528" s="5">
        <v>0</v>
      </c>
      <c r="AB2528" s="5">
        <v>0</v>
      </c>
      <c r="AC2528" s="5">
        <v>0</v>
      </c>
      <c r="AD2528" s="5">
        <v>93</v>
      </c>
      <c r="AE2528" s="5">
        <v>54</v>
      </c>
      <c r="AF2528" s="5">
        <v>5</v>
      </c>
      <c r="AG2528" s="6">
        <v>9.2592592592592595</v>
      </c>
      <c r="AH2528" s="6">
        <v>58.064516129032256</v>
      </c>
      <c r="AI2528" s="3"/>
      <c r="AJ2528" s="3"/>
    </row>
    <row r="2529" spans="1:36" hidden="1" x14ac:dyDescent="0.2">
      <c r="A2529" s="1" t="str">
        <f t="shared" si="39"/>
        <v>FyldeMixed White and Black African</v>
      </c>
      <c r="B2529" s="3" t="s">
        <v>347</v>
      </c>
      <c r="C2529" s="3" t="s">
        <v>348</v>
      </c>
      <c r="D2529" s="3" t="s">
        <v>707</v>
      </c>
      <c r="E2529" s="5">
        <v>87</v>
      </c>
      <c r="F2529" s="5">
        <v>0</v>
      </c>
      <c r="G2529" s="5">
        <v>0</v>
      </c>
      <c r="H2529" s="5">
        <v>0</v>
      </c>
      <c r="I2529" s="5">
        <v>0</v>
      </c>
      <c r="J2529" s="5">
        <v>0</v>
      </c>
      <c r="K2529" s="5">
        <v>0</v>
      </c>
      <c r="L2529" s="5">
        <v>0</v>
      </c>
      <c r="M2529" s="5">
        <v>0</v>
      </c>
      <c r="N2529" s="5">
        <v>0</v>
      </c>
      <c r="O2529" s="6">
        <v>0</v>
      </c>
      <c r="P2529" s="6">
        <v>0</v>
      </c>
      <c r="Q2529" s="6">
        <v>0</v>
      </c>
      <c r="R2529" s="6">
        <v>0</v>
      </c>
      <c r="S2529" s="6">
        <v>0</v>
      </c>
      <c r="T2529" s="6">
        <v>0</v>
      </c>
      <c r="U2529" s="6">
        <v>0</v>
      </c>
      <c r="V2529" s="6">
        <v>0</v>
      </c>
      <c r="W2529" s="6">
        <v>0</v>
      </c>
      <c r="X2529" s="5">
        <v>22</v>
      </c>
      <c r="Y2529" s="5">
        <v>15</v>
      </c>
      <c r="Z2529" s="5">
        <v>3</v>
      </c>
      <c r="AA2529" s="5">
        <v>0</v>
      </c>
      <c r="AB2529" s="5">
        <v>0</v>
      </c>
      <c r="AC2529" s="5">
        <v>0</v>
      </c>
      <c r="AD2529" s="5">
        <v>22</v>
      </c>
      <c r="AE2529" s="5">
        <v>15</v>
      </c>
      <c r="AF2529" s="5">
        <v>3</v>
      </c>
      <c r="AG2529" s="6">
        <v>20</v>
      </c>
      <c r="AH2529" s="6">
        <v>68.181818181818187</v>
      </c>
      <c r="AI2529" s="3"/>
      <c r="AJ2529" s="3"/>
    </row>
    <row r="2530" spans="1:36" hidden="1" x14ac:dyDescent="0.2">
      <c r="A2530" s="1" t="str">
        <f t="shared" si="39"/>
        <v>FyldeMixed White and Asian</v>
      </c>
      <c r="B2530" s="3" t="s">
        <v>347</v>
      </c>
      <c r="C2530" s="3" t="s">
        <v>348</v>
      </c>
      <c r="D2530" s="3" t="s">
        <v>708</v>
      </c>
      <c r="E2530" s="5">
        <v>233</v>
      </c>
      <c r="F2530" s="5">
        <v>0</v>
      </c>
      <c r="G2530" s="5">
        <v>0</v>
      </c>
      <c r="H2530" s="5">
        <v>5</v>
      </c>
      <c r="I2530" s="5">
        <v>0</v>
      </c>
      <c r="J2530" s="5">
        <v>0</v>
      </c>
      <c r="K2530" s="5">
        <v>6</v>
      </c>
      <c r="L2530" s="5">
        <v>0</v>
      </c>
      <c r="M2530" s="5">
        <v>5</v>
      </c>
      <c r="N2530" s="5">
        <v>0</v>
      </c>
      <c r="O2530" s="6">
        <v>0</v>
      </c>
      <c r="P2530" s="6">
        <v>0</v>
      </c>
      <c r="Q2530" s="6">
        <v>2.1459227467811157</v>
      </c>
      <c r="R2530" s="6">
        <v>0</v>
      </c>
      <c r="S2530" s="6">
        <v>0</v>
      </c>
      <c r="T2530" s="6">
        <v>2.5751072961373391</v>
      </c>
      <c r="U2530" s="6">
        <v>0</v>
      </c>
      <c r="V2530" s="6">
        <v>2.1459227467811157</v>
      </c>
      <c r="W2530" s="6">
        <v>0</v>
      </c>
      <c r="X2530" s="5">
        <v>63</v>
      </c>
      <c r="Y2530" s="5">
        <v>48</v>
      </c>
      <c r="Z2530" s="5">
        <v>5</v>
      </c>
      <c r="AA2530" s="5">
        <v>0</v>
      </c>
      <c r="AB2530" s="5">
        <v>0</v>
      </c>
      <c r="AC2530" s="5">
        <v>0</v>
      </c>
      <c r="AD2530" s="5">
        <v>63</v>
      </c>
      <c r="AE2530" s="5">
        <v>48</v>
      </c>
      <c r="AF2530" s="5">
        <v>5</v>
      </c>
      <c r="AG2530" s="6">
        <v>10.416666666666666</v>
      </c>
      <c r="AH2530" s="6">
        <v>76.19047619047619</v>
      </c>
      <c r="AI2530" s="3"/>
      <c r="AJ2530" s="3"/>
    </row>
    <row r="2531" spans="1:36" hidden="1" x14ac:dyDescent="0.2">
      <c r="A2531" s="1" t="str">
        <f t="shared" si="39"/>
        <v>FyldeMixed Other</v>
      </c>
      <c r="B2531" s="3" t="s">
        <v>347</v>
      </c>
      <c r="C2531" s="3" t="s">
        <v>348</v>
      </c>
      <c r="D2531" s="3" t="s">
        <v>709</v>
      </c>
      <c r="E2531" s="5">
        <v>171</v>
      </c>
      <c r="F2531" s="5">
        <v>0</v>
      </c>
      <c r="G2531" s="5">
        <v>0</v>
      </c>
      <c r="H2531" s="5">
        <v>14</v>
      </c>
      <c r="I2531" s="5">
        <v>0</v>
      </c>
      <c r="J2531" s="5">
        <v>0</v>
      </c>
      <c r="K2531" s="5">
        <v>0</v>
      </c>
      <c r="L2531" s="5">
        <v>0</v>
      </c>
      <c r="M2531" s="5">
        <v>14</v>
      </c>
      <c r="N2531" s="5">
        <v>0</v>
      </c>
      <c r="O2531" s="6">
        <v>0</v>
      </c>
      <c r="P2531" s="6">
        <v>0</v>
      </c>
      <c r="Q2531" s="6">
        <v>8.1871345029239766</v>
      </c>
      <c r="R2531" s="6">
        <v>0</v>
      </c>
      <c r="S2531" s="6">
        <v>0</v>
      </c>
      <c r="T2531" s="6">
        <v>0</v>
      </c>
      <c r="U2531" s="6">
        <v>0</v>
      </c>
      <c r="V2531" s="6">
        <v>8.1871345029239766</v>
      </c>
      <c r="W2531" s="6">
        <v>0</v>
      </c>
      <c r="X2531" s="5">
        <v>68</v>
      </c>
      <c r="Y2531" s="5">
        <v>53</v>
      </c>
      <c r="Z2531" s="5">
        <v>0</v>
      </c>
      <c r="AA2531" s="5">
        <v>0</v>
      </c>
      <c r="AB2531" s="5">
        <v>0</v>
      </c>
      <c r="AC2531" s="5">
        <v>0</v>
      </c>
      <c r="AD2531" s="5">
        <v>68</v>
      </c>
      <c r="AE2531" s="5">
        <v>53</v>
      </c>
      <c r="AF2531" s="5">
        <v>0</v>
      </c>
      <c r="AG2531" s="6">
        <v>0</v>
      </c>
      <c r="AH2531" s="6">
        <v>77.941176470588232</v>
      </c>
      <c r="AI2531" s="3"/>
      <c r="AJ2531" s="3"/>
    </row>
    <row r="2532" spans="1:36" hidden="1" x14ac:dyDescent="0.2">
      <c r="A2532" s="1" t="str">
        <f t="shared" si="39"/>
        <v>FyldeIndian</v>
      </c>
      <c r="B2532" s="3" t="s">
        <v>347</v>
      </c>
      <c r="C2532" s="3" t="s">
        <v>348</v>
      </c>
      <c r="D2532" s="3" t="s">
        <v>710</v>
      </c>
      <c r="E2532" s="5">
        <v>297</v>
      </c>
      <c r="F2532" s="5">
        <v>0</v>
      </c>
      <c r="G2532" s="5">
        <v>0</v>
      </c>
      <c r="H2532" s="5">
        <v>6</v>
      </c>
      <c r="I2532" s="5">
        <v>0</v>
      </c>
      <c r="J2532" s="5">
        <v>0</v>
      </c>
      <c r="K2532" s="5">
        <v>10</v>
      </c>
      <c r="L2532" s="5">
        <v>0</v>
      </c>
      <c r="M2532" s="5">
        <v>6</v>
      </c>
      <c r="N2532" s="5">
        <v>0</v>
      </c>
      <c r="O2532" s="6">
        <v>0</v>
      </c>
      <c r="P2532" s="6">
        <v>0</v>
      </c>
      <c r="Q2532" s="6">
        <v>2.0202020202020203</v>
      </c>
      <c r="R2532" s="6">
        <v>0</v>
      </c>
      <c r="S2532" s="6">
        <v>0</v>
      </c>
      <c r="T2532" s="6">
        <v>3.3670033670033672</v>
      </c>
      <c r="U2532" s="6">
        <v>0</v>
      </c>
      <c r="V2532" s="6">
        <v>2.0202020202020203</v>
      </c>
      <c r="W2532" s="6">
        <v>0</v>
      </c>
      <c r="X2532" s="5">
        <v>160</v>
      </c>
      <c r="Y2532" s="5">
        <v>139</v>
      </c>
      <c r="Z2532" s="5">
        <v>4</v>
      </c>
      <c r="AA2532" s="5">
        <v>0</v>
      </c>
      <c r="AB2532" s="5">
        <v>0</v>
      </c>
      <c r="AC2532" s="5">
        <v>0</v>
      </c>
      <c r="AD2532" s="5">
        <v>160</v>
      </c>
      <c r="AE2532" s="5">
        <v>139</v>
      </c>
      <c r="AF2532" s="5">
        <v>4</v>
      </c>
      <c r="AG2532" s="6">
        <v>2.8776978417266186</v>
      </c>
      <c r="AH2532" s="6">
        <v>86.875</v>
      </c>
      <c r="AI2532" s="3"/>
      <c r="AJ2532" s="3"/>
    </row>
    <row r="2533" spans="1:36" hidden="1" x14ac:dyDescent="0.2">
      <c r="A2533" s="1" t="str">
        <f t="shared" si="39"/>
        <v>FyldePakistani</v>
      </c>
      <c r="B2533" s="3" t="s">
        <v>347</v>
      </c>
      <c r="C2533" s="3" t="s">
        <v>348</v>
      </c>
      <c r="D2533" s="3" t="s">
        <v>711</v>
      </c>
      <c r="E2533" s="5">
        <v>118</v>
      </c>
      <c r="F2533" s="5">
        <v>0</v>
      </c>
      <c r="G2533" s="5">
        <v>0</v>
      </c>
      <c r="H2533" s="5">
        <v>8</v>
      </c>
      <c r="I2533" s="5">
        <v>0</v>
      </c>
      <c r="J2533" s="5">
        <v>0</v>
      </c>
      <c r="K2533" s="5">
        <v>5</v>
      </c>
      <c r="L2533" s="5">
        <v>0</v>
      </c>
      <c r="M2533" s="5">
        <v>8</v>
      </c>
      <c r="N2533" s="5">
        <v>0</v>
      </c>
      <c r="O2533" s="6">
        <v>0</v>
      </c>
      <c r="P2533" s="6">
        <v>0</v>
      </c>
      <c r="Q2533" s="6">
        <v>6.7796610169491522</v>
      </c>
      <c r="R2533" s="6">
        <v>0</v>
      </c>
      <c r="S2533" s="6">
        <v>0</v>
      </c>
      <c r="T2533" s="6">
        <v>4.2372881355932206</v>
      </c>
      <c r="U2533" s="6">
        <v>0</v>
      </c>
      <c r="V2533" s="6">
        <v>6.7796610169491522</v>
      </c>
      <c r="W2533" s="6">
        <v>0</v>
      </c>
      <c r="X2533" s="5">
        <v>56</v>
      </c>
      <c r="Y2533" s="5">
        <v>31</v>
      </c>
      <c r="Z2533" s="5">
        <v>5</v>
      </c>
      <c r="AA2533" s="5">
        <v>0</v>
      </c>
      <c r="AB2533" s="5">
        <v>0</v>
      </c>
      <c r="AC2533" s="5">
        <v>0</v>
      </c>
      <c r="AD2533" s="5">
        <v>56</v>
      </c>
      <c r="AE2533" s="5">
        <v>31</v>
      </c>
      <c r="AF2533" s="5">
        <v>5</v>
      </c>
      <c r="AG2533" s="6">
        <v>16.129032258064516</v>
      </c>
      <c r="AH2533" s="6">
        <v>55.357142857142854</v>
      </c>
      <c r="AI2533" s="3"/>
      <c r="AJ2533" s="3"/>
    </row>
    <row r="2534" spans="1:36" hidden="1" x14ac:dyDescent="0.2">
      <c r="A2534" s="1" t="str">
        <f t="shared" si="39"/>
        <v>FyldeBangladeshi</v>
      </c>
      <c r="B2534" s="3" t="s">
        <v>347</v>
      </c>
      <c r="C2534" s="3" t="s">
        <v>348</v>
      </c>
      <c r="D2534" s="3" t="s">
        <v>712</v>
      </c>
      <c r="E2534" s="5">
        <v>25</v>
      </c>
      <c r="F2534" s="5">
        <v>0</v>
      </c>
      <c r="G2534" s="5">
        <v>0</v>
      </c>
      <c r="H2534" s="5">
        <v>0</v>
      </c>
      <c r="I2534" s="5">
        <v>0</v>
      </c>
      <c r="J2534" s="5">
        <v>0</v>
      </c>
      <c r="K2534" s="5">
        <v>0</v>
      </c>
      <c r="L2534" s="5">
        <v>0</v>
      </c>
      <c r="M2534" s="5">
        <v>0</v>
      </c>
      <c r="N2534" s="5">
        <v>0</v>
      </c>
      <c r="O2534" s="6">
        <v>0</v>
      </c>
      <c r="P2534" s="6">
        <v>0</v>
      </c>
      <c r="Q2534" s="6">
        <v>0</v>
      </c>
      <c r="R2534" s="6">
        <v>0</v>
      </c>
      <c r="S2534" s="6">
        <v>0</v>
      </c>
      <c r="T2534" s="6">
        <v>0</v>
      </c>
      <c r="U2534" s="6">
        <v>0</v>
      </c>
      <c r="V2534" s="6">
        <v>0</v>
      </c>
      <c r="W2534" s="6">
        <v>0</v>
      </c>
      <c r="X2534" s="5">
        <v>8</v>
      </c>
      <c r="Y2534" s="5">
        <v>7</v>
      </c>
      <c r="Z2534" s="5">
        <v>0</v>
      </c>
      <c r="AA2534" s="5">
        <v>0</v>
      </c>
      <c r="AB2534" s="5">
        <v>0</v>
      </c>
      <c r="AC2534" s="5">
        <v>0</v>
      </c>
      <c r="AD2534" s="5">
        <v>8</v>
      </c>
      <c r="AE2534" s="5">
        <v>7</v>
      </c>
      <c r="AF2534" s="5">
        <v>0</v>
      </c>
      <c r="AG2534" s="6">
        <v>0</v>
      </c>
      <c r="AH2534" s="6">
        <v>87.5</v>
      </c>
      <c r="AI2534" s="3"/>
      <c r="AJ2534" s="3"/>
    </row>
    <row r="2535" spans="1:36" hidden="1" x14ac:dyDescent="0.2">
      <c r="A2535" s="1" t="str">
        <f t="shared" si="39"/>
        <v>FyldeChinese</v>
      </c>
      <c r="B2535" s="3" t="s">
        <v>347</v>
      </c>
      <c r="C2535" s="3" t="s">
        <v>348</v>
      </c>
      <c r="D2535" s="3" t="s">
        <v>713</v>
      </c>
      <c r="E2535" s="5">
        <v>209</v>
      </c>
      <c r="F2535" s="5">
        <v>0</v>
      </c>
      <c r="G2535" s="5">
        <v>0</v>
      </c>
      <c r="H2535" s="5">
        <v>9</v>
      </c>
      <c r="I2535" s="5">
        <v>0</v>
      </c>
      <c r="J2535" s="5">
        <v>0</v>
      </c>
      <c r="K2535" s="5">
        <v>1</v>
      </c>
      <c r="L2535" s="5">
        <v>0</v>
      </c>
      <c r="M2535" s="5">
        <v>9</v>
      </c>
      <c r="N2535" s="5">
        <v>0</v>
      </c>
      <c r="O2535" s="6">
        <v>0</v>
      </c>
      <c r="P2535" s="6">
        <v>0</v>
      </c>
      <c r="Q2535" s="6">
        <v>4.3062200956937797</v>
      </c>
      <c r="R2535" s="6">
        <v>0</v>
      </c>
      <c r="S2535" s="6">
        <v>0</v>
      </c>
      <c r="T2535" s="6">
        <v>0.4784688995215311</v>
      </c>
      <c r="U2535" s="6">
        <v>0</v>
      </c>
      <c r="V2535" s="6">
        <v>4.3062200956937797</v>
      </c>
      <c r="W2535" s="6">
        <v>0</v>
      </c>
      <c r="X2535" s="5">
        <v>82</v>
      </c>
      <c r="Y2535" s="5">
        <v>73</v>
      </c>
      <c r="Z2535" s="5">
        <v>2</v>
      </c>
      <c r="AA2535" s="5">
        <v>0</v>
      </c>
      <c r="AB2535" s="5">
        <v>0</v>
      </c>
      <c r="AC2535" s="5">
        <v>0</v>
      </c>
      <c r="AD2535" s="5">
        <v>82</v>
      </c>
      <c r="AE2535" s="5">
        <v>73</v>
      </c>
      <c r="AF2535" s="5">
        <v>2</v>
      </c>
      <c r="AG2535" s="6">
        <v>2.7397260273972601</v>
      </c>
      <c r="AH2535" s="6">
        <v>89.024390243902445</v>
      </c>
      <c r="AI2535" s="3"/>
      <c r="AJ2535" s="3"/>
    </row>
    <row r="2536" spans="1:36" hidden="1" x14ac:dyDescent="0.2">
      <c r="A2536" s="1" t="str">
        <f t="shared" si="39"/>
        <v>FyldeAsian Other</v>
      </c>
      <c r="B2536" s="3" t="s">
        <v>347</v>
      </c>
      <c r="C2536" s="3" t="s">
        <v>348</v>
      </c>
      <c r="D2536" s="3" t="s">
        <v>714</v>
      </c>
      <c r="E2536" s="5">
        <v>196</v>
      </c>
      <c r="F2536" s="5">
        <v>0</v>
      </c>
      <c r="G2536" s="5">
        <v>0</v>
      </c>
      <c r="H2536" s="5">
        <v>11</v>
      </c>
      <c r="I2536" s="5">
        <v>0</v>
      </c>
      <c r="J2536" s="5">
        <v>0</v>
      </c>
      <c r="K2536" s="5">
        <v>0</v>
      </c>
      <c r="L2536" s="5">
        <v>0</v>
      </c>
      <c r="M2536" s="5">
        <v>11</v>
      </c>
      <c r="N2536" s="5">
        <v>0</v>
      </c>
      <c r="O2536" s="6">
        <v>0</v>
      </c>
      <c r="P2536" s="6">
        <v>0</v>
      </c>
      <c r="Q2536" s="6">
        <v>5.6122448979591839</v>
      </c>
      <c r="R2536" s="6">
        <v>0</v>
      </c>
      <c r="S2536" s="6">
        <v>0</v>
      </c>
      <c r="T2536" s="6">
        <v>0</v>
      </c>
      <c r="U2536" s="6">
        <v>0</v>
      </c>
      <c r="V2536" s="6">
        <v>5.6122448979591839</v>
      </c>
      <c r="W2536" s="6">
        <v>0</v>
      </c>
      <c r="X2536" s="5">
        <v>109</v>
      </c>
      <c r="Y2536" s="5">
        <v>84</v>
      </c>
      <c r="Z2536" s="5">
        <v>8</v>
      </c>
      <c r="AA2536" s="5">
        <v>0</v>
      </c>
      <c r="AB2536" s="5">
        <v>0</v>
      </c>
      <c r="AC2536" s="5">
        <v>0</v>
      </c>
      <c r="AD2536" s="5">
        <v>109</v>
      </c>
      <c r="AE2536" s="5">
        <v>84</v>
      </c>
      <c r="AF2536" s="5">
        <v>8</v>
      </c>
      <c r="AG2536" s="6">
        <v>9.5238095238095237</v>
      </c>
      <c r="AH2536" s="6">
        <v>77.064220183486242</v>
      </c>
      <c r="AI2536" s="3"/>
      <c r="AJ2536" s="3"/>
    </row>
    <row r="2537" spans="1:36" hidden="1" x14ac:dyDescent="0.2">
      <c r="A2537" s="1" t="str">
        <f t="shared" si="39"/>
        <v>FyldeBlack African</v>
      </c>
      <c r="B2537" s="3" t="s">
        <v>347</v>
      </c>
      <c r="C2537" s="3" t="s">
        <v>348</v>
      </c>
      <c r="D2537" s="3" t="s">
        <v>715</v>
      </c>
      <c r="E2537" s="5">
        <v>63</v>
      </c>
      <c r="F2537" s="5">
        <v>0</v>
      </c>
      <c r="G2537" s="5">
        <v>0</v>
      </c>
      <c r="H2537" s="5">
        <v>5</v>
      </c>
      <c r="I2537" s="5">
        <v>0</v>
      </c>
      <c r="J2537" s="5">
        <v>0</v>
      </c>
      <c r="K2537" s="5">
        <v>0</v>
      </c>
      <c r="L2537" s="5">
        <v>0</v>
      </c>
      <c r="M2537" s="5">
        <v>5</v>
      </c>
      <c r="N2537" s="5">
        <v>0</v>
      </c>
      <c r="O2537" s="6">
        <v>0</v>
      </c>
      <c r="P2537" s="6">
        <v>0</v>
      </c>
      <c r="Q2537" s="6">
        <v>7.9365079365079367</v>
      </c>
      <c r="R2537" s="6">
        <v>0</v>
      </c>
      <c r="S2537" s="6">
        <v>0</v>
      </c>
      <c r="T2537" s="6">
        <v>0</v>
      </c>
      <c r="U2537" s="6">
        <v>0</v>
      </c>
      <c r="V2537" s="6">
        <v>7.9365079365079367</v>
      </c>
      <c r="W2537" s="6">
        <v>0</v>
      </c>
      <c r="X2537" s="5">
        <v>30</v>
      </c>
      <c r="Y2537" s="5">
        <v>25</v>
      </c>
      <c r="Z2537" s="5">
        <v>3</v>
      </c>
      <c r="AA2537" s="5">
        <v>0</v>
      </c>
      <c r="AB2537" s="5">
        <v>0</v>
      </c>
      <c r="AC2537" s="5">
        <v>0</v>
      </c>
      <c r="AD2537" s="5">
        <v>30</v>
      </c>
      <c r="AE2537" s="5">
        <v>25</v>
      </c>
      <c r="AF2537" s="5">
        <v>3</v>
      </c>
      <c r="AG2537" s="6">
        <v>12</v>
      </c>
      <c r="AH2537" s="6">
        <v>83.333333333333329</v>
      </c>
      <c r="AI2537" s="3"/>
      <c r="AJ2537" s="3"/>
    </row>
    <row r="2538" spans="1:36" hidden="1" x14ac:dyDescent="0.2">
      <c r="A2538" s="1" t="str">
        <f t="shared" si="39"/>
        <v>FyldeBlack Caribbean</v>
      </c>
      <c r="B2538" s="3" t="s">
        <v>347</v>
      </c>
      <c r="C2538" s="3" t="s">
        <v>348</v>
      </c>
      <c r="D2538" s="3" t="s">
        <v>716</v>
      </c>
      <c r="E2538" s="5">
        <v>54</v>
      </c>
      <c r="F2538" s="5">
        <v>0</v>
      </c>
      <c r="G2538" s="5">
        <v>0</v>
      </c>
      <c r="H2538" s="5">
        <v>2</v>
      </c>
      <c r="I2538" s="5">
        <v>0</v>
      </c>
      <c r="J2538" s="5">
        <v>0</v>
      </c>
      <c r="K2538" s="5">
        <v>1</v>
      </c>
      <c r="L2538" s="5">
        <v>0</v>
      </c>
      <c r="M2538" s="5">
        <v>2</v>
      </c>
      <c r="N2538" s="5">
        <v>0</v>
      </c>
      <c r="O2538" s="6">
        <v>0</v>
      </c>
      <c r="P2538" s="6">
        <v>0</v>
      </c>
      <c r="Q2538" s="6">
        <v>3.7037037037037037</v>
      </c>
      <c r="R2538" s="6">
        <v>0</v>
      </c>
      <c r="S2538" s="6">
        <v>0</v>
      </c>
      <c r="T2538" s="6">
        <v>1.8518518518518519</v>
      </c>
      <c r="U2538" s="6">
        <v>0</v>
      </c>
      <c r="V2538" s="6">
        <v>3.7037037037037037</v>
      </c>
      <c r="W2538" s="6">
        <v>0</v>
      </c>
      <c r="X2538" s="5">
        <v>27</v>
      </c>
      <c r="Y2538" s="5">
        <v>19</v>
      </c>
      <c r="Z2538" s="5">
        <v>1</v>
      </c>
      <c r="AA2538" s="5">
        <v>0</v>
      </c>
      <c r="AB2538" s="5">
        <v>0</v>
      </c>
      <c r="AC2538" s="5">
        <v>0</v>
      </c>
      <c r="AD2538" s="5">
        <v>27</v>
      </c>
      <c r="AE2538" s="5">
        <v>19</v>
      </c>
      <c r="AF2538" s="5">
        <v>1</v>
      </c>
      <c r="AG2538" s="6">
        <v>5.2631578947368425</v>
      </c>
      <c r="AH2538" s="6">
        <v>70.370370370370367</v>
      </c>
      <c r="AI2538" s="3"/>
      <c r="AJ2538" s="3"/>
    </row>
    <row r="2539" spans="1:36" hidden="1" x14ac:dyDescent="0.2">
      <c r="A2539" s="1" t="str">
        <f t="shared" si="39"/>
        <v>FyldeBlack Other</v>
      </c>
      <c r="B2539" s="3" t="s">
        <v>347</v>
      </c>
      <c r="C2539" s="3" t="s">
        <v>348</v>
      </c>
      <c r="D2539" s="3" t="s">
        <v>717</v>
      </c>
      <c r="E2539" s="5">
        <v>46</v>
      </c>
      <c r="F2539" s="5">
        <v>0</v>
      </c>
      <c r="G2539" s="5">
        <v>0</v>
      </c>
      <c r="H2539" s="5">
        <v>3</v>
      </c>
      <c r="I2539" s="5">
        <v>0</v>
      </c>
      <c r="J2539" s="5">
        <v>0</v>
      </c>
      <c r="K2539" s="5">
        <v>0</v>
      </c>
      <c r="L2539" s="5">
        <v>0</v>
      </c>
      <c r="M2539" s="5">
        <v>3</v>
      </c>
      <c r="N2539" s="5">
        <v>0</v>
      </c>
      <c r="O2539" s="6">
        <v>0</v>
      </c>
      <c r="P2539" s="6">
        <v>0</v>
      </c>
      <c r="Q2539" s="6">
        <v>6.5217391304347823</v>
      </c>
      <c r="R2539" s="6">
        <v>0</v>
      </c>
      <c r="S2539" s="6">
        <v>0</v>
      </c>
      <c r="T2539" s="6">
        <v>0</v>
      </c>
      <c r="U2539" s="6">
        <v>0</v>
      </c>
      <c r="V2539" s="6">
        <v>6.5217391304347823</v>
      </c>
      <c r="W2539" s="6">
        <v>0</v>
      </c>
      <c r="X2539" s="5">
        <v>30</v>
      </c>
      <c r="Y2539" s="5">
        <v>20</v>
      </c>
      <c r="Z2539" s="5">
        <v>1</v>
      </c>
      <c r="AA2539" s="5">
        <v>0</v>
      </c>
      <c r="AB2539" s="5">
        <v>0</v>
      </c>
      <c r="AC2539" s="5">
        <v>0</v>
      </c>
      <c r="AD2539" s="5">
        <v>30</v>
      </c>
      <c r="AE2539" s="5">
        <v>20</v>
      </c>
      <c r="AF2539" s="5">
        <v>1</v>
      </c>
      <c r="AG2539" s="6">
        <v>5</v>
      </c>
      <c r="AH2539" s="6">
        <v>66.666666666666671</v>
      </c>
      <c r="AI2539" s="3"/>
      <c r="AJ2539" s="3"/>
    </row>
    <row r="2540" spans="1:36" hidden="1" x14ac:dyDescent="0.2">
      <c r="A2540" s="1" t="str">
        <f t="shared" si="39"/>
        <v>FyldeArab</v>
      </c>
      <c r="B2540" s="3" t="s">
        <v>347</v>
      </c>
      <c r="C2540" s="3" t="s">
        <v>348</v>
      </c>
      <c r="D2540" s="3" t="s">
        <v>699</v>
      </c>
      <c r="E2540" s="5">
        <v>67</v>
      </c>
      <c r="F2540" s="5">
        <v>0</v>
      </c>
      <c r="G2540" s="5">
        <v>0</v>
      </c>
      <c r="H2540" s="5">
        <v>4</v>
      </c>
      <c r="I2540" s="5">
        <v>0</v>
      </c>
      <c r="J2540" s="5">
        <v>0</v>
      </c>
      <c r="K2540" s="5">
        <v>0</v>
      </c>
      <c r="L2540" s="5">
        <v>0</v>
      </c>
      <c r="M2540" s="5">
        <v>4</v>
      </c>
      <c r="N2540" s="5">
        <v>0</v>
      </c>
      <c r="O2540" s="6">
        <v>0</v>
      </c>
      <c r="P2540" s="6">
        <v>0</v>
      </c>
      <c r="Q2540" s="6">
        <v>5.9701492537313436</v>
      </c>
      <c r="R2540" s="6">
        <v>0</v>
      </c>
      <c r="S2540" s="6">
        <v>0</v>
      </c>
      <c r="T2540" s="6">
        <v>0</v>
      </c>
      <c r="U2540" s="6">
        <v>0</v>
      </c>
      <c r="V2540" s="6">
        <v>5.9701492537313436</v>
      </c>
      <c r="W2540" s="6">
        <v>0</v>
      </c>
      <c r="X2540" s="5">
        <v>25</v>
      </c>
      <c r="Y2540" s="5">
        <v>19</v>
      </c>
      <c r="Z2540" s="5">
        <v>0</v>
      </c>
      <c r="AA2540" s="5">
        <v>0</v>
      </c>
      <c r="AB2540" s="5">
        <v>0</v>
      </c>
      <c r="AC2540" s="5">
        <v>0</v>
      </c>
      <c r="AD2540" s="5">
        <v>25</v>
      </c>
      <c r="AE2540" s="5">
        <v>19</v>
      </c>
      <c r="AF2540" s="5">
        <v>0</v>
      </c>
      <c r="AG2540" s="6">
        <v>0</v>
      </c>
      <c r="AH2540" s="6">
        <v>76</v>
      </c>
      <c r="AI2540" s="3"/>
      <c r="AJ2540" s="3"/>
    </row>
    <row r="2541" spans="1:36" hidden="1" x14ac:dyDescent="0.2">
      <c r="A2541" s="1" t="str">
        <f t="shared" si="39"/>
        <v>FyldeOther</v>
      </c>
      <c r="B2541" s="3" t="s">
        <v>347</v>
      </c>
      <c r="C2541" s="3" t="s">
        <v>348</v>
      </c>
      <c r="D2541" s="3" t="s">
        <v>718</v>
      </c>
      <c r="E2541" s="5">
        <v>96</v>
      </c>
      <c r="F2541" s="5">
        <v>0</v>
      </c>
      <c r="G2541" s="5">
        <v>0</v>
      </c>
      <c r="H2541" s="5">
        <v>3</v>
      </c>
      <c r="I2541" s="5">
        <v>0</v>
      </c>
      <c r="J2541" s="5">
        <v>0</v>
      </c>
      <c r="K2541" s="5">
        <v>3</v>
      </c>
      <c r="L2541" s="5">
        <v>0</v>
      </c>
      <c r="M2541" s="5">
        <v>3</v>
      </c>
      <c r="N2541" s="5">
        <v>0</v>
      </c>
      <c r="O2541" s="6">
        <v>0</v>
      </c>
      <c r="P2541" s="6">
        <v>0</v>
      </c>
      <c r="Q2541" s="6">
        <v>3.125</v>
      </c>
      <c r="R2541" s="6">
        <v>0</v>
      </c>
      <c r="S2541" s="6">
        <v>0</v>
      </c>
      <c r="T2541" s="6">
        <v>3.125</v>
      </c>
      <c r="U2541" s="6">
        <v>0</v>
      </c>
      <c r="V2541" s="6">
        <v>3.125</v>
      </c>
      <c r="W2541" s="6">
        <v>0</v>
      </c>
      <c r="X2541" s="5">
        <v>66</v>
      </c>
      <c r="Y2541" s="5">
        <v>45</v>
      </c>
      <c r="Z2541" s="5">
        <v>3</v>
      </c>
      <c r="AA2541" s="5">
        <v>0</v>
      </c>
      <c r="AB2541" s="5">
        <v>0</v>
      </c>
      <c r="AC2541" s="5">
        <v>0</v>
      </c>
      <c r="AD2541" s="5">
        <v>66</v>
      </c>
      <c r="AE2541" s="5">
        <v>45</v>
      </c>
      <c r="AF2541" s="5">
        <v>3</v>
      </c>
      <c r="AG2541" s="6">
        <v>6.666666666666667</v>
      </c>
      <c r="AH2541" s="6">
        <v>68.181818181818187</v>
      </c>
      <c r="AI2541" s="3"/>
      <c r="AJ2541" s="3"/>
    </row>
    <row r="2542" spans="1:36" x14ac:dyDescent="0.2">
      <c r="A2542" s="1" t="str">
        <f t="shared" si="39"/>
        <v>GatesheadAll people</v>
      </c>
      <c r="B2542" s="3" t="s">
        <v>597</v>
      </c>
      <c r="C2542" s="3" t="s">
        <v>598</v>
      </c>
      <c r="D2542" s="3" t="s">
        <v>700</v>
      </c>
      <c r="E2542" s="5">
        <v>200214</v>
      </c>
      <c r="F2542" s="5">
        <v>32867</v>
      </c>
      <c r="G2542" s="5">
        <v>29094</v>
      </c>
      <c r="H2542" s="5">
        <v>49907</v>
      </c>
      <c r="I2542" s="5">
        <v>80760</v>
      </c>
      <c r="J2542" s="5">
        <v>34091</v>
      </c>
      <c r="K2542" s="5">
        <v>1374</v>
      </c>
      <c r="L2542" s="5">
        <v>5727</v>
      </c>
      <c r="M2542" s="5">
        <v>8079</v>
      </c>
      <c r="N2542" s="5">
        <v>0</v>
      </c>
      <c r="O2542" s="6">
        <v>16.415934949603923</v>
      </c>
      <c r="P2542" s="6">
        <v>14.531451347058647</v>
      </c>
      <c r="Q2542" s="6">
        <v>24.926828293725713</v>
      </c>
      <c r="R2542" s="6">
        <v>40.336839581647638</v>
      </c>
      <c r="S2542" s="6">
        <v>17.027280809533799</v>
      </c>
      <c r="T2542" s="6">
        <v>0.68626569570559504</v>
      </c>
      <c r="U2542" s="6">
        <v>2.8604393299169888</v>
      </c>
      <c r="V2542" s="6">
        <v>4.0351823548802779</v>
      </c>
      <c r="W2542" s="6">
        <v>0</v>
      </c>
      <c r="X2542" s="5">
        <v>67864</v>
      </c>
      <c r="Y2542" s="5">
        <v>58761</v>
      </c>
      <c r="Z2542" s="5">
        <v>4008</v>
      </c>
      <c r="AA2542" s="5">
        <v>18362</v>
      </c>
      <c r="AB2542" s="5">
        <v>15075</v>
      </c>
      <c r="AC2542" s="5">
        <v>1499</v>
      </c>
      <c r="AD2542" s="5">
        <v>49502</v>
      </c>
      <c r="AE2542" s="5">
        <v>43686</v>
      </c>
      <c r="AF2542" s="5">
        <v>2509</v>
      </c>
      <c r="AG2542" s="6">
        <v>5.7432587098841736</v>
      </c>
      <c r="AH2542" s="6">
        <v>88.250979758393598</v>
      </c>
      <c r="AI2542" s="3">
        <v>9.9436152570480925</v>
      </c>
      <c r="AJ2542" s="3">
        <v>82.098899901971464</v>
      </c>
    </row>
    <row r="2543" spans="1:36" hidden="1" x14ac:dyDescent="0.2">
      <c r="A2543" s="1" t="str">
        <f t="shared" si="39"/>
        <v>GatesheadWhite British</v>
      </c>
      <c r="B2543" s="3" t="s">
        <v>597</v>
      </c>
      <c r="C2543" s="3" t="s">
        <v>598</v>
      </c>
      <c r="D2543" s="3" t="s">
        <v>701</v>
      </c>
      <c r="E2543" s="5">
        <v>188355</v>
      </c>
      <c r="F2543" s="5">
        <v>29017</v>
      </c>
      <c r="G2543" s="5">
        <v>26109</v>
      </c>
      <c r="H2543" s="5">
        <v>45841</v>
      </c>
      <c r="I2543" s="5">
        <v>73437</v>
      </c>
      <c r="J2543" s="5">
        <v>30835</v>
      </c>
      <c r="K2543" s="5">
        <v>1356</v>
      </c>
      <c r="L2543" s="5">
        <v>4756</v>
      </c>
      <c r="M2543" s="5">
        <v>6495</v>
      </c>
      <c r="N2543" s="5">
        <v>0</v>
      </c>
      <c r="O2543" s="6">
        <v>15.405484324812189</v>
      </c>
      <c r="P2543" s="6">
        <v>13.86159114438162</v>
      </c>
      <c r="Q2543" s="6">
        <v>24.337554086697992</v>
      </c>
      <c r="R2543" s="6">
        <v>38.988611929601021</v>
      </c>
      <c r="S2543" s="6">
        <v>16.370683018767753</v>
      </c>
      <c r="T2543" s="6">
        <v>0.71991717766982555</v>
      </c>
      <c r="U2543" s="6">
        <v>2.5250192455735183</v>
      </c>
      <c r="V2543" s="6">
        <v>3.4482758620689653</v>
      </c>
      <c r="W2543" s="6">
        <v>0</v>
      </c>
      <c r="X2543" s="5">
        <v>62441</v>
      </c>
      <c r="Y2543" s="5">
        <v>54163</v>
      </c>
      <c r="Z2543" s="5">
        <v>3603</v>
      </c>
      <c r="AA2543" s="5">
        <v>15636</v>
      </c>
      <c r="AB2543" s="5">
        <v>12814</v>
      </c>
      <c r="AC2543" s="5">
        <v>1275</v>
      </c>
      <c r="AD2543" s="5">
        <v>46805</v>
      </c>
      <c r="AE2543" s="5">
        <v>41349</v>
      </c>
      <c r="AF2543" s="5">
        <v>2328</v>
      </c>
      <c r="AG2543" s="6">
        <v>5.6301240658782561</v>
      </c>
      <c r="AH2543" s="6">
        <v>88.343125734430089</v>
      </c>
      <c r="AI2543" s="3">
        <v>9.9500546277508981</v>
      </c>
      <c r="AJ2543" s="3">
        <v>81.951905858275779</v>
      </c>
    </row>
    <row r="2544" spans="1:36" hidden="1" x14ac:dyDescent="0.2">
      <c r="A2544" s="1" t="str">
        <f t="shared" si="39"/>
        <v>GatesheadMinorities - all other than White British</v>
      </c>
      <c r="B2544" s="3" t="s">
        <v>597</v>
      </c>
      <c r="C2544" s="3" t="s">
        <v>598</v>
      </c>
      <c r="D2544" s="3" t="s">
        <v>702</v>
      </c>
      <c r="E2544" s="5">
        <v>11859</v>
      </c>
      <c r="F2544" s="5">
        <v>3850</v>
      </c>
      <c r="G2544" s="5">
        <v>2985</v>
      </c>
      <c r="H2544" s="5">
        <v>4066</v>
      </c>
      <c r="I2544" s="5">
        <v>7323</v>
      </c>
      <c r="J2544" s="5">
        <v>3256</v>
      </c>
      <c r="K2544" s="5">
        <v>18</v>
      </c>
      <c r="L2544" s="5">
        <v>971</v>
      </c>
      <c r="M2544" s="5">
        <v>1584</v>
      </c>
      <c r="N2544" s="5">
        <v>0</v>
      </c>
      <c r="O2544" s="6">
        <v>32.464794670714227</v>
      </c>
      <c r="P2544" s="6">
        <v>25.170756387553755</v>
      </c>
      <c r="Q2544" s="6">
        <v>34.286196137954299</v>
      </c>
      <c r="R2544" s="6">
        <v>61.750569187958511</v>
      </c>
      <c r="S2544" s="6">
        <v>27.45594063580403</v>
      </c>
      <c r="T2544" s="6">
        <v>0.15178345560333922</v>
      </c>
      <c r="U2544" s="6">
        <v>8.1878741883801336</v>
      </c>
      <c r="V2544" s="6">
        <v>13.356944093093853</v>
      </c>
      <c r="W2544" s="6">
        <v>0</v>
      </c>
      <c r="X2544" s="5">
        <v>5423</v>
      </c>
      <c r="Y2544" s="5">
        <v>4598</v>
      </c>
      <c r="Z2544" s="5">
        <v>405</v>
      </c>
      <c r="AA2544" s="5">
        <v>2726</v>
      </c>
      <c r="AB2544" s="5">
        <v>2261</v>
      </c>
      <c r="AC2544" s="5">
        <v>224</v>
      </c>
      <c r="AD2544" s="5">
        <v>2697</v>
      </c>
      <c r="AE2544" s="5">
        <v>2337</v>
      </c>
      <c r="AF2544" s="5">
        <v>181</v>
      </c>
      <c r="AG2544" s="6">
        <v>7.7449721865639711</v>
      </c>
      <c r="AH2544" s="6">
        <v>86.651835372636256</v>
      </c>
      <c r="AI2544" s="3">
        <v>9.9071207430340564</v>
      </c>
      <c r="AJ2544" s="3">
        <v>82.942039618488621</v>
      </c>
    </row>
    <row r="2545" spans="1:36" hidden="1" x14ac:dyDescent="0.2">
      <c r="A2545" s="1" t="str">
        <f t="shared" si="39"/>
        <v>GatesheadWhite Irish</v>
      </c>
      <c r="B2545" s="3" t="s">
        <v>597</v>
      </c>
      <c r="C2545" s="3" t="s">
        <v>598</v>
      </c>
      <c r="D2545" s="3" t="s">
        <v>703</v>
      </c>
      <c r="E2545" s="5">
        <v>592</v>
      </c>
      <c r="F2545" s="5">
        <v>147</v>
      </c>
      <c r="G2545" s="5">
        <v>111</v>
      </c>
      <c r="H2545" s="5">
        <v>163</v>
      </c>
      <c r="I2545" s="5">
        <v>270</v>
      </c>
      <c r="J2545" s="5">
        <v>139</v>
      </c>
      <c r="K2545" s="5">
        <v>2</v>
      </c>
      <c r="L2545" s="5">
        <v>39</v>
      </c>
      <c r="M2545" s="5">
        <v>44</v>
      </c>
      <c r="N2545" s="5">
        <v>0</v>
      </c>
      <c r="O2545" s="6">
        <v>24.831081081081081</v>
      </c>
      <c r="P2545" s="6">
        <v>18.75</v>
      </c>
      <c r="Q2545" s="6">
        <v>27.533783783783782</v>
      </c>
      <c r="R2545" s="6">
        <v>45.608108108108105</v>
      </c>
      <c r="S2545" s="6">
        <v>23.47972972972973</v>
      </c>
      <c r="T2545" s="6">
        <v>0.33783783783783783</v>
      </c>
      <c r="U2545" s="6">
        <v>6.5878378378378377</v>
      </c>
      <c r="V2545" s="6">
        <v>7.4324324324324325</v>
      </c>
      <c r="W2545" s="6">
        <v>0</v>
      </c>
      <c r="X2545" s="5">
        <v>247</v>
      </c>
      <c r="Y2545" s="5">
        <v>234</v>
      </c>
      <c r="Z2545" s="5">
        <v>13</v>
      </c>
      <c r="AA2545" s="5">
        <v>93</v>
      </c>
      <c r="AB2545" s="5">
        <v>90</v>
      </c>
      <c r="AC2545" s="5">
        <v>5</v>
      </c>
      <c r="AD2545" s="5">
        <v>154</v>
      </c>
      <c r="AE2545" s="5">
        <v>144</v>
      </c>
      <c r="AF2545" s="5">
        <v>8</v>
      </c>
      <c r="AG2545" s="6">
        <v>5.5555555555555554</v>
      </c>
      <c r="AH2545" s="6">
        <v>93.506493506493513</v>
      </c>
      <c r="AI2545" s="3">
        <v>5.5555555555555554</v>
      </c>
      <c r="AJ2545" s="3">
        <v>96.774193548387103</v>
      </c>
    </row>
    <row r="2546" spans="1:36" hidden="1" x14ac:dyDescent="0.2">
      <c r="A2546" s="1" t="str">
        <f t="shared" si="39"/>
        <v>GatesheadWhite Gyspy or Irish Traveller</v>
      </c>
      <c r="B2546" s="3" t="s">
        <v>597</v>
      </c>
      <c r="C2546" s="3" t="s">
        <v>598</v>
      </c>
      <c r="D2546" s="3" t="s">
        <v>704</v>
      </c>
      <c r="E2546" s="5">
        <v>87</v>
      </c>
      <c r="F2546" s="5">
        <v>36</v>
      </c>
      <c r="G2546" s="5">
        <v>32</v>
      </c>
      <c r="H2546" s="5">
        <v>40</v>
      </c>
      <c r="I2546" s="5">
        <v>44</v>
      </c>
      <c r="J2546" s="5">
        <v>37</v>
      </c>
      <c r="K2546" s="5">
        <v>0</v>
      </c>
      <c r="L2546" s="5">
        <v>4</v>
      </c>
      <c r="M2546" s="5">
        <v>0</v>
      </c>
      <c r="N2546" s="5">
        <v>0</v>
      </c>
      <c r="O2546" s="6">
        <v>41.379310344827587</v>
      </c>
      <c r="P2546" s="6">
        <v>36.781609195402297</v>
      </c>
      <c r="Q2546" s="6">
        <v>45.977011494252871</v>
      </c>
      <c r="R2546" s="6">
        <v>50.574712643678161</v>
      </c>
      <c r="S2546" s="6">
        <v>42.52873563218391</v>
      </c>
      <c r="T2546" s="6">
        <v>0</v>
      </c>
      <c r="U2546" s="6">
        <v>4.5977011494252871</v>
      </c>
      <c r="V2546" s="6">
        <v>0</v>
      </c>
      <c r="W2546" s="6">
        <v>0</v>
      </c>
      <c r="X2546" s="5">
        <v>32</v>
      </c>
      <c r="Y2546" s="5">
        <v>24</v>
      </c>
      <c r="Z2546" s="5">
        <v>2</v>
      </c>
      <c r="AA2546" s="5">
        <v>17</v>
      </c>
      <c r="AB2546" s="5">
        <v>13</v>
      </c>
      <c r="AC2546" s="5">
        <v>2</v>
      </c>
      <c r="AD2546" s="5">
        <v>15</v>
      </c>
      <c r="AE2546" s="5">
        <v>11</v>
      </c>
      <c r="AF2546" s="5">
        <v>0</v>
      </c>
      <c r="AG2546" s="6">
        <v>0</v>
      </c>
      <c r="AH2546" s="6">
        <v>73.333333333333329</v>
      </c>
      <c r="AI2546" s="3">
        <v>15.384615384615385</v>
      </c>
      <c r="AJ2546" s="3">
        <v>76.470588235294116</v>
      </c>
    </row>
    <row r="2547" spans="1:36" hidden="1" x14ac:dyDescent="0.2">
      <c r="A2547" s="1" t="str">
        <f t="shared" si="39"/>
        <v>GatesheadWhite Other</v>
      </c>
      <c r="B2547" s="3" t="s">
        <v>597</v>
      </c>
      <c r="C2547" s="3" t="s">
        <v>598</v>
      </c>
      <c r="D2547" s="3" t="s">
        <v>705</v>
      </c>
      <c r="E2547" s="5">
        <v>3708</v>
      </c>
      <c r="F2547" s="5">
        <v>1208</v>
      </c>
      <c r="G2547" s="5">
        <v>884</v>
      </c>
      <c r="H2547" s="5">
        <v>1153</v>
      </c>
      <c r="I2547" s="5">
        <v>2445</v>
      </c>
      <c r="J2547" s="5">
        <v>987</v>
      </c>
      <c r="K2547" s="5">
        <v>5</v>
      </c>
      <c r="L2547" s="5">
        <v>291</v>
      </c>
      <c r="M2547" s="5">
        <v>673</v>
      </c>
      <c r="N2547" s="5">
        <v>0</v>
      </c>
      <c r="O2547" s="6">
        <v>32.5782092772384</v>
      </c>
      <c r="P2547" s="6">
        <v>23.8403451995685</v>
      </c>
      <c r="Q2547" s="6">
        <v>31.094929881337649</v>
      </c>
      <c r="R2547" s="6">
        <v>65.938511326860848</v>
      </c>
      <c r="S2547" s="6">
        <v>26.618122977346278</v>
      </c>
      <c r="T2547" s="6">
        <v>0.13484358144552319</v>
      </c>
      <c r="U2547" s="6">
        <v>7.8478964401294498</v>
      </c>
      <c r="V2547" s="6">
        <v>18.149946062567423</v>
      </c>
      <c r="W2547" s="6">
        <v>0</v>
      </c>
      <c r="X2547" s="5">
        <v>1883</v>
      </c>
      <c r="Y2547" s="5">
        <v>1673</v>
      </c>
      <c r="Z2547" s="5">
        <v>108</v>
      </c>
      <c r="AA2547" s="5">
        <v>965</v>
      </c>
      <c r="AB2547" s="5">
        <v>840</v>
      </c>
      <c r="AC2547" s="5">
        <v>59</v>
      </c>
      <c r="AD2547" s="5">
        <v>918</v>
      </c>
      <c r="AE2547" s="5">
        <v>833</v>
      </c>
      <c r="AF2547" s="5">
        <v>49</v>
      </c>
      <c r="AG2547" s="6">
        <v>5.882352941176471</v>
      </c>
      <c r="AH2547" s="6">
        <v>90.740740740740748</v>
      </c>
      <c r="AI2547" s="3">
        <v>7.0238095238095237</v>
      </c>
      <c r="AJ2547" s="3">
        <v>87.046632124352328</v>
      </c>
    </row>
    <row r="2548" spans="1:36" hidden="1" x14ac:dyDescent="0.2">
      <c r="A2548" s="1" t="str">
        <f t="shared" si="39"/>
        <v>GatesheadMixed White and Black Caribbean</v>
      </c>
      <c r="B2548" s="3" t="s">
        <v>597</v>
      </c>
      <c r="C2548" s="3" t="s">
        <v>598</v>
      </c>
      <c r="D2548" s="3" t="s">
        <v>706</v>
      </c>
      <c r="E2548" s="5">
        <v>412</v>
      </c>
      <c r="F2548" s="5">
        <v>94</v>
      </c>
      <c r="G2548" s="5">
        <v>88</v>
      </c>
      <c r="H2548" s="5">
        <v>121</v>
      </c>
      <c r="I2548" s="5">
        <v>200</v>
      </c>
      <c r="J2548" s="5">
        <v>98</v>
      </c>
      <c r="K2548" s="5">
        <v>2</v>
      </c>
      <c r="L2548" s="5">
        <v>17</v>
      </c>
      <c r="M2548" s="5">
        <v>23</v>
      </c>
      <c r="N2548" s="5">
        <v>0</v>
      </c>
      <c r="O2548" s="6">
        <v>22.815533980582526</v>
      </c>
      <c r="P2548" s="6">
        <v>21.359223300970875</v>
      </c>
      <c r="Q2548" s="6">
        <v>29.368932038834952</v>
      </c>
      <c r="R2548" s="6">
        <v>48.543689320388353</v>
      </c>
      <c r="S2548" s="6">
        <v>23.78640776699029</v>
      </c>
      <c r="T2548" s="6">
        <v>0.4854368932038835</v>
      </c>
      <c r="U2548" s="6">
        <v>4.1262135922330101</v>
      </c>
      <c r="V2548" s="6">
        <v>5.5825242718446599</v>
      </c>
      <c r="W2548" s="6">
        <v>0</v>
      </c>
      <c r="X2548" s="5">
        <v>157</v>
      </c>
      <c r="Y2548" s="5">
        <v>118</v>
      </c>
      <c r="Z2548" s="5">
        <v>22</v>
      </c>
      <c r="AA2548" s="5">
        <v>60</v>
      </c>
      <c r="AB2548" s="5">
        <v>40</v>
      </c>
      <c r="AC2548" s="5">
        <v>7</v>
      </c>
      <c r="AD2548" s="5">
        <v>97</v>
      </c>
      <c r="AE2548" s="5">
        <v>78</v>
      </c>
      <c r="AF2548" s="5">
        <v>15</v>
      </c>
      <c r="AG2548" s="6">
        <v>19.23076923076923</v>
      </c>
      <c r="AH2548" s="6">
        <v>80.412371134020617</v>
      </c>
      <c r="AI2548" s="3">
        <v>17.5</v>
      </c>
      <c r="AJ2548" s="3">
        <v>66.666666666666671</v>
      </c>
    </row>
    <row r="2549" spans="1:36" hidden="1" x14ac:dyDescent="0.2">
      <c r="A2549" s="1" t="str">
        <f t="shared" si="39"/>
        <v>GatesheadMixed White and Black African</v>
      </c>
      <c r="B2549" s="3" t="s">
        <v>597</v>
      </c>
      <c r="C2549" s="3" t="s">
        <v>598</v>
      </c>
      <c r="D2549" s="3" t="s">
        <v>707</v>
      </c>
      <c r="E2549" s="5">
        <v>260</v>
      </c>
      <c r="F2549" s="5">
        <v>82</v>
      </c>
      <c r="G2549" s="5">
        <v>69</v>
      </c>
      <c r="H2549" s="5">
        <v>93</v>
      </c>
      <c r="I2549" s="5">
        <v>140</v>
      </c>
      <c r="J2549" s="5">
        <v>75</v>
      </c>
      <c r="K2549" s="5">
        <v>1</v>
      </c>
      <c r="L2549" s="5">
        <v>15</v>
      </c>
      <c r="M2549" s="5">
        <v>21</v>
      </c>
      <c r="N2549" s="5">
        <v>0</v>
      </c>
      <c r="O2549" s="6">
        <v>31.53846153846154</v>
      </c>
      <c r="P2549" s="6">
        <v>26.53846153846154</v>
      </c>
      <c r="Q2549" s="6">
        <v>35.769230769230766</v>
      </c>
      <c r="R2549" s="6">
        <v>53.846153846153847</v>
      </c>
      <c r="S2549" s="6">
        <v>28.846153846153847</v>
      </c>
      <c r="T2549" s="6">
        <v>0.38461538461538464</v>
      </c>
      <c r="U2549" s="6">
        <v>5.7692307692307692</v>
      </c>
      <c r="V2549" s="6">
        <v>8.0769230769230766</v>
      </c>
      <c r="W2549" s="6">
        <v>0</v>
      </c>
      <c r="X2549" s="5">
        <v>64</v>
      </c>
      <c r="Y2549" s="5">
        <v>54</v>
      </c>
      <c r="Z2549" s="5">
        <v>5</v>
      </c>
      <c r="AA2549" s="5">
        <v>36</v>
      </c>
      <c r="AB2549" s="5">
        <v>29</v>
      </c>
      <c r="AC2549" s="5">
        <v>2</v>
      </c>
      <c r="AD2549" s="5">
        <v>28</v>
      </c>
      <c r="AE2549" s="5">
        <v>25</v>
      </c>
      <c r="AF2549" s="5">
        <v>3</v>
      </c>
      <c r="AG2549" s="6">
        <v>12</v>
      </c>
      <c r="AH2549" s="6">
        <v>89.285714285714292</v>
      </c>
      <c r="AI2549" s="3">
        <v>6.8965517241379306</v>
      </c>
      <c r="AJ2549" s="3">
        <v>80.555555555555557</v>
      </c>
    </row>
    <row r="2550" spans="1:36" hidden="1" x14ac:dyDescent="0.2">
      <c r="A2550" s="1" t="str">
        <f t="shared" si="39"/>
        <v>GatesheadMixed White and Asian</v>
      </c>
      <c r="B2550" s="3" t="s">
        <v>597</v>
      </c>
      <c r="C2550" s="3" t="s">
        <v>598</v>
      </c>
      <c r="D2550" s="3" t="s">
        <v>708</v>
      </c>
      <c r="E2550" s="5">
        <v>523</v>
      </c>
      <c r="F2550" s="5">
        <v>139</v>
      </c>
      <c r="G2550" s="5">
        <v>125</v>
      </c>
      <c r="H2550" s="5">
        <v>172</v>
      </c>
      <c r="I2550" s="5">
        <v>262</v>
      </c>
      <c r="J2550" s="5">
        <v>123</v>
      </c>
      <c r="K2550" s="5">
        <v>1</v>
      </c>
      <c r="L2550" s="5">
        <v>37</v>
      </c>
      <c r="M2550" s="5">
        <v>40</v>
      </c>
      <c r="N2550" s="5">
        <v>0</v>
      </c>
      <c r="O2550" s="6">
        <v>26.577437858508603</v>
      </c>
      <c r="P2550" s="6">
        <v>23.900573613766731</v>
      </c>
      <c r="Q2550" s="6">
        <v>32.88718929254302</v>
      </c>
      <c r="R2550" s="6">
        <v>50.09560229445507</v>
      </c>
      <c r="S2550" s="6">
        <v>23.518164435946463</v>
      </c>
      <c r="T2550" s="6">
        <v>0.19120458891013384</v>
      </c>
      <c r="U2550" s="6">
        <v>7.0745697896749524</v>
      </c>
      <c r="V2550" s="6">
        <v>7.6481835564053533</v>
      </c>
      <c r="W2550" s="6">
        <v>0</v>
      </c>
      <c r="X2550" s="5">
        <v>163</v>
      </c>
      <c r="Y2550" s="5">
        <v>139</v>
      </c>
      <c r="Z2550" s="5">
        <v>8</v>
      </c>
      <c r="AA2550" s="5">
        <v>69</v>
      </c>
      <c r="AB2550" s="5">
        <v>53</v>
      </c>
      <c r="AC2550" s="5">
        <v>4</v>
      </c>
      <c r="AD2550" s="5">
        <v>94</v>
      </c>
      <c r="AE2550" s="5">
        <v>86</v>
      </c>
      <c r="AF2550" s="5">
        <v>4</v>
      </c>
      <c r="AG2550" s="6">
        <v>4.6511627906976747</v>
      </c>
      <c r="AH2550" s="6">
        <v>91.489361702127653</v>
      </c>
      <c r="AI2550" s="3">
        <v>7.5471698113207548</v>
      </c>
      <c r="AJ2550" s="3">
        <v>76.811594202898547</v>
      </c>
    </row>
    <row r="2551" spans="1:36" hidden="1" x14ac:dyDescent="0.2">
      <c r="A2551" s="1" t="str">
        <f t="shared" si="39"/>
        <v>GatesheadMixed Other</v>
      </c>
      <c r="B2551" s="3" t="s">
        <v>597</v>
      </c>
      <c r="C2551" s="3" t="s">
        <v>598</v>
      </c>
      <c r="D2551" s="3" t="s">
        <v>709</v>
      </c>
      <c r="E2551" s="5">
        <v>363</v>
      </c>
      <c r="F2551" s="5">
        <v>115</v>
      </c>
      <c r="G2551" s="5">
        <v>85</v>
      </c>
      <c r="H2551" s="5">
        <v>132</v>
      </c>
      <c r="I2551" s="5">
        <v>209</v>
      </c>
      <c r="J2551" s="5">
        <v>107</v>
      </c>
      <c r="K2551" s="5">
        <v>1</v>
      </c>
      <c r="L2551" s="5">
        <v>20</v>
      </c>
      <c r="M2551" s="5">
        <v>23</v>
      </c>
      <c r="N2551" s="5">
        <v>0</v>
      </c>
      <c r="O2551" s="6">
        <v>31.680440771349861</v>
      </c>
      <c r="P2551" s="6">
        <v>23.415977961432507</v>
      </c>
      <c r="Q2551" s="6">
        <v>36.363636363636367</v>
      </c>
      <c r="R2551" s="6">
        <v>57.575757575757578</v>
      </c>
      <c r="S2551" s="6">
        <v>29.476584022038569</v>
      </c>
      <c r="T2551" s="6">
        <v>0.27548209366391185</v>
      </c>
      <c r="U2551" s="6">
        <v>5.5096418732782366</v>
      </c>
      <c r="V2551" s="6">
        <v>6.3360881542699721</v>
      </c>
      <c r="W2551" s="6">
        <v>0</v>
      </c>
      <c r="X2551" s="5">
        <v>119</v>
      </c>
      <c r="Y2551" s="5">
        <v>95</v>
      </c>
      <c r="Z2551" s="5">
        <v>14</v>
      </c>
      <c r="AA2551" s="5">
        <v>57</v>
      </c>
      <c r="AB2551" s="5">
        <v>41</v>
      </c>
      <c r="AC2551" s="5">
        <v>3</v>
      </c>
      <c r="AD2551" s="5">
        <v>62</v>
      </c>
      <c r="AE2551" s="5">
        <v>54</v>
      </c>
      <c r="AF2551" s="5">
        <v>11</v>
      </c>
      <c r="AG2551" s="6">
        <v>20.37037037037037</v>
      </c>
      <c r="AH2551" s="6">
        <v>87.096774193548384</v>
      </c>
      <c r="AI2551" s="3">
        <v>7.3170731707317076</v>
      </c>
      <c r="AJ2551" s="3">
        <v>71.929824561403507</v>
      </c>
    </row>
    <row r="2552" spans="1:36" hidden="1" x14ac:dyDescent="0.2">
      <c r="A2552" s="1" t="str">
        <f t="shared" si="39"/>
        <v>GatesheadIndian</v>
      </c>
      <c r="B2552" s="3" t="s">
        <v>597</v>
      </c>
      <c r="C2552" s="3" t="s">
        <v>598</v>
      </c>
      <c r="D2552" s="3" t="s">
        <v>710</v>
      </c>
      <c r="E2552" s="5">
        <v>916</v>
      </c>
      <c r="F2552" s="5">
        <v>230</v>
      </c>
      <c r="G2552" s="5">
        <v>177</v>
      </c>
      <c r="H2552" s="5">
        <v>260</v>
      </c>
      <c r="I2552" s="5">
        <v>489</v>
      </c>
      <c r="J2552" s="5">
        <v>203</v>
      </c>
      <c r="K2552" s="5">
        <v>0</v>
      </c>
      <c r="L2552" s="5">
        <v>77</v>
      </c>
      <c r="M2552" s="5">
        <v>99</v>
      </c>
      <c r="N2552" s="5">
        <v>0</v>
      </c>
      <c r="O2552" s="6">
        <v>25.109170305676855</v>
      </c>
      <c r="P2552" s="6">
        <v>19.323144104803493</v>
      </c>
      <c r="Q2552" s="6">
        <v>28.384279475982531</v>
      </c>
      <c r="R2552" s="6">
        <v>53.384279475982531</v>
      </c>
      <c r="S2552" s="6">
        <v>22.161572052401748</v>
      </c>
      <c r="T2552" s="6">
        <v>0</v>
      </c>
      <c r="U2552" s="6">
        <v>8.4061135371179034</v>
      </c>
      <c r="V2552" s="6">
        <v>10.807860262008735</v>
      </c>
      <c r="W2552" s="6">
        <v>0</v>
      </c>
      <c r="X2552" s="5">
        <v>479</v>
      </c>
      <c r="Y2552" s="5">
        <v>420</v>
      </c>
      <c r="Z2552" s="5">
        <v>21</v>
      </c>
      <c r="AA2552" s="5">
        <v>193</v>
      </c>
      <c r="AB2552" s="5">
        <v>173</v>
      </c>
      <c r="AC2552" s="5">
        <v>8</v>
      </c>
      <c r="AD2552" s="5">
        <v>286</v>
      </c>
      <c r="AE2552" s="5">
        <v>247</v>
      </c>
      <c r="AF2552" s="5">
        <v>13</v>
      </c>
      <c r="AG2552" s="6">
        <v>5.2631578947368425</v>
      </c>
      <c r="AH2552" s="6">
        <v>86.36363636363636</v>
      </c>
      <c r="AI2552" s="3">
        <v>4.6242774566473992</v>
      </c>
      <c r="AJ2552" s="3">
        <v>89.637305699481871</v>
      </c>
    </row>
    <row r="2553" spans="1:36" hidden="1" x14ac:dyDescent="0.2">
      <c r="A2553" s="1" t="str">
        <f t="shared" si="39"/>
        <v>GatesheadPakistani</v>
      </c>
      <c r="B2553" s="3" t="s">
        <v>597</v>
      </c>
      <c r="C2553" s="3" t="s">
        <v>598</v>
      </c>
      <c r="D2553" s="3" t="s">
        <v>711</v>
      </c>
      <c r="E2553" s="5">
        <v>617</v>
      </c>
      <c r="F2553" s="5">
        <v>146</v>
      </c>
      <c r="G2553" s="5">
        <v>75</v>
      </c>
      <c r="H2553" s="5">
        <v>140</v>
      </c>
      <c r="I2553" s="5">
        <v>356</v>
      </c>
      <c r="J2553" s="5">
        <v>116</v>
      </c>
      <c r="K2553" s="5">
        <v>0</v>
      </c>
      <c r="L2553" s="5">
        <v>45</v>
      </c>
      <c r="M2553" s="5">
        <v>107</v>
      </c>
      <c r="N2553" s="5">
        <v>0</v>
      </c>
      <c r="O2553" s="6">
        <v>23.66288492706645</v>
      </c>
      <c r="P2553" s="6">
        <v>12.155591572123177</v>
      </c>
      <c r="Q2553" s="6">
        <v>22.690437601296598</v>
      </c>
      <c r="R2553" s="6">
        <v>57.698541329011348</v>
      </c>
      <c r="S2553" s="6">
        <v>18.80064829821718</v>
      </c>
      <c r="T2553" s="6">
        <v>0</v>
      </c>
      <c r="U2553" s="6">
        <v>7.293354943273906</v>
      </c>
      <c r="V2553" s="6">
        <v>17.341977309562399</v>
      </c>
      <c r="W2553" s="6">
        <v>0</v>
      </c>
      <c r="X2553" s="5">
        <v>243</v>
      </c>
      <c r="Y2553" s="5">
        <v>189</v>
      </c>
      <c r="Z2553" s="5">
        <v>9</v>
      </c>
      <c r="AA2553" s="5">
        <v>94</v>
      </c>
      <c r="AB2553" s="5">
        <v>75</v>
      </c>
      <c r="AC2553" s="5">
        <v>3</v>
      </c>
      <c r="AD2553" s="5">
        <v>149</v>
      </c>
      <c r="AE2553" s="5">
        <v>114</v>
      </c>
      <c r="AF2553" s="5">
        <v>6</v>
      </c>
      <c r="AG2553" s="6">
        <v>5.2631578947368425</v>
      </c>
      <c r="AH2553" s="6">
        <v>76.510067114093957</v>
      </c>
      <c r="AI2553" s="3">
        <v>4</v>
      </c>
      <c r="AJ2553" s="3">
        <v>79.787234042553195</v>
      </c>
    </row>
    <row r="2554" spans="1:36" hidden="1" x14ac:dyDescent="0.2">
      <c r="A2554" s="1" t="str">
        <f t="shared" si="39"/>
        <v>GatesheadBangladeshi</v>
      </c>
      <c r="B2554" s="3" t="s">
        <v>597</v>
      </c>
      <c r="C2554" s="3" t="s">
        <v>598</v>
      </c>
      <c r="D2554" s="3" t="s">
        <v>712</v>
      </c>
      <c r="E2554" s="5">
        <v>242</v>
      </c>
      <c r="F2554" s="5">
        <v>74</v>
      </c>
      <c r="G2554" s="5">
        <v>65</v>
      </c>
      <c r="H2554" s="5">
        <v>99</v>
      </c>
      <c r="I2554" s="5">
        <v>169</v>
      </c>
      <c r="J2554" s="5">
        <v>63</v>
      </c>
      <c r="K2554" s="5">
        <v>0</v>
      </c>
      <c r="L2554" s="5">
        <v>22</v>
      </c>
      <c r="M2554" s="5">
        <v>26</v>
      </c>
      <c r="N2554" s="5">
        <v>0</v>
      </c>
      <c r="O2554" s="6">
        <v>30.578512396694215</v>
      </c>
      <c r="P2554" s="6">
        <v>26.859504132231404</v>
      </c>
      <c r="Q2554" s="6">
        <v>40.909090909090907</v>
      </c>
      <c r="R2554" s="6">
        <v>69.834710743801651</v>
      </c>
      <c r="S2554" s="6">
        <v>26.033057851239668</v>
      </c>
      <c r="T2554" s="6">
        <v>0</v>
      </c>
      <c r="U2554" s="6">
        <v>9.0909090909090917</v>
      </c>
      <c r="V2554" s="6">
        <v>10.743801652892563</v>
      </c>
      <c r="W2554" s="6">
        <v>0</v>
      </c>
      <c r="X2554" s="5">
        <v>89</v>
      </c>
      <c r="Y2554" s="5">
        <v>57</v>
      </c>
      <c r="Z2554" s="5">
        <v>2</v>
      </c>
      <c r="AA2554" s="5">
        <v>51</v>
      </c>
      <c r="AB2554" s="5">
        <v>32</v>
      </c>
      <c r="AC2554" s="5">
        <v>1</v>
      </c>
      <c r="AD2554" s="5">
        <v>38</v>
      </c>
      <c r="AE2554" s="5">
        <v>25</v>
      </c>
      <c r="AF2554" s="5">
        <v>1</v>
      </c>
      <c r="AG2554" s="6">
        <v>4</v>
      </c>
      <c r="AH2554" s="6">
        <v>65.78947368421052</v>
      </c>
      <c r="AI2554" s="3">
        <v>3.125</v>
      </c>
      <c r="AJ2554" s="3">
        <v>62.745098039215684</v>
      </c>
    </row>
    <row r="2555" spans="1:36" hidden="1" x14ac:dyDescent="0.2">
      <c r="A2555" s="1" t="str">
        <f t="shared" si="39"/>
        <v>GatesheadChinese</v>
      </c>
      <c r="B2555" s="3" t="s">
        <v>597</v>
      </c>
      <c r="C2555" s="3" t="s">
        <v>598</v>
      </c>
      <c r="D2555" s="3" t="s">
        <v>713</v>
      </c>
      <c r="E2555" s="5">
        <v>1054</v>
      </c>
      <c r="F2555" s="5">
        <v>359</v>
      </c>
      <c r="G2555" s="5">
        <v>290</v>
      </c>
      <c r="H2555" s="5">
        <v>416</v>
      </c>
      <c r="I2555" s="5">
        <v>597</v>
      </c>
      <c r="J2555" s="5">
        <v>314</v>
      </c>
      <c r="K2555" s="5">
        <v>0</v>
      </c>
      <c r="L2555" s="5">
        <v>165</v>
      </c>
      <c r="M2555" s="5">
        <v>87</v>
      </c>
      <c r="N2555" s="5">
        <v>0</v>
      </c>
      <c r="O2555" s="6">
        <v>34.060721062618597</v>
      </c>
      <c r="P2555" s="6">
        <v>27.514231499051235</v>
      </c>
      <c r="Q2555" s="6">
        <v>39.468690702087287</v>
      </c>
      <c r="R2555" s="6">
        <v>56.641366223908918</v>
      </c>
      <c r="S2555" s="6">
        <v>29.791271347248578</v>
      </c>
      <c r="T2555" s="6">
        <v>0</v>
      </c>
      <c r="U2555" s="6">
        <v>15.654648956356736</v>
      </c>
      <c r="V2555" s="6">
        <v>8.2542694497153697</v>
      </c>
      <c r="W2555" s="6">
        <v>0</v>
      </c>
      <c r="X2555" s="5">
        <v>441</v>
      </c>
      <c r="Y2555" s="5">
        <v>391</v>
      </c>
      <c r="Z2555" s="5">
        <v>15</v>
      </c>
      <c r="AA2555" s="5">
        <v>228</v>
      </c>
      <c r="AB2555" s="5">
        <v>201</v>
      </c>
      <c r="AC2555" s="5">
        <v>10</v>
      </c>
      <c r="AD2555" s="5">
        <v>213</v>
      </c>
      <c r="AE2555" s="5">
        <v>190</v>
      </c>
      <c r="AF2555" s="5">
        <v>5</v>
      </c>
      <c r="AG2555" s="6">
        <v>2.6315789473684212</v>
      </c>
      <c r="AH2555" s="6">
        <v>89.201877934272304</v>
      </c>
      <c r="AI2555" s="3">
        <v>4.9751243781094523</v>
      </c>
      <c r="AJ2555" s="3">
        <v>88.15789473684211</v>
      </c>
    </row>
    <row r="2556" spans="1:36" hidden="1" x14ac:dyDescent="0.2">
      <c r="A2556" s="1" t="str">
        <f t="shared" si="39"/>
        <v>GatesheadAsian Other</v>
      </c>
      <c r="B2556" s="3" t="s">
        <v>597</v>
      </c>
      <c r="C2556" s="3" t="s">
        <v>598</v>
      </c>
      <c r="D2556" s="3" t="s">
        <v>714</v>
      </c>
      <c r="E2556" s="5">
        <v>909</v>
      </c>
      <c r="F2556" s="5">
        <v>290</v>
      </c>
      <c r="G2556" s="5">
        <v>254</v>
      </c>
      <c r="H2556" s="5">
        <v>328</v>
      </c>
      <c r="I2556" s="5">
        <v>533</v>
      </c>
      <c r="J2556" s="5">
        <v>243</v>
      </c>
      <c r="K2556" s="5">
        <v>1</v>
      </c>
      <c r="L2556" s="5">
        <v>48</v>
      </c>
      <c r="M2556" s="5">
        <v>91</v>
      </c>
      <c r="N2556" s="5">
        <v>0</v>
      </c>
      <c r="O2556" s="6">
        <v>31.903190319031903</v>
      </c>
      <c r="P2556" s="6">
        <v>27.942794279427943</v>
      </c>
      <c r="Q2556" s="6">
        <v>36.083608360836081</v>
      </c>
      <c r="R2556" s="6">
        <v>58.635863586358639</v>
      </c>
      <c r="S2556" s="6">
        <v>26.732673267326732</v>
      </c>
      <c r="T2556" s="6">
        <v>0.11001100110011001</v>
      </c>
      <c r="U2556" s="6">
        <v>5.2805280528052805</v>
      </c>
      <c r="V2556" s="6">
        <v>10.011001100110011</v>
      </c>
      <c r="W2556" s="6">
        <v>0</v>
      </c>
      <c r="X2556" s="5">
        <v>494</v>
      </c>
      <c r="Y2556" s="5">
        <v>402</v>
      </c>
      <c r="Z2556" s="5">
        <v>40</v>
      </c>
      <c r="AA2556" s="5">
        <v>250</v>
      </c>
      <c r="AB2556" s="5">
        <v>200</v>
      </c>
      <c r="AC2556" s="5">
        <v>22</v>
      </c>
      <c r="AD2556" s="5">
        <v>244</v>
      </c>
      <c r="AE2556" s="5">
        <v>202</v>
      </c>
      <c r="AF2556" s="5">
        <v>18</v>
      </c>
      <c r="AG2556" s="6">
        <v>8.9108910891089117</v>
      </c>
      <c r="AH2556" s="6">
        <v>82.786885245901644</v>
      </c>
      <c r="AI2556" s="3">
        <v>11</v>
      </c>
      <c r="AJ2556" s="3">
        <v>80</v>
      </c>
    </row>
    <row r="2557" spans="1:36" hidden="1" x14ac:dyDescent="0.2">
      <c r="A2557" s="1" t="str">
        <f t="shared" si="39"/>
        <v>GatesheadBlack African</v>
      </c>
      <c r="B2557" s="3" t="s">
        <v>597</v>
      </c>
      <c r="C2557" s="3" t="s">
        <v>598</v>
      </c>
      <c r="D2557" s="3" t="s">
        <v>715</v>
      </c>
      <c r="E2557" s="5">
        <v>903</v>
      </c>
      <c r="F2557" s="5">
        <v>439</v>
      </c>
      <c r="G2557" s="5">
        <v>354</v>
      </c>
      <c r="H2557" s="5">
        <v>450</v>
      </c>
      <c r="I2557" s="5">
        <v>667</v>
      </c>
      <c r="J2557" s="5">
        <v>356</v>
      </c>
      <c r="K2557" s="5">
        <v>4</v>
      </c>
      <c r="L2557" s="5">
        <v>86</v>
      </c>
      <c r="M2557" s="5">
        <v>139</v>
      </c>
      <c r="N2557" s="5">
        <v>0</v>
      </c>
      <c r="O2557" s="6">
        <v>48.615725359911409</v>
      </c>
      <c r="P2557" s="6">
        <v>39.202657807308967</v>
      </c>
      <c r="Q2557" s="6">
        <v>49.833887043189371</v>
      </c>
      <c r="R2557" s="6">
        <v>73.864894795127356</v>
      </c>
      <c r="S2557" s="6">
        <v>39.424141749723148</v>
      </c>
      <c r="T2557" s="6">
        <v>0.44296788482834992</v>
      </c>
      <c r="U2557" s="6">
        <v>9.5238095238095237</v>
      </c>
      <c r="V2557" s="6">
        <v>15.39313399778516</v>
      </c>
      <c r="W2557" s="6">
        <v>0</v>
      </c>
      <c r="X2557" s="5">
        <v>438</v>
      </c>
      <c r="Y2557" s="5">
        <v>365</v>
      </c>
      <c r="Z2557" s="5">
        <v>70</v>
      </c>
      <c r="AA2557" s="5">
        <v>287</v>
      </c>
      <c r="AB2557" s="5">
        <v>234</v>
      </c>
      <c r="AC2557" s="5">
        <v>49</v>
      </c>
      <c r="AD2557" s="5">
        <v>151</v>
      </c>
      <c r="AE2557" s="5">
        <v>131</v>
      </c>
      <c r="AF2557" s="5">
        <v>21</v>
      </c>
      <c r="AG2557" s="6">
        <v>16.03053435114504</v>
      </c>
      <c r="AH2557" s="6">
        <v>86.754966887417226</v>
      </c>
      <c r="AI2557" s="3">
        <v>20.94017094017094</v>
      </c>
      <c r="AJ2557" s="3">
        <v>81.533101045296164</v>
      </c>
    </row>
    <row r="2558" spans="1:36" hidden="1" x14ac:dyDescent="0.2">
      <c r="A2558" s="1" t="str">
        <f t="shared" si="39"/>
        <v>GatesheadBlack Caribbean</v>
      </c>
      <c r="B2558" s="3" t="s">
        <v>597</v>
      </c>
      <c r="C2558" s="3" t="s">
        <v>598</v>
      </c>
      <c r="D2558" s="3" t="s">
        <v>716</v>
      </c>
      <c r="E2558" s="5">
        <v>90</v>
      </c>
      <c r="F2558" s="5">
        <v>24</v>
      </c>
      <c r="G2558" s="5">
        <v>18</v>
      </c>
      <c r="H2558" s="5">
        <v>29</v>
      </c>
      <c r="I2558" s="5">
        <v>48</v>
      </c>
      <c r="J2558" s="5">
        <v>25</v>
      </c>
      <c r="K2558" s="5">
        <v>0</v>
      </c>
      <c r="L2558" s="5">
        <v>2</v>
      </c>
      <c r="M2558" s="5">
        <v>12</v>
      </c>
      <c r="N2558" s="5">
        <v>0</v>
      </c>
      <c r="O2558" s="6">
        <v>26.666666666666668</v>
      </c>
      <c r="P2558" s="6">
        <v>20</v>
      </c>
      <c r="Q2558" s="6">
        <v>32.222222222222221</v>
      </c>
      <c r="R2558" s="6">
        <v>53.333333333333336</v>
      </c>
      <c r="S2558" s="6">
        <v>27.777777777777779</v>
      </c>
      <c r="T2558" s="6">
        <v>0</v>
      </c>
      <c r="U2558" s="6">
        <v>2.2222222222222223</v>
      </c>
      <c r="V2558" s="6">
        <v>13.333333333333334</v>
      </c>
      <c r="W2558" s="6">
        <v>0</v>
      </c>
      <c r="X2558" s="5">
        <v>48</v>
      </c>
      <c r="Y2558" s="5">
        <v>43</v>
      </c>
      <c r="Z2558" s="5">
        <v>3</v>
      </c>
      <c r="AA2558" s="5">
        <v>14</v>
      </c>
      <c r="AB2558" s="5">
        <v>11</v>
      </c>
      <c r="AC2558" s="5">
        <v>0</v>
      </c>
      <c r="AD2558" s="5">
        <v>34</v>
      </c>
      <c r="AE2558" s="5">
        <v>32</v>
      </c>
      <c r="AF2558" s="5">
        <v>3</v>
      </c>
      <c r="AG2558" s="6">
        <v>9.375</v>
      </c>
      <c r="AH2558" s="6">
        <v>94.117647058823536</v>
      </c>
      <c r="AI2558" s="3">
        <v>0</v>
      </c>
      <c r="AJ2558" s="3">
        <v>78.571428571428569</v>
      </c>
    </row>
    <row r="2559" spans="1:36" hidden="1" x14ac:dyDescent="0.2">
      <c r="A2559" s="1" t="str">
        <f t="shared" si="39"/>
        <v>GatesheadBlack Other</v>
      </c>
      <c r="B2559" s="3" t="s">
        <v>597</v>
      </c>
      <c r="C2559" s="3" t="s">
        <v>598</v>
      </c>
      <c r="D2559" s="3" t="s">
        <v>717</v>
      </c>
      <c r="E2559" s="5">
        <v>88</v>
      </c>
      <c r="F2559" s="5">
        <v>40</v>
      </c>
      <c r="G2559" s="5">
        <v>25</v>
      </c>
      <c r="H2559" s="5">
        <v>39</v>
      </c>
      <c r="I2559" s="5">
        <v>60</v>
      </c>
      <c r="J2559" s="5">
        <v>38</v>
      </c>
      <c r="K2559" s="5">
        <v>0</v>
      </c>
      <c r="L2559" s="5">
        <v>7</v>
      </c>
      <c r="M2559" s="5">
        <v>12</v>
      </c>
      <c r="N2559" s="5">
        <v>0</v>
      </c>
      <c r="O2559" s="6">
        <v>45.454545454545453</v>
      </c>
      <c r="P2559" s="6">
        <v>28.40909090909091</v>
      </c>
      <c r="Q2559" s="6">
        <v>44.31818181818182</v>
      </c>
      <c r="R2559" s="6">
        <v>68.181818181818187</v>
      </c>
      <c r="S2559" s="6">
        <v>43.18181818181818</v>
      </c>
      <c r="T2559" s="6">
        <v>0</v>
      </c>
      <c r="U2559" s="6">
        <v>7.9545454545454541</v>
      </c>
      <c r="V2559" s="6">
        <v>13.636363636363637</v>
      </c>
      <c r="W2559" s="6">
        <v>0</v>
      </c>
      <c r="X2559" s="5">
        <v>21</v>
      </c>
      <c r="Y2559" s="5">
        <v>17</v>
      </c>
      <c r="Z2559" s="5">
        <v>2</v>
      </c>
      <c r="AA2559" s="5">
        <v>3</v>
      </c>
      <c r="AB2559" s="5">
        <v>3</v>
      </c>
      <c r="AC2559" s="5">
        <v>0</v>
      </c>
      <c r="AD2559" s="5">
        <v>18</v>
      </c>
      <c r="AE2559" s="5">
        <v>14</v>
      </c>
      <c r="AF2559" s="5">
        <v>2</v>
      </c>
      <c r="AG2559" s="6">
        <v>14.285714285714286</v>
      </c>
      <c r="AH2559" s="6">
        <v>77.777777777777771</v>
      </c>
      <c r="AI2559" s="3">
        <v>0</v>
      </c>
      <c r="AJ2559" s="3">
        <v>100</v>
      </c>
    </row>
    <row r="2560" spans="1:36" hidden="1" x14ac:dyDescent="0.2">
      <c r="A2560" s="1" t="str">
        <f t="shared" si="39"/>
        <v>GatesheadArab</v>
      </c>
      <c r="B2560" s="3" t="s">
        <v>597</v>
      </c>
      <c r="C2560" s="3" t="s">
        <v>598</v>
      </c>
      <c r="D2560" s="3" t="s">
        <v>699</v>
      </c>
      <c r="E2560" s="5">
        <v>289</v>
      </c>
      <c r="F2560" s="5">
        <v>110</v>
      </c>
      <c r="G2560" s="5">
        <v>88</v>
      </c>
      <c r="H2560" s="5">
        <v>133</v>
      </c>
      <c r="I2560" s="5">
        <v>212</v>
      </c>
      <c r="J2560" s="5">
        <v>85</v>
      </c>
      <c r="K2560" s="5">
        <v>0</v>
      </c>
      <c r="L2560" s="5">
        <v>31</v>
      </c>
      <c r="M2560" s="5">
        <v>34</v>
      </c>
      <c r="N2560" s="5">
        <v>0</v>
      </c>
      <c r="O2560" s="6">
        <v>38.062283737024224</v>
      </c>
      <c r="P2560" s="6">
        <v>30.449826989619378</v>
      </c>
      <c r="Q2560" s="6">
        <v>46.020761245674741</v>
      </c>
      <c r="R2560" s="6">
        <v>73.356401384083043</v>
      </c>
      <c r="S2560" s="6">
        <v>29.411764705882351</v>
      </c>
      <c r="T2560" s="6">
        <v>0</v>
      </c>
      <c r="U2560" s="6">
        <v>10.726643598615917</v>
      </c>
      <c r="V2560" s="6">
        <v>11.764705882352942</v>
      </c>
      <c r="W2560" s="6">
        <v>0</v>
      </c>
      <c r="X2560" s="5">
        <v>98</v>
      </c>
      <c r="Y2560" s="5">
        <v>65</v>
      </c>
      <c r="Z2560" s="5">
        <v>20</v>
      </c>
      <c r="AA2560" s="5">
        <v>41</v>
      </c>
      <c r="AB2560" s="5">
        <v>26</v>
      </c>
      <c r="AC2560" s="5">
        <v>11</v>
      </c>
      <c r="AD2560" s="5">
        <v>57</v>
      </c>
      <c r="AE2560" s="5">
        <v>39</v>
      </c>
      <c r="AF2560" s="5">
        <v>9</v>
      </c>
      <c r="AG2560" s="6">
        <v>23.076923076923077</v>
      </c>
      <c r="AH2560" s="6">
        <v>68.421052631578945</v>
      </c>
      <c r="AI2560" s="3">
        <v>42.307692307692307</v>
      </c>
      <c r="AJ2560" s="3">
        <v>63.414634146341463</v>
      </c>
    </row>
    <row r="2561" spans="1:36" hidden="1" x14ac:dyDescent="0.2">
      <c r="A2561" s="1" t="str">
        <f t="shared" si="39"/>
        <v>GatesheadOther</v>
      </c>
      <c r="B2561" s="3" t="s">
        <v>597</v>
      </c>
      <c r="C2561" s="3" t="s">
        <v>598</v>
      </c>
      <c r="D2561" s="3" t="s">
        <v>718</v>
      </c>
      <c r="E2561" s="5">
        <v>806</v>
      </c>
      <c r="F2561" s="5">
        <v>317</v>
      </c>
      <c r="G2561" s="5">
        <v>245</v>
      </c>
      <c r="H2561" s="5">
        <v>298</v>
      </c>
      <c r="I2561" s="5">
        <v>622</v>
      </c>
      <c r="J2561" s="5">
        <v>247</v>
      </c>
      <c r="K2561" s="5">
        <v>1</v>
      </c>
      <c r="L2561" s="5">
        <v>65</v>
      </c>
      <c r="M2561" s="5">
        <v>153</v>
      </c>
      <c r="N2561" s="5">
        <v>0</v>
      </c>
      <c r="O2561" s="6">
        <v>39.330024813895783</v>
      </c>
      <c r="P2561" s="6">
        <v>30.397022332506204</v>
      </c>
      <c r="Q2561" s="6">
        <v>36.972704714640201</v>
      </c>
      <c r="R2561" s="6">
        <v>77.1712158808933</v>
      </c>
      <c r="S2561" s="6">
        <v>30.64516129032258</v>
      </c>
      <c r="T2561" s="6">
        <v>0.12406947890818859</v>
      </c>
      <c r="U2561" s="6">
        <v>8.064516129032258</v>
      </c>
      <c r="V2561" s="6">
        <v>18.982630272952854</v>
      </c>
      <c r="W2561" s="6">
        <v>0</v>
      </c>
      <c r="X2561" s="5">
        <v>407</v>
      </c>
      <c r="Y2561" s="5">
        <v>312</v>
      </c>
      <c r="Z2561" s="5">
        <v>51</v>
      </c>
      <c r="AA2561" s="5">
        <v>268</v>
      </c>
      <c r="AB2561" s="5">
        <v>200</v>
      </c>
      <c r="AC2561" s="5">
        <v>38</v>
      </c>
      <c r="AD2561" s="5">
        <v>139</v>
      </c>
      <c r="AE2561" s="5">
        <v>112</v>
      </c>
      <c r="AF2561" s="5">
        <v>13</v>
      </c>
      <c r="AG2561" s="6">
        <v>11.607142857142858</v>
      </c>
      <c r="AH2561" s="6">
        <v>80.57553956834532</v>
      </c>
      <c r="AI2561" s="3">
        <v>19</v>
      </c>
      <c r="AJ2561" s="3">
        <v>74.626865671641795</v>
      </c>
    </row>
    <row r="2562" spans="1:36" x14ac:dyDescent="0.2">
      <c r="A2562" s="1" t="str">
        <f t="shared" ref="A2562:A2625" si="40">C2562&amp;D2562</f>
        <v>GedlingAll people</v>
      </c>
      <c r="B2562" s="3" t="s">
        <v>443</v>
      </c>
      <c r="C2562" s="3" t="s">
        <v>444</v>
      </c>
      <c r="D2562" s="3" t="s">
        <v>700</v>
      </c>
      <c r="E2562" s="5">
        <v>113543</v>
      </c>
      <c r="F2562" s="5">
        <v>0</v>
      </c>
      <c r="G2562" s="5">
        <v>1033</v>
      </c>
      <c r="H2562" s="5">
        <v>1033</v>
      </c>
      <c r="I2562" s="5">
        <v>0</v>
      </c>
      <c r="J2562" s="5">
        <v>5011</v>
      </c>
      <c r="K2562" s="5">
        <v>0</v>
      </c>
      <c r="L2562" s="5">
        <v>2576</v>
      </c>
      <c r="M2562" s="5">
        <v>0</v>
      </c>
      <c r="N2562" s="5">
        <v>0</v>
      </c>
      <c r="O2562" s="6">
        <v>0</v>
      </c>
      <c r="P2562" s="6">
        <v>0.90978748139471388</v>
      </c>
      <c r="Q2562" s="6">
        <v>0.90978748139471388</v>
      </c>
      <c r="R2562" s="6">
        <v>0</v>
      </c>
      <c r="S2562" s="6">
        <v>4.4133059721867482</v>
      </c>
      <c r="T2562" s="6">
        <v>0</v>
      </c>
      <c r="U2562" s="6">
        <v>2.2687440000704577</v>
      </c>
      <c r="V2562" s="6">
        <v>0</v>
      </c>
      <c r="W2562" s="6">
        <v>0</v>
      </c>
      <c r="X2562" s="5">
        <v>37085</v>
      </c>
      <c r="Y2562" s="5">
        <v>33271</v>
      </c>
      <c r="Z2562" s="5">
        <v>1581</v>
      </c>
      <c r="AA2562" s="5">
        <v>0</v>
      </c>
      <c r="AB2562" s="5">
        <v>0</v>
      </c>
      <c r="AC2562" s="5">
        <v>0</v>
      </c>
      <c r="AD2562" s="5">
        <v>37085</v>
      </c>
      <c r="AE2562" s="5">
        <v>33271</v>
      </c>
      <c r="AF2562" s="5">
        <v>1581</v>
      </c>
      <c r="AG2562" s="6">
        <v>4.7518860268702472</v>
      </c>
      <c r="AH2562" s="6">
        <v>89.715518403667247</v>
      </c>
      <c r="AI2562" s="3"/>
      <c r="AJ2562" s="3"/>
    </row>
    <row r="2563" spans="1:36" hidden="1" x14ac:dyDescent="0.2">
      <c r="A2563" s="1" t="str">
        <f t="shared" si="40"/>
        <v>GedlingWhite British</v>
      </c>
      <c r="B2563" s="3" t="s">
        <v>443</v>
      </c>
      <c r="C2563" s="3" t="s">
        <v>444</v>
      </c>
      <c r="D2563" s="3" t="s">
        <v>701</v>
      </c>
      <c r="E2563" s="5">
        <v>102551</v>
      </c>
      <c r="F2563" s="5">
        <v>0</v>
      </c>
      <c r="G2563" s="5">
        <v>957</v>
      </c>
      <c r="H2563" s="5">
        <v>957</v>
      </c>
      <c r="I2563" s="5">
        <v>0</v>
      </c>
      <c r="J2563" s="5">
        <v>4493</v>
      </c>
      <c r="K2563" s="5">
        <v>0</v>
      </c>
      <c r="L2563" s="5">
        <v>2153</v>
      </c>
      <c r="M2563" s="5">
        <v>0</v>
      </c>
      <c r="N2563" s="5">
        <v>0</v>
      </c>
      <c r="O2563" s="6">
        <v>0</v>
      </c>
      <c r="P2563" s="6">
        <v>0.93319421556103788</v>
      </c>
      <c r="Q2563" s="6">
        <v>0.93319421556103788</v>
      </c>
      <c r="R2563" s="6">
        <v>0</v>
      </c>
      <c r="S2563" s="6">
        <v>4.3812347027332743</v>
      </c>
      <c r="T2563" s="6">
        <v>0</v>
      </c>
      <c r="U2563" s="6">
        <v>2.0994432038692943</v>
      </c>
      <c r="V2563" s="6">
        <v>0</v>
      </c>
      <c r="W2563" s="6">
        <v>0</v>
      </c>
      <c r="X2563" s="5">
        <v>33034</v>
      </c>
      <c r="Y2563" s="5">
        <v>29686</v>
      </c>
      <c r="Z2563" s="5">
        <v>1372</v>
      </c>
      <c r="AA2563" s="5">
        <v>0</v>
      </c>
      <c r="AB2563" s="5">
        <v>0</v>
      </c>
      <c r="AC2563" s="5">
        <v>0</v>
      </c>
      <c r="AD2563" s="5">
        <v>33034</v>
      </c>
      <c r="AE2563" s="5">
        <v>29686</v>
      </c>
      <c r="AF2563" s="5">
        <v>1372</v>
      </c>
      <c r="AG2563" s="6">
        <v>4.6217072020481034</v>
      </c>
      <c r="AH2563" s="6">
        <v>89.864987588545134</v>
      </c>
      <c r="AI2563" s="3"/>
      <c r="AJ2563" s="3"/>
    </row>
    <row r="2564" spans="1:36" hidden="1" x14ac:dyDescent="0.2">
      <c r="A2564" s="1" t="str">
        <f t="shared" si="40"/>
        <v>GedlingMinorities - all other than White British</v>
      </c>
      <c r="B2564" s="3" t="s">
        <v>443</v>
      </c>
      <c r="C2564" s="3" t="s">
        <v>444</v>
      </c>
      <c r="D2564" s="3" t="s">
        <v>702</v>
      </c>
      <c r="E2564" s="5">
        <v>10992</v>
      </c>
      <c r="F2564" s="5">
        <v>0</v>
      </c>
      <c r="G2564" s="5">
        <v>76</v>
      </c>
      <c r="H2564" s="5">
        <v>76</v>
      </c>
      <c r="I2564" s="5">
        <v>0</v>
      </c>
      <c r="J2564" s="5">
        <v>518</v>
      </c>
      <c r="K2564" s="5">
        <v>0</v>
      </c>
      <c r="L2564" s="5">
        <v>423</v>
      </c>
      <c r="M2564" s="5">
        <v>0</v>
      </c>
      <c r="N2564" s="5">
        <v>0</v>
      </c>
      <c r="O2564" s="6">
        <v>0</v>
      </c>
      <c r="P2564" s="6">
        <v>0.69141193595342065</v>
      </c>
      <c r="Q2564" s="6">
        <v>0.69141193595342065</v>
      </c>
      <c r="R2564" s="6">
        <v>0</v>
      </c>
      <c r="S2564" s="6">
        <v>4.7125181950509463</v>
      </c>
      <c r="T2564" s="6">
        <v>0</v>
      </c>
      <c r="U2564" s="6">
        <v>3.8482532751091703</v>
      </c>
      <c r="V2564" s="6">
        <v>0</v>
      </c>
      <c r="W2564" s="6">
        <v>0</v>
      </c>
      <c r="X2564" s="5">
        <v>4051</v>
      </c>
      <c r="Y2564" s="5">
        <v>3585</v>
      </c>
      <c r="Z2564" s="5">
        <v>209</v>
      </c>
      <c r="AA2564" s="5">
        <v>0</v>
      </c>
      <c r="AB2564" s="5">
        <v>0</v>
      </c>
      <c r="AC2564" s="5">
        <v>0</v>
      </c>
      <c r="AD2564" s="5">
        <v>4051</v>
      </c>
      <c r="AE2564" s="5">
        <v>3585</v>
      </c>
      <c r="AF2564" s="5">
        <v>209</v>
      </c>
      <c r="AG2564" s="6">
        <v>5.8298465829846586</v>
      </c>
      <c r="AH2564" s="6">
        <v>88.496667489508766</v>
      </c>
      <c r="AI2564" s="3"/>
      <c r="AJ2564" s="3"/>
    </row>
    <row r="2565" spans="1:36" hidden="1" x14ac:dyDescent="0.2">
      <c r="A2565" s="1" t="str">
        <f t="shared" si="40"/>
        <v>GedlingWhite Irish</v>
      </c>
      <c r="B2565" s="3" t="s">
        <v>443</v>
      </c>
      <c r="C2565" s="3" t="s">
        <v>444</v>
      </c>
      <c r="D2565" s="3" t="s">
        <v>703</v>
      </c>
      <c r="E2565" s="5">
        <v>891</v>
      </c>
      <c r="F2565" s="5">
        <v>0</v>
      </c>
      <c r="G2565" s="5">
        <v>6</v>
      </c>
      <c r="H2565" s="5">
        <v>6</v>
      </c>
      <c r="I2565" s="5">
        <v>0</v>
      </c>
      <c r="J2565" s="5">
        <v>26</v>
      </c>
      <c r="K2565" s="5">
        <v>0</v>
      </c>
      <c r="L2565" s="5">
        <v>21</v>
      </c>
      <c r="M2565" s="5">
        <v>0</v>
      </c>
      <c r="N2565" s="5">
        <v>0</v>
      </c>
      <c r="O2565" s="6">
        <v>0</v>
      </c>
      <c r="P2565" s="6">
        <v>0.67340067340067344</v>
      </c>
      <c r="Q2565" s="6">
        <v>0.67340067340067344</v>
      </c>
      <c r="R2565" s="6">
        <v>0</v>
      </c>
      <c r="S2565" s="6">
        <v>2.9180695847362514</v>
      </c>
      <c r="T2565" s="6">
        <v>0</v>
      </c>
      <c r="U2565" s="6">
        <v>2.3569023569023568</v>
      </c>
      <c r="V2565" s="6">
        <v>0</v>
      </c>
      <c r="W2565" s="6">
        <v>0</v>
      </c>
      <c r="X2565" s="5">
        <v>262</v>
      </c>
      <c r="Y2565" s="5">
        <v>240</v>
      </c>
      <c r="Z2565" s="5">
        <v>9</v>
      </c>
      <c r="AA2565" s="5">
        <v>0</v>
      </c>
      <c r="AB2565" s="5">
        <v>0</v>
      </c>
      <c r="AC2565" s="5">
        <v>0</v>
      </c>
      <c r="AD2565" s="5">
        <v>262</v>
      </c>
      <c r="AE2565" s="5">
        <v>240</v>
      </c>
      <c r="AF2565" s="5">
        <v>9</v>
      </c>
      <c r="AG2565" s="6">
        <v>3.75</v>
      </c>
      <c r="AH2565" s="6">
        <v>91.603053435114504</v>
      </c>
      <c r="AI2565" s="3"/>
      <c r="AJ2565" s="3"/>
    </row>
    <row r="2566" spans="1:36" hidden="1" x14ac:dyDescent="0.2">
      <c r="A2566" s="1" t="str">
        <f t="shared" si="40"/>
        <v>GedlingWhite Gyspy or Irish Traveller</v>
      </c>
      <c r="B2566" s="3" t="s">
        <v>443</v>
      </c>
      <c r="C2566" s="3" t="s">
        <v>444</v>
      </c>
      <c r="D2566" s="3" t="s">
        <v>704</v>
      </c>
      <c r="E2566" s="5">
        <v>32</v>
      </c>
      <c r="F2566" s="5">
        <v>0</v>
      </c>
      <c r="G2566" s="5">
        <v>0</v>
      </c>
      <c r="H2566" s="5">
        <v>0</v>
      </c>
      <c r="I2566" s="5">
        <v>0</v>
      </c>
      <c r="J2566" s="5">
        <v>0</v>
      </c>
      <c r="K2566" s="5">
        <v>0</v>
      </c>
      <c r="L2566" s="5">
        <v>1</v>
      </c>
      <c r="M2566" s="5">
        <v>0</v>
      </c>
      <c r="N2566" s="5">
        <v>0</v>
      </c>
      <c r="O2566" s="6">
        <v>0</v>
      </c>
      <c r="P2566" s="6">
        <v>0</v>
      </c>
      <c r="Q2566" s="6">
        <v>0</v>
      </c>
      <c r="R2566" s="6">
        <v>0</v>
      </c>
      <c r="S2566" s="6">
        <v>0</v>
      </c>
      <c r="T2566" s="6">
        <v>0</v>
      </c>
      <c r="U2566" s="6">
        <v>3.125</v>
      </c>
      <c r="V2566" s="6">
        <v>0</v>
      </c>
      <c r="W2566" s="6">
        <v>0</v>
      </c>
      <c r="X2566" s="5">
        <v>18</v>
      </c>
      <c r="Y2566" s="5">
        <v>10</v>
      </c>
      <c r="Z2566" s="5">
        <v>2</v>
      </c>
      <c r="AA2566" s="5">
        <v>0</v>
      </c>
      <c r="AB2566" s="5">
        <v>0</v>
      </c>
      <c r="AC2566" s="5">
        <v>0</v>
      </c>
      <c r="AD2566" s="5">
        <v>18</v>
      </c>
      <c r="AE2566" s="5">
        <v>10</v>
      </c>
      <c r="AF2566" s="5">
        <v>2</v>
      </c>
      <c r="AG2566" s="6">
        <v>20</v>
      </c>
      <c r="AH2566" s="6">
        <v>55.555555555555557</v>
      </c>
      <c r="AI2566" s="3"/>
      <c r="AJ2566" s="3"/>
    </row>
    <row r="2567" spans="1:36" hidden="1" x14ac:dyDescent="0.2">
      <c r="A2567" s="1" t="str">
        <f t="shared" si="40"/>
        <v>GedlingWhite Other</v>
      </c>
      <c r="B2567" s="3" t="s">
        <v>443</v>
      </c>
      <c r="C2567" s="3" t="s">
        <v>444</v>
      </c>
      <c r="D2567" s="3" t="s">
        <v>705</v>
      </c>
      <c r="E2567" s="5">
        <v>2182</v>
      </c>
      <c r="F2567" s="5">
        <v>0</v>
      </c>
      <c r="G2567" s="5">
        <v>12</v>
      </c>
      <c r="H2567" s="5">
        <v>12</v>
      </c>
      <c r="I2567" s="5">
        <v>0</v>
      </c>
      <c r="J2567" s="5">
        <v>66</v>
      </c>
      <c r="K2567" s="5">
        <v>0</v>
      </c>
      <c r="L2567" s="5">
        <v>70</v>
      </c>
      <c r="M2567" s="5">
        <v>0</v>
      </c>
      <c r="N2567" s="5">
        <v>0</v>
      </c>
      <c r="O2567" s="6">
        <v>0</v>
      </c>
      <c r="P2567" s="6">
        <v>0.54995417048579287</v>
      </c>
      <c r="Q2567" s="6">
        <v>0.54995417048579287</v>
      </c>
      <c r="R2567" s="6">
        <v>0</v>
      </c>
      <c r="S2567" s="6">
        <v>3.0247479376718607</v>
      </c>
      <c r="T2567" s="6">
        <v>0</v>
      </c>
      <c r="U2567" s="6">
        <v>3.2080659945004584</v>
      </c>
      <c r="V2567" s="6">
        <v>0</v>
      </c>
      <c r="W2567" s="6">
        <v>0</v>
      </c>
      <c r="X2567" s="5">
        <v>1010</v>
      </c>
      <c r="Y2567" s="5">
        <v>923</v>
      </c>
      <c r="Z2567" s="5">
        <v>49</v>
      </c>
      <c r="AA2567" s="5">
        <v>0</v>
      </c>
      <c r="AB2567" s="5">
        <v>0</v>
      </c>
      <c r="AC2567" s="5">
        <v>0</v>
      </c>
      <c r="AD2567" s="5">
        <v>1010</v>
      </c>
      <c r="AE2567" s="5">
        <v>923</v>
      </c>
      <c r="AF2567" s="5">
        <v>49</v>
      </c>
      <c r="AG2567" s="6">
        <v>5.3087757313109423</v>
      </c>
      <c r="AH2567" s="6">
        <v>91.386138613861391</v>
      </c>
      <c r="AI2567" s="3"/>
      <c r="AJ2567" s="3"/>
    </row>
    <row r="2568" spans="1:36" hidden="1" x14ac:dyDescent="0.2">
      <c r="A2568" s="1" t="str">
        <f t="shared" si="40"/>
        <v>GedlingMixed White and Black Caribbean</v>
      </c>
      <c r="B2568" s="3" t="s">
        <v>443</v>
      </c>
      <c r="C2568" s="3" t="s">
        <v>444</v>
      </c>
      <c r="D2568" s="3" t="s">
        <v>706</v>
      </c>
      <c r="E2568" s="5">
        <v>1500</v>
      </c>
      <c r="F2568" s="5">
        <v>0</v>
      </c>
      <c r="G2568" s="5">
        <v>21</v>
      </c>
      <c r="H2568" s="5">
        <v>21</v>
      </c>
      <c r="I2568" s="5">
        <v>0</v>
      </c>
      <c r="J2568" s="5">
        <v>135</v>
      </c>
      <c r="K2568" s="5">
        <v>0</v>
      </c>
      <c r="L2568" s="5">
        <v>77</v>
      </c>
      <c r="M2568" s="5">
        <v>0</v>
      </c>
      <c r="N2568" s="5">
        <v>0</v>
      </c>
      <c r="O2568" s="6">
        <v>0</v>
      </c>
      <c r="P2568" s="6">
        <v>1.4</v>
      </c>
      <c r="Q2568" s="6">
        <v>1.4</v>
      </c>
      <c r="R2568" s="6">
        <v>0</v>
      </c>
      <c r="S2568" s="6">
        <v>9</v>
      </c>
      <c r="T2568" s="6">
        <v>0</v>
      </c>
      <c r="U2568" s="6">
        <v>5.1333333333333337</v>
      </c>
      <c r="V2568" s="6">
        <v>0</v>
      </c>
      <c r="W2568" s="6">
        <v>0</v>
      </c>
      <c r="X2568" s="5">
        <v>321</v>
      </c>
      <c r="Y2568" s="5">
        <v>268</v>
      </c>
      <c r="Z2568" s="5">
        <v>19</v>
      </c>
      <c r="AA2568" s="5">
        <v>0</v>
      </c>
      <c r="AB2568" s="5">
        <v>0</v>
      </c>
      <c r="AC2568" s="5">
        <v>0</v>
      </c>
      <c r="AD2568" s="5">
        <v>321</v>
      </c>
      <c r="AE2568" s="5">
        <v>268</v>
      </c>
      <c r="AF2568" s="5">
        <v>19</v>
      </c>
      <c r="AG2568" s="6">
        <v>7.08955223880597</v>
      </c>
      <c r="AH2568" s="6">
        <v>83.489096573208727</v>
      </c>
      <c r="AI2568" s="3"/>
      <c r="AJ2568" s="3"/>
    </row>
    <row r="2569" spans="1:36" hidden="1" x14ac:dyDescent="0.2">
      <c r="A2569" s="1" t="str">
        <f t="shared" si="40"/>
        <v>GedlingMixed White and Black African</v>
      </c>
      <c r="B2569" s="3" t="s">
        <v>443</v>
      </c>
      <c r="C2569" s="3" t="s">
        <v>444</v>
      </c>
      <c r="D2569" s="3" t="s">
        <v>707</v>
      </c>
      <c r="E2569" s="5">
        <v>240</v>
      </c>
      <c r="F2569" s="5">
        <v>0</v>
      </c>
      <c r="G2569" s="5">
        <v>0</v>
      </c>
      <c r="H2569" s="5">
        <v>0</v>
      </c>
      <c r="I2569" s="5">
        <v>0</v>
      </c>
      <c r="J2569" s="5">
        <v>12</v>
      </c>
      <c r="K2569" s="5">
        <v>0</v>
      </c>
      <c r="L2569" s="5">
        <v>14</v>
      </c>
      <c r="M2569" s="5">
        <v>0</v>
      </c>
      <c r="N2569" s="5">
        <v>0</v>
      </c>
      <c r="O2569" s="6">
        <v>0</v>
      </c>
      <c r="P2569" s="6">
        <v>0</v>
      </c>
      <c r="Q2569" s="6">
        <v>0</v>
      </c>
      <c r="R2569" s="6">
        <v>0</v>
      </c>
      <c r="S2569" s="6">
        <v>5</v>
      </c>
      <c r="T2569" s="6">
        <v>0</v>
      </c>
      <c r="U2569" s="6">
        <v>5.833333333333333</v>
      </c>
      <c r="V2569" s="6">
        <v>0</v>
      </c>
      <c r="W2569" s="6">
        <v>0</v>
      </c>
      <c r="X2569" s="5">
        <v>61</v>
      </c>
      <c r="Y2569" s="5">
        <v>56</v>
      </c>
      <c r="Z2569" s="5">
        <v>3</v>
      </c>
      <c r="AA2569" s="5">
        <v>0</v>
      </c>
      <c r="AB2569" s="5">
        <v>0</v>
      </c>
      <c r="AC2569" s="5">
        <v>0</v>
      </c>
      <c r="AD2569" s="5">
        <v>61</v>
      </c>
      <c r="AE2569" s="5">
        <v>56</v>
      </c>
      <c r="AF2569" s="5">
        <v>3</v>
      </c>
      <c r="AG2569" s="6">
        <v>5.3571428571428568</v>
      </c>
      <c r="AH2569" s="6">
        <v>91.803278688524586</v>
      </c>
      <c r="AI2569" s="3"/>
      <c r="AJ2569" s="3"/>
    </row>
    <row r="2570" spans="1:36" hidden="1" x14ac:dyDescent="0.2">
      <c r="A2570" s="1" t="str">
        <f t="shared" si="40"/>
        <v>GedlingMixed White and Asian</v>
      </c>
      <c r="B2570" s="3" t="s">
        <v>443</v>
      </c>
      <c r="C2570" s="3" t="s">
        <v>444</v>
      </c>
      <c r="D2570" s="3" t="s">
        <v>708</v>
      </c>
      <c r="E2570" s="5">
        <v>521</v>
      </c>
      <c r="F2570" s="5">
        <v>0</v>
      </c>
      <c r="G2570" s="5">
        <v>3</v>
      </c>
      <c r="H2570" s="5">
        <v>3</v>
      </c>
      <c r="I2570" s="5">
        <v>0</v>
      </c>
      <c r="J2570" s="5">
        <v>21</v>
      </c>
      <c r="K2570" s="5">
        <v>0</v>
      </c>
      <c r="L2570" s="5">
        <v>11</v>
      </c>
      <c r="M2570" s="5">
        <v>0</v>
      </c>
      <c r="N2570" s="5">
        <v>0</v>
      </c>
      <c r="O2570" s="6">
        <v>0</v>
      </c>
      <c r="P2570" s="6">
        <v>0.57581573896353166</v>
      </c>
      <c r="Q2570" s="6">
        <v>0.57581573896353166</v>
      </c>
      <c r="R2570" s="6">
        <v>0</v>
      </c>
      <c r="S2570" s="6">
        <v>4.0307101727447217</v>
      </c>
      <c r="T2570" s="6">
        <v>0</v>
      </c>
      <c r="U2570" s="6">
        <v>2.1113243761996161</v>
      </c>
      <c r="V2570" s="6">
        <v>0</v>
      </c>
      <c r="W2570" s="6">
        <v>0</v>
      </c>
      <c r="X2570" s="5">
        <v>126</v>
      </c>
      <c r="Y2570" s="5">
        <v>118</v>
      </c>
      <c r="Z2570" s="5">
        <v>9</v>
      </c>
      <c r="AA2570" s="5">
        <v>0</v>
      </c>
      <c r="AB2570" s="5">
        <v>0</v>
      </c>
      <c r="AC2570" s="5">
        <v>0</v>
      </c>
      <c r="AD2570" s="5">
        <v>126</v>
      </c>
      <c r="AE2570" s="5">
        <v>118</v>
      </c>
      <c r="AF2570" s="5">
        <v>9</v>
      </c>
      <c r="AG2570" s="6">
        <v>7.6271186440677967</v>
      </c>
      <c r="AH2570" s="6">
        <v>93.650793650793645</v>
      </c>
      <c r="AI2570" s="3"/>
      <c r="AJ2570" s="3"/>
    </row>
    <row r="2571" spans="1:36" hidden="1" x14ac:dyDescent="0.2">
      <c r="A2571" s="1" t="str">
        <f t="shared" si="40"/>
        <v>GedlingMixed Other</v>
      </c>
      <c r="B2571" s="3" t="s">
        <v>443</v>
      </c>
      <c r="C2571" s="3" t="s">
        <v>444</v>
      </c>
      <c r="D2571" s="3" t="s">
        <v>709</v>
      </c>
      <c r="E2571" s="5">
        <v>358</v>
      </c>
      <c r="F2571" s="5">
        <v>0</v>
      </c>
      <c r="G2571" s="5">
        <v>3</v>
      </c>
      <c r="H2571" s="5">
        <v>3</v>
      </c>
      <c r="I2571" s="5">
        <v>0</v>
      </c>
      <c r="J2571" s="5">
        <v>31</v>
      </c>
      <c r="K2571" s="5">
        <v>0</v>
      </c>
      <c r="L2571" s="5">
        <v>18</v>
      </c>
      <c r="M2571" s="5">
        <v>0</v>
      </c>
      <c r="N2571" s="5">
        <v>0</v>
      </c>
      <c r="O2571" s="6">
        <v>0</v>
      </c>
      <c r="P2571" s="6">
        <v>0.83798882681564246</v>
      </c>
      <c r="Q2571" s="6">
        <v>0.83798882681564246</v>
      </c>
      <c r="R2571" s="6">
        <v>0</v>
      </c>
      <c r="S2571" s="6">
        <v>8.6592178770949726</v>
      </c>
      <c r="T2571" s="6">
        <v>0</v>
      </c>
      <c r="U2571" s="6">
        <v>5.027932960893855</v>
      </c>
      <c r="V2571" s="6">
        <v>0</v>
      </c>
      <c r="W2571" s="6">
        <v>0</v>
      </c>
      <c r="X2571" s="5">
        <v>85</v>
      </c>
      <c r="Y2571" s="5">
        <v>75</v>
      </c>
      <c r="Z2571" s="5">
        <v>2</v>
      </c>
      <c r="AA2571" s="5">
        <v>0</v>
      </c>
      <c r="AB2571" s="5">
        <v>0</v>
      </c>
      <c r="AC2571" s="5">
        <v>0</v>
      </c>
      <c r="AD2571" s="5">
        <v>85</v>
      </c>
      <c r="AE2571" s="5">
        <v>75</v>
      </c>
      <c r="AF2571" s="5">
        <v>2</v>
      </c>
      <c r="AG2571" s="6">
        <v>2.6666666666666665</v>
      </c>
      <c r="AH2571" s="6">
        <v>88.235294117647058</v>
      </c>
      <c r="AI2571" s="3"/>
      <c r="AJ2571" s="3"/>
    </row>
    <row r="2572" spans="1:36" hidden="1" x14ac:dyDescent="0.2">
      <c r="A2572" s="1" t="str">
        <f t="shared" si="40"/>
        <v>GedlingIndian</v>
      </c>
      <c r="B2572" s="3" t="s">
        <v>443</v>
      </c>
      <c r="C2572" s="3" t="s">
        <v>444</v>
      </c>
      <c r="D2572" s="3" t="s">
        <v>710</v>
      </c>
      <c r="E2572" s="5">
        <v>1366</v>
      </c>
      <c r="F2572" s="5">
        <v>0</v>
      </c>
      <c r="G2572" s="5">
        <v>5</v>
      </c>
      <c r="H2572" s="5">
        <v>5</v>
      </c>
      <c r="I2572" s="5">
        <v>0</v>
      </c>
      <c r="J2572" s="5">
        <v>29</v>
      </c>
      <c r="K2572" s="5">
        <v>0</v>
      </c>
      <c r="L2572" s="5">
        <v>20</v>
      </c>
      <c r="M2572" s="5">
        <v>0</v>
      </c>
      <c r="N2572" s="5">
        <v>0</v>
      </c>
      <c r="O2572" s="6">
        <v>0</v>
      </c>
      <c r="P2572" s="6">
        <v>0.36603221083455345</v>
      </c>
      <c r="Q2572" s="6">
        <v>0.36603221083455345</v>
      </c>
      <c r="R2572" s="6">
        <v>0</v>
      </c>
      <c r="S2572" s="6">
        <v>2.1229868228404101</v>
      </c>
      <c r="T2572" s="6">
        <v>0</v>
      </c>
      <c r="U2572" s="6">
        <v>1.4641288433382138</v>
      </c>
      <c r="V2572" s="6">
        <v>0</v>
      </c>
      <c r="W2572" s="6">
        <v>0</v>
      </c>
      <c r="X2572" s="5">
        <v>553</v>
      </c>
      <c r="Y2572" s="5">
        <v>502</v>
      </c>
      <c r="Z2572" s="5">
        <v>21</v>
      </c>
      <c r="AA2572" s="5">
        <v>0</v>
      </c>
      <c r="AB2572" s="5">
        <v>0</v>
      </c>
      <c r="AC2572" s="5">
        <v>0</v>
      </c>
      <c r="AD2572" s="5">
        <v>553</v>
      </c>
      <c r="AE2572" s="5">
        <v>502</v>
      </c>
      <c r="AF2572" s="5">
        <v>21</v>
      </c>
      <c r="AG2572" s="6">
        <v>4.1832669322709162</v>
      </c>
      <c r="AH2572" s="6">
        <v>90.777576853526227</v>
      </c>
      <c r="AI2572" s="3"/>
      <c r="AJ2572" s="3"/>
    </row>
    <row r="2573" spans="1:36" hidden="1" x14ac:dyDescent="0.2">
      <c r="A2573" s="1" t="str">
        <f t="shared" si="40"/>
        <v>GedlingPakistani</v>
      </c>
      <c r="B2573" s="3" t="s">
        <v>443</v>
      </c>
      <c r="C2573" s="3" t="s">
        <v>444</v>
      </c>
      <c r="D2573" s="3" t="s">
        <v>711</v>
      </c>
      <c r="E2573" s="5">
        <v>962</v>
      </c>
      <c r="F2573" s="5">
        <v>0</v>
      </c>
      <c r="G2573" s="5">
        <v>0</v>
      </c>
      <c r="H2573" s="5">
        <v>0</v>
      </c>
      <c r="I2573" s="5">
        <v>0</v>
      </c>
      <c r="J2573" s="5">
        <v>26</v>
      </c>
      <c r="K2573" s="5">
        <v>0</v>
      </c>
      <c r="L2573" s="5">
        <v>41</v>
      </c>
      <c r="M2573" s="5">
        <v>0</v>
      </c>
      <c r="N2573" s="5">
        <v>0</v>
      </c>
      <c r="O2573" s="6">
        <v>0</v>
      </c>
      <c r="P2573" s="6">
        <v>0</v>
      </c>
      <c r="Q2573" s="6">
        <v>0</v>
      </c>
      <c r="R2573" s="6">
        <v>0</v>
      </c>
      <c r="S2573" s="6">
        <v>2.7027027027027026</v>
      </c>
      <c r="T2573" s="6">
        <v>0</v>
      </c>
      <c r="U2573" s="6">
        <v>4.2619542619542621</v>
      </c>
      <c r="V2573" s="6">
        <v>0</v>
      </c>
      <c r="W2573" s="6">
        <v>0</v>
      </c>
      <c r="X2573" s="5">
        <v>364</v>
      </c>
      <c r="Y2573" s="5">
        <v>278</v>
      </c>
      <c r="Z2573" s="5">
        <v>23</v>
      </c>
      <c r="AA2573" s="5">
        <v>0</v>
      </c>
      <c r="AB2573" s="5">
        <v>0</v>
      </c>
      <c r="AC2573" s="5">
        <v>0</v>
      </c>
      <c r="AD2573" s="5">
        <v>364</v>
      </c>
      <c r="AE2573" s="5">
        <v>278</v>
      </c>
      <c r="AF2573" s="5">
        <v>23</v>
      </c>
      <c r="AG2573" s="6">
        <v>8.2733812949640289</v>
      </c>
      <c r="AH2573" s="6">
        <v>76.373626373626379</v>
      </c>
      <c r="AI2573" s="3"/>
      <c r="AJ2573" s="3"/>
    </row>
    <row r="2574" spans="1:36" hidden="1" x14ac:dyDescent="0.2">
      <c r="A2574" s="1" t="str">
        <f t="shared" si="40"/>
        <v>GedlingBangladeshi</v>
      </c>
      <c r="B2574" s="3" t="s">
        <v>443</v>
      </c>
      <c r="C2574" s="3" t="s">
        <v>444</v>
      </c>
      <c r="D2574" s="3" t="s">
        <v>712</v>
      </c>
      <c r="E2574" s="5">
        <v>67</v>
      </c>
      <c r="F2574" s="5">
        <v>0</v>
      </c>
      <c r="G2574" s="5">
        <v>0</v>
      </c>
      <c r="H2574" s="5">
        <v>0</v>
      </c>
      <c r="I2574" s="5">
        <v>0</v>
      </c>
      <c r="J2574" s="5">
        <v>0</v>
      </c>
      <c r="K2574" s="5">
        <v>0</v>
      </c>
      <c r="L2574" s="5">
        <v>1</v>
      </c>
      <c r="M2574" s="5">
        <v>0</v>
      </c>
      <c r="N2574" s="5">
        <v>0</v>
      </c>
      <c r="O2574" s="6">
        <v>0</v>
      </c>
      <c r="P2574" s="6">
        <v>0</v>
      </c>
      <c r="Q2574" s="6">
        <v>0</v>
      </c>
      <c r="R2574" s="6">
        <v>0</v>
      </c>
      <c r="S2574" s="6">
        <v>0</v>
      </c>
      <c r="T2574" s="6">
        <v>0</v>
      </c>
      <c r="U2574" s="6">
        <v>1.4925373134328359</v>
      </c>
      <c r="V2574" s="6">
        <v>0</v>
      </c>
      <c r="W2574" s="6">
        <v>0</v>
      </c>
      <c r="X2574" s="5">
        <v>26</v>
      </c>
      <c r="Y2574" s="5">
        <v>19</v>
      </c>
      <c r="Z2574" s="5">
        <v>5</v>
      </c>
      <c r="AA2574" s="5">
        <v>0</v>
      </c>
      <c r="AB2574" s="5">
        <v>0</v>
      </c>
      <c r="AC2574" s="5">
        <v>0</v>
      </c>
      <c r="AD2574" s="5">
        <v>26</v>
      </c>
      <c r="AE2574" s="5">
        <v>19</v>
      </c>
      <c r="AF2574" s="5">
        <v>5</v>
      </c>
      <c r="AG2574" s="6">
        <v>26.315789473684209</v>
      </c>
      <c r="AH2574" s="6">
        <v>73.07692307692308</v>
      </c>
      <c r="AI2574" s="3"/>
      <c r="AJ2574" s="3"/>
    </row>
    <row r="2575" spans="1:36" hidden="1" x14ac:dyDescent="0.2">
      <c r="A2575" s="1" t="str">
        <f t="shared" si="40"/>
        <v>GedlingChinese</v>
      </c>
      <c r="B2575" s="3" t="s">
        <v>443</v>
      </c>
      <c r="C2575" s="3" t="s">
        <v>444</v>
      </c>
      <c r="D2575" s="3" t="s">
        <v>713</v>
      </c>
      <c r="E2575" s="5">
        <v>411</v>
      </c>
      <c r="F2575" s="5">
        <v>0</v>
      </c>
      <c r="G2575" s="5">
        <v>2</v>
      </c>
      <c r="H2575" s="5">
        <v>2</v>
      </c>
      <c r="I2575" s="5">
        <v>0</v>
      </c>
      <c r="J2575" s="5">
        <v>7</v>
      </c>
      <c r="K2575" s="5">
        <v>0</v>
      </c>
      <c r="L2575" s="5">
        <v>8</v>
      </c>
      <c r="M2575" s="5">
        <v>0</v>
      </c>
      <c r="N2575" s="5">
        <v>0</v>
      </c>
      <c r="O2575" s="6">
        <v>0</v>
      </c>
      <c r="P2575" s="6">
        <v>0.48661800486618007</v>
      </c>
      <c r="Q2575" s="6">
        <v>0.48661800486618007</v>
      </c>
      <c r="R2575" s="6">
        <v>0</v>
      </c>
      <c r="S2575" s="6">
        <v>1.7031630170316301</v>
      </c>
      <c r="T2575" s="6">
        <v>0</v>
      </c>
      <c r="U2575" s="6">
        <v>1.9464720194647203</v>
      </c>
      <c r="V2575" s="6">
        <v>0</v>
      </c>
      <c r="W2575" s="6">
        <v>0</v>
      </c>
      <c r="X2575" s="5">
        <v>165</v>
      </c>
      <c r="Y2575" s="5">
        <v>154</v>
      </c>
      <c r="Z2575" s="5">
        <v>7</v>
      </c>
      <c r="AA2575" s="5">
        <v>0</v>
      </c>
      <c r="AB2575" s="5">
        <v>0</v>
      </c>
      <c r="AC2575" s="5">
        <v>0</v>
      </c>
      <c r="AD2575" s="5">
        <v>165</v>
      </c>
      <c r="AE2575" s="5">
        <v>154</v>
      </c>
      <c r="AF2575" s="5">
        <v>7</v>
      </c>
      <c r="AG2575" s="6">
        <v>4.5454545454545459</v>
      </c>
      <c r="AH2575" s="6">
        <v>93.333333333333329</v>
      </c>
      <c r="AI2575" s="3"/>
      <c r="AJ2575" s="3"/>
    </row>
    <row r="2576" spans="1:36" hidden="1" x14ac:dyDescent="0.2">
      <c r="A2576" s="1" t="str">
        <f t="shared" si="40"/>
        <v>GedlingAsian Other</v>
      </c>
      <c r="B2576" s="3" t="s">
        <v>443</v>
      </c>
      <c r="C2576" s="3" t="s">
        <v>444</v>
      </c>
      <c r="D2576" s="3" t="s">
        <v>714</v>
      </c>
      <c r="E2576" s="5">
        <v>537</v>
      </c>
      <c r="F2576" s="5">
        <v>0</v>
      </c>
      <c r="G2576" s="5">
        <v>1</v>
      </c>
      <c r="H2576" s="5">
        <v>1</v>
      </c>
      <c r="I2576" s="5">
        <v>0</v>
      </c>
      <c r="J2576" s="5">
        <v>12</v>
      </c>
      <c r="K2576" s="5">
        <v>0</v>
      </c>
      <c r="L2576" s="5">
        <v>12</v>
      </c>
      <c r="M2576" s="5">
        <v>0</v>
      </c>
      <c r="N2576" s="5">
        <v>0</v>
      </c>
      <c r="O2576" s="6">
        <v>0</v>
      </c>
      <c r="P2576" s="6">
        <v>0.18621973929236499</v>
      </c>
      <c r="Q2576" s="6">
        <v>0.18621973929236499</v>
      </c>
      <c r="R2576" s="6">
        <v>0</v>
      </c>
      <c r="S2576" s="6">
        <v>2.2346368715083798</v>
      </c>
      <c r="T2576" s="6">
        <v>0</v>
      </c>
      <c r="U2576" s="6">
        <v>2.2346368715083798</v>
      </c>
      <c r="V2576" s="6">
        <v>0</v>
      </c>
      <c r="W2576" s="6">
        <v>0</v>
      </c>
      <c r="X2576" s="5">
        <v>252</v>
      </c>
      <c r="Y2576" s="5">
        <v>202</v>
      </c>
      <c r="Z2576" s="5">
        <v>10</v>
      </c>
      <c r="AA2576" s="5">
        <v>0</v>
      </c>
      <c r="AB2576" s="5">
        <v>0</v>
      </c>
      <c r="AC2576" s="5">
        <v>0</v>
      </c>
      <c r="AD2576" s="5">
        <v>252</v>
      </c>
      <c r="AE2576" s="5">
        <v>202</v>
      </c>
      <c r="AF2576" s="5">
        <v>10</v>
      </c>
      <c r="AG2576" s="6">
        <v>4.9504950495049505</v>
      </c>
      <c r="AH2576" s="6">
        <v>80.158730158730165</v>
      </c>
      <c r="AI2576" s="3"/>
      <c r="AJ2576" s="3"/>
    </row>
    <row r="2577" spans="1:36" hidden="1" x14ac:dyDescent="0.2">
      <c r="A2577" s="1" t="str">
        <f t="shared" si="40"/>
        <v>GedlingBlack African</v>
      </c>
      <c r="B2577" s="3" t="s">
        <v>443</v>
      </c>
      <c r="C2577" s="3" t="s">
        <v>444</v>
      </c>
      <c r="D2577" s="3" t="s">
        <v>715</v>
      </c>
      <c r="E2577" s="5">
        <v>370</v>
      </c>
      <c r="F2577" s="5">
        <v>0</v>
      </c>
      <c r="G2577" s="5">
        <v>13</v>
      </c>
      <c r="H2577" s="5">
        <v>13</v>
      </c>
      <c r="I2577" s="5">
        <v>0</v>
      </c>
      <c r="J2577" s="5">
        <v>49</v>
      </c>
      <c r="K2577" s="5">
        <v>0</v>
      </c>
      <c r="L2577" s="5">
        <v>39</v>
      </c>
      <c r="M2577" s="5">
        <v>0</v>
      </c>
      <c r="N2577" s="5">
        <v>0</v>
      </c>
      <c r="O2577" s="6">
        <v>0</v>
      </c>
      <c r="P2577" s="6">
        <v>3.5135135135135136</v>
      </c>
      <c r="Q2577" s="6">
        <v>3.5135135135135136</v>
      </c>
      <c r="R2577" s="6">
        <v>0</v>
      </c>
      <c r="S2577" s="6">
        <v>13.243243243243244</v>
      </c>
      <c r="T2577" s="6">
        <v>0</v>
      </c>
      <c r="U2577" s="6">
        <v>10.54054054054054</v>
      </c>
      <c r="V2577" s="6">
        <v>0</v>
      </c>
      <c r="W2577" s="6">
        <v>0</v>
      </c>
      <c r="X2577" s="5">
        <v>166</v>
      </c>
      <c r="Y2577" s="5">
        <v>147</v>
      </c>
      <c r="Z2577" s="5">
        <v>17</v>
      </c>
      <c r="AA2577" s="5">
        <v>0</v>
      </c>
      <c r="AB2577" s="5">
        <v>0</v>
      </c>
      <c r="AC2577" s="5">
        <v>0</v>
      </c>
      <c r="AD2577" s="5">
        <v>166</v>
      </c>
      <c r="AE2577" s="5">
        <v>147</v>
      </c>
      <c r="AF2577" s="5">
        <v>17</v>
      </c>
      <c r="AG2577" s="6">
        <v>11.564625850340136</v>
      </c>
      <c r="AH2577" s="6">
        <v>88.554216867469876</v>
      </c>
      <c r="AI2577" s="3"/>
      <c r="AJ2577" s="3"/>
    </row>
    <row r="2578" spans="1:36" hidden="1" x14ac:dyDescent="0.2">
      <c r="A2578" s="1" t="str">
        <f t="shared" si="40"/>
        <v>GedlingBlack Caribbean</v>
      </c>
      <c r="B2578" s="3" t="s">
        <v>443</v>
      </c>
      <c r="C2578" s="3" t="s">
        <v>444</v>
      </c>
      <c r="D2578" s="3" t="s">
        <v>716</v>
      </c>
      <c r="E2578" s="5">
        <v>1118</v>
      </c>
      <c r="F2578" s="5">
        <v>0</v>
      </c>
      <c r="G2578" s="5">
        <v>6</v>
      </c>
      <c r="H2578" s="5">
        <v>6</v>
      </c>
      <c r="I2578" s="5">
        <v>0</v>
      </c>
      <c r="J2578" s="5">
        <v>86</v>
      </c>
      <c r="K2578" s="5">
        <v>0</v>
      </c>
      <c r="L2578" s="5">
        <v>69</v>
      </c>
      <c r="M2578" s="5">
        <v>0</v>
      </c>
      <c r="N2578" s="5">
        <v>0</v>
      </c>
      <c r="O2578" s="6">
        <v>0</v>
      </c>
      <c r="P2578" s="6">
        <v>0.53667262969588547</v>
      </c>
      <c r="Q2578" s="6">
        <v>0.53667262969588547</v>
      </c>
      <c r="R2578" s="6">
        <v>0</v>
      </c>
      <c r="S2578" s="6">
        <v>7.6923076923076925</v>
      </c>
      <c r="T2578" s="6">
        <v>0</v>
      </c>
      <c r="U2578" s="6">
        <v>6.1717352415026836</v>
      </c>
      <c r="V2578" s="6">
        <v>0</v>
      </c>
      <c r="W2578" s="6">
        <v>0</v>
      </c>
      <c r="X2578" s="5">
        <v>449</v>
      </c>
      <c r="Y2578" s="5">
        <v>419</v>
      </c>
      <c r="Z2578" s="5">
        <v>17</v>
      </c>
      <c r="AA2578" s="5">
        <v>0</v>
      </c>
      <c r="AB2578" s="5">
        <v>0</v>
      </c>
      <c r="AC2578" s="5">
        <v>0</v>
      </c>
      <c r="AD2578" s="5">
        <v>449</v>
      </c>
      <c r="AE2578" s="5">
        <v>419</v>
      </c>
      <c r="AF2578" s="5">
        <v>17</v>
      </c>
      <c r="AG2578" s="6">
        <v>4.0572792362768499</v>
      </c>
      <c r="AH2578" s="6">
        <v>93.318485523385306</v>
      </c>
      <c r="AI2578" s="3"/>
      <c r="AJ2578" s="3"/>
    </row>
    <row r="2579" spans="1:36" hidden="1" x14ac:dyDescent="0.2">
      <c r="A2579" s="1" t="str">
        <f t="shared" si="40"/>
        <v>GedlingBlack Other</v>
      </c>
      <c r="B2579" s="3" t="s">
        <v>443</v>
      </c>
      <c r="C2579" s="3" t="s">
        <v>444</v>
      </c>
      <c r="D2579" s="3" t="s">
        <v>717</v>
      </c>
      <c r="E2579" s="5">
        <v>165</v>
      </c>
      <c r="F2579" s="5">
        <v>0</v>
      </c>
      <c r="G2579" s="5">
        <v>4</v>
      </c>
      <c r="H2579" s="5">
        <v>4</v>
      </c>
      <c r="I2579" s="5">
        <v>0</v>
      </c>
      <c r="J2579" s="5">
        <v>13</v>
      </c>
      <c r="K2579" s="5">
        <v>0</v>
      </c>
      <c r="L2579" s="5">
        <v>9</v>
      </c>
      <c r="M2579" s="5">
        <v>0</v>
      </c>
      <c r="N2579" s="5">
        <v>0</v>
      </c>
      <c r="O2579" s="6">
        <v>0</v>
      </c>
      <c r="P2579" s="6">
        <v>2.4242424242424243</v>
      </c>
      <c r="Q2579" s="6">
        <v>2.4242424242424243</v>
      </c>
      <c r="R2579" s="6">
        <v>0</v>
      </c>
      <c r="S2579" s="6">
        <v>7.8787878787878789</v>
      </c>
      <c r="T2579" s="6">
        <v>0</v>
      </c>
      <c r="U2579" s="6">
        <v>5.4545454545454541</v>
      </c>
      <c r="V2579" s="6">
        <v>0</v>
      </c>
      <c r="W2579" s="6">
        <v>0</v>
      </c>
      <c r="X2579" s="5">
        <v>73</v>
      </c>
      <c r="Y2579" s="5">
        <v>69</v>
      </c>
      <c r="Z2579" s="5">
        <v>7</v>
      </c>
      <c r="AA2579" s="5">
        <v>0</v>
      </c>
      <c r="AB2579" s="5">
        <v>0</v>
      </c>
      <c r="AC2579" s="5">
        <v>0</v>
      </c>
      <c r="AD2579" s="5">
        <v>73</v>
      </c>
      <c r="AE2579" s="5">
        <v>69</v>
      </c>
      <c r="AF2579" s="5">
        <v>7</v>
      </c>
      <c r="AG2579" s="6">
        <v>10.144927536231885</v>
      </c>
      <c r="AH2579" s="6">
        <v>94.520547945205479</v>
      </c>
      <c r="AI2579" s="3"/>
      <c r="AJ2579" s="3"/>
    </row>
    <row r="2580" spans="1:36" hidden="1" x14ac:dyDescent="0.2">
      <c r="A2580" s="1" t="str">
        <f t="shared" si="40"/>
        <v>GedlingArab</v>
      </c>
      <c r="B2580" s="3" t="s">
        <v>443</v>
      </c>
      <c r="C2580" s="3" t="s">
        <v>444</v>
      </c>
      <c r="D2580" s="3" t="s">
        <v>699</v>
      </c>
      <c r="E2580" s="5">
        <v>68</v>
      </c>
      <c r="F2580" s="5">
        <v>0</v>
      </c>
      <c r="G2580" s="5">
        <v>0</v>
      </c>
      <c r="H2580" s="5">
        <v>0</v>
      </c>
      <c r="I2580" s="5">
        <v>0</v>
      </c>
      <c r="J2580" s="5">
        <v>5</v>
      </c>
      <c r="K2580" s="5">
        <v>0</v>
      </c>
      <c r="L2580" s="5">
        <v>5</v>
      </c>
      <c r="M2580" s="5">
        <v>0</v>
      </c>
      <c r="N2580" s="5">
        <v>0</v>
      </c>
      <c r="O2580" s="6">
        <v>0</v>
      </c>
      <c r="P2580" s="6">
        <v>0</v>
      </c>
      <c r="Q2580" s="6">
        <v>0</v>
      </c>
      <c r="R2580" s="6">
        <v>0</v>
      </c>
      <c r="S2580" s="6">
        <v>7.3529411764705879</v>
      </c>
      <c r="T2580" s="6">
        <v>0</v>
      </c>
      <c r="U2580" s="6">
        <v>7.3529411764705879</v>
      </c>
      <c r="V2580" s="6">
        <v>0</v>
      </c>
      <c r="W2580" s="6">
        <v>0</v>
      </c>
      <c r="X2580" s="5">
        <v>34</v>
      </c>
      <c r="Y2580" s="5">
        <v>29</v>
      </c>
      <c r="Z2580" s="5">
        <v>1</v>
      </c>
      <c r="AA2580" s="5">
        <v>0</v>
      </c>
      <c r="AB2580" s="5">
        <v>0</v>
      </c>
      <c r="AC2580" s="5">
        <v>0</v>
      </c>
      <c r="AD2580" s="5">
        <v>34</v>
      </c>
      <c r="AE2580" s="5">
        <v>29</v>
      </c>
      <c r="AF2580" s="5">
        <v>1</v>
      </c>
      <c r="AG2580" s="6">
        <v>3.4482758620689653</v>
      </c>
      <c r="AH2580" s="6">
        <v>85.294117647058826</v>
      </c>
      <c r="AI2580" s="3"/>
      <c r="AJ2580" s="3"/>
    </row>
    <row r="2581" spans="1:36" hidden="1" x14ac:dyDescent="0.2">
      <c r="A2581" s="1" t="str">
        <f t="shared" si="40"/>
        <v>GedlingOther</v>
      </c>
      <c r="B2581" s="3" t="s">
        <v>443</v>
      </c>
      <c r="C2581" s="3" t="s">
        <v>444</v>
      </c>
      <c r="D2581" s="3" t="s">
        <v>718</v>
      </c>
      <c r="E2581" s="5">
        <v>204</v>
      </c>
      <c r="F2581" s="5">
        <v>0</v>
      </c>
      <c r="G2581" s="5">
        <v>0</v>
      </c>
      <c r="H2581" s="5">
        <v>0</v>
      </c>
      <c r="I2581" s="5">
        <v>0</v>
      </c>
      <c r="J2581" s="5">
        <v>0</v>
      </c>
      <c r="K2581" s="5">
        <v>0</v>
      </c>
      <c r="L2581" s="5">
        <v>7</v>
      </c>
      <c r="M2581" s="5">
        <v>0</v>
      </c>
      <c r="N2581" s="5">
        <v>0</v>
      </c>
      <c r="O2581" s="6">
        <v>0</v>
      </c>
      <c r="P2581" s="6">
        <v>0</v>
      </c>
      <c r="Q2581" s="6">
        <v>0</v>
      </c>
      <c r="R2581" s="6">
        <v>0</v>
      </c>
      <c r="S2581" s="6">
        <v>0</v>
      </c>
      <c r="T2581" s="6">
        <v>0</v>
      </c>
      <c r="U2581" s="6">
        <v>3.4313725490196076</v>
      </c>
      <c r="V2581" s="6">
        <v>0</v>
      </c>
      <c r="W2581" s="6">
        <v>0</v>
      </c>
      <c r="X2581" s="5">
        <v>86</v>
      </c>
      <c r="Y2581" s="5">
        <v>76</v>
      </c>
      <c r="Z2581" s="5">
        <v>8</v>
      </c>
      <c r="AA2581" s="5">
        <v>0</v>
      </c>
      <c r="AB2581" s="5">
        <v>0</v>
      </c>
      <c r="AC2581" s="5">
        <v>0</v>
      </c>
      <c r="AD2581" s="5">
        <v>86</v>
      </c>
      <c r="AE2581" s="5">
        <v>76</v>
      </c>
      <c r="AF2581" s="5">
        <v>8</v>
      </c>
      <c r="AG2581" s="6">
        <v>10.526315789473685</v>
      </c>
      <c r="AH2581" s="6">
        <v>88.372093023255815</v>
      </c>
      <c r="AI2581" s="3"/>
      <c r="AJ2581" s="3"/>
    </row>
    <row r="2582" spans="1:36" x14ac:dyDescent="0.2">
      <c r="A2582" s="1" t="str">
        <f t="shared" si="40"/>
        <v>GloucesterAll people</v>
      </c>
      <c r="B2582" s="3" t="s">
        <v>271</v>
      </c>
      <c r="C2582" s="3" t="s">
        <v>272</v>
      </c>
      <c r="D2582" s="3" t="s">
        <v>700</v>
      </c>
      <c r="E2582" s="5">
        <v>121688</v>
      </c>
      <c r="F2582" s="5">
        <v>8623</v>
      </c>
      <c r="G2582" s="5">
        <v>7714</v>
      </c>
      <c r="H2582" s="5">
        <v>8623</v>
      </c>
      <c r="I2582" s="5">
        <v>1814</v>
      </c>
      <c r="J2582" s="5">
        <v>10570</v>
      </c>
      <c r="K2582" s="5">
        <v>6406</v>
      </c>
      <c r="L2582" s="5">
        <v>22068</v>
      </c>
      <c r="M2582" s="5">
        <v>18794</v>
      </c>
      <c r="N2582" s="5">
        <v>0</v>
      </c>
      <c r="O2582" s="6">
        <v>7.0861547564262706</v>
      </c>
      <c r="P2582" s="6">
        <v>6.3391624482282563</v>
      </c>
      <c r="Q2582" s="6">
        <v>7.0861547564262706</v>
      </c>
      <c r="R2582" s="6">
        <v>1.4906975215304714</v>
      </c>
      <c r="S2582" s="6">
        <v>8.6861481822365398</v>
      </c>
      <c r="T2582" s="6">
        <v>5.2642824271908486</v>
      </c>
      <c r="U2582" s="6">
        <v>18.134902373282493</v>
      </c>
      <c r="V2582" s="6">
        <v>15.444415225823418</v>
      </c>
      <c r="W2582" s="6">
        <v>0</v>
      </c>
      <c r="X2582" s="5">
        <v>42782</v>
      </c>
      <c r="Y2582" s="5">
        <v>37709</v>
      </c>
      <c r="Z2582" s="5">
        <v>1936</v>
      </c>
      <c r="AA2582" s="5">
        <v>0</v>
      </c>
      <c r="AB2582" s="5">
        <v>0</v>
      </c>
      <c r="AC2582" s="5">
        <v>0</v>
      </c>
      <c r="AD2582" s="5">
        <v>42782</v>
      </c>
      <c r="AE2582" s="5">
        <v>37709</v>
      </c>
      <c r="AF2582" s="5">
        <v>1936</v>
      </c>
      <c r="AG2582" s="6">
        <v>5.1340528786231401</v>
      </c>
      <c r="AH2582" s="6">
        <v>88.142209340376795</v>
      </c>
      <c r="AI2582" s="3"/>
      <c r="AJ2582" s="3"/>
    </row>
    <row r="2583" spans="1:36" hidden="1" x14ac:dyDescent="0.2">
      <c r="A2583" s="1" t="str">
        <f t="shared" si="40"/>
        <v>GloucesterWhite British</v>
      </c>
      <c r="B2583" s="3" t="s">
        <v>271</v>
      </c>
      <c r="C2583" s="3" t="s">
        <v>272</v>
      </c>
      <c r="D2583" s="3" t="s">
        <v>701</v>
      </c>
      <c r="E2583" s="5">
        <v>102912</v>
      </c>
      <c r="F2583" s="5">
        <v>6647</v>
      </c>
      <c r="G2583" s="5">
        <v>6420</v>
      </c>
      <c r="H2583" s="5">
        <v>6647</v>
      </c>
      <c r="I2583" s="5">
        <v>1341</v>
      </c>
      <c r="J2583" s="5">
        <v>8758</v>
      </c>
      <c r="K2583" s="5">
        <v>5589</v>
      </c>
      <c r="L2583" s="5">
        <v>15072</v>
      </c>
      <c r="M2583" s="5">
        <v>11192</v>
      </c>
      <c r="N2583" s="5">
        <v>0</v>
      </c>
      <c r="O2583" s="6">
        <v>6.4589163557213931</v>
      </c>
      <c r="P2583" s="6">
        <v>6.2383395522388057</v>
      </c>
      <c r="Q2583" s="6">
        <v>6.4589163557213931</v>
      </c>
      <c r="R2583" s="6">
        <v>1.3030550373134329</v>
      </c>
      <c r="S2583" s="6">
        <v>8.5101834577114435</v>
      </c>
      <c r="T2583" s="6">
        <v>5.4308535447761193</v>
      </c>
      <c r="U2583" s="6">
        <v>14.645522388059701</v>
      </c>
      <c r="V2583" s="6">
        <v>10.875310945273633</v>
      </c>
      <c r="W2583" s="6">
        <v>0</v>
      </c>
      <c r="X2583" s="5">
        <v>35331</v>
      </c>
      <c r="Y2583" s="5">
        <v>31335</v>
      </c>
      <c r="Z2583" s="5">
        <v>1518</v>
      </c>
      <c r="AA2583" s="5">
        <v>0</v>
      </c>
      <c r="AB2583" s="5">
        <v>0</v>
      </c>
      <c r="AC2583" s="5">
        <v>0</v>
      </c>
      <c r="AD2583" s="5">
        <v>35331</v>
      </c>
      <c r="AE2583" s="5">
        <v>31335</v>
      </c>
      <c r="AF2583" s="5">
        <v>1518</v>
      </c>
      <c r="AG2583" s="6">
        <v>4.8444231689803736</v>
      </c>
      <c r="AH2583" s="6">
        <v>88.689819138999752</v>
      </c>
      <c r="AI2583" s="3"/>
      <c r="AJ2583" s="3"/>
    </row>
    <row r="2584" spans="1:36" hidden="1" x14ac:dyDescent="0.2">
      <c r="A2584" s="1" t="str">
        <f t="shared" si="40"/>
        <v>GloucesterMinorities - all other than White British</v>
      </c>
      <c r="B2584" s="3" t="s">
        <v>271</v>
      </c>
      <c r="C2584" s="3" t="s">
        <v>272</v>
      </c>
      <c r="D2584" s="3" t="s">
        <v>702</v>
      </c>
      <c r="E2584" s="5">
        <v>18776</v>
      </c>
      <c r="F2584" s="5">
        <v>1976</v>
      </c>
      <c r="G2584" s="5">
        <v>1294</v>
      </c>
      <c r="H2584" s="5">
        <v>1976</v>
      </c>
      <c r="I2584" s="5">
        <v>473</v>
      </c>
      <c r="J2584" s="5">
        <v>1812</v>
      </c>
      <c r="K2584" s="5">
        <v>817</v>
      </c>
      <c r="L2584" s="5">
        <v>6996</v>
      </c>
      <c r="M2584" s="5">
        <v>7602</v>
      </c>
      <c r="N2584" s="5">
        <v>0</v>
      </c>
      <c r="O2584" s="6">
        <v>10.524073285044738</v>
      </c>
      <c r="P2584" s="6">
        <v>6.8917767362590538</v>
      </c>
      <c r="Q2584" s="6">
        <v>10.524073285044738</v>
      </c>
      <c r="R2584" s="6">
        <v>2.5191734128674903</v>
      </c>
      <c r="S2584" s="6">
        <v>9.6506178099701749</v>
      </c>
      <c r="T2584" s="6">
        <v>4.3512995313165748</v>
      </c>
      <c r="U2584" s="6">
        <v>37.260332339156371</v>
      </c>
      <c r="V2584" s="6">
        <v>40.487856838517253</v>
      </c>
      <c r="W2584" s="6">
        <v>0</v>
      </c>
      <c r="X2584" s="5">
        <v>7451</v>
      </c>
      <c r="Y2584" s="5">
        <v>6374</v>
      </c>
      <c r="Z2584" s="5">
        <v>418</v>
      </c>
      <c r="AA2584" s="5">
        <v>0</v>
      </c>
      <c r="AB2584" s="5">
        <v>0</v>
      </c>
      <c r="AC2584" s="5">
        <v>0</v>
      </c>
      <c r="AD2584" s="5">
        <v>7451</v>
      </c>
      <c r="AE2584" s="5">
        <v>6374</v>
      </c>
      <c r="AF2584" s="5">
        <v>418</v>
      </c>
      <c r="AG2584" s="6">
        <v>6.5578914339504237</v>
      </c>
      <c r="AH2584" s="6">
        <v>85.545564353778019</v>
      </c>
      <c r="AI2584" s="3"/>
      <c r="AJ2584" s="3"/>
    </row>
    <row r="2585" spans="1:36" hidden="1" x14ac:dyDescent="0.2">
      <c r="A2585" s="1" t="str">
        <f t="shared" si="40"/>
        <v>GloucesterWhite Irish</v>
      </c>
      <c r="B2585" s="3" t="s">
        <v>271</v>
      </c>
      <c r="C2585" s="3" t="s">
        <v>272</v>
      </c>
      <c r="D2585" s="3" t="s">
        <v>703</v>
      </c>
      <c r="E2585" s="5">
        <v>850</v>
      </c>
      <c r="F2585" s="5">
        <v>73</v>
      </c>
      <c r="G2585" s="5">
        <v>37</v>
      </c>
      <c r="H2585" s="5">
        <v>73</v>
      </c>
      <c r="I2585" s="5">
        <v>19</v>
      </c>
      <c r="J2585" s="5">
        <v>73</v>
      </c>
      <c r="K2585" s="5">
        <v>26</v>
      </c>
      <c r="L2585" s="5">
        <v>192</v>
      </c>
      <c r="M2585" s="5">
        <v>148</v>
      </c>
      <c r="N2585" s="5">
        <v>0</v>
      </c>
      <c r="O2585" s="6">
        <v>8.5882352941176467</v>
      </c>
      <c r="P2585" s="6">
        <v>4.3529411764705879</v>
      </c>
      <c r="Q2585" s="6">
        <v>8.5882352941176467</v>
      </c>
      <c r="R2585" s="6">
        <v>2.2352941176470589</v>
      </c>
      <c r="S2585" s="6">
        <v>8.5882352941176467</v>
      </c>
      <c r="T2585" s="6">
        <v>3.0588235294117645</v>
      </c>
      <c r="U2585" s="6">
        <v>22.588235294117649</v>
      </c>
      <c r="V2585" s="6">
        <v>17.411764705882351</v>
      </c>
      <c r="W2585" s="6">
        <v>0</v>
      </c>
      <c r="X2585" s="5">
        <v>214</v>
      </c>
      <c r="Y2585" s="5">
        <v>192</v>
      </c>
      <c r="Z2585" s="5">
        <v>5</v>
      </c>
      <c r="AA2585" s="5">
        <v>0</v>
      </c>
      <c r="AB2585" s="5">
        <v>0</v>
      </c>
      <c r="AC2585" s="5">
        <v>0</v>
      </c>
      <c r="AD2585" s="5">
        <v>214</v>
      </c>
      <c r="AE2585" s="5">
        <v>192</v>
      </c>
      <c r="AF2585" s="5">
        <v>5</v>
      </c>
      <c r="AG2585" s="6">
        <v>2.6041666666666665</v>
      </c>
      <c r="AH2585" s="6">
        <v>89.719626168224295</v>
      </c>
      <c r="AI2585" s="3"/>
      <c r="AJ2585" s="3"/>
    </row>
    <row r="2586" spans="1:36" hidden="1" x14ac:dyDescent="0.2">
      <c r="A2586" s="1" t="str">
        <f t="shared" si="40"/>
        <v>GloucesterWhite Gyspy or Irish Traveller</v>
      </c>
      <c r="B2586" s="3" t="s">
        <v>271</v>
      </c>
      <c r="C2586" s="3" t="s">
        <v>272</v>
      </c>
      <c r="D2586" s="3" t="s">
        <v>704</v>
      </c>
      <c r="E2586" s="5">
        <v>136</v>
      </c>
      <c r="F2586" s="5">
        <v>24</v>
      </c>
      <c r="G2586" s="5">
        <v>17</v>
      </c>
      <c r="H2586" s="5">
        <v>24</v>
      </c>
      <c r="I2586" s="5">
        <v>2</v>
      </c>
      <c r="J2586" s="5">
        <v>17</v>
      </c>
      <c r="K2586" s="5">
        <v>10</v>
      </c>
      <c r="L2586" s="5">
        <v>47</v>
      </c>
      <c r="M2586" s="5">
        <v>37</v>
      </c>
      <c r="N2586" s="5">
        <v>0</v>
      </c>
      <c r="O2586" s="6">
        <v>17.647058823529413</v>
      </c>
      <c r="P2586" s="6">
        <v>12.5</v>
      </c>
      <c r="Q2586" s="6">
        <v>17.647058823529413</v>
      </c>
      <c r="R2586" s="6">
        <v>1.4705882352941178</v>
      </c>
      <c r="S2586" s="6">
        <v>12.5</v>
      </c>
      <c r="T2586" s="6">
        <v>7.3529411764705879</v>
      </c>
      <c r="U2586" s="6">
        <v>34.558823529411768</v>
      </c>
      <c r="V2586" s="6">
        <v>27.205882352941178</v>
      </c>
      <c r="W2586" s="6">
        <v>0</v>
      </c>
      <c r="X2586" s="5">
        <v>61</v>
      </c>
      <c r="Y2586" s="5">
        <v>37</v>
      </c>
      <c r="Z2586" s="5">
        <v>6</v>
      </c>
      <c r="AA2586" s="5">
        <v>0</v>
      </c>
      <c r="AB2586" s="5">
        <v>0</v>
      </c>
      <c r="AC2586" s="5">
        <v>0</v>
      </c>
      <c r="AD2586" s="5">
        <v>61</v>
      </c>
      <c r="AE2586" s="5">
        <v>37</v>
      </c>
      <c r="AF2586" s="5">
        <v>6</v>
      </c>
      <c r="AG2586" s="6">
        <v>16.216216216216218</v>
      </c>
      <c r="AH2586" s="6">
        <v>60.655737704918032</v>
      </c>
      <c r="AI2586" s="3"/>
      <c r="AJ2586" s="3"/>
    </row>
    <row r="2587" spans="1:36" hidden="1" x14ac:dyDescent="0.2">
      <c r="A2587" s="1" t="str">
        <f t="shared" si="40"/>
        <v>GloucesterWhite Other</v>
      </c>
      <c r="B2587" s="3" t="s">
        <v>271</v>
      </c>
      <c r="C2587" s="3" t="s">
        <v>272</v>
      </c>
      <c r="D2587" s="3" t="s">
        <v>705</v>
      </c>
      <c r="E2587" s="5">
        <v>4564</v>
      </c>
      <c r="F2587" s="5">
        <v>692</v>
      </c>
      <c r="G2587" s="5">
        <v>261</v>
      </c>
      <c r="H2587" s="5">
        <v>692</v>
      </c>
      <c r="I2587" s="5">
        <v>161</v>
      </c>
      <c r="J2587" s="5">
        <v>386</v>
      </c>
      <c r="K2587" s="5">
        <v>275</v>
      </c>
      <c r="L2587" s="5">
        <v>1800</v>
      </c>
      <c r="M2587" s="5">
        <v>1754</v>
      </c>
      <c r="N2587" s="5">
        <v>0</v>
      </c>
      <c r="O2587" s="6">
        <v>15.16213847502191</v>
      </c>
      <c r="P2587" s="6">
        <v>5.7186678352322522</v>
      </c>
      <c r="Q2587" s="6">
        <v>15.16213847502191</v>
      </c>
      <c r="R2587" s="6">
        <v>3.5276073619631902</v>
      </c>
      <c r="S2587" s="6">
        <v>8.45749342681858</v>
      </c>
      <c r="T2587" s="6">
        <v>6.0254163014899209</v>
      </c>
      <c r="U2587" s="6">
        <v>39.439088518843121</v>
      </c>
      <c r="V2587" s="6">
        <v>38.431200701139353</v>
      </c>
      <c r="W2587" s="6">
        <v>0</v>
      </c>
      <c r="X2587" s="5">
        <v>2465</v>
      </c>
      <c r="Y2587" s="5">
        <v>2235</v>
      </c>
      <c r="Z2587" s="5">
        <v>100</v>
      </c>
      <c r="AA2587" s="5">
        <v>0</v>
      </c>
      <c r="AB2587" s="5">
        <v>0</v>
      </c>
      <c r="AC2587" s="5">
        <v>0</v>
      </c>
      <c r="AD2587" s="5">
        <v>2465</v>
      </c>
      <c r="AE2587" s="5">
        <v>2235</v>
      </c>
      <c r="AF2587" s="5">
        <v>100</v>
      </c>
      <c r="AG2587" s="6">
        <v>4.4742729306487696</v>
      </c>
      <c r="AH2587" s="6">
        <v>90.669371196754568</v>
      </c>
      <c r="AI2587" s="3"/>
      <c r="AJ2587" s="3"/>
    </row>
    <row r="2588" spans="1:36" hidden="1" x14ac:dyDescent="0.2">
      <c r="A2588" s="1" t="str">
        <f t="shared" si="40"/>
        <v>GloucesterMixed White and Black Caribbean</v>
      </c>
      <c r="B2588" s="3" t="s">
        <v>271</v>
      </c>
      <c r="C2588" s="3" t="s">
        <v>272</v>
      </c>
      <c r="D2588" s="3" t="s">
        <v>706</v>
      </c>
      <c r="E2588" s="5">
        <v>2139</v>
      </c>
      <c r="F2588" s="5">
        <v>197</v>
      </c>
      <c r="G2588" s="5">
        <v>280</v>
      </c>
      <c r="H2588" s="5">
        <v>197</v>
      </c>
      <c r="I2588" s="5">
        <v>24</v>
      </c>
      <c r="J2588" s="5">
        <v>364</v>
      </c>
      <c r="K2588" s="5">
        <v>112</v>
      </c>
      <c r="L2588" s="5">
        <v>547</v>
      </c>
      <c r="M2588" s="5">
        <v>490</v>
      </c>
      <c r="N2588" s="5">
        <v>0</v>
      </c>
      <c r="O2588" s="6">
        <v>9.2099111734455352</v>
      </c>
      <c r="P2588" s="6">
        <v>13.090229079008882</v>
      </c>
      <c r="Q2588" s="6">
        <v>9.2099111734455352</v>
      </c>
      <c r="R2588" s="6">
        <v>1.1220196353436185</v>
      </c>
      <c r="S2588" s="6">
        <v>17.017297802711546</v>
      </c>
      <c r="T2588" s="6">
        <v>5.2360916316035526</v>
      </c>
      <c r="U2588" s="6">
        <v>25.572697522206639</v>
      </c>
      <c r="V2588" s="6">
        <v>22.907900888265544</v>
      </c>
      <c r="W2588" s="6">
        <v>0</v>
      </c>
      <c r="X2588" s="5">
        <v>461</v>
      </c>
      <c r="Y2588" s="5">
        <v>370</v>
      </c>
      <c r="Z2588" s="5">
        <v>43</v>
      </c>
      <c r="AA2588" s="5">
        <v>0</v>
      </c>
      <c r="AB2588" s="5">
        <v>0</v>
      </c>
      <c r="AC2588" s="5">
        <v>0</v>
      </c>
      <c r="AD2588" s="5">
        <v>461</v>
      </c>
      <c r="AE2588" s="5">
        <v>370</v>
      </c>
      <c r="AF2588" s="5">
        <v>43</v>
      </c>
      <c r="AG2588" s="6">
        <v>11.621621621621621</v>
      </c>
      <c r="AH2588" s="6">
        <v>80.26030368763557</v>
      </c>
      <c r="AI2588" s="3"/>
      <c r="AJ2588" s="3"/>
    </row>
    <row r="2589" spans="1:36" hidden="1" x14ac:dyDescent="0.2">
      <c r="A2589" s="1" t="str">
        <f t="shared" si="40"/>
        <v>GloucesterMixed White and Black African</v>
      </c>
      <c r="B2589" s="3" t="s">
        <v>271</v>
      </c>
      <c r="C2589" s="3" t="s">
        <v>272</v>
      </c>
      <c r="D2589" s="3" t="s">
        <v>707</v>
      </c>
      <c r="E2589" s="5">
        <v>316</v>
      </c>
      <c r="F2589" s="5">
        <v>36</v>
      </c>
      <c r="G2589" s="5">
        <v>30</v>
      </c>
      <c r="H2589" s="5">
        <v>36</v>
      </c>
      <c r="I2589" s="5">
        <v>4</v>
      </c>
      <c r="J2589" s="5">
        <v>38</v>
      </c>
      <c r="K2589" s="5">
        <v>42</v>
      </c>
      <c r="L2589" s="5">
        <v>99</v>
      </c>
      <c r="M2589" s="5">
        <v>89</v>
      </c>
      <c r="N2589" s="5">
        <v>0</v>
      </c>
      <c r="O2589" s="6">
        <v>11.39240506329114</v>
      </c>
      <c r="P2589" s="6">
        <v>9.4936708860759502</v>
      </c>
      <c r="Q2589" s="6">
        <v>11.39240506329114</v>
      </c>
      <c r="R2589" s="6">
        <v>1.2658227848101267</v>
      </c>
      <c r="S2589" s="6">
        <v>12.025316455696203</v>
      </c>
      <c r="T2589" s="6">
        <v>13.291139240506329</v>
      </c>
      <c r="U2589" s="6">
        <v>31.329113924050635</v>
      </c>
      <c r="V2589" s="6">
        <v>28.164556962025316</v>
      </c>
      <c r="W2589" s="6">
        <v>0</v>
      </c>
      <c r="X2589" s="5">
        <v>65</v>
      </c>
      <c r="Y2589" s="5">
        <v>50</v>
      </c>
      <c r="Z2589" s="5">
        <v>4</v>
      </c>
      <c r="AA2589" s="5">
        <v>0</v>
      </c>
      <c r="AB2589" s="5">
        <v>0</v>
      </c>
      <c r="AC2589" s="5">
        <v>0</v>
      </c>
      <c r="AD2589" s="5">
        <v>65</v>
      </c>
      <c r="AE2589" s="5">
        <v>50</v>
      </c>
      <c r="AF2589" s="5">
        <v>4</v>
      </c>
      <c r="AG2589" s="6">
        <v>8</v>
      </c>
      <c r="AH2589" s="6">
        <v>76.92307692307692</v>
      </c>
      <c r="AI2589" s="3"/>
      <c r="AJ2589" s="3"/>
    </row>
    <row r="2590" spans="1:36" hidden="1" x14ac:dyDescent="0.2">
      <c r="A2590" s="1" t="str">
        <f t="shared" si="40"/>
        <v>GloucesterMixed White and Asian</v>
      </c>
      <c r="B2590" s="3" t="s">
        <v>271</v>
      </c>
      <c r="C2590" s="3" t="s">
        <v>272</v>
      </c>
      <c r="D2590" s="3" t="s">
        <v>708</v>
      </c>
      <c r="E2590" s="5">
        <v>551</v>
      </c>
      <c r="F2590" s="5">
        <v>59</v>
      </c>
      <c r="G2590" s="5">
        <v>36</v>
      </c>
      <c r="H2590" s="5">
        <v>59</v>
      </c>
      <c r="I2590" s="5">
        <v>12</v>
      </c>
      <c r="J2590" s="5">
        <v>57</v>
      </c>
      <c r="K2590" s="5">
        <v>26</v>
      </c>
      <c r="L2590" s="5">
        <v>135</v>
      </c>
      <c r="M2590" s="5">
        <v>142</v>
      </c>
      <c r="N2590" s="5">
        <v>0</v>
      </c>
      <c r="O2590" s="6">
        <v>10.707803992740471</v>
      </c>
      <c r="P2590" s="6">
        <v>6.5335753176043561</v>
      </c>
      <c r="Q2590" s="6">
        <v>10.707803992740471</v>
      </c>
      <c r="R2590" s="6">
        <v>2.1778584392014517</v>
      </c>
      <c r="S2590" s="6">
        <v>10.344827586206897</v>
      </c>
      <c r="T2590" s="6">
        <v>4.7186932849364789</v>
      </c>
      <c r="U2590" s="6">
        <v>24.500907441016334</v>
      </c>
      <c r="V2590" s="6">
        <v>25.771324863883848</v>
      </c>
      <c r="W2590" s="6">
        <v>0</v>
      </c>
      <c r="X2590" s="5">
        <v>125</v>
      </c>
      <c r="Y2590" s="5">
        <v>105</v>
      </c>
      <c r="Z2590" s="5">
        <v>5</v>
      </c>
      <c r="AA2590" s="5">
        <v>0</v>
      </c>
      <c r="AB2590" s="5">
        <v>0</v>
      </c>
      <c r="AC2590" s="5">
        <v>0</v>
      </c>
      <c r="AD2590" s="5">
        <v>125</v>
      </c>
      <c r="AE2590" s="5">
        <v>105</v>
      </c>
      <c r="AF2590" s="5">
        <v>5</v>
      </c>
      <c r="AG2590" s="6">
        <v>4.7619047619047619</v>
      </c>
      <c r="AH2590" s="6">
        <v>84</v>
      </c>
      <c r="AI2590" s="3"/>
      <c r="AJ2590" s="3"/>
    </row>
    <row r="2591" spans="1:36" hidden="1" x14ac:dyDescent="0.2">
      <c r="A2591" s="1" t="str">
        <f t="shared" si="40"/>
        <v>GloucesterMixed Other</v>
      </c>
      <c r="B2591" s="3" t="s">
        <v>271</v>
      </c>
      <c r="C2591" s="3" t="s">
        <v>272</v>
      </c>
      <c r="D2591" s="3" t="s">
        <v>709</v>
      </c>
      <c r="E2591" s="5">
        <v>559</v>
      </c>
      <c r="F2591" s="5">
        <v>47</v>
      </c>
      <c r="G2591" s="5">
        <v>51</v>
      </c>
      <c r="H2591" s="5">
        <v>47</v>
      </c>
      <c r="I2591" s="5">
        <v>4</v>
      </c>
      <c r="J2591" s="5">
        <v>65</v>
      </c>
      <c r="K2591" s="5">
        <v>33</v>
      </c>
      <c r="L2591" s="5">
        <v>156</v>
      </c>
      <c r="M2591" s="5">
        <v>143</v>
      </c>
      <c r="N2591" s="5">
        <v>0</v>
      </c>
      <c r="O2591" s="6">
        <v>8.4078711985688734</v>
      </c>
      <c r="P2591" s="6">
        <v>9.1234347048300535</v>
      </c>
      <c r="Q2591" s="6">
        <v>8.4078711985688734</v>
      </c>
      <c r="R2591" s="6">
        <v>0.7155635062611807</v>
      </c>
      <c r="S2591" s="6">
        <v>11.627906976744185</v>
      </c>
      <c r="T2591" s="6">
        <v>5.9033989266547406</v>
      </c>
      <c r="U2591" s="6">
        <v>27.906976744186046</v>
      </c>
      <c r="V2591" s="6">
        <v>25.581395348837209</v>
      </c>
      <c r="W2591" s="6">
        <v>0</v>
      </c>
      <c r="X2591" s="5">
        <v>145</v>
      </c>
      <c r="Y2591" s="5">
        <v>131</v>
      </c>
      <c r="Z2591" s="5">
        <v>11</v>
      </c>
      <c r="AA2591" s="5">
        <v>0</v>
      </c>
      <c r="AB2591" s="5">
        <v>0</v>
      </c>
      <c r="AC2591" s="5">
        <v>0</v>
      </c>
      <c r="AD2591" s="5">
        <v>145</v>
      </c>
      <c r="AE2591" s="5">
        <v>131</v>
      </c>
      <c r="AF2591" s="5">
        <v>11</v>
      </c>
      <c r="AG2591" s="6">
        <v>8.3969465648854964</v>
      </c>
      <c r="AH2591" s="6">
        <v>90.34482758620689</v>
      </c>
      <c r="AI2591" s="3"/>
      <c r="AJ2591" s="3"/>
    </row>
    <row r="2592" spans="1:36" hidden="1" x14ac:dyDescent="0.2">
      <c r="A2592" s="1" t="str">
        <f t="shared" si="40"/>
        <v>GloucesterIndian</v>
      </c>
      <c r="B2592" s="3" t="s">
        <v>271</v>
      </c>
      <c r="C2592" s="3" t="s">
        <v>272</v>
      </c>
      <c r="D2592" s="3" t="s">
        <v>710</v>
      </c>
      <c r="E2592" s="5">
        <v>3204</v>
      </c>
      <c r="F2592" s="5">
        <v>170</v>
      </c>
      <c r="G2592" s="5">
        <v>71</v>
      </c>
      <c r="H2592" s="5">
        <v>170</v>
      </c>
      <c r="I2592" s="5">
        <v>79</v>
      </c>
      <c r="J2592" s="5">
        <v>132</v>
      </c>
      <c r="K2592" s="5">
        <v>39</v>
      </c>
      <c r="L2592" s="5">
        <v>1481</v>
      </c>
      <c r="M2592" s="5">
        <v>2113</v>
      </c>
      <c r="N2592" s="5">
        <v>0</v>
      </c>
      <c r="O2592" s="6">
        <v>5.3058676654182273</v>
      </c>
      <c r="P2592" s="6">
        <v>2.2159800249687889</v>
      </c>
      <c r="Q2592" s="6">
        <v>5.3058676654182273</v>
      </c>
      <c r="R2592" s="6">
        <v>2.4656679151061174</v>
      </c>
      <c r="S2592" s="6">
        <v>4.1198501872659179</v>
      </c>
      <c r="T2592" s="6">
        <v>1.2172284644194757</v>
      </c>
      <c r="U2592" s="6">
        <v>46.223470661672906</v>
      </c>
      <c r="V2592" s="6">
        <v>65.948813982521841</v>
      </c>
      <c r="W2592" s="6">
        <v>0</v>
      </c>
      <c r="X2592" s="5">
        <v>1228</v>
      </c>
      <c r="Y2592" s="5">
        <v>1028</v>
      </c>
      <c r="Z2592" s="5">
        <v>53</v>
      </c>
      <c r="AA2592" s="5">
        <v>0</v>
      </c>
      <c r="AB2592" s="5">
        <v>0</v>
      </c>
      <c r="AC2592" s="5">
        <v>0</v>
      </c>
      <c r="AD2592" s="5">
        <v>1228</v>
      </c>
      <c r="AE2592" s="5">
        <v>1028</v>
      </c>
      <c r="AF2592" s="5">
        <v>53</v>
      </c>
      <c r="AG2592" s="6">
        <v>5.1556420233463038</v>
      </c>
      <c r="AH2592" s="6">
        <v>83.713355048859938</v>
      </c>
      <c r="AI2592" s="3"/>
      <c r="AJ2592" s="3"/>
    </row>
    <row r="2593" spans="1:36" hidden="1" x14ac:dyDescent="0.2">
      <c r="A2593" s="1" t="str">
        <f t="shared" si="40"/>
        <v>GloucesterPakistani</v>
      </c>
      <c r="B2593" s="3" t="s">
        <v>271</v>
      </c>
      <c r="C2593" s="3" t="s">
        <v>272</v>
      </c>
      <c r="D2593" s="3" t="s">
        <v>711</v>
      </c>
      <c r="E2593" s="5">
        <v>639</v>
      </c>
      <c r="F2593" s="5">
        <v>39</v>
      </c>
      <c r="G2593" s="5">
        <v>25</v>
      </c>
      <c r="H2593" s="5">
        <v>39</v>
      </c>
      <c r="I2593" s="5">
        <v>8</v>
      </c>
      <c r="J2593" s="5">
        <v>35</v>
      </c>
      <c r="K2593" s="5">
        <v>18</v>
      </c>
      <c r="L2593" s="5">
        <v>262</v>
      </c>
      <c r="M2593" s="5">
        <v>328</v>
      </c>
      <c r="N2593" s="5">
        <v>0</v>
      </c>
      <c r="O2593" s="6">
        <v>6.103286384976526</v>
      </c>
      <c r="P2593" s="6">
        <v>3.9123630672926448</v>
      </c>
      <c r="Q2593" s="6">
        <v>6.103286384976526</v>
      </c>
      <c r="R2593" s="6">
        <v>1.2519561815336464</v>
      </c>
      <c r="S2593" s="6">
        <v>5.4773082942097027</v>
      </c>
      <c r="T2593" s="6">
        <v>2.816901408450704</v>
      </c>
      <c r="U2593" s="6">
        <v>41.001564945226917</v>
      </c>
      <c r="V2593" s="6">
        <v>51.330203442879501</v>
      </c>
      <c r="W2593" s="6">
        <v>0</v>
      </c>
      <c r="X2593" s="5">
        <v>248</v>
      </c>
      <c r="Y2593" s="5">
        <v>184</v>
      </c>
      <c r="Z2593" s="5">
        <v>13</v>
      </c>
      <c r="AA2593" s="5">
        <v>0</v>
      </c>
      <c r="AB2593" s="5">
        <v>0</v>
      </c>
      <c r="AC2593" s="5">
        <v>0</v>
      </c>
      <c r="AD2593" s="5">
        <v>248</v>
      </c>
      <c r="AE2593" s="5">
        <v>184</v>
      </c>
      <c r="AF2593" s="5">
        <v>13</v>
      </c>
      <c r="AG2593" s="6">
        <v>7.0652173913043477</v>
      </c>
      <c r="AH2593" s="6">
        <v>74.193548387096769</v>
      </c>
      <c r="AI2593" s="3"/>
      <c r="AJ2593" s="3"/>
    </row>
    <row r="2594" spans="1:36" hidden="1" x14ac:dyDescent="0.2">
      <c r="A2594" s="1" t="str">
        <f t="shared" si="40"/>
        <v>GloucesterBangladeshi</v>
      </c>
      <c r="B2594" s="3" t="s">
        <v>271</v>
      </c>
      <c r="C2594" s="3" t="s">
        <v>272</v>
      </c>
      <c r="D2594" s="3" t="s">
        <v>712</v>
      </c>
      <c r="E2594" s="5">
        <v>490</v>
      </c>
      <c r="F2594" s="5">
        <v>20</v>
      </c>
      <c r="G2594" s="5">
        <v>25</v>
      </c>
      <c r="H2594" s="5">
        <v>20</v>
      </c>
      <c r="I2594" s="5">
        <v>0</v>
      </c>
      <c r="J2594" s="5">
        <v>30</v>
      </c>
      <c r="K2594" s="5">
        <v>13</v>
      </c>
      <c r="L2594" s="5">
        <v>302</v>
      </c>
      <c r="M2594" s="5">
        <v>347</v>
      </c>
      <c r="N2594" s="5">
        <v>0</v>
      </c>
      <c r="O2594" s="6">
        <v>4.0816326530612246</v>
      </c>
      <c r="P2594" s="6">
        <v>5.1020408163265305</v>
      </c>
      <c r="Q2594" s="6">
        <v>4.0816326530612246</v>
      </c>
      <c r="R2594" s="6">
        <v>0</v>
      </c>
      <c r="S2594" s="6">
        <v>6.1224489795918364</v>
      </c>
      <c r="T2594" s="6">
        <v>2.6530612244897958</v>
      </c>
      <c r="U2594" s="6">
        <v>61.632653061224488</v>
      </c>
      <c r="V2594" s="6">
        <v>70.816326530612244</v>
      </c>
      <c r="W2594" s="6">
        <v>0</v>
      </c>
      <c r="X2594" s="5">
        <v>189</v>
      </c>
      <c r="Y2594" s="5">
        <v>124</v>
      </c>
      <c r="Z2594" s="5">
        <v>13</v>
      </c>
      <c r="AA2594" s="5">
        <v>0</v>
      </c>
      <c r="AB2594" s="5">
        <v>0</v>
      </c>
      <c r="AC2594" s="5">
        <v>0</v>
      </c>
      <c r="AD2594" s="5">
        <v>189</v>
      </c>
      <c r="AE2594" s="5">
        <v>124</v>
      </c>
      <c r="AF2594" s="5">
        <v>13</v>
      </c>
      <c r="AG2594" s="6">
        <v>10.483870967741936</v>
      </c>
      <c r="AH2594" s="6">
        <v>65.608465608465607</v>
      </c>
      <c r="AI2594" s="3"/>
      <c r="AJ2594" s="3"/>
    </row>
    <row r="2595" spans="1:36" hidden="1" x14ac:dyDescent="0.2">
      <c r="A2595" s="1" t="str">
        <f t="shared" si="40"/>
        <v>GloucesterChinese</v>
      </c>
      <c r="B2595" s="3" t="s">
        <v>271</v>
      </c>
      <c r="C2595" s="3" t="s">
        <v>272</v>
      </c>
      <c r="D2595" s="3" t="s">
        <v>713</v>
      </c>
      <c r="E2595" s="5">
        <v>448</v>
      </c>
      <c r="F2595" s="5">
        <v>69</v>
      </c>
      <c r="G2595" s="5">
        <v>13</v>
      </c>
      <c r="H2595" s="5">
        <v>69</v>
      </c>
      <c r="I2595" s="5">
        <v>9</v>
      </c>
      <c r="J2595" s="5">
        <v>32</v>
      </c>
      <c r="K2595" s="5">
        <v>25</v>
      </c>
      <c r="L2595" s="5">
        <v>133</v>
      </c>
      <c r="M2595" s="5">
        <v>90</v>
      </c>
      <c r="N2595" s="5">
        <v>0</v>
      </c>
      <c r="O2595" s="6">
        <v>15.401785714285714</v>
      </c>
      <c r="P2595" s="6">
        <v>2.9017857142857144</v>
      </c>
      <c r="Q2595" s="6">
        <v>15.401785714285714</v>
      </c>
      <c r="R2595" s="6">
        <v>2.0089285714285716</v>
      </c>
      <c r="S2595" s="6">
        <v>7.1428571428571432</v>
      </c>
      <c r="T2595" s="6">
        <v>5.5803571428571432</v>
      </c>
      <c r="U2595" s="6">
        <v>29.6875</v>
      </c>
      <c r="V2595" s="6">
        <v>20.089285714285715</v>
      </c>
      <c r="W2595" s="6">
        <v>0</v>
      </c>
      <c r="X2595" s="5">
        <v>189</v>
      </c>
      <c r="Y2595" s="5">
        <v>161</v>
      </c>
      <c r="Z2595" s="5">
        <v>9</v>
      </c>
      <c r="AA2595" s="5">
        <v>0</v>
      </c>
      <c r="AB2595" s="5">
        <v>0</v>
      </c>
      <c r="AC2595" s="5">
        <v>0</v>
      </c>
      <c r="AD2595" s="5">
        <v>189</v>
      </c>
      <c r="AE2595" s="5">
        <v>161</v>
      </c>
      <c r="AF2595" s="5">
        <v>9</v>
      </c>
      <c r="AG2595" s="6">
        <v>5.5900621118012426</v>
      </c>
      <c r="AH2595" s="6">
        <v>85.18518518518519</v>
      </c>
      <c r="AI2595" s="3"/>
      <c r="AJ2595" s="3"/>
    </row>
    <row r="2596" spans="1:36" hidden="1" x14ac:dyDescent="0.2">
      <c r="A2596" s="1" t="str">
        <f t="shared" si="40"/>
        <v>GloucesterAsian Other</v>
      </c>
      <c r="B2596" s="3" t="s">
        <v>271</v>
      </c>
      <c r="C2596" s="3" t="s">
        <v>272</v>
      </c>
      <c r="D2596" s="3" t="s">
        <v>714</v>
      </c>
      <c r="E2596" s="5">
        <v>1058</v>
      </c>
      <c r="F2596" s="5">
        <v>123</v>
      </c>
      <c r="G2596" s="5">
        <v>25</v>
      </c>
      <c r="H2596" s="5">
        <v>123</v>
      </c>
      <c r="I2596" s="5">
        <v>64</v>
      </c>
      <c r="J2596" s="5">
        <v>49</v>
      </c>
      <c r="K2596" s="5">
        <v>20</v>
      </c>
      <c r="L2596" s="5">
        <v>426</v>
      </c>
      <c r="M2596" s="5">
        <v>496</v>
      </c>
      <c r="N2596" s="5">
        <v>0</v>
      </c>
      <c r="O2596" s="6">
        <v>11.625708884688091</v>
      </c>
      <c r="P2596" s="6">
        <v>2.3629489603024574</v>
      </c>
      <c r="Q2596" s="6">
        <v>11.625708884688091</v>
      </c>
      <c r="R2596" s="6">
        <v>6.0491493383742911</v>
      </c>
      <c r="S2596" s="6">
        <v>4.6313799621928169</v>
      </c>
      <c r="T2596" s="6">
        <v>1.890359168241966</v>
      </c>
      <c r="U2596" s="6">
        <v>40.264650283553877</v>
      </c>
      <c r="V2596" s="6">
        <v>46.880907372400756</v>
      </c>
      <c r="W2596" s="6">
        <v>0</v>
      </c>
      <c r="X2596" s="5">
        <v>498</v>
      </c>
      <c r="Y2596" s="5">
        <v>405</v>
      </c>
      <c r="Z2596" s="5">
        <v>19</v>
      </c>
      <c r="AA2596" s="5">
        <v>0</v>
      </c>
      <c r="AB2596" s="5">
        <v>0</v>
      </c>
      <c r="AC2596" s="5">
        <v>0</v>
      </c>
      <c r="AD2596" s="5">
        <v>498</v>
      </c>
      <c r="AE2596" s="5">
        <v>405</v>
      </c>
      <c r="AF2596" s="5">
        <v>19</v>
      </c>
      <c r="AG2596" s="6">
        <v>4.6913580246913584</v>
      </c>
      <c r="AH2596" s="6">
        <v>81.325301204819283</v>
      </c>
      <c r="AI2596" s="3"/>
      <c r="AJ2596" s="3"/>
    </row>
    <row r="2597" spans="1:36" hidden="1" x14ac:dyDescent="0.2">
      <c r="A2597" s="1" t="str">
        <f t="shared" si="40"/>
        <v>GloucesterBlack African</v>
      </c>
      <c r="B2597" s="3" t="s">
        <v>271</v>
      </c>
      <c r="C2597" s="3" t="s">
        <v>272</v>
      </c>
      <c r="D2597" s="3" t="s">
        <v>715</v>
      </c>
      <c r="E2597" s="5">
        <v>1100</v>
      </c>
      <c r="F2597" s="5">
        <v>175</v>
      </c>
      <c r="G2597" s="5">
        <v>98</v>
      </c>
      <c r="H2597" s="5">
        <v>175</v>
      </c>
      <c r="I2597" s="5">
        <v>38</v>
      </c>
      <c r="J2597" s="5">
        <v>108</v>
      </c>
      <c r="K2597" s="5">
        <v>106</v>
      </c>
      <c r="L2597" s="5">
        <v>379</v>
      </c>
      <c r="M2597" s="5">
        <v>440</v>
      </c>
      <c r="N2597" s="5">
        <v>0</v>
      </c>
      <c r="O2597" s="6">
        <v>15.909090909090908</v>
      </c>
      <c r="P2597" s="6">
        <v>8.9090909090909083</v>
      </c>
      <c r="Q2597" s="6">
        <v>15.909090909090908</v>
      </c>
      <c r="R2597" s="6">
        <v>3.4545454545454546</v>
      </c>
      <c r="S2597" s="6">
        <v>9.8181818181818183</v>
      </c>
      <c r="T2597" s="6">
        <v>9.6363636363636367</v>
      </c>
      <c r="U2597" s="6">
        <v>34.454545454545453</v>
      </c>
      <c r="V2597" s="6">
        <v>40</v>
      </c>
      <c r="W2597" s="6">
        <v>0</v>
      </c>
      <c r="X2597" s="5">
        <v>509</v>
      </c>
      <c r="Y2597" s="5">
        <v>442</v>
      </c>
      <c r="Z2597" s="5">
        <v>43</v>
      </c>
      <c r="AA2597" s="5">
        <v>0</v>
      </c>
      <c r="AB2597" s="5">
        <v>0</v>
      </c>
      <c r="AC2597" s="5">
        <v>0</v>
      </c>
      <c r="AD2597" s="5">
        <v>509</v>
      </c>
      <c r="AE2597" s="5">
        <v>442</v>
      </c>
      <c r="AF2597" s="5">
        <v>43</v>
      </c>
      <c r="AG2597" s="6">
        <v>9.7285067873303159</v>
      </c>
      <c r="AH2597" s="6">
        <v>86.83693516699411</v>
      </c>
      <c r="AI2597" s="3"/>
      <c r="AJ2597" s="3"/>
    </row>
    <row r="2598" spans="1:36" hidden="1" x14ac:dyDescent="0.2">
      <c r="A2598" s="1" t="str">
        <f t="shared" si="40"/>
        <v>GloucesterBlack Caribbean</v>
      </c>
      <c r="B2598" s="3" t="s">
        <v>271</v>
      </c>
      <c r="C2598" s="3" t="s">
        <v>272</v>
      </c>
      <c r="D2598" s="3" t="s">
        <v>716</v>
      </c>
      <c r="E2598" s="5">
        <v>1880</v>
      </c>
      <c r="F2598" s="5">
        <v>165</v>
      </c>
      <c r="G2598" s="5">
        <v>223</v>
      </c>
      <c r="H2598" s="5">
        <v>165</v>
      </c>
      <c r="I2598" s="5">
        <v>27</v>
      </c>
      <c r="J2598" s="5">
        <v>298</v>
      </c>
      <c r="K2598" s="5">
        <v>47</v>
      </c>
      <c r="L2598" s="5">
        <v>755</v>
      </c>
      <c r="M2598" s="5">
        <v>717</v>
      </c>
      <c r="N2598" s="5">
        <v>0</v>
      </c>
      <c r="O2598" s="6">
        <v>8.7765957446808507</v>
      </c>
      <c r="P2598" s="6">
        <v>11.861702127659575</v>
      </c>
      <c r="Q2598" s="6">
        <v>8.7765957446808507</v>
      </c>
      <c r="R2598" s="6">
        <v>1.4361702127659575</v>
      </c>
      <c r="S2598" s="6">
        <v>15.851063829787234</v>
      </c>
      <c r="T2598" s="6">
        <v>2.5</v>
      </c>
      <c r="U2598" s="6">
        <v>40.159574468085104</v>
      </c>
      <c r="V2598" s="6">
        <v>38.138297872340424</v>
      </c>
      <c r="W2598" s="6">
        <v>0</v>
      </c>
      <c r="X2598" s="5">
        <v>702</v>
      </c>
      <c r="Y2598" s="5">
        <v>620</v>
      </c>
      <c r="Z2598" s="5">
        <v>63</v>
      </c>
      <c r="AA2598" s="5">
        <v>0</v>
      </c>
      <c r="AB2598" s="5">
        <v>0</v>
      </c>
      <c r="AC2598" s="5">
        <v>0</v>
      </c>
      <c r="AD2598" s="5">
        <v>702</v>
      </c>
      <c r="AE2598" s="5">
        <v>620</v>
      </c>
      <c r="AF2598" s="5">
        <v>63</v>
      </c>
      <c r="AG2598" s="6">
        <v>10.161290322580646</v>
      </c>
      <c r="AH2598" s="6">
        <v>88.319088319088323</v>
      </c>
      <c r="AI2598" s="3"/>
      <c r="AJ2598" s="3"/>
    </row>
    <row r="2599" spans="1:36" hidden="1" x14ac:dyDescent="0.2">
      <c r="A2599" s="1" t="str">
        <f t="shared" si="40"/>
        <v>GloucesterBlack Other</v>
      </c>
      <c r="B2599" s="3" t="s">
        <v>271</v>
      </c>
      <c r="C2599" s="3" t="s">
        <v>272</v>
      </c>
      <c r="D2599" s="3" t="s">
        <v>717</v>
      </c>
      <c r="E2599" s="5">
        <v>506</v>
      </c>
      <c r="F2599" s="5">
        <v>59</v>
      </c>
      <c r="G2599" s="5">
        <v>85</v>
      </c>
      <c r="H2599" s="5">
        <v>59</v>
      </c>
      <c r="I2599" s="5">
        <v>6</v>
      </c>
      <c r="J2599" s="5">
        <v>105</v>
      </c>
      <c r="K2599" s="5">
        <v>11</v>
      </c>
      <c r="L2599" s="5">
        <v>185</v>
      </c>
      <c r="M2599" s="5">
        <v>143</v>
      </c>
      <c r="N2599" s="5">
        <v>0</v>
      </c>
      <c r="O2599" s="6">
        <v>11.660079051383399</v>
      </c>
      <c r="P2599" s="6">
        <v>16.798418972332016</v>
      </c>
      <c r="Q2599" s="6">
        <v>11.660079051383399</v>
      </c>
      <c r="R2599" s="6">
        <v>1.1857707509881423</v>
      </c>
      <c r="S2599" s="6">
        <v>20.750988142292488</v>
      </c>
      <c r="T2599" s="6">
        <v>2.1739130434782608</v>
      </c>
      <c r="U2599" s="6">
        <v>36.56126482213439</v>
      </c>
      <c r="V2599" s="6">
        <v>28.260869565217391</v>
      </c>
      <c r="W2599" s="6">
        <v>0</v>
      </c>
      <c r="X2599" s="5">
        <v>216</v>
      </c>
      <c r="Y2599" s="5">
        <v>188</v>
      </c>
      <c r="Z2599" s="5">
        <v>21</v>
      </c>
      <c r="AA2599" s="5">
        <v>0</v>
      </c>
      <c r="AB2599" s="5">
        <v>0</v>
      </c>
      <c r="AC2599" s="5">
        <v>0</v>
      </c>
      <c r="AD2599" s="5">
        <v>216</v>
      </c>
      <c r="AE2599" s="5">
        <v>188</v>
      </c>
      <c r="AF2599" s="5">
        <v>21</v>
      </c>
      <c r="AG2599" s="6">
        <v>11.170212765957446</v>
      </c>
      <c r="AH2599" s="6">
        <v>87.037037037037038</v>
      </c>
      <c r="AI2599" s="3"/>
      <c r="AJ2599" s="3"/>
    </row>
    <row r="2600" spans="1:36" hidden="1" x14ac:dyDescent="0.2">
      <c r="A2600" s="1" t="str">
        <f t="shared" si="40"/>
        <v>GloucesterArab</v>
      </c>
      <c r="B2600" s="3" t="s">
        <v>271</v>
      </c>
      <c r="C2600" s="3" t="s">
        <v>272</v>
      </c>
      <c r="D2600" s="3" t="s">
        <v>699</v>
      </c>
      <c r="E2600" s="5">
        <v>119</v>
      </c>
      <c r="F2600" s="5">
        <v>9</v>
      </c>
      <c r="G2600" s="5">
        <v>7</v>
      </c>
      <c r="H2600" s="5">
        <v>9</v>
      </c>
      <c r="I2600" s="5">
        <v>7</v>
      </c>
      <c r="J2600" s="5">
        <v>12</v>
      </c>
      <c r="K2600" s="5">
        <v>6</v>
      </c>
      <c r="L2600" s="5">
        <v>23</v>
      </c>
      <c r="M2600" s="5">
        <v>25</v>
      </c>
      <c r="N2600" s="5">
        <v>0</v>
      </c>
      <c r="O2600" s="6">
        <v>7.5630252100840334</v>
      </c>
      <c r="P2600" s="6">
        <v>5.882352941176471</v>
      </c>
      <c r="Q2600" s="6">
        <v>7.5630252100840334</v>
      </c>
      <c r="R2600" s="6">
        <v>5.882352941176471</v>
      </c>
      <c r="S2600" s="6">
        <v>10.084033613445378</v>
      </c>
      <c r="T2600" s="6">
        <v>5.0420168067226889</v>
      </c>
      <c r="U2600" s="6">
        <v>19.327731092436974</v>
      </c>
      <c r="V2600" s="6">
        <v>21.008403361344538</v>
      </c>
      <c r="W2600" s="6">
        <v>0</v>
      </c>
      <c r="X2600" s="5">
        <v>51</v>
      </c>
      <c r="Y2600" s="5">
        <v>37</v>
      </c>
      <c r="Z2600" s="5">
        <v>5</v>
      </c>
      <c r="AA2600" s="5">
        <v>0</v>
      </c>
      <c r="AB2600" s="5">
        <v>0</v>
      </c>
      <c r="AC2600" s="5">
        <v>0</v>
      </c>
      <c r="AD2600" s="5">
        <v>51</v>
      </c>
      <c r="AE2600" s="5">
        <v>37</v>
      </c>
      <c r="AF2600" s="5">
        <v>5</v>
      </c>
      <c r="AG2600" s="6">
        <v>13.513513513513514</v>
      </c>
      <c r="AH2600" s="6">
        <v>72.549019607843135</v>
      </c>
      <c r="AI2600" s="3"/>
      <c r="AJ2600" s="3"/>
    </row>
    <row r="2601" spans="1:36" hidden="1" x14ac:dyDescent="0.2">
      <c r="A2601" s="1" t="str">
        <f t="shared" si="40"/>
        <v>GloucesterOther</v>
      </c>
      <c r="B2601" s="3" t="s">
        <v>271</v>
      </c>
      <c r="C2601" s="3" t="s">
        <v>272</v>
      </c>
      <c r="D2601" s="3" t="s">
        <v>718</v>
      </c>
      <c r="E2601" s="5">
        <v>217</v>
      </c>
      <c r="F2601" s="5">
        <v>19</v>
      </c>
      <c r="G2601" s="5">
        <v>10</v>
      </c>
      <c r="H2601" s="5">
        <v>19</v>
      </c>
      <c r="I2601" s="5">
        <v>9</v>
      </c>
      <c r="J2601" s="5">
        <v>11</v>
      </c>
      <c r="K2601" s="5">
        <v>8</v>
      </c>
      <c r="L2601" s="5">
        <v>74</v>
      </c>
      <c r="M2601" s="5">
        <v>100</v>
      </c>
      <c r="N2601" s="5">
        <v>0</v>
      </c>
      <c r="O2601" s="6">
        <v>8.7557603686635943</v>
      </c>
      <c r="P2601" s="6">
        <v>4.6082949308755756</v>
      </c>
      <c r="Q2601" s="6">
        <v>8.7557603686635943</v>
      </c>
      <c r="R2601" s="6">
        <v>4.1474654377880187</v>
      </c>
      <c r="S2601" s="6">
        <v>5.0691244239631335</v>
      </c>
      <c r="T2601" s="6">
        <v>3.6866359447004609</v>
      </c>
      <c r="U2601" s="6">
        <v>34.10138248847926</v>
      </c>
      <c r="V2601" s="6">
        <v>46.082949308755758</v>
      </c>
      <c r="W2601" s="6">
        <v>0</v>
      </c>
      <c r="X2601" s="5">
        <v>85</v>
      </c>
      <c r="Y2601" s="5">
        <v>65</v>
      </c>
      <c r="Z2601" s="5">
        <v>5</v>
      </c>
      <c r="AA2601" s="5">
        <v>0</v>
      </c>
      <c r="AB2601" s="5">
        <v>0</v>
      </c>
      <c r="AC2601" s="5">
        <v>0</v>
      </c>
      <c r="AD2601" s="5">
        <v>85</v>
      </c>
      <c r="AE2601" s="5">
        <v>65</v>
      </c>
      <c r="AF2601" s="5">
        <v>5</v>
      </c>
      <c r="AG2601" s="6">
        <v>7.6923076923076925</v>
      </c>
      <c r="AH2601" s="6">
        <v>76.470588235294116</v>
      </c>
      <c r="AI2601" s="3"/>
      <c r="AJ2601" s="3"/>
    </row>
    <row r="2602" spans="1:36" x14ac:dyDescent="0.2">
      <c r="A2602" s="1" t="str">
        <f t="shared" si="40"/>
        <v>GosportAll people</v>
      </c>
      <c r="B2602" s="3" t="s">
        <v>285</v>
      </c>
      <c r="C2602" s="3" t="s">
        <v>286</v>
      </c>
      <c r="D2602" s="3" t="s">
        <v>700</v>
      </c>
      <c r="E2602" s="5">
        <v>82622</v>
      </c>
      <c r="F2602" s="5">
        <v>1570</v>
      </c>
      <c r="G2602" s="5">
        <v>941</v>
      </c>
      <c r="H2602" s="5">
        <v>0</v>
      </c>
      <c r="I2602" s="5">
        <v>0</v>
      </c>
      <c r="J2602" s="5">
        <v>9602</v>
      </c>
      <c r="K2602" s="5">
        <v>1205</v>
      </c>
      <c r="L2602" s="5">
        <v>9054</v>
      </c>
      <c r="M2602" s="5">
        <v>3887</v>
      </c>
      <c r="N2602" s="5">
        <v>0</v>
      </c>
      <c r="O2602" s="6">
        <v>1.9002202803127497</v>
      </c>
      <c r="P2602" s="6">
        <v>1.1389218367989156</v>
      </c>
      <c r="Q2602" s="6">
        <v>0</v>
      </c>
      <c r="R2602" s="6">
        <v>0</v>
      </c>
      <c r="S2602" s="6">
        <v>11.621601994626129</v>
      </c>
      <c r="T2602" s="6">
        <v>1.4584493234247538</v>
      </c>
      <c r="U2602" s="6">
        <v>10.958340393599768</v>
      </c>
      <c r="V2602" s="6">
        <v>4.704558108009973</v>
      </c>
      <c r="W2602" s="6">
        <v>0</v>
      </c>
      <c r="X2602" s="5">
        <v>27451</v>
      </c>
      <c r="Y2602" s="5">
        <v>24046</v>
      </c>
      <c r="Z2602" s="5">
        <v>1240</v>
      </c>
      <c r="AA2602" s="5">
        <v>0</v>
      </c>
      <c r="AB2602" s="5">
        <v>0</v>
      </c>
      <c r="AC2602" s="5">
        <v>0</v>
      </c>
      <c r="AD2602" s="5">
        <v>27451</v>
      </c>
      <c r="AE2602" s="5">
        <v>24046</v>
      </c>
      <c r="AF2602" s="5">
        <v>1240</v>
      </c>
      <c r="AG2602" s="6">
        <v>5.1567828329036018</v>
      </c>
      <c r="AH2602" s="6">
        <v>87.596080288514074</v>
      </c>
      <c r="AI2602" s="3"/>
      <c r="AJ2602" s="3"/>
    </row>
    <row r="2603" spans="1:36" hidden="1" x14ac:dyDescent="0.2">
      <c r="A2603" s="1" t="str">
        <f t="shared" si="40"/>
        <v>GosportWhite British</v>
      </c>
      <c r="B2603" s="3" t="s">
        <v>285</v>
      </c>
      <c r="C2603" s="3" t="s">
        <v>286</v>
      </c>
      <c r="D2603" s="3" t="s">
        <v>701</v>
      </c>
      <c r="E2603" s="5">
        <v>78001</v>
      </c>
      <c r="F2603" s="5">
        <v>1486</v>
      </c>
      <c r="G2603" s="5">
        <v>902</v>
      </c>
      <c r="H2603" s="5">
        <v>0</v>
      </c>
      <c r="I2603" s="5">
        <v>0</v>
      </c>
      <c r="J2603" s="5">
        <v>9188</v>
      </c>
      <c r="K2603" s="5">
        <v>1076</v>
      </c>
      <c r="L2603" s="5">
        <v>8300</v>
      </c>
      <c r="M2603" s="5">
        <v>3594</v>
      </c>
      <c r="N2603" s="5">
        <v>0</v>
      </c>
      <c r="O2603" s="6">
        <v>1.90510378072076</v>
      </c>
      <c r="P2603" s="6">
        <v>1.1563954308278099</v>
      </c>
      <c r="Q2603" s="6">
        <v>0</v>
      </c>
      <c r="R2603" s="6">
        <v>0</v>
      </c>
      <c r="S2603" s="6">
        <v>11.779336162356893</v>
      </c>
      <c r="T2603" s="6">
        <v>1.3794694939808465</v>
      </c>
      <c r="U2603" s="6">
        <v>10.640889219368983</v>
      </c>
      <c r="V2603" s="6">
        <v>4.6076332354713401</v>
      </c>
      <c r="W2603" s="6">
        <v>0</v>
      </c>
      <c r="X2603" s="5">
        <v>25398</v>
      </c>
      <c r="Y2603" s="5">
        <v>22287</v>
      </c>
      <c r="Z2603" s="5">
        <v>1133</v>
      </c>
      <c r="AA2603" s="5">
        <v>0</v>
      </c>
      <c r="AB2603" s="5">
        <v>0</v>
      </c>
      <c r="AC2603" s="5">
        <v>0</v>
      </c>
      <c r="AD2603" s="5">
        <v>25398</v>
      </c>
      <c r="AE2603" s="5">
        <v>22287</v>
      </c>
      <c r="AF2603" s="5">
        <v>1133</v>
      </c>
      <c r="AG2603" s="6">
        <v>5.0836810696818775</v>
      </c>
      <c r="AH2603" s="6">
        <v>87.751004016064257</v>
      </c>
      <c r="AI2603" s="3"/>
      <c r="AJ2603" s="3"/>
    </row>
    <row r="2604" spans="1:36" hidden="1" x14ac:dyDescent="0.2">
      <c r="A2604" s="1" t="str">
        <f t="shared" si="40"/>
        <v>GosportMinorities - all other than White British</v>
      </c>
      <c r="B2604" s="3" t="s">
        <v>285</v>
      </c>
      <c r="C2604" s="3" t="s">
        <v>286</v>
      </c>
      <c r="D2604" s="3" t="s">
        <v>702</v>
      </c>
      <c r="E2604" s="5">
        <v>4621</v>
      </c>
      <c r="F2604" s="5">
        <v>84</v>
      </c>
      <c r="G2604" s="5">
        <v>39</v>
      </c>
      <c r="H2604" s="5">
        <v>0</v>
      </c>
      <c r="I2604" s="5">
        <v>0</v>
      </c>
      <c r="J2604" s="5">
        <v>414</v>
      </c>
      <c r="K2604" s="5">
        <v>129</v>
      </c>
      <c r="L2604" s="5">
        <v>754</v>
      </c>
      <c r="M2604" s="5">
        <v>293</v>
      </c>
      <c r="N2604" s="5">
        <v>0</v>
      </c>
      <c r="O2604" s="6">
        <v>1.8177883574983771</v>
      </c>
      <c r="P2604" s="6">
        <v>0.84397316598138927</v>
      </c>
      <c r="Q2604" s="6">
        <v>0</v>
      </c>
      <c r="R2604" s="6">
        <v>0</v>
      </c>
      <c r="S2604" s="6">
        <v>8.9590997619562867</v>
      </c>
      <c r="T2604" s="6">
        <v>2.7916035490153646</v>
      </c>
      <c r="U2604" s="6">
        <v>16.316814542306862</v>
      </c>
      <c r="V2604" s="6">
        <v>6.340618913655053</v>
      </c>
      <c r="W2604" s="6">
        <v>0</v>
      </c>
      <c r="X2604" s="5">
        <v>2053</v>
      </c>
      <c r="Y2604" s="5">
        <v>1759</v>
      </c>
      <c r="Z2604" s="5">
        <v>107</v>
      </c>
      <c r="AA2604" s="5">
        <v>0</v>
      </c>
      <c r="AB2604" s="5">
        <v>0</v>
      </c>
      <c r="AC2604" s="5">
        <v>0</v>
      </c>
      <c r="AD2604" s="5">
        <v>2053</v>
      </c>
      <c r="AE2604" s="5">
        <v>1759</v>
      </c>
      <c r="AF2604" s="5">
        <v>107</v>
      </c>
      <c r="AG2604" s="6">
        <v>6.0830017055144969</v>
      </c>
      <c r="AH2604" s="6">
        <v>85.679493424257188</v>
      </c>
      <c r="AI2604" s="3"/>
      <c r="AJ2604" s="3"/>
    </row>
    <row r="2605" spans="1:36" hidden="1" x14ac:dyDescent="0.2">
      <c r="A2605" s="1" t="str">
        <f t="shared" si="40"/>
        <v>GosportWhite Irish</v>
      </c>
      <c r="B2605" s="3" t="s">
        <v>285</v>
      </c>
      <c r="C2605" s="3" t="s">
        <v>286</v>
      </c>
      <c r="D2605" s="3" t="s">
        <v>703</v>
      </c>
      <c r="E2605" s="5">
        <v>313</v>
      </c>
      <c r="F2605" s="5">
        <v>13</v>
      </c>
      <c r="G2605" s="5">
        <v>2</v>
      </c>
      <c r="H2605" s="5">
        <v>0</v>
      </c>
      <c r="I2605" s="5">
        <v>0</v>
      </c>
      <c r="J2605" s="5">
        <v>34</v>
      </c>
      <c r="K2605" s="5">
        <v>2</v>
      </c>
      <c r="L2605" s="5">
        <v>45</v>
      </c>
      <c r="M2605" s="5">
        <v>31</v>
      </c>
      <c r="N2605" s="5">
        <v>0</v>
      </c>
      <c r="O2605" s="6">
        <v>4.1533546325878596</v>
      </c>
      <c r="P2605" s="6">
        <v>0.63897763578274758</v>
      </c>
      <c r="Q2605" s="6">
        <v>0</v>
      </c>
      <c r="R2605" s="6">
        <v>0</v>
      </c>
      <c r="S2605" s="6">
        <v>10.862619808306709</v>
      </c>
      <c r="T2605" s="6">
        <v>0.63897763578274758</v>
      </c>
      <c r="U2605" s="6">
        <v>14.376996805111821</v>
      </c>
      <c r="V2605" s="6">
        <v>9.9041533546325873</v>
      </c>
      <c r="W2605" s="6">
        <v>0</v>
      </c>
      <c r="X2605" s="5">
        <v>86</v>
      </c>
      <c r="Y2605" s="5">
        <v>78</v>
      </c>
      <c r="Z2605" s="5">
        <v>5</v>
      </c>
      <c r="AA2605" s="5">
        <v>0</v>
      </c>
      <c r="AB2605" s="5">
        <v>0</v>
      </c>
      <c r="AC2605" s="5">
        <v>0</v>
      </c>
      <c r="AD2605" s="5">
        <v>86</v>
      </c>
      <c r="AE2605" s="5">
        <v>78</v>
      </c>
      <c r="AF2605" s="5">
        <v>5</v>
      </c>
      <c r="AG2605" s="6">
        <v>6.4102564102564106</v>
      </c>
      <c r="AH2605" s="6">
        <v>90.697674418604649</v>
      </c>
      <c r="AI2605" s="3"/>
      <c r="AJ2605" s="3"/>
    </row>
    <row r="2606" spans="1:36" hidden="1" x14ac:dyDescent="0.2">
      <c r="A2606" s="1" t="str">
        <f t="shared" si="40"/>
        <v>GosportWhite Gyspy or Irish Traveller</v>
      </c>
      <c r="B2606" s="3" t="s">
        <v>285</v>
      </c>
      <c r="C2606" s="3" t="s">
        <v>286</v>
      </c>
      <c r="D2606" s="3" t="s">
        <v>704</v>
      </c>
      <c r="E2606" s="5">
        <v>32</v>
      </c>
      <c r="F2606" s="5">
        <v>1</v>
      </c>
      <c r="G2606" s="5">
        <v>0</v>
      </c>
      <c r="H2606" s="5">
        <v>0</v>
      </c>
      <c r="I2606" s="5">
        <v>0</v>
      </c>
      <c r="J2606" s="5">
        <v>2</v>
      </c>
      <c r="K2606" s="5">
        <v>0</v>
      </c>
      <c r="L2606" s="5">
        <v>4</v>
      </c>
      <c r="M2606" s="5">
        <v>4</v>
      </c>
      <c r="N2606" s="5">
        <v>0</v>
      </c>
      <c r="O2606" s="6">
        <v>3.125</v>
      </c>
      <c r="P2606" s="6">
        <v>0</v>
      </c>
      <c r="Q2606" s="6">
        <v>0</v>
      </c>
      <c r="R2606" s="6">
        <v>0</v>
      </c>
      <c r="S2606" s="6">
        <v>6.25</v>
      </c>
      <c r="T2606" s="6">
        <v>0</v>
      </c>
      <c r="U2606" s="6">
        <v>12.5</v>
      </c>
      <c r="V2606" s="6">
        <v>12.5</v>
      </c>
      <c r="W2606" s="6">
        <v>0</v>
      </c>
      <c r="X2606" s="5">
        <v>17</v>
      </c>
      <c r="Y2606" s="5">
        <v>13</v>
      </c>
      <c r="Z2606" s="5">
        <v>1</v>
      </c>
      <c r="AA2606" s="5">
        <v>0</v>
      </c>
      <c r="AB2606" s="5">
        <v>0</v>
      </c>
      <c r="AC2606" s="5">
        <v>0</v>
      </c>
      <c r="AD2606" s="5">
        <v>17</v>
      </c>
      <c r="AE2606" s="5">
        <v>13</v>
      </c>
      <c r="AF2606" s="5">
        <v>1</v>
      </c>
      <c r="AG2606" s="6">
        <v>7.6923076923076925</v>
      </c>
      <c r="AH2606" s="6">
        <v>76.470588235294116</v>
      </c>
      <c r="AI2606" s="3"/>
      <c r="AJ2606" s="3"/>
    </row>
    <row r="2607" spans="1:36" hidden="1" x14ac:dyDescent="0.2">
      <c r="A2607" s="1" t="str">
        <f t="shared" si="40"/>
        <v>GosportWhite Other</v>
      </c>
      <c r="B2607" s="3" t="s">
        <v>285</v>
      </c>
      <c r="C2607" s="3" t="s">
        <v>286</v>
      </c>
      <c r="D2607" s="3" t="s">
        <v>705</v>
      </c>
      <c r="E2607" s="5">
        <v>1339</v>
      </c>
      <c r="F2607" s="5">
        <v>18</v>
      </c>
      <c r="G2607" s="5">
        <v>4</v>
      </c>
      <c r="H2607" s="5">
        <v>0</v>
      </c>
      <c r="I2607" s="5">
        <v>0</v>
      </c>
      <c r="J2607" s="5">
        <v>119</v>
      </c>
      <c r="K2607" s="5">
        <v>23</v>
      </c>
      <c r="L2607" s="5">
        <v>250</v>
      </c>
      <c r="M2607" s="5">
        <v>115</v>
      </c>
      <c r="N2607" s="5">
        <v>0</v>
      </c>
      <c r="O2607" s="6">
        <v>1.344286781179985</v>
      </c>
      <c r="P2607" s="6">
        <v>0.29873039581777444</v>
      </c>
      <c r="Q2607" s="6">
        <v>0</v>
      </c>
      <c r="R2607" s="6">
        <v>0</v>
      </c>
      <c r="S2607" s="6">
        <v>8.8872292755787896</v>
      </c>
      <c r="T2607" s="6">
        <v>1.7176997759522032</v>
      </c>
      <c r="U2607" s="6">
        <v>18.670649738610905</v>
      </c>
      <c r="V2607" s="6">
        <v>8.5884988797610156</v>
      </c>
      <c r="W2607" s="6">
        <v>0</v>
      </c>
      <c r="X2607" s="5">
        <v>751</v>
      </c>
      <c r="Y2607" s="5">
        <v>652</v>
      </c>
      <c r="Z2607" s="5">
        <v>39</v>
      </c>
      <c r="AA2607" s="5">
        <v>0</v>
      </c>
      <c r="AB2607" s="5">
        <v>0</v>
      </c>
      <c r="AC2607" s="5">
        <v>0</v>
      </c>
      <c r="AD2607" s="5">
        <v>751</v>
      </c>
      <c r="AE2607" s="5">
        <v>652</v>
      </c>
      <c r="AF2607" s="5">
        <v>39</v>
      </c>
      <c r="AG2607" s="6">
        <v>5.9815950920245395</v>
      </c>
      <c r="AH2607" s="6">
        <v>86.817576564580563</v>
      </c>
      <c r="AI2607" s="3"/>
      <c r="AJ2607" s="3"/>
    </row>
    <row r="2608" spans="1:36" hidden="1" x14ac:dyDescent="0.2">
      <c r="A2608" s="1" t="str">
        <f t="shared" si="40"/>
        <v>GosportMixed White and Black Caribbean</v>
      </c>
      <c r="B2608" s="3" t="s">
        <v>285</v>
      </c>
      <c r="C2608" s="3" t="s">
        <v>286</v>
      </c>
      <c r="D2608" s="3" t="s">
        <v>706</v>
      </c>
      <c r="E2608" s="5">
        <v>272</v>
      </c>
      <c r="F2608" s="5">
        <v>4</v>
      </c>
      <c r="G2608" s="5">
        <v>3</v>
      </c>
      <c r="H2608" s="5">
        <v>0</v>
      </c>
      <c r="I2608" s="5">
        <v>0</v>
      </c>
      <c r="J2608" s="5">
        <v>35</v>
      </c>
      <c r="K2608" s="5">
        <v>2</v>
      </c>
      <c r="L2608" s="5">
        <v>32</v>
      </c>
      <c r="M2608" s="5">
        <v>8</v>
      </c>
      <c r="N2608" s="5">
        <v>0</v>
      </c>
      <c r="O2608" s="6">
        <v>1.4705882352941178</v>
      </c>
      <c r="P2608" s="6">
        <v>1.1029411764705883</v>
      </c>
      <c r="Q2608" s="6">
        <v>0</v>
      </c>
      <c r="R2608" s="6">
        <v>0</v>
      </c>
      <c r="S2608" s="6">
        <v>12.867647058823529</v>
      </c>
      <c r="T2608" s="6">
        <v>0.73529411764705888</v>
      </c>
      <c r="U2608" s="6">
        <v>11.764705882352942</v>
      </c>
      <c r="V2608" s="6">
        <v>2.9411764705882355</v>
      </c>
      <c r="W2608" s="6">
        <v>0</v>
      </c>
      <c r="X2608" s="5">
        <v>73</v>
      </c>
      <c r="Y2608" s="5">
        <v>58</v>
      </c>
      <c r="Z2608" s="5">
        <v>5</v>
      </c>
      <c r="AA2608" s="5">
        <v>0</v>
      </c>
      <c r="AB2608" s="5">
        <v>0</v>
      </c>
      <c r="AC2608" s="5">
        <v>0</v>
      </c>
      <c r="AD2608" s="5">
        <v>73</v>
      </c>
      <c r="AE2608" s="5">
        <v>58</v>
      </c>
      <c r="AF2608" s="5">
        <v>5</v>
      </c>
      <c r="AG2608" s="6">
        <v>8.6206896551724146</v>
      </c>
      <c r="AH2608" s="6">
        <v>79.452054794520549</v>
      </c>
      <c r="AI2608" s="3"/>
      <c r="AJ2608" s="3"/>
    </row>
    <row r="2609" spans="1:36" hidden="1" x14ac:dyDescent="0.2">
      <c r="A2609" s="1" t="str">
        <f t="shared" si="40"/>
        <v>GosportMixed White and Black African</v>
      </c>
      <c r="B2609" s="3" t="s">
        <v>285</v>
      </c>
      <c r="C2609" s="3" t="s">
        <v>286</v>
      </c>
      <c r="D2609" s="3" t="s">
        <v>707</v>
      </c>
      <c r="E2609" s="5">
        <v>142</v>
      </c>
      <c r="F2609" s="5">
        <v>1</v>
      </c>
      <c r="G2609" s="5">
        <v>2</v>
      </c>
      <c r="H2609" s="5">
        <v>0</v>
      </c>
      <c r="I2609" s="5">
        <v>0</v>
      </c>
      <c r="J2609" s="5">
        <v>10</v>
      </c>
      <c r="K2609" s="5">
        <v>3</v>
      </c>
      <c r="L2609" s="5">
        <v>26</v>
      </c>
      <c r="M2609" s="5">
        <v>4</v>
      </c>
      <c r="N2609" s="5">
        <v>0</v>
      </c>
      <c r="O2609" s="6">
        <v>0.70422535211267601</v>
      </c>
      <c r="P2609" s="6">
        <v>1.408450704225352</v>
      </c>
      <c r="Q2609" s="6">
        <v>0</v>
      </c>
      <c r="R2609" s="6">
        <v>0</v>
      </c>
      <c r="S2609" s="6">
        <v>7.042253521126761</v>
      </c>
      <c r="T2609" s="6">
        <v>2.112676056338028</v>
      </c>
      <c r="U2609" s="6">
        <v>18.309859154929576</v>
      </c>
      <c r="V2609" s="6">
        <v>2.816901408450704</v>
      </c>
      <c r="W2609" s="6">
        <v>0</v>
      </c>
      <c r="X2609" s="5">
        <v>31</v>
      </c>
      <c r="Y2609" s="5">
        <v>28</v>
      </c>
      <c r="Z2609" s="5">
        <v>1</v>
      </c>
      <c r="AA2609" s="5">
        <v>0</v>
      </c>
      <c r="AB2609" s="5">
        <v>0</v>
      </c>
      <c r="AC2609" s="5">
        <v>0</v>
      </c>
      <c r="AD2609" s="5">
        <v>31</v>
      </c>
      <c r="AE2609" s="5">
        <v>28</v>
      </c>
      <c r="AF2609" s="5">
        <v>1</v>
      </c>
      <c r="AG2609" s="6">
        <v>3.5714285714285716</v>
      </c>
      <c r="AH2609" s="6">
        <v>90.322580645161295</v>
      </c>
      <c r="AI2609" s="3"/>
      <c r="AJ2609" s="3"/>
    </row>
    <row r="2610" spans="1:36" hidden="1" x14ac:dyDescent="0.2">
      <c r="A2610" s="1" t="str">
        <f t="shared" si="40"/>
        <v>GosportMixed White and Asian</v>
      </c>
      <c r="B2610" s="3" t="s">
        <v>285</v>
      </c>
      <c r="C2610" s="3" t="s">
        <v>286</v>
      </c>
      <c r="D2610" s="3" t="s">
        <v>708</v>
      </c>
      <c r="E2610" s="5">
        <v>426</v>
      </c>
      <c r="F2610" s="5">
        <v>6</v>
      </c>
      <c r="G2610" s="5">
        <v>10</v>
      </c>
      <c r="H2610" s="5">
        <v>0</v>
      </c>
      <c r="I2610" s="5">
        <v>0</v>
      </c>
      <c r="J2610" s="5">
        <v>35</v>
      </c>
      <c r="K2610" s="5">
        <v>6</v>
      </c>
      <c r="L2610" s="5">
        <v>20</v>
      </c>
      <c r="M2610" s="5">
        <v>11</v>
      </c>
      <c r="N2610" s="5">
        <v>0</v>
      </c>
      <c r="O2610" s="6">
        <v>1.408450704225352</v>
      </c>
      <c r="P2610" s="6">
        <v>2.347417840375587</v>
      </c>
      <c r="Q2610" s="6">
        <v>0</v>
      </c>
      <c r="R2610" s="6">
        <v>0</v>
      </c>
      <c r="S2610" s="6">
        <v>8.215962441314554</v>
      </c>
      <c r="T2610" s="6">
        <v>1.408450704225352</v>
      </c>
      <c r="U2610" s="6">
        <v>4.694835680751174</v>
      </c>
      <c r="V2610" s="6">
        <v>2.5821596244131455</v>
      </c>
      <c r="W2610" s="6">
        <v>0</v>
      </c>
      <c r="X2610" s="5">
        <v>90</v>
      </c>
      <c r="Y2610" s="5">
        <v>76</v>
      </c>
      <c r="Z2610" s="5">
        <v>2</v>
      </c>
      <c r="AA2610" s="5">
        <v>0</v>
      </c>
      <c r="AB2610" s="5">
        <v>0</v>
      </c>
      <c r="AC2610" s="5">
        <v>0</v>
      </c>
      <c r="AD2610" s="5">
        <v>90</v>
      </c>
      <c r="AE2610" s="5">
        <v>76</v>
      </c>
      <c r="AF2610" s="5">
        <v>2</v>
      </c>
      <c r="AG2610" s="6">
        <v>2.6315789473684212</v>
      </c>
      <c r="AH2610" s="6">
        <v>84.444444444444443</v>
      </c>
      <c r="AI2610" s="3"/>
      <c r="AJ2610" s="3"/>
    </row>
    <row r="2611" spans="1:36" hidden="1" x14ac:dyDescent="0.2">
      <c r="A2611" s="1" t="str">
        <f t="shared" si="40"/>
        <v>GosportMixed Other</v>
      </c>
      <c r="B2611" s="3" t="s">
        <v>285</v>
      </c>
      <c r="C2611" s="3" t="s">
        <v>286</v>
      </c>
      <c r="D2611" s="3" t="s">
        <v>709</v>
      </c>
      <c r="E2611" s="5">
        <v>226</v>
      </c>
      <c r="F2611" s="5">
        <v>2</v>
      </c>
      <c r="G2611" s="5">
        <v>3</v>
      </c>
      <c r="H2611" s="5">
        <v>0</v>
      </c>
      <c r="I2611" s="5">
        <v>0</v>
      </c>
      <c r="J2611" s="5">
        <v>11</v>
      </c>
      <c r="K2611" s="5">
        <v>5</v>
      </c>
      <c r="L2611" s="5">
        <v>25</v>
      </c>
      <c r="M2611" s="5">
        <v>15</v>
      </c>
      <c r="N2611" s="5">
        <v>0</v>
      </c>
      <c r="O2611" s="6">
        <v>0.88495575221238942</v>
      </c>
      <c r="P2611" s="6">
        <v>1.3274336283185841</v>
      </c>
      <c r="Q2611" s="6">
        <v>0</v>
      </c>
      <c r="R2611" s="6">
        <v>0</v>
      </c>
      <c r="S2611" s="6">
        <v>4.8672566371681416</v>
      </c>
      <c r="T2611" s="6">
        <v>2.2123893805309733</v>
      </c>
      <c r="U2611" s="6">
        <v>11.061946902654867</v>
      </c>
      <c r="V2611" s="6">
        <v>6.6371681415929205</v>
      </c>
      <c r="W2611" s="6">
        <v>0</v>
      </c>
      <c r="X2611" s="5">
        <v>77</v>
      </c>
      <c r="Y2611" s="5">
        <v>69</v>
      </c>
      <c r="Z2611" s="5">
        <v>1</v>
      </c>
      <c r="AA2611" s="5">
        <v>0</v>
      </c>
      <c r="AB2611" s="5">
        <v>0</v>
      </c>
      <c r="AC2611" s="5">
        <v>0</v>
      </c>
      <c r="AD2611" s="5">
        <v>77</v>
      </c>
      <c r="AE2611" s="5">
        <v>69</v>
      </c>
      <c r="AF2611" s="5">
        <v>1</v>
      </c>
      <c r="AG2611" s="6">
        <v>1.4492753623188406</v>
      </c>
      <c r="AH2611" s="6">
        <v>89.610389610389603</v>
      </c>
      <c r="AI2611" s="3"/>
      <c r="AJ2611" s="3"/>
    </row>
    <row r="2612" spans="1:36" hidden="1" x14ac:dyDescent="0.2">
      <c r="A2612" s="1" t="str">
        <f t="shared" si="40"/>
        <v>GosportIndian</v>
      </c>
      <c r="B2612" s="3" t="s">
        <v>285</v>
      </c>
      <c r="C2612" s="3" t="s">
        <v>286</v>
      </c>
      <c r="D2612" s="3" t="s">
        <v>710</v>
      </c>
      <c r="E2612" s="5">
        <v>428</v>
      </c>
      <c r="F2612" s="5">
        <v>10</v>
      </c>
      <c r="G2612" s="5">
        <v>2</v>
      </c>
      <c r="H2612" s="5">
        <v>0</v>
      </c>
      <c r="I2612" s="5">
        <v>0</v>
      </c>
      <c r="J2612" s="5">
        <v>38</v>
      </c>
      <c r="K2612" s="5">
        <v>10</v>
      </c>
      <c r="L2612" s="5">
        <v>58</v>
      </c>
      <c r="M2612" s="5">
        <v>24</v>
      </c>
      <c r="N2612" s="5">
        <v>0</v>
      </c>
      <c r="O2612" s="6">
        <v>2.3364485981308412</v>
      </c>
      <c r="P2612" s="6">
        <v>0.46728971962616822</v>
      </c>
      <c r="Q2612" s="6">
        <v>0</v>
      </c>
      <c r="R2612" s="6">
        <v>0</v>
      </c>
      <c r="S2612" s="6">
        <v>8.878504672897197</v>
      </c>
      <c r="T2612" s="6">
        <v>2.3364485981308412</v>
      </c>
      <c r="U2612" s="6">
        <v>13.551401869158878</v>
      </c>
      <c r="V2612" s="6">
        <v>5.6074766355140184</v>
      </c>
      <c r="W2612" s="6">
        <v>0</v>
      </c>
      <c r="X2612" s="5">
        <v>244</v>
      </c>
      <c r="Y2612" s="5">
        <v>236</v>
      </c>
      <c r="Z2612" s="5">
        <v>8</v>
      </c>
      <c r="AA2612" s="5">
        <v>0</v>
      </c>
      <c r="AB2612" s="5">
        <v>0</v>
      </c>
      <c r="AC2612" s="5">
        <v>0</v>
      </c>
      <c r="AD2612" s="5">
        <v>244</v>
      </c>
      <c r="AE2612" s="5">
        <v>236</v>
      </c>
      <c r="AF2612" s="5">
        <v>8</v>
      </c>
      <c r="AG2612" s="6">
        <v>3.3898305084745761</v>
      </c>
      <c r="AH2612" s="6">
        <v>96.721311475409834</v>
      </c>
      <c r="AI2612" s="3"/>
      <c r="AJ2612" s="3"/>
    </row>
    <row r="2613" spans="1:36" hidden="1" x14ac:dyDescent="0.2">
      <c r="A2613" s="1" t="str">
        <f t="shared" si="40"/>
        <v>GosportPakistani</v>
      </c>
      <c r="B2613" s="3" t="s">
        <v>285</v>
      </c>
      <c r="C2613" s="3" t="s">
        <v>286</v>
      </c>
      <c r="D2613" s="3" t="s">
        <v>711</v>
      </c>
      <c r="E2613" s="5">
        <v>31</v>
      </c>
      <c r="F2613" s="5">
        <v>0</v>
      </c>
      <c r="G2613" s="5">
        <v>0</v>
      </c>
      <c r="H2613" s="5">
        <v>0</v>
      </c>
      <c r="I2613" s="5">
        <v>0</v>
      </c>
      <c r="J2613" s="5">
        <v>2</v>
      </c>
      <c r="K2613" s="5">
        <v>7</v>
      </c>
      <c r="L2613" s="5">
        <v>5</v>
      </c>
      <c r="M2613" s="5">
        <v>5</v>
      </c>
      <c r="N2613" s="5">
        <v>0</v>
      </c>
      <c r="O2613" s="6">
        <v>0</v>
      </c>
      <c r="P2613" s="6">
        <v>0</v>
      </c>
      <c r="Q2613" s="6">
        <v>0</v>
      </c>
      <c r="R2613" s="6">
        <v>0</v>
      </c>
      <c r="S2613" s="6">
        <v>6.4516129032258061</v>
      </c>
      <c r="T2613" s="6">
        <v>22.580645161290324</v>
      </c>
      <c r="U2613" s="6">
        <v>16.129032258064516</v>
      </c>
      <c r="V2613" s="6">
        <v>16.129032258064516</v>
      </c>
      <c r="W2613" s="6">
        <v>0</v>
      </c>
      <c r="X2613" s="5">
        <v>19</v>
      </c>
      <c r="Y2613" s="5">
        <v>12</v>
      </c>
      <c r="Z2613" s="5">
        <v>0</v>
      </c>
      <c r="AA2613" s="5">
        <v>0</v>
      </c>
      <c r="AB2613" s="5">
        <v>0</v>
      </c>
      <c r="AC2613" s="5">
        <v>0</v>
      </c>
      <c r="AD2613" s="5">
        <v>19</v>
      </c>
      <c r="AE2613" s="5">
        <v>12</v>
      </c>
      <c r="AF2613" s="5">
        <v>0</v>
      </c>
      <c r="AG2613" s="6">
        <v>0</v>
      </c>
      <c r="AH2613" s="6">
        <v>63.157894736842103</v>
      </c>
      <c r="AI2613" s="3"/>
      <c r="AJ2613" s="3"/>
    </row>
    <row r="2614" spans="1:36" hidden="1" x14ac:dyDescent="0.2">
      <c r="A2614" s="1" t="str">
        <f t="shared" si="40"/>
        <v>GosportBangladeshi</v>
      </c>
      <c r="B2614" s="3" t="s">
        <v>285</v>
      </c>
      <c r="C2614" s="3" t="s">
        <v>286</v>
      </c>
      <c r="D2614" s="3" t="s">
        <v>712</v>
      </c>
      <c r="E2614" s="5">
        <v>149</v>
      </c>
      <c r="F2614" s="5">
        <v>0</v>
      </c>
      <c r="G2614" s="5">
        <v>4</v>
      </c>
      <c r="H2614" s="5">
        <v>0</v>
      </c>
      <c r="I2614" s="5">
        <v>0</v>
      </c>
      <c r="J2614" s="5">
        <v>7</v>
      </c>
      <c r="K2614" s="5">
        <v>9</v>
      </c>
      <c r="L2614" s="5">
        <v>8</v>
      </c>
      <c r="M2614" s="5">
        <v>8</v>
      </c>
      <c r="N2614" s="5">
        <v>0</v>
      </c>
      <c r="O2614" s="6">
        <v>0</v>
      </c>
      <c r="P2614" s="6">
        <v>2.6845637583892619</v>
      </c>
      <c r="Q2614" s="6">
        <v>0</v>
      </c>
      <c r="R2614" s="6">
        <v>0</v>
      </c>
      <c r="S2614" s="6">
        <v>4.6979865771812079</v>
      </c>
      <c r="T2614" s="6">
        <v>6.0402684563758386</v>
      </c>
      <c r="U2614" s="6">
        <v>5.3691275167785237</v>
      </c>
      <c r="V2614" s="6">
        <v>5.3691275167785237</v>
      </c>
      <c r="W2614" s="6">
        <v>0</v>
      </c>
      <c r="X2614" s="5">
        <v>72</v>
      </c>
      <c r="Y2614" s="5">
        <v>61</v>
      </c>
      <c r="Z2614" s="5">
        <v>16</v>
      </c>
      <c r="AA2614" s="5">
        <v>0</v>
      </c>
      <c r="AB2614" s="5">
        <v>0</v>
      </c>
      <c r="AC2614" s="5">
        <v>0</v>
      </c>
      <c r="AD2614" s="5">
        <v>72</v>
      </c>
      <c r="AE2614" s="5">
        <v>61</v>
      </c>
      <c r="AF2614" s="5">
        <v>16</v>
      </c>
      <c r="AG2614" s="6">
        <v>26.229508196721312</v>
      </c>
      <c r="AH2614" s="6">
        <v>84.722222222222229</v>
      </c>
      <c r="AI2614" s="3"/>
      <c r="AJ2614" s="3"/>
    </row>
    <row r="2615" spans="1:36" hidden="1" x14ac:dyDescent="0.2">
      <c r="A2615" s="1" t="str">
        <f t="shared" si="40"/>
        <v>GosportChinese</v>
      </c>
      <c r="B2615" s="3" t="s">
        <v>285</v>
      </c>
      <c r="C2615" s="3" t="s">
        <v>286</v>
      </c>
      <c r="D2615" s="3" t="s">
        <v>713</v>
      </c>
      <c r="E2615" s="5">
        <v>214</v>
      </c>
      <c r="F2615" s="5">
        <v>5</v>
      </c>
      <c r="G2615" s="5">
        <v>1</v>
      </c>
      <c r="H2615" s="5">
        <v>0</v>
      </c>
      <c r="I2615" s="5">
        <v>0</v>
      </c>
      <c r="J2615" s="5">
        <v>19</v>
      </c>
      <c r="K2615" s="5">
        <v>3</v>
      </c>
      <c r="L2615" s="5">
        <v>28</v>
      </c>
      <c r="M2615" s="5">
        <v>12</v>
      </c>
      <c r="N2615" s="5">
        <v>0</v>
      </c>
      <c r="O2615" s="6">
        <v>2.3364485981308412</v>
      </c>
      <c r="P2615" s="6">
        <v>0.46728971962616822</v>
      </c>
      <c r="Q2615" s="6">
        <v>0</v>
      </c>
      <c r="R2615" s="6">
        <v>0</v>
      </c>
      <c r="S2615" s="6">
        <v>8.878504672897197</v>
      </c>
      <c r="T2615" s="6">
        <v>1.4018691588785046</v>
      </c>
      <c r="U2615" s="6">
        <v>13.084112149532711</v>
      </c>
      <c r="V2615" s="6">
        <v>5.6074766355140184</v>
      </c>
      <c r="W2615" s="6">
        <v>0</v>
      </c>
      <c r="X2615" s="5">
        <v>73</v>
      </c>
      <c r="Y2615" s="5">
        <v>60</v>
      </c>
      <c r="Z2615" s="5">
        <v>3</v>
      </c>
      <c r="AA2615" s="5">
        <v>0</v>
      </c>
      <c r="AB2615" s="5">
        <v>0</v>
      </c>
      <c r="AC2615" s="5">
        <v>0</v>
      </c>
      <c r="AD2615" s="5">
        <v>73</v>
      </c>
      <c r="AE2615" s="5">
        <v>60</v>
      </c>
      <c r="AF2615" s="5">
        <v>3</v>
      </c>
      <c r="AG2615" s="6">
        <v>5</v>
      </c>
      <c r="AH2615" s="6">
        <v>82.191780821917803</v>
      </c>
      <c r="AI2615" s="3"/>
      <c r="AJ2615" s="3"/>
    </row>
    <row r="2616" spans="1:36" hidden="1" x14ac:dyDescent="0.2">
      <c r="A2616" s="1" t="str">
        <f t="shared" si="40"/>
        <v>GosportAsian Other</v>
      </c>
      <c r="B2616" s="3" t="s">
        <v>285</v>
      </c>
      <c r="C2616" s="3" t="s">
        <v>286</v>
      </c>
      <c r="D2616" s="3" t="s">
        <v>714</v>
      </c>
      <c r="E2616" s="5">
        <v>251</v>
      </c>
      <c r="F2616" s="5">
        <v>2</v>
      </c>
      <c r="G2616" s="5">
        <v>2</v>
      </c>
      <c r="H2616" s="5">
        <v>0</v>
      </c>
      <c r="I2616" s="5">
        <v>0</v>
      </c>
      <c r="J2616" s="5">
        <v>24</v>
      </c>
      <c r="K2616" s="5">
        <v>9</v>
      </c>
      <c r="L2616" s="5">
        <v>34</v>
      </c>
      <c r="M2616" s="5">
        <v>10</v>
      </c>
      <c r="N2616" s="5">
        <v>0</v>
      </c>
      <c r="O2616" s="6">
        <v>0.79681274900398402</v>
      </c>
      <c r="P2616" s="6">
        <v>0.79681274900398402</v>
      </c>
      <c r="Q2616" s="6">
        <v>0</v>
      </c>
      <c r="R2616" s="6">
        <v>0</v>
      </c>
      <c r="S2616" s="6">
        <v>9.5617529880478092</v>
      </c>
      <c r="T2616" s="6">
        <v>3.5856573705179282</v>
      </c>
      <c r="U2616" s="6">
        <v>13.545816733067729</v>
      </c>
      <c r="V2616" s="6">
        <v>3.9840637450199203</v>
      </c>
      <c r="W2616" s="6">
        <v>0</v>
      </c>
      <c r="X2616" s="5">
        <v>129</v>
      </c>
      <c r="Y2616" s="5">
        <v>101</v>
      </c>
      <c r="Z2616" s="5">
        <v>4</v>
      </c>
      <c r="AA2616" s="5">
        <v>0</v>
      </c>
      <c r="AB2616" s="5">
        <v>0</v>
      </c>
      <c r="AC2616" s="5">
        <v>0</v>
      </c>
      <c r="AD2616" s="5">
        <v>129</v>
      </c>
      <c r="AE2616" s="5">
        <v>101</v>
      </c>
      <c r="AF2616" s="5">
        <v>4</v>
      </c>
      <c r="AG2616" s="6">
        <v>3.9603960396039604</v>
      </c>
      <c r="AH2616" s="6">
        <v>78.294573643410857</v>
      </c>
      <c r="AI2616" s="3"/>
      <c r="AJ2616" s="3"/>
    </row>
    <row r="2617" spans="1:36" hidden="1" x14ac:dyDescent="0.2">
      <c r="A2617" s="1" t="str">
        <f t="shared" si="40"/>
        <v>GosportBlack African</v>
      </c>
      <c r="B2617" s="3" t="s">
        <v>285</v>
      </c>
      <c r="C2617" s="3" t="s">
        <v>286</v>
      </c>
      <c r="D2617" s="3" t="s">
        <v>715</v>
      </c>
      <c r="E2617" s="5">
        <v>321</v>
      </c>
      <c r="F2617" s="5">
        <v>11</v>
      </c>
      <c r="G2617" s="5">
        <v>2</v>
      </c>
      <c r="H2617" s="5">
        <v>0</v>
      </c>
      <c r="I2617" s="5">
        <v>0</v>
      </c>
      <c r="J2617" s="5">
        <v>19</v>
      </c>
      <c r="K2617" s="5">
        <v>45</v>
      </c>
      <c r="L2617" s="5">
        <v>88</v>
      </c>
      <c r="M2617" s="5">
        <v>21</v>
      </c>
      <c r="N2617" s="5">
        <v>0</v>
      </c>
      <c r="O2617" s="6">
        <v>3.4267912772585669</v>
      </c>
      <c r="P2617" s="6">
        <v>0.62305295950155759</v>
      </c>
      <c r="Q2617" s="6">
        <v>0</v>
      </c>
      <c r="R2617" s="6">
        <v>0</v>
      </c>
      <c r="S2617" s="6">
        <v>5.9190031152647977</v>
      </c>
      <c r="T2617" s="6">
        <v>14.018691588785046</v>
      </c>
      <c r="U2617" s="6">
        <v>27.414330218068535</v>
      </c>
      <c r="V2617" s="6">
        <v>6.5420560747663554</v>
      </c>
      <c r="W2617" s="6">
        <v>0</v>
      </c>
      <c r="X2617" s="5">
        <v>171</v>
      </c>
      <c r="Y2617" s="5">
        <v>139</v>
      </c>
      <c r="Z2617" s="5">
        <v>7</v>
      </c>
      <c r="AA2617" s="5">
        <v>0</v>
      </c>
      <c r="AB2617" s="5">
        <v>0</v>
      </c>
      <c r="AC2617" s="5">
        <v>0</v>
      </c>
      <c r="AD2617" s="5">
        <v>171</v>
      </c>
      <c r="AE2617" s="5">
        <v>139</v>
      </c>
      <c r="AF2617" s="5">
        <v>7</v>
      </c>
      <c r="AG2617" s="6">
        <v>5.0359712230215825</v>
      </c>
      <c r="AH2617" s="6">
        <v>81.286549707602333</v>
      </c>
      <c r="AI2617" s="3"/>
      <c r="AJ2617" s="3"/>
    </row>
    <row r="2618" spans="1:36" hidden="1" x14ac:dyDescent="0.2">
      <c r="A2618" s="1" t="str">
        <f t="shared" si="40"/>
        <v>GosportBlack Caribbean</v>
      </c>
      <c r="B2618" s="3" t="s">
        <v>285</v>
      </c>
      <c r="C2618" s="3" t="s">
        <v>286</v>
      </c>
      <c r="D2618" s="3" t="s">
        <v>716</v>
      </c>
      <c r="E2618" s="5">
        <v>183</v>
      </c>
      <c r="F2618" s="5">
        <v>2</v>
      </c>
      <c r="G2618" s="5">
        <v>0</v>
      </c>
      <c r="H2618" s="5">
        <v>0</v>
      </c>
      <c r="I2618" s="5">
        <v>0</v>
      </c>
      <c r="J2618" s="5">
        <v>20</v>
      </c>
      <c r="K2618" s="5">
        <v>0</v>
      </c>
      <c r="L2618" s="5">
        <v>80</v>
      </c>
      <c r="M2618" s="5">
        <v>5</v>
      </c>
      <c r="N2618" s="5">
        <v>0</v>
      </c>
      <c r="O2618" s="6">
        <v>1.0928961748633881</v>
      </c>
      <c r="P2618" s="6">
        <v>0</v>
      </c>
      <c r="Q2618" s="6">
        <v>0</v>
      </c>
      <c r="R2618" s="6">
        <v>0</v>
      </c>
      <c r="S2618" s="6">
        <v>10.928961748633879</v>
      </c>
      <c r="T2618" s="6">
        <v>0</v>
      </c>
      <c r="U2618" s="6">
        <v>43.715846994535518</v>
      </c>
      <c r="V2618" s="6">
        <v>2.7322404371584699</v>
      </c>
      <c r="W2618" s="6">
        <v>0</v>
      </c>
      <c r="X2618" s="5">
        <v>95</v>
      </c>
      <c r="Y2618" s="5">
        <v>82</v>
      </c>
      <c r="Z2618" s="5">
        <v>6</v>
      </c>
      <c r="AA2618" s="5">
        <v>0</v>
      </c>
      <c r="AB2618" s="5">
        <v>0</v>
      </c>
      <c r="AC2618" s="5">
        <v>0</v>
      </c>
      <c r="AD2618" s="5">
        <v>95</v>
      </c>
      <c r="AE2618" s="5">
        <v>82</v>
      </c>
      <c r="AF2618" s="5">
        <v>6</v>
      </c>
      <c r="AG2618" s="6">
        <v>7.3170731707317076</v>
      </c>
      <c r="AH2618" s="6">
        <v>86.315789473684205</v>
      </c>
      <c r="AI2618" s="3"/>
      <c r="AJ2618" s="3"/>
    </row>
    <row r="2619" spans="1:36" hidden="1" x14ac:dyDescent="0.2">
      <c r="A2619" s="1" t="str">
        <f t="shared" si="40"/>
        <v>GosportBlack Other</v>
      </c>
      <c r="B2619" s="3" t="s">
        <v>285</v>
      </c>
      <c r="C2619" s="3" t="s">
        <v>286</v>
      </c>
      <c r="D2619" s="3" t="s">
        <v>717</v>
      </c>
      <c r="E2619" s="5">
        <v>88</v>
      </c>
      <c r="F2619" s="5">
        <v>5</v>
      </c>
      <c r="G2619" s="5">
        <v>3</v>
      </c>
      <c r="H2619" s="5">
        <v>0</v>
      </c>
      <c r="I2619" s="5">
        <v>0</v>
      </c>
      <c r="J2619" s="5">
        <v>12</v>
      </c>
      <c r="K2619" s="5">
        <v>1</v>
      </c>
      <c r="L2619" s="5">
        <v>22</v>
      </c>
      <c r="M2619" s="5">
        <v>6</v>
      </c>
      <c r="N2619" s="5">
        <v>0</v>
      </c>
      <c r="O2619" s="6">
        <v>5.6818181818181817</v>
      </c>
      <c r="P2619" s="6">
        <v>3.4090909090909092</v>
      </c>
      <c r="Q2619" s="6">
        <v>0</v>
      </c>
      <c r="R2619" s="6">
        <v>0</v>
      </c>
      <c r="S2619" s="6">
        <v>13.636363636363637</v>
      </c>
      <c r="T2619" s="6">
        <v>1.1363636363636365</v>
      </c>
      <c r="U2619" s="6">
        <v>25</v>
      </c>
      <c r="V2619" s="6">
        <v>6.8181818181818183</v>
      </c>
      <c r="W2619" s="6">
        <v>0</v>
      </c>
      <c r="X2619" s="5">
        <v>23</v>
      </c>
      <c r="Y2619" s="5">
        <v>20</v>
      </c>
      <c r="Z2619" s="5">
        <v>2</v>
      </c>
      <c r="AA2619" s="5">
        <v>0</v>
      </c>
      <c r="AB2619" s="5">
        <v>0</v>
      </c>
      <c r="AC2619" s="5">
        <v>0</v>
      </c>
      <c r="AD2619" s="5">
        <v>23</v>
      </c>
      <c r="AE2619" s="5">
        <v>20</v>
      </c>
      <c r="AF2619" s="5">
        <v>2</v>
      </c>
      <c r="AG2619" s="6">
        <v>10</v>
      </c>
      <c r="AH2619" s="6">
        <v>86.956521739130437</v>
      </c>
      <c r="AI2619" s="3"/>
      <c r="AJ2619" s="3"/>
    </row>
    <row r="2620" spans="1:36" hidden="1" x14ac:dyDescent="0.2">
      <c r="A2620" s="1" t="str">
        <f t="shared" si="40"/>
        <v>GosportArab</v>
      </c>
      <c r="B2620" s="3" t="s">
        <v>285</v>
      </c>
      <c r="C2620" s="3" t="s">
        <v>286</v>
      </c>
      <c r="D2620" s="3" t="s">
        <v>699</v>
      </c>
      <c r="E2620" s="5">
        <v>48</v>
      </c>
      <c r="F2620" s="5">
        <v>0</v>
      </c>
      <c r="G2620" s="5">
        <v>0</v>
      </c>
      <c r="H2620" s="5">
        <v>0</v>
      </c>
      <c r="I2620" s="5">
        <v>0</v>
      </c>
      <c r="J2620" s="5">
        <v>11</v>
      </c>
      <c r="K2620" s="5">
        <v>4</v>
      </c>
      <c r="L2620" s="5">
        <v>3</v>
      </c>
      <c r="M2620" s="5">
        <v>0</v>
      </c>
      <c r="N2620" s="5">
        <v>0</v>
      </c>
      <c r="O2620" s="6">
        <v>0</v>
      </c>
      <c r="P2620" s="6">
        <v>0</v>
      </c>
      <c r="Q2620" s="6">
        <v>0</v>
      </c>
      <c r="R2620" s="6">
        <v>0</v>
      </c>
      <c r="S2620" s="6">
        <v>22.916666666666668</v>
      </c>
      <c r="T2620" s="6">
        <v>8.3333333333333339</v>
      </c>
      <c r="U2620" s="6">
        <v>6.25</v>
      </c>
      <c r="V2620" s="6">
        <v>0</v>
      </c>
      <c r="W2620" s="6">
        <v>0</v>
      </c>
      <c r="X2620" s="5">
        <v>29</v>
      </c>
      <c r="Y2620" s="5">
        <v>17</v>
      </c>
      <c r="Z2620" s="5">
        <v>0</v>
      </c>
      <c r="AA2620" s="5">
        <v>0</v>
      </c>
      <c r="AB2620" s="5">
        <v>0</v>
      </c>
      <c r="AC2620" s="5">
        <v>0</v>
      </c>
      <c r="AD2620" s="5">
        <v>29</v>
      </c>
      <c r="AE2620" s="5">
        <v>17</v>
      </c>
      <c r="AF2620" s="5">
        <v>0</v>
      </c>
      <c r="AG2620" s="6">
        <v>0</v>
      </c>
      <c r="AH2620" s="6">
        <v>58.620689655172413</v>
      </c>
      <c r="AI2620" s="3"/>
      <c r="AJ2620" s="3"/>
    </row>
    <row r="2621" spans="1:36" hidden="1" x14ac:dyDescent="0.2">
      <c r="A2621" s="1" t="str">
        <f t="shared" si="40"/>
        <v>GosportOther</v>
      </c>
      <c r="B2621" s="3" t="s">
        <v>285</v>
      </c>
      <c r="C2621" s="3" t="s">
        <v>286</v>
      </c>
      <c r="D2621" s="3" t="s">
        <v>718</v>
      </c>
      <c r="E2621" s="5">
        <v>158</v>
      </c>
      <c r="F2621" s="5">
        <v>4</v>
      </c>
      <c r="G2621" s="5">
        <v>1</v>
      </c>
      <c r="H2621" s="5">
        <v>0</v>
      </c>
      <c r="I2621" s="5">
        <v>0</v>
      </c>
      <c r="J2621" s="5">
        <v>16</v>
      </c>
      <c r="K2621" s="5">
        <v>0</v>
      </c>
      <c r="L2621" s="5">
        <v>26</v>
      </c>
      <c r="M2621" s="5">
        <v>14</v>
      </c>
      <c r="N2621" s="5">
        <v>0</v>
      </c>
      <c r="O2621" s="6">
        <v>2.5316455696202533</v>
      </c>
      <c r="P2621" s="6">
        <v>0.63291139240506333</v>
      </c>
      <c r="Q2621" s="6">
        <v>0</v>
      </c>
      <c r="R2621" s="6">
        <v>0</v>
      </c>
      <c r="S2621" s="6">
        <v>10.126582278481013</v>
      </c>
      <c r="T2621" s="6">
        <v>0</v>
      </c>
      <c r="U2621" s="6">
        <v>16.455696202531644</v>
      </c>
      <c r="V2621" s="6">
        <v>8.8607594936708853</v>
      </c>
      <c r="W2621" s="6">
        <v>0</v>
      </c>
      <c r="X2621" s="5">
        <v>73</v>
      </c>
      <c r="Y2621" s="5">
        <v>57</v>
      </c>
      <c r="Z2621" s="5">
        <v>7</v>
      </c>
      <c r="AA2621" s="5">
        <v>0</v>
      </c>
      <c r="AB2621" s="5">
        <v>0</v>
      </c>
      <c r="AC2621" s="5">
        <v>0</v>
      </c>
      <c r="AD2621" s="5">
        <v>73</v>
      </c>
      <c r="AE2621" s="5">
        <v>57</v>
      </c>
      <c r="AF2621" s="5">
        <v>7</v>
      </c>
      <c r="AG2621" s="6">
        <v>12.280701754385966</v>
      </c>
      <c r="AH2621" s="6">
        <v>78.082191780821915</v>
      </c>
      <c r="AI2621" s="3"/>
      <c r="AJ2621" s="3"/>
    </row>
    <row r="2622" spans="1:36" x14ac:dyDescent="0.2">
      <c r="A2622" s="1" t="str">
        <f t="shared" si="40"/>
        <v>GraveshamAll people</v>
      </c>
      <c r="B2622" s="3" t="s">
        <v>327</v>
      </c>
      <c r="C2622" s="3" t="s">
        <v>328</v>
      </c>
      <c r="D2622" s="3" t="s">
        <v>700</v>
      </c>
      <c r="E2622" s="5">
        <v>101720</v>
      </c>
      <c r="F2622" s="5">
        <v>4527</v>
      </c>
      <c r="G2622" s="5">
        <v>6795</v>
      </c>
      <c r="H2622" s="5">
        <v>7989</v>
      </c>
      <c r="I2622" s="5">
        <v>0</v>
      </c>
      <c r="J2622" s="5">
        <v>9012</v>
      </c>
      <c r="K2622" s="5">
        <v>4242</v>
      </c>
      <c r="L2622" s="5">
        <v>8757</v>
      </c>
      <c r="M2622" s="5">
        <v>2042</v>
      </c>
      <c r="N2622" s="5">
        <v>0</v>
      </c>
      <c r="O2622" s="6">
        <v>4.4504522217852927</v>
      </c>
      <c r="P2622" s="6">
        <v>6.6801022414471101</v>
      </c>
      <c r="Q2622" s="6">
        <v>7.8539127015336216</v>
      </c>
      <c r="R2622" s="6">
        <v>0</v>
      </c>
      <c r="S2622" s="6">
        <v>8.8596146283916628</v>
      </c>
      <c r="T2622" s="6">
        <v>4.1702713330711756</v>
      </c>
      <c r="U2622" s="6">
        <v>8.6089264648053483</v>
      </c>
      <c r="V2622" s="6">
        <v>2.0074714903657096</v>
      </c>
      <c r="W2622" s="6">
        <v>0</v>
      </c>
      <c r="X2622" s="5">
        <v>34311</v>
      </c>
      <c r="Y2622" s="5">
        <v>29555</v>
      </c>
      <c r="Z2622" s="5">
        <v>1981</v>
      </c>
      <c r="AA2622" s="5">
        <v>0</v>
      </c>
      <c r="AB2622" s="5">
        <v>0</v>
      </c>
      <c r="AC2622" s="5">
        <v>0</v>
      </c>
      <c r="AD2622" s="5">
        <v>34311</v>
      </c>
      <c r="AE2622" s="5">
        <v>29555</v>
      </c>
      <c r="AF2622" s="5">
        <v>1981</v>
      </c>
      <c r="AG2622" s="6">
        <v>6.702757570631027</v>
      </c>
      <c r="AH2622" s="6">
        <v>86.138556148174061</v>
      </c>
      <c r="AI2622" s="3"/>
      <c r="AJ2622" s="3"/>
    </row>
    <row r="2623" spans="1:36" hidden="1" x14ac:dyDescent="0.2">
      <c r="A2623" s="1" t="str">
        <f t="shared" si="40"/>
        <v>GraveshamWhite British</v>
      </c>
      <c r="B2623" s="3" t="s">
        <v>327</v>
      </c>
      <c r="C2623" s="3" t="s">
        <v>328</v>
      </c>
      <c r="D2623" s="3" t="s">
        <v>701</v>
      </c>
      <c r="E2623" s="5">
        <v>78422</v>
      </c>
      <c r="F2623" s="5">
        <v>3643</v>
      </c>
      <c r="G2623" s="5">
        <v>5132</v>
      </c>
      <c r="H2623" s="5">
        <v>5791</v>
      </c>
      <c r="I2623" s="5">
        <v>0</v>
      </c>
      <c r="J2623" s="5">
        <v>7361</v>
      </c>
      <c r="K2623" s="5">
        <v>3859</v>
      </c>
      <c r="L2623" s="5">
        <v>5975</v>
      </c>
      <c r="M2623" s="5">
        <v>951</v>
      </c>
      <c r="N2623" s="5">
        <v>0</v>
      </c>
      <c r="O2623" s="6">
        <v>4.6453801229246894</v>
      </c>
      <c r="P2623" s="6">
        <v>6.5440820178011272</v>
      </c>
      <c r="Q2623" s="6">
        <v>7.3844074366886847</v>
      </c>
      <c r="R2623" s="6">
        <v>0</v>
      </c>
      <c r="S2623" s="6">
        <v>9.386396674402592</v>
      </c>
      <c r="T2623" s="6">
        <v>4.9208130371579406</v>
      </c>
      <c r="U2623" s="6">
        <v>7.6190354747392313</v>
      </c>
      <c r="V2623" s="6">
        <v>1.2126699140547295</v>
      </c>
      <c r="W2623" s="6">
        <v>0</v>
      </c>
      <c r="X2623" s="5">
        <v>24742</v>
      </c>
      <c r="Y2623" s="5">
        <v>21254</v>
      </c>
      <c r="Z2623" s="5">
        <v>1332</v>
      </c>
      <c r="AA2623" s="5">
        <v>0</v>
      </c>
      <c r="AB2623" s="5">
        <v>0</v>
      </c>
      <c r="AC2623" s="5">
        <v>0</v>
      </c>
      <c r="AD2623" s="5">
        <v>24742</v>
      </c>
      <c r="AE2623" s="5">
        <v>21254</v>
      </c>
      <c r="AF2623" s="5">
        <v>1332</v>
      </c>
      <c r="AG2623" s="6">
        <v>6.2670556130610713</v>
      </c>
      <c r="AH2623" s="6">
        <v>85.902513943901056</v>
      </c>
      <c r="AI2623" s="3"/>
      <c r="AJ2623" s="3"/>
    </row>
    <row r="2624" spans="1:36" hidden="1" x14ac:dyDescent="0.2">
      <c r="A2624" s="1" t="str">
        <f t="shared" si="40"/>
        <v>GraveshamMinorities - all other than White British</v>
      </c>
      <c r="B2624" s="3" t="s">
        <v>327</v>
      </c>
      <c r="C2624" s="3" t="s">
        <v>328</v>
      </c>
      <c r="D2624" s="3" t="s">
        <v>702</v>
      </c>
      <c r="E2624" s="5">
        <v>23298</v>
      </c>
      <c r="F2624" s="5">
        <v>884</v>
      </c>
      <c r="G2624" s="5">
        <v>1663</v>
      </c>
      <c r="H2624" s="5">
        <v>2198</v>
      </c>
      <c r="I2624" s="5">
        <v>0</v>
      </c>
      <c r="J2624" s="5">
        <v>1651</v>
      </c>
      <c r="K2624" s="5">
        <v>383</v>
      </c>
      <c r="L2624" s="5">
        <v>2782</v>
      </c>
      <c r="M2624" s="5">
        <v>1091</v>
      </c>
      <c r="N2624" s="5">
        <v>0</v>
      </c>
      <c r="O2624" s="6">
        <v>3.7943171087647007</v>
      </c>
      <c r="P2624" s="6">
        <v>7.1379517555154948</v>
      </c>
      <c r="Q2624" s="6">
        <v>9.4342862048244491</v>
      </c>
      <c r="R2624" s="6">
        <v>0</v>
      </c>
      <c r="S2624" s="6">
        <v>7.0864451884281916</v>
      </c>
      <c r="T2624" s="6">
        <v>1.6439179328697742</v>
      </c>
      <c r="U2624" s="6">
        <v>11.940939136406559</v>
      </c>
      <c r="V2624" s="6">
        <v>4.6828053910206888</v>
      </c>
      <c r="W2624" s="6">
        <v>0</v>
      </c>
      <c r="X2624" s="5">
        <v>9569</v>
      </c>
      <c r="Y2624" s="5">
        <v>8301</v>
      </c>
      <c r="Z2624" s="5">
        <v>649</v>
      </c>
      <c r="AA2624" s="5">
        <v>0</v>
      </c>
      <c r="AB2624" s="5">
        <v>0</v>
      </c>
      <c r="AC2624" s="5">
        <v>0</v>
      </c>
      <c r="AD2624" s="5">
        <v>9569</v>
      </c>
      <c r="AE2624" s="5">
        <v>8301</v>
      </c>
      <c r="AF2624" s="5">
        <v>649</v>
      </c>
      <c r="AG2624" s="6">
        <v>7.8183351403445371</v>
      </c>
      <c r="AH2624" s="6">
        <v>86.748876580624938</v>
      </c>
      <c r="AI2624" s="3"/>
      <c r="AJ2624" s="3"/>
    </row>
    <row r="2625" spans="1:36" hidden="1" x14ac:dyDescent="0.2">
      <c r="A2625" s="1" t="str">
        <f t="shared" si="40"/>
        <v>GraveshamWhite Irish</v>
      </c>
      <c r="B2625" s="3" t="s">
        <v>327</v>
      </c>
      <c r="C2625" s="3" t="s">
        <v>328</v>
      </c>
      <c r="D2625" s="3" t="s">
        <v>703</v>
      </c>
      <c r="E2625" s="5">
        <v>791</v>
      </c>
      <c r="F2625" s="5">
        <v>23</v>
      </c>
      <c r="G2625" s="5">
        <v>45</v>
      </c>
      <c r="H2625" s="5">
        <v>53</v>
      </c>
      <c r="I2625" s="5">
        <v>0</v>
      </c>
      <c r="J2625" s="5">
        <v>46</v>
      </c>
      <c r="K2625" s="5">
        <v>26</v>
      </c>
      <c r="L2625" s="5">
        <v>80</v>
      </c>
      <c r="M2625" s="5">
        <v>20</v>
      </c>
      <c r="N2625" s="5">
        <v>0</v>
      </c>
      <c r="O2625" s="6">
        <v>2.9077117572692792</v>
      </c>
      <c r="P2625" s="6">
        <v>5.6890012642225027</v>
      </c>
      <c r="Q2625" s="6">
        <v>6.7003792667509483</v>
      </c>
      <c r="R2625" s="6">
        <v>0</v>
      </c>
      <c r="S2625" s="6">
        <v>5.8154235145385584</v>
      </c>
      <c r="T2625" s="6">
        <v>3.2869785082174463</v>
      </c>
      <c r="U2625" s="6">
        <v>10.11378002528445</v>
      </c>
      <c r="V2625" s="6">
        <v>2.5284450063211126</v>
      </c>
      <c r="W2625" s="6">
        <v>0</v>
      </c>
      <c r="X2625" s="5">
        <v>254</v>
      </c>
      <c r="Y2625" s="5">
        <v>219</v>
      </c>
      <c r="Z2625" s="5">
        <v>14</v>
      </c>
      <c r="AA2625" s="5">
        <v>0</v>
      </c>
      <c r="AB2625" s="5">
        <v>0</v>
      </c>
      <c r="AC2625" s="5">
        <v>0</v>
      </c>
      <c r="AD2625" s="5">
        <v>254</v>
      </c>
      <c r="AE2625" s="5">
        <v>219</v>
      </c>
      <c r="AF2625" s="5">
        <v>14</v>
      </c>
      <c r="AG2625" s="6">
        <v>6.3926940639269407</v>
      </c>
      <c r="AH2625" s="6">
        <v>86.220472440944889</v>
      </c>
      <c r="AI2625" s="3"/>
      <c r="AJ2625" s="3"/>
    </row>
    <row r="2626" spans="1:36" hidden="1" x14ac:dyDescent="0.2">
      <c r="A2626" s="1" t="str">
        <f t="shared" ref="A2626:A2689" si="41">C2626&amp;D2626</f>
        <v>GraveshamWhite Gyspy or Irish Traveller</v>
      </c>
      <c r="B2626" s="3" t="s">
        <v>327</v>
      </c>
      <c r="C2626" s="3" t="s">
        <v>328</v>
      </c>
      <c r="D2626" s="3" t="s">
        <v>704</v>
      </c>
      <c r="E2626" s="5">
        <v>320</v>
      </c>
      <c r="F2626" s="5">
        <v>16</v>
      </c>
      <c r="G2626" s="5">
        <v>58</v>
      </c>
      <c r="H2626" s="5">
        <v>29</v>
      </c>
      <c r="I2626" s="5">
        <v>0</v>
      </c>
      <c r="J2626" s="5">
        <v>34</v>
      </c>
      <c r="K2626" s="5">
        <v>15</v>
      </c>
      <c r="L2626" s="5">
        <v>27</v>
      </c>
      <c r="M2626" s="5">
        <v>4</v>
      </c>
      <c r="N2626" s="5">
        <v>0</v>
      </c>
      <c r="O2626" s="6">
        <v>5</v>
      </c>
      <c r="P2626" s="6">
        <v>18.125</v>
      </c>
      <c r="Q2626" s="6">
        <v>9.0625</v>
      </c>
      <c r="R2626" s="6">
        <v>0</v>
      </c>
      <c r="S2626" s="6">
        <v>10.625</v>
      </c>
      <c r="T2626" s="6">
        <v>4.6875</v>
      </c>
      <c r="U2626" s="6">
        <v>8.4375</v>
      </c>
      <c r="V2626" s="6">
        <v>1.25</v>
      </c>
      <c r="W2626" s="6">
        <v>0</v>
      </c>
      <c r="X2626" s="5">
        <v>98</v>
      </c>
      <c r="Y2626" s="5">
        <v>51</v>
      </c>
      <c r="Z2626" s="5">
        <v>9</v>
      </c>
      <c r="AA2626" s="5">
        <v>0</v>
      </c>
      <c r="AB2626" s="5">
        <v>0</v>
      </c>
      <c r="AC2626" s="5">
        <v>0</v>
      </c>
      <c r="AD2626" s="5">
        <v>98</v>
      </c>
      <c r="AE2626" s="5">
        <v>51</v>
      </c>
      <c r="AF2626" s="5">
        <v>9</v>
      </c>
      <c r="AG2626" s="6">
        <v>17.647058823529413</v>
      </c>
      <c r="AH2626" s="6">
        <v>52.04081632653061</v>
      </c>
      <c r="AI2626" s="3"/>
      <c r="AJ2626" s="3"/>
    </row>
    <row r="2627" spans="1:36" hidden="1" x14ac:dyDescent="0.2">
      <c r="A2627" s="1" t="str">
        <f t="shared" si="41"/>
        <v>GraveshamWhite Other</v>
      </c>
      <c r="B2627" s="3" t="s">
        <v>327</v>
      </c>
      <c r="C2627" s="3" t="s">
        <v>328</v>
      </c>
      <c r="D2627" s="3" t="s">
        <v>705</v>
      </c>
      <c r="E2627" s="5">
        <v>4693</v>
      </c>
      <c r="F2627" s="5">
        <v>234</v>
      </c>
      <c r="G2627" s="5">
        <v>333</v>
      </c>
      <c r="H2627" s="5">
        <v>545</v>
      </c>
      <c r="I2627" s="5">
        <v>0</v>
      </c>
      <c r="J2627" s="5">
        <v>351</v>
      </c>
      <c r="K2627" s="5">
        <v>99</v>
      </c>
      <c r="L2627" s="5">
        <v>713</v>
      </c>
      <c r="M2627" s="5">
        <v>264</v>
      </c>
      <c r="N2627" s="5">
        <v>0</v>
      </c>
      <c r="O2627" s="6">
        <v>4.986149584487535</v>
      </c>
      <c r="P2627" s="6">
        <v>7.0956744086937995</v>
      </c>
      <c r="Q2627" s="6">
        <v>11.613040698913276</v>
      </c>
      <c r="R2627" s="6">
        <v>0</v>
      </c>
      <c r="S2627" s="6">
        <v>7.4792243767313016</v>
      </c>
      <c r="T2627" s="6">
        <v>2.1095248242062645</v>
      </c>
      <c r="U2627" s="6">
        <v>15.192840400596634</v>
      </c>
      <c r="V2627" s="6">
        <v>5.625399531216706</v>
      </c>
      <c r="W2627" s="6">
        <v>0</v>
      </c>
      <c r="X2627" s="5">
        <v>2446</v>
      </c>
      <c r="Y2627" s="5">
        <v>2175</v>
      </c>
      <c r="Z2627" s="5">
        <v>111</v>
      </c>
      <c r="AA2627" s="5">
        <v>0</v>
      </c>
      <c r="AB2627" s="5">
        <v>0</v>
      </c>
      <c r="AC2627" s="5">
        <v>0</v>
      </c>
      <c r="AD2627" s="5">
        <v>2446</v>
      </c>
      <c r="AE2627" s="5">
        <v>2175</v>
      </c>
      <c r="AF2627" s="5">
        <v>111</v>
      </c>
      <c r="AG2627" s="6">
        <v>5.1034482758620694</v>
      </c>
      <c r="AH2627" s="6">
        <v>88.920686835650045</v>
      </c>
      <c r="AI2627" s="3"/>
      <c r="AJ2627" s="3"/>
    </row>
    <row r="2628" spans="1:36" hidden="1" x14ac:dyDescent="0.2">
      <c r="A2628" s="1" t="str">
        <f t="shared" si="41"/>
        <v>GraveshamMixed White and Black Caribbean</v>
      </c>
      <c r="B2628" s="3" t="s">
        <v>327</v>
      </c>
      <c r="C2628" s="3" t="s">
        <v>328</v>
      </c>
      <c r="D2628" s="3" t="s">
        <v>706</v>
      </c>
      <c r="E2628" s="5">
        <v>564</v>
      </c>
      <c r="F2628" s="5">
        <v>52</v>
      </c>
      <c r="G2628" s="5">
        <v>73</v>
      </c>
      <c r="H2628" s="5">
        <v>67</v>
      </c>
      <c r="I2628" s="5">
        <v>0</v>
      </c>
      <c r="J2628" s="5">
        <v>74</v>
      </c>
      <c r="K2628" s="5">
        <v>8</v>
      </c>
      <c r="L2628" s="5">
        <v>73</v>
      </c>
      <c r="M2628" s="5">
        <v>7</v>
      </c>
      <c r="N2628" s="5">
        <v>0</v>
      </c>
      <c r="O2628" s="6">
        <v>9.2198581560283692</v>
      </c>
      <c r="P2628" s="6">
        <v>12.943262411347519</v>
      </c>
      <c r="Q2628" s="6">
        <v>11.879432624113475</v>
      </c>
      <c r="R2628" s="6">
        <v>0</v>
      </c>
      <c r="S2628" s="6">
        <v>13.120567375886525</v>
      </c>
      <c r="T2628" s="6">
        <v>1.4184397163120568</v>
      </c>
      <c r="U2628" s="6">
        <v>12.943262411347519</v>
      </c>
      <c r="V2628" s="6">
        <v>1.2411347517730495</v>
      </c>
      <c r="W2628" s="6">
        <v>0</v>
      </c>
      <c r="X2628" s="5">
        <v>157</v>
      </c>
      <c r="Y2628" s="5">
        <v>132</v>
      </c>
      <c r="Z2628" s="5">
        <v>12</v>
      </c>
      <c r="AA2628" s="5">
        <v>0</v>
      </c>
      <c r="AB2628" s="5">
        <v>0</v>
      </c>
      <c r="AC2628" s="5">
        <v>0</v>
      </c>
      <c r="AD2628" s="5">
        <v>157</v>
      </c>
      <c r="AE2628" s="5">
        <v>132</v>
      </c>
      <c r="AF2628" s="5">
        <v>12</v>
      </c>
      <c r="AG2628" s="6">
        <v>9.0909090909090917</v>
      </c>
      <c r="AH2628" s="6">
        <v>84.076433121019107</v>
      </c>
      <c r="AI2628" s="3"/>
      <c r="AJ2628" s="3"/>
    </row>
    <row r="2629" spans="1:36" hidden="1" x14ac:dyDescent="0.2">
      <c r="A2629" s="1" t="str">
        <f t="shared" si="41"/>
        <v>GraveshamMixed White and Black African</v>
      </c>
      <c r="B2629" s="3" t="s">
        <v>327</v>
      </c>
      <c r="C2629" s="3" t="s">
        <v>328</v>
      </c>
      <c r="D2629" s="3" t="s">
        <v>707</v>
      </c>
      <c r="E2629" s="5">
        <v>359</v>
      </c>
      <c r="F2629" s="5">
        <v>34</v>
      </c>
      <c r="G2629" s="5">
        <v>42</v>
      </c>
      <c r="H2629" s="5">
        <v>59</v>
      </c>
      <c r="I2629" s="5">
        <v>0</v>
      </c>
      <c r="J2629" s="5">
        <v>45</v>
      </c>
      <c r="K2629" s="5">
        <v>8</v>
      </c>
      <c r="L2629" s="5">
        <v>68</v>
      </c>
      <c r="M2629" s="5">
        <v>14</v>
      </c>
      <c r="N2629" s="5">
        <v>0</v>
      </c>
      <c r="O2629" s="6">
        <v>9.4707520891364911</v>
      </c>
      <c r="P2629" s="6">
        <v>11.699164345403899</v>
      </c>
      <c r="Q2629" s="6">
        <v>16.434540389972145</v>
      </c>
      <c r="R2629" s="6">
        <v>0</v>
      </c>
      <c r="S2629" s="6">
        <v>12.534818941504179</v>
      </c>
      <c r="T2629" s="6">
        <v>2.2284122562674096</v>
      </c>
      <c r="U2629" s="6">
        <v>18.941504178272982</v>
      </c>
      <c r="V2629" s="6">
        <v>3.8997214484679668</v>
      </c>
      <c r="W2629" s="6">
        <v>0</v>
      </c>
      <c r="X2629" s="5">
        <v>68</v>
      </c>
      <c r="Y2629" s="5">
        <v>62</v>
      </c>
      <c r="Z2629" s="5">
        <v>7</v>
      </c>
      <c r="AA2629" s="5">
        <v>0</v>
      </c>
      <c r="AB2629" s="5">
        <v>0</v>
      </c>
      <c r="AC2629" s="5">
        <v>0</v>
      </c>
      <c r="AD2629" s="5">
        <v>68</v>
      </c>
      <c r="AE2629" s="5">
        <v>62</v>
      </c>
      <c r="AF2629" s="5">
        <v>7</v>
      </c>
      <c r="AG2629" s="6">
        <v>11.290322580645162</v>
      </c>
      <c r="AH2629" s="6">
        <v>91.17647058823529</v>
      </c>
      <c r="AI2629" s="3"/>
      <c r="AJ2629" s="3"/>
    </row>
    <row r="2630" spans="1:36" hidden="1" x14ac:dyDescent="0.2">
      <c r="A2630" s="1" t="str">
        <f t="shared" si="41"/>
        <v>GraveshamMixed White and Asian</v>
      </c>
      <c r="B2630" s="3" t="s">
        <v>327</v>
      </c>
      <c r="C2630" s="3" t="s">
        <v>328</v>
      </c>
      <c r="D2630" s="3" t="s">
        <v>708</v>
      </c>
      <c r="E2630" s="5">
        <v>627</v>
      </c>
      <c r="F2630" s="5">
        <v>49</v>
      </c>
      <c r="G2630" s="5">
        <v>56</v>
      </c>
      <c r="H2630" s="5">
        <v>73</v>
      </c>
      <c r="I2630" s="5">
        <v>0</v>
      </c>
      <c r="J2630" s="5">
        <v>88</v>
      </c>
      <c r="K2630" s="5">
        <v>10</v>
      </c>
      <c r="L2630" s="5">
        <v>75</v>
      </c>
      <c r="M2630" s="5">
        <v>18</v>
      </c>
      <c r="N2630" s="5">
        <v>0</v>
      </c>
      <c r="O2630" s="6">
        <v>7.8149920255183414</v>
      </c>
      <c r="P2630" s="6">
        <v>8.931419457735247</v>
      </c>
      <c r="Q2630" s="6">
        <v>11.642743221690591</v>
      </c>
      <c r="R2630" s="6">
        <v>0</v>
      </c>
      <c r="S2630" s="6">
        <v>14.035087719298245</v>
      </c>
      <c r="T2630" s="6">
        <v>1.594896331738437</v>
      </c>
      <c r="U2630" s="6">
        <v>11.961722488038278</v>
      </c>
      <c r="V2630" s="6">
        <v>2.8708133971291865</v>
      </c>
      <c r="W2630" s="6">
        <v>0</v>
      </c>
      <c r="X2630" s="5">
        <v>142</v>
      </c>
      <c r="Y2630" s="5">
        <v>118</v>
      </c>
      <c r="Z2630" s="5">
        <v>8</v>
      </c>
      <c r="AA2630" s="5">
        <v>0</v>
      </c>
      <c r="AB2630" s="5">
        <v>0</v>
      </c>
      <c r="AC2630" s="5">
        <v>0</v>
      </c>
      <c r="AD2630" s="5">
        <v>142</v>
      </c>
      <c r="AE2630" s="5">
        <v>118</v>
      </c>
      <c r="AF2630" s="5">
        <v>8</v>
      </c>
      <c r="AG2630" s="6">
        <v>6.7796610169491522</v>
      </c>
      <c r="AH2630" s="6">
        <v>83.098591549295776</v>
      </c>
      <c r="AI2630" s="3"/>
      <c r="AJ2630" s="3"/>
    </row>
    <row r="2631" spans="1:36" hidden="1" x14ac:dyDescent="0.2">
      <c r="A2631" s="1" t="str">
        <f t="shared" si="41"/>
        <v>GraveshamMixed Other</v>
      </c>
      <c r="B2631" s="3" t="s">
        <v>327</v>
      </c>
      <c r="C2631" s="3" t="s">
        <v>328</v>
      </c>
      <c r="D2631" s="3" t="s">
        <v>709</v>
      </c>
      <c r="E2631" s="5">
        <v>516</v>
      </c>
      <c r="F2631" s="5">
        <v>31</v>
      </c>
      <c r="G2631" s="5">
        <v>50</v>
      </c>
      <c r="H2631" s="5">
        <v>61</v>
      </c>
      <c r="I2631" s="5">
        <v>0</v>
      </c>
      <c r="J2631" s="5">
        <v>57</v>
      </c>
      <c r="K2631" s="5">
        <v>6</v>
      </c>
      <c r="L2631" s="5">
        <v>72</v>
      </c>
      <c r="M2631" s="5">
        <v>24</v>
      </c>
      <c r="N2631" s="5">
        <v>0</v>
      </c>
      <c r="O2631" s="6">
        <v>6.0077519379844961</v>
      </c>
      <c r="P2631" s="6">
        <v>9.6899224806201545</v>
      </c>
      <c r="Q2631" s="6">
        <v>11.821705426356589</v>
      </c>
      <c r="R2631" s="6">
        <v>0</v>
      </c>
      <c r="S2631" s="6">
        <v>11.046511627906977</v>
      </c>
      <c r="T2631" s="6">
        <v>1.1627906976744187</v>
      </c>
      <c r="U2631" s="6">
        <v>13.953488372093023</v>
      </c>
      <c r="V2631" s="6">
        <v>4.6511627906976747</v>
      </c>
      <c r="W2631" s="6">
        <v>0</v>
      </c>
      <c r="X2631" s="5">
        <v>144</v>
      </c>
      <c r="Y2631" s="5">
        <v>113</v>
      </c>
      <c r="Z2631" s="5">
        <v>4</v>
      </c>
      <c r="AA2631" s="5">
        <v>0</v>
      </c>
      <c r="AB2631" s="5">
        <v>0</v>
      </c>
      <c r="AC2631" s="5">
        <v>0</v>
      </c>
      <c r="AD2631" s="5">
        <v>144</v>
      </c>
      <c r="AE2631" s="5">
        <v>113</v>
      </c>
      <c r="AF2631" s="5">
        <v>4</v>
      </c>
      <c r="AG2631" s="6">
        <v>3.5398230088495577</v>
      </c>
      <c r="AH2631" s="6">
        <v>78.472222222222229</v>
      </c>
      <c r="AI2631" s="3"/>
      <c r="AJ2631" s="3"/>
    </row>
    <row r="2632" spans="1:36" hidden="1" x14ac:dyDescent="0.2">
      <c r="A2632" s="1" t="str">
        <f t="shared" si="41"/>
        <v>GraveshamIndian</v>
      </c>
      <c r="B2632" s="3" t="s">
        <v>327</v>
      </c>
      <c r="C2632" s="3" t="s">
        <v>328</v>
      </c>
      <c r="D2632" s="3" t="s">
        <v>710</v>
      </c>
      <c r="E2632" s="5">
        <v>7538</v>
      </c>
      <c r="F2632" s="5">
        <v>87</v>
      </c>
      <c r="G2632" s="5">
        <v>264</v>
      </c>
      <c r="H2632" s="5">
        <v>434</v>
      </c>
      <c r="I2632" s="5">
        <v>0</v>
      </c>
      <c r="J2632" s="5">
        <v>228</v>
      </c>
      <c r="K2632" s="5">
        <v>95</v>
      </c>
      <c r="L2632" s="5">
        <v>525</v>
      </c>
      <c r="M2632" s="5">
        <v>324</v>
      </c>
      <c r="N2632" s="5">
        <v>0</v>
      </c>
      <c r="O2632" s="6">
        <v>1.1541522950384717</v>
      </c>
      <c r="P2632" s="6">
        <v>3.5022552401167419</v>
      </c>
      <c r="Q2632" s="6">
        <v>5.7574953568585832</v>
      </c>
      <c r="R2632" s="6">
        <v>0</v>
      </c>
      <c r="S2632" s="6">
        <v>3.0246749801008224</v>
      </c>
      <c r="T2632" s="6">
        <v>1.2602812417086759</v>
      </c>
      <c r="U2632" s="6">
        <v>6.9647121252321567</v>
      </c>
      <c r="V2632" s="6">
        <v>4.2982223401432744</v>
      </c>
      <c r="W2632" s="6">
        <v>0</v>
      </c>
      <c r="X2632" s="5">
        <v>3112</v>
      </c>
      <c r="Y2632" s="5">
        <v>2765</v>
      </c>
      <c r="Z2632" s="5">
        <v>206</v>
      </c>
      <c r="AA2632" s="5">
        <v>0</v>
      </c>
      <c r="AB2632" s="5">
        <v>0</v>
      </c>
      <c r="AC2632" s="5">
        <v>0</v>
      </c>
      <c r="AD2632" s="5">
        <v>3112</v>
      </c>
      <c r="AE2632" s="5">
        <v>2765</v>
      </c>
      <c r="AF2632" s="5">
        <v>206</v>
      </c>
      <c r="AG2632" s="6">
        <v>7.450271247739602</v>
      </c>
      <c r="AH2632" s="6">
        <v>88.849614395886888</v>
      </c>
      <c r="AI2632" s="3"/>
      <c r="AJ2632" s="3"/>
    </row>
    <row r="2633" spans="1:36" hidden="1" x14ac:dyDescent="0.2">
      <c r="A2633" s="1" t="str">
        <f t="shared" si="41"/>
        <v>GraveshamPakistani</v>
      </c>
      <c r="B2633" s="3" t="s">
        <v>327</v>
      </c>
      <c r="C2633" s="3" t="s">
        <v>328</v>
      </c>
      <c r="D2633" s="3" t="s">
        <v>711</v>
      </c>
      <c r="E2633" s="5">
        <v>550</v>
      </c>
      <c r="F2633" s="5">
        <v>19</v>
      </c>
      <c r="G2633" s="5">
        <v>34</v>
      </c>
      <c r="H2633" s="5">
        <v>42</v>
      </c>
      <c r="I2633" s="5">
        <v>0</v>
      </c>
      <c r="J2633" s="5">
        <v>44</v>
      </c>
      <c r="K2633" s="5">
        <v>5</v>
      </c>
      <c r="L2633" s="5">
        <v>61</v>
      </c>
      <c r="M2633" s="5">
        <v>21</v>
      </c>
      <c r="N2633" s="5">
        <v>0</v>
      </c>
      <c r="O2633" s="6">
        <v>3.4545454545454546</v>
      </c>
      <c r="P2633" s="6">
        <v>6.1818181818181817</v>
      </c>
      <c r="Q2633" s="6">
        <v>7.6363636363636367</v>
      </c>
      <c r="R2633" s="6">
        <v>0</v>
      </c>
      <c r="S2633" s="6">
        <v>8</v>
      </c>
      <c r="T2633" s="6">
        <v>0.90909090909090906</v>
      </c>
      <c r="U2633" s="6">
        <v>11.090909090909092</v>
      </c>
      <c r="V2633" s="6">
        <v>3.8181818181818183</v>
      </c>
      <c r="W2633" s="6">
        <v>0</v>
      </c>
      <c r="X2633" s="5">
        <v>213</v>
      </c>
      <c r="Y2633" s="5">
        <v>161</v>
      </c>
      <c r="Z2633" s="5">
        <v>14</v>
      </c>
      <c r="AA2633" s="5">
        <v>0</v>
      </c>
      <c r="AB2633" s="5">
        <v>0</v>
      </c>
      <c r="AC2633" s="5">
        <v>0</v>
      </c>
      <c r="AD2633" s="5">
        <v>213</v>
      </c>
      <c r="AE2633" s="5">
        <v>161</v>
      </c>
      <c r="AF2633" s="5">
        <v>14</v>
      </c>
      <c r="AG2633" s="6">
        <v>8.695652173913043</v>
      </c>
      <c r="AH2633" s="6">
        <v>75.586854460093903</v>
      </c>
      <c r="AI2633" s="3"/>
      <c r="AJ2633" s="3"/>
    </row>
    <row r="2634" spans="1:36" hidden="1" x14ac:dyDescent="0.2">
      <c r="A2634" s="1" t="str">
        <f t="shared" si="41"/>
        <v>GraveshamBangladeshi</v>
      </c>
      <c r="B2634" s="3" t="s">
        <v>327</v>
      </c>
      <c r="C2634" s="3" t="s">
        <v>328</v>
      </c>
      <c r="D2634" s="3" t="s">
        <v>712</v>
      </c>
      <c r="E2634" s="5">
        <v>477</v>
      </c>
      <c r="F2634" s="5">
        <v>11</v>
      </c>
      <c r="G2634" s="5">
        <v>29</v>
      </c>
      <c r="H2634" s="5">
        <v>64</v>
      </c>
      <c r="I2634" s="5">
        <v>0</v>
      </c>
      <c r="J2634" s="5">
        <v>36</v>
      </c>
      <c r="K2634" s="5">
        <v>12</v>
      </c>
      <c r="L2634" s="5">
        <v>99</v>
      </c>
      <c r="M2634" s="5">
        <v>47</v>
      </c>
      <c r="N2634" s="5">
        <v>0</v>
      </c>
      <c r="O2634" s="6">
        <v>2.3060796645702304</v>
      </c>
      <c r="P2634" s="6">
        <v>6.0796645702306078</v>
      </c>
      <c r="Q2634" s="6">
        <v>13.417190775681341</v>
      </c>
      <c r="R2634" s="6">
        <v>0</v>
      </c>
      <c r="S2634" s="6">
        <v>7.5471698113207548</v>
      </c>
      <c r="T2634" s="6">
        <v>2.5157232704402515</v>
      </c>
      <c r="U2634" s="6">
        <v>20.754716981132077</v>
      </c>
      <c r="V2634" s="6">
        <v>9.8532494758909852</v>
      </c>
      <c r="W2634" s="6">
        <v>0</v>
      </c>
      <c r="X2634" s="5">
        <v>171</v>
      </c>
      <c r="Y2634" s="5">
        <v>108</v>
      </c>
      <c r="Z2634" s="5">
        <v>4</v>
      </c>
      <c r="AA2634" s="5">
        <v>0</v>
      </c>
      <c r="AB2634" s="5">
        <v>0</v>
      </c>
      <c r="AC2634" s="5">
        <v>0</v>
      </c>
      <c r="AD2634" s="5">
        <v>171</v>
      </c>
      <c r="AE2634" s="5">
        <v>108</v>
      </c>
      <c r="AF2634" s="5">
        <v>4</v>
      </c>
      <c r="AG2634" s="6">
        <v>3.7037037037037037</v>
      </c>
      <c r="AH2634" s="6">
        <v>63.157894736842103</v>
      </c>
      <c r="AI2634" s="3"/>
      <c r="AJ2634" s="3"/>
    </row>
    <row r="2635" spans="1:36" hidden="1" x14ac:dyDescent="0.2">
      <c r="A2635" s="1" t="str">
        <f t="shared" si="41"/>
        <v>GraveshamChinese</v>
      </c>
      <c r="B2635" s="3" t="s">
        <v>327</v>
      </c>
      <c r="C2635" s="3" t="s">
        <v>328</v>
      </c>
      <c r="D2635" s="3" t="s">
        <v>713</v>
      </c>
      <c r="E2635" s="5">
        <v>326</v>
      </c>
      <c r="F2635" s="5">
        <v>19</v>
      </c>
      <c r="G2635" s="5">
        <v>40</v>
      </c>
      <c r="H2635" s="5">
        <v>34</v>
      </c>
      <c r="I2635" s="5">
        <v>0</v>
      </c>
      <c r="J2635" s="5">
        <v>41</v>
      </c>
      <c r="K2635" s="5">
        <v>26</v>
      </c>
      <c r="L2635" s="5">
        <v>32</v>
      </c>
      <c r="M2635" s="5">
        <v>5</v>
      </c>
      <c r="N2635" s="5">
        <v>0</v>
      </c>
      <c r="O2635" s="6">
        <v>5.8282208588957056</v>
      </c>
      <c r="P2635" s="6">
        <v>12.269938650306749</v>
      </c>
      <c r="Q2635" s="6">
        <v>10.429447852760736</v>
      </c>
      <c r="R2635" s="6">
        <v>0</v>
      </c>
      <c r="S2635" s="6">
        <v>12.576687116564417</v>
      </c>
      <c r="T2635" s="6">
        <v>7.9754601226993866</v>
      </c>
      <c r="U2635" s="6">
        <v>9.8159509202453989</v>
      </c>
      <c r="V2635" s="6">
        <v>1.5337423312883436</v>
      </c>
      <c r="W2635" s="6">
        <v>0</v>
      </c>
      <c r="X2635" s="5">
        <v>125</v>
      </c>
      <c r="Y2635" s="5">
        <v>110</v>
      </c>
      <c r="Z2635" s="5">
        <v>5</v>
      </c>
      <c r="AA2635" s="5">
        <v>0</v>
      </c>
      <c r="AB2635" s="5">
        <v>0</v>
      </c>
      <c r="AC2635" s="5">
        <v>0</v>
      </c>
      <c r="AD2635" s="5">
        <v>125</v>
      </c>
      <c r="AE2635" s="5">
        <v>110</v>
      </c>
      <c r="AF2635" s="5">
        <v>5</v>
      </c>
      <c r="AG2635" s="6">
        <v>4.5454545454545459</v>
      </c>
      <c r="AH2635" s="6">
        <v>88</v>
      </c>
      <c r="AI2635" s="3"/>
      <c r="AJ2635" s="3"/>
    </row>
    <row r="2636" spans="1:36" hidden="1" x14ac:dyDescent="0.2">
      <c r="A2636" s="1" t="str">
        <f t="shared" si="41"/>
        <v>GraveshamAsian Other</v>
      </c>
      <c r="B2636" s="3" t="s">
        <v>327</v>
      </c>
      <c r="C2636" s="3" t="s">
        <v>328</v>
      </c>
      <c r="D2636" s="3" t="s">
        <v>714</v>
      </c>
      <c r="E2636" s="5">
        <v>1713</v>
      </c>
      <c r="F2636" s="5">
        <v>41</v>
      </c>
      <c r="G2636" s="5">
        <v>106</v>
      </c>
      <c r="H2636" s="5">
        <v>132</v>
      </c>
      <c r="I2636" s="5">
        <v>0</v>
      </c>
      <c r="J2636" s="5">
        <v>115</v>
      </c>
      <c r="K2636" s="5">
        <v>24</v>
      </c>
      <c r="L2636" s="5">
        <v>177</v>
      </c>
      <c r="M2636" s="5">
        <v>80</v>
      </c>
      <c r="N2636" s="5">
        <v>0</v>
      </c>
      <c r="O2636" s="6">
        <v>2.3934617629889083</v>
      </c>
      <c r="P2636" s="6">
        <v>6.1879743140688852</v>
      </c>
      <c r="Q2636" s="6">
        <v>7.7057793345008756</v>
      </c>
      <c r="R2636" s="6">
        <v>0</v>
      </c>
      <c r="S2636" s="6">
        <v>6.7133683596030354</v>
      </c>
      <c r="T2636" s="6">
        <v>1.4010507880910683</v>
      </c>
      <c r="U2636" s="6">
        <v>10.332749562171628</v>
      </c>
      <c r="V2636" s="6">
        <v>4.6701692936368939</v>
      </c>
      <c r="W2636" s="6">
        <v>0</v>
      </c>
      <c r="X2636" s="5">
        <v>720</v>
      </c>
      <c r="Y2636" s="5">
        <v>594</v>
      </c>
      <c r="Z2636" s="5">
        <v>54</v>
      </c>
      <c r="AA2636" s="5">
        <v>0</v>
      </c>
      <c r="AB2636" s="5">
        <v>0</v>
      </c>
      <c r="AC2636" s="5">
        <v>0</v>
      </c>
      <c r="AD2636" s="5">
        <v>720</v>
      </c>
      <c r="AE2636" s="5">
        <v>594</v>
      </c>
      <c r="AF2636" s="5">
        <v>54</v>
      </c>
      <c r="AG2636" s="6">
        <v>9.0909090909090917</v>
      </c>
      <c r="AH2636" s="6">
        <v>82.5</v>
      </c>
      <c r="AI2636" s="3"/>
      <c r="AJ2636" s="3"/>
    </row>
    <row r="2637" spans="1:36" hidden="1" x14ac:dyDescent="0.2">
      <c r="A2637" s="1" t="str">
        <f t="shared" si="41"/>
        <v>GraveshamBlack African</v>
      </c>
      <c r="B2637" s="3" t="s">
        <v>327</v>
      </c>
      <c r="C2637" s="3" t="s">
        <v>328</v>
      </c>
      <c r="D2637" s="3" t="s">
        <v>715</v>
      </c>
      <c r="E2637" s="5">
        <v>2226</v>
      </c>
      <c r="F2637" s="5">
        <v>176</v>
      </c>
      <c r="G2637" s="5">
        <v>356</v>
      </c>
      <c r="H2637" s="5">
        <v>326</v>
      </c>
      <c r="I2637" s="5">
        <v>0</v>
      </c>
      <c r="J2637" s="5">
        <v>332</v>
      </c>
      <c r="K2637" s="5">
        <v>15</v>
      </c>
      <c r="L2637" s="5">
        <v>351</v>
      </c>
      <c r="M2637" s="5">
        <v>88</v>
      </c>
      <c r="N2637" s="5">
        <v>0</v>
      </c>
      <c r="O2637" s="6">
        <v>7.9065588499550765</v>
      </c>
      <c r="P2637" s="6">
        <v>15.992812219227314</v>
      </c>
      <c r="Q2637" s="6">
        <v>14.645103324348607</v>
      </c>
      <c r="R2637" s="6">
        <v>0</v>
      </c>
      <c r="S2637" s="6">
        <v>14.914645103324348</v>
      </c>
      <c r="T2637" s="6">
        <v>0.67385444743935308</v>
      </c>
      <c r="U2637" s="6">
        <v>15.768194070080863</v>
      </c>
      <c r="V2637" s="6">
        <v>3.9532794249775383</v>
      </c>
      <c r="W2637" s="6">
        <v>0</v>
      </c>
      <c r="X2637" s="5">
        <v>923</v>
      </c>
      <c r="Y2637" s="5">
        <v>836</v>
      </c>
      <c r="Z2637" s="5">
        <v>90</v>
      </c>
      <c r="AA2637" s="5">
        <v>0</v>
      </c>
      <c r="AB2637" s="5">
        <v>0</v>
      </c>
      <c r="AC2637" s="5">
        <v>0</v>
      </c>
      <c r="AD2637" s="5">
        <v>923</v>
      </c>
      <c r="AE2637" s="5">
        <v>836</v>
      </c>
      <c r="AF2637" s="5">
        <v>90</v>
      </c>
      <c r="AG2637" s="6">
        <v>10.76555023923445</v>
      </c>
      <c r="AH2637" s="6">
        <v>90.574214517876484</v>
      </c>
      <c r="AI2637" s="3"/>
      <c r="AJ2637" s="3"/>
    </row>
    <row r="2638" spans="1:36" hidden="1" x14ac:dyDescent="0.2">
      <c r="A2638" s="1" t="str">
        <f t="shared" si="41"/>
        <v>GraveshamBlack Caribbean</v>
      </c>
      <c r="B2638" s="3" t="s">
        <v>327</v>
      </c>
      <c r="C2638" s="3" t="s">
        <v>328</v>
      </c>
      <c r="D2638" s="3" t="s">
        <v>716</v>
      </c>
      <c r="E2638" s="5">
        <v>456</v>
      </c>
      <c r="F2638" s="5">
        <v>30</v>
      </c>
      <c r="G2638" s="5">
        <v>53</v>
      </c>
      <c r="H2638" s="5">
        <v>53</v>
      </c>
      <c r="I2638" s="5">
        <v>0</v>
      </c>
      <c r="J2638" s="5">
        <v>46</v>
      </c>
      <c r="K2638" s="5">
        <v>6</v>
      </c>
      <c r="L2638" s="5">
        <v>68</v>
      </c>
      <c r="M2638" s="5">
        <v>19</v>
      </c>
      <c r="N2638" s="5">
        <v>0</v>
      </c>
      <c r="O2638" s="6">
        <v>6.5789473684210522</v>
      </c>
      <c r="P2638" s="6">
        <v>11.62280701754386</v>
      </c>
      <c r="Q2638" s="6">
        <v>11.62280701754386</v>
      </c>
      <c r="R2638" s="6">
        <v>0</v>
      </c>
      <c r="S2638" s="6">
        <v>10.087719298245615</v>
      </c>
      <c r="T2638" s="6">
        <v>1.3157894736842106</v>
      </c>
      <c r="U2638" s="6">
        <v>14.912280701754385</v>
      </c>
      <c r="V2638" s="6">
        <v>4.166666666666667</v>
      </c>
      <c r="W2638" s="6">
        <v>0</v>
      </c>
      <c r="X2638" s="5">
        <v>231</v>
      </c>
      <c r="Y2638" s="5">
        <v>208</v>
      </c>
      <c r="Z2638" s="5">
        <v>24</v>
      </c>
      <c r="AA2638" s="5">
        <v>0</v>
      </c>
      <c r="AB2638" s="5">
        <v>0</v>
      </c>
      <c r="AC2638" s="5">
        <v>0</v>
      </c>
      <c r="AD2638" s="5">
        <v>231</v>
      </c>
      <c r="AE2638" s="5">
        <v>208</v>
      </c>
      <c r="AF2638" s="5">
        <v>24</v>
      </c>
      <c r="AG2638" s="6">
        <v>11.538461538461538</v>
      </c>
      <c r="AH2638" s="6">
        <v>90.043290043290042</v>
      </c>
      <c r="AI2638" s="3"/>
      <c r="AJ2638" s="3"/>
    </row>
    <row r="2639" spans="1:36" hidden="1" x14ac:dyDescent="0.2">
      <c r="A2639" s="1" t="str">
        <f t="shared" si="41"/>
        <v>GraveshamBlack Other</v>
      </c>
      <c r="B2639" s="3" t="s">
        <v>327</v>
      </c>
      <c r="C2639" s="3" t="s">
        <v>328</v>
      </c>
      <c r="D2639" s="3" t="s">
        <v>717</v>
      </c>
      <c r="E2639" s="5">
        <v>203</v>
      </c>
      <c r="F2639" s="5">
        <v>25</v>
      </c>
      <c r="G2639" s="5">
        <v>32</v>
      </c>
      <c r="H2639" s="5">
        <v>33</v>
      </c>
      <c r="I2639" s="5">
        <v>0</v>
      </c>
      <c r="J2639" s="5">
        <v>36</v>
      </c>
      <c r="K2639" s="5">
        <v>1</v>
      </c>
      <c r="L2639" s="5">
        <v>39</v>
      </c>
      <c r="M2639" s="5">
        <v>5</v>
      </c>
      <c r="N2639" s="5">
        <v>0</v>
      </c>
      <c r="O2639" s="6">
        <v>12.315270935960591</v>
      </c>
      <c r="P2639" s="6">
        <v>15.763546798029557</v>
      </c>
      <c r="Q2639" s="6">
        <v>16.256157635467979</v>
      </c>
      <c r="R2639" s="6">
        <v>0</v>
      </c>
      <c r="S2639" s="6">
        <v>17.733990147783253</v>
      </c>
      <c r="T2639" s="6">
        <v>0.49261083743842365</v>
      </c>
      <c r="U2639" s="6">
        <v>19.211822660098523</v>
      </c>
      <c r="V2639" s="6">
        <v>2.4630541871921183</v>
      </c>
      <c r="W2639" s="6">
        <v>0</v>
      </c>
      <c r="X2639" s="5">
        <v>71</v>
      </c>
      <c r="Y2639" s="5">
        <v>60</v>
      </c>
      <c r="Z2639" s="5">
        <v>7</v>
      </c>
      <c r="AA2639" s="5">
        <v>0</v>
      </c>
      <c r="AB2639" s="5">
        <v>0</v>
      </c>
      <c r="AC2639" s="5">
        <v>0</v>
      </c>
      <c r="AD2639" s="5">
        <v>71</v>
      </c>
      <c r="AE2639" s="5">
        <v>60</v>
      </c>
      <c r="AF2639" s="5">
        <v>7</v>
      </c>
      <c r="AG2639" s="6">
        <v>11.666666666666666</v>
      </c>
      <c r="AH2639" s="6">
        <v>84.507042253521121</v>
      </c>
      <c r="AI2639" s="3"/>
      <c r="AJ2639" s="3"/>
    </row>
    <row r="2640" spans="1:36" hidden="1" x14ac:dyDescent="0.2">
      <c r="A2640" s="1" t="str">
        <f t="shared" si="41"/>
        <v>GraveshamArab</v>
      </c>
      <c r="B2640" s="3" t="s">
        <v>327</v>
      </c>
      <c r="C2640" s="3" t="s">
        <v>328</v>
      </c>
      <c r="D2640" s="3" t="s">
        <v>699</v>
      </c>
      <c r="E2640" s="5">
        <v>94</v>
      </c>
      <c r="F2640" s="5">
        <v>3</v>
      </c>
      <c r="G2640" s="5">
        <v>4</v>
      </c>
      <c r="H2640" s="5">
        <v>20</v>
      </c>
      <c r="I2640" s="5">
        <v>0</v>
      </c>
      <c r="J2640" s="5">
        <v>10</v>
      </c>
      <c r="K2640" s="5">
        <v>0</v>
      </c>
      <c r="L2640" s="5">
        <v>21</v>
      </c>
      <c r="M2640" s="5">
        <v>17</v>
      </c>
      <c r="N2640" s="5">
        <v>0</v>
      </c>
      <c r="O2640" s="6">
        <v>3.1914893617021276</v>
      </c>
      <c r="P2640" s="6">
        <v>4.2553191489361701</v>
      </c>
      <c r="Q2640" s="6">
        <v>21.276595744680851</v>
      </c>
      <c r="R2640" s="6">
        <v>0</v>
      </c>
      <c r="S2640" s="6">
        <v>10.638297872340425</v>
      </c>
      <c r="T2640" s="6">
        <v>0</v>
      </c>
      <c r="U2640" s="6">
        <v>22.340425531914892</v>
      </c>
      <c r="V2640" s="6">
        <v>18.085106382978722</v>
      </c>
      <c r="W2640" s="6">
        <v>0</v>
      </c>
      <c r="X2640" s="5">
        <v>39</v>
      </c>
      <c r="Y2640" s="5">
        <v>17</v>
      </c>
      <c r="Z2640" s="5">
        <v>0</v>
      </c>
      <c r="AA2640" s="5">
        <v>0</v>
      </c>
      <c r="AB2640" s="5">
        <v>0</v>
      </c>
      <c r="AC2640" s="5">
        <v>0</v>
      </c>
      <c r="AD2640" s="5">
        <v>39</v>
      </c>
      <c r="AE2640" s="5">
        <v>17</v>
      </c>
      <c r="AF2640" s="5">
        <v>0</v>
      </c>
      <c r="AG2640" s="6">
        <v>0</v>
      </c>
      <c r="AH2640" s="6">
        <v>43.589743589743591</v>
      </c>
      <c r="AI2640" s="3"/>
      <c r="AJ2640" s="3"/>
    </row>
    <row r="2641" spans="1:36" hidden="1" x14ac:dyDescent="0.2">
      <c r="A2641" s="1" t="str">
        <f t="shared" si="41"/>
        <v>GraveshamOther</v>
      </c>
      <c r="B2641" s="3" t="s">
        <v>327</v>
      </c>
      <c r="C2641" s="3" t="s">
        <v>328</v>
      </c>
      <c r="D2641" s="3" t="s">
        <v>718</v>
      </c>
      <c r="E2641" s="5">
        <v>1845</v>
      </c>
      <c r="F2641" s="5">
        <v>34</v>
      </c>
      <c r="G2641" s="5">
        <v>88</v>
      </c>
      <c r="H2641" s="5">
        <v>173</v>
      </c>
      <c r="I2641" s="5">
        <v>0</v>
      </c>
      <c r="J2641" s="5">
        <v>68</v>
      </c>
      <c r="K2641" s="5">
        <v>27</v>
      </c>
      <c r="L2641" s="5">
        <v>301</v>
      </c>
      <c r="M2641" s="5">
        <v>134</v>
      </c>
      <c r="N2641" s="5">
        <v>0</v>
      </c>
      <c r="O2641" s="6">
        <v>1.8428184281842819</v>
      </c>
      <c r="P2641" s="6">
        <v>4.769647696476965</v>
      </c>
      <c r="Q2641" s="6">
        <v>9.3766937669376702</v>
      </c>
      <c r="R2641" s="6">
        <v>0</v>
      </c>
      <c r="S2641" s="6">
        <v>3.6856368563685638</v>
      </c>
      <c r="T2641" s="6">
        <v>1.4634146341463414</v>
      </c>
      <c r="U2641" s="6">
        <v>16.314363143631436</v>
      </c>
      <c r="V2641" s="6">
        <v>7.2628726287262877</v>
      </c>
      <c r="W2641" s="6">
        <v>0</v>
      </c>
      <c r="X2641" s="5">
        <v>655</v>
      </c>
      <c r="Y2641" s="5">
        <v>572</v>
      </c>
      <c r="Z2641" s="5">
        <v>80</v>
      </c>
      <c r="AA2641" s="5">
        <v>0</v>
      </c>
      <c r="AB2641" s="5">
        <v>0</v>
      </c>
      <c r="AC2641" s="5">
        <v>0</v>
      </c>
      <c r="AD2641" s="5">
        <v>655</v>
      </c>
      <c r="AE2641" s="5">
        <v>572</v>
      </c>
      <c r="AF2641" s="5">
        <v>80</v>
      </c>
      <c r="AG2641" s="6">
        <v>13.986013986013987</v>
      </c>
      <c r="AH2641" s="6">
        <v>87.328244274809165</v>
      </c>
      <c r="AI2641" s="3"/>
      <c r="AJ2641" s="3"/>
    </row>
    <row r="2642" spans="1:36" x14ac:dyDescent="0.2">
      <c r="A2642" s="1" t="str">
        <f t="shared" si="41"/>
        <v>Great YarmouthAll people</v>
      </c>
      <c r="B2642" s="3" t="s">
        <v>399</v>
      </c>
      <c r="C2642" s="3" t="s">
        <v>400</v>
      </c>
      <c r="D2642" s="3" t="s">
        <v>700</v>
      </c>
      <c r="E2642" s="5">
        <v>97277</v>
      </c>
      <c r="F2642" s="5">
        <v>22083</v>
      </c>
      <c r="G2642" s="5">
        <v>18936</v>
      </c>
      <c r="H2642" s="5">
        <v>22083</v>
      </c>
      <c r="I2642" s="5">
        <v>5561</v>
      </c>
      <c r="J2642" s="5">
        <v>27195</v>
      </c>
      <c r="K2642" s="5">
        <v>5220</v>
      </c>
      <c r="L2642" s="5">
        <v>10506</v>
      </c>
      <c r="M2642" s="5">
        <v>15777</v>
      </c>
      <c r="N2642" s="5">
        <v>7359</v>
      </c>
      <c r="O2642" s="6">
        <v>22.701152379288011</v>
      </c>
      <c r="P2642" s="6">
        <v>19.466060836580077</v>
      </c>
      <c r="Q2642" s="6">
        <v>22.701152379288011</v>
      </c>
      <c r="R2642" s="6">
        <v>5.7166647820142478</v>
      </c>
      <c r="S2642" s="6">
        <v>27.956248650760202</v>
      </c>
      <c r="T2642" s="6">
        <v>5.3661194321370926</v>
      </c>
      <c r="U2642" s="6">
        <v>10.800086351347185</v>
      </c>
      <c r="V2642" s="6">
        <v>16.218633387131593</v>
      </c>
      <c r="W2642" s="6">
        <v>7.5649948086392467</v>
      </c>
      <c r="X2642" s="5">
        <v>28723</v>
      </c>
      <c r="Y2642" s="5">
        <v>24140</v>
      </c>
      <c r="Z2642" s="5">
        <v>2061</v>
      </c>
      <c r="AA2642" s="5">
        <v>5176</v>
      </c>
      <c r="AB2642" s="5">
        <v>3958</v>
      </c>
      <c r="AC2642" s="5">
        <v>660</v>
      </c>
      <c r="AD2642" s="5">
        <v>23547</v>
      </c>
      <c r="AE2642" s="5">
        <v>20182</v>
      </c>
      <c r="AF2642" s="5">
        <v>1401</v>
      </c>
      <c r="AG2642" s="6">
        <v>6.9418293528887123</v>
      </c>
      <c r="AH2642" s="6">
        <v>85.709432199430921</v>
      </c>
      <c r="AI2642" s="3">
        <v>16.675088428499244</v>
      </c>
      <c r="AJ2642" s="3">
        <v>76.46831530139103</v>
      </c>
    </row>
    <row r="2643" spans="1:36" hidden="1" x14ac:dyDescent="0.2">
      <c r="A2643" s="1" t="str">
        <f t="shared" si="41"/>
        <v>Great YarmouthWhite British</v>
      </c>
      <c r="B2643" s="3" t="s">
        <v>399</v>
      </c>
      <c r="C2643" s="3" t="s">
        <v>400</v>
      </c>
      <c r="D2643" s="3" t="s">
        <v>701</v>
      </c>
      <c r="E2643" s="5">
        <v>90280</v>
      </c>
      <c r="F2643" s="5">
        <v>18975</v>
      </c>
      <c r="G2643" s="5">
        <v>16699</v>
      </c>
      <c r="H2643" s="5">
        <v>18975</v>
      </c>
      <c r="I2643" s="5">
        <v>4481</v>
      </c>
      <c r="J2643" s="5">
        <v>23438</v>
      </c>
      <c r="K2643" s="5">
        <v>4853</v>
      </c>
      <c r="L2643" s="5">
        <v>8093</v>
      </c>
      <c r="M2643" s="5">
        <v>13317</v>
      </c>
      <c r="N2643" s="5">
        <v>5817</v>
      </c>
      <c r="O2643" s="6">
        <v>21.01794417368188</v>
      </c>
      <c r="P2643" s="6">
        <v>18.496898537882146</v>
      </c>
      <c r="Q2643" s="6">
        <v>21.01794417368188</v>
      </c>
      <c r="R2643" s="6">
        <v>4.963447053610988</v>
      </c>
      <c r="S2643" s="6">
        <v>25.961453256535222</v>
      </c>
      <c r="T2643" s="6">
        <v>5.3754984492689415</v>
      </c>
      <c r="U2643" s="6">
        <v>8.9643331856446604</v>
      </c>
      <c r="V2643" s="6">
        <v>14.750775365529464</v>
      </c>
      <c r="W2643" s="6">
        <v>6.4432875498449267</v>
      </c>
      <c r="X2643" s="5">
        <v>25742</v>
      </c>
      <c r="Y2643" s="5">
        <v>21588</v>
      </c>
      <c r="Z2643" s="5">
        <v>1821</v>
      </c>
      <c r="AA2643" s="5">
        <v>3890</v>
      </c>
      <c r="AB2643" s="5">
        <v>2862</v>
      </c>
      <c r="AC2643" s="5">
        <v>538</v>
      </c>
      <c r="AD2643" s="5">
        <v>21852</v>
      </c>
      <c r="AE2643" s="5">
        <v>18726</v>
      </c>
      <c r="AF2643" s="5">
        <v>1283</v>
      </c>
      <c r="AG2643" s="6">
        <v>6.8514365053935702</v>
      </c>
      <c r="AH2643" s="6">
        <v>85.694673256452504</v>
      </c>
      <c r="AI2643" s="3">
        <v>18.798043326345212</v>
      </c>
      <c r="AJ2643" s="3">
        <v>73.573264781491005</v>
      </c>
    </row>
    <row r="2644" spans="1:36" hidden="1" x14ac:dyDescent="0.2">
      <c r="A2644" s="1" t="str">
        <f t="shared" si="41"/>
        <v>Great YarmouthMinorities - all other than White British</v>
      </c>
      <c r="B2644" s="3" t="s">
        <v>399</v>
      </c>
      <c r="C2644" s="3" t="s">
        <v>400</v>
      </c>
      <c r="D2644" s="3" t="s">
        <v>702</v>
      </c>
      <c r="E2644" s="5">
        <v>6997</v>
      </c>
      <c r="F2644" s="5">
        <v>3108</v>
      </c>
      <c r="G2644" s="5">
        <v>2237</v>
      </c>
      <c r="H2644" s="5">
        <v>3108</v>
      </c>
      <c r="I2644" s="5">
        <v>1080</v>
      </c>
      <c r="J2644" s="5">
        <v>3757</v>
      </c>
      <c r="K2644" s="5">
        <v>367</v>
      </c>
      <c r="L2644" s="5">
        <v>2413</v>
      </c>
      <c r="M2644" s="5">
        <v>2460</v>
      </c>
      <c r="N2644" s="5">
        <v>1542</v>
      </c>
      <c r="O2644" s="6">
        <v>44.419036730027152</v>
      </c>
      <c r="P2644" s="6">
        <v>31.970844647706159</v>
      </c>
      <c r="Q2644" s="6">
        <v>44.419036730027152</v>
      </c>
      <c r="R2644" s="6">
        <v>15.435186508503644</v>
      </c>
      <c r="S2644" s="6">
        <v>53.694440474489063</v>
      </c>
      <c r="T2644" s="6">
        <v>5.2451050450192938</v>
      </c>
      <c r="U2644" s="6">
        <v>34.486208375017867</v>
      </c>
      <c r="V2644" s="6">
        <v>35.157924824924969</v>
      </c>
      <c r="W2644" s="6">
        <v>22.03801629269687</v>
      </c>
      <c r="X2644" s="5">
        <v>2981</v>
      </c>
      <c r="Y2644" s="5">
        <v>2552</v>
      </c>
      <c r="Z2644" s="5">
        <v>240</v>
      </c>
      <c r="AA2644" s="5">
        <v>1286</v>
      </c>
      <c r="AB2644" s="5">
        <v>1096</v>
      </c>
      <c r="AC2644" s="5">
        <v>122</v>
      </c>
      <c r="AD2644" s="5">
        <v>1695</v>
      </c>
      <c r="AE2644" s="5">
        <v>1456</v>
      </c>
      <c r="AF2644" s="5">
        <v>118</v>
      </c>
      <c r="AG2644" s="6">
        <v>8.104395604395604</v>
      </c>
      <c r="AH2644" s="6">
        <v>85.899705014749259</v>
      </c>
      <c r="AI2644" s="3">
        <v>11.131386861313869</v>
      </c>
      <c r="AJ2644" s="3">
        <v>85.225505443234837</v>
      </c>
    </row>
    <row r="2645" spans="1:36" hidden="1" x14ac:dyDescent="0.2">
      <c r="A2645" s="1" t="str">
        <f t="shared" si="41"/>
        <v>Great YarmouthWhite Irish</v>
      </c>
      <c r="B2645" s="3" t="s">
        <v>399</v>
      </c>
      <c r="C2645" s="3" t="s">
        <v>400</v>
      </c>
      <c r="D2645" s="3" t="s">
        <v>703</v>
      </c>
      <c r="E2645" s="5">
        <v>390</v>
      </c>
      <c r="F2645" s="5">
        <v>74</v>
      </c>
      <c r="G2645" s="5">
        <v>55</v>
      </c>
      <c r="H2645" s="5">
        <v>74</v>
      </c>
      <c r="I2645" s="5">
        <v>21</v>
      </c>
      <c r="J2645" s="5">
        <v>95</v>
      </c>
      <c r="K2645" s="5">
        <v>20</v>
      </c>
      <c r="L2645" s="5">
        <v>47</v>
      </c>
      <c r="M2645" s="5">
        <v>51</v>
      </c>
      <c r="N2645" s="5">
        <v>28</v>
      </c>
      <c r="O2645" s="6">
        <v>18.974358974358974</v>
      </c>
      <c r="P2645" s="6">
        <v>14.102564102564102</v>
      </c>
      <c r="Q2645" s="6">
        <v>18.974358974358974</v>
      </c>
      <c r="R2645" s="6">
        <v>5.384615384615385</v>
      </c>
      <c r="S2645" s="6">
        <v>24.358974358974358</v>
      </c>
      <c r="T2645" s="6">
        <v>5.1282051282051286</v>
      </c>
      <c r="U2645" s="6">
        <v>12.051282051282051</v>
      </c>
      <c r="V2645" s="6">
        <v>13.076923076923077</v>
      </c>
      <c r="W2645" s="6">
        <v>7.1794871794871797</v>
      </c>
      <c r="X2645" s="5">
        <v>77</v>
      </c>
      <c r="Y2645" s="5">
        <v>64</v>
      </c>
      <c r="Z2645" s="5">
        <v>4</v>
      </c>
      <c r="AA2645" s="5">
        <v>20</v>
      </c>
      <c r="AB2645" s="5">
        <v>16</v>
      </c>
      <c r="AC2645" s="5">
        <v>1</v>
      </c>
      <c r="AD2645" s="5">
        <v>57</v>
      </c>
      <c r="AE2645" s="5">
        <v>48</v>
      </c>
      <c r="AF2645" s="5">
        <v>3</v>
      </c>
      <c r="AG2645" s="6">
        <v>6.25</v>
      </c>
      <c r="AH2645" s="6">
        <v>84.21052631578948</v>
      </c>
      <c r="AI2645" s="3">
        <v>6.25</v>
      </c>
      <c r="AJ2645" s="3">
        <v>80</v>
      </c>
    </row>
    <row r="2646" spans="1:36" hidden="1" x14ac:dyDescent="0.2">
      <c r="A2646" s="1" t="str">
        <f t="shared" si="41"/>
        <v>Great YarmouthWhite Gyspy or Irish Traveller</v>
      </c>
      <c r="B2646" s="3" t="s">
        <v>399</v>
      </c>
      <c r="C2646" s="3" t="s">
        <v>400</v>
      </c>
      <c r="D2646" s="3" t="s">
        <v>704</v>
      </c>
      <c r="E2646" s="5">
        <v>63</v>
      </c>
      <c r="F2646" s="5">
        <v>26</v>
      </c>
      <c r="G2646" s="5">
        <v>23</v>
      </c>
      <c r="H2646" s="5">
        <v>26</v>
      </c>
      <c r="I2646" s="5">
        <v>15</v>
      </c>
      <c r="J2646" s="5">
        <v>38</v>
      </c>
      <c r="K2646" s="5">
        <v>1</v>
      </c>
      <c r="L2646" s="5">
        <v>19</v>
      </c>
      <c r="M2646" s="5">
        <v>19</v>
      </c>
      <c r="N2646" s="5">
        <v>16</v>
      </c>
      <c r="O2646" s="6">
        <v>41.269841269841272</v>
      </c>
      <c r="P2646" s="6">
        <v>36.507936507936506</v>
      </c>
      <c r="Q2646" s="6">
        <v>41.269841269841272</v>
      </c>
      <c r="R2646" s="6">
        <v>23.80952380952381</v>
      </c>
      <c r="S2646" s="6">
        <v>60.317460317460316</v>
      </c>
      <c r="T2646" s="6">
        <v>1.5873015873015872</v>
      </c>
      <c r="U2646" s="6">
        <v>30.158730158730158</v>
      </c>
      <c r="V2646" s="6">
        <v>30.158730158730158</v>
      </c>
      <c r="W2646" s="6">
        <v>25.396825396825395</v>
      </c>
      <c r="X2646" s="5">
        <v>18</v>
      </c>
      <c r="Y2646" s="5">
        <v>10</v>
      </c>
      <c r="Z2646" s="5">
        <v>3</v>
      </c>
      <c r="AA2646" s="5">
        <v>6</v>
      </c>
      <c r="AB2646" s="5">
        <v>4</v>
      </c>
      <c r="AC2646" s="5">
        <v>2</v>
      </c>
      <c r="AD2646" s="5">
        <v>12</v>
      </c>
      <c r="AE2646" s="5">
        <v>6</v>
      </c>
      <c r="AF2646" s="5">
        <v>1</v>
      </c>
      <c r="AG2646" s="6">
        <v>16.666666666666668</v>
      </c>
      <c r="AH2646" s="6">
        <v>50</v>
      </c>
      <c r="AI2646" s="3">
        <v>50</v>
      </c>
      <c r="AJ2646" s="3">
        <v>66.666666666666671</v>
      </c>
    </row>
    <row r="2647" spans="1:36" hidden="1" x14ac:dyDescent="0.2">
      <c r="A2647" s="1" t="str">
        <f t="shared" si="41"/>
        <v>Great YarmouthWhite Other</v>
      </c>
      <c r="B2647" s="3" t="s">
        <v>399</v>
      </c>
      <c r="C2647" s="3" t="s">
        <v>400</v>
      </c>
      <c r="D2647" s="3" t="s">
        <v>705</v>
      </c>
      <c r="E2647" s="5">
        <v>3482</v>
      </c>
      <c r="F2647" s="5">
        <v>1833</v>
      </c>
      <c r="G2647" s="5">
        <v>1270</v>
      </c>
      <c r="H2647" s="5">
        <v>1833</v>
      </c>
      <c r="I2647" s="5">
        <v>681</v>
      </c>
      <c r="J2647" s="5">
        <v>2249</v>
      </c>
      <c r="K2647" s="5">
        <v>112</v>
      </c>
      <c r="L2647" s="5">
        <v>1524</v>
      </c>
      <c r="M2647" s="5">
        <v>1548</v>
      </c>
      <c r="N2647" s="5">
        <v>961</v>
      </c>
      <c r="O2647" s="6">
        <v>52.642159678345777</v>
      </c>
      <c r="P2647" s="6">
        <v>36.473291211947156</v>
      </c>
      <c r="Q2647" s="6">
        <v>52.642159678345777</v>
      </c>
      <c r="R2647" s="6">
        <v>19.557725445146467</v>
      </c>
      <c r="S2647" s="6">
        <v>64.589316484778863</v>
      </c>
      <c r="T2647" s="6">
        <v>3.2165422171165998</v>
      </c>
      <c r="U2647" s="6">
        <v>43.767949454336588</v>
      </c>
      <c r="V2647" s="6">
        <v>44.457208500861576</v>
      </c>
      <c r="W2647" s="6">
        <v>27.599080987937967</v>
      </c>
      <c r="X2647" s="5">
        <v>1586</v>
      </c>
      <c r="Y2647" s="5">
        <v>1376</v>
      </c>
      <c r="Z2647" s="5">
        <v>125</v>
      </c>
      <c r="AA2647" s="5">
        <v>842</v>
      </c>
      <c r="AB2647" s="5">
        <v>726</v>
      </c>
      <c r="AC2647" s="5">
        <v>67</v>
      </c>
      <c r="AD2647" s="5">
        <v>744</v>
      </c>
      <c r="AE2647" s="5">
        <v>650</v>
      </c>
      <c r="AF2647" s="5">
        <v>58</v>
      </c>
      <c r="AG2647" s="6">
        <v>8.9230769230769234</v>
      </c>
      <c r="AH2647" s="6">
        <v>87.365591397849457</v>
      </c>
      <c r="AI2647" s="3">
        <v>9.228650137741047</v>
      </c>
      <c r="AJ2647" s="3">
        <v>86.223277909738712</v>
      </c>
    </row>
    <row r="2648" spans="1:36" hidden="1" x14ac:dyDescent="0.2">
      <c r="A2648" s="1" t="str">
        <f t="shared" si="41"/>
        <v>Great YarmouthMixed White and Black Caribbean</v>
      </c>
      <c r="B2648" s="3" t="s">
        <v>399</v>
      </c>
      <c r="C2648" s="3" t="s">
        <v>400</v>
      </c>
      <c r="D2648" s="3" t="s">
        <v>706</v>
      </c>
      <c r="E2648" s="5">
        <v>294</v>
      </c>
      <c r="F2648" s="5">
        <v>104</v>
      </c>
      <c r="G2648" s="5">
        <v>92</v>
      </c>
      <c r="H2648" s="5">
        <v>104</v>
      </c>
      <c r="I2648" s="5">
        <v>19</v>
      </c>
      <c r="J2648" s="5">
        <v>119</v>
      </c>
      <c r="K2648" s="5">
        <v>14</v>
      </c>
      <c r="L2648" s="5">
        <v>55</v>
      </c>
      <c r="M2648" s="5">
        <v>65</v>
      </c>
      <c r="N2648" s="5">
        <v>43</v>
      </c>
      <c r="O2648" s="6">
        <v>35.374149659863946</v>
      </c>
      <c r="P2648" s="6">
        <v>31.292517006802722</v>
      </c>
      <c r="Q2648" s="6">
        <v>35.374149659863946</v>
      </c>
      <c r="R2648" s="6">
        <v>6.4625850340136051</v>
      </c>
      <c r="S2648" s="6">
        <v>40.476190476190474</v>
      </c>
      <c r="T2648" s="6">
        <v>4.7619047619047619</v>
      </c>
      <c r="U2648" s="6">
        <v>18.707482993197278</v>
      </c>
      <c r="V2648" s="6">
        <v>22.108843537414966</v>
      </c>
      <c r="W2648" s="6">
        <v>14.625850340136054</v>
      </c>
      <c r="X2648" s="5">
        <v>78</v>
      </c>
      <c r="Y2648" s="5">
        <v>65</v>
      </c>
      <c r="Z2648" s="5">
        <v>8</v>
      </c>
      <c r="AA2648" s="5">
        <v>15</v>
      </c>
      <c r="AB2648" s="5">
        <v>12</v>
      </c>
      <c r="AC2648" s="5">
        <v>0</v>
      </c>
      <c r="AD2648" s="5">
        <v>63</v>
      </c>
      <c r="AE2648" s="5">
        <v>53</v>
      </c>
      <c r="AF2648" s="5">
        <v>8</v>
      </c>
      <c r="AG2648" s="6">
        <v>15.09433962264151</v>
      </c>
      <c r="AH2648" s="6">
        <v>84.126984126984127</v>
      </c>
      <c r="AI2648" s="3">
        <v>0</v>
      </c>
      <c r="AJ2648" s="3">
        <v>80</v>
      </c>
    </row>
    <row r="2649" spans="1:36" hidden="1" x14ac:dyDescent="0.2">
      <c r="A2649" s="1" t="str">
        <f t="shared" si="41"/>
        <v>Great YarmouthMixed White and Black African</v>
      </c>
      <c r="B2649" s="3" t="s">
        <v>399</v>
      </c>
      <c r="C2649" s="3" t="s">
        <v>400</v>
      </c>
      <c r="D2649" s="3" t="s">
        <v>707</v>
      </c>
      <c r="E2649" s="5">
        <v>277</v>
      </c>
      <c r="F2649" s="5">
        <v>152</v>
      </c>
      <c r="G2649" s="5">
        <v>117</v>
      </c>
      <c r="H2649" s="5">
        <v>152</v>
      </c>
      <c r="I2649" s="5">
        <v>66</v>
      </c>
      <c r="J2649" s="5">
        <v>185</v>
      </c>
      <c r="K2649" s="5">
        <v>3</v>
      </c>
      <c r="L2649" s="5">
        <v>116</v>
      </c>
      <c r="M2649" s="5">
        <v>92</v>
      </c>
      <c r="N2649" s="5">
        <v>81</v>
      </c>
      <c r="O2649" s="6">
        <v>54.87364620938628</v>
      </c>
      <c r="P2649" s="6">
        <v>42.238267148014444</v>
      </c>
      <c r="Q2649" s="6">
        <v>54.87364620938628</v>
      </c>
      <c r="R2649" s="6">
        <v>23.826714801444044</v>
      </c>
      <c r="S2649" s="6">
        <v>66.7870036101083</v>
      </c>
      <c r="T2649" s="6">
        <v>1.0830324909747293</v>
      </c>
      <c r="U2649" s="6">
        <v>41.877256317689529</v>
      </c>
      <c r="V2649" s="6">
        <v>33.2129963898917</v>
      </c>
      <c r="W2649" s="6">
        <v>29.241877256317689</v>
      </c>
      <c r="X2649" s="5">
        <v>80</v>
      </c>
      <c r="Y2649" s="5">
        <v>70</v>
      </c>
      <c r="Z2649" s="5">
        <v>17</v>
      </c>
      <c r="AA2649" s="5">
        <v>47</v>
      </c>
      <c r="AB2649" s="5">
        <v>42</v>
      </c>
      <c r="AC2649" s="5">
        <v>11</v>
      </c>
      <c r="AD2649" s="5">
        <v>33</v>
      </c>
      <c r="AE2649" s="5">
        <v>28</v>
      </c>
      <c r="AF2649" s="5">
        <v>6</v>
      </c>
      <c r="AG2649" s="6">
        <v>21.428571428571427</v>
      </c>
      <c r="AH2649" s="6">
        <v>84.848484848484844</v>
      </c>
      <c r="AI2649" s="3">
        <v>26.19047619047619</v>
      </c>
      <c r="AJ2649" s="3">
        <v>89.361702127659569</v>
      </c>
    </row>
    <row r="2650" spans="1:36" hidden="1" x14ac:dyDescent="0.2">
      <c r="A2650" s="1" t="str">
        <f t="shared" si="41"/>
        <v>Great YarmouthMixed White and Asian</v>
      </c>
      <c r="B2650" s="3" t="s">
        <v>399</v>
      </c>
      <c r="C2650" s="3" t="s">
        <v>400</v>
      </c>
      <c r="D2650" s="3" t="s">
        <v>708</v>
      </c>
      <c r="E2650" s="5">
        <v>331</v>
      </c>
      <c r="F2650" s="5">
        <v>148</v>
      </c>
      <c r="G2650" s="5">
        <v>101</v>
      </c>
      <c r="H2650" s="5">
        <v>148</v>
      </c>
      <c r="I2650" s="5">
        <v>43</v>
      </c>
      <c r="J2650" s="5">
        <v>166</v>
      </c>
      <c r="K2650" s="5">
        <v>12</v>
      </c>
      <c r="L2650" s="5">
        <v>109</v>
      </c>
      <c r="M2650" s="5">
        <v>95</v>
      </c>
      <c r="N2650" s="5">
        <v>62</v>
      </c>
      <c r="O2650" s="6">
        <v>44.71299093655589</v>
      </c>
      <c r="P2650" s="6">
        <v>30.513595166163142</v>
      </c>
      <c r="Q2650" s="6">
        <v>44.71299093655589</v>
      </c>
      <c r="R2650" s="6">
        <v>12.990936555891238</v>
      </c>
      <c r="S2650" s="6">
        <v>50.151057401812686</v>
      </c>
      <c r="T2650" s="6">
        <v>3.6253776435045317</v>
      </c>
      <c r="U2650" s="6">
        <v>32.930513595166161</v>
      </c>
      <c r="V2650" s="6">
        <v>28.700906344410875</v>
      </c>
      <c r="W2650" s="6">
        <v>18.731117824773413</v>
      </c>
      <c r="X2650" s="5">
        <v>83</v>
      </c>
      <c r="Y2650" s="5">
        <v>68</v>
      </c>
      <c r="Z2650" s="5">
        <v>7</v>
      </c>
      <c r="AA2650" s="5">
        <v>33</v>
      </c>
      <c r="AB2650" s="5">
        <v>25</v>
      </c>
      <c r="AC2650" s="5">
        <v>2</v>
      </c>
      <c r="AD2650" s="5">
        <v>50</v>
      </c>
      <c r="AE2650" s="5">
        <v>43</v>
      </c>
      <c r="AF2650" s="5">
        <v>5</v>
      </c>
      <c r="AG2650" s="6">
        <v>11.627906976744185</v>
      </c>
      <c r="AH2650" s="6">
        <v>86</v>
      </c>
      <c r="AI2650" s="3">
        <v>8</v>
      </c>
      <c r="AJ2650" s="3">
        <v>75.757575757575751</v>
      </c>
    </row>
    <row r="2651" spans="1:36" hidden="1" x14ac:dyDescent="0.2">
      <c r="A2651" s="1" t="str">
        <f t="shared" si="41"/>
        <v>Great YarmouthMixed Other</v>
      </c>
      <c r="B2651" s="3" t="s">
        <v>399</v>
      </c>
      <c r="C2651" s="3" t="s">
        <v>400</v>
      </c>
      <c r="D2651" s="3" t="s">
        <v>709</v>
      </c>
      <c r="E2651" s="5">
        <v>257</v>
      </c>
      <c r="F2651" s="5">
        <v>118</v>
      </c>
      <c r="G2651" s="5">
        <v>90</v>
      </c>
      <c r="H2651" s="5">
        <v>118</v>
      </c>
      <c r="I2651" s="5">
        <v>49</v>
      </c>
      <c r="J2651" s="5">
        <v>134</v>
      </c>
      <c r="K2651" s="5">
        <v>11</v>
      </c>
      <c r="L2651" s="5">
        <v>90</v>
      </c>
      <c r="M2651" s="5">
        <v>84</v>
      </c>
      <c r="N2651" s="5">
        <v>62</v>
      </c>
      <c r="O2651" s="6">
        <v>45.914396887159533</v>
      </c>
      <c r="P2651" s="6">
        <v>35.019455252918291</v>
      </c>
      <c r="Q2651" s="6">
        <v>45.914396887159533</v>
      </c>
      <c r="R2651" s="6">
        <v>19.066147859922179</v>
      </c>
      <c r="S2651" s="6">
        <v>52.140077821011673</v>
      </c>
      <c r="T2651" s="6">
        <v>4.2801556420233462</v>
      </c>
      <c r="U2651" s="6">
        <v>35.019455252918291</v>
      </c>
      <c r="V2651" s="6">
        <v>32.684824902723733</v>
      </c>
      <c r="W2651" s="6">
        <v>24.124513618677042</v>
      </c>
      <c r="X2651" s="5">
        <v>90</v>
      </c>
      <c r="Y2651" s="5">
        <v>72</v>
      </c>
      <c r="Z2651" s="5">
        <v>11</v>
      </c>
      <c r="AA2651" s="5">
        <v>39</v>
      </c>
      <c r="AB2651" s="5">
        <v>30</v>
      </c>
      <c r="AC2651" s="5">
        <v>6</v>
      </c>
      <c r="AD2651" s="5">
        <v>51</v>
      </c>
      <c r="AE2651" s="5">
        <v>42</v>
      </c>
      <c r="AF2651" s="5">
        <v>5</v>
      </c>
      <c r="AG2651" s="6">
        <v>11.904761904761905</v>
      </c>
      <c r="AH2651" s="6">
        <v>82.352941176470594</v>
      </c>
      <c r="AI2651" s="3">
        <v>20</v>
      </c>
      <c r="AJ2651" s="3">
        <v>76.92307692307692</v>
      </c>
    </row>
    <row r="2652" spans="1:36" hidden="1" x14ac:dyDescent="0.2">
      <c r="A2652" s="1" t="str">
        <f t="shared" si="41"/>
        <v>Great YarmouthIndian</v>
      </c>
      <c r="B2652" s="3" t="s">
        <v>399</v>
      </c>
      <c r="C2652" s="3" t="s">
        <v>400</v>
      </c>
      <c r="D2652" s="3" t="s">
        <v>710</v>
      </c>
      <c r="E2652" s="5">
        <v>446</v>
      </c>
      <c r="F2652" s="5">
        <v>84</v>
      </c>
      <c r="G2652" s="5">
        <v>77</v>
      </c>
      <c r="H2652" s="5">
        <v>84</v>
      </c>
      <c r="I2652" s="5">
        <v>20</v>
      </c>
      <c r="J2652" s="5">
        <v>99</v>
      </c>
      <c r="K2652" s="5">
        <v>71</v>
      </c>
      <c r="L2652" s="5">
        <v>41</v>
      </c>
      <c r="M2652" s="5">
        <v>94</v>
      </c>
      <c r="N2652" s="5">
        <v>34</v>
      </c>
      <c r="O2652" s="6">
        <v>18.834080717488789</v>
      </c>
      <c r="P2652" s="6">
        <v>17.264573991031391</v>
      </c>
      <c r="Q2652" s="6">
        <v>18.834080717488789</v>
      </c>
      <c r="R2652" s="6">
        <v>4.4843049327354256</v>
      </c>
      <c r="S2652" s="6">
        <v>22.197309417040358</v>
      </c>
      <c r="T2652" s="6">
        <v>15.919282511210762</v>
      </c>
      <c r="U2652" s="6">
        <v>9.1928251121076237</v>
      </c>
      <c r="V2652" s="6">
        <v>21.076233183856502</v>
      </c>
      <c r="W2652" s="6">
        <v>7.623318385650224</v>
      </c>
      <c r="X2652" s="5">
        <v>240</v>
      </c>
      <c r="Y2652" s="5">
        <v>216</v>
      </c>
      <c r="Z2652" s="5">
        <v>8</v>
      </c>
      <c r="AA2652" s="5">
        <v>20</v>
      </c>
      <c r="AB2652" s="5">
        <v>19</v>
      </c>
      <c r="AC2652" s="5">
        <v>0</v>
      </c>
      <c r="AD2652" s="5">
        <v>220</v>
      </c>
      <c r="AE2652" s="5">
        <v>197</v>
      </c>
      <c r="AF2652" s="5">
        <v>8</v>
      </c>
      <c r="AG2652" s="6">
        <v>4.0609137055837561</v>
      </c>
      <c r="AH2652" s="6">
        <v>89.545454545454547</v>
      </c>
      <c r="AI2652" s="3">
        <v>0</v>
      </c>
      <c r="AJ2652" s="3">
        <v>95</v>
      </c>
    </row>
    <row r="2653" spans="1:36" hidden="1" x14ac:dyDescent="0.2">
      <c r="A2653" s="1" t="str">
        <f t="shared" si="41"/>
        <v>Great YarmouthPakistani</v>
      </c>
      <c r="B2653" s="3" t="s">
        <v>399</v>
      </c>
      <c r="C2653" s="3" t="s">
        <v>400</v>
      </c>
      <c r="D2653" s="3" t="s">
        <v>711</v>
      </c>
      <c r="E2653" s="5">
        <v>116</v>
      </c>
      <c r="F2653" s="5">
        <v>39</v>
      </c>
      <c r="G2653" s="5">
        <v>26</v>
      </c>
      <c r="H2653" s="5">
        <v>39</v>
      </c>
      <c r="I2653" s="5">
        <v>10</v>
      </c>
      <c r="J2653" s="5">
        <v>45</v>
      </c>
      <c r="K2653" s="5">
        <v>21</v>
      </c>
      <c r="L2653" s="5">
        <v>24</v>
      </c>
      <c r="M2653" s="5">
        <v>20</v>
      </c>
      <c r="N2653" s="5">
        <v>11</v>
      </c>
      <c r="O2653" s="6">
        <v>33.620689655172413</v>
      </c>
      <c r="P2653" s="6">
        <v>22.413793103448278</v>
      </c>
      <c r="Q2653" s="6">
        <v>33.620689655172413</v>
      </c>
      <c r="R2653" s="6">
        <v>8.6206896551724146</v>
      </c>
      <c r="S2653" s="6">
        <v>38.793103448275865</v>
      </c>
      <c r="T2653" s="6">
        <v>18.103448275862068</v>
      </c>
      <c r="U2653" s="6">
        <v>20.689655172413794</v>
      </c>
      <c r="V2653" s="6">
        <v>17.241379310344829</v>
      </c>
      <c r="W2653" s="6">
        <v>9.4827586206896548</v>
      </c>
      <c r="X2653" s="5">
        <v>51</v>
      </c>
      <c r="Y2653" s="5">
        <v>34</v>
      </c>
      <c r="Z2653" s="5">
        <v>1</v>
      </c>
      <c r="AA2653" s="5">
        <v>16</v>
      </c>
      <c r="AB2653" s="5">
        <v>11</v>
      </c>
      <c r="AC2653" s="5">
        <v>1</v>
      </c>
      <c r="AD2653" s="5">
        <v>35</v>
      </c>
      <c r="AE2653" s="5">
        <v>23</v>
      </c>
      <c r="AF2653" s="5">
        <v>0</v>
      </c>
      <c r="AG2653" s="6">
        <v>0</v>
      </c>
      <c r="AH2653" s="6">
        <v>65.714285714285708</v>
      </c>
      <c r="AI2653" s="3">
        <v>9.0909090909090917</v>
      </c>
      <c r="AJ2653" s="3">
        <v>68.75</v>
      </c>
    </row>
    <row r="2654" spans="1:36" hidden="1" x14ac:dyDescent="0.2">
      <c r="A2654" s="1" t="str">
        <f t="shared" si="41"/>
        <v>Great YarmouthBangladeshi</v>
      </c>
      <c r="B2654" s="3" t="s">
        <v>399</v>
      </c>
      <c r="C2654" s="3" t="s">
        <v>400</v>
      </c>
      <c r="D2654" s="3" t="s">
        <v>712</v>
      </c>
      <c r="E2654" s="5">
        <v>18</v>
      </c>
      <c r="F2654" s="5">
        <v>10</v>
      </c>
      <c r="G2654" s="5">
        <v>10</v>
      </c>
      <c r="H2654" s="5">
        <v>10</v>
      </c>
      <c r="I2654" s="5">
        <v>4</v>
      </c>
      <c r="J2654" s="5">
        <v>10</v>
      </c>
      <c r="K2654" s="5">
        <v>0</v>
      </c>
      <c r="L2654" s="5">
        <v>10</v>
      </c>
      <c r="M2654" s="5">
        <v>10</v>
      </c>
      <c r="N2654" s="5">
        <v>10</v>
      </c>
      <c r="O2654" s="6">
        <v>55.555555555555557</v>
      </c>
      <c r="P2654" s="6">
        <v>55.555555555555557</v>
      </c>
      <c r="Q2654" s="6">
        <v>55.555555555555557</v>
      </c>
      <c r="R2654" s="6">
        <v>22.222222222222221</v>
      </c>
      <c r="S2654" s="6">
        <v>55.555555555555557</v>
      </c>
      <c r="T2654" s="6">
        <v>0</v>
      </c>
      <c r="U2654" s="6">
        <v>55.555555555555557</v>
      </c>
      <c r="V2654" s="6">
        <v>55.555555555555557</v>
      </c>
      <c r="W2654" s="6">
        <v>55.555555555555557</v>
      </c>
      <c r="X2654" s="5">
        <v>8</v>
      </c>
      <c r="Y2654" s="5">
        <v>6</v>
      </c>
      <c r="Z2654" s="5">
        <v>0</v>
      </c>
      <c r="AA2654" s="5">
        <v>4</v>
      </c>
      <c r="AB2654" s="5">
        <v>4</v>
      </c>
      <c r="AC2654" s="5">
        <v>0</v>
      </c>
      <c r="AD2654" s="5">
        <v>4</v>
      </c>
      <c r="AE2654" s="5">
        <v>2</v>
      </c>
      <c r="AF2654" s="5">
        <v>0</v>
      </c>
      <c r="AG2654" s="6">
        <v>0</v>
      </c>
      <c r="AH2654" s="6">
        <v>50</v>
      </c>
      <c r="AI2654" s="3">
        <v>0</v>
      </c>
      <c r="AJ2654" s="3">
        <v>100</v>
      </c>
    </row>
    <row r="2655" spans="1:36" hidden="1" x14ac:dyDescent="0.2">
      <c r="A2655" s="1" t="str">
        <f t="shared" si="41"/>
        <v>Great YarmouthChinese</v>
      </c>
      <c r="B2655" s="3" t="s">
        <v>399</v>
      </c>
      <c r="C2655" s="3" t="s">
        <v>400</v>
      </c>
      <c r="D2655" s="3" t="s">
        <v>713</v>
      </c>
      <c r="E2655" s="5">
        <v>189</v>
      </c>
      <c r="F2655" s="5">
        <v>67</v>
      </c>
      <c r="G2655" s="5">
        <v>49</v>
      </c>
      <c r="H2655" s="5">
        <v>67</v>
      </c>
      <c r="I2655" s="5">
        <v>30</v>
      </c>
      <c r="J2655" s="5">
        <v>79</v>
      </c>
      <c r="K2655" s="5">
        <v>9</v>
      </c>
      <c r="L2655" s="5">
        <v>58</v>
      </c>
      <c r="M2655" s="5">
        <v>53</v>
      </c>
      <c r="N2655" s="5">
        <v>40</v>
      </c>
      <c r="O2655" s="6">
        <v>35.449735449735449</v>
      </c>
      <c r="P2655" s="6">
        <v>25.925925925925927</v>
      </c>
      <c r="Q2655" s="6">
        <v>35.449735449735449</v>
      </c>
      <c r="R2655" s="6">
        <v>15.873015873015873</v>
      </c>
      <c r="S2655" s="6">
        <v>41.798941798941797</v>
      </c>
      <c r="T2655" s="6">
        <v>4.7619047619047619</v>
      </c>
      <c r="U2655" s="6">
        <v>30.687830687830687</v>
      </c>
      <c r="V2655" s="6">
        <v>28.042328042328041</v>
      </c>
      <c r="W2655" s="6">
        <v>21.164021164021165</v>
      </c>
      <c r="X2655" s="5">
        <v>84</v>
      </c>
      <c r="Y2655" s="5">
        <v>67</v>
      </c>
      <c r="Z2655" s="5">
        <v>2</v>
      </c>
      <c r="AA2655" s="5">
        <v>33</v>
      </c>
      <c r="AB2655" s="5">
        <v>27</v>
      </c>
      <c r="AC2655" s="5">
        <v>1</v>
      </c>
      <c r="AD2655" s="5">
        <v>51</v>
      </c>
      <c r="AE2655" s="5">
        <v>40</v>
      </c>
      <c r="AF2655" s="5">
        <v>1</v>
      </c>
      <c r="AG2655" s="6">
        <v>2.5</v>
      </c>
      <c r="AH2655" s="6">
        <v>78.431372549019613</v>
      </c>
      <c r="AI2655" s="3">
        <v>3.7037037037037037</v>
      </c>
      <c r="AJ2655" s="3">
        <v>81.818181818181813</v>
      </c>
    </row>
    <row r="2656" spans="1:36" hidden="1" x14ac:dyDescent="0.2">
      <c r="A2656" s="1" t="str">
        <f t="shared" si="41"/>
        <v>Great YarmouthAsian Other</v>
      </c>
      <c r="B2656" s="3" t="s">
        <v>399</v>
      </c>
      <c r="C2656" s="3" t="s">
        <v>400</v>
      </c>
      <c r="D2656" s="3" t="s">
        <v>714</v>
      </c>
      <c r="E2656" s="5">
        <v>435</v>
      </c>
      <c r="F2656" s="5">
        <v>150</v>
      </c>
      <c r="G2656" s="5">
        <v>119</v>
      </c>
      <c r="H2656" s="5">
        <v>150</v>
      </c>
      <c r="I2656" s="5">
        <v>40</v>
      </c>
      <c r="J2656" s="5">
        <v>180</v>
      </c>
      <c r="K2656" s="5">
        <v>51</v>
      </c>
      <c r="L2656" s="5">
        <v>85</v>
      </c>
      <c r="M2656" s="5">
        <v>114</v>
      </c>
      <c r="N2656" s="5">
        <v>54</v>
      </c>
      <c r="O2656" s="6">
        <v>34.482758620689658</v>
      </c>
      <c r="P2656" s="6">
        <v>27.356321839080461</v>
      </c>
      <c r="Q2656" s="6">
        <v>34.482758620689658</v>
      </c>
      <c r="R2656" s="6">
        <v>9.1954022988505741</v>
      </c>
      <c r="S2656" s="6">
        <v>41.379310344827587</v>
      </c>
      <c r="T2656" s="6">
        <v>11.724137931034482</v>
      </c>
      <c r="U2656" s="6">
        <v>19.540229885057471</v>
      </c>
      <c r="V2656" s="6">
        <v>26.206896551724139</v>
      </c>
      <c r="W2656" s="6">
        <v>12.413793103448276</v>
      </c>
      <c r="X2656" s="5">
        <v>251</v>
      </c>
      <c r="Y2656" s="5">
        <v>216</v>
      </c>
      <c r="Z2656" s="5">
        <v>15</v>
      </c>
      <c r="AA2656" s="5">
        <v>66</v>
      </c>
      <c r="AB2656" s="5">
        <v>54</v>
      </c>
      <c r="AC2656" s="5">
        <v>6</v>
      </c>
      <c r="AD2656" s="5">
        <v>185</v>
      </c>
      <c r="AE2656" s="5">
        <v>162</v>
      </c>
      <c r="AF2656" s="5">
        <v>9</v>
      </c>
      <c r="AG2656" s="6">
        <v>5.5555555555555554</v>
      </c>
      <c r="AH2656" s="6">
        <v>87.567567567567565</v>
      </c>
      <c r="AI2656" s="3">
        <v>11.111111111111111</v>
      </c>
      <c r="AJ2656" s="3">
        <v>81.818181818181813</v>
      </c>
    </row>
    <row r="2657" spans="1:36" hidden="1" x14ac:dyDescent="0.2">
      <c r="A2657" s="1" t="str">
        <f t="shared" si="41"/>
        <v>Great YarmouthBlack African</v>
      </c>
      <c r="B2657" s="3" t="s">
        <v>399</v>
      </c>
      <c r="C2657" s="3" t="s">
        <v>400</v>
      </c>
      <c r="D2657" s="3" t="s">
        <v>715</v>
      </c>
      <c r="E2657" s="5">
        <v>285</v>
      </c>
      <c r="F2657" s="5">
        <v>137</v>
      </c>
      <c r="G2657" s="5">
        <v>107</v>
      </c>
      <c r="H2657" s="5">
        <v>137</v>
      </c>
      <c r="I2657" s="5">
        <v>50</v>
      </c>
      <c r="J2657" s="5">
        <v>169</v>
      </c>
      <c r="K2657" s="5">
        <v>15</v>
      </c>
      <c r="L2657" s="5">
        <v>107</v>
      </c>
      <c r="M2657" s="5">
        <v>108</v>
      </c>
      <c r="N2657" s="5">
        <v>77</v>
      </c>
      <c r="O2657" s="6">
        <v>48.070175438596493</v>
      </c>
      <c r="P2657" s="6">
        <v>37.543859649122808</v>
      </c>
      <c r="Q2657" s="6">
        <v>48.070175438596493</v>
      </c>
      <c r="R2657" s="6">
        <v>17.543859649122808</v>
      </c>
      <c r="S2657" s="6">
        <v>59.298245614035089</v>
      </c>
      <c r="T2657" s="6">
        <v>5.2631578947368425</v>
      </c>
      <c r="U2657" s="6">
        <v>37.543859649122808</v>
      </c>
      <c r="V2657" s="6">
        <v>37.89473684210526</v>
      </c>
      <c r="W2657" s="6">
        <v>27.017543859649123</v>
      </c>
      <c r="X2657" s="5">
        <v>124</v>
      </c>
      <c r="Y2657" s="5">
        <v>106</v>
      </c>
      <c r="Z2657" s="5">
        <v>17</v>
      </c>
      <c r="AA2657" s="5">
        <v>55</v>
      </c>
      <c r="AB2657" s="5">
        <v>44</v>
      </c>
      <c r="AC2657" s="5">
        <v>7</v>
      </c>
      <c r="AD2657" s="5">
        <v>69</v>
      </c>
      <c r="AE2657" s="5">
        <v>62</v>
      </c>
      <c r="AF2657" s="5">
        <v>10</v>
      </c>
      <c r="AG2657" s="6">
        <v>16.129032258064516</v>
      </c>
      <c r="AH2657" s="6">
        <v>89.85507246376811</v>
      </c>
      <c r="AI2657" s="3">
        <v>15.909090909090908</v>
      </c>
      <c r="AJ2657" s="3">
        <v>80</v>
      </c>
    </row>
    <row r="2658" spans="1:36" hidden="1" x14ac:dyDescent="0.2">
      <c r="A2658" s="1" t="str">
        <f t="shared" si="41"/>
        <v>Great YarmouthBlack Caribbean</v>
      </c>
      <c r="B2658" s="3" t="s">
        <v>399</v>
      </c>
      <c r="C2658" s="3" t="s">
        <v>400</v>
      </c>
      <c r="D2658" s="3" t="s">
        <v>716</v>
      </c>
      <c r="E2658" s="5">
        <v>86</v>
      </c>
      <c r="F2658" s="5">
        <v>25</v>
      </c>
      <c r="G2658" s="5">
        <v>21</v>
      </c>
      <c r="H2658" s="5">
        <v>25</v>
      </c>
      <c r="I2658" s="5">
        <v>4</v>
      </c>
      <c r="J2658" s="5">
        <v>29</v>
      </c>
      <c r="K2658" s="5">
        <v>9</v>
      </c>
      <c r="L2658" s="5">
        <v>13</v>
      </c>
      <c r="M2658" s="5">
        <v>15</v>
      </c>
      <c r="N2658" s="5">
        <v>9</v>
      </c>
      <c r="O2658" s="6">
        <v>29.069767441860463</v>
      </c>
      <c r="P2658" s="6">
        <v>24.418604651162791</v>
      </c>
      <c r="Q2658" s="6">
        <v>29.069767441860463</v>
      </c>
      <c r="R2658" s="6">
        <v>4.6511627906976747</v>
      </c>
      <c r="S2658" s="6">
        <v>33.720930232558139</v>
      </c>
      <c r="T2658" s="6">
        <v>10.465116279069768</v>
      </c>
      <c r="U2658" s="6">
        <v>15.116279069767442</v>
      </c>
      <c r="V2658" s="6">
        <v>17.441860465116278</v>
      </c>
      <c r="W2658" s="6">
        <v>10.465116279069768</v>
      </c>
      <c r="X2658" s="5">
        <v>47</v>
      </c>
      <c r="Y2658" s="5">
        <v>38</v>
      </c>
      <c r="Z2658" s="5">
        <v>3</v>
      </c>
      <c r="AA2658" s="5">
        <v>13</v>
      </c>
      <c r="AB2658" s="5">
        <v>10</v>
      </c>
      <c r="AC2658" s="5">
        <v>2</v>
      </c>
      <c r="AD2658" s="5">
        <v>34</v>
      </c>
      <c r="AE2658" s="5">
        <v>28</v>
      </c>
      <c r="AF2658" s="5">
        <v>1</v>
      </c>
      <c r="AG2658" s="6">
        <v>3.5714285714285716</v>
      </c>
      <c r="AH2658" s="6">
        <v>82.352941176470594</v>
      </c>
      <c r="AI2658" s="3">
        <v>20</v>
      </c>
      <c r="AJ2658" s="3">
        <v>76.92307692307692</v>
      </c>
    </row>
    <row r="2659" spans="1:36" hidden="1" x14ac:dyDescent="0.2">
      <c r="A2659" s="1" t="str">
        <f t="shared" si="41"/>
        <v>Great YarmouthBlack Other</v>
      </c>
      <c r="B2659" s="3" t="s">
        <v>399</v>
      </c>
      <c r="C2659" s="3" t="s">
        <v>400</v>
      </c>
      <c r="D2659" s="3" t="s">
        <v>717</v>
      </c>
      <c r="E2659" s="5">
        <v>68</v>
      </c>
      <c r="F2659" s="5">
        <v>35</v>
      </c>
      <c r="G2659" s="5">
        <v>26</v>
      </c>
      <c r="H2659" s="5">
        <v>35</v>
      </c>
      <c r="I2659" s="5">
        <v>12</v>
      </c>
      <c r="J2659" s="5">
        <v>39</v>
      </c>
      <c r="K2659" s="5">
        <v>5</v>
      </c>
      <c r="L2659" s="5">
        <v>26</v>
      </c>
      <c r="M2659" s="5">
        <v>29</v>
      </c>
      <c r="N2659" s="5">
        <v>17</v>
      </c>
      <c r="O2659" s="6">
        <v>51.470588235294116</v>
      </c>
      <c r="P2659" s="6">
        <v>38.235294117647058</v>
      </c>
      <c r="Q2659" s="6">
        <v>51.470588235294116</v>
      </c>
      <c r="R2659" s="6">
        <v>17.647058823529413</v>
      </c>
      <c r="S2659" s="6">
        <v>57.352941176470587</v>
      </c>
      <c r="T2659" s="6">
        <v>7.3529411764705879</v>
      </c>
      <c r="U2659" s="6">
        <v>38.235294117647058</v>
      </c>
      <c r="V2659" s="6">
        <v>42.647058823529413</v>
      </c>
      <c r="W2659" s="6">
        <v>25</v>
      </c>
      <c r="X2659" s="5">
        <v>32</v>
      </c>
      <c r="Y2659" s="5">
        <v>29</v>
      </c>
      <c r="Z2659" s="5">
        <v>2</v>
      </c>
      <c r="AA2659" s="5">
        <v>16</v>
      </c>
      <c r="AB2659" s="5">
        <v>15</v>
      </c>
      <c r="AC2659" s="5">
        <v>2</v>
      </c>
      <c r="AD2659" s="5">
        <v>16</v>
      </c>
      <c r="AE2659" s="5">
        <v>14</v>
      </c>
      <c r="AF2659" s="5">
        <v>0</v>
      </c>
      <c r="AG2659" s="6">
        <v>0</v>
      </c>
      <c r="AH2659" s="6">
        <v>87.5</v>
      </c>
      <c r="AI2659" s="3">
        <v>13.333333333333334</v>
      </c>
      <c r="AJ2659" s="3">
        <v>93.75</v>
      </c>
    </row>
    <row r="2660" spans="1:36" hidden="1" x14ac:dyDescent="0.2">
      <c r="A2660" s="1" t="str">
        <f t="shared" si="41"/>
        <v>Great YarmouthArab</v>
      </c>
      <c r="B2660" s="3" t="s">
        <v>399</v>
      </c>
      <c r="C2660" s="3" t="s">
        <v>400</v>
      </c>
      <c r="D2660" s="3" t="s">
        <v>699</v>
      </c>
      <c r="E2660" s="5">
        <v>77</v>
      </c>
      <c r="F2660" s="5">
        <v>22</v>
      </c>
      <c r="G2660" s="5">
        <v>4</v>
      </c>
      <c r="H2660" s="5">
        <v>22</v>
      </c>
      <c r="I2660" s="5">
        <v>1</v>
      </c>
      <c r="J2660" s="5">
        <v>24</v>
      </c>
      <c r="K2660" s="5">
        <v>9</v>
      </c>
      <c r="L2660" s="5">
        <v>19</v>
      </c>
      <c r="M2660" s="5">
        <v>5</v>
      </c>
      <c r="N2660" s="5">
        <v>1</v>
      </c>
      <c r="O2660" s="6">
        <v>28.571428571428573</v>
      </c>
      <c r="P2660" s="6">
        <v>5.1948051948051948</v>
      </c>
      <c r="Q2660" s="6">
        <v>28.571428571428573</v>
      </c>
      <c r="R2660" s="6">
        <v>1.2987012987012987</v>
      </c>
      <c r="S2660" s="6">
        <v>31.168831168831169</v>
      </c>
      <c r="T2660" s="6">
        <v>11.688311688311689</v>
      </c>
      <c r="U2660" s="6">
        <v>24.675324675324674</v>
      </c>
      <c r="V2660" s="6">
        <v>6.4935064935064934</v>
      </c>
      <c r="W2660" s="6">
        <v>1.2987012987012987</v>
      </c>
      <c r="X2660" s="5">
        <v>44</v>
      </c>
      <c r="Y2660" s="5">
        <v>38</v>
      </c>
      <c r="Z2660" s="5">
        <v>10</v>
      </c>
      <c r="AA2660" s="5">
        <v>19</v>
      </c>
      <c r="AB2660" s="5">
        <v>19</v>
      </c>
      <c r="AC2660" s="5">
        <v>10</v>
      </c>
      <c r="AD2660" s="5">
        <v>25</v>
      </c>
      <c r="AE2660" s="5">
        <v>19</v>
      </c>
      <c r="AF2660" s="5">
        <v>0</v>
      </c>
      <c r="AG2660" s="6">
        <v>0</v>
      </c>
      <c r="AH2660" s="6">
        <v>76</v>
      </c>
      <c r="AI2660" s="3">
        <v>52.631578947368418</v>
      </c>
      <c r="AJ2660" s="3">
        <v>100</v>
      </c>
    </row>
    <row r="2661" spans="1:36" hidden="1" x14ac:dyDescent="0.2">
      <c r="A2661" s="1" t="str">
        <f t="shared" si="41"/>
        <v>Great YarmouthOther</v>
      </c>
      <c r="B2661" s="3" t="s">
        <v>399</v>
      </c>
      <c r="C2661" s="3" t="s">
        <v>400</v>
      </c>
      <c r="D2661" s="3" t="s">
        <v>718</v>
      </c>
      <c r="E2661" s="5">
        <v>183</v>
      </c>
      <c r="F2661" s="5">
        <v>84</v>
      </c>
      <c r="G2661" s="5">
        <v>50</v>
      </c>
      <c r="H2661" s="5">
        <v>84</v>
      </c>
      <c r="I2661" s="5">
        <v>15</v>
      </c>
      <c r="J2661" s="5">
        <v>97</v>
      </c>
      <c r="K2661" s="5">
        <v>4</v>
      </c>
      <c r="L2661" s="5">
        <v>70</v>
      </c>
      <c r="M2661" s="5">
        <v>58</v>
      </c>
      <c r="N2661" s="5">
        <v>36</v>
      </c>
      <c r="O2661" s="6">
        <v>45.901639344262293</v>
      </c>
      <c r="P2661" s="6">
        <v>27.3224043715847</v>
      </c>
      <c r="Q2661" s="6">
        <v>45.901639344262293</v>
      </c>
      <c r="R2661" s="6">
        <v>8.1967213114754092</v>
      </c>
      <c r="S2661" s="6">
        <v>53.005464480874316</v>
      </c>
      <c r="T2661" s="6">
        <v>2.1857923497267762</v>
      </c>
      <c r="U2661" s="6">
        <v>38.251366120218577</v>
      </c>
      <c r="V2661" s="6">
        <v>31.693989071038253</v>
      </c>
      <c r="W2661" s="6">
        <v>19.672131147540984</v>
      </c>
      <c r="X2661" s="5">
        <v>88</v>
      </c>
      <c r="Y2661" s="5">
        <v>77</v>
      </c>
      <c r="Z2661" s="5">
        <v>7</v>
      </c>
      <c r="AA2661" s="5">
        <v>42</v>
      </c>
      <c r="AB2661" s="5">
        <v>38</v>
      </c>
      <c r="AC2661" s="5">
        <v>4</v>
      </c>
      <c r="AD2661" s="5">
        <v>46</v>
      </c>
      <c r="AE2661" s="5">
        <v>39</v>
      </c>
      <c r="AF2661" s="5">
        <v>3</v>
      </c>
      <c r="AG2661" s="6">
        <v>7.6923076923076925</v>
      </c>
      <c r="AH2661" s="6">
        <v>84.782608695652172</v>
      </c>
      <c r="AI2661" s="3">
        <v>10.526315789473685</v>
      </c>
      <c r="AJ2661" s="3">
        <v>90.476190476190482</v>
      </c>
    </row>
    <row r="2662" spans="1:36" x14ac:dyDescent="0.2">
      <c r="A2662" s="1" t="str">
        <f t="shared" si="41"/>
        <v>GreenwichAll people</v>
      </c>
      <c r="B2662" s="3" t="s">
        <v>651</v>
      </c>
      <c r="C2662" s="3" t="s">
        <v>652</v>
      </c>
      <c r="D2662" s="3" t="s">
        <v>700</v>
      </c>
      <c r="E2662" s="5">
        <v>254557</v>
      </c>
      <c r="F2662" s="5">
        <v>42710</v>
      </c>
      <c r="G2662" s="5">
        <v>54887</v>
      </c>
      <c r="H2662" s="5">
        <v>35030</v>
      </c>
      <c r="I2662" s="5">
        <v>62028</v>
      </c>
      <c r="J2662" s="5">
        <v>3124</v>
      </c>
      <c r="K2662" s="5">
        <v>21040</v>
      </c>
      <c r="L2662" s="5">
        <v>111434</v>
      </c>
      <c r="M2662" s="5">
        <v>41188</v>
      </c>
      <c r="N2662" s="5">
        <v>3487</v>
      </c>
      <c r="O2662" s="6">
        <v>16.778167561685596</v>
      </c>
      <c r="P2662" s="6">
        <v>21.561772019626254</v>
      </c>
      <c r="Q2662" s="6">
        <v>13.761161547315533</v>
      </c>
      <c r="R2662" s="6">
        <v>24.367037637935709</v>
      </c>
      <c r="S2662" s="6">
        <v>1.2272300506369889</v>
      </c>
      <c r="T2662" s="6">
        <v>8.2653393935346511</v>
      </c>
      <c r="U2662" s="6">
        <v>43.775657318400199</v>
      </c>
      <c r="V2662" s="6">
        <v>16.180266109358612</v>
      </c>
      <c r="W2662" s="6">
        <v>1.3698307255349489</v>
      </c>
      <c r="X2662" s="5">
        <v>98570</v>
      </c>
      <c r="Y2662" s="5">
        <v>83273</v>
      </c>
      <c r="Z2662" s="5">
        <v>7128</v>
      </c>
      <c r="AA2662" s="5">
        <v>17826</v>
      </c>
      <c r="AB2662" s="5">
        <v>14227</v>
      </c>
      <c r="AC2662" s="5">
        <v>1888</v>
      </c>
      <c r="AD2662" s="5">
        <v>80744</v>
      </c>
      <c r="AE2662" s="5">
        <v>69046</v>
      </c>
      <c r="AF2662" s="5">
        <v>5240</v>
      </c>
      <c r="AG2662" s="6">
        <v>7.5891434695710105</v>
      </c>
      <c r="AH2662" s="6">
        <v>85.512236203309229</v>
      </c>
      <c r="AI2662" s="3">
        <v>13.27054192732129</v>
      </c>
      <c r="AJ2662" s="3">
        <v>79.810389318972284</v>
      </c>
    </row>
    <row r="2663" spans="1:36" hidden="1" x14ac:dyDescent="0.2">
      <c r="A2663" s="1" t="str">
        <f t="shared" si="41"/>
        <v>GreenwichWhite British</v>
      </c>
      <c r="B2663" s="3" t="s">
        <v>651</v>
      </c>
      <c r="C2663" s="3" t="s">
        <v>652</v>
      </c>
      <c r="D2663" s="3" t="s">
        <v>701</v>
      </c>
      <c r="E2663" s="5">
        <v>133130</v>
      </c>
      <c r="F2663" s="5">
        <v>17627</v>
      </c>
      <c r="G2663" s="5">
        <v>22590</v>
      </c>
      <c r="H2663" s="5">
        <v>14363</v>
      </c>
      <c r="I2663" s="5">
        <v>26907</v>
      </c>
      <c r="J2663" s="5">
        <v>2234</v>
      </c>
      <c r="K2663" s="5">
        <v>9280</v>
      </c>
      <c r="L2663" s="5">
        <v>52713</v>
      </c>
      <c r="M2663" s="5">
        <v>20131</v>
      </c>
      <c r="N2663" s="5">
        <v>1193</v>
      </c>
      <c r="O2663" s="6">
        <v>13.240441673552168</v>
      </c>
      <c r="P2663" s="6">
        <v>16.968376774581237</v>
      </c>
      <c r="Q2663" s="6">
        <v>10.788702771726884</v>
      </c>
      <c r="R2663" s="6">
        <v>20.211071884624051</v>
      </c>
      <c r="S2663" s="6">
        <v>1.6780590400360549</v>
      </c>
      <c r="T2663" s="6">
        <v>6.9706302110718843</v>
      </c>
      <c r="U2663" s="6">
        <v>39.595132577180202</v>
      </c>
      <c r="V2663" s="6">
        <v>15.121309997746563</v>
      </c>
      <c r="W2663" s="6">
        <v>0.8961165777811162</v>
      </c>
      <c r="X2663" s="5">
        <v>47249</v>
      </c>
      <c r="Y2663" s="5">
        <v>39605</v>
      </c>
      <c r="Z2663" s="5">
        <v>2807</v>
      </c>
      <c r="AA2663" s="5">
        <v>6425</v>
      </c>
      <c r="AB2663" s="5">
        <v>4840</v>
      </c>
      <c r="AC2663" s="5">
        <v>652</v>
      </c>
      <c r="AD2663" s="5">
        <v>40824</v>
      </c>
      <c r="AE2663" s="5">
        <v>34765</v>
      </c>
      <c r="AF2663" s="5">
        <v>2155</v>
      </c>
      <c r="AG2663" s="6">
        <v>6.1987631238314398</v>
      </c>
      <c r="AH2663" s="6">
        <v>85.158240250832847</v>
      </c>
      <c r="AI2663" s="3">
        <v>13.471074380165289</v>
      </c>
      <c r="AJ2663" s="3">
        <v>75.330739299610897</v>
      </c>
    </row>
    <row r="2664" spans="1:36" hidden="1" x14ac:dyDescent="0.2">
      <c r="A2664" s="1" t="str">
        <f t="shared" si="41"/>
        <v>GreenwichMinorities - all other than White British</v>
      </c>
      <c r="B2664" s="3" t="s">
        <v>651</v>
      </c>
      <c r="C2664" s="3" t="s">
        <v>652</v>
      </c>
      <c r="D2664" s="3" t="s">
        <v>702</v>
      </c>
      <c r="E2664" s="5">
        <v>121427</v>
      </c>
      <c r="F2664" s="5">
        <v>25083</v>
      </c>
      <c r="G2664" s="5">
        <v>32297</v>
      </c>
      <c r="H2664" s="5">
        <v>20667</v>
      </c>
      <c r="I2664" s="5">
        <v>35121</v>
      </c>
      <c r="J2664" s="5">
        <v>890</v>
      </c>
      <c r="K2664" s="5">
        <v>11760</v>
      </c>
      <c r="L2664" s="5">
        <v>58721</v>
      </c>
      <c r="M2664" s="5">
        <v>21057</v>
      </c>
      <c r="N2664" s="5">
        <v>2294</v>
      </c>
      <c r="O2664" s="6">
        <v>20.656855559307239</v>
      </c>
      <c r="P2664" s="6">
        <v>26.597873619540959</v>
      </c>
      <c r="Q2664" s="6">
        <v>17.020102613092639</v>
      </c>
      <c r="R2664" s="6">
        <v>28.923550775362976</v>
      </c>
      <c r="S2664" s="6">
        <v>0.73295066171444567</v>
      </c>
      <c r="T2664" s="6">
        <v>9.684831215462788</v>
      </c>
      <c r="U2664" s="6">
        <v>48.359096411835921</v>
      </c>
      <c r="V2664" s="6">
        <v>17.34128324013605</v>
      </c>
      <c r="W2664" s="6">
        <v>1.8892009190707173</v>
      </c>
      <c r="X2664" s="5">
        <v>51321</v>
      </c>
      <c r="Y2664" s="5">
        <v>43668</v>
      </c>
      <c r="Z2664" s="5">
        <v>4321</v>
      </c>
      <c r="AA2664" s="5">
        <v>11401</v>
      </c>
      <c r="AB2664" s="5">
        <v>9387</v>
      </c>
      <c r="AC2664" s="5">
        <v>1236</v>
      </c>
      <c r="AD2664" s="5">
        <v>39920</v>
      </c>
      <c r="AE2664" s="5">
        <v>34281</v>
      </c>
      <c r="AF2664" s="5">
        <v>3085</v>
      </c>
      <c r="AG2664" s="6">
        <v>8.9991540503485901</v>
      </c>
      <c r="AH2664" s="6">
        <v>85.874248496993985</v>
      </c>
      <c r="AI2664" s="3">
        <v>13.167146053052093</v>
      </c>
      <c r="AJ2664" s="3">
        <v>82.334882905008328</v>
      </c>
    </row>
    <row r="2665" spans="1:36" hidden="1" x14ac:dyDescent="0.2">
      <c r="A2665" s="1" t="str">
        <f t="shared" si="41"/>
        <v>GreenwichWhite Irish</v>
      </c>
      <c r="B2665" s="3" t="s">
        <v>651</v>
      </c>
      <c r="C2665" s="3" t="s">
        <v>652</v>
      </c>
      <c r="D2665" s="3" t="s">
        <v>703</v>
      </c>
      <c r="E2665" s="5">
        <v>4291</v>
      </c>
      <c r="F2665" s="5">
        <v>557</v>
      </c>
      <c r="G2665" s="5">
        <v>784</v>
      </c>
      <c r="H2665" s="5">
        <v>471</v>
      </c>
      <c r="I2665" s="5">
        <v>836</v>
      </c>
      <c r="J2665" s="5">
        <v>29</v>
      </c>
      <c r="K2665" s="5">
        <v>253</v>
      </c>
      <c r="L2665" s="5">
        <v>1831</v>
      </c>
      <c r="M2665" s="5">
        <v>801</v>
      </c>
      <c r="N2665" s="5">
        <v>65</v>
      </c>
      <c r="O2665" s="6">
        <v>12.980657189466324</v>
      </c>
      <c r="P2665" s="6">
        <v>18.270799347471453</v>
      </c>
      <c r="Q2665" s="6">
        <v>10.976462363085528</v>
      </c>
      <c r="R2665" s="6">
        <v>19.482638079701701</v>
      </c>
      <c r="S2665" s="6">
        <v>0.67583313912840826</v>
      </c>
      <c r="T2665" s="6">
        <v>5.8960615241202516</v>
      </c>
      <c r="U2665" s="6">
        <v>42.670706129107437</v>
      </c>
      <c r="V2665" s="6">
        <v>18.666977394546727</v>
      </c>
      <c r="W2665" s="6">
        <v>1.5147984152878118</v>
      </c>
      <c r="X2665" s="5">
        <v>1676</v>
      </c>
      <c r="Y2665" s="5">
        <v>1441</v>
      </c>
      <c r="Z2665" s="5">
        <v>93</v>
      </c>
      <c r="AA2665" s="5">
        <v>175</v>
      </c>
      <c r="AB2665" s="5">
        <v>129</v>
      </c>
      <c r="AC2665" s="5">
        <v>9</v>
      </c>
      <c r="AD2665" s="5">
        <v>1501</v>
      </c>
      <c r="AE2665" s="5">
        <v>1312</v>
      </c>
      <c r="AF2665" s="5">
        <v>84</v>
      </c>
      <c r="AG2665" s="6">
        <v>6.4024390243902438</v>
      </c>
      <c r="AH2665" s="6">
        <v>87.408394403730853</v>
      </c>
      <c r="AI2665" s="3">
        <v>6.9767441860465116</v>
      </c>
      <c r="AJ2665" s="3">
        <v>73.714285714285708</v>
      </c>
    </row>
    <row r="2666" spans="1:36" hidden="1" x14ac:dyDescent="0.2">
      <c r="A2666" s="1" t="str">
        <f t="shared" si="41"/>
        <v>GreenwichWhite Gyspy or Irish Traveller</v>
      </c>
      <c r="B2666" s="3" t="s">
        <v>651</v>
      </c>
      <c r="C2666" s="3" t="s">
        <v>652</v>
      </c>
      <c r="D2666" s="3" t="s">
        <v>704</v>
      </c>
      <c r="E2666" s="5">
        <v>430</v>
      </c>
      <c r="F2666" s="5">
        <v>117</v>
      </c>
      <c r="G2666" s="5">
        <v>129</v>
      </c>
      <c r="H2666" s="5">
        <v>73</v>
      </c>
      <c r="I2666" s="5">
        <v>112</v>
      </c>
      <c r="J2666" s="5">
        <v>0</v>
      </c>
      <c r="K2666" s="5">
        <v>22</v>
      </c>
      <c r="L2666" s="5">
        <v>241</v>
      </c>
      <c r="M2666" s="5">
        <v>92</v>
      </c>
      <c r="N2666" s="5">
        <v>8</v>
      </c>
      <c r="O2666" s="6">
        <v>27.209302325581394</v>
      </c>
      <c r="P2666" s="6">
        <v>30</v>
      </c>
      <c r="Q2666" s="6">
        <v>16.976744186046513</v>
      </c>
      <c r="R2666" s="6">
        <v>26.046511627906977</v>
      </c>
      <c r="S2666" s="6">
        <v>0</v>
      </c>
      <c r="T2666" s="6">
        <v>5.1162790697674421</v>
      </c>
      <c r="U2666" s="6">
        <v>56.046511627906973</v>
      </c>
      <c r="V2666" s="6">
        <v>21.395348837209301</v>
      </c>
      <c r="W2666" s="6">
        <v>1.8604651162790697</v>
      </c>
      <c r="X2666" s="5">
        <v>141</v>
      </c>
      <c r="Y2666" s="5">
        <v>74</v>
      </c>
      <c r="Z2666" s="5">
        <v>17</v>
      </c>
      <c r="AA2666" s="5">
        <v>35</v>
      </c>
      <c r="AB2666" s="5">
        <v>19</v>
      </c>
      <c r="AC2666" s="5">
        <v>4</v>
      </c>
      <c r="AD2666" s="5">
        <v>106</v>
      </c>
      <c r="AE2666" s="5">
        <v>55</v>
      </c>
      <c r="AF2666" s="5">
        <v>13</v>
      </c>
      <c r="AG2666" s="6">
        <v>23.636363636363637</v>
      </c>
      <c r="AH2666" s="6">
        <v>51.886792452830186</v>
      </c>
      <c r="AI2666" s="3">
        <v>21.05263157894737</v>
      </c>
      <c r="AJ2666" s="3">
        <v>54.285714285714285</v>
      </c>
    </row>
    <row r="2667" spans="1:36" hidden="1" x14ac:dyDescent="0.2">
      <c r="A2667" s="1" t="str">
        <f t="shared" si="41"/>
        <v>GreenwichWhite Other</v>
      </c>
      <c r="B2667" s="3" t="s">
        <v>651</v>
      </c>
      <c r="C2667" s="3" t="s">
        <v>652</v>
      </c>
      <c r="D2667" s="3" t="s">
        <v>705</v>
      </c>
      <c r="E2667" s="5">
        <v>21151</v>
      </c>
      <c r="F2667" s="5">
        <v>2613</v>
      </c>
      <c r="G2667" s="5">
        <v>3758</v>
      </c>
      <c r="H2667" s="5">
        <v>2244</v>
      </c>
      <c r="I2667" s="5">
        <v>4888</v>
      </c>
      <c r="J2667" s="5">
        <v>275</v>
      </c>
      <c r="K2667" s="5">
        <v>1879</v>
      </c>
      <c r="L2667" s="5">
        <v>9771</v>
      </c>
      <c r="M2667" s="5">
        <v>3958</v>
      </c>
      <c r="N2667" s="5">
        <v>251</v>
      </c>
      <c r="O2667" s="6">
        <v>12.354025814382299</v>
      </c>
      <c r="P2667" s="6">
        <v>17.767481442957781</v>
      </c>
      <c r="Q2667" s="6">
        <v>10.60942745023876</v>
      </c>
      <c r="R2667" s="6">
        <v>23.110018438844499</v>
      </c>
      <c r="S2667" s="6">
        <v>1.3001749326272989</v>
      </c>
      <c r="T2667" s="6">
        <v>8.8837407214788904</v>
      </c>
      <c r="U2667" s="6">
        <v>46.196397333459409</v>
      </c>
      <c r="V2667" s="6">
        <v>18.713063212141272</v>
      </c>
      <c r="W2667" s="6">
        <v>1.1867051203252801</v>
      </c>
      <c r="X2667" s="5">
        <v>12275</v>
      </c>
      <c r="Y2667" s="5">
        <v>10905</v>
      </c>
      <c r="Z2667" s="5">
        <v>595</v>
      </c>
      <c r="AA2667" s="5">
        <v>1664</v>
      </c>
      <c r="AB2667" s="5">
        <v>1394</v>
      </c>
      <c r="AC2667" s="5">
        <v>102</v>
      </c>
      <c r="AD2667" s="5">
        <v>10611</v>
      </c>
      <c r="AE2667" s="5">
        <v>9511</v>
      </c>
      <c r="AF2667" s="5">
        <v>493</v>
      </c>
      <c r="AG2667" s="6">
        <v>5.1834717695300183</v>
      </c>
      <c r="AH2667" s="6">
        <v>89.633399302610499</v>
      </c>
      <c r="AI2667" s="3">
        <v>7.3170731707317076</v>
      </c>
      <c r="AJ2667" s="3">
        <v>83.774038461538467</v>
      </c>
    </row>
    <row r="2668" spans="1:36" hidden="1" x14ac:dyDescent="0.2">
      <c r="A2668" s="1" t="str">
        <f t="shared" si="41"/>
        <v>GreenwichMixed White and Black Caribbean</v>
      </c>
      <c r="B2668" s="3" t="s">
        <v>651</v>
      </c>
      <c r="C2668" s="3" t="s">
        <v>652</v>
      </c>
      <c r="D2668" s="3" t="s">
        <v>706</v>
      </c>
      <c r="E2668" s="5">
        <v>4011</v>
      </c>
      <c r="F2668" s="5">
        <v>865</v>
      </c>
      <c r="G2668" s="5">
        <v>1146</v>
      </c>
      <c r="H2668" s="5">
        <v>733</v>
      </c>
      <c r="I2668" s="5">
        <v>1213</v>
      </c>
      <c r="J2668" s="5">
        <v>55</v>
      </c>
      <c r="K2668" s="5">
        <v>313</v>
      </c>
      <c r="L2668" s="5">
        <v>1859</v>
      </c>
      <c r="M2668" s="5">
        <v>626</v>
      </c>
      <c r="N2668" s="5">
        <v>61</v>
      </c>
      <c r="O2668" s="6">
        <v>21.56569434056345</v>
      </c>
      <c r="P2668" s="6">
        <v>28.571428571428573</v>
      </c>
      <c r="Q2668" s="6">
        <v>18.274744452754923</v>
      </c>
      <c r="R2668" s="6">
        <v>30.24183495387684</v>
      </c>
      <c r="S2668" s="6">
        <v>1.3712291199202193</v>
      </c>
      <c r="T2668" s="6">
        <v>7.8035402642732485</v>
      </c>
      <c r="U2668" s="6">
        <v>46.347544253303418</v>
      </c>
      <c r="V2668" s="6">
        <v>15.607080528546497</v>
      </c>
      <c r="W2668" s="6">
        <v>1.5208177511842433</v>
      </c>
      <c r="X2668" s="5">
        <v>977</v>
      </c>
      <c r="Y2668" s="5">
        <v>776</v>
      </c>
      <c r="Z2668" s="5">
        <v>100</v>
      </c>
      <c r="AA2668" s="5">
        <v>210</v>
      </c>
      <c r="AB2668" s="5">
        <v>163</v>
      </c>
      <c r="AC2668" s="5">
        <v>32</v>
      </c>
      <c r="AD2668" s="5">
        <v>767</v>
      </c>
      <c r="AE2668" s="5">
        <v>613</v>
      </c>
      <c r="AF2668" s="5">
        <v>68</v>
      </c>
      <c r="AG2668" s="6">
        <v>11.092985318107667</v>
      </c>
      <c r="AH2668" s="6">
        <v>79.92177314211213</v>
      </c>
      <c r="AI2668" s="3">
        <v>19.631901840490798</v>
      </c>
      <c r="AJ2668" s="3">
        <v>77.61904761904762</v>
      </c>
    </row>
    <row r="2669" spans="1:36" hidden="1" x14ac:dyDescent="0.2">
      <c r="A2669" s="1" t="str">
        <f t="shared" si="41"/>
        <v>GreenwichMixed White and Black African</v>
      </c>
      <c r="B2669" s="3" t="s">
        <v>651</v>
      </c>
      <c r="C2669" s="3" t="s">
        <v>652</v>
      </c>
      <c r="D2669" s="3" t="s">
        <v>707</v>
      </c>
      <c r="E2669" s="5">
        <v>2699</v>
      </c>
      <c r="F2669" s="5">
        <v>661</v>
      </c>
      <c r="G2669" s="5">
        <v>829</v>
      </c>
      <c r="H2669" s="5">
        <v>542</v>
      </c>
      <c r="I2669" s="5">
        <v>887</v>
      </c>
      <c r="J2669" s="5">
        <v>26</v>
      </c>
      <c r="K2669" s="5">
        <v>263</v>
      </c>
      <c r="L2669" s="5">
        <v>1363</v>
      </c>
      <c r="M2669" s="5">
        <v>420</v>
      </c>
      <c r="N2669" s="5">
        <v>61</v>
      </c>
      <c r="O2669" s="6">
        <v>24.490552056317153</v>
      </c>
      <c r="P2669" s="6">
        <v>30.715079659133011</v>
      </c>
      <c r="Q2669" s="6">
        <v>20.081511670989254</v>
      </c>
      <c r="R2669" s="6">
        <v>32.864023712486109</v>
      </c>
      <c r="S2669" s="6">
        <v>0.96331974805483511</v>
      </c>
      <c r="T2669" s="6">
        <v>9.7443497591700634</v>
      </c>
      <c r="U2669" s="6">
        <v>50.500185253797703</v>
      </c>
      <c r="V2669" s="6">
        <v>15.561319007039645</v>
      </c>
      <c r="W2669" s="6">
        <v>2.2600963319748053</v>
      </c>
      <c r="X2669" s="5">
        <v>643</v>
      </c>
      <c r="Y2669" s="5">
        <v>535</v>
      </c>
      <c r="Z2669" s="5">
        <v>75</v>
      </c>
      <c r="AA2669" s="5">
        <v>185</v>
      </c>
      <c r="AB2669" s="5">
        <v>152</v>
      </c>
      <c r="AC2669" s="5">
        <v>22</v>
      </c>
      <c r="AD2669" s="5">
        <v>458</v>
      </c>
      <c r="AE2669" s="5">
        <v>383</v>
      </c>
      <c r="AF2669" s="5">
        <v>53</v>
      </c>
      <c r="AG2669" s="6">
        <v>13.838120104438643</v>
      </c>
      <c r="AH2669" s="6">
        <v>83.624454148471614</v>
      </c>
      <c r="AI2669" s="3">
        <v>14.473684210526315</v>
      </c>
      <c r="AJ2669" s="3">
        <v>82.162162162162161</v>
      </c>
    </row>
    <row r="2670" spans="1:36" hidden="1" x14ac:dyDescent="0.2">
      <c r="A2670" s="1" t="str">
        <f t="shared" si="41"/>
        <v>GreenwichMixed White and Asian</v>
      </c>
      <c r="B2670" s="3" t="s">
        <v>651</v>
      </c>
      <c r="C2670" s="3" t="s">
        <v>652</v>
      </c>
      <c r="D2670" s="3" t="s">
        <v>708</v>
      </c>
      <c r="E2670" s="5">
        <v>2361</v>
      </c>
      <c r="F2670" s="5">
        <v>299</v>
      </c>
      <c r="G2670" s="5">
        <v>399</v>
      </c>
      <c r="H2670" s="5">
        <v>256</v>
      </c>
      <c r="I2670" s="5">
        <v>452</v>
      </c>
      <c r="J2670" s="5">
        <v>23</v>
      </c>
      <c r="K2670" s="5">
        <v>182</v>
      </c>
      <c r="L2670" s="5">
        <v>991</v>
      </c>
      <c r="M2670" s="5">
        <v>505</v>
      </c>
      <c r="N2670" s="5">
        <v>33</v>
      </c>
      <c r="O2670" s="6">
        <v>12.664125370605676</v>
      </c>
      <c r="P2670" s="6">
        <v>16.899618805590851</v>
      </c>
      <c r="Q2670" s="6">
        <v>10.842863193562049</v>
      </c>
      <c r="R2670" s="6">
        <v>19.144430326132994</v>
      </c>
      <c r="S2670" s="6">
        <v>0.97416349004659042</v>
      </c>
      <c r="T2670" s="6">
        <v>7.7085980516730199</v>
      </c>
      <c r="U2670" s="6">
        <v>41.973739940703091</v>
      </c>
      <c r="V2670" s="6">
        <v>21.389241846675137</v>
      </c>
      <c r="W2670" s="6">
        <v>1.3977128335451081</v>
      </c>
      <c r="X2670" s="5">
        <v>727</v>
      </c>
      <c r="Y2670" s="5">
        <v>618</v>
      </c>
      <c r="Z2670" s="5">
        <v>46</v>
      </c>
      <c r="AA2670" s="5">
        <v>107</v>
      </c>
      <c r="AB2670" s="5">
        <v>85</v>
      </c>
      <c r="AC2670" s="5">
        <v>17</v>
      </c>
      <c r="AD2670" s="5">
        <v>620</v>
      </c>
      <c r="AE2670" s="5">
        <v>533</v>
      </c>
      <c r="AF2670" s="5">
        <v>29</v>
      </c>
      <c r="AG2670" s="6">
        <v>5.4409005628517821</v>
      </c>
      <c r="AH2670" s="6">
        <v>85.967741935483872</v>
      </c>
      <c r="AI2670" s="3">
        <v>20</v>
      </c>
      <c r="AJ2670" s="3">
        <v>79.439252336448604</v>
      </c>
    </row>
    <row r="2671" spans="1:36" hidden="1" x14ac:dyDescent="0.2">
      <c r="A2671" s="1" t="str">
        <f t="shared" si="41"/>
        <v>GreenwichMixed Other</v>
      </c>
      <c r="B2671" s="3" t="s">
        <v>651</v>
      </c>
      <c r="C2671" s="3" t="s">
        <v>652</v>
      </c>
      <c r="D2671" s="3" t="s">
        <v>709</v>
      </c>
      <c r="E2671" s="5">
        <v>3203</v>
      </c>
      <c r="F2671" s="5">
        <v>586</v>
      </c>
      <c r="G2671" s="5">
        <v>800</v>
      </c>
      <c r="H2671" s="5">
        <v>489</v>
      </c>
      <c r="I2671" s="5">
        <v>844</v>
      </c>
      <c r="J2671" s="5">
        <v>20</v>
      </c>
      <c r="K2671" s="5">
        <v>269</v>
      </c>
      <c r="L2671" s="5">
        <v>1501</v>
      </c>
      <c r="M2671" s="5">
        <v>564</v>
      </c>
      <c r="N2671" s="5">
        <v>37</v>
      </c>
      <c r="O2671" s="6">
        <v>18.295348111145803</v>
      </c>
      <c r="P2671" s="6">
        <v>24.976584452076178</v>
      </c>
      <c r="Q2671" s="6">
        <v>15.266937246331564</v>
      </c>
      <c r="R2671" s="6">
        <v>26.350296596940368</v>
      </c>
      <c r="S2671" s="6">
        <v>0.62441461130190445</v>
      </c>
      <c r="T2671" s="6">
        <v>8.398376522010615</v>
      </c>
      <c r="U2671" s="6">
        <v>46.862316578207931</v>
      </c>
      <c r="V2671" s="6">
        <v>17.608492038713706</v>
      </c>
      <c r="W2671" s="6">
        <v>1.1551670309085234</v>
      </c>
      <c r="X2671" s="5">
        <v>971</v>
      </c>
      <c r="Y2671" s="5">
        <v>829</v>
      </c>
      <c r="Z2671" s="5">
        <v>60</v>
      </c>
      <c r="AA2671" s="5">
        <v>187</v>
      </c>
      <c r="AB2671" s="5">
        <v>151</v>
      </c>
      <c r="AC2671" s="5">
        <v>13</v>
      </c>
      <c r="AD2671" s="5">
        <v>784</v>
      </c>
      <c r="AE2671" s="5">
        <v>678</v>
      </c>
      <c r="AF2671" s="5">
        <v>47</v>
      </c>
      <c r="AG2671" s="6">
        <v>6.9321533923303837</v>
      </c>
      <c r="AH2671" s="6">
        <v>86.479591836734699</v>
      </c>
      <c r="AI2671" s="3">
        <v>8.6092715231788084</v>
      </c>
      <c r="AJ2671" s="3">
        <v>80.748663101604279</v>
      </c>
    </row>
    <row r="2672" spans="1:36" hidden="1" x14ac:dyDescent="0.2">
      <c r="A2672" s="1" t="str">
        <f t="shared" si="41"/>
        <v>GreenwichIndian</v>
      </c>
      <c r="B2672" s="3" t="s">
        <v>651</v>
      </c>
      <c r="C2672" s="3" t="s">
        <v>652</v>
      </c>
      <c r="D2672" s="3" t="s">
        <v>710</v>
      </c>
      <c r="E2672" s="5">
        <v>7836</v>
      </c>
      <c r="F2672" s="5">
        <v>890</v>
      </c>
      <c r="G2672" s="5">
        <v>1254</v>
      </c>
      <c r="H2672" s="5">
        <v>759</v>
      </c>
      <c r="I2672" s="5">
        <v>1567</v>
      </c>
      <c r="J2672" s="5">
        <v>35</v>
      </c>
      <c r="K2672" s="5">
        <v>510</v>
      </c>
      <c r="L2672" s="5">
        <v>3178</v>
      </c>
      <c r="M2672" s="5">
        <v>1623</v>
      </c>
      <c r="N2672" s="5">
        <v>90</v>
      </c>
      <c r="O2672" s="6">
        <v>11.357835630423686</v>
      </c>
      <c r="P2672" s="6">
        <v>16.003062787136294</v>
      </c>
      <c r="Q2672" s="6">
        <v>9.686064318529862</v>
      </c>
      <c r="R2672" s="6">
        <v>19.997447677386422</v>
      </c>
      <c r="S2672" s="6">
        <v>0.44665645737621235</v>
      </c>
      <c r="T2672" s="6">
        <v>6.5084226646248089</v>
      </c>
      <c r="U2672" s="6">
        <v>40.55640632976008</v>
      </c>
      <c r="V2672" s="6">
        <v>20.712098009188363</v>
      </c>
      <c r="W2672" s="6">
        <v>1.1485451761102603</v>
      </c>
      <c r="X2672" s="5">
        <v>3569</v>
      </c>
      <c r="Y2672" s="5">
        <v>3089</v>
      </c>
      <c r="Z2672" s="5">
        <v>235</v>
      </c>
      <c r="AA2672" s="5">
        <v>491</v>
      </c>
      <c r="AB2672" s="5">
        <v>419</v>
      </c>
      <c r="AC2672" s="5">
        <v>46</v>
      </c>
      <c r="AD2672" s="5">
        <v>3078</v>
      </c>
      <c r="AE2672" s="5">
        <v>2670</v>
      </c>
      <c r="AF2672" s="5">
        <v>189</v>
      </c>
      <c r="AG2672" s="6">
        <v>7.0786516853932584</v>
      </c>
      <c r="AH2672" s="6">
        <v>86.744639376218331</v>
      </c>
      <c r="AI2672" s="3">
        <v>10.978520286396181</v>
      </c>
      <c r="AJ2672" s="3">
        <v>85.336048879837065</v>
      </c>
    </row>
    <row r="2673" spans="1:36" hidden="1" x14ac:dyDescent="0.2">
      <c r="A2673" s="1" t="str">
        <f t="shared" si="41"/>
        <v>GreenwichPakistani</v>
      </c>
      <c r="B2673" s="3" t="s">
        <v>651</v>
      </c>
      <c r="C2673" s="3" t="s">
        <v>652</v>
      </c>
      <c r="D2673" s="3" t="s">
        <v>711</v>
      </c>
      <c r="E2673" s="5">
        <v>2594</v>
      </c>
      <c r="F2673" s="5">
        <v>368</v>
      </c>
      <c r="G2673" s="5">
        <v>475</v>
      </c>
      <c r="H2673" s="5">
        <v>320</v>
      </c>
      <c r="I2673" s="5">
        <v>608</v>
      </c>
      <c r="J2673" s="5">
        <v>20</v>
      </c>
      <c r="K2673" s="5">
        <v>173</v>
      </c>
      <c r="L2673" s="5">
        <v>1015</v>
      </c>
      <c r="M2673" s="5">
        <v>510</v>
      </c>
      <c r="N2673" s="5">
        <v>31</v>
      </c>
      <c r="O2673" s="6">
        <v>14.186584425597532</v>
      </c>
      <c r="P2673" s="6">
        <v>18.311488049344643</v>
      </c>
      <c r="Q2673" s="6">
        <v>12.33616037008481</v>
      </c>
      <c r="R2673" s="6">
        <v>23.43870470316114</v>
      </c>
      <c r="S2673" s="6">
        <v>0.77101002313030065</v>
      </c>
      <c r="T2673" s="6">
        <v>6.6692367000771009</v>
      </c>
      <c r="U2673" s="6">
        <v>39.128758673862762</v>
      </c>
      <c r="V2673" s="6">
        <v>19.660755589822667</v>
      </c>
      <c r="W2673" s="6">
        <v>1.1950655358519662</v>
      </c>
      <c r="X2673" s="5">
        <v>1061</v>
      </c>
      <c r="Y2673" s="5">
        <v>752</v>
      </c>
      <c r="Z2673" s="5">
        <v>63</v>
      </c>
      <c r="AA2673" s="5">
        <v>196</v>
      </c>
      <c r="AB2673" s="5">
        <v>135</v>
      </c>
      <c r="AC2673" s="5">
        <v>13</v>
      </c>
      <c r="AD2673" s="5">
        <v>865</v>
      </c>
      <c r="AE2673" s="5">
        <v>617</v>
      </c>
      <c r="AF2673" s="5">
        <v>50</v>
      </c>
      <c r="AG2673" s="6">
        <v>8.1037277147487838</v>
      </c>
      <c r="AH2673" s="6">
        <v>71.329479768786129</v>
      </c>
      <c r="AI2673" s="3">
        <v>9.6296296296296298</v>
      </c>
      <c r="AJ2673" s="3">
        <v>68.877551020408163</v>
      </c>
    </row>
    <row r="2674" spans="1:36" hidden="1" x14ac:dyDescent="0.2">
      <c r="A2674" s="1" t="str">
        <f t="shared" si="41"/>
        <v>GreenwichBangladeshi</v>
      </c>
      <c r="B2674" s="3" t="s">
        <v>651</v>
      </c>
      <c r="C2674" s="3" t="s">
        <v>652</v>
      </c>
      <c r="D2674" s="3" t="s">
        <v>712</v>
      </c>
      <c r="E2674" s="5">
        <v>1645</v>
      </c>
      <c r="F2674" s="5">
        <v>398</v>
      </c>
      <c r="G2674" s="5">
        <v>499</v>
      </c>
      <c r="H2674" s="5">
        <v>341</v>
      </c>
      <c r="I2674" s="5">
        <v>452</v>
      </c>
      <c r="J2674" s="5">
        <v>6</v>
      </c>
      <c r="K2674" s="5">
        <v>91</v>
      </c>
      <c r="L2674" s="5">
        <v>795</v>
      </c>
      <c r="M2674" s="5">
        <v>266</v>
      </c>
      <c r="N2674" s="5">
        <v>33</v>
      </c>
      <c r="O2674" s="6">
        <v>24.194528875379937</v>
      </c>
      <c r="P2674" s="6">
        <v>30.334346504559271</v>
      </c>
      <c r="Q2674" s="6">
        <v>20.729483282674771</v>
      </c>
      <c r="R2674" s="6">
        <v>27.477203647416413</v>
      </c>
      <c r="S2674" s="6">
        <v>0.36474164133738601</v>
      </c>
      <c r="T2674" s="6">
        <v>5.5319148936170217</v>
      </c>
      <c r="U2674" s="6">
        <v>48.328267477203646</v>
      </c>
      <c r="V2674" s="6">
        <v>16.170212765957448</v>
      </c>
      <c r="W2674" s="6">
        <v>2.0060790273556233</v>
      </c>
      <c r="X2674" s="5">
        <v>600</v>
      </c>
      <c r="Y2674" s="5">
        <v>431</v>
      </c>
      <c r="Z2674" s="5">
        <v>47</v>
      </c>
      <c r="AA2674" s="5">
        <v>122</v>
      </c>
      <c r="AB2674" s="5">
        <v>77</v>
      </c>
      <c r="AC2674" s="5">
        <v>13</v>
      </c>
      <c r="AD2674" s="5">
        <v>478</v>
      </c>
      <c r="AE2674" s="5">
        <v>354</v>
      </c>
      <c r="AF2674" s="5">
        <v>34</v>
      </c>
      <c r="AG2674" s="6">
        <v>9.6045197740112993</v>
      </c>
      <c r="AH2674" s="6">
        <v>74.058577405857747</v>
      </c>
      <c r="AI2674" s="3">
        <v>16.883116883116884</v>
      </c>
      <c r="AJ2674" s="3">
        <v>63.114754098360656</v>
      </c>
    </row>
    <row r="2675" spans="1:36" hidden="1" x14ac:dyDescent="0.2">
      <c r="A2675" s="1" t="str">
        <f t="shared" si="41"/>
        <v>GreenwichChinese</v>
      </c>
      <c r="B2675" s="3" t="s">
        <v>651</v>
      </c>
      <c r="C2675" s="3" t="s">
        <v>652</v>
      </c>
      <c r="D2675" s="3" t="s">
        <v>713</v>
      </c>
      <c r="E2675" s="5">
        <v>5061</v>
      </c>
      <c r="F2675" s="5">
        <v>877</v>
      </c>
      <c r="G2675" s="5">
        <v>1240</v>
      </c>
      <c r="H2675" s="5">
        <v>769</v>
      </c>
      <c r="I2675" s="5">
        <v>1375</v>
      </c>
      <c r="J2675" s="5">
        <v>37</v>
      </c>
      <c r="K2675" s="5">
        <v>499</v>
      </c>
      <c r="L2675" s="5">
        <v>2273</v>
      </c>
      <c r="M2675" s="5">
        <v>881</v>
      </c>
      <c r="N2675" s="5">
        <v>89</v>
      </c>
      <c r="O2675" s="6">
        <v>17.328591187512348</v>
      </c>
      <c r="P2675" s="6">
        <v>24.501086741750644</v>
      </c>
      <c r="Q2675" s="6">
        <v>15.194625568069551</v>
      </c>
      <c r="R2675" s="6">
        <v>27.168543766054139</v>
      </c>
      <c r="S2675" s="6">
        <v>0.73108081406836589</v>
      </c>
      <c r="T2675" s="6">
        <v>9.8597115194625573</v>
      </c>
      <c r="U2675" s="6">
        <v>44.912072712902585</v>
      </c>
      <c r="V2675" s="6">
        <v>17.407626951195414</v>
      </c>
      <c r="W2675" s="6">
        <v>1.7585457419482315</v>
      </c>
      <c r="X2675" s="5">
        <v>2194</v>
      </c>
      <c r="Y2675" s="5">
        <v>1866</v>
      </c>
      <c r="Z2675" s="5">
        <v>128</v>
      </c>
      <c r="AA2675" s="5">
        <v>339</v>
      </c>
      <c r="AB2675" s="5">
        <v>267</v>
      </c>
      <c r="AC2675" s="5">
        <v>36</v>
      </c>
      <c r="AD2675" s="5">
        <v>1855</v>
      </c>
      <c r="AE2675" s="5">
        <v>1599</v>
      </c>
      <c r="AF2675" s="5">
        <v>92</v>
      </c>
      <c r="AG2675" s="6">
        <v>5.7535959974984365</v>
      </c>
      <c r="AH2675" s="6">
        <v>86.19946091644205</v>
      </c>
      <c r="AI2675" s="3">
        <v>13.48314606741573</v>
      </c>
      <c r="AJ2675" s="3">
        <v>78.761061946902657</v>
      </c>
    </row>
    <row r="2676" spans="1:36" hidden="1" x14ac:dyDescent="0.2">
      <c r="A2676" s="1" t="str">
        <f t="shared" si="41"/>
        <v>GreenwichAsian Other</v>
      </c>
      <c r="B2676" s="3" t="s">
        <v>651</v>
      </c>
      <c r="C2676" s="3" t="s">
        <v>652</v>
      </c>
      <c r="D2676" s="3" t="s">
        <v>714</v>
      </c>
      <c r="E2676" s="5">
        <v>12758</v>
      </c>
      <c r="F2676" s="5">
        <v>2389</v>
      </c>
      <c r="G2676" s="5">
        <v>3259</v>
      </c>
      <c r="H2676" s="5">
        <v>2154</v>
      </c>
      <c r="I2676" s="5">
        <v>3482</v>
      </c>
      <c r="J2676" s="5">
        <v>51</v>
      </c>
      <c r="K2676" s="5">
        <v>749</v>
      </c>
      <c r="L2676" s="5">
        <v>5613</v>
      </c>
      <c r="M2676" s="5">
        <v>2790</v>
      </c>
      <c r="N2676" s="5">
        <v>222</v>
      </c>
      <c r="O2676" s="6">
        <v>18.725505565135602</v>
      </c>
      <c r="P2676" s="6">
        <v>25.54475623138423</v>
      </c>
      <c r="Q2676" s="6">
        <v>16.883524063332811</v>
      </c>
      <c r="R2676" s="6">
        <v>27.29267910330773</v>
      </c>
      <c r="S2676" s="6">
        <v>0.39974917698698853</v>
      </c>
      <c r="T2676" s="6">
        <v>5.8708261482991064</v>
      </c>
      <c r="U2676" s="6">
        <v>43.995924126038567</v>
      </c>
      <c r="V2676" s="6">
        <v>21.868631446935257</v>
      </c>
      <c r="W2676" s="6">
        <v>1.7400846527668914</v>
      </c>
      <c r="X2676" s="5">
        <v>4884</v>
      </c>
      <c r="Y2676" s="5">
        <v>3950</v>
      </c>
      <c r="Z2676" s="5">
        <v>364</v>
      </c>
      <c r="AA2676" s="5">
        <v>959</v>
      </c>
      <c r="AB2676" s="5">
        <v>727</v>
      </c>
      <c r="AC2676" s="5">
        <v>98</v>
      </c>
      <c r="AD2676" s="5">
        <v>3925</v>
      </c>
      <c r="AE2676" s="5">
        <v>3223</v>
      </c>
      <c r="AF2676" s="5">
        <v>266</v>
      </c>
      <c r="AG2676" s="6">
        <v>8.2531802668321443</v>
      </c>
      <c r="AH2676" s="6">
        <v>82.114649681528661</v>
      </c>
      <c r="AI2676" s="3">
        <v>13.480055020632737</v>
      </c>
      <c r="AJ2676" s="3">
        <v>75.808133472367047</v>
      </c>
    </row>
    <row r="2677" spans="1:36" hidden="1" x14ac:dyDescent="0.2">
      <c r="A2677" s="1" t="str">
        <f t="shared" si="41"/>
        <v>GreenwichBlack African</v>
      </c>
      <c r="B2677" s="3" t="s">
        <v>651</v>
      </c>
      <c r="C2677" s="3" t="s">
        <v>652</v>
      </c>
      <c r="D2677" s="3" t="s">
        <v>715</v>
      </c>
      <c r="E2677" s="5">
        <v>35164</v>
      </c>
      <c r="F2677" s="5">
        <v>10491</v>
      </c>
      <c r="G2677" s="5">
        <v>12614</v>
      </c>
      <c r="H2677" s="5">
        <v>8154</v>
      </c>
      <c r="I2677" s="5">
        <v>12777</v>
      </c>
      <c r="J2677" s="5">
        <v>178</v>
      </c>
      <c r="K2677" s="5">
        <v>4944</v>
      </c>
      <c r="L2677" s="5">
        <v>19545</v>
      </c>
      <c r="M2677" s="5">
        <v>4942</v>
      </c>
      <c r="N2677" s="5">
        <v>857</v>
      </c>
      <c r="O2677" s="6">
        <v>29.834489819133204</v>
      </c>
      <c r="P2677" s="6">
        <v>35.87191445796838</v>
      </c>
      <c r="Q2677" s="6">
        <v>23.188488226595382</v>
      </c>
      <c r="R2677" s="6">
        <v>36.335456717097031</v>
      </c>
      <c r="S2677" s="6">
        <v>0.50619952223865317</v>
      </c>
      <c r="T2677" s="6">
        <v>14.059833921055626</v>
      </c>
      <c r="U2677" s="6">
        <v>55.58241383232852</v>
      </c>
      <c r="V2677" s="6">
        <v>14.054146285974292</v>
      </c>
      <c r="W2677" s="6">
        <v>2.4371516323512683</v>
      </c>
      <c r="X2677" s="5">
        <v>14685</v>
      </c>
      <c r="Y2677" s="5">
        <v>12652</v>
      </c>
      <c r="Z2677" s="5">
        <v>1685</v>
      </c>
      <c r="AA2677" s="5">
        <v>5050</v>
      </c>
      <c r="AB2677" s="5">
        <v>4278</v>
      </c>
      <c r="AC2677" s="5">
        <v>600</v>
      </c>
      <c r="AD2677" s="5">
        <v>9635</v>
      </c>
      <c r="AE2677" s="5">
        <v>8374</v>
      </c>
      <c r="AF2677" s="5">
        <v>1085</v>
      </c>
      <c r="AG2677" s="6">
        <v>12.956770957726295</v>
      </c>
      <c r="AH2677" s="6">
        <v>86.912298910223143</v>
      </c>
      <c r="AI2677" s="3">
        <v>14.025245441795231</v>
      </c>
      <c r="AJ2677" s="3">
        <v>84.712871287128706</v>
      </c>
    </row>
    <row r="2678" spans="1:36" hidden="1" x14ac:dyDescent="0.2">
      <c r="A2678" s="1" t="str">
        <f t="shared" si="41"/>
        <v>GreenwichBlack Caribbean</v>
      </c>
      <c r="B2678" s="3" t="s">
        <v>651</v>
      </c>
      <c r="C2678" s="3" t="s">
        <v>652</v>
      </c>
      <c r="D2678" s="3" t="s">
        <v>716</v>
      </c>
      <c r="E2678" s="5">
        <v>8051</v>
      </c>
      <c r="F2678" s="5">
        <v>1544</v>
      </c>
      <c r="G2678" s="5">
        <v>2053</v>
      </c>
      <c r="H2678" s="5">
        <v>1326</v>
      </c>
      <c r="I2678" s="5">
        <v>2260</v>
      </c>
      <c r="J2678" s="5">
        <v>73</v>
      </c>
      <c r="K2678" s="5">
        <v>694</v>
      </c>
      <c r="L2678" s="5">
        <v>3711</v>
      </c>
      <c r="M2678" s="5">
        <v>1370</v>
      </c>
      <c r="N2678" s="5">
        <v>148</v>
      </c>
      <c r="O2678" s="6">
        <v>19.17774189541672</v>
      </c>
      <c r="P2678" s="6">
        <v>25.499937895913551</v>
      </c>
      <c r="Q2678" s="6">
        <v>16.470003726245189</v>
      </c>
      <c r="R2678" s="6">
        <v>28.071047074897528</v>
      </c>
      <c r="S2678" s="6">
        <v>0.90671966215376976</v>
      </c>
      <c r="T2678" s="6">
        <v>8.6200471991057004</v>
      </c>
      <c r="U2678" s="6">
        <v>46.093652962364921</v>
      </c>
      <c r="V2678" s="6">
        <v>17.016519686995405</v>
      </c>
      <c r="W2678" s="6">
        <v>1.8382809588870948</v>
      </c>
      <c r="X2678" s="5">
        <v>3225</v>
      </c>
      <c r="Y2678" s="5">
        <v>2775</v>
      </c>
      <c r="Z2678" s="5">
        <v>391</v>
      </c>
      <c r="AA2678" s="5">
        <v>765</v>
      </c>
      <c r="AB2678" s="5">
        <v>663</v>
      </c>
      <c r="AC2678" s="5">
        <v>110</v>
      </c>
      <c r="AD2678" s="5">
        <v>2460</v>
      </c>
      <c r="AE2678" s="5">
        <v>2112</v>
      </c>
      <c r="AF2678" s="5">
        <v>281</v>
      </c>
      <c r="AG2678" s="6">
        <v>13.304924242424242</v>
      </c>
      <c r="AH2678" s="6">
        <v>85.853658536585371</v>
      </c>
      <c r="AI2678" s="3">
        <v>16.591251885369534</v>
      </c>
      <c r="AJ2678" s="3">
        <v>86.666666666666671</v>
      </c>
    </row>
    <row r="2679" spans="1:36" hidden="1" x14ac:dyDescent="0.2">
      <c r="A2679" s="1" t="str">
        <f t="shared" si="41"/>
        <v>GreenwichBlack Other</v>
      </c>
      <c r="B2679" s="3" t="s">
        <v>651</v>
      </c>
      <c r="C2679" s="3" t="s">
        <v>652</v>
      </c>
      <c r="D2679" s="3" t="s">
        <v>717</v>
      </c>
      <c r="E2679" s="5">
        <v>5440</v>
      </c>
      <c r="F2679" s="5">
        <v>1690</v>
      </c>
      <c r="G2679" s="5">
        <v>2032</v>
      </c>
      <c r="H2679" s="5">
        <v>1430</v>
      </c>
      <c r="I2679" s="5">
        <v>2092</v>
      </c>
      <c r="J2679" s="5">
        <v>22</v>
      </c>
      <c r="K2679" s="5">
        <v>521</v>
      </c>
      <c r="L2679" s="5">
        <v>2829</v>
      </c>
      <c r="M2679" s="5">
        <v>917</v>
      </c>
      <c r="N2679" s="5">
        <v>216</v>
      </c>
      <c r="O2679" s="6">
        <v>31.066176470588236</v>
      </c>
      <c r="P2679" s="6">
        <v>37.352941176470587</v>
      </c>
      <c r="Q2679" s="6">
        <v>26.286764705882351</v>
      </c>
      <c r="R2679" s="6">
        <v>38.455882352941174</v>
      </c>
      <c r="S2679" s="6">
        <v>0.40441176470588236</v>
      </c>
      <c r="T2679" s="6">
        <v>9.577205882352942</v>
      </c>
      <c r="U2679" s="6">
        <v>52.003676470588232</v>
      </c>
      <c r="V2679" s="6">
        <v>16.856617647058822</v>
      </c>
      <c r="W2679" s="6">
        <v>3.9705882352941178</v>
      </c>
      <c r="X2679" s="5">
        <v>1608</v>
      </c>
      <c r="Y2679" s="5">
        <v>1339</v>
      </c>
      <c r="Z2679" s="5">
        <v>219</v>
      </c>
      <c r="AA2679" s="5">
        <v>513</v>
      </c>
      <c r="AB2679" s="5">
        <v>408</v>
      </c>
      <c r="AC2679" s="5">
        <v>85</v>
      </c>
      <c r="AD2679" s="5">
        <v>1095</v>
      </c>
      <c r="AE2679" s="5">
        <v>931</v>
      </c>
      <c r="AF2679" s="5">
        <v>134</v>
      </c>
      <c r="AG2679" s="6">
        <v>14.39312567132116</v>
      </c>
      <c r="AH2679" s="6">
        <v>85.022831050228305</v>
      </c>
      <c r="AI2679" s="3">
        <v>20.833333333333332</v>
      </c>
      <c r="AJ2679" s="3">
        <v>79.532163742690059</v>
      </c>
    </row>
    <row r="2680" spans="1:36" hidden="1" x14ac:dyDescent="0.2">
      <c r="A2680" s="1" t="str">
        <f t="shared" si="41"/>
        <v>GreenwichArab</v>
      </c>
      <c r="B2680" s="3" t="s">
        <v>651</v>
      </c>
      <c r="C2680" s="3" t="s">
        <v>652</v>
      </c>
      <c r="D2680" s="3" t="s">
        <v>699</v>
      </c>
      <c r="E2680" s="5">
        <v>1069</v>
      </c>
      <c r="F2680" s="5">
        <v>137</v>
      </c>
      <c r="G2680" s="5">
        <v>206</v>
      </c>
      <c r="H2680" s="5">
        <v>115</v>
      </c>
      <c r="I2680" s="5">
        <v>309</v>
      </c>
      <c r="J2680" s="5">
        <v>14</v>
      </c>
      <c r="K2680" s="5">
        <v>103</v>
      </c>
      <c r="L2680" s="5">
        <v>603</v>
      </c>
      <c r="M2680" s="5">
        <v>182</v>
      </c>
      <c r="N2680" s="5">
        <v>20</v>
      </c>
      <c r="O2680" s="6">
        <v>12.815715622076707</v>
      </c>
      <c r="P2680" s="6">
        <v>19.270346117867167</v>
      </c>
      <c r="Q2680" s="6">
        <v>10.757717492984098</v>
      </c>
      <c r="R2680" s="6">
        <v>28.905519176800748</v>
      </c>
      <c r="S2680" s="6">
        <v>1.3096351730589335</v>
      </c>
      <c r="T2680" s="6">
        <v>9.6351730589335833</v>
      </c>
      <c r="U2680" s="6">
        <v>56.407857811038355</v>
      </c>
      <c r="V2680" s="6">
        <v>17.025257249766138</v>
      </c>
      <c r="W2680" s="6">
        <v>1.8709073900841908</v>
      </c>
      <c r="X2680" s="5">
        <v>412</v>
      </c>
      <c r="Y2680" s="5">
        <v>310</v>
      </c>
      <c r="Z2680" s="5">
        <v>31</v>
      </c>
      <c r="AA2680" s="5">
        <v>71</v>
      </c>
      <c r="AB2680" s="5">
        <v>48</v>
      </c>
      <c r="AC2680" s="5">
        <v>5</v>
      </c>
      <c r="AD2680" s="5">
        <v>341</v>
      </c>
      <c r="AE2680" s="5">
        <v>262</v>
      </c>
      <c r="AF2680" s="5">
        <v>26</v>
      </c>
      <c r="AG2680" s="6">
        <v>9.9236641221374047</v>
      </c>
      <c r="AH2680" s="6">
        <v>76.832844574780054</v>
      </c>
      <c r="AI2680" s="3">
        <v>10.416666666666666</v>
      </c>
      <c r="AJ2680" s="3">
        <v>67.605633802816897</v>
      </c>
    </row>
    <row r="2681" spans="1:36" hidden="1" x14ac:dyDescent="0.2">
      <c r="A2681" s="1" t="str">
        <f t="shared" si="41"/>
        <v>GreenwichOther</v>
      </c>
      <c r="B2681" s="3" t="s">
        <v>651</v>
      </c>
      <c r="C2681" s="3" t="s">
        <v>652</v>
      </c>
      <c r="D2681" s="3" t="s">
        <v>718</v>
      </c>
      <c r="E2681" s="5">
        <v>3663</v>
      </c>
      <c r="F2681" s="5">
        <v>601</v>
      </c>
      <c r="G2681" s="5">
        <v>820</v>
      </c>
      <c r="H2681" s="5">
        <v>491</v>
      </c>
      <c r="I2681" s="5">
        <v>967</v>
      </c>
      <c r="J2681" s="5">
        <v>26</v>
      </c>
      <c r="K2681" s="5">
        <v>295</v>
      </c>
      <c r="L2681" s="5">
        <v>1602</v>
      </c>
      <c r="M2681" s="5">
        <v>610</v>
      </c>
      <c r="N2681" s="5">
        <v>72</v>
      </c>
      <c r="O2681" s="6">
        <v>16.407316407316408</v>
      </c>
      <c r="P2681" s="6">
        <v>22.386022386022386</v>
      </c>
      <c r="Q2681" s="6">
        <v>13.404313404313404</v>
      </c>
      <c r="R2681" s="6">
        <v>26.399126399126398</v>
      </c>
      <c r="S2681" s="6">
        <v>0.70980070980070975</v>
      </c>
      <c r="T2681" s="6">
        <v>8.0535080535080539</v>
      </c>
      <c r="U2681" s="6">
        <v>43.734643734643733</v>
      </c>
      <c r="V2681" s="6">
        <v>16.653016653016653</v>
      </c>
      <c r="W2681" s="6">
        <v>1.9656019656019657</v>
      </c>
      <c r="X2681" s="5">
        <v>1673</v>
      </c>
      <c r="Y2681" s="5">
        <v>1326</v>
      </c>
      <c r="Z2681" s="5">
        <v>172</v>
      </c>
      <c r="AA2681" s="5">
        <v>332</v>
      </c>
      <c r="AB2681" s="5">
        <v>272</v>
      </c>
      <c r="AC2681" s="5">
        <v>31</v>
      </c>
      <c r="AD2681" s="5">
        <v>1341</v>
      </c>
      <c r="AE2681" s="5">
        <v>1054</v>
      </c>
      <c r="AF2681" s="5">
        <v>141</v>
      </c>
      <c r="AG2681" s="6">
        <v>13.377609108159392</v>
      </c>
      <c r="AH2681" s="6">
        <v>78.598061148396724</v>
      </c>
      <c r="AI2681" s="3">
        <v>11.397058823529411</v>
      </c>
      <c r="AJ2681" s="3">
        <v>81.92771084337349</v>
      </c>
    </row>
    <row r="2682" spans="1:36" x14ac:dyDescent="0.2">
      <c r="A2682" s="1" t="str">
        <f t="shared" si="41"/>
        <v>GuildfordAll people</v>
      </c>
      <c r="B2682" s="3" t="s">
        <v>505</v>
      </c>
      <c r="C2682" s="3" t="s">
        <v>506</v>
      </c>
      <c r="D2682" s="3" t="s">
        <v>700</v>
      </c>
      <c r="E2682" s="5">
        <v>137183</v>
      </c>
      <c r="F2682" s="5">
        <v>0</v>
      </c>
      <c r="G2682" s="5">
        <v>0</v>
      </c>
      <c r="H2682" s="5">
        <v>0</v>
      </c>
      <c r="I2682" s="5">
        <v>0</v>
      </c>
      <c r="J2682" s="5">
        <v>4748</v>
      </c>
      <c r="K2682" s="5">
        <v>6429</v>
      </c>
      <c r="L2682" s="5">
        <v>0</v>
      </c>
      <c r="M2682" s="5">
        <v>0</v>
      </c>
      <c r="N2682" s="5">
        <v>0</v>
      </c>
      <c r="O2682" s="6">
        <v>0</v>
      </c>
      <c r="P2682" s="6">
        <v>0</v>
      </c>
      <c r="Q2682" s="6">
        <v>0</v>
      </c>
      <c r="R2682" s="6">
        <v>0</v>
      </c>
      <c r="S2682" s="6">
        <v>3.4610702492291319</v>
      </c>
      <c r="T2682" s="6">
        <v>4.6864407397418049</v>
      </c>
      <c r="U2682" s="6">
        <v>0</v>
      </c>
      <c r="V2682" s="6">
        <v>0</v>
      </c>
      <c r="W2682" s="6">
        <v>0</v>
      </c>
      <c r="X2682" s="5">
        <v>46155</v>
      </c>
      <c r="Y2682" s="5">
        <v>41106</v>
      </c>
      <c r="Z2682" s="5">
        <v>1449</v>
      </c>
      <c r="AA2682" s="5">
        <v>0</v>
      </c>
      <c r="AB2682" s="5">
        <v>0</v>
      </c>
      <c r="AC2682" s="5">
        <v>0</v>
      </c>
      <c r="AD2682" s="5">
        <v>46155</v>
      </c>
      <c r="AE2682" s="5">
        <v>41106</v>
      </c>
      <c r="AF2682" s="5">
        <v>1449</v>
      </c>
      <c r="AG2682" s="6">
        <v>3.5250328419208876</v>
      </c>
      <c r="AH2682" s="6">
        <v>89.060773480662988</v>
      </c>
      <c r="AI2682" s="3"/>
      <c r="AJ2682" s="3"/>
    </row>
    <row r="2683" spans="1:36" hidden="1" x14ac:dyDescent="0.2">
      <c r="A2683" s="1" t="str">
        <f t="shared" si="41"/>
        <v>GuildfordWhite British</v>
      </c>
      <c r="B2683" s="3" t="s">
        <v>505</v>
      </c>
      <c r="C2683" s="3" t="s">
        <v>506</v>
      </c>
      <c r="D2683" s="3" t="s">
        <v>701</v>
      </c>
      <c r="E2683" s="5">
        <v>114510</v>
      </c>
      <c r="F2683" s="5">
        <v>0</v>
      </c>
      <c r="G2683" s="5">
        <v>0</v>
      </c>
      <c r="H2683" s="5">
        <v>0</v>
      </c>
      <c r="I2683" s="5">
        <v>0</v>
      </c>
      <c r="J2683" s="5">
        <v>3813</v>
      </c>
      <c r="K2683" s="5">
        <v>5911</v>
      </c>
      <c r="L2683" s="5">
        <v>0</v>
      </c>
      <c r="M2683" s="5">
        <v>0</v>
      </c>
      <c r="N2683" s="5">
        <v>0</v>
      </c>
      <c r="O2683" s="6">
        <v>0</v>
      </c>
      <c r="P2683" s="6">
        <v>0</v>
      </c>
      <c r="Q2683" s="6">
        <v>0</v>
      </c>
      <c r="R2683" s="6">
        <v>0</v>
      </c>
      <c r="S2683" s="6">
        <v>3.3298401886298139</v>
      </c>
      <c r="T2683" s="6">
        <v>5.1619945856257097</v>
      </c>
      <c r="U2683" s="6">
        <v>0</v>
      </c>
      <c r="V2683" s="6">
        <v>0</v>
      </c>
      <c r="W2683" s="6">
        <v>0</v>
      </c>
      <c r="X2683" s="5">
        <v>37087</v>
      </c>
      <c r="Y2683" s="5">
        <v>33232</v>
      </c>
      <c r="Z2683" s="5">
        <v>1061</v>
      </c>
      <c r="AA2683" s="5">
        <v>0</v>
      </c>
      <c r="AB2683" s="5">
        <v>0</v>
      </c>
      <c r="AC2683" s="5">
        <v>0</v>
      </c>
      <c r="AD2683" s="5">
        <v>37087</v>
      </c>
      <c r="AE2683" s="5">
        <v>33232</v>
      </c>
      <c r="AF2683" s="5">
        <v>1061</v>
      </c>
      <c r="AG2683" s="6">
        <v>3.192705825710159</v>
      </c>
      <c r="AH2683" s="6">
        <v>89.60552215061881</v>
      </c>
      <c r="AI2683" s="3"/>
      <c r="AJ2683" s="3"/>
    </row>
    <row r="2684" spans="1:36" hidden="1" x14ac:dyDescent="0.2">
      <c r="A2684" s="1" t="str">
        <f t="shared" si="41"/>
        <v>GuildfordMinorities - all other than White British</v>
      </c>
      <c r="B2684" s="3" t="s">
        <v>505</v>
      </c>
      <c r="C2684" s="3" t="s">
        <v>506</v>
      </c>
      <c r="D2684" s="3" t="s">
        <v>702</v>
      </c>
      <c r="E2684" s="5">
        <v>22673</v>
      </c>
      <c r="F2684" s="5">
        <v>0</v>
      </c>
      <c r="G2684" s="5">
        <v>0</v>
      </c>
      <c r="H2684" s="5">
        <v>0</v>
      </c>
      <c r="I2684" s="5">
        <v>0</v>
      </c>
      <c r="J2684" s="5">
        <v>935</v>
      </c>
      <c r="K2684" s="5">
        <v>518</v>
      </c>
      <c r="L2684" s="5">
        <v>0</v>
      </c>
      <c r="M2684" s="5">
        <v>0</v>
      </c>
      <c r="N2684" s="5">
        <v>0</v>
      </c>
      <c r="O2684" s="6">
        <v>0</v>
      </c>
      <c r="P2684" s="6">
        <v>0</v>
      </c>
      <c r="Q2684" s="6">
        <v>0</v>
      </c>
      <c r="R2684" s="6">
        <v>0</v>
      </c>
      <c r="S2684" s="6">
        <v>4.123847748423235</v>
      </c>
      <c r="T2684" s="6">
        <v>2.2846557579499844</v>
      </c>
      <c r="U2684" s="6">
        <v>0</v>
      </c>
      <c r="V2684" s="6">
        <v>0</v>
      </c>
      <c r="W2684" s="6">
        <v>0</v>
      </c>
      <c r="X2684" s="5">
        <v>9068</v>
      </c>
      <c r="Y2684" s="5">
        <v>7874</v>
      </c>
      <c r="Z2684" s="5">
        <v>388</v>
      </c>
      <c r="AA2684" s="5">
        <v>0</v>
      </c>
      <c r="AB2684" s="5">
        <v>0</v>
      </c>
      <c r="AC2684" s="5">
        <v>0</v>
      </c>
      <c r="AD2684" s="5">
        <v>9068</v>
      </c>
      <c r="AE2684" s="5">
        <v>7874</v>
      </c>
      <c r="AF2684" s="5">
        <v>388</v>
      </c>
      <c r="AG2684" s="6">
        <v>4.9276098552197105</v>
      </c>
      <c r="AH2684" s="6">
        <v>86.832818703131892</v>
      </c>
      <c r="AI2684" s="3"/>
      <c r="AJ2684" s="3"/>
    </row>
    <row r="2685" spans="1:36" hidden="1" x14ac:dyDescent="0.2">
      <c r="A2685" s="1" t="str">
        <f t="shared" si="41"/>
        <v>GuildfordWhite Irish</v>
      </c>
      <c r="B2685" s="3" t="s">
        <v>505</v>
      </c>
      <c r="C2685" s="3" t="s">
        <v>506</v>
      </c>
      <c r="D2685" s="3" t="s">
        <v>703</v>
      </c>
      <c r="E2685" s="5">
        <v>1193</v>
      </c>
      <c r="F2685" s="5">
        <v>0</v>
      </c>
      <c r="G2685" s="5">
        <v>0</v>
      </c>
      <c r="H2685" s="5">
        <v>0</v>
      </c>
      <c r="I2685" s="5">
        <v>0</v>
      </c>
      <c r="J2685" s="5">
        <v>29</v>
      </c>
      <c r="K2685" s="5">
        <v>55</v>
      </c>
      <c r="L2685" s="5">
        <v>0</v>
      </c>
      <c r="M2685" s="5">
        <v>0</v>
      </c>
      <c r="N2685" s="5">
        <v>0</v>
      </c>
      <c r="O2685" s="6">
        <v>0</v>
      </c>
      <c r="P2685" s="6">
        <v>0</v>
      </c>
      <c r="Q2685" s="6">
        <v>0</v>
      </c>
      <c r="R2685" s="6">
        <v>0</v>
      </c>
      <c r="S2685" s="6">
        <v>2.4308466051969826</v>
      </c>
      <c r="T2685" s="6">
        <v>4.610226320201174</v>
      </c>
      <c r="U2685" s="6">
        <v>0</v>
      </c>
      <c r="V2685" s="6">
        <v>0</v>
      </c>
      <c r="W2685" s="6">
        <v>0</v>
      </c>
      <c r="X2685" s="5">
        <v>445</v>
      </c>
      <c r="Y2685" s="5">
        <v>393</v>
      </c>
      <c r="Z2685" s="5">
        <v>11</v>
      </c>
      <c r="AA2685" s="5">
        <v>0</v>
      </c>
      <c r="AB2685" s="5">
        <v>0</v>
      </c>
      <c r="AC2685" s="5">
        <v>0</v>
      </c>
      <c r="AD2685" s="5">
        <v>445</v>
      </c>
      <c r="AE2685" s="5">
        <v>393</v>
      </c>
      <c r="AF2685" s="5">
        <v>11</v>
      </c>
      <c r="AG2685" s="6">
        <v>2.7989821882951653</v>
      </c>
      <c r="AH2685" s="6">
        <v>88.31460674157303</v>
      </c>
      <c r="AI2685" s="3"/>
      <c r="AJ2685" s="3"/>
    </row>
    <row r="2686" spans="1:36" hidden="1" x14ac:dyDescent="0.2">
      <c r="A2686" s="1" t="str">
        <f t="shared" si="41"/>
        <v>GuildfordWhite Gyspy or Irish Traveller</v>
      </c>
      <c r="B2686" s="3" t="s">
        <v>505</v>
      </c>
      <c r="C2686" s="3" t="s">
        <v>506</v>
      </c>
      <c r="D2686" s="3" t="s">
        <v>704</v>
      </c>
      <c r="E2686" s="5">
        <v>491</v>
      </c>
      <c r="F2686" s="5">
        <v>0</v>
      </c>
      <c r="G2686" s="5">
        <v>0</v>
      </c>
      <c r="H2686" s="5">
        <v>0</v>
      </c>
      <c r="I2686" s="5">
        <v>0</v>
      </c>
      <c r="J2686" s="5">
        <v>59</v>
      </c>
      <c r="K2686" s="5">
        <v>11</v>
      </c>
      <c r="L2686" s="5">
        <v>0</v>
      </c>
      <c r="M2686" s="5">
        <v>0</v>
      </c>
      <c r="N2686" s="5">
        <v>0</v>
      </c>
      <c r="O2686" s="6">
        <v>0</v>
      </c>
      <c r="P2686" s="6">
        <v>0</v>
      </c>
      <c r="Q2686" s="6">
        <v>0</v>
      </c>
      <c r="R2686" s="6">
        <v>0</v>
      </c>
      <c r="S2686" s="6">
        <v>12.016293279022403</v>
      </c>
      <c r="T2686" s="6">
        <v>2.2403258655804481</v>
      </c>
      <c r="U2686" s="6">
        <v>0</v>
      </c>
      <c r="V2686" s="6">
        <v>0</v>
      </c>
      <c r="W2686" s="6">
        <v>0</v>
      </c>
      <c r="X2686" s="5">
        <v>150</v>
      </c>
      <c r="Y2686" s="5">
        <v>80</v>
      </c>
      <c r="Z2686" s="5">
        <v>11</v>
      </c>
      <c r="AA2686" s="5">
        <v>0</v>
      </c>
      <c r="AB2686" s="5">
        <v>0</v>
      </c>
      <c r="AC2686" s="5">
        <v>0</v>
      </c>
      <c r="AD2686" s="5">
        <v>150</v>
      </c>
      <c r="AE2686" s="5">
        <v>80</v>
      </c>
      <c r="AF2686" s="5">
        <v>11</v>
      </c>
      <c r="AG2686" s="6">
        <v>13.75</v>
      </c>
      <c r="AH2686" s="6">
        <v>53.333333333333336</v>
      </c>
      <c r="AI2686" s="3"/>
      <c r="AJ2686" s="3"/>
    </row>
    <row r="2687" spans="1:36" hidden="1" x14ac:dyDescent="0.2">
      <c r="A2687" s="1" t="str">
        <f t="shared" si="41"/>
        <v>GuildfordWhite Other</v>
      </c>
      <c r="B2687" s="3" t="s">
        <v>505</v>
      </c>
      <c r="C2687" s="3" t="s">
        <v>506</v>
      </c>
      <c r="D2687" s="3" t="s">
        <v>705</v>
      </c>
      <c r="E2687" s="5">
        <v>8513</v>
      </c>
      <c r="F2687" s="5">
        <v>0</v>
      </c>
      <c r="G2687" s="5">
        <v>0</v>
      </c>
      <c r="H2687" s="5">
        <v>0</v>
      </c>
      <c r="I2687" s="5">
        <v>0</v>
      </c>
      <c r="J2687" s="5">
        <v>264</v>
      </c>
      <c r="K2687" s="5">
        <v>260</v>
      </c>
      <c r="L2687" s="5">
        <v>0</v>
      </c>
      <c r="M2687" s="5">
        <v>0</v>
      </c>
      <c r="N2687" s="5">
        <v>0</v>
      </c>
      <c r="O2687" s="6">
        <v>0</v>
      </c>
      <c r="P2687" s="6">
        <v>0</v>
      </c>
      <c r="Q2687" s="6">
        <v>0</v>
      </c>
      <c r="R2687" s="6">
        <v>0</v>
      </c>
      <c r="S2687" s="6">
        <v>3.1011394338071185</v>
      </c>
      <c r="T2687" s="6">
        <v>3.0541524726888287</v>
      </c>
      <c r="U2687" s="6">
        <v>0</v>
      </c>
      <c r="V2687" s="6">
        <v>0</v>
      </c>
      <c r="W2687" s="6">
        <v>0</v>
      </c>
      <c r="X2687" s="5">
        <v>4138</v>
      </c>
      <c r="Y2687" s="5">
        <v>3698</v>
      </c>
      <c r="Z2687" s="5">
        <v>131</v>
      </c>
      <c r="AA2687" s="5">
        <v>0</v>
      </c>
      <c r="AB2687" s="5">
        <v>0</v>
      </c>
      <c r="AC2687" s="5">
        <v>0</v>
      </c>
      <c r="AD2687" s="5">
        <v>4138</v>
      </c>
      <c r="AE2687" s="5">
        <v>3698</v>
      </c>
      <c r="AF2687" s="5">
        <v>131</v>
      </c>
      <c r="AG2687" s="6">
        <v>3.5424553812871822</v>
      </c>
      <c r="AH2687" s="6">
        <v>89.366843885935239</v>
      </c>
      <c r="AI2687" s="3"/>
      <c r="AJ2687" s="3"/>
    </row>
    <row r="2688" spans="1:36" hidden="1" x14ac:dyDescent="0.2">
      <c r="A2688" s="1" t="str">
        <f t="shared" si="41"/>
        <v>GuildfordMixed White and Black Caribbean</v>
      </c>
      <c r="B2688" s="3" t="s">
        <v>505</v>
      </c>
      <c r="C2688" s="3" t="s">
        <v>506</v>
      </c>
      <c r="D2688" s="3" t="s">
        <v>706</v>
      </c>
      <c r="E2688" s="5">
        <v>432</v>
      </c>
      <c r="F2688" s="5">
        <v>0</v>
      </c>
      <c r="G2688" s="5">
        <v>0</v>
      </c>
      <c r="H2688" s="5">
        <v>0</v>
      </c>
      <c r="I2688" s="5">
        <v>0</v>
      </c>
      <c r="J2688" s="5">
        <v>18</v>
      </c>
      <c r="K2688" s="5">
        <v>10</v>
      </c>
      <c r="L2688" s="5">
        <v>0</v>
      </c>
      <c r="M2688" s="5">
        <v>0</v>
      </c>
      <c r="N2688" s="5">
        <v>0</v>
      </c>
      <c r="O2688" s="6">
        <v>0</v>
      </c>
      <c r="P2688" s="6">
        <v>0</v>
      </c>
      <c r="Q2688" s="6">
        <v>0</v>
      </c>
      <c r="R2688" s="6">
        <v>0</v>
      </c>
      <c r="S2688" s="6">
        <v>4.166666666666667</v>
      </c>
      <c r="T2688" s="6">
        <v>2.3148148148148149</v>
      </c>
      <c r="U2688" s="6">
        <v>0</v>
      </c>
      <c r="V2688" s="6">
        <v>0</v>
      </c>
      <c r="W2688" s="6">
        <v>0</v>
      </c>
      <c r="X2688" s="5">
        <v>120</v>
      </c>
      <c r="Y2688" s="5">
        <v>102</v>
      </c>
      <c r="Z2688" s="5">
        <v>4</v>
      </c>
      <c r="AA2688" s="5">
        <v>0</v>
      </c>
      <c r="AB2688" s="5">
        <v>0</v>
      </c>
      <c r="AC2688" s="5">
        <v>0</v>
      </c>
      <c r="AD2688" s="5">
        <v>120</v>
      </c>
      <c r="AE2688" s="5">
        <v>102</v>
      </c>
      <c r="AF2688" s="5">
        <v>4</v>
      </c>
      <c r="AG2688" s="6">
        <v>3.9215686274509802</v>
      </c>
      <c r="AH2688" s="6">
        <v>85</v>
      </c>
      <c r="AI2688" s="3"/>
      <c r="AJ2688" s="3"/>
    </row>
    <row r="2689" spans="1:36" hidden="1" x14ac:dyDescent="0.2">
      <c r="A2689" s="1" t="str">
        <f t="shared" si="41"/>
        <v>GuildfordMixed White and Black African</v>
      </c>
      <c r="B2689" s="3" t="s">
        <v>505</v>
      </c>
      <c r="C2689" s="3" t="s">
        <v>506</v>
      </c>
      <c r="D2689" s="3" t="s">
        <v>707</v>
      </c>
      <c r="E2689" s="5">
        <v>288</v>
      </c>
      <c r="F2689" s="5">
        <v>0</v>
      </c>
      <c r="G2689" s="5">
        <v>0</v>
      </c>
      <c r="H2689" s="5">
        <v>0</v>
      </c>
      <c r="I2689" s="5">
        <v>0</v>
      </c>
      <c r="J2689" s="5">
        <v>22</v>
      </c>
      <c r="K2689" s="5">
        <v>11</v>
      </c>
      <c r="L2689" s="5">
        <v>0</v>
      </c>
      <c r="M2689" s="5">
        <v>0</v>
      </c>
      <c r="N2689" s="5">
        <v>0</v>
      </c>
      <c r="O2689" s="6">
        <v>0</v>
      </c>
      <c r="P2689" s="6">
        <v>0</v>
      </c>
      <c r="Q2689" s="6">
        <v>0</v>
      </c>
      <c r="R2689" s="6">
        <v>0</v>
      </c>
      <c r="S2689" s="6">
        <v>7.6388888888888893</v>
      </c>
      <c r="T2689" s="6">
        <v>3.8194444444444446</v>
      </c>
      <c r="U2689" s="6">
        <v>0</v>
      </c>
      <c r="V2689" s="6">
        <v>0</v>
      </c>
      <c r="W2689" s="6">
        <v>0</v>
      </c>
      <c r="X2689" s="5">
        <v>66</v>
      </c>
      <c r="Y2689" s="5">
        <v>58</v>
      </c>
      <c r="Z2689" s="5">
        <v>5</v>
      </c>
      <c r="AA2689" s="5">
        <v>0</v>
      </c>
      <c r="AB2689" s="5">
        <v>0</v>
      </c>
      <c r="AC2689" s="5">
        <v>0</v>
      </c>
      <c r="AD2689" s="5">
        <v>66</v>
      </c>
      <c r="AE2689" s="5">
        <v>58</v>
      </c>
      <c r="AF2689" s="5">
        <v>5</v>
      </c>
      <c r="AG2689" s="6">
        <v>8.6206896551724146</v>
      </c>
      <c r="AH2689" s="6">
        <v>87.878787878787875</v>
      </c>
      <c r="AI2689" s="3"/>
      <c r="AJ2689" s="3"/>
    </row>
    <row r="2690" spans="1:36" hidden="1" x14ac:dyDescent="0.2">
      <c r="A2690" s="1" t="str">
        <f t="shared" ref="A2690:A2753" si="42">C2690&amp;D2690</f>
        <v>GuildfordMixed White and Asian</v>
      </c>
      <c r="B2690" s="3" t="s">
        <v>505</v>
      </c>
      <c r="C2690" s="3" t="s">
        <v>506</v>
      </c>
      <c r="D2690" s="3" t="s">
        <v>708</v>
      </c>
      <c r="E2690" s="5">
        <v>1077</v>
      </c>
      <c r="F2690" s="5">
        <v>0</v>
      </c>
      <c r="G2690" s="5">
        <v>0</v>
      </c>
      <c r="H2690" s="5">
        <v>0</v>
      </c>
      <c r="I2690" s="5">
        <v>0</v>
      </c>
      <c r="J2690" s="5">
        <v>25</v>
      </c>
      <c r="K2690" s="5">
        <v>26</v>
      </c>
      <c r="L2690" s="5">
        <v>0</v>
      </c>
      <c r="M2690" s="5">
        <v>0</v>
      </c>
      <c r="N2690" s="5">
        <v>0</v>
      </c>
      <c r="O2690" s="6">
        <v>0</v>
      </c>
      <c r="P2690" s="6">
        <v>0</v>
      </c>
      <c r="Q2690" s="6">
        <v>0</v>
      </c>
      <c r="R2690" s="6">
        <v>0</v>
      </c>
      <c r="S2690" s="6">
        <v>2.3212627669452184</v>
      </c>
      <c r="T2690" s="6">
        <v>2.4141132776230267</v>
      </c>
      <c r="U2690" s="6">
        <v>0</v>
      </c>
      <c r="V2690" s="6">
        <v>0</v>
      </c>
      <c r="W2690" s="6">
        <v>0</v>
      </c>
      <c r="X2690" s="5">
        <v>224</v>
      </c>
      <c r="Y2690" s="5">
        <v>200</v>
      </c>
      <c r="Z2690" s="5">
        <v>12</v>
      </c>
      <c r="AA2690" s="5">
        <v>0</v>
      </c>
      <c r="AB2690" s="5">
        <v>0</v>
      </c>
      <c r="AC2690" s="5">
        <v>0</v>
      </c>
      <c r="AD2690" s="5">
        <v>224</v>
      </c>
      <c r="AE2690" s="5">
        <v>200</v>
      </c>
      <c r="AF2690" s="5">
        <v>12</v>
      </c>
      <c r="AG2690" s="6">
        <v>6</v>
      </c>
      <c r="AH2690" s="6">
        <v>89.285714285714292</v>
      </c>
      <c r="AI2690" s="3"/>
      <c r="AJ2690" s="3"/>
    </row>
    <row r="2691" spans="1:36" hidden="1" x14ac:dyDescent="0.2">
      <c r="A2691" s="1" t="str">
        <f t="shared" si="42"/>
        <v>GuildfordMixed Other</v>
      </c>
      <c r="B2691" s="3" t="s">
        <v>505</v>
      </c>
      <c r="C2691" s="3" t="s">
        <v>506</v>
      </c>
      <c r="D2691" s="3" t="s">
        <v>709</v>
      </c>
      <c r="E2691" s="5">
        <v>704</v>
      </c>
      <c r="F2691" s="5">
        <v>0</v>
      </c>
      <c r="G2691" s="5">
        <v>0</v>
      </c>
      <c r="H2691" s="5">
        <v>0</v>
      </c>
      <c r="I2691" s="5">
        <v>0</v>
      </c>
      <c r="J2691" s="5">
        <v>22</v>
      </c>
      <c r="K2691" s="5">
        <v>20</v>
      </c>
      <c r="L2691" s="5">
        <v>0</v>
      </c>
      <c r="M2691" s="5">
        <v>0</v>
      </c>
      <c r="N2691" s="5">
        <v>0</v>
      </c>
      <c r="O2691" s="6">
        <v>0</v>
      </c>
      <c r="P2691" s="6">
        <v>0</v>
      </c>
      <c r="Q2691" s="6">
        <v>0</v>
      </c>
      <c r="R2691" s="6">
        <v>0</v>
      </c>
      <c r="S2691" s="6">
        <v>3.125</v>
      </c>
      <c r="T2691" s="6">
        <v>2.8409090909090908</v>
      </c>
      <c r="U2691" s="6">
        <v>0</v>
      </c>
      <c r="V2691" s="6">
        <v>0</v>
      </c>
      <c r="W2691" s="6">
        <v>0</v>
      </c>
      <c r="X2691" s="5">
        <v>224</v>
      </c>
      <c r="Y2691" s="5">
        <v>194</v>
      </c>
      <c r="Z2691" s="5">
        <v>10</v>
      </c>
      <c r="AA2691" s="5">
        <v>0</v>
      </c>
      <c r="AB2691" s="5">
        <v>0</v>
      </c>
      <c r="AC2691" s="5">
        <v>0</v>
      </c>
      <c r="AD2691" s="5">
        <v>224</v>
      </c>
      <c r="AE2691" s="5">
        <v>194</v>
      </c>
      <c r="AF2691" s="5">
        <v>10</v>
      </c>
      <c r="AG2691" s="6">
        <v>5.1546391752577323</v>
      </c>
      <c r="AH2691" s="6">
        <v>86.607142857142861</v>
      </c>
      <c r="AI2691" s="3"/>
      <c r="AJ2691" s="3"/>
    </row>
    <row r="2692" spans="1:36" hidden="1" x14ac:dyDescent="0.2">
      <c r="A2692" s="1" t="str">
        <f t="shared" si="42"/>
        <v>GuildfordIndian</v>
      </c>
      <c r="B2692" s="3" t="s">
        <v>505</v>
      </c>
      <c r="C2692" s="3" t="s">
        <v>506</v>
      </c>
      <c r="D2692" s="3" t="s">
        <v>710</v>
      </c>
      <c r="E2692" s="5">
        <v>1661</v>
      </c>
      <c r="F2692" s="5">
        <v>0</v>
      </c>
      <c r="G2692" s="5">
        <v>0</v>
      </c>
      <c r="H2692" s="5">
        <v>0</v>
      </c>
      <c r="I2692" s="5">
        <v>0</v>
      </c>
      <c r="J2692" s="5">
        <v>68</v>
      </c>
      <c r="K2692" s="5">
        <v>16</v>
      </c>
      <c r="L2692" s="5">
        <v>0</v>
      </c>
      <c r="M2692" s="5">
        <v>0</v>
      </c>
      <c r="N2692" s="5">
        <v>0</v>
      </c>
      <c r="O2692" s="6">
        <v>0</v>
      </c>
      <c r="P2692" s="6">
        <v>0</v>
      </c>
      <c r="Q2692" s="6">
        <v>0</v>
      </c>
      <c r="R2692" s="6">
        <v>0</v>
      </c>
      <c r="S2692" s="6">
        <v>4.0939193257074056</v>
      </c>
      <c r="T2692" s="6">
        <v>0.96327513546056598</v>
      </c>
      <c r="U2692" s="6">
        <v>0</v>
      </c>
      <c r="V2692" s="6">
        <v>0</v>
      </c>
      <c r="W2692" s="6">
        <v>0</v>
      </c>
      <c r="X2692" s="5">
        <v>679</v>
      </c>
      <c r="Y2692" s="5">
        <v>617</v>
      </c>
      <c r="Z2692" s="5">
        <v>25</v>
      </c>
      <c r="AA2692" s="5">
        <v>0</v>
      </c>
      <c r="AB2692" s="5">
        <v>0</v>
      </c>
      <c r="AC2692" s="5">
        <v>0</v>
      </c>
      <c r="AD2692" s="5">
        <v>679</v>
      </c>
      <c r="AE2692" s="5">
        <v>617</v>
      </c>
      <c r="AF2692" s="5">
        <v>25</v>
      </c>
      <c r="AG2692" s="6">
        <v>4.0518638573743919</v>
      </c>
      <c r="AH2692" s="6">
        <v>90.86892488954345</v>
      </c>
      <c r="AI2692" s="3"/>
      <c r="AJ2692" s="3"/>
    </row>
    <row r="2693" spans="1:36" hidden="1" x14ac:dyDescent="0.2">
      <c r="A2693" s="1" t="str">
        <f t="shared" si="42"/>
        <v>GuildfordPakistani</v>
      </c>
      <c r="B2693" s="3" t="s">
        <v>505</v>
      </c>
      <c r="C2693" s="3" t="s">
        <v>506</v>
      </c>
      <c r="D2693" s="3" t="s">
        <v>711</v>
      </c>
      <c r="E2693" s="5">
        <v>487</v>
      </c>
      <c r="F2693" s="5">
        <v>0</v>
      </c>
      <c r="G2693" s="5">
        <v>0</v>
      </c>
      <c r="H2693" s="5">
        <v>0</v>
      </c>
      <c r="I2693" s="5">
        <v>0</v>
      </c>
      <c r="J2693" s="5">
        <v>24</v>
      </c>
      <c r="K2693" s="5">
        <v>3</v>
      </c>
      <c r="L2693" s="5">
        <v>0</v>
      </c>
      <c r="M2693" s="5">
        <v>0</v>
      </c>
      <c r="N2693" s="5">
        <v>0</v>
      </c>
      <c r="O2693" s="6">
        <v>0</v>
      </c>
      <c r="P2693" s="6">
        <v>0</v>
      </c>
      <c r="Q2693" s="6">
        <v>0</v>
      </c>
      <c r="R2693" s="6">
        <v>0</v>
      </c>
      <c r="S2693" s="6">
        <v>4.9281314168377826</v>
      </c>
      <c r="T2693" s="6">
        <v>0.61601642710472282</v>
      </c>
      <c r="U2693" s="6">
        <v>0</v>
      </c>
      <c r="V2693" s="6">
        <v>0</v>
      </c>
      <c r="W2693" s="6">
        <v>0</v>
      </c>
      <c r="X2693" s="5">
        <v>190</v>
      </c>
      <c r="Y2693" s="5">
        <v>152</v>
      </c>
      <c r="Z2693" s="5">
        <v>11</v>
      </c>
      <c r="AA2693" s="5">
        <v>0</v>
      </c>
      <c r="AB2693" s="5">
        <v>0</v>
      </c>
      <c r="AC2693" s="5">
        <v>0</v>
      </c>
      <c r="AD2693" s="5">
        <v>190</v>
      </c>
      <c r="AE2693" s="5">
        <v>152</v>
      </c>
      <c r="AF2693" s="5">
        <v>11</v>
      </c>
      <c r="AG2693" s="6">
        <v>7.2368421052631575</v>
      </c>
      <c r="AH2693" s="6">
        <v>80</v>
      </c>
      <c r="AI2693" s="3"/>
      <c r="AJ2693" s="3"/>
    </row>
    <row r="2694" spans="1:36" hidden="1" x14ac:dyDescent="0.2">
      <c r="A2694" s="1" t="str">
        <f t="shared" si="42"/>
        <v>GuildfordBangladeshi</v>
      </c>
      <c r="B2694" s="3" t="s">
        <v>505</v>
      </c>
      <c r="C2694" s="3" t="s">
        <v>506</v>
      </c>
      <c r="D2694" s="3" t="s">
        <v>712</v>
      </c>
      <c r="E2694" s="5">
        <v>320</v>
      </c>
      <c r="F2694" s="5">
        <v>0</v>
      </c>
      <c r="G2694" s="5">
        <v>0</v>
      </c>
      <c r="H2694" s="5">
        <v>0</v>
      </c>
      <c r="I2694" s="5">
        <v>0</v>
      </c>
      <c r="J2694" s="5">
        <v>41</v>
      </c>
      <c r="K2694" s="5">
        <v>2</v>
      </c>
      <c r="L2694" s="5">
        <v>0</v>
      </c>
      <c r="M2694" s="5">
        <v>0</v>
      </c>
      <c r="N2694" s="5">
        <v>0</v>
      </c>
      <c r="O2694" s="6">
        <v>0</v>
      </c>
      <c r="P2694" s="6">
        <v>0</v>
      </c>
      <c r="Q2694" s="6">
        <v>0</v>
      </c>
      <c r="R2694" s="6">
        <v>0</v>
      </c>
      <c r="S2694" s="6">
        <v>12.8125</v>
      </c>
      <c r="T2694" s="6">
        <v>0.625</v>
      </c>
      <c r="U2694" s="6">
        <v>0</v>
      </c>
      <c r="V2694" s="6">
        <v>0</v>
      </c>
      <c r="W2694" s="6">
        <v>0</v>
      </c>
      <c r="X2694" s="5">
        <v>134</v>
      </c>
      <c r="Y2694" s="5">
        <v>98</v>
      </c>
      <c r="Z2694" s="5">
        <v>8</v>
      </c>
      <c r="AA2694" s="5">
        <v>0</v>
      </c>
      <c r="AB2694" s="5">
        <v>0</v>
      </c>
      <c r="AC2694" s="5">
        <v>0</v>
      </c>
      <c r="AD2694" s="5">
        <v>134</v>
      </c>
      <c r="AE2694" s="5">
        <v>98</v>
      </c>
      <c r="AF2694" s="5">
        <v>8</v>
      </c>
      <c r="AG2694" s="6">
        <v>8.1632653061224492</v>
      </c>
      <c r="AH2694" s="6">
        <v>73.134328358208961</v>
      </c>
      <c r="AI2694" s="3"/>
      <c r="AJ2694" s="3"/>
    </row>
    <row r="2695" spans="1:36" hidden="1" x14ac:dyDescent="0.2">
      <c r="A2695" s="1" t="str">
        <f t="shared" si="42"/>
        <v>GuildfordChinese</v>
      </c>
      <c r="B2695" s="3" t="s">
        <v>505</v>
      </c>
      <c r="C2695" s="3" t="s">
        <v>506</v>
      </c>
      <c r="D2695" s="3" t="s">
        <v>713</v>
      </c>
      <c r="E2695" s="5">
        <v>1884</v>
      </c>
      <c r="F2695" s="5">
        <v>0</v>
      </c>
      <c r="G2695" s="5">
        <v>0</v>
      </c>
      <c r="H2695" s="5">
        <v>0</v>
      </c>
      <c r="I2695" s="5">
        <v>0</v>
      </c>
      <c r="J2695" s="5">
        <v>53</v>
      </c>
      <c r="K2695" s="5">
        <v>30</v>
      </c>
      <c r="L2695" s="5">
        <v>0</v>
      </c>
      <c r="M2695" s="5">
        <v>0</v>
      </c>
      <c r="N2695" s="5">
        <v>0</v>
      </c>
      <c r="O2695" s="6">
        <v>0</v>
      </c>
      <c r="P2695" s="6">
        <v>0</v>
      </c>
      <c r="Q2695" s="6">
        <v>0</v>
      </c>
      <c r="R2695" s="6">
        <v>0</v>
      </c>
      <c r="S2695" s="6">
        <v>2.8131634819532909</v>
      </c>
      <c r="T2695" s="6">
        <v>1.5923566878980893</v>
      </c>
      <c r="U2695" s="6">
        <v>0</v>
      </c>
      <c r="V2695" s="6">
        <v>0</v>
      </c>
      <c r="W2695" s="6">
        <v>0</v>
      </c>
      <c r="X2695" s="5">
        <v>499</v>
      </c>
      <c r="Y2695" s="5">
        <v>429</v>
      </c>
      <c r="Z2695" s="5">
        <v>27</v>
      </c>
      <c r="AA2695" s="5">
        <v>0</v>
      </c>
      <c r="AB2695" s="5">
        <v>0</v>
      </c>
      <c r="AC2695" s="5">
        <v>0</v>
      </c>
      <c r="AD2695" s="5">
        <v>499</v>
      </c>
      <c r="AE2695" s="5">
        <v>429</v>
      </c>
      <c r="AF2695" s="5">
        <v>27</v>
      </c>
      <c r="AG2695" s="6">
        <v>6.2937062937062933</v>
      </c>
      <c r="AH2695" s="6">
        <v>85.971943887775552</v>
      </c>
      <c r="AI2695" s="3"/>
      <c r="AJ2695" s="3"/>
    </row>
    <row r="2696" spans="1:36" hidden="1" x14ac:dyDescent="0.2">
      <c r="A2696" s="1" t="str">
        <f t="shared" si="42"/>
        <v>GuildfordAsian Other</v>
      </c>
      <c r="B2696" s="3" t="s">
        <v>505</v>
      </c>
      <c r="C2696" s="3" t="s">
        <v>506</v>
      </c>
      <c r="D2696" s="3" t="s">
        <v>714</v>
      </c>
      <c r="E2696" s="5">
        <v>2264</v>
      </c>
      <c r="F2696" s="5">
        <v>0</v>
      </c>
      <c r="G2696" s="5">
        <v>0</v>
      </c>
      <c r="H2696" s="5">
        <v>0</v>
      </c>
      <c r="I2696" s="5">
        <v>0</v>
      </c>
      <c r="J2696" s="5">
        <v>168</v>
      </c>
      <c r="K2696" s="5">
        <v>27</v>
      </c>
      <c r="L2696" s="5">
        <v>0</v>
      </c>
      <c r="M2696" s="5">
        <v>0</v>
      </c>
      <c r="N2696" s="5">
        <v>0</v>
      </c>
      <c r="O2696" s="6">
        <v>0</v>
      </c>
      <c r="P2696" s="6">
        <v>0</v>
      </c>
      <c r="Q2696" s="6">
        <v>0</v>
      </c>
      <c r="R2696" s="6">
        <v>0</v>
      </c>
      <c r="S2696" s="6">
        <v>7.4204946996466434</v>
      </c>
      <c r="T2696" s="6">
        <v>1.1925795053003534</v>
      </c>
      <c r="U2696" s="6">
        <v>0</v>
      </c>
      <c r="V2696" s="6">
        <v>0</v>
      </c>
      <c r="W2696" s="6">
        <v>0</v>
      </c>
      <c r="X2696" s="5">
        <v>927</v>
      </c>
      <c r="Y2696" s="5">
        <v>783</v>
      </c>
      <c r="Z2696" s="5">
        <v>45</v>
      </c>
      <c r="AA2696" s="5">
        <v>0</v>
      </c>
      <c r="AB2696" s="5">
        <v>0</v>
      </c>
      <c r="AC2696" s="5">
        <v>0</v>
      </c>
      <c r="AD2696" s="5">
        <v>927</v>
      </c>
      <c r="AE2696" s="5">
        <v>783</v>
      </c>
      <c r="AF2696" s="5">
        <v>45</v>
      </c>
      <c r="AG2696" s="6">
        <v>5.7471264367816088</v>
      </c>
      <c r="AH2696" s="6">
        <v>84.466019417475735</v>
      </c>
      <c r="AI2696" s="3"/>
      <c r="AJ2696" s="3"/>
    </row>
    <row r="2697" spans="1:36" hidden="1" x14ac:dyDescent="0.2">
      <c r="A2697" s="1" t="str">
        <f t="shared" si="42"/>
        <v>GuildfordBlack African</v>
      </c>
      <c r="B2697" s="3" t="s">
        <v>505</v>
      </c>
      <c r="C2697" s="3" t="s">
        <v>506</v>
      </c>
      <c r="D2697" s="3" t="s">
        <v>715</v>
      </c>
      <c r="E2697" s="5">
        <v>1162</v>
      </c>
      <c r="F2697" s="5">
        <v>0</v>
      </c>
      <c r="G2697" s="5">
        <v>0</v>
      </c>
      <c r="H2697" s="5">
        <v>0</v>
      </c>
      <c r="I2697" s="5">
        <v>0</v>
      </c>
      <c r="J2697" s="5">
        <v>80</v>
      </c>
      <c r="K2697" s="5">
        <v>9</v>
      </c>
      <c r="L2697" s="5">
        <v>0</v>
      </c>
      <c r="M2697" s="5">
        <v>0</v>
      </c>
      <c r="N2697" s="5">
        <v>0</v>
      </c>
      <c r="O2697" s="6">
        <v>0</v>
      </c>
      <c r="P2697" s="6">
        <v>0</v>
      </c>
      <c r="Q2697" s="6">
        <v>0</v>
      </c>
      <c r="R2697" s="6">
        <v>0</v>
      </c>
      <c r="S2697" s="6">
        <v>6.8846815834767643</v>
      </c>
      <c r="T2697" s="6">
        <v>0.77452667814113596</v>
      </c>
      <c r="U2697" s="6">
        <v>0</v>
      </c>
      <c r="V2697" s="6">
        <v>0</v>
      </c>
      <c r="W2697" s="6">
        <v>0</v>
      </c>
      <c r="X2697" s="5">
        <v>431</v>
      </c>
      <c r="Y2697" s="5">
        <v>386</v>
      </c>
      <c r="Z2697" s="5">
        <v>37</v>
      </c>
      <c r="AA2697" s="5">
        <v>0</v>
      </c>
      <c r="AB2697" s="5">
        <v>0</v>
      </c>
      <c r="AC2697" s="5">
        <v>0</v>
      </c>
      <c r="AD2697" s="5">
        <v>431</v>
      </c>
      <c r="AE2697" s="5">
        <v>386</v>
      </c>
      <c r="AF2697" s="5">
        <v>37</v>
      </c>
      <c r="AG2697" s="6">
        <v>9.5854922279792749</v>
      </c>
      <c r="AH2697" s="6">
        <v>89.559164733178648</v>
      </c>
      <c r="AI2697" s="3"/>
      <c r="AJ2697" s="3"/>
    </row>
    <row r="2698" spans="1:36" hidden="1" x14ac:dyDescent="0.2">
      <c r="A2698" s="1" t="str">
        <f t="shared" si="42"/>
        <v>GuildfordBlack Caribbean</v>
      </c>
      <c r="B2698" s="3" t="s">
        <v>505</v>
      </c>
      <c r="C2698" s="3" t="s">
        <v>506</v>
      </c>
      <c r="D2698" s="3" t="s">
        <v>716</v>
      </c>
      <c r="E2698" s="5">
        <v>336</v>
      </c>
      <c r="F2698" s="5">
        <v>0</v>
      </c>
      <c r="G2698" s="5">
        <v>0</v>
      </c>
      <c r="H2698" s="5">
        <v>0</v>
      </c>
      <c r="I2698" s="5">
        <v>0</v>
      </c>
      <c r="J2698" s="5">
        <v>12</v>
      </c>
      <c r="K2698" s="5">
        <v>9</v>
      </c>
      <c r="L2698" s="5">
        <v>0</v>
      </c>
      <c r="M2698" s="5">
        <v>0</v>
      </c>
      <c r="N2698" s="5">
        <v>0</v>
      </c>
      <c r="O2698" s="6">
        <v>0</v>
      </c>
      <c r="P2698" s="6">
        <v>0</v>
      </c>
      <c r="Q2698" s="6">
        <v>0</v>
      </c>
      <c r="R2698" s="6">
        <v>0</v>
      </c>
      <c r="S2698" s="6">
        <v>3.5714285714285716</v>
      </c>
      <c r="T2698" s="6">
        <v>2.6785714285714284</v>
      </c>
      <c r="U2698" s="6">
        <v>0</v>
      </c>
      <c r="V2698" s="6">
        <v>0</v>
      </c>
      <c r="W2698" s="6">
        <v>0</v>
      </c>
      <c r="X2698" s="5">
        <v>166</v>
      </c>
      <c r="Y2698" s="5">
        <v>135</v>
      </c>
      <c r="Z2698" s="5">
        <v>8</v>
      </c>
      <c r="AA2698" s="5">
        <v>0</v>
      </c>
      <c r="AB2698" s="5">
        <v>0</v>
      </c>
      <c r="AC2698" s="5">
        <v>0</v>
      </c>
      <c r="AD2698" s="5">
        <v>166</v>
      </c>
      <c r="AE2698" s="5">
        <v>135</v>
      </c>
      <c r="AF2698" s="5">
        <v>8</v>
      </c>
      <c r="AG2698" s="6">
        <v>5.9259259259259256</v>
      </c>
      <c r="AH2698" s="6">
        <v>81.325301204819283</v>
      </c>
      <c r="AI2698" s="3"/>
      <c r="AJ2698" s="3"/>
    </row>
    <row r="2699" spans="1:36" hidden="1" x14ac:dyDescent="0.2">
      <c r="A2699" s="1" t="str">
        <f t="shared" si="42"/>
        <v>GuildfordBlack Other</v>
      </c>
      <c r="B2699" s="3" t="s">
        <v>505</v>
      </c>
      <c r="C2699" s="3" t="s">
        <v>506</v>
      </c>
      <c r="D2699" s="3" t="s">
        <v>717</v>
      </c>
      <c r="E2699" s="5">
        <v>158</v>
      </c>
      <c r="F2699" s="5">
        <v>0</v>
      </c>
      <c r="G2699" s="5">
        <v>0</v>
      </c>
      <c r="H2699" s="5">
        <v>0</v>
      </c>
      <c r="I2699" s="5">
        <v>0</v>
      </c>
      <c r="J2699" s="5">
        <v>5</v>
      </c>
      <c r="K2699" s="5">
        <v>9</v>
      </c>
      <c r="L2699" s="5">
        <v>0</v>
      </c>
      <c r="M2699" s="5">
        <v>0</v>
      </c>
      <c r="N2699" s="5">
        <v>0</v>
      </c>
      <c r="O2699" s="6">
        <v>0</v>
      </c>
      <c r="P2699" s="6">
        <v>0</v>
      </c>
      <c r="Q2699" s="6">
        <v>0</v>
      </c>
      <c r="R2699" s="6">
        <v>0</v>
      </c>
      <c r="S2699" s="6">
        <v>3.1645569620253164</v>
      </c>
      <c r="T2699" s="6">
        <v>5.6962025316455698</v>
      </c>
      <c r="U2699" s="6">
        <v>0</v>
      </c>
      <c r="V2699" s="6">
        <v>0</v>
      </c>
      <c r="W2699" s="6">
        <v>0</v>
      </c>
      <c r="X2699" s="5">
        <v>75</v>
      </c>
      <c r="Y2699" s="5">
        <v>61</v>
      </c>
      <c r="Z2699" s="5">
        <v>6</v>
      </c>
      <c r="AA2699" s="5">
        <v>0</v>
      </c>
      <c r="AB2699" s="5">
        <v>0</v>
      </c>
      <c r="AC2699" s="5">
        <v>0</v>
      </c>
      <c r="AD2699" s="5">
        <v>75</v>
      </c>
      <c r="AE2699" s="5">
        <v>61</v>
      </c>
      <c r="AF2699" s="5">
        <v>6</v>
      </c>
      <c r="AG2699" s="6">
        <v>9.8360655737704921</v>
      </c>
      <c r="AH2699" s="6">
        <v>81.333333333333329</v>
      </c>
      <c r="AI2699" s="3"/>
      <c r="AJ2699" s="3"/>
    </row>
    <row r="2700" spans="1:36" hidden="1" x14ac:dyDescent="0.2">
      <c r="A2700" s="1" t="str">
        <f t="shared" si="42"/>
        <v>GuildfordArab</v>
      </c>
      <c r="B2700" s="3" t="s">
        <v>505</v>
      </c>
      <c r="C2700" s="3" t="s">
        <v>506</v>
      </c>
      <c r="D2700" s="3" t="s">
        <v>699</v>
      </c>
      <c r="E2700" s="5">
        <v>923</v>
      </c>
      <c r="F2700" s="5">
        <v>0</v>
      </c>
      <c r="G2700" s="5">
        <v>0</v>
      </c>
      <c r="H2700" s="5">
        <v>0</v>
      </c>
      <c r="I2700" s="5">
        <v>0</v>
      </c>
      <c r="J2700" s="5">
        <v>25</v>
      </c>
      <c r="K2700" s="5">
        <v>14</v>
      </c>
      <c r="L2700" s="5">
        <v>0</v>
      </c>
      <c r="M2700" s="5">
        <v>0</v>
      </c>
      <c r="N2700" s="5">
        <v>0</v>
      </c>
      <c r="O2700" s="6">
        <v>0</v>
      </c>
      <c r="P2700" s="6">
        <v>0</v>
      </c>
      <c r="Q2700" s="6">
        <v>0</v>
      </c>
      <c r="R2700" s="6">
        <v>0</v>
      </c>
      <c r="S2700" s="6">
        <v>2.7085590465872156</v>
      </c>
      <c r="T2700" s="6">
        <v>1.5167930660888407</v>
      </c>
      <c r="U2700" s="6">
        <v>0</v>
      </c>
      <c r="V2700" s="6">
        <v>0</v>
      </c>
      <c r="W2700" s="6">
        <v>0</v>
      </c>
      <c r="X2700" s="5">
        <v>249</v>
      </c>
      <c r="Y2700" s="5">
        <v>179</v>
      </c>
      <c r="Z2700" s="5">
        <v>23</v>
      </c>
      <c r="AA2700" s="5">
        <v>0</v>
      </c>
      <c r="AB2700" s="5">
        <v>0</v>
      </c>
      <c r="AC2700" s="5">
        <v>0</v>
      </c>
      <c r="AD2700" s="5">
        <v>249</v>
      </c>
      <c r="AE2700" s="5">
        <v>179</v>
      </c>
      <c r="AF2700" s="5">
        <v>23</v>
      </c>
      <c r="AG2700" s="6">
        <v>12.849162011173185</v>
      </c>
      <c r="AH2700" s="6">
        <v>71.887550200803219</v>
      </c>
      <c r="AI2700" s="3"/>
      <c r="AJ2700" s="3"/>
    </row>
    <row r="2701" spans="1:36" hidden="1" x14ac:dyDescent="0.2">
      <c r="A2701" s="1" t="str">
        <f t="shared" si="42"/>
        <v>GuildfordOther</v>
      </c>
      <c r="B2701" s="3" t="s">
        <v>505</v>
      </c>
      <c r="C2701" s="3" t="s">
        <v>506</v>
      </c>
      <c r="D2701" s="3" t="s">
        <v>718</v>
      </c>
      <c r="E2701" s="5">
        <v>780</v>
      </c>
      <c r="F2701" s="5">
        <v>0</v>
      </c>
      <c r="G2701" s="5">
        <v>0</v>
      </c>
      <c r="H2701" s="5">
        <v>0</v>
      </c>
      <c r="I2701" s="5">
        <v>0</v>
      </c>
      <c r="J2701" s="5">
        <v>20</v>
      </c>
      <c r="K2701" s="5">
        <v>6</v>
      </c>
      <c r="L2701" s="5">
        <v>0</v>
      </c>
      <c r="M2701" s="5">
        <v>0</v>
      </c>
      <c r="N2701" s="5">
        <v>0</v>
      </c>
      <c r="O2701" s="6">
        <v>0</v>
      </c>
      <c r="P2701" s="6">
        <v>0</v>
      </c>
      <c r="Q2701" s="6">
        <v>0</v>
      </c>
      <c r="R2701" s="6">
        <v>0</v>
      </c>
      <c r="S2701" s="6">
        <v>2.5641025641025643</v>
      </c>
      <c r="T2701" s="6">
        <v>0.76923076923076927</v>
      </c>
      <c r="U2701" s="6">
        <v>0</v>
      </c>
      <c r="V2701" s="6">
        <v>0</v>
      </c>
      <c r="W2701" s="6">
        <v>0</v>
      </c>
      <c r="X2701" s="5">
        <v>351</v>
      </c>
      <c r="Y2701" s="5">
        <v>309</v>
      </c>
      <c r="Z2701" s="5">
        <v>14</v>
      </c>
      <c r="AA2701" s="5">
        <v>0</v>
      </c>
      <c r="AB2701" s="5">
        <v>0</v>
      </c>
      <c r="AC2701" s="5">
        <v>0</v>
      </c>
      <c r="AD2701" s="5">
        <v>351</v>
      </c>
      <c r="AE2701" s="5">
        <v>309</v>
      </c>
      <c r="AF2701" s="5">
        <v>14</v>
      </c>
      <c r="AG2701" s="6">
        <v>4.5307443365695796</v>
      </c>
      <c r="AH2701" s="6">
        <v>88.034188034188034</v>
      </c>
      <c r="AI2701" s="3"/>
      <c r="AJ2701" s="3"/>
    </row>
    <row r="2702" spans="1:36" x14ac:dyDescent="0.2">
      <c r="A2702" s="1" t="str">
        <f t="shared" si="42"/>
        <v>HackneyAll people</v>
      </c>
      <c r="B2702" s="3" t="s">
        <v>653</v>
      </c>
      <c r="C2702" s="3" t="s">
        <v>654</v>
      </c>
      <c r="D2702" s="3" t="s">
        <v>700</v>
      </c>
      <c r="E2702" s="5">
        <v>246270</v>
      </c>
      <c r="F2702" s="5">
        <v>101402</v>
      </c>
      <c r="G2702" s="5">
        <v>127526</v>
      </c>
      <c r="H2702" s="5">
        <v>36675</v>
      </c>
      <c r="I2702" s="5">
        <v>28757</v>
      </c>
      <c r="J2702" s="5">
        <v>0</v>
      </c>
      <c r="K2702" s="5">
        <v>246270</v>
      </c>
      <c r="L2702" s="5">
        <v>58101</v>
      </c>
      <c r="M2702" s="5">
        <v>150964</v>
      </c>
      <c r="N2702" s="5">
        <v>21185</v>
      </c>
      <c r="O2702" s="6">
        <v>41.175132984123117</v>
      </c>
      <c r="P2702" s="6">
        <v>51.783002395744511</v>
      </c>
      <c r="Q2702" s="6">
        <v>14.892191497137288</v>
      </c>
      <c r="R2702" s="6">
        <v>11.677021155642182</v>
      </c>
      <c r="S2702" s="6">
        <v>0</v>
      </c>
      <c r="T2702" s="6">
        <v>100</v>
      </c>
      <c r="U2702" s="6">
        <v>23.592398586916797</v>
      </c>
      <c r="V2702" s="6">
        <v>61.300198968611689</v>
      </c>
      <c r="W2702" s="6">
        <v>8.602347017501117</v>
      </c>
      <c r="X2702" s="5">
        <v>110819</v>
      </c>
      <c r="Y2702" s="5">
        <v>94203</v>
      </c>
      <c r="Z2702" s="5">
        <v>8505</v>
      </c>
      <c r="AA2702" s="5">
        <v>56677</v>
      </c>
      <c r="AB2702" s="5">
        <v>46657</v>
      </c>
      <c r="AC2702" s="5">
        <v>5105</v>
      </c>
      <c r="AD2702" s="5">
        <v>54142</v>
      </c>
      <c r="AE2702" s="5">
        <v>47546</v>
      </c>
      <c r="AF2702" s="5">
        <v>3400</v>
      </c>
      <c r="AG2702" s="6">
        <v>7.1509695873469905</v>
      </c>
      <c r="AH2702" s="6">
        <v>87.817221380813422</v>
      </c>
      <c r="AI2702" s="3">
        <v>10.941552178665582</v>
      </c>
      <c r="AJ2702" s="3">
        <v>82.320870900012352</v>
      </c>
    </row>
    <row r="2703" spans="1:36" hidden="1" x14ac:dyDescent="0.2">
      <c r="A2703" s="1" t="str">
        <f t="shared" si="42"/>
        <v>HackneyWhite British</v>
      </c>
      <c r="B2703" s="3" t="s">
        <v>653</v>
      </c>
      <c r="C2703" s="3" t="s">
        <v>654</v>
      </c>
      <c r="D2703" s="3" t="s">
        <v>701</v>
      </c>
      <c r="E2703" s="5">
        <v>89030</v>
      </c>
      <c r="F2703" s="5">
        <v>29657</v>
      </c>
      <c r="G2703" s="5">
        <v>38459</v>
      </c>
      <c r="H2703" s="5">
        <v>9810</v>
      </c>
      <c r="I2703" s="5">
        <v>9012</v>
      </c>
      <c r="J2703" s="5">
        <v>0</v>
      </c>
      <c r="K2703" s="5">
        <v>89030</v>
      </c>
      <c r="L2703" s="5">
        <v>22558</v>
      </c>
      <c r="M2703" s="5">
        <v>54926</v>
      </c>
      <c r="N2703" s="5">
        <v>6964</v>
      </c>
      <c r="O2703" s="6">
        <v>33.311243401100754</v>
      </c>
      <c r="P2703" s="6">
        <v>43.197798494889362</v>
      </c>
      <c r="Q2703" s="6">
        <v>11.01875772211614</v>
      </c>
      <c r="R2703" s="6">
        <v>10.122430641356846</v>
      </c>
      <c r="S2703" s="6">
        <v>0</v>
      </c>
      <c r="T2703" s="6">
        <v>100</v>
      </c>
      <c r="U2703" s="6">
        <v>25.337526676401215</v>
      </c>
      <c r="V2703" s="6">
        <v>61.693811074918564</v>
      </c>
      <c r="W2703" s="6">
        <v>7.8220824441199595</v>
      </c>
      <c r="X2703" s="5">
        <v>43693</v>
      </c>
      <c r="Y2703" s="5">
        <v>39759</v>
      </c>
      <c r="Z2703" s="5">
        <v>1848</v>
      </c>
      <c r="AA2703" s="5">
        <v>18744</v>
      </c>
      <c r="AB2703" s="5">
        <v>16630</v>
      </c>
      <c r="AC2703" s="5">
        <v>1012</v>
      </c>
      <c r="AD2703" s="5">
        <v>24949</v>
      </c>
      <c r="AE2703" s="5">
        <v>23129</v>
      </c>
      <c r="AF2703" s="5">
        <v>836</v>
      </c>
      <c r="AG2703" s="6">
        <v>3.6145099226079815</v>
      </c>
      <c r="AH2703" s="6">
        <v>92.705118441620911</v>
      </c>
      <c r="AI2703" s="3">
        <v>6.0853878532772097</v>
      </c>
      <c r="AJ2703" s="3">
        <v>88.721724285104571</v>
      </c>
    </row>
    <row r="2704" spans="1:36" hidden="1" x14ac:dyDescent="0.2">
      <c r="A2704" s="1" t="str">
        <f t="shared" si="42"/>
        <v>HackneyMinorities - all other than White British</v>
      </c>
      <c r="B2704" s="3" t="s">
        <v>653</v>
      </c>
      <c r="C2704" s="3" t="s">
        <v>654</v>
      </c>
      <c r="D2704" s="3" t="s">
        <v>702</v>
      </c>
      <c r="E2704" s="5">
        <v>157240</v>
      </c>
      <c r="F2704" s="5">
        <v>71745</v>
      </c>
      <c r="G2704" s="5">
        <v>89067</v>
      </c>
      <c r="H2704" s="5">
        <v>26865</v>
      </c>
      <c r="I2704" s="5">
        <v>19745</v>
      </c>
      <c r="J2704" s="5">
        <v>0</v>
      </c>
      <c r="K2704" s="5">
        <v>157240</v>
      </c>
      <c r="L2704" s="5">
        <v>35543</v>
      </c>
      <c r="M2704" s="5">
        <v>96038</v>
      </c>
      <c r="N2704" s="5">
        <v>14221</v>
      </c>
      <c r="O2704" s="6">
        <v>45.627702874586618</v>
      </c>
      <c r="P2704" s="6">
        <v>56.643983719155429</v>
      </c>
      <c r="Q2704" s="6">
        <v>17.085347239888069</v>
      </c>
      <c r="R2704" s="6">
        <v>12.55723734418723</v>
      </c>
      <c r="S2704" s="6">
        <v>0</v>
      </c>
      <c r="T2704" s="6">
        <v>100</v>
      </c>
      <c r="U2704" s="6">
        <v>22.604299160518952</v>
      </c>
      <c r="V2704" s="6">
        <v>61.077334011701858</v>
      </c>
      <c r="W2704" s="6">
        <v>9.0441363520732629</v>
      </c>
      <c r="X2704" s="5">
        <v>67126</v>
      </c>
      <c r="Y2704" s="5">
        <v>54444</v>
      </c>
      <c r="Z2704" s="5">
        <v>6657</v>
      </c>
      <c r="AA2704" s="5">
        <v>37933</v>
      </c>
      <c r="AB2704" s="5">
        <v>30027</v>
      </c>
      <c r="AC2704" s="5">
        <v>4093</v>
      </c>
      <c r="AD2704" s="5">
        <v>29193</v>
      </c>
      <c r="AE2704" s="5">
        <v>24417</v>
      </c>
      <c r="AF2704" s="5">
        <v>2564</v>
      </c>
      <c r="AG2704" s="6">
        <v>10.500880534054142</v>
      </c>
      <c r="AH2704" s="6">
        <v>83.639913677936491</v>
      </c>
      <c r="AI2704" s="3">
        <v>13.631065374496286</v>
      </c>
      <c r="AJ2704" s="3">
        <v>79.157989086020095</v>
      </c>
    </row>
    <row r="2705" spans="1:36" hidden="1" x14ac:dyDescent="0.2">
      <c r="A2705" s="1" t="str">
        <f t="shared" si="42"/>
        <v>HackneyWhite Irish</v>
      </c>
      <c r="B2705" s="3" t="s">
        <v>653</v>
      </c>
      <c r="C2705" s="3" t="s">
        <v>654</v>
      </c>
      <c r="D2705" s="3" t="s">
        <v>703</v>
      </c>
      <c r="E2705" s="5">
        <v>5216</v>
      </c>
      <c r="F2705" s="5">
        <v>1885</v>
      </c>
      <c r="G2705" s="5">
        <v>2281</v>
      </c>
      <c r="H2705" s="5">
        <v>680</v>
      </c>
      <c r="I2705" s="5">
        <v>586</v>
      </c>
      <c r="J2705" s="5">
        <v>0</v>
      </c>
      <c r="K2705" s="5">
        <v>5216</v>
      </c>
      <c r="L2705" s="5">
        <v>1365</v>
      </c>
      <c r="M2705" s="5">
        <v>3290</v>
      </c>
      <c r="N2705" s="5">
        <v>446</v>
      </c>
      <c r="O2705" s="6">
        <v>36.138803680981596</v>
      </c>
      <c r="P2705" s="6">
        <v>43.730828220858896</v>
      </c>
      <c r="Q2705" s="6">
        <v>13.036809815950921</v>
      </c>
      <c r="R2705" s="6">
        <v>11.234662576687116</v>
      </c>
      <c r="S2705" s="6">
        <v>0</v>
      </c>
      <c r="T2705" s="6">
        <v>100</v>
      </c>
      <c r="U2705" s="6">
        <v>26.16947852760736</v>
      </c>
      <c r="V2705" s="6">
        <v>63.075153374233132</v>
      </c>
      <c r="W2705" s="6">
        <v>8.5506134969325149</v>
      </c>
      <c r="X2705" s="5">
        <v>2555</v>
      </c>
      <c r="Y2705" s="5">
        <v>2291</v>
      </c>
      <c r="Z2705" s="5">
        <v>131</v>
      </c>
      <c r="AA2705" s="5">
        <v>1109</v>
      </c>
      <c r="AB2705" s="5">
        <v>977</v>
      </c>
      <c r="AC2705" s="5">
        <v>55</v>
      </c>
      <c r="AD2705" s="5">
        <v>1446</v>
      </c>
      <c r="AE2705" s="5">
        <v>1314</v>
      </c>
      <c r="AF2705" s="5">
        <v>76</v>
      </c>
      <c r="AG2705" s="6">
        <v>5.7838660578386607</v>
      </c>
      <c r="AH2705" s="6">
        <v>90.871369294605813</v>
      </c>
      <c r="AI2705" s="3">
        <v>5.6294779938587514</v>
      </c>
      <c r="AJ2705" s="3">
        <v>88.097385031559966</v>
      </c>
    </row>
    <row r="2706" spans="1:36" hidden="1" x14ac:dyDescent="0.2">
      <c r="A2706" s="1" t="str">
        <f t="shared" si="42"/>
        <v>HackneyWhite Gyspy or Irish Traveller</v>
      </c>
      <c r="B2706" s="3" t="s">
        <v>653</v>
      </c>
      <c r="C2706" s="3" t="s">
        <v>654</v>
      </c>
      <c r="D2706" s="3" t="s">
        <v>704</v>
      </c>
      <c r="E2706" s="5">
        <v>474</v>
      </c>
      <c r="F2706" s="5">
        <v>240</v>
      </c>
      <c r="G2706" s="5">
        <v>292</v>
      </c>
      <c r="H2706" s="5">
        <v>119</v>
      </c>
      <c r="I2706" s="5">
        <v>46</v>
      </c>
      <c r="J2706" s="5">
        <v>0</v>
      </c>
      <c r="K2706" s="5">
        <v>474</v>
      </c>
      <c r="L2706" s="5">
        <v>94</v>
      </c>
      <c r="M2706" s="5">
        <v>237</v>
      </c>
      <c r="N2706" s="5">
        <v>41</v>
      </c>
      <c r="O2706" s="6">
        <v>50.632911392405063</v>
      </c>
      <c r="P2706" s="6">
        <v>61.603375527426159</v>
      </c>
      <c r="Q2706" s="6">
        <v>25.105485232067512</v>
      </c>
      <c r="R2706" s="6">
        <v>9.7046413502109701</v>
      </c>
      <c r="S2706" s="6">
        <v>0</v>
      </c>
      <c r="T2706" s="6">
        <v>100</v>
      </c>
      <c r="U2706" s="6">
        <v>19.831223628691983</v>
      </c>
      <c r="V2706" s="6">
        <v>50</v>
      </c>
      <c r="W2706" s="6">
        <v>8.6497890295358655</v>
      </c>
      <c r="X2706" s="5">
        <v>180</v>
      </c>
      <c r="Y2706" s="5">
        <v>110</v>
      </c>
      <c r="Z2706" s="5">
        <v>24</v>
      </c>
      <c r="AA2706" s="5">
        <v>120</v>
      </c>
      <c r="AB2706" s="5">
        <v>72</v>
      </c>
      <c r="AC2706" s="5">
        <v>15</v>
      </c>
      <c r="AD2706" s="5">
        <v>60</v>
      </c>
      <c r="AE2706" s="5">
        <v>38</v>
      </c>
      <c r="AF2706" s="5">
        <v>9</v>
      </c>
      <c r="AG2706" s="6">
        <v>23.684210526315791</v>
      </c>
      <c r="AH2706" s="6">
        <v>63.333333333333336</v>
      </c>
      <c r="AI2706" s="3">
        <v>20.833333333333332</v>
      </c>
      <c r="AJ2706" s="3">
        <v>60</v>
      </c>
    </row>
    <row r="2707" spans="1:36" hidden="1" x14ac:dyDescent="0.2">
      <c r="A2707" s="1" t="str">
        <f t="shared" si="42"/>
        <v>HackneyWhite Other</v>
      </c>
      <c r="B2707" s="3" t="s">
        <v>653</v>
      </c>
      <c r="C2707" s="3" t="s">
        <v>654</v>
      </c>
      <c r="D2707" s="3" t="s">
        <v>705</v>
      </c>
      <c r="E2707" s="5">
        <v>39897</v>
      </c>
      <c r="F2707" s="5">
        <v>15631</v>
      </c>
      <c r="G2707" s="5">
        <v>19948</v>
      </c>
      <c r="H2707" s="5">
        <v>5115</v>
      </c>
      <c r="I2707" s="5">
        <v>4183</v>
      </c>
      <c r="J2707" s="5">
        <v>0</v>
      </c>
      <c r="K2707" s="5">
        <v>39897</v>
      </c>
      <c r="L2707" s="5">
        <v>9359</v>
      </c>
      <c r="M2707" s="5">
        <v>25880</v>
      </c>
      <c r="N2707" s="5">
        <v>3092</v>
      </c>
      <c r="O2707" s="6">
        <v>39.178384339674665</v>
      </c>
      <c r="P2707" s="6">
        <v>49.998746772940322</v>
      </c>
      <c r="Q2707" s="6">
        <v>12.820512820512821</v>
      </c>
      <c r="R2707" s="6">
        <v>10.484497581271775</v>
      </c>
      <c r="S2707" s="6">
        <v>0</v>
      </c>
      <c r="T2707" s="6">
        <v>100</v>
      </c>
      <c r="U2707" s="6">
        <v>23.457904103065392</v>
      </c>
      <c r="V2707" s="6">
        <v>64.867032608968088</v>
      </c>
      <c r="W2707" s="6">
        <v>7.7499561370529113</v>
      </c>
      <c r="X2707" s="5">
        <v>22313</v>
      </c>
      <c r="Y2707" s="5">
        <v>19119</v>
      </c>
      <c r="Z2707" s="5">
        <v>1273</v>
      </c>
      <c r="AA2707" s="5">
        <v>11254</v>
      </c>
      <c r="AB2707" s="5">
        <v>9423</v>
      </c>
      <c r="AC2707" s="5">
        <v>698</v>
      </c>
      <c r="AD2707" s="5">
        <v>11059</v>
      </c>
      <c r="AE2707" s="5">
        <v>9696</v>
      </c>
      <c r="AF2707" s="5">
        <v>575</v>
      </c>
      <c r="AG2707" s="6">
        <v>5.9302805280528057</v>
      </c>
      <c r="AH2707" s="6">
        <v>87.675196672393525</v>
      </c>
      <c r="AI2707" s="3">
        <v>7.4074074074074074</v>
      </c>
      <c r="AJ2707" s="3">
        <v>83.730229251821569</v>
      </c>
    </row>
    <row r="2708" spans="1:36" hidden="1" x14ac:dyDescent="0.2">
      <c r="A2708" s="1" t="str">
        <f t="shared" si="42"/>
        <v>HackneyMixed White and Black Caribbean</v>
      </c>
      <c r="B2708" s="3" t="s">
        <v>653</v>
      </c>
      <c r="C2708" s="3" t="s">
        <v>654</v>
      </c>
      <c r="D2708" s="3" t="s">
        <v>706</v>
      </c>
      <c r="E2708" s="5">
        <v>4989</v>
      </c>
      <c r="F2708" s="5">
        <v>2243</v>
      </c>
      <c r="G2708" s="5">
        <v>2812</v>
      </c>
      <c r="H2708" s="5">
        <v>863</v>
      </c>
      <c r="I2708" s="5">
        <v>638</v>
      </c>
      <c r="J2708" s="5">
        <v>0</v>
      </c>
      <c r="K2708" s="5">
        <v>4989</v>
      </c>
      <c r="L2708" s="5">
        <v>1155</v>
      </c>
      <c r="M2708" s="5">
        <v>2901</v>
      </c>
      <c r="N2708" s="5">
        <v>484</v>
      </c>
      <c r="O2708" s="6">
        <v>44.958909601122471</v>
      </c>
      <c r="P2708" s="6">
        <v>56.364000801763879</v>
      </c>
      <c r="Q2708" s="6">
        <v>17.298055722589698</v>
      </c>
      <c r="R2708" s="6">
        <v>12.78813389456805</v>
      </c>
      <c r="S2708" s="6">
        <v>0</v>
      </c>
      <c r="T2708" s="6">
        <v>100</v>
      </c>
      <c r="U2708" s="6">
        <v>23.150932050511123</v>
      </c>
      <c r="V2708" s="6">
        <v>58.14792543595911</v>
      </c>
      <c r="W2708" s="6">
        <v>9.7013429544998999</v>
      </c>
      <c r="X2708" s="5">
        <v>1633</v>
      </c>
      <c r="Y2708" s="5">
        <v>1273</v>
      </c>
      <c r="Z2708" s="5">
        <v>233</v>
      </c>
      <c r="AA2708" s="5">
        <v>962</v>
      </c>
      <c r="AB2708" s="5">
        <v>752</v>
      </c>
      <c r="AC2708" s="5">
        <v>153</v>
      </c>
      <c r="AD2708" s="5">
        <v>671</v>
      </c>
      <c r="AE2708" s="5">
        <v>521</v>
      </c>
      <c r="AF2708" s="5">
        <v>80</v>
      </c>
      <c r="AG2708" s="6">
        <v>15.355086372360844</v>
      </c>
      <c r="AH2708" s="6">
        <v>77.645305514157968</v>
      </c>
      <c r="AI2708" s="3">
        <v>20.345744680851062</v>
      </c>
      <c r="AJ2708" s="3">
        <v>78.170478170478177</v>
      </c>
    </row>
    <row r="2709" spans="1:36" hidden="1" x14ac:dyDescent="0.2">
      <c r="A2709" s="1" t="str">
        <f t="shared" si="42"/>
        <v>HackneyMixed White and Black African</v>
      </c>
      <c r="B2709" s="3" t="s">
        <v>653</v>
      </c>
      <c r="C2709" s="3" t="s">
        <v>654</v>
      </c>
      <c r="D2709" s="3" t="s">
        <v>707</v>
      </c>
      <c r="E2709" s="5">
        <v>2866</v>
      </c>
      <c r="F2709" s="5">
        <v>1434</v>
      </c>
      <c r="G2709" s="5">
        <v>1688</v>
      </c>
      <c r="H2709" s="5">
        <v>556</v>
      </c>
      <c r="I2709" s="5">
        <v>427</v>
      </c>
      <c r="J2709" s="5">
        <v>0</v>
      </c>
      <c r="K2709" s="5">
        <v>2866</v>
      </c>
      <c r="L2709" s="5">
        <v>668</v>
      </c>
      <c r="M2709" s="5">
        <v>1815</v>
      </c>
      <c r="N2709" s="5">
        <v>280</v>
      </c>
      <c r="O2709" s="6">
        <v>50.034891835310539</v>
      </c>
      <c r="P2709" s="6">
        <v>58.897418004187017</v>
      </c>
      <c r="Q2709" s="6">
        <v>19.399860432658759</v>
      </c>
      <c r="R2709" s="6">
        <v>14.898813677599442</v>
      </c>
      <c r="S2709" s="6">
        <v>0</v>
      </c>
      <c r="T2709" s="6">
        <v>100</v>
      </c>
      <c r="U2709" s="6">
        <v>23.307745987438938</v>
      </c>
      <c r="V2709" s="6">
        <v>63.32868108862526</v>
      </c>
      <c r="W2709" s="6">
        <v>9.7697138869504538</v>
      </c>
      <c r="X2709" s="5">
        <v>1044</v>
      </c>
      <c r="Y2709" s="5">
        <v>862</v>
      </c>
      <c r="Z2709" s="5">
        <v>140</v>
      </c>
      <c r="AA2709" s="5">
        <v>611</v>
      </c>
      <c r="AB2709" s="5">
        <v>502</v>
      </c>
      <c r="AC2709" s="5">
        <v>87</v>
      </c>
      <c r="AD2709" s="5">
        <v>433</v>
      </c>
      <c r="AE2709" s="5">
        <v>360</v>
      </c>
      <c r="AF2709" s="5">
        <v>53</v>
      </c>
      <c r="AG2709" s="6">
        <v>14.722222222222221</v>
      </c>
      <c r="AH2709" s="6">
        <v>83.140877598152429</v>
      </c>
      <c r="AI2709" s="3">
        <v>17.330677290836654</v>
      </c>
      <c r="AJ2709" s="3">
        <v>82.160392798690665</v>
      </c>
    </row>
    <row r="2710" spans="1:36" hidden="1" x14ac:dyDescent="0.2">
      <c r="A2710" s="1" t="str">
        <f t="shared" si="42"/>
        <v>HackneyMixed White and Asian</v>
      </c>
      <c r="B2710" s="3" t="s">
        <v>653</v>
      </c>
      <c r="C2710" s="3" t="s">
        <v>654</v>
      </c>
      <c r="D2710" s="3" t="s">
        <v>708</v>
      </c>
      <c r="E2710" s="5">
        <v>3020</v>
      </c>
      <c r="F2710" s="5">
        <v>1128</v>
      </c>
      <c r="G2710" s="5">
        <v>1327</v>
      </c>
      <c r="H2710" s="5">
        <v>345</v>
      </c>
      <c r="I2710" s="5">
        <v>324</v>
      </c>
      <c r="J2710" s="5">
        <v>0</v>
      </c>
      <c r="K2710" s="5">
        <v>3020</v>
      </c>
      <c r="L2710" s="5">
        <v>853</v>
      </c>
      <c r="M2710" s="5">
        <v>1957</v>
      </c>
      <c r="N2710" s="5">
        <v>258</v>
      </c>
      <c r="O2710" s="6">
        <v>37.350993377483441</v>
      </c>
      <c r="P2710" s="6">
        <v>43.940397350993379</v>
      </c>
      <c r="Q2710" s="6">
        <v>11.423841059602649</v>
      </c>
      <c r="R2710" s="6">
        <v>10.728476821192054</v>
      </c>
      <c r="S2710" s="6">
        <v>0</v>
      </c>
      <c r="T2710" s="6">
        <v>100</v>
      </c>
      <c r="U2710" s="6">
        <v>28.245033112582782</v>
      </c>
      <c r="V2710" s="6">
        <v>64.801324503311264</v>
      </c>
      <c r="W2710" s="6">
        <v>8.5430463576158946</v>
      </c>
      <c r="X2710" s="5">
        <v>1387</v>
      </c>
      <c r="Y2710" s="5">
        <v>1191</v>
      </c>
      <c r="Z2710" s="5">
        <v>76</v>
      </c>
      <c r="AA2710" s="5">
        <v>679</v>
      </c>
      <c r="AB2710" s="5">
        <v>558</v>
      </c>
      <c r="AC2710" s="5">
        <v>44</v>
      </c>
      <c r="AD2710" s="5">
        <v>708</v>
      </c>
      <c r="AE2710" s="5">
        <v>633</v>
      </c>
      <c r="AF2710" s="5">
        <v>32</v>
      </c>
      <c r="AG2710" s="6">
        <v>5.0552922590837284</v>
      </c>
      <c r="AH2710" s="6">
        <v>89.406779661016955</v>
      </c>
      <c r="AI2710" s="3">
        <v>7.8853046594982077</v>
      </c>
      <c r="AJ2710" s="3">
        <v>82.17967599410899</v>
      </c>
    </row>
    <row r="2711" spans="1:36" hidden="1" x14ac:dyDescent="0.2">
      <c r="A2711" s="1" t="str">
        <f t="shared" si="42"/>
        <v>HackneyMixed Other</v>
      </c>
      <c r="B2711" s="3" t="s">
        <v>653</v>
      </c>
      <c r="C2711" s="3" t="s">
        <v>654</v>
      </c>
      <c r="D2711" s="3" t="s">
        <v>709</v>
      </c>
      <c r="E2711" s="5">
        <v>4994</v>
      </c>
      <c r="F2711" s="5">
        <v>2192</v>
      </c>
      <c r="G2711" s="5">
        <v>2566</v>
      </c>
      <c r="H2711" s="5">
        <v>792</v>
      </c>
      <c r="I2711" s="5">
        <v>618</v>
      </c>
      <c r="J2711" s="5">
        <v>0</v>
      </c>
      <c r="K2711" s="5">
        <v>4994</v>
      </c>
      <c r="L2711" s="5">
        <v>1181</v>
      </c>
      <c r="M2711" s="5">
        <v>3246</v>
      </c>
      <c r="N2711" s="5">
        <v>417</v>
      </c>
      <c r="O2711" s="6">
        <v>43.892671205446533</v>
      </c>
      <c r="P2711" s="6">
        <v>51.381657989587502</v>
      </c>
      <c r="Q2711" s="6">
        <v>15.859030837004406</v>
      </c>
      <c r="R2711" s="6">
        <v>12.374849819783741</v>
      </c>
      <c r="S2711" s="6">
        <v>0</v>
      </c>
      <c r="T2711" s="6">
        <v>100</v>
      </c>
      <c r="U2711" s="6">
        <v>23.648378053664398</v>
      </c>
      <c r="V2711" s="6">
        <v>64.997997597116537</v>
      </c>
      <c r="W2711" s="6">
        <v>8.3500200240288347</v>
      </c>
      <c r="X2711" s="5">
        <v>2073</v>
      </c>
      <c r="Y2711" s="5">
        <v>1783</v>
      </c>
      <c r="Z2711" s="5">
        <v>152</v>
      </c>
      <c r="AA2711" s="5">
        <v>1086</v>
      </c>
      <c r="AB2711" s="5">
        <v>886</v>
      </c>
      <c r="AC2711" s="5">
        <v>101</v>
      </c>
      <c r="AD2711" s="5">
        <v>987</v>
      </c>
      <c r="AE2711" s="5">
        <v>897</v>
      </c>
      <c r="AF2711" s="5">
        <v>51</v>
      </c>
      <c r="AG2711" s="6">
        <v>5.6856187290969897</v>
      </c>
      <c r="AH2711" s="6">
        <v>90.881458966565347</v>
      </c>
      <c r="AI2711" s="3">
        <v>11.399548532731377</v>
      </c>
      <c r="AJ2711" s="3">
        <v>81.583793738489874</v>
      </c>
    </row>
    <row r="2712" spans="1:36" hidden="1" x14ac:dyDescent="0.2">
      <c r="A2712" s="1" t="str">
        <f t="shared" si="42"/>
        <v>HackneyIndian</v>
      </c>
      <c r="B2712" s="3" t="s">
        <v>653</v>
      </c>
      <c r="C2712" s="3" t="s">
        <v>654</v>
      </c>
      <c r="D2712" s="3" t="s">
        <v>710</v>
      </c>
      <c r="E2712" s="5">
        <v>7599</v>
      </c>
      <c r="F2712" s="5">
        <v>2449</v>
      </c>
      <c r="G2712" s="5">
        <v>3447</v>
      </c>
      <c r="H2712" s="5">
        <v>834</v>
      </c>
      <c r="I2712" s="5">
        <v>779</v>
      </c>
      <c r="J2712" s="5">
        <v>0</v>
      </c>
      <c r="K2712" s="5">
        <v>7599</v>
      </c>
      <c r="L2712" s="5">
        <v>1694</v>
      </c>
      <c r="M2712" s="5">
        <v>3862</v>
      </c>
      <c r="N2712" s="5">
        <v>558</v>
      </c>
      <c r="O2712" s="6">
        <v>32.227924726937758</v>
      </c>
      <c r="P2712" s="6">
        <v>45.361231741018557</v>
      </c>
      <c r="Q2712" s="6">
        <v>10.975128306356099</v>
      </c>
      <c r="R2712" s="6">
        <v>10.251348861692328</v>
      </c>
      <c r="S2712" s="6">
        <v>0</v>
      </c>
      <c r="T2712" s="6">
        <v>100</v>
      </c>
      <c r="U2712" s="6">
        <v>22.292406895644163</v>
      </c>
      <c r="V2712" s="6">
        <v>50.822476641663378</v>
      </c>
      <c r="W2712" s="6">
        <v>7.3430714567706277</v>
      </c>
      <c r="X2712" s="5">
        <v>3029</v>
      </c>
      <c r="Y2712" s="5">
        <v>2296</v>
      </c>
      <c r="Z2712" s="5">
        <v>211</v>
      </c>
      <c r="AA2712" s="5">
        <v>1450</v>
      </c>
      <c r="AB2712" s="5">
        <v>1068</v>
      </c>
      <c r="AC2712" s="5">
        <v>115</v>
      </c>
      <c r="AD2712" s="5">
        <v>1579</v>
      </c>
      <c r="AE2712" s="5">
        <v>1228</v>
      </c>
      <c r="AF2712" s="5">
        <v>96</v>
      </c>
      <c r="AG2712" s="6">
        <v>7.8175895765472312</v>
      </c>
      <c r="AH2712" s="6">
        <v>77.770740975300825</v>
      </c>
      <c r="AI2712" s="3">
        <v>10.767790262172285</v>
      </c>
      <c r="AJ2712" s="3">
        <v>73.65517241379311</v>
      </c>
    </row>
    <row r="2713" spans="1:36" hidden="1" x14ac:dyDescent="0.2">
      <c r="A2713" s="1" t="str">
        <f t="shared" si="42"/>
        <v>HackneyPakistani</v>
      </c>
      <c r="B2713" s="3" t="s">
        <v>653</v>
      </c>
      <c r="C2713" s="3" t="s">
        <v>654</v>
      </c>
      <c r="D2713" s="3" t="s">
        <v>711</v>
      </c>
      <c r="E2713" s="5">
        <v>1905</v>
      </c>
      <c r="F2713" s="5">
        <v>649</v>
      </c>
      <c r="G2713" s="5">
        <v>915</v>
      </c>
      <c r="H2713" s="5">
        <v>270</v>
      </c>
      <c r="I2713" s="5">
        <v>212</v>
      </c>
      <c r="J2713" s="5">
        <v>0</v>
      </c>
      <c r="K2713" s="5">
        <v>1905</v>
      </c>
      <c r="L2713" s="5">
        <v>442</v>
      </c>
      <c r="M2713" s="5">
        <v>994</v>
      </c>
      <c r="N2713" s="5">
        <v>156</v>
      </c>
      <c r="O2713" s="6">
        <v>34.068241469816272</v>
      </c>
      <c r="P2713" s="6">
        <v>48.031496062992126</v>
      </c>
      <c r="Q2713" s="6">
        <v>14.173228346456693</v>
      </c>
      <c r="R2713" s="6">
        <v>11.128608923884514</v>
      </c>
      <c r="S2713" s="6">
        <v>0</v>
      </c>
      <c r="T2713" s="6">
        <v>100</v>
      </c>
      <c r="U2713" s="6">
        <v>23.202099737532809</v>
      </c>
      <c r="V2713" s="6">
        <v>52.178477690288716</v>
      </c>
      <c r="W2713" s="6">
        <v>8.1889763779527556</v>
      </c>
      <c r="X2713" s="5">
        <v>769</v>
      </c>
      <c r="Y2713" s="5">
        <v>549</v>
      </c>
      <c r="Z2713" s="5">
        <v>77</v>
      </c>
      <c r="AA2713" s="5">
        <v>384</v>
      </c>
      <c r="AB2713" s="5">
        <v>269</v>
      </c>
      <c r="AC2713" s="5">
        <v>39</v>
      </c>
      <c r="AD2713" s="5">
        <v>385</v>
      </c>
      <c r="AE2713" s="5">
        <v>280</v>
      </c>
      <c r="AF2713" s="5">
        <v>38</v>
      </c>
      <c r="AG2713" s="6">
        <v>13.571428571428571</v>
      </c>
      <c r="AH2713" s="6">
        <v>72.727272727272734</v>
      </c>
      <c r="AI2713" s="3">
        <v>14.49814126394052</v>
      </c>
      <c r="AJ2713" s="3">
        <v>70.052083333333329</v>
      </c>
    </row>
    <row r="2714" spans="1:36" hidden="1" x14ac:dyDescent="0.2">
      <c r="A2714" s="1" t="str">
        <f t="shared" si="42"/>
        <v>HackneyBangladeshi</v>
      </c>
      <c r="B2714" s="3" t="s">
        <v>653</v>
      </c>
      <c r="C2714" s="3" t="s">
        <v>654</v>
      </c>
      <c r="D2714" s="3" t="s">
        <v>712</v>
      </c>
      <c r="E2714" s="5">
        <v>6180</v>
      </c>
      <c r="F2714" s="5">
        <v>3180</v>
      </c>
      <c r="G2714" s="5">
        <v>3842</v>
      </c>
      <c r="H2714" s="5">
        <v>1381</v>
      </c>
      <c r="I2714" s="5">
        <v>882</v>
      </c>
      <c r="J2714" s="5">
        <v>0</v>
      </c>
      <c r="K2714" s="5">
        <v>6180</v>
      </c>
      <c r="L2714" s="5">
        <v>1623</v>
      </c>
      <c r="M2714" s="5">
        <v>3752</v>
      </c>
      <c r="N2714" s="5">
        <v>697</v>
      </c>
      <c r="O2714" s="6">
        <v>51.456310679611647</v>
      </c>
      <c r="P2714" s="6">
        <v>62.168284789644012</v>
      </c>
      <c r="Q2714" s="6">
        <v>22.346278317152105</v>
      </c>
      <c r="R2714" s="6">
        <v>14.271844660194175</v>
      </c>
      <c r="S2714" s="6">
        <v>0</v>
      </c>
      <c r="T2714" s="6">
        <v>100</v>
      </c>
      <c r="U2714" s="6">
        <v>26.262135922330096</v>
      </c>
      <c r="V2714" s="6">
        <v>60.711974110032365</v>
      </c>
      <c r="W2714" s="6">
        <v>11.278317152103559</v>
      </c>
      <c r="X2714" s="5">
        <v>2143</v>
      </c>
      <c r="Y2714" s="5">
        <v>1350</v>
      </c>
      <c r="Z2714" s="5">
        <v>248</v>
      </c>
      <c r="AA2714" s="5">
        <v>1318</v>
      </c>
      <c r="AB2714" s="5">
        <v>789</v>
      </c>
      <c r="AC2714" s="5">
        <v>145</v>
      </c>
      <c r="AD2714" s="5">
        <v>825</v>
      </c>
      <c r="AE2714" s="5">
        <v>561</v>
      </c>
      <c r="AF2714" s="5">
        <v>103</v>
      </c>
      <c r="AG2714" s="6">
        <v>18.360071301247771</v>
      </c>
      <c r="AH2714" s="6">
        <v>68</v>
      </c>
      <c r="AI2714" s="3">
        <v>18.377693282636248</v>
      </c>
      <c r="AJ2714" s="3">
        <v>59.86342943854325</v>
      </c>
    </row>
    <row r="2715" spans="1:36" hidden="1" x14ac:dyDescent="0.2">
      <c r="A2715" s="1" t="str">
        <f t="shared" si="42"/>
        <v>HackneyChinese</v>
      </c>
      <c r="B2715" s="3" t="s">
        <v>653</v>
      </c>
      <c r="C2715" s="3" t="s">
        <v>654</v>
      </c>
      <c r="D2715" s="3" t="s">
        <v>713</v>
      </c>
      <c r="E2715" s="5">
        <v>3436</v>
      </c>
      <c r="F2715" s="5">
        <v>1755</v>
      </c>
      <c r="G2715" s="5">
        <v>1933</v>
      </c>
      <c r="H2715" s="5">
        <v>595</v>
      </c>
      <c r="I2715" s="5">
        <v>490</v>
      </c>
      <c r="J2715" s="5">
        <v>0</v>
      </c>
      <c r="K2715" s="5">
        <v>3436</v>
      </c>
      <c r="L2715" s="5">
        <v>892</v>
      </c>
      <c r="M2715" s="5">
        <v>2385</v>
      </c>
      <c r="N2715" s="5">
        <v>251</v>
      </c>
      <c r="O2715" s="6">
        <v>51.076833527357394</v>
      </c>
      <c r="P2715" s="6">
        <v>56.257275902211873</v>
      </c>
      <c r="Q2715" s="6">
        <v>17.316647264260769</v>
      </c>
      <c r="R2715" s="6">
        <v>14.260768335273575</v>
      </c>
      <c r="S2715" s="6">
        <v>0</v>
      </c>
      <c r="T2715" s="6">
        <v>100</v>
      </c>
      <c r="U2715" s="6">
        <v>25.960419091967402</v>
      </c>
      <c r="V2715" s="6">
        <v>69.412107101280554</v>
      </c>
      <c r="W2715" s="6">
        <v>7.3050058207217692</v>
      </c>
      <c r="X2715" s="5">
        <v>1520</v>
      </c>
      <c r="Y2715" s="5">
        <v>1306</v>
      </c>
      <c r="Z2715" s="5">
        <v>101</v>
      </c>
      <c r="AA2715" s="5">
        <v>860</v>
      </c>
      <c r="AB2715" s="5">
        <v>718</v>
      </c>
      <c r="AC2715" s="5">
        <v>65</v>
      </c>
      <c r="AD2715" s="5">
        <v>660</v>
      </c>
      <c r="AE2715" s="5">
        <v>588</v>
      </c>
      <c r="AF2715" s="5">
        <v>36</v>
      </c>
      <c r="AG2715" s="6">
        <v>6.1224489795918364</v>
      </c>
      <c r="AH2715" s="6">
        <v>89.090909090909093</v>
      </c>
      <c r="AI2715" s="3">
        <v>9.0529247910863511</v>
      </c>
      <c r="AJ2715" s="3">
        <v>83.488372093023258</v>
      </c>
    </row>
    <row r="2716" spans="1:36" hidden="1" x14ac:dyDescent="0.2">
      <c r="A2716" s="1" t="str">
        <f t="shared" si="42"/>
        <v>HackneyAsian Other</v>
      </c>
      <c r="B2716" s="3" t="s">
        <v>653</v>
      </c>
      <c r="C2716" s="3" t="s">
        <v>654</v>
      </c>
      <c r="D2716" s="3" t="s">
        <v>714</v>
      </c>
      <c r="E2716" s="5">
        <v>6747</v>
      </c>
      <c r="F2716" s="5">
        <v>3228</v>
      </c>
      <c r="G2716" s="5">
        <v>3817</v>
      </c>
      <c r="H2716" s="5">
        <v>1225</v>
      </c>
      <c r="I2716" s="5">
        <v>1005</v>
      </c>
      <c r="J2716" s="5">
        <v>0</v>
      </c>
      <c r="K2716" s="5">
        <v>6747</v>
      </c>
      <c r="L2716" s="5">
        <v>1629</v>
      </c>
      <c r="M2716" s="5">
        <v>4472</v>
      </c>
      <c r="N2716" s="5">
        <v>702</v>
      </c>
      <c r="O2716" s="6">
        <v>47.843485993775012</v>
      </c>
      <c r="P2716" s="6">
        <v>56.573291833407438</v>
      </c>
      <c r="Q2716" s="6">
        <v>18.156217578182897</v>
      </c>
      <c r="R2716" s="6">
        <v>14.895509115162294</v>
      </c>
      <c r="S2716" s="6">
        <v>0</v>
      </c>
      <c r="T2716" s="6">
        <v>100</v>
      </c>
      <c r="U2716" s="6">
        <v>24.144064028457091</v>
      </c>
      <c r="V2716" s="6">
        <v>66.28131021194605</v>
      </c>
      <c r="W2716" s="6">
        <v>10.404624277456648</v>
      </c>
      <c r="X2716" s="5">
        <v>2997</v>
      </c>
      <c r="Y2716" s="5">
        <v>2345</v>
      </c>
      <c r="Z2716" s="5">
        <v>198</v>
      </c>
      <c r="AA2716" s="5">
        <v>1731</v>
      </c>
      <c r="AB2716" s="5">
        <v>1322</v>
      </c>
      <c r="AC2716" s="5">
        <v>126</v>
      </c>
      <c r="AD2716" s="5">
        <v>1266</v>
      </c>
      <c r="AE2716" s="5">
        <v>1023</v>
      </c>
      <c r="AF2716" s="5">
        <v>72</v>
      </c>
      <c r="AG2716" s="6">
        <v>7.0381231671554252</v>
      </c>
      <c r="AH2716" s="6">
        <v>80.805687203791464</v>
      </c>
      <c r="AI2716" s="3">
        <v>9.5310136157337375</v>
      </c>
      <c r="AJ2716" s="3">
        <v>76.372039283651063</v>
      </c>
    </row>
    <row r="2717" spans="1:36" hidden="1" x14ac:dyDescent="0.2">
      <c r="A2717" s="1" t="str">
        <f t="shared" si="42"/>
        <v>HackneyBlack African</v>
      </c>
      <c r="B2717" s="3" t="s">
        <v>653</v>
      </c>
      <c r="C2717" s="3" t="s">
        <v>654</v>
      </c>
      <c r="D2717" s="3" t="s">
        <v>715</v>
      </c>
      <c r="E2717" s="5">
        <v>27976</v>
      </c>
      <c r="F2717" s="5">
        <v>15741</v>
      </c>
      <c r="G2717" s="5">
        <v>18902</v>
      </c>
      <c r="H2717" s="5">
        <v>6398</v>
      </c>
      <c r="I2717" s="5">
        <v>4269</v>
      </c>
      <c r="J2717" s="5">
        <v>0</v>
      </c>
      <c r="K2717" s="5">
        <v>27976</v>
      </c>
      <c r="L2717" s="5">
        <v>5774</v>
      </c>
      <c r="M2717" s="5">
        <v>17031</v>
      </c>
      <c r="N2717" s="5">
        <v>2975</v>
      </c>
      <c r="O2717" s="6">
        <v>56.266085215899345</v>
      </c>
      <c r="P2717" s="6">
        <v>67.565055762081784</v>
      </c>
      <c r="Q2717" s="6">
        <v>22.869602516442665</v>
      </c>
      <c r="R2717" s="6">
        <v>15.259508149842722</v>
      </c>
      <c r="S2717" s="6">
        <v>0</v>
      </c>
      <c r="T2717" s="6">
        <v>100</v>
      </c>
      <c r="U2717" s="6">
        <v>20.639119245067199</v>
      </c>
      <c r="V2717" s="6">
        <v>60.877180440377465</v>
      </c>
      <c r="W2717" s="6">
        <v>10.634114955676294</v>
      </c>
      <c r="X2717" s="5">
        <v>10211</v>
      </c>
      <c r="Y2717" s="5">
        <v>8287</v>
      </c>
      <c r="Z2717" s="5">
        <v>1555</v>
      </c>
      <c r="AA2717" s="5">
        <v>7270</v>
      </c>
      <c r="AB2717" s="5">
        <v>5876</v>
      </c>
      <c r="AC2717" s="5">
        <v>1104</v>
      </c>
      <c r="AD2717" s="5">
        <v>2941</v>
      </c>
      <c r="AE2717" s="5">
        <v>2411</v>
      </c>
      <c r="AF2717" s="5">
        <v>451</v>
      </c>
      <c r="AG2717" s="6">
        <v>18.70593114890087</v>
      </c>
      <c r="AH2717" s="6">
        <v>81.978918735124111</v>
      </c>
      <c r="AI2717" s="3">
        <v>18.788291354663038</v>
      </c>
      <c r="AJ2717" s="3">
        <v>80.825309491059144</v>
      </c>
    </row>
    <row r="2718" spans="1:36" hidden="1" x14ac:dyDescent="0.2">
      <c r="A2718" s="1" t="str">
        <f t="shared" si="42"/>
        <v>HackneyBlack Caribbean</v>
      </c>
      <c r="B2718" s="3" t="s">
        <v>653</v>
      </c>
      <c r="C2718" s="3" t="s">
        <v>654</v>
      </c>
      <c r="D2718" s="3" t="s">
        <v>716</v>
      </c>
      <c r="E2718" s="5">
        <v>19168</v>
      </c>
      <c r="F2718" s="5">
        <v>9259</v>
      </c>
      <c r="G2718" s="5">
        <v>11336</v>
      </c>
      <c r="H2718" s="5">
        <v>3596</v>
      </c>
      <c r="I2718" s="5">
        <v>2521</v>
      </c>
      <c r="J2718" s="5">
        <v>0</v>
      </c>
      <c r="K2718" s="5">
        <v>19168</v>
      </c>
      <c r="L2718" s="5">
        <v>4372</v>
      </c>
      <c r="M2718" s="5">
        <v>10493</v>
      </c>
      <c r="N2718" s="5">
        <v>1880</v>
      </c>
      <c r="O2718" s="6">
        <v>48.304465776293824</v>
      </c>
      <c r="P2718" s="6">
        <v>59.14023372287145</v>
      </c>
      <c r="Q2718" s="6">
        <v>18.76043405676127</v>
      </c>
      <c r="R2718" s="6">
        <v>13.152128547579299</v>
      </c>
      <c r="S2718" s="6">
        <v>0</v>
      </c>
      <c r="T2718" s="6">
        <v>100</v>
      </c>
      <c r="U2718" s="6">
        <v>22.808848080133554</v>
      </c>
      <c r="V2718" s="6">
        <v>54.742278797996661</v>
      </c>
      <c r="W2718" s="6">
        <v>9.8080133555926547</v>
      </c>
      <c r="X2718" s="5">
        <v>6550</v>
      </c>
      <c r="Y2718" s="5">
        <v>5323</v>
      </c>
      <c r="Z2718" s="5">
        <v>1106</v>
      </c>
      <c r="AA2718" s="5">
        <v>4008</v>
      </c>
      <c r="AB2718" s="5">
        <v>3220</v>
      </c>
      <c r="AC2718" s="5">
        <v>687</v>
      </c>
      <c r="AD2718" s="5">
        <v>2542</v>
      </c>
      <c r="AE2718" s="5">
        <v>2103</v>
      </c>
      <c r="AF2718" s="5">
        <v>419</v>
      </c>
      <c r="AG2718" s="6">
        <v>19.923918212077982</v>
      </c>
      <c r="AH2718" s="6">
        <v>82.730133752950437</v>
      </c>
      <c r="AI2718" s="3">
        <v>21.335403726708076</v>
      </c>
      <c r="AJ2718" s="3">
        <v>80.339321357285428</v>
      </c>
    </row>
    <row r="2719" spans="1:36" hidden="1" x14ac:dyDescent="0.2">
      <c r="A2719" s="1" t="str">
        <f t="shared" si="42"/>
        <v>HackneyBlack Other</v>
      </c>
      <c r="B2719" s="3" t="s">
        <v>653</v>
      </c>
      <c r="C2719" s="3" t="s">
        <v>654</v>
      </c>
      <c r="D2719" s="3" t="s">
        <v>717</v>
      </c>
      <c r="E2719" s="5">
        <v>9714</v>
      </c>
      <c r="F2719" s="5">
        <v>5022</v>
      </c>
      <c r="G2719" s="5">
        <v>6043</v>
      </c>
      <c r="H2719" s="5">
        <v>2118</v>
      </c>
      <c r="I2719" s="5">
        <v>1457</v>
      </c>
      <c r="J2719" s="5">
        <v>0</v>
      </c>
      <c r="K2719" s="5">
        <v>9714</v>
      </c>
      <c r="L2719" s="5">
        <v>2107</v>
      </c>
      <c r="M2719" s="5">
        <v>5570</v>
      </c>
      <c r="N2719" s="5">
        <v>976</v>
      </c>
      <c r="O2719" s="6">
        <v>51.698579369981474</v>
      </c>
      <c r="P2719" s="6">
        <v>62.209182623018322</v>
      </c>
      <c r="Q2719" s="6">
        <v>21.803582458307599</v>
      </c>
      <c r="R2719" s="6">
        <v>14.998970557957588</v>
      </c>
      <c r="S2719" s="6">
        <v>0</v>
      </c>
      <c r="T2719" s="6">
        <v>100</v>
      </c>
      <c r="U2719" s="6">
        <v>21.690343833642167</v>
      </c>
      <c r="V2719" s="6">
        <v>57.339921762404778</v>
      </c>
      <c r="W2719" s="6">
        <v>10.047354333950999</v>
      </c>
      <c r="X2719" s="5">
        <v>3728</v>
      </c>
      <c r="Y2719" s="5">
        <v>2938</v>
      </c>
      <c r="Z2719" s="5">
        <v>705</v>
      </c>
      <c r="AA2719" s="5">
        <v>2301</v>
      </c>
      <c r="AB2719" s="5">
        <v>1768</v>
      </c>
      <c r="AC2719" s="5">
        <v>414</v>
      </c>
      <c r="AD2719" s="5">
        <v>1427</v>
      </c>
      <c r="AE2719" s="5">
        <v>1170</v>
      </c>
      <c r="AF2719" s="5">
        <v>291</v>
      </c>
      <c r="AG2719" s="6">
        <v>24.871794871794872</v>
      </c>
      <c r="AH2719" s="6">
        <v>81.990189208128939</v>
      </c>
      <c r="AI2719" s="3">
        <v>23.41628959276018</v>
      </c>
      <c r="AJ2719" s="3">
        <v>76.836158192090394</v>
      </c>
    </row>
    <row r="2720" spans="1:36" hidden="1" x14ac:dyDescent="0.2">
      <c r="A2720" s="1" t="str">
        <f t="shared" si="42"/>
        <v>HackneyArab</v>
      </c>
      <c r="B2720" s="3" t="s">
        <v>653</v>
      </c>
      <c r="C2720" s="3" t="s">
        <v>654</v>
      </c>
      <c r="D2720" s="3" t="s">
        <v>699</v>
      </c>
      <c r="E2720" s="5">
        <v>1721</v>
      </c>
      <c r="F2720" s="5">
        <v>834</v>
      </c>
      <c r="G2720" s="5">
        <v>1031</v>
      </c>
      <c r="H2720" s="5">
        <v>340</v>
      </c>
      <c r="I2720" s="5">
        <v>190</v>
      </c>
      <c r="J2720" s="5">
        <v>0</v>
      </c>
      <c r="K2720" s="5">
        <v>1721</v>
      </c>
      <c r="L2720" s="5">
        <v>379</v>
      </c>
      <c r="M2720" s="5">
        <v>1116</v>
      </c>
      <c r="N2720" s="5">
        <v>172</v>
      </c>
      <c r="O2720" s="6">
        <v>48.460197559558395</v>
      </c>
      <c r="P2720" s="6">
        <v>59.907030796048808</v>
      </c>
      <c r="Q2720" s="6">
        <v>19.755955839628122</v>
      </c>
      <c r="R2720" s="6">
        <v>11.04009296920395</v>
      </c>
      <c r="S2720" s="6">
        <v>0</v>
      </c>
      <c r="T2720" s="6">
        <v>100</v>
      </c>
      <c r="U2720" s="6">
        <v>22.022080185938407</v>
      </c>
      <c r="V2720" s="6">
        <v>64.846019755955837</v>
      </c>
      <c r="W2720" s="6">
        <v>9.9941894247530509</v>
      </c>
      <c r="X2720" s="5">
        <v>717</v>
      </c>
      <c r="Y2720" s="5">
        <v>490</v>
      </c>
      <c r="Z2720" s="5">
        <v>79</v>
      </c>
      <c r="AA2720" s="5">
        <v>445</v>
      </c>
      <c r="AB2720" s="5">
        <v>290</v>
      </c>
      <c r="AC2720" s="5">
        <v>50</v>
      </c>
      <c r="AD2720" s="5">
        <v>272</v>
      </c>
      <c r="AE2720" s="5">
        <v>200</v>
      </c>
      <c r="AF2720" s="5">
        <v>29</v>
      </c>
      <c r="AG2720" s="6">
        <v>14.5</v>
      </c>
      <c r="AH2720" s="6">
        <v>73.529411764705884</v>
      </c>
      <c r="AI2720" s="3">
        <v>17.241379310344829</v>
      </c>
      <c r="AJ2720" s="3">
        <v>65.168539325842701</v>
      </c>
    </row>
    <row r="2721" spans="1:36" hidden="1" x14ac:dyDescent="0.2">
      <c r="A2721" s="1" t="str">
        <f t="shared" si="42"/>
        <v>HackneyOther</v>
      </c>
      <c r="B2721" s="3" t="s">
        <v>653</v>
      </c>
      <c r="C2721" s="3" t="s">
        <v>654</v>
      </c>
      <c r="D2721" s="3" t="s">
        <v>718</v>
      </c>
      <c r="E2721" s="5">
        <v>11338</v>
      </c>
      <c r="F2721" s="5">
        <v>4875</v>
      </c>
      <c r="G2721" s="5">
        <v>6887</v>
      </c>
      <c r="H2721" s="5">
        <v>1638</v>
      </c>
      <c r="I2721" s="5">
        <v>1118</v>
      </c>
      <c r="J2721" s="5">
        <v>0</v>
      </c>
      <c r="K2721" s="5">
        <v>11338</v>
      </c>
      <c r="L2721" s="5">
        <v>1956</v>
      </c>
      <c r="M2721" s="5">
        <v>7037</v>
      </c>
      <c r="N2721" s="5">
        <v>836</v>
      </c>
      <c r="O2721" s="6">
        <v>42.997001234785678</v>
      </c>
      <c r="P2721" s="6">
        <v>60.74263538542953</v>
      </c>
      <c r="Q2721" s="6">
        <v>14.446992414887987</v>
      </c>
      <c r="R2721" s="6">
        <v>9.8606456165108476</v>
      </c>
      <c r="S2721" s="6">
        <v>0</v>
      </c>
      <c r="T2721" s="6">
        <v>100</v>
      </c>
      <c r="U2721" s="6">
        <v>17.251719880049393</v>
      </c>
      <c r="V2721" s="6">
        <v>62.065620038807552</v>
      </c>
      <c r="W2721" s="6">
        <v>7.3734344681601698</v>
      </c>
      <c r="X2721" s="5">
        <v>4277</v>
      </c>
      <c r="Y2721" s="5">
        <v>2931</v>
      </c>
      <c r="Z2721" s="5">
        <v>348</v>
      </c>
      <c r="AA2721" s="5">
        <v>2345</v>
      </c>
      <c r="AB2721" s="5">
        <v>1537</v>
      </c>
      <c r="AC2721" s="5">
        <v>195</v>
      </c>
      <c r="AD2721" s="5">
        <v>1932</v>
      </c>
      <c r="AE2721" s="5">
        <v>1394</v>
      </c>
      <c r="AF2721" s="5">
        <v>153</v>
      </c>
      <c r="AG2721" s="6">
        <v>10.975609756097562</v>
      </c>
      <c r="AH2721" s="6">
        <v>72.153209109730852</v>
      </c>
      <c r="AI2721" s="3">
        <v>12.687052700065061</v>
      </c>
      <c r="AJ2721" s="3">
        <v>65.543710021321957</v>
      </c>
    </row>
    <row r="2722" spans="1:36" x14ac:dyDescent="0.2">
      <c r="A2722" s="1" t="str">
        <f t="shared" si="42"/>
        <v>HaltonAll people</v>
      </c>
      <c r="B2722" s="3" t="s">
        <v>58</v>
      </c>
      <c r="C2722" s="3" t="s">
        <v>59</v>
      </c>
      <c r="D2722" s="3" t="s">
        <v>700</v>
      </c>
      <c r="E2722" s="5">
        <v>125746</v>
      </c>
      <c r="F2722" s="5">
        <v>33330</v>
      </c>
      <c r="G2722" s="5">
        <v>30726</v>
      </c>
      <c r="H2722" s="5">
        <v>53467</v>
      </c>
      <c r="I2722" s="5">
        <v>61131</v>
      </c>
      <c r="J2722" s="5">
        <v>16842</v>
      </c>
      <c r="K2722" s="5">
        <v>0</v>
      </c>
      <c r="L2722" s="5">
        <v>23419</v>
      </c>
      <c r="M2722" s="5">
        <v>6692</v>
      </c>
      <c r="N2722" s="5">
        <v>9476</v>
      </c>
      <c r="O2722" s="6">
        <v>26.505813306188667</v>
      </c>
      <c r="P2722" s="6">
        <v>24.434972086587248</v>
      </c>
      <c r="Q2722" s="6">
        <v>42.519841585418227</v>
      </c>
      <c r="R2722" s="6">
        <v>48.614667663384921</v>
      </c>
      <c r="S2722" s="6">
        <v>13.393666597744661</v>
      </c>
      <c r="T2722" s="6">
        <v>0</v>
      </c>
      <c r="U2722" s="6">
        <v>18.624051659694942</v>
      </c>
      <c r="V2722" s="6">
        <v>5.3218392632767646</v>
      </c>
      <c r="W2722" s="6">
        <v>7.5358261893022442</v>
      </c>
      <c r="X2722" s="5">
        <v>41664</v>
      </c>
      <c r="Y2722" s="5">
        <v>35643</v>
      </c>
      <c r="Z2722" s="5">
        <v>2625</v>
      </c>
      <c r="AA2722" s="5">
        <v>12611</v>
      </c>
      <c r="AB2722" s="5">
        <v>9816</v>
      </c>
      <c r="AC2722" s="5">
        <v>1190</v>
      </c>
      <c r="AD2722" s="5">
        <v>29053</v>
      </c>
      <c r="AE2722" s="5">
        <v>25827</v>
      </c>
      <c r="AF2722" s="5">
        <v>1435</v>
      </c>
      <c r="AG2722" s="6">
        <v>5.5562008750532392</v>
      </c>
      <c r="AH2722" s="6">
        <v>88.896155302378418</v>
      </c>
      <c r="AI2722" s="3">
        <v>12.123064384678077</v>
      </c>
      <c r="AJ2722" s="3">
        <v>77.836809134882245</v>
      </c>
    </row>
    <row r="2723" spans="1:36" hidden="1" x14ac:dyDescent="0.2">
      <c r="A2723" s="1" t="str">
        <f t="shared" si="42"/>
        <v>HaltonWhite British</v>
      </c>
      <c r="B2723" s="3" t="s">
        <v>58</v>
      </c>
      <c r="C2723" s="3" t="s">
        <v>59</v>
      </c>
      <c r="D2723" s="3" t="s">
        <v>701</v>
      </c>
      <c r="E2723" s="5">
        <v>121210</v>
      </c>
      <c r="F2723" s="5">
        <v>31916</v>
      </c>
      <c r="G2723" s="5">
        <v>29443</v>
      </c>
      <c r="H2723" s="5">
        <v>51339</v>
      </c>
      <c r="I2723" s="5">
        <v>58844</v>
      </c>
      <c r="J2723" s="5">
        <v>16176</v>
      </c>
      <c r="K2723" s="5">
        <v>0</v>
      </c>
      <c r="L2723" s="5">
        <v>22388</v>
      </c>
      <c r="M2723" s="5">
        <v>6350</v>
      </c>
      <c r="N2723" s="5">
        <v>9092</v>
      </c>
      <c r="O2723" s="6">
        <v>26.331160795313917</v>
      </c>
      <c r="P2723" s="6">
        <v>24.290900090751588</v>
      </c>
      <c r="Q2723" s="6">
        <v>42.355416219783848</v>
      </c>
      <c r="R2723" s="6">
        <v>48.547149575117565</v>
      </c>
      <c r="S2723" s="6">
        <v>13.345433545087038</v>
      </c>
      <c r="T2723" s="6">
        <v>0</v>
      </c>
      <c r="U2723" s="6">
        <v>18.470423232406567</v>
      </c>
      <c r="V2723" s="6">
        <v>5.2388416797293953</v>
      </c>
      <c r="W2723" s="6">
        <v>7.5010312680471909</v>
      </c>
      <c r="X2723" s="5">
        <v>39890</v>
      </c>
      <c r="Y2723" s="5">
        <v>34094</v>
      </c>
      <c r="Z2723" s="5">
        <v>2512</v>
      </c>
      <c r="AA2723" s="5">
        <v>12033</v>
      </c>
      <c r="AB2723" s="5">
        <v>9322</v>
      </c>
      <c r="AC2723" s="5">
        <v>1142</v>
      </c>
      <c r="AD2723" s="5">
        <v>27857</v>
      </c>
      <c r="AE2723" s="5">
        <v>24772</v>
      </c>
      <c r="AF2723" s="5">
        <v>1370</v>
      </c>
      <c r="AG2723" s="6">
        <v>5.5304375908283543</v>
      </c>
      <c r="AH2723" s="6">
        <v>88.925584233765306</v>
      </c>
      <c r="AI2723" s="3">
        <v>12.250590002145463</v>
      </c>
      <c r="AJ2723" s="3">
        <v>77.470290035735061</v>
      </c>
    </row>
    <row r="2724" spans="1:36" hidden="1" x14ac:dyDescent="0.2">
      <c r="A2724" s="1" t="str">
        <f t="shared" si="42"/>
        <v>HaltonMinorities - all other than White British</v>
      </c>
      <c r="B2724" s="3" t="s">
        <v>58</v>
      </c>
      <c r="C2724" s="3" t="s">
        <v>59</v>
      </c>
      <c r="D2724" s="3" t="s">
        <v>702</v>
      </c>
      <c r="E2724" s="5">
        <v>4536</v>
      </c>
      <c r="F2724" s="5">
        <v>1414</v>
      </c>
      <c r="G2724" s="5">
        <v>1283</v>
      </c>
      <c r="H2724" s="5">
        <v>2128</v>
      </c>
      <c r="I2724" s="5">
        <v>2287</v>
      </c>
      <c r="J2724" s="5">
        <v>666</v>
      </c>
      <c r="K2724" s="5">
        <v>0</v>
      </c>
      <c r="L2724" s="5">
        <v>1031</v>
      </c>
      <c r="M2724" s="5">
        <v>342</v>
      </c>
      <c r="N2724" s="5">
        <v>384</v>
      </c>
      <c r="O2724" s="6">
        <v>31.172839506172838</v>
      </c>
      <c r="P2724" s="6">
        <v>28.284832451499117</v>
      </c>
      <c r="Q2724" s="6">
        <v>46.913580246913583</v>
      </c>
      <c r="R2724" s="6">
        <v>50.418871252204589</v>
      </c>
      <c r="S2724" s="6">
        <v>14.682539682539682</v>
      </c>
      <c r="T2724" s="6">
        <v>0</v>
      </c>
      <c r="U2724" s="6">
        <v>22.729276895943563</v>
      </c>
      <c r="V2724" s="6">
        <v>7.5396825396825395</v>
      </c>
      <c r="W2724" s="6">
        <v>8.4656084656084651</v>
      </c>
      <c r="X2724" s="5">
        <v>1774</v>
      </c>
      <c r="Y2724" s="5">
        <v>1549</v>
      </c>
      <c r="Z2724" s="5">
        <v>113</v>
      </c>
      <c r="AA2724" s="5">
        <v>578</v>
      </c>
      <c r="AB2724" s="5">
        <v>494</v>
      </c>
      <c r="AC2724" s="5">
        <v>48</v>
      </c>
      <c r="AD2724" s="5">
        <v>1196</v>
      </c>
      <c r="AE2724" s="5">
        <v>1055</v>
      </c>
      <c r="AF2724" s="5">
        <v>65</v>
      </c>
      <c r="AG2724" s="6">
        <v>6.1611374407582939</v>
      </c>
      <c r="AH2724" s="6">
        <v>88.210702341137122</v>
      </c>
      <c r="AI2724" s="3">
        <v>9.7165991902834001</v>
      </c>
      <c r="AJ2724" s="3">
        <v>85.467128027681667</v>
      </c>
    </row>
    <row r="2725" spans="1:36" hidden="1" x14ac:dyDescent="0.2">
      <c r="A2725" s="1" t="str">
        <f t="shared" si="42"/>
        <v>HaltonWhite Irish</v>
      </c>
      <c r="B2725" s="3" t="s">
        <v>58</v>
      </c>
      <c r="C2725" s="3" t="s">
        <v>59</v>
      </c>
      <c r="D2725" s="3" t="s">
        <v>703</v>
      </c>
      <c r="E2725" s="5">
        <v>654</v>
      </c>
      <c r="F2725" s="5">
        <v>172</v>
      </c>
      <c r="G2725" s="5">
        <v>151</v>
      </c>
      <c r="H2725" s="5">
        <v>279</v>
      </c>
      <c r="I2725" s="5">
        <v>296</v>
      </c>
      <c r="J2725" s="5">
        <v>85</v>
      </c>
      <c r="K2725" s="5">
        <v>0</v>
      </c>
      <c r="L2725" s="5">
        <v>149</v>
      </c>
      <c r="M2725" s="5">
        <v>35</v>
      </c>
      <c r="N2725" s="5">
        <v>58</v>
      </c>
      <c r="O2725" s="6">
        <v>26.299694189602448</v>
      </c>
      <c r="P2725" s="6">
        <v>23.088685015290519</v>
      </c>
      <c r="Q2725" s="6">
        <v>42.660550458715598</v>
      </c>
      <c r="R2725" s="6">
        <v>45.259938837920487</v>
      </c>
      <c r="S2725" s="6">
        <v>12.996941896024465</v>
      </c>
      <c r="T2725" s="6">
        <v>0</v>
      </c>
      <c r="U2725" s="6">
        <v>22.782874617737004</v>
      </c>
      <c r="V2725" s="6">
        <v>5.3516819571865444</v>
      </c>
      <c r="W2725" s="6">
        <v>8.8685015290519882</v>
      </c>
      <c r="X2725" s="5">
        <v>172</v>
      </c>
      <c r="Y2725" s="5">
        <v>148</v>
      </c>
      <c r="Z2725" s="5">
        <v>10</v>
      </c>
      <c r="AA2725" s="5">
        <v>49</v>
      </c>
      <c r="AB2725" s="5">
        <v>39</v>
      </c>
      <c r="AC2725" s="5">
        <v>7</v>
      </c>
      <c r="AD2725" s="5">
        <v>123</v>
      </c>
      <c r="AE2725" s="5">
        <v>109</v>
      </c>
      <c r="AF2725" s="5">
        <v>3</v>
      </c>
      <c r="AG2725" s="6">
        <v>2.7522935779816513</v>
      </c>
      <c r="AH2725" s="6">
        <v>88.617886178861795</v>
      </c>
      <c r="AI2725" s="3">
        <v>17.948717948717949</v>
      </c>
      <c r="AJ2725" s="3">
        <v>79.591836734693871</v>
      </c>
    </row>
    <row r="2726" spans="1:36" hidden="1" x14ac:dyDescent="0.2">
      <c r="A2726" s="1" t="str">
        <f t="shared" si="42"/>
        <v>HaltonWhite Gyspy or Irish Traveller</v>
      </c>
      <c r="B2726" s="3" t="s">
        <v>58</v>
      </c>
      <c r="C2726" s="3" t="s">
        <v>59</v>
      </c>
      <c r="D2726" s="3" t="s">
        <v>704</v>
      </c>
      <c r="E2726" s="5">
        <v>41</v>
      </c>
      <c r="F2726" s="5">
        <v>17</v>
      </c>
      <c r="G2726" s="5">
        <v>12</v>
      </c>
      <c r="H2726" s="5">
        <v>21</v>
      </c>
      <c r="I2726" s="5">
        <v>21</v>
      </c>
      <c r="J2726" s="5">
        <v>7</v>
      </c>
      <c r="K2726" s="5">
        <v>0</v>
      </c>
      <c r="L2726" s="5">
        <v>14</v>
      </c>
      <c r="M2726" s="5">
        <v>0</v>
      </c>
      <c r="N2726" s="5">
        <v>6</v>
      </c>
      <c r="O2726" s="6">
        <v>41.463414634146339</v>
      </c>
      <c r="P2726" s="6">
        <v>29.26829268292683</v>
      </c>
      <c r="Q2726" s="6">
        <v>51.219512195121951</v>
      </c>
      <c r="R2726" s="6">
        <v>51.219512195121951</v>
      </c>
      <c r="S2726" s="6">
        <v>17.073170731707318</v>
      </c>
      <c r="T2726" s="6">
        <v>0</v>
      </c>
      <c r="U2726" s="6">
        <v>34.146341463414636</v>
      </c>
      <c r="V2726" s="6">
        <v>0</v>
      </c>
      <c r="W2726" s="6">
        <v>14.634146341463415</v>
      </c>
      <c r="X2726" s="5">
        <v>21</v>
      </c>
      <c r="Y2726" s="5">
        <v>12</v>
      </c>
      <c r="Z2726" s="5">
        <v>5</v>
      </c>
      <c r="AA2726" s="5">
        <v>9</v>
      </c>
      <c r="AB2726" s="5">
        <v>6</v>
      </c>
      <c r="AC2726" s="5">
        <v>4</v>
      </c>
      <c r="AD2726" s="5">
        <v>12</v>
      </c>
      <c r="AE2726" s="5">
        <v>6</v>
      </c>
      <c r="AF2726" s="5">
        <v>1</v>
      </c>
      <c r="AG2726" s="6">
        <v>16.666666666666668</v>
      </c>
      <c r="AH2726" s="6">
        <v>50</v>
      </c>
      <c r="AI2726" s="3">
        <v>66.666666666666671</v>
      </c>
      <c r="AJ2726" s="3">
        <v>66.666666666666671</v>
      </c>
    </row>
    <row r="2727" spans="1:36" hidden="1" x14ac:dyDescent="0.2">
      <c r="A2727" s="1" t="str">
        <f t="shared" si="42"/>
        <v>HaltonWhite Other</v>
      </c>
      <c r="B2727" s="3" t="s">
        <v>58</v>
      </c>
      <c r="C2727" s="3" t="s">
        <v>59</v>
      </c>
      <c r="D2727" s="3" t="s">
        <v>705</v>
      </c>
      <c r="E2727" s="5">
        <v>1136</v>
      </c>
      <c r="F2727" s="5">
        <v>420</v>
      </c>
      <c r="G2727" s="5">
        <v>391</v>
      </c>
      <c r="H2727" s="5">
        <v>598</v>
      </c>
      <c r="I2727" s="5">
        <v>638</v>
      </c>
      <c r="J2727" s="5">
        <v>197</v>
      </c>
      <c r="K2727" s="5">
        <v>0</v>
      </c>
      <c r="L2727" s="5">
        <v>276</v>
      </c>
      <c r="M2727" s="5">
        <v>95</v>
      </c>
      <c r="N2727" s="5">
        <v>101</v>
      </c>
      <c r="O2727" s="6">
        <v>36.971830985915496</v>
      </c>
      <c r="P2727" s="6">
        <v>34.41901408450704</v>
      </c>
      <c r="Q2727" s="6">
        <v>52.640845070422536</v>
      </c>
      <c r="R2727" s="6">
        <v>56.161971830985912</v>
      </c>
      <c r="S2727" s="6">
        <v>17.341549295774648</v>
      </c>
      <c r="T2727" s="6">
        <v>0</v>
      </c>
      <c r="U2727" s="6">
        <v>24.295774647887324</v>
      </c>
      <c r="V2727" s="6">
        <v>8.362676056338028</v>
      </c>
      <c r="W2727" s="6">
        <v>8.8908450704225359</v>
      </c>
      <c r="X2727" s="5">
        <v>574</v>
      </c>
      <c r="Y2727" s="5">
        <v>512</v>
      </c>
      <c r="Z2727" s="5">
        <v>27</v>
      </c>
      <c r="AA2727" s="5">
        <v>205</v>
      </c>
      <c r="AB2727" s="5">
        <v>181</v>
      </c>
      <c r="AC2727" s="5">
        <v>12</v>
      </c>
      <c r="AD2727" s="5">
        <v>369</v>
      </c>
      <c r="AE2727" s="5">
        <v>331</v>
      </c>
      <c r="AF2727" s="5">
        <v>15</v>
      </c>
      <c r="AG2727" s="6">
        <v>4.5317220543806647</v>
      </c>
      <c r="AH2727" s="6">
        <v>89.701897018970186</v>
      </c>
      <c r="AI2727" s="3">
        <v>6.6298342541436464</v>
      </c>
      <c r="AJ2727" s="3">
        <v>88.292682926829272</v>
      </c>
    </row>
    <row r="2728" spans="1:36" hidden="1" x14ac:dyDescent="0.2">
      <c r="A2728" s="1" t="str">
        <f t="shared" si="42"/>
        <v>HaltonMixed White and Black Caribbean</v>
      </c>
      <c r="B2728" s="3" t="s">
        <v>58</v>
      </c>
      <c r="C2728" s="3" t="s">
        <v>59</v>
      </c>
      <c r="D2728" s="3" t="s">
        <v>706</v>
      </c>
      <c r="E2728" s="5">
        <v>465</v>
      </c>
      <c r="F2728" s="5">
        <v>139</v>
      </c>
      <c r="G2728" s="5">
        <v>135</v>
      </c>
      <c r="H2728" s="5">
        <v>236</v>
      </c>
      <c r="I2728" s="5">
        <v>262</v>
      </c>
      <c r="J2728" s="5">
        <v>52</v>
      </c>
      <c r="K2728" s="5">
        <v>0</v>
      </c>
      <c r="L2728" s="5">
        <v>92</v>
      </c>
      <c r="M2728" s="5">
        <v>43</v>
      </c>
      <c r="N2728" s="5">
        <v>25</v>
      </c>
      <c r="O2728" s="6">
        <v>29.892473118279568</v>
      </c>
      <c r="P2728" s="6">
        <v>29.032258064516128</v>
      </c>
      <c r="Q2728" s="6">
        <v>50.752688172043008</v>
      </c>
      <c r="R2728" s="6">
        <v>56.344086021505376</v>
      </c>
      <c r="S2728" s="6">
        <v>11.182795698924732</v>
      </c>
      <c r="T2728" s="6">
        <v>0</v>
      </c>
      <c r="U2728" s="6">
        <v>19.78494623655914</v>
      </c>
      <c r="V2728" s="6">
        <v>9.2473118279569899</v>
      </c>
      <c r="W2728" s="6">
        <v>5.376344086021505</v>
      </c>
      <c r="X2728" s="5">
        <v>131</v>
      </c>
      <c r="Y2728" s="5">
        <v>104</v>
      </c>
      <c r="Z2728" s="5">
        <v>14</v>
      </c>
      <c r="AA2728" s="5">
        <v>56</v>
      </c>
      <c r="AB2728" s="5">
        <v>44</v>
      </c>
      <c r="AC2728" s="5">
        <v>7</v>
      </c>
      <c r="AD2728" s="5">
        <v>75</v>
      </c>
      <c r="AE2728" s="5">
        <v>60</v>
      </c>
      <c r="AF2728" s="5">
        <v>7</v>
      </c>
      <c r="AG2728" s="6">
        <v>11.666666666666666</v>
      </c>
      <c r="AH2728" s="6">
        <v>80</v>
      </c>
      <c r="AI2728" s="3">
        <v>15.909090909090908</v>
      </c>
      <c r="AJ2728" s="3">
        <v>78.571428571428569</v>
      </c>
    </row>
    <row r="2729" spans="1:36" hidden="1" x14ac:dyDescent="0.2">
      <c r="A2729" s="1" t="str">
        <f t="shared" si="42"/>
        <v>HaltonMixed White and Black African</v>
      </c>
      <c r="B2729" s="3" t="s">
        <v>58</v>
      </c>
      <c r="C2729" s="3" t="s">
        <v>59</v>
      </c>
      <c r="D2729" s="3" t="s">
        <v>707</v>
      </c>
      <c r="E2729" s="5">
        <v>253</v>
      </c>
      <c r="F2729" s="5">
        <v>100</v>
      </c>
      <c r="G2729" s="5">
        <v>97</v>
      </c>
      <c r="H2729" s="5">
        <v>136</v>
      </c>
      <c r="I2729" s="5">
        <v>148</v>
      </c>
      <c r="J2729" s="5">
        <v>48</v>
      </c>
      <c r="K2729" s="5">
        <v>0</v>
      </c>
      <c r="L2729" s="5">
        <v>60</v>
      </c>
      <c r="M2729" s="5">
        <v>11</v>
      </c>
      <c r="N2729" s="5">
        <v>25</v>
      </c>
      <c r="O2729" s="6">
        <v>39.525691699604742</v>
      </c>
      <c r="P2729" s="6">
        <v>38.339920948616601</v>
      </c>
      <c r="Q2729" s="6">
        <v>53.754940711462453</v>
      </c>
      <c r="R2729" s="6">
        <v>58.498023715415023</v>
      </c>
      <c r="S2729" s="6">
        <v>18.972332015810277</v>
      </c>
      <c r="T2729" s="6">
        <v>0</v>
      </c>
      <c r="U2729" s="6">
        <v>23.715415019762847</v>
      </c>
      <c r="V2729" s="6">
        <v>4.3478260869565215</v>
      </c>
      <c r="W2729" s="6">
        <v>9.8814229249011856</v>
      </c>
      <c r="X2729" s="5">
        <v>76</v>
      </c>
      <c r="Y2729" s="5">
        <v>73</v>
      </c>
      <c r="Z2729" s="5">
        <v>10</v>
      </c>
      <c r="AA2729" s="5">
        <v>23</v>
      </c>
      <c r="AB2729" s="5">
        <v>21</v>
      </c>
      <c r="AC2729" s="5">
        <v>4</v>
      </c>
      <c r="AD2729" s="5">
        <v>53</v>
      </c>
      <c r="AE2729" s="5">
        <v>52</v>
      </c>
      <c r="AF2729" s="5">
        <v>6</v>
      </c>
      <c r="AG2729" s="6">
        <v>11.538461538461538</v>
      </c>
      <c r="AH2729" s="6">
        <v>98.113207547169807</v>
      </c>
      <c r="AI2729" s="3">
        <v>19.047619047619047</v>
      </c>
      <c r="AJ2729" s="3">
        <v>91.304347826086953</v>
      </c>
    </row>
    <row r="2730" spans="1:36" hidden="1" x14ac:dyDescent="0.2">
      <c r="A2730" s="1" t="str">
        <f t="shared" si="42"/>
        <v>HaltonMixed White and Asian</v>
      </c>
      <c r="B2730" s="3" t="s">
        <v>58</v>
      </c>
      <c r="C2730" s="3" t="s">
        <v>59</v>
      </c>
      <c r="D2730" s="3" t="s">
        <v>708</v>
      </c>
      <c r="E2730" s="5">
        <v>330</v>
      </c>
      <c r="F2730" s="5">
        <v>76</v>
      </c>
      <c r="G2730" s="5">
        <v>73</v>
      </c>
      <c r="H2730" s="5">
        <v>132</v>
      </c>
      <c r="I2730" s="5">
        <v>140</v>
      </c>
      <c r="J2730" s="5">
        <v>30</v>
      </c>
      <c r="K2730" s="5">
        <v>0</v>
      </c>
      <c r="L2730" s="5">
        <v>51</v>
      </c>
      <c r="M2730" s="5">
        <v>18</v>
      </c>
      <c r="N2730" s="5">
        <v>18</v>
      </c>
      <c r="O2730" s="6">
        <v>23.030303030303031</v>
      </c>
      <c r="P2730" s="6">
        <v>22.121212121212121</v>
      </c>
      <c r="Q2730" s="6">
        <v>40</v>
      </c>
      <c r="R2730" s="6">
        <v>42.424242424242422</v>
      </c>
      <c r="S2730" s="6">
        <v>9.0909090909090917</v>
      </c>
      <c r="T2730" s="6">
        <v>0</v>
      </c>
      <c r="U2730" s="6">
        <v>15.454545454545455</v>
      </c>
      <c r="V2730" s="6">
        <v>5.4545454545454541</v>
      </c>
      <c r="W2730" s="6">
        <v>5.4545454545454541</v>
      </c>
      <c r="X2730" s="5">
        <v>65</v>
      </c>
      <c r="Y2730" s="5">
        <v>63</v>
      </c>
      <c r="Z2730" s="5">
        <v>2</v>
      </c>
      <c r="AA2730" s="5">
        <v>17</v>
      </c>
      <c r="AB2730" s="5">
        <v>16</v>
      </c>
      <c r="AC2730" s="5">
        <v>0</v>
      </c>
      <c r="AD2730" s="5">
        <v>48</v>
      </c>
      <c r="AE2730" s="5">
        <v>47</v>
      </c>
      <c r="AF2730" s="5">
        <v>2</v>
      </c>
      <c r="AG2730" s="6">
        <v>4.2553191489361701</v>
      </c>
      <c r="AH2730" s="6">
        <v>97.916666666666671</v>
      </c>
      <c r="AI2730" s="3">
        <v>0</v>
      </c>
      <c r="AJ2730" s="3">
        <v>94.117647058823536</v>
      </c>
    </row>
    <row r="2731" spans="1:36" hidden="1" x14ac:dyDescent="0.2">
      <c r="A2731" s="1" t="str">
        <f t="shared" si="42"/>
        <v>HaltonMixed Other</v>
      </c>
      <c r="B2731" s="3" t="s">
        <v>58</v>
      </c>
      <c r="C2731" s="3" t="s">
        <v>59</v>
      </c>
      <c r="D2731" s="3" t="s">
        <v>709</v>
      </c>
      <c r="E2731" s="5">
        <v>308</v>
      </c>
      <c r="F2731" s="5">
        <v>114</v>
      </c>
      <c r="G2731" s="5">
        <v>116</v>
      </c>
      <c r="H2731" s="5">
        <v>169</v>
      </c>
      <c r="I2731" s="5">
        <v>188</v>
      </c>
      <c r="J2731" s="5">
        <v>58</v>
      </c>
      <c r="K2731" s="5">
        <v>0</v>
      </c>
      <c r="L2731" s="5">
        <v>86</v>
      </c>
      <c r="M2731" s="5">
        <v>25</v>
      </c>
      <c r="N2731" s="5">
        <v>27</v>
      </c>
      <c r="O2731" s="6">
        <v>37.012987012987011</v>
      </c>
      <c r="P2731" s="6">
        <v>37.662337662337663</v>
      </c>
      <c r="Q2731" s="6">
        <v>54.870129870129873</v>
      </c>
      <c r="R2731" s="6">
        <v>61.038961038961041</v>
      </c>
      <c r="S2731" s="6">
        <v>18.831168831168831</v>
      </c>
      <c r="T2731" s="6">
        <v>0</v>
      </c>
      <c r="U2731" s="6">
        <v>27.922077922077921</v>
      </c>
      <c r="V2731" s="6">
        <v>8.1168831168831161</v>
      </c>
      <c r="W2731" s="6">
        <v>8.7662337662337659</v>
      </c>
      <c r="X2731" s="5">
        <v>100</v>
      </c>
      <c r="Y2731" s="5">
        <v>80</v>
      </c>
      <c r="Z2731" s="5">
        <v>5</v>
      </c>
      <c r="AA2731" s="5">
        <v>43</v>
      </c>
      <c r="AB2731" s="5">
        <v>33</v>
      </c>
      <c r="AC2731" s="5">
        <v>5</v>
      </c>
      <c r="AD2731" s="5">
        <v>57</v>
      </c>
      <c r="AE2731" s="5">
        <v>47</v>
      </c>
      <c r="AF2731" s="5">
        <v>0</v>
      </c>
      <c r="AG2731" s="6">
        <v>0</v>
      </c>
      <c r="AH2731" s="6">
        <v>82.456140350877192</v>
      </c>
      <c r="AI2731" s="3">
        <v>15.151515151515152</v>
      </c>
      <c r="AJ2731" s="3">
        <v>76.744186046511629</v>
      </c>
    </row>
    <row r="2732" spans="1:36" hidden="1" x14ac:dyDescent="0.2">
      <c r="A2732" s="1" t="str">
        <f t="shared" si="42"/>
        <v>HaltonIndian</v>
      </c>
      <c r="B2732" s="3" t="s">
        <v>58</v>
      </c>
      <c r="C2732" s="3" t="s">
        <v>59</v>
      </c>
      <c r="D2732" s="3" t="s">
        <v>710</v>
      </c>
      <c r="E2732" s="5">
        <v>282</v>
      </c>
      <c r="F2732" s="5">
        <v>43</v>
      </c>
      <c r="G2732" s="5">
        <v>39</v>
      </c>
      <c r="H2732" s="5">
        <v>64</v>
      </c>
      <c r="I2732" s="5">
        <v>73</v>
      </c>
      <c r="J2732" s="5">
        <v>24</v>
      </c>
      <c r="K2732" s="5">
        <v>0</v>
      </c>
      <c r="L2732" s="5">
        <v>35</v>
      </c>
      <c r="M2732" s="5">
        <v>15</v>
      </c>
      <c r="N2732" s="5">
        <v>18</v>
      </c>
      <c r="O2732" s="6">
        <v>15.24822695035461</v>
      </c>
      <c r="P2732" s="6">
        <v>13.829787234042554</v>
      </c>
      <c r="Q2732" s="6">
        <v>22.695035460992909</v>
      </c>
      <c r="R2732" s="6">
        <v>25.886524822695037</v>
      </c>
      <c r="S2732" s="6">
        <v>8.5106382978723403</v>
      </c>
      <c r="T2732" s="6">
        <v>0</v>
      </c>
      <c r="U2732" s="6">
        <v>12.411347517730496</v>
      </c>
      <c r="V2732" s="6">
        <v>5.3191489361702127</v>
      </c>
      <c r="W2732" s="6">
        <v>6.3829787234042552</v>
      </c>
      <c r="X2732" s="5">
        <v>135</v>
      </c>
      <c r="Y2732" s="5">
        <v>123</v>
      </c>
      <c r="Z2732" s="5">
        <v>4</v>
      </c>
      <c r="AA2732" s="5">
        <v>15</v>
      </c>
      <c r="AB2732" s="5">
        <v>14</v>
      </c>
      <c r="AC2732" s="5">
        <v>1</v>
      </c>
      <c r="AD2732" s="5">
        <v>120</v>
      </c>
      <c r="AE2732" s="5">
        <v>109</v>
      </c>
      <c r="AF2732" s="5">
        <v>3</v>
      </c>
      <c r="AG2732" s="6">
        <v>2.7522935779816513</v>
      </c>
      <c r="AH2732" s="6">
        <v>90.833333333333329</v>
      </c>
      <c r="AI2732" s="3">
        <v>7.1428571428571432</v>
      </c>
      <c r="AJ2732" s="3">
        <v>93.333333333333329</v>
      </c>
    </row>
    <row r="2733" spans="1:36" hidden="1" x14ac:dyDescent="0.2">
      <c r="A2733" s="1" t="str">
        <f t="shared" si="42"/>
        <v>HaltonPakistani</v>
      </c>
      <c r="B2733" s="3" t="s">
        <v>58</v>
      </c>
      <c r="C2733" s="3" t="s">
        <v>59</v>
      </c>
      <c r="D2733" s="3" t="s">
        <v>711</v>
      </c>
      <c r="E2733" s="5">
        <v>44</v>
      </c>
      <c r="F2733" s="5">
        <v>9</v>
      </c>
      <c r="G2733" s="5">
        <v>6</v>
      </c>
      <c r="H2733" s="5">
        <v>15</v>
      </c>
      <c r="I2733" s="5">
        <v>21</v>
      </c>
      <c r="J2733" s="5">
        <v>3</v>
      </c>
      <c r="K2733" s="5">
        <v>0</v>
      </c>
      <c r="L2733" s="5">
        <v>8</v>
      </c>
      <c r="M2733" s="5">
        <v>2</v>
      </c>
      <c r="N2733" s="5">
        <v>3</v>
      </c>
      <c r="O2733" s="6">
        <v>20.454545454545453</v>
      </c>
      <c r="P2733" s="6">
        <v>13.636363636363637</v>
      </c>
      <c r="Q2733" s="6">
        <v>34.090909090909093</v>
      </c>
      <c r="R2733" s="6">
        <v>47.727272727272727</v>
      </c>
      <c r="S2733" s="6">
        <v>6.8181818181818183</v>
      </c>
      <c r="T2733" s="6">
        <v>0</v>
      </c>
      <c r="U2733" s="6">
        <v>18.181818181818183</v>
      </c>
      <c r="V2733" s="6">
        <v>4.5454545454545459</v>
      </c>
      <c r="W2733" s="6">
        <v>6.8181818181818183</v>
      </c>
      <c r="X2733" s="5">
        <v>24</v>
      </c>
      <c r="Y2733" s="5">
        <v>21</v>
      </c>
      <c r="Z2733" s="5">
        <v>2</v>
      </c>
      <c r="AA2733" s="5">
        <v>7</v>
      </c>
      <c r="AB2733" s="5">
        <v>6</v>
      </c>
      <c r="AC2733" s="5">
        <v>1</v>
      </c>
      <c r="AD2733" s="5">
        <v>17</v>
      </c>
      <c r="AE2733" s="5">
        <v>15</v>
      </c>
      <c r="AF2733" s="5">
        <v>1</v>
      </c>
      <c r="AG2733" s="6">
        <v>6.666666666666667</v>
      </c>
      <c r="AH2733" s="6">
        <v>88.235294117647058</v>
      </c>
      <c r="AI2733" s="3">
        <v>16.666666666666668</v>
      </c>
      <c r="AJ2733" s="3">
        <v>85.714285714285708</v>
      </c>
    </row>
    <row r="2734" spans="1:36" hidden="1" x14ac:dyDescent="0.2">
      <c r="A2734" s="1" t="str">
        <f t="shared" si="42"/>
        <v>HaltonBangladeshi</v>
      </c>
      <c r="B2734" s="3" t="s">
        <v>58</v>
      </c>
      <c r="C2734" s="3" t="s">
        <v>59</v>
      </c>
      <c r="D2734" s="3" t="s">
        <v>712</v>
      </c>
      <c r="E2734" s="5">
        <v>60</v>
      </c>
      <c r="F2734" s="5">
        <v>14</v>
      </c>
      <c r="G2734" s="5">
        <v>14</v>
      </c>
      <c r="H2734" s="5">
        <v>31</v>
      </c>
      <c r="I2734" s="5">
        <v>31</v>
      </c>
      <c r="J2734" s="5">
        <v>17</v>
      </c>
      <c r="K2734" s="5">
        <v>0</v>
      </c>
      <c r="L2734" s="5">
        <v>21</v>
      </c>
      <c r="M2734" s="5">
        <v>5</v>
      </c>
      <c r="N2734" s="5">
        <v>13</v>
      </c>
      <c r="O2734" s="6">
        <v>23.333333333333332</v>
      </c>
      <c r="P2734" s="6">
        <v>23.333333333333332</v>
      </c>
      <c r="Q2734" s="6">
        <v>51.666666666666664</v>
      </c>
      <c r="R2734" s="6">
        <v>51.666666666666664</v>
      </c>
      <c r="S2734" s="6">
        <v>28.333333333333332</v>
      </c>
      <c r="T2734" s="6">
        <v>0</v>
      </c>
      <c r="U2734" s="6">
        <v>35</v>
      </c>
      <c r="V2734" s="6">
        <v>8.3333333333333339</v>
      </c>
      <c r="W2734" s="6">
        <v>21.666666666666668</v>
      </c>
      <c r="X2734" s="5">
        <v>25</v>
      </c>
      <c r="Y2734" s="5">
        <v>17</v>
      </c>
      <c r="Z2734" s="5">
        <v>0</v>
      </c>
      <c r="AA2734" s="5">
        <v>10</v>
      </c>
      <c r="AB2734" s="5">
        <v>8</v>
      </c>
      <c r="AC2734" s="5">
        <v>0</v>
      </c>
      <c r="AD2734" s="5">
        <v>15</v>
      </c>
      <c r="AE2734" s="5">
        <v>9</v>
      </c>
      <c r="AF2734" s="5">
        <v>0</v>
      </c>
      <c r="AG2734" s="6">
        <v>0</v>
      </c>
      <c r="AH2734" s="6">
        <v>60</v>
      </c>
      <c r="AI2734" s="3">
        <v>0</v>
      </c>
      <c r="AJ2734" s="3">
        <v>80</v>
      </c>
    </row>
    <row r="2735" spans="1:36" hidden="1" x14ac:dyDescent="0.2">
      <c r="A2735" s="1" t="str">
        <f t="shared" si="42"/>
        <v>HaltonChinese</v>
      </c>
      <c r="B2735" s="3" t="s">
        <v>58</v>
      </c>
      <c r="C2735" s="3" t="s">
        <v>59</v>
      </c>
      <c r="D2735" s="3" t="s">
        <v>713</v>
      </c>
      <c r="E2735" s="5">
        <v>308</v>
      </c>
      <c r="F2735" s="5">
        <v>87</v>
      </c>
      <c r="G2735" s="5">
        <v>70</v>
      </c>
      <c r="H2735" s="5">
        <v>118</v>
      </c>
      <c r="I2735" s="5">
        <v>125</v>
      </c>
      <c r="J2735" s="5">
        <v>59</v>
      </c>
      <c r="K2735" s="5">
        <v>0</v>
      </c>
      <c r="L2735" s="5">
        <v>71</v>
      </c>
      <c r="M2735" s="5">
        <v>24</v>
      </c>
      <c r="N2735" s="5">
        <v>29</v>
      </c>
      <c r="O2735" s="6">
        <v>28.246753246753247</v>
      </c>
      <c r="P2735" s="6">
        <v>22.727272727272727</v>
      </c>
      <c r="Q2735" s="6">
        <v>38.311688311688314</v>
      </c>
      <c r="R2735" s="6">
        <v>40.584415584415588</v>
      </c>
      <c r="S2735" s="6">
        <v>19.155844155844157</v>
      </c>
      <c r="T2735" s="6">
        <v>0</v>
      </c>
      <c r="U2735" s="6">
        <v>23.051948051948052</v>
      </c>
      <c r="V2735" s="6">
        <v>7.7922077922077921</v>
      </c>
      <c r="W2735" s="6">
        <v>9.4155844155844157</v>
      </c>
      <c r="X2735" s="5">
        <v>132</v>
      </c>
      <c r="Y2735" s="5">
        <v>110</v>
      </c>
      <c r="Z2735" s="5">
        <v>3</v>
      </c>
      <c r="AA2735" s="5">
        <v>38</v>
      </c>
      <c r="AB2735" s="5">
        <v>30</v>
      </c>
      <c r="AC2735" s="5">
        <v>0</v>
      </c>
      <c r="AD2735" s="5">
        <v>94</v>
      </c>
      <c r="AE2735" s="5">
        <v>80</v>
      </c>
      <c r="AF2735" s="5">
        <v>3</v>
      </c>
      <c r="AG2735" s="6">
        <v>3.75</v>
      </c>
      <c r="AH2735" s="6">
        <v>85.106382978723403</v>
      </c>
      <c r="AI2735" s="3">
        <v>0</v>
      </c>
      <c r="AJ2735" s="3">
        <v>78.94736842105263</v>
      </c>
    </row>
    <row r="2736" spans="1:36" hidden="1" x14ac:dyDescent="0.2">
      <c r="A2736" s="1" t="str">
        <f t="shared" si="42"/>
        <v>HaltonAsian Other</v>
      </c>
      <c r="B2736" s="3" t="s">
        <v>58</v>
      </c>
      <c r="C2736" s="3" t="s">
        <v>59</v>
      </c>
      <c r="D2736" s="3" t="s">
        <v>714</v>
      </c>
      <c r="E2736" s="5">
        <v>249</v>
      </c>
      <c r="F2736" s="5">
        <v>64</v>
      </c>
      <c r="G2736" s="5">
        <v>52</v>
      </c>
      <c r="H2736" s="5">
        <v>107</v>
      </c>
      <c r="I2736" s="5">
        <v>113</v>
      </c>
      <c r="J2736" s="5">
        <v>42</v>
      </c>
      <c r="K2736" s="5">
        <v>0</v>
      </c>
      <c r="L2736" s="5">
        <v>48</v>
      </c>
      <c r="M2736" s="5">
        <v>37</v>
      </c>
      <c r="N2736" s="5">
        <v>29</v>
      </c>
      <c r="O2736" s="6">
        <v>25.70281124497992</v>
      </c>
      <c r="P2736" s="6">
        <v>20.883534136546185</v>
      </c>
      <c r="Q2736" s="6">
        <v>42.971887550200805</v>
      </c>
      <c r="R2736" s="6">
        <v>45.381526104417674</v>
      </c>
      <c r="S2736" s="6">
        <v>16.867469879518072</v>
      </c>
      <c r="T2736" s="6">
        <v>0</v>
      </c>
      <c r="U2736" s="6">
        <v>19.277108433734941</v>
      </c>
      <c r="V2736" s="6">
        <v>14.859437751004016</v>
      </c>
      <c r="W2736" s="6">
        <v>11.646586345381525</v>
      </c>
      <c r="X2736" s="5">
        <v>125</v>
      </c>
      <c r="Y2736" s="5">
        <v>108</v>
      </c>
      <c r="Z2736" s="5">
        <v>9</v>
      </c>
      <c r="AA2736" s="5">
        <v>45</v>
      </c>
      <c r="AB2736" s="5">
        <v>41</v>
      </c>
      <c r="AC2736" s="5">
        <v>2</v>
      </c>
      <c r="AD2736" s="5">
        <v>80</v>
      </c>
      <c r="AE2736" s="5">
        <v>67</v>
      </c>
      <c r="AF2736" s="5">
        <v>7</v>
      </c>
      <c r="AG2736" s="6">
        <v>10.447761194029852</v>
      </c>
      <c r="AH2736" s="6">
        <v>83.75</v>
      </c>
      <c r="AI2736" s="3">
        <v>4.8780487804878048</v>
      </c>
      <c r="AJ2736" s="3">
        <v>91.111111111111114</v>
      </c>
    </row>
    <row r="2737" spans="1:36" hidden="1" x14ac:dyDescent="0.2">
      <c r="A2737" s="1" t="str">
        <f t="shared" si="42"/>
        <v>HaltonBlack African</v>
      </c>
      <c r="B2737" s="3" t="s">
        <v>58</v>
      </c>
      <c r="C2737" s="3" t="s">
        <v>59</v>
      </c>
      <c r="D2737" s="3" t="s">
        <v>715</v>
      </c>
      <c r="E2737" s="5">
        <v>95</v>
      </c>
      <c r="F2737" s="5">
        <v>39</v>
      </c>
      <c r="G2737" s="5">
        <v>37</v>
      </c>
      <c r="H2737" s="5">
        <v>57</v>
      </c>
      <c r="I2737" s="5">
        <v>60</v>
      </c>
      <c r="J2737" s="5">
        <v>9</v>
      </c>
      <c r="K2737" s="5">
        <v>0</v>
      </c>
      <c r="L2737" s="5">
        <v>29</v>
      </c>
      <c r="M2737" s="5">
        <v>1</v>
      </c>
      <c r="N2737" s="5">
        <v>5</v>
      </c>
      <c r="O2737" s="6">
        <v>41.05263157894737</v>
      </c>
      <c r="P2737" s="6">
        <v>38.94736842105263</v>
      </c>
      <c r="Q2737" s="6">
        <v>60</v>
      </c>
      <c r="R2737" s="6">
        <v>63.157894736842103</v>
      </c>
      <c r="S2737" s="6">
        <v>9.473684210526315</v>
      </c>
      <c r="T2737" s="6">
        <v>0</v>
      </c>
      <c r="U2737" s="6">
        <v>30.526315789473685</v>
      </c>
      <c r="V2737" s="6">
        <v>1.0526315789473684</v>
      </c>
      <c r="W2737" s="6">
        <v>5.2631578947368425</v>
      </c>
      <c r="X2737" s="5">
        <v>49</v>
      </c>
      <c r="Y2737" s="5">
        <v>42</v>
      </c>
      <c r="Z2737" s="5">
        <v>2</v>
      </c>
      <c r="AA2737" s="5">
        <v>19</v>
      </c>
      <c r="AB2737" s="5">
        <v>18</v>
      </c>
      <c r="AC2737" s="5">
        <v>2</v>
      </c>
      <c r="AD2737" s="5">
        <v>30</v>
      </c>
      <c r="AE2737" s="5">
        <v>24</v>
      </c>
      <c r="AF2737" s="5">
        <v>0</v>
      </c>
      <c r="AG2737" s="6">
        <v>0</v>
      </c>
      <c r="AH2737" s="6">
        <v>80</v>
      </c>
      <c r="AI2737" s="3">
        <v>11.111111111111111</v>
      </c>
      <c r="AJ2737" s="3">
        <v>94.736842105263165</v>
      </c>
    </row>
    <row r="2738" spans="1:36" hidden="1" x14ac:dyDescent="0.2">
      <c r="A2738" s="1" t="str">
        <f t="shared" si="42"/>
        <v>HaltonBlack Caribbean</v>
      </c>
      <c r="B2738" s="3" t="s">
        <v>58</v>
      </c>
      <c r="C2738" s="3" t="s">
        <v>59</v>
      </c>
      <c r="D2738" s="3" t="s">
        <v>716</v>
      </c>
      <c r="E2738" s="5">
        <v>134</v>
      </c>
      <c r="F2738" s="5">
        <v>41</v>
      </c>
      <c r="G2738" s="5">
        <v>28</v>
      </c>
      <c r="H2738" s="5">
        <v>67</v>
      </c>
      <c r="I2738" s="5">
        <v>67</v>
      </c>
      <c r="J2738" s="5">
        <v>17</v>
      </c>
      <c r="K2738" s="5">
        <v>0</v>
      </c>
      <c r="L2738" s="5">
        <v>31</v>
      </c>
      <c r="M2738" s="5">
        <v>13</v>
      </c>
      <c r="N2738" s="5">
        <v>17</v>
      </c>
      <c r="O2738" s="6">
        <v>30.597014925373134</v>
      </c>
      <c r="P2738" s="6">
        <v>20.895522388059703</v>
      </c>
      <c r="Q2738" s="6">
        <v>50</v>
      </c>
      <c r="R2738" s="6">
        <v>50</v>
      </c>
      <c r="S2738" s="6">
        <v>12.686567164179104</v>
      </c>
      <c r="T2738" s="6">
        <v>0</v>
      </c>
      <c r="U2738" s="6">
        <v>23.134328358208954</v>
      </c>
      <c r="V2738" s="6">
        <v>9.7014925373134329</v>
      </c>
      <c r="W2738" s="6">
        <v>12.686567164179104</v>
      </c>
      <c r="X2738" s="5">
        <v>58</v>
      </c>
      <c r="Y2738" s="5">
        <v>58</v>
      </c>
      <c r="Z2738" s="5">
        <v>15</v>
      </c>
      <c r="AA2738" s="5">
        <v>10</v>
      </c>
      <c r="AB2738" s="5">
        <v>10</v>
      </c>
      <c r="AC2738" s="5">
        <v>1</v>
      </c>
      <c r="AD2738" s="5">
        <v>48</v>
      </c>
      <c r="AE2738" s="5">
        <v>48</v>
      </c>
      <c r="AF2738" s="5">
        <v>14</v>
      </c>
      <c r="AG2738" s="6">
        <v>29.166666666666668</v>
      </c>
      <c r="AH2738" s="6">
        <v>100</v>
      </c>
      <c r="AI2738" s="3">
        <v>10</v>
      </c>
      <c r="AJ2738" s="3">
        <v>100</v>
      </c>
    </row>
    <row r="2739" spans="1:36" hidden="1" x14ac:dyDescent="0.2">
      <c r="A2739" s="1" t="str">
        <f t="shared" si="42"/>
        <v>HaltonBlack Other</v>
      </c>
      <c r="B2739" s="3" t="s">
        <v>58</v>
      </c>
      <c r="C2739" s="3" t="s">
        <v>59</v>
      </c>
      <c r="D2739" s="3" t="s">
        <v>717</v>
      </c>
      <c r="E2739" s="5">
        <v>31</v>
      </c>
      <c r="F2739" s="5">
        <v>16</v>
      </c>
      <c r="G2739" s="5">
        <v>16</v>
      </c>
      <c r="H2739" s="5">
        <v>21</v>
      </c>
      <c r="I2739" s="5">
        <v>22</v>
      </c>
      <c r="J2739" s="5">
        <v>7</v>
      </c>
      <c r="K2739" s="5">
        <v>0</v>
      </c>
      <c r="L2739" s="5">
        <v>11</v>
      </c>
      <c r="M2739" s="5">
        <v>2</v>
      </c>
      <c r="N2739" s="5">
        <v>1</v>
      </c>
      <c r="O2739" s="6">
        <v>51.612903225806448</v>
      </c>
      <c r="P2739" s="6">
        <v>51.612903225806448</v>
      </c>
      <c r="Q2739" s="6">
        <v>67.741935483870961</v>
      </c>
      <c r="R2739" s="6">
        <v>70.967741935483872</v>
      </c>
      <c r="S2739" s="6">
        <v>22.580645161290324</v>
      </c>
      <c r="T2739" s="6">
        <v>0</v>
      </c>
      <c r="U2739" s="6">
        <v>35.483870967741936</v>
      </c>
      <c r="V2739" s="6">
        <v>6.4516129032258061</v>
      </c>
      <c r="W2739" s="6">
        <v>3.225806451612903</v>
      </c>
      <c r="X2739" s="5">
        <v>10</v>
      </c>
      <c r="Y2739" s="5">
        <v>9</v>
      </c>
      <c r="Z2739" s="5">
        <v>0</v>
      </c>
      <c r="AA2739" s="5">
        <v>2</v>
      </c>
      <c r="AB2739" s="5">
        <v>2</v>
      </c>
      <c r="AC2739" s="5">
        <v>0</v>
      </c>
      <c r="AD2739" s="5">
        <v>8</v>
      </c>
      <c r="AE2739" s="5">
        <v>7</v>
      </c>
      <c r="AF2739" s="5">
        <v>0</v>
      </c>
      <c r="AG2739" s="6">
        <v>0</v>
      </c>
      <c r="AH2739" s="6">
        <v>87.5</v>
      </c>
      <c r="AI2739" s="3">
        <v>0</v>
      </c>
      <c r="AJ2739" s="3">
        <v>100</v>
      </c>
    </row>
    <row r="2740" spans="1:36" hidden="1" x14ac:dyDescent="0.2">
      <c r="A2740" s="1" t="str">
        <f t="shared" si="42"/>
        <v>HaltonArab</v>
      </c>
      <c r="B2740" s="3" t="s">
        <v>58</v>
      </c>
      <c r="C2740" s="3" t="s">
        <v>59</v>
      </c>
      <c r="D2740" s="3" t="s">
        <v>699</v>
      </c>
      <c r="E2740" s="5">
        <v>54</v>
      </c>
      <c r="F2740" s="5">
        <v>18</v>
      </c>
      <c r="G2740" s="5">
        <v>14</v>
      </c>
      <c r="H2740" s="5">
        <v>24</v>
      </c>
      <c r="I2740" s="5">
        <v>27</v>
      </c>
      <c r="J2740" s="5">
        <v>3</v>
      </c>
      <c r="K2740" s="5">
        <v>0</v>
      </c>
      <c r="L2740" s="5">
        <v>16</v>
      </c>
      <c r="M2740" s="5">
        <v>9</v>
      </c>
      <c r="N2740" s="5">
        <v>1</v>
      </c>
      <c r="O2740" s="6">
        <v>33.333333333333336</v>
      </c>
      <c r="P2740" s="6">
        <v>25.925925925925927</v>
      </c>
      <c r="Q2740" s="6">
        <v>44.444444444444443</v>
      </c>
      <c r="R2740" s="6">
        <v>50</v>
      </c>
      <c r="S2740" s="6">
        <v>5.5555555555555554</v>
      </c>
      <c r="T2740" s="6">
        <v>0</v>
      </c>
      <c r="U2740" s="6">
        <v>29.62962962962963</v>
      </c>
      <c r="V2740" s="6">
        <v>16.666666666666668</v>
      </c>
      <c r="W2740" s="6">
        <v>1.8518518518518519</v>
      </c>
      <c r="X2740" s="5">
        <v>19</v>
      </c>
      <c r="Y2740" s="5">
        <v>18</v>
      </c>
      <c r="Z2740" s="5">
        <v>2</v>
      </c>
      <c r="AA2740" s="5">
        <v>7</v>
      </c>
      <c r="AB2740" s="5">
        <v>7</v>
      </c>
      <c r="AC2740" s="5">
        <v>1</v>
      </c>
      <c r="AD2740" s="5">
        <v>12</v>
      </c>
      <c r="AE2740" s="5">
        <v>11</v>
      </c>
      <c r="AF2740" s="5">
        <v>1</v>
      </c>
      <c r="AG2740" s="6">
        <v>9.0909090909090917</v>
      </c>
      <c r="AH2740" s="6">
        <v>91.666666666666671</v>
      </c>
      <c r="AI2740" s="3">
        <v>14.285714285714286</v>
      </c>
      <c r="AJ2740" s="3">
        <v>100</v>
      </c>
    </row>
    <row r="2741" spans="1:36" hidden="1" x14ac:dyDescent="0.2">
      <c r="A2741" s="1" t="str">
        <f t="shared" si="42"/>
        <v>HaltonOther</v>
      </c>
      <c r="B2741" s="3" t="s">
        <v>58</v>
      </c>
      <c r="C2741" s="3" t="s">
        <v>59</v>
      </c>
      <c r="D2741" s="3" t="s">
        <v>718</v>
      </c>
      <c r="E2741" s="5">
        <v>92</v>
      </c>
      <c r="F2741" s="5">
        <v>45</v>
      </c>
      <c r="G2741" s="5">
        <v>32</v>
      </c>
      <c r="H2741" s="5">
        <v>53</v>
      </c>
      <c r="I2741" s="5">
        <v>55</v>
      </c>
      <c r="J2741" s="5">
        <v>8</v>
      </c>
      <c r="K2741" s="5">
        <v>0</v>
      </c>
      <c r="L2741" s="5">
        <v>33</v>
      </c>
      <c r="M2741" s="5">
        <v>7</v>
      </c>
      <c r="N2741" s="5">
        <v>8</v>
      </c>
      <c r="O2741" s="6">
        <v>48.913043478260867</v>
      </c>
      <c r="P2741" s="6">
        <v>34.782608695652172</v>
      </c>
      <c r="Q2741" s="6">
        <v>57.608695652173914</v>
      </c>
      <c r="R2741" s="6">
        <v>59.782608695652172</v>
      </c>
      <c r="S2741" s="6">
        <v>8.695652173913043</v>
      </c>
      <c r="T2741" s="6">
        <v>0</v>
      </c>
      <c r="U2741" s="6">
        <v>35.869565217391305</v>
      </c>
      <c r="V2741" s="6">
        <v>7.6086956521739131</v>
      </c>
      <c r="W2741" s="6">
        <v>8.695652173913043</v>
      </c>
      <c r="X2741" s="5">
        <v>58</v>
      </c>
      <c r="Y2741" s="5">
        <v>51</v>
      </c>
      <c r="Z2741" s="5">
        <v>3</v>
      </c>
      <c r="AA2741" s="5">
        <v>23</v>
      </c>
      <c r="AB2741" s="5">
        <v>18</v>
      </c>
      <c r="AC2741" s="5">
        <v>1</v>
      </c>
      <c r="AD2741" s="5">
        <v>35</v>
      </c>
      <c r="AE2741" s="5">
        <v>33</v>
      </c>
      <c r="AF2741" s="5">
        <v>2</v>
      </c>
      <c r="AG2741" s="6">
        <v>6.0606060606060606</v>
      </c>
      <c r="AH2741" s="6">
        <v>94.285714285714292</v>
      </c>
      <c r="AI2741" s="3">
        <v>5.5555555555555554</v>
      </c>
      <c r="AJ2741" s="3">
        <v>78.260869565217391</v>
      </c>
    </row>
    <row r="2742" spans="1:36" x14ac:dyDescent="0.2">
      <c r="A2742" s="1" t="str">
        <f t="shared" si="42"/>
        <v>HambletonAll people</v>
      </c>
      <c r="B2742" s="3" t="s">
        <v>425</v>
      </c>
      <c r="C2742" s="3" t="s">
        <v>426</v>
      </c>
      <c r="D2742" s="3" t="s">
        <v>700</v>
      </c>
      <c r="E2742" s="5">
        <v>89140</v>
      </c>
      <c r="F2742" s="5">
        <v>0</v>
      </c>
      <c r="G2742" s="5">
        <v>0</v>
      </c>
      <c r="H2742" s="5">
        <v>0</v>
      </c>
      <c r="I2742" s="5">
        <v>0</v>
      </c>
      <c r="J2742" s="5">
        <v>1378</v>
      </c>
      <c r="K2742" s="5">
        <v>27950</v>
      </c>
      <c r="L2742" s="5">
        <v>0</v>
      </c>
      <c r="M2742" s="5">
        <v>0</v>
      </c>
      <c r="N2742" s="5">
        <v>0</v>
      </c>
      <c r="O2742" s="6">
        <v>0</v>
      </c>
      <c r="P2742" s="6">
        <v>0</v>
      </c>
      <c r="Q2742" s="6">
        <v>0</v>
      </c>
      <c r="R2742" s="6">
        <v>0</v>
      </c>
      <c r="S2742" s="6">
        <v>1.5458828808615661</v>
      </c>
      <c r="T2742" s="6">
        <v>31.355171640116669</v>
      </c>
      <c r="U2742" s="6">
        <v>0</v>
      </c>
      <c r="V2742" s="6">
        <v>0</v>
      </c>
      <c r="W2742" s="6">
        <v>0</v>
      </c>
      <c r="X2742" s="5">
        <v>26517</v>
      </c>
      <c r="Y2742" s="5">
        <v>24247</v>
      </c>
      <c r="Z2742" s="5">
        <v>803</v>
      </c>
      <c r="AA2742" s="5">
        <v>0</v>
      </c>
      <c r="AB2742" s="5">
        <v>0</v>
      </c>
      <c r="AC2742" s="5">
        <v>0</v>
      </c>
      <c r="AD2742" s="5">
        <v>26517</v>
      </c>
      <c r="AE2742" s="5">
        <v>24247</v>
      </c>
      <c r="AF2742" s="5">
        <v>803</v>
      </c>
      <c r="AG2742" s="6">
        <v>3.3117499072050149</v>
      </c>
      <c r="AH2742" s="6">
        <v>91.439453935211375</v>
      </c>
      <c r="AI2742" s="3"/>
      <c r="AJ2742" s="3"/>
    </row>
    <row r="2743" spans="1:36" hidden="1" x14ac:dyDescent="0.2">
      <c r="A2743" s="1" t="str">
        <f t="shared" si="42"/>
        <v>HambletonWhite British</v>
      </c>
      <c r="B2743" s="3" t="s">
        <v>425</v>
      </c>
      <c r="C2743" s="3" t="s">
        <v>426</v>
      </c>
      <c r="D2743" s="3" t="s">
        <v>701</v>
      </c>
      <c r="E2743" s="5">
        <v>85867</v>
      </c>
      <c r="F2743" s="5">
        <v>0</v>
      </c>
      <c r="G2743" s="5">
        <v>0</v>
      </c>
      <c r="H2743" s="5">
        <v>0</v>
      </c>
      <c r="I2743" s="5">
        <v>0</v>
      </c>
      <c r="J2743" s="5">
        <v>1331</v>
      </c>
      <c r="K2743" s="5">
        <v>27096</v>
      </c>
      <c r="L2743" s="5">
        <v>0</v>
      </c>
      <c r="M2743" s="5">
        <v>0</v>
      </c>
      <c r="N2743" s="5">
        <v>0</v>
      </c>
      <c r="O2743" s="6">
        <v>0</v>
      </c>
      <c r="P2743" s="6">
        <v>0</v>
      </c>
      <c r="Q2743" s="6">
        <v>0</v>
      </c>
      <c r="R2743" s="6">
        <v>0</v>
      </c>
      <c r="S2743" s="6">
        <v>1.5500716223927702</v>
      </c>
      <c r="T2743" s="6">
        <v>31.555778121979341</v>
      </c>
      <c r="U2743" s="6">
        <v>0</v>
      </c>
      <c r="V2743" s="6">
        <v>0</v>
      </c>
      <c r="W2743" s="6">
        <v>0</v>
      </c>
      <c r="X2743" s="5">
        <v>25102</v>
      </c>
      <c r="Y2743" s="5">
        <v>22987</v>
      </c>
      <c r="Z2743" s="5">
        <v>730</v>
      </c>
      <c r="AA2743" s="5">
        <v>0</v>
      </c>
      <c r="AB2743" s="5">
        <v>0</v>
      </c>
      <c r="AC2743" s="5">
        <v>0</v>
      </c>
      <c r="AD2743" s="5">
        <v>25102</v>
      </c>
      <c r="AE2743" s="5">
        <v>22987</v>
      </c>
      <c r="AF2743" s="5">
        <v>730</v>
      </c>
      <c r="AG2743" s="6">
        <v>3.1757080088745813</v>
      </c>
      <c r="AH2743" s="6">
        <v>91.574376543701703</v>
      </c>
      <c r="AI2743" s="3"/>
      <c r="AJ2743" s="3"/>
    </row>
    <row r="2744" spans="1:36" hidden="1" x14ac:dyDescent="0.2">
      <c r="A2744" s="1" t="str">
        <f t="shared" si="42"/>
        <v>HambletonMinorities - all other than White British</v>
      </c>
      <c r="B2744" s="3" t="s">
        <v>425</v>
      </c>
      <c r="C2744" s="3" t="s">
        <v>426</v>
      </c>
      <c r="D2744" s="3" t="s">
        <v>702</v>
      </c>
      <c r="E2744" s="5">
        <v>3273</v>
      </c>
      <c r="F2744" s="5">
        <v>0</v>
      </c>
      <c r="G2744" s="5">
        <v>0</v>
      </c>
      <c r="H2744" s="5">
        <v>0</v>
      </c>
      <c r="I2744" s="5">
        <v>0</v>
      </c>
      <c r="J2744" s="5">
        <v>47</v>
      </c>
      <c r="K2744" s="5">
        <v>854</v>
      </c>
      <c r="L2744" s="5">
        <v>0</v>
      </c>
      <c r="M2744" s="5">
        <v>0</v>
      </c>
      <c r="N2744" s="5">
        <v>0</v>
      </c>
      <c r="O2744" s="6">
        <v>0</v>
      </c>
      <c r="P2744" s="6">
        <v>0</v>
      </c>
      <c r="Q2744" s="6">
        <v>0</v>
      </c>
      <c r="R2744" s="6">
        <v>0</v>
      </c>
      <c r="S2744" s="6">
        <v>1.4359914451573479</v>
      </c>
      <c r="T2744" s="6">
        <v>26.092270088603726</v>
      </c>
      <c r="U2744" s="6">
        <v>0</v>
      </c>
      <c r="V2744" s="6">
        <v>0</v>
      </c>
      <c r="W2744" s="6">
        <v>0</v>
      </c>
      <c r="X2744" s="5">
        <v>1415</v>
      </c>
      <c r="Y2744" s="5">
        <v>1260</v>
      </c>
      <c r="Z2744" s="5">
        <v>73</v>
      </c>
      <c r="AA2744" s="5">
        <v>0</v>
      </c>
      <c r="AB2744" s="5">
        <v>0</v>
      </c>
      <c r="AC2744" s="5">
        <v>0</v>
      </c>
      <c r="AD2744" s="5">
        <v>1415</v>
      </c>
      <c r="AE2744" s="5">
        <v>1260</v>
      </c>
      <c r="AF2744" s="5">
        <v>73</v>
      </c>
      <c r="AG2744" s="6">
        <v>5.7936507936507935</v>
      </c>
      <c r="AH2744" s="6">
        <v>89.045936395759711</v>
      </c>
      <c r="AI2744" s="3"/>
      <c r="AJ2744" s="3"/>
    </row>
    <row r="2745" spans="1:36" hidden="1" x14ac:dyDescent="0.2">
      <c r="A2745" s="1" t="str">
        <f t="shared" si="42"/>
        <v>HambletonWhite Irish</v>
      </c>
      <c r="B2745" s="3" t="s">
        <v>425</v>
      </c>
      <c r="C2745" s="3" t="s">
        <v>426</v>
      </c>
      <c r="D2745" s="3" t="s">
        <v>703</v>
      </c>
      <c r="E2745" s="5">
        <v>306</v>
      </c>
      <c r="F2745" s="5">
        <v>0</v>
      </c>
      <c r="G2745" s="5">
        <v>0</v>
      </c>
      <c r="H2745" s="5">
        <v>0</v>
      </c>
      <c r="I2745" s="5">
        <v>0</v>
      </c>
      <c r="J2745" s="5">
        <v>10</v>
      </c>
      <c r="K2745" s="5">
        <v>79</v>
      </c>
      <c r="L2745" s="5">
        <v>0</v>
      </c>
      <c r="M2745" s="5">
        <v>0</v>
      </c>
      <c r="N2745" s="5">
        <v>0</v>
      </c>
      <c r="O2745" s="6">
        <v>0</v>
      </c>
      <c r="P2745" s="6">
        <v>0</v>
      </c>
      <c r="Q2745" s="6">
        <v>0</v>
      </c>
      <c r="R2745" s="6">
        <v>0</v>
      </c>
      <c r="S2745" s="6">
        <v>3.2679738562091503</v>
      </c>
      <c r="T2745" s="6">
        <v>25.816993464052288</v>
      </c>
      <c r="U2745" s="6">
        <v>0</v>
      </c>
      <c r="V2745" s="6">
        <v>0</v>
      </c>
      <c r="W2745" s="6">
        <v>0</v>
      </c>
      <c r="X2745" s="5">
        <v>94</v>
      </c>
      <c r="Y2745" s="5">
        <v>86</v>
      </c>
      <c r="Z2745" s="5">
        <v>5</v>
      </c>
      <c r="AA2745" s="5">
        <v>0</v>
      </c>
      <c r="AB2745" s="5">
        <v>0</v>
      </c>
      <c r="AC2745" s="5">
        <v>0</v>
      </c>
      <c r="AD2745" s="5">
        <v>94</v>
      </c>
      <c r="AE2745" s="5">
        <v>86</v>
      </c>
      <c r="AF2745" s="5">
        <v>5</v>
      </c>
      <c r="AG2745" s="6">
        <v>5.8139534883720927</v>
      </c>
      <c r="AH2745" s="6">
        <v>91.489361702127653</v>
      </c>
      <c r="AI2745" s="3"/>
      <c r="AJ2745" s="3"/>
    </row>
    <row r="2746" spans="1:36" hidden="1" x14ac:dyDescent="0.2">
      <c r="A2746" s="1" t="str">
        <f t="shared" si="42"/>
        <v>HambletonWhite Gyspy or Irish Traveller</v>
      </c>
      <c r="B2746" s="3" t="s">
        <v>425</v>
      </c>
      <c r="C2746" s="3" t="s">
        <v>426</v>
      </c>
      <c r="D2746" s="3" t="s">
        <v>704</v>
      </c>
      <c r="E2746" s="5">
        <v>132</v>
      </c>
      <c r="F2746" s="5">
        <v>0</v>
      </c>
      <c r="G2746" s="5">
        <v>0</v>
      </c>
      <c r="H2746" s="5">
        <v>0</v>
      </c>
      <c r="I2746" s="5">
        <v>0</v>
      </c>
      <c r="J2746" s="5">
        <v>0</v>
      </c>
      <c r="K2746" s="5">
        <v>25</v>
      </c>
      <c r="L2746" s="5">
        <v>0</v>
      </c>
      <c r="M2746" s="5">
        <v>0</v>
      </c>
      <c r="N2746" s="5">
        <v>0</v>
      </c>
      <c r="O2746" s="6">
        <v>0</v>
      </c>
      <c r="P2746" s="6">
        <v>0</v>
      </c>
      <c r="Q2746" s="6">
        <v>0</v>
      </c>
      <c r="R2746" s="6">
        <v>0</v>
      </c>
      <c r="S2746" s="6">
        <v>0</v>
      </c>
      <c r="T2746" s="6">
        <v>18.939393939393938</v>
      </c>
      <c r="U2746" s="6">
        <v>0</v>
      </c>
      <c r="V2746" s="6">
        <v>0</v>
      </c>
      <c r="W2746" s="6">
        <v>0</v>
      </c>
      <c r="X2746" s="5">
        <v>51</v>
      </c>
      <c r="Y2746" s="5">
        <v>34</v>
      </c>
      <c r="Z2746" s="5">
        <v>8</v>
      </c>
      <c r="AA2746" s="5">
        <v>0</v>
      </c>
      <c r="AB2746" s="5">
        <v>0</v>
      </c>
      <c r="AC2746" s="5">
        <v>0</v>
      </c>
      <c r="AD2746" s="5">
        <v>51</v>
      </c>
      <c r="AE2746" s="5">
        <v>34</v>
      </c>
      <c r="AF2746" s="5">
        <v>8</v>
      </c>
      <c r="AG2746" s="6">
        <v>23.529411764705884</v>
      </c>
      <c r="AH2746" s="6">
        <v>66.666666666666671</v>
      </c>
      <c r="AI2746" s="3"/>
      <c r="AJ2746" s="3"/>
    </row>
    <row r="2747" spans="1:36" hidden="1" x14ac:dyDescent="0.2">
      <c r="A2747" s="1" t="str">
        <f t="shared" si="42"/>
        <v>HambletonWhite Other</v>
      </c>
      <c r="B2747" s="3" t="s">
        <v>425</v>
      </c>
      <c r="C2747" s="3" t="s">
        <v>426</v>
      </c>
      <c r="D2747" s="3" t="s">
        <v>705</v>
      </c>
      <c r="E2747" s="5">
        <v>1330</v>
      </c>
      <c r="F2747" s="5">
        <v>0</v>
      </c>
      <c r="G2747" s="5">
        <v>0</v>
      </c>
      <c r="H2747" s="5">
        <v>0</v>
      </c>
      <c r="I2747" s="5">
        <v>0</v>
      </c>
      <c r="J2747" s="5">
        <v>16</v>
      </c>
      <c r="K2747" s="5">
        <v>372</v>
      </c>
      <c r="L2747" s="5">
        <v>0</v>
      </c>
      <c r="M2747" s="5">
        <v>0</v>
      </c>
      <c r="N2747" s="5">
        <v>0</v>
      </c>
      <c r="O2747" s="6">
        <v>0</v>
      </c>
      <c r="P2747" s="6">
        <v>0</v>
      </c>
      <c r="Q2747" s="6">
        <v>0</v>
      </c>
      <c r="R2747" s="6">
        <v>0</v>
      </c>
      <c r="S2747" s="6">
        <v>1.2030075187969924</v>
      </c>
      <c r="T2747" s="6">
        <v>27.969924812030076</v>
      </c>
      <c r="U2747" s="6">
        <v>0</v>
      </c>
      <c r="V2747" s="6">
        <v>0</v>
      </c>
      <c r="W2747" s="6">
        <v>0</v>
      </c>
      <c r="X2747" s="5">
        <v>672</v>
      </c>
      <c r="Y2747" s="5">
        <v>612</v>
      </c>
      <c r="Z2747" s="5">
        <v>26</v>
      </c>
      <c r="AA2747" s="5">
        <v>0</v>
      </c>
      <c r="AB2747" s="5">
        <v>0</v>
      </c>
      <c r="AC2747" s="5">
        <v>0</v>
      </c>
      <c r="AD2747" s="5">
        <v>672</v>
      </c>
      <c r="AE2747" s="5">
        <v>612</v>
      </c>
      <c r="AF2747" s="5">
        <v>26</v>
      </c>
      <c r="AG2747" s="6">
        <v>4.2483660130718954</v>
      </c>
      <c r="AH2747" s="6">
        <v>91.071428571428569</v>
      </c>
      <c r="AI2747" s="3"/>
      <c r="AJ2747" s="3"/>
    </row>
    <row r="2748" spans="1:36" hidden="1" x14ac:dyDescent="0.2">
      <c r="A2748" s="1" t="str">
        <f t="shared" si="42"/>
        <v>HambletonMixed White and Black Caribbean</v>
      </c>
      <c r="B2748" s="3" t="s">
        <v>425</v>
      </c>
      <c r="C2748" s="3" t="s">
        <v>426</v>
      </c>
      <c r="D2748" s="3" t="s">
        <v>706</v>
      </c>
      <c r="E2748" s="5">
        <v>157</v>
      </c>
      <c r="F2748" s="5">
        <v>0</v>
      </c>
      <c r="G2748" s="5">
        <v>0</v>
      </c>
      <c r="H2748" s="5">
        <v>0</v>
      </c>
      <c r="I2748" s="5">
        <v>0</v>
      </c>
      <c r="J2748" s="5">
        <v>4</v>
      </c>
      <c r="K2748" s="5">
        <v>49</v>
      </c>
      <c r="L2748" s="5">
        <v>0</v>
      </c>
      <c r="M2748" s="5">
        <v>0</v>
      </c>
      <c r="N2748" s="5">
        <v>0</v>
      </c>
      <c r="O2748" s="6">
        <v>0</v>
      </c>
      <c r="P2748" s="6">
        <v>0</v>
      </c>
      <c r="Q2748" s="6">
        <v>0</v>
      </c>
      <c r="R2748" s="6">
        <v>0</v>
      </c>
      <c r="S2748" s="6">
        <v>2.5477707006369426</v>
      </c>
      <c r="T2748" s="6">
        <v>31.210191082802549</v>
      </c>
      <c r="U2748" s="6">
        <v>0</v>
      </c>
      <c r="V2748" s="6">
        <v>0</v>
      </c>
      <c r="W2748" s="6">
        <v>0</v>
      </c>
      <c r="X2748" s="5">
        <v>45</v>
      </c>
      <c r="Y2748" s="5">
        <v>39</v>
      </c>
      <c r="Z2748" s="5">
        <v>3</v>
      </c>
      <c r="AA2748" s="5">
        <v>0</v>
      </c>
      <c r="AB2748" s="5">
        <v>0</v>
      </c>
      <c r="AC2748" s="5">
        <v>0</v>
      </c>
      <c r="AD2748" s="5">
        <v>45</v>
      </c>
      <c r="AE2748" s="5">
        <v>39</v>
      </c>
      <c r="AF2748" s="5">
        <v>3</v>
      </c>
      <c r="AG2748" s="6">
        <v>7.6923076923076925</v>
      </c>
      <c r="AH2748" s="6">
        <v>86.666666666666671</v>
      </c>
      <c r="AI2748" s="3"/>
      <c r="AJ2748" s="3"/>
    </row>
    <row r="2749" spans="1:36" hidden="1" x14ac:dyDescent="0.2">
      <c r="A2749" s="1" t="str">
        <f t="shared" si="42"/>
        <v>HambletonMixed White and Black African</v>
      </c>
      <c r="B2749" s="3" t="s">
        <v>425</v>
      </c>
      <c r="C2749" s="3" t="s">
        <v>426</v>
      </c>
      <c r="D2749" s="3" t="s">
        <v>707</v>
      </c>
      <c r="E2749" s="5">
        <v>59</v>
      </c>
      <c r="F2749" s="5">
        <v>0</v>
      </c>
      <c r="G2749" s="5">
        <v>0</v>
      </c>
      <c r="H2749" s="5">
        <v>0</v>
      </c>
      <c r="I2749" s="5">
        <v>0</v>
      </c>
      <c r="J2749" s="5">
        <v>0</v>
      </c>
      <c r="K2749" s="5">
        <v>21</v>
      </c>
      <c r="L2749" s="5">
        <v>0</v>
      </c>
      <c r="M2749" s="5">
        <v>0</v>
      </c>
      <c r="N2749" s="5">
        <v>0</v>
      </c>
      <c r="O2749" s="6">
        <v>0</v>
      </c>
      <c r="P2749" s="6">
        <v>0</v>
      </c>
      <c r="Q2749" s="6">
        <v>0</v>
      </c>
      <c r="R2749" s="6">
        <v>0</v>
      </c>
      <c r="S2749" s="6">
        <v>0</v>
      </c>
      <c r="T2749" s="6">
        <v>35.593220338983052</v>
      </c>
      <c r="U2749" s="6">
        <v>0</v>
      </c>
      <c r="V2749" s="6">
        <v>0</v>
      </c>
      <c r="W2749" s="6">
        <v>0</v>
      </c>
      <c r="X2749" s="5">
        <v>10</v>
      </c>
      <c r="Y2749" s="5">
        <v>10</v>
      </c>
      <c r="Z2749" s="5">
        <v>0</v>
      </c>
      <c r="AA2749" s="5">
        <v>0</v>
      </c>
      <c r="AB2749" s="5">
        <v>0</v>
      </c>
      <c r="AC2749" s="5">
        <v>0</v>
      </c>
      <c r="AD2749" s="5">
        <v>10</v>
      </c>
      <c r="AE2749" s="5">
        <v>10</v>
      </c>
      <c r="AF2749" s="5">
        <v>0</v>
      </c>
      <c r="AG2749" s="6">
        <v>0</v>
      </c>
      <c r="AH2749" s="6">
        <v>100</v>
      </c>
      <c r="AI2749" s="3"/>
      <c r="AJ2749" s="3"/>
    </row>
    <row r="2750" spans="1:36" hidden="1" x14ac:dyDescent="0.2">
      <c r="A2750" s="1" t="str">
        <f t="shared" si="42"/>
        <v>HambletonMixed White and Asian</v>
      </c>
      <c r="B2750" s="3" t="s">
        <v>425</v>
      </c>
      <c r="C2750" s="3" t="s">
        <v>426</v>
      </c>
      <c r="D2750" s="3" t="s">
        <v>708</v>
      </c>
      <c r="E2750" s="5">
        <v>246</v>
      </c>
      <c r="F2750" s="5">
        <v>0</v>
      </c>
      <c r="G2750" s="5">
        <v>0</v>
      </c>
      <c r="H2750" s="5">
        <v>0</v>
      </c>
      <c r="I2750" s="5">
        <v>0</v>
      </c>
      <c r="J2750" s="5">
        <v>3</v>
      </c>
      <c r="K2750" s="5">
        <v>71</v>
      </c>
      <c r="L2750" s="5">
        <v>0</v>
      </c>
      <c r="M2750" s="5">
        <v>0</v>
      </c>
      <c r="N2750" s="5">
        <v>0</v>
      </c>
      <c r="O2750" s="6">
        <v>0</v>
      </c>
      <c r="P2750" s="6">
        <v>0</v>
      </c>
      <c r="Q2750" s="6">
        <v>0</v>
      </c>
      <c r="R2750" s="6">
        <v>0</v>
      </c>
      <c r="S2750" s="6">
        <v>1.2195121951219512</v>
      </c>
      <c r="T2750" s="6">
        <v>28.86178861788618</v>
      </c>
      <c r="U2750" s="6">
        <v>0</v>
      </c>
      <c r="V2750" s="6">
        <v>0</v>
      </c>
      <c r="W2750" s="6">
        <v>0</v>
      </c>
      <c r="X2750" s="5">
        <v>57</v>
      </c>
      <c r="Y2750" s="5">
        <v>53</v>
      </c>
      <c r="Z2750" s="5">
        <v>6</v>
      </c>
      <c r="AA2750" s="5">
        <v>0</v>
      </c>
      <c r="AB2750" s="5">
        <v>0</v>
      </c>
      <c r="AC2750" s="5">
        <v>0</v>
      </c>
      <c r="AD2750" s="5">
        <v>57</v>
      </c>
      <c r="AE2750" s="5">
        <v>53</v>
      </c>
      <c r="AF2750" s="5">
        <v>6</v>
      </c>
      <c r="AG2750" s="6">
        <v>11.320754716981131</v>
      </c>
      <c r="AH2750" s="6">
        <v>92.982456140350877</v>
      </c>
      <c r="AI2750" s="3"/>
      <c r="AJ2750" s="3"/>
    </row>
    <row r="2751" spans="1:36" hidden="1" x14ac:dyDescent="0.2">
      <c r="A2751" s="1" t="str">
        <f t="shared" si="42"/>
        <v>HambletonMixed Other</v>
      </c>
      <c r="B2751" s="3" t="s">
        <v>425</v>
      </c>
      <c r="C2751" s="3" t="s">
        <v>426</v>
      </c>
      <c r="D2751" s="3" t="s">
        <v>709</v>
      </c>
      <c r="E2751" s="5">
        <v>131</v>
      </c>
      <c r="F2751" s="5">
        <v>0</v>
      </c>
      <c r="G2751" s="5">
        <v>0</v>
      </c>
      <c r="H2751" s="5">
        <v>0</v>
      </c>
      <c r="I2751" s="5">
        <v>0</v>
      </c>
      <c r="J2751" s="5">
        <v>2</v>
      </c>
      <c r="K2751" s="5">
        <v>41</v>
      </c>
      <c r="L2751" s="5">
        <v>0</v>
      </c>
      <c r="M2751" s="5">
        <v>0</v>
      </c>
      <c r="N2751" s="5">
        <v>0</v>
      </c>
      <c r="O2751" s="6">
        <v>0</v>
      </c>
      <c r="P2751" s="6">
        <v>0</v>
      </c>
      <c r="Q2751" s="6">
        <v>0</v>
      </c>
      <c r="R2751" s="6">
        <v>0</v>
      </c>
      <c r="S2751" s="6">
        <v>1.5267175572519085</v>
      </c>
      <c r="T2751" s="6">
        <v>31.297709923664122</v>
      </c>
      <c r="U2751" s="6">
        <v>0</v>
      </c>
      <c r="V2751" s="6">
        <v>0</v>
      </c>
      <c r="W2751" s="6">
        <v>0</v>
      </c>
      <c r="X2751" s="5">
        <v>31</v>
      </c>
      <c r="Y2751" s="5">
        <v>31</v>
      </c>
      <c r="Z2751" s="5">
        <v>1</v>
      </c>
      <c r="AA2751" s="5">
        <v>0</v>
      </c>
      <c r="AB2751" s="5">
        <v>0</v>
      </c>
      <c r="AC2751" s="5">
        <v>0</v>
      </c>
      <c r="AD2751" s="5">
        <v>31</v>
      </c>
      <c r="AE2751" s="5">
        <v>31</v>
      </c>
      <c r="AF2751" s="5">
        <v>1</v>
      </c>
      <c r="AG2751" s="6">
        <v>3.225806451612903</v>
      </c>
      <c r="AH2751" s="6">
        <v>100</v>
      </c>
      <c r="AI2751" s="3"/>
      <c r="AJ2751" s="3"/>
    </row>
    <row r="2752" spans="1:36" hidden="1" x14ac:dyDescent="0.2">
      <c r="A2752" s="1" t="str">
        <f t="shared" si="42"/>
        <v>HambletonIndian</v>
      </c>
      <c r="B2752" s="3" t="s">
        <v>425</v>
      </c>
      <c r="C2752" s="3" t="s">
        <v>426</v>
      </c>
      <c r="D2752" s="3" t="s">
        <v>710</v>
      </c>
      <c r="E2752" s="5">
        <v>220</v>
      </c>
      <c r="F2752" s="5">
        <v>0</v>
      </c>
      <c r="G2752" s="5">
        <v>0</v>
      </c>
      <c r="H2752" s="5">
        <v>0</v>
      </c>
      <c r="I2752" s="5">
        <v>0</v>
      </c>
      <c r="J2752" s="5">
        <v>2</v>
      </c>
      <c r="K2752" s="5">
        <v>38</v>
      </c>
      <c r="L2752" s="5">
        <v>0</v>
      </c>
      <c r="M2752" s="5">
        <v>0</v>
      </c>
      <c r="N2752" s="5">
        <v>0</v>
      </c>
      <c r="O2752" s="6">
        <v>0</v>
      </c>
      <c r="P2752" s="6">
        <v>0</v>
      </c>
      <c r="Q2752" s="6">
        <v>0</v>
      </c>
      <c r="R2752" s="6">
        <v>0</v>
      </c>
      <c r="S2752" s="6">
        <v>0.90909090909090906</v>
      </c>
      <c r="T2752" s="6">
        <v>17.272727272727273</v>
      </c>
      <c r="U2752" s="6">
        <v>0</v>
      </c>
      <c r="V2752" s="6">
        <v>0</v>
      </c>
      <c r="W2752" s="6">
        <v>0</v>
      </c>
      <c r="X2752" s="5">
        <v>107</v>
      </c>
      <c r="Y2752" s="5">
        <v>99</v>
      </c>
      <c r="Z2752" s="5">
        <v>2</v>
      </c>
      <c r="AA2752" s="5">
        <v>0</v>
      </c>
      <c r="AB2752" s="5">
        <v>0</v>
      </c>
      <c r="AC2752" s="5">
        <v>0</v>
      </c>
      <c r="AD2752" s="5">
        <v>107</v>
      </c>
      <c r="AE2752" s="5">
        <v>99</v>
      </c>
      <c r="AF2752" s="5">
        <v>2</v>
      </c>
      <c r="AG2752" s="6">
        <v>2.0202020202020203</v>
      </c>
      <c r="AH2752" s="6">
        <v>92.523364485981304</v>
      </c>
      <c r="AI2752" s="3"/>
      <c r="AJ2752" s="3"/>
    </row>
    <row r="2753" spans="1:36" hidden="1" x14ac:dyDescent="0.2">
      <c r="A2753" s="1" t="str">
        <f t="shared" si="42"/>
        <v>HambletonPakistani</v>
      </c>
      <c r="B2753" s="3" t="s">
        <v>425</v>
      </c>
      <c r="C2753" s="3" t="s">
        <v>426</v>
      </c>
      <c r="D2753" s="3" t="s">
        <v>711</v>
      </c>
      <c r="E2753" s="5">
        <v>84</v>
      </c>
      <c r="F2753" s="5">
        <v>0</v>
      </c>
      <c r="G2753" s="5">
        <v>0</v>
      </c>
      <c r="H2753" s="5">
        <v>0</v>
      </c>
      <c r="I2753" s="5">
        <v>0</v>
      </c>
      <c r="J2753" s="5">
        <v>0</v>
      </c>
      <c r="K2753" s="5">
        <v>15</v>
      </c>
      <c r="L2753" s="5">
        <v>0</v>
      </c>
      <c r="M2753" s="5">
        <v>0</v>
      </c>
      <c r="N2753" s="5">
        <v>0</v>
      </c>
      <c r="O2753" s="6">
        <v>0</v>
      </c>
      <c r="P2753" s="6">
        <v>0</v>
      </c>
      <c r="Q2753" s="6">
        <v>0</v>
      </c>
      <c r="R2753" s="6">
        <v>0</v>
      </c>
      <c r="S2753" s="6">
        <v>0</v>
      </c>
      <c r="T2753" s="6">
        <v>17.857142857142858</v>
      </c>
      <c r="U2753" s="6">
        <v>0</v>
      </c>
      <c r="V2753" s="6">
        <v>0</v>
      </c>
      <c r="W2753" s="6">
        <v>0</v>
      </c>
      <c r="X2753" s="5">
        <v>40</v>
      </c>
      <c r="Y2753" s="5">
        <v>33</v>
      </c>
      <c r="Z2753" s="5">
        <v>1</v>
      </c>
      <c r="AA2753" s="5">
        <v>0</v>
      </c>
      <c r="AB2753" s="5">
        <v>0</v>
      </c>
      <c r="AC2753" s="5">
        <v>0</v>
      </c>
      <c r="AD2753" s="5">
        <v>40</v>
      </c>
      <c r="AE2753" s="5">
        <v>33</v>
      </c>
      <c r="AF2753" s="5">
        <v>1</v>
      </c>
      <c r="AG2753" s="6">
        <v>3.0303030303030303</v>
      </c>
      <c r="AH2753" s="6">
        <v>82.5</v>
      </c>
      <c r="AI2753" s="3"/>
      <c r="AJ2753" s="3"/>
    </row>
    <row r="2754" spans="1:36" hidden="1" x14ac:dyDescent="0.2">
      <c r="A2754" s="1" t="str">
        <f t="shared" ref="A2754:A2817" si="43">C2754&amp;D2754</f>
        <v>HambletonBangladeshi</v>
      </c>
      <c r="B2754" s="3" t="s">
        <v>425</v>
      </c>
      <c r="C2754" s="3" t="s">
        <v>426</v>
      </c>
      <c r="D2754" s="3" t="s">
        <v>712</v>
      </c>
      <c r="E2754" s="5">
        <v>30</v>
      </c>
      <c r="F2754" s="5">
        <v>0</v>
      </c>
      <c r="G2754" s="5">
        <v>0</v>
      </c>
      <c r="H2754" s="5">
        <v>0</v>
      </c>
      <c r="I2754" s="5">
        <v>0</v>
      </c>
      <c r="J2754" s="5">
        <v>0</v>
      </c>
      <c r="K2754" s="5">
        <v>5</v>
      </c>
      <c r="L2754" s="5">
        <v>0</v>
      </c>
      <c r="M2754" s="5">
        <v>0</v>
      </c>
      <c r="N2754" s="5">
        <v>0</v>
      </c>
      <c r="O2754" s="6">
        <v>0</v>
      </c>
      <c r="P2754" s="6">
        <v>0</v>
      </c>
      <c r="Q2754" s="6">
        <v>0</v>
      </c>
      <c r="R2754" s="6">
        <v>0</v>
      </c>
      <c r="S2754" s="6">
        <v>0</v>
      </c>
      <c r="T2754" s="6">
        <v>16.666666666666668</v>
      </c>
      <c r="U2754" s="6">
        <v>0</v>
      </c>
      <c r="V2754" s="6">
        <v>0</v>
      </c>
      <c r="W2754" s="6">
        <v>0</v>
      </c>
      <c r="X2754" s="5">
        <v>13</v>
      </c>
      <c r="Y2754" s="5">
        <v>13</v>
      </c>
      <c r="Z2754" s="5">
        <v>1</v>
      </c>
      <c r="AA2754" s="5">
        <v>0</v>
      </c>
      <c r="AB2754" s="5">
        <v>0</v>
      </c>
      <c r="AC2754" s="5">
        <v>0</v>
      </c>
      <c r="AD2754" s="5">
        <v>13</v>
      </c>
      <c r="AE2754" s="5">
        <v>13</v>
      </c>
      <c r="AF2754" s="5">
        <v>1</v>
      </c>
      <c r="AG2754" s="6">
        <v>7.6923076923076925</v>
      </c>
      <c r="AH2754" s="6">
        <v>100</v>
      </c>
      <c r="AI2754" s="3"/>
      <c r="AJ2754" s="3"/>
    </row>
    <row r="2755" spans="1:36" hidden="1" x14ac:dyDescent="0.2">
      <c r="A2755" s="1" t="str">
        <f t="shared" si="43"/>
        <v>HambletonChinese</v>
      </c>
      <c r="B2755" s="3" t="s">
        <v>425</v>
      </c>
      <c r="C2755" s="3" t="s">
        <v>426</v>
      </c>
      <c r="D2755" s="3" t="s">
        <v>713</v>
      </c>
      <c r="E2755" s="5">
        <v>126</v>
      </c>
      <c r="F2755" s="5">
        <v>0</v>
      </c>
      <c r="G2755" s="5">
        <v>0</v>
      </c>
      <c r="H2755" s="5">
        <v>0</v>
      </c>
      <c r="I2755" s="5">
        <v>0</v>
      </c>
      <c r="J2755" s="5">
        <v>0</v>
      </c>
      <c r="K2755" s="5">
        <v>11</v>
      </c>
      <c r="L2755" s="5">
        <v>0</v>
      </c>
      <c r="M2755" s="5">
        <v>0</v>
      </c>
      <c r="N2755" s="5">
        <v>0</v>
      </c>
      <c r="O2755" s="6">
        <v>0</v>
      </c>
      <c r="P2755" s="6">
        <v>0</v>
      </c>
      <c r="Q2755" s="6">
        <v>0</v>
      </c>
      <c r="R2755" s="6">
        <v>0</v>
      </c>
      <c r="S2755" s="6">
        <v>0</v>
      </c>
      <c r="T2755" s="6">
        <v>8.7301587301587293</v>
      </c>
      <c r="U2755" s="6">
        <v>0</v>
      </c>
      <c r="V2755" s="6">
        <v>0</v>
      </c>
      <c r="W2755" s="6">
        <v>0</v>
      </c>
      <c r="X2755" s="5">
        <v>58</v>
      </c>
      <c r="Y2755" s="5">
        <v>48</v>
      </c>
      <c r="Z2755" s="5">
        <v>3</v>
      </c>
      <c r="AA2755" s="5">
        <v>0</v>
      </c>
      <c r="AB2755" s="5">
        <v>0</v>
      </c>
      <c r="AC2755" s="5">
        <v>0</v>
      </c>
      <c r="AD2755" s="5">
        <v>58</v>
      </c>
      <c r="AE2755" s="5">
        <v>48</v>
      </c>
      <c r="AF2755" s="5">
        <v>3</v>
      </c>
      <c r="AG2755" s="6">
        <v>6.25</v>
      </c>
      <c r="AH2755" s="6">
        <v>82.758620689655174</v>
      </c>
      <c r="AI2755" s="3"/>
      <c r="AJ2755" s="3"/>
    </row>
    <row r="2756" spans="1:36" hidden="1" x14ac:dyDescent="0.2">
      <c r="A2756" s="1" t="str">
        <f t="shared" si="43"/>
        <v>HambletonAsian Other</v>
      </c>
      <c r="B2756" s="3" t="s">
        <v>425</v>
      </c>
      <c r="C2756" s="3" t="s">
        <v>426</v>
      </c>
      <c r="D2756" s="3" t="s">
        <v>714</v>
      </c>
      <c r="E2756" s="5">
        <v>140</v>
      </c>
      <c r="F2756" s="5">
        <v>0</v>
      </c>
      <c r="G2756" s="5">
        <v>0</v>
      </c>
      <c r="H2756" s="5">
        <v>0</v>
      </c>
      <c r="I2756" s="5">
        <v>0</v>
      </c>
      <c r="J2756" s="5">
        <v>7</v>
      </c>
      <c r="K2756" s="5">
        <v>32</v>
      </c>
      <c r="L2756" s="5">
        <v>0</v>
      </c>
      <c r="M2756" s="5">
        <v>0</v>
      </c>
      <c r="N2756" s="5">
        <v>0</v>
      </c>
      <c r="O2756" s="6">
        <v>0</v>
      </c>
      <c r="P2756" s="6">
        <v>0</v>
      </c>
      <c r="Q2756" s="6">
        <v>0</v>
      </c>
      <c r="R2756" s="6">
        <v>0</v>
      </c>
      <c r="S2756" s="6">
        <v>5</v>
      </c>
      <c r="T2756" s="6">
        <v>22.857142857142858</v>
      </c>
      <c r="U2756" s="6">
        <v>0</v>
      </c>
      <c r="V2756" s="6">
        <v>0</v>
      </c>
      <c r="W2756" s="6">
        <v>0</v>
      </c>
      <c r="X2756" s="5">
        <v>60</v>
      </c>
      <c r="Y2756" s="5">
        <v>52</v>
      </c>
      <c r="Z2756" s="5">
        <v>3</v>
      </c>
      <c r="AA2756" s="5">
        <v>0</v>
      </c>
      <c r="AB2756" s="5">
        <v>0</v>
      </c>
      <c r="AC2756" s="5">
        <v>0</v>
      </c>
      <c r="AD2756" s="5">
        <v>60</v>
      </c>
      <c r="AE2756" s="5">
        <v>52</v>
      </c>
      <c r="AF2756" s="5">
        <v>3</v>
      </c>
      <c r="AG2756" s="6">
        <v>5.7692307692307692</v>
      </c>
      <c r="AH2756" s="6">
        <v>86.666666666666671</v>
      </c>
      <c r="AI2756" s="3"/>
      <c r="AJ2756" s="3"/>
    </row>
    <row r="2757" spans="1:36" hidden="1" x14ac:dyDescent="0.2">
      <c r="A2757" s="1" t="str">
        <f t="shared" si="43"/>
        <v>HambletonBlack African</v>
      </c>
      <c r="B2757" s="3" t="s">
        <v>425</v>
      </c>
      <c r="C2757" s="3" t="s">
        <v>426</v>
      </c>
      <c r="D2757" s="3" t="s">
        <v>715</v>
      </c>
      <c r="E2757" s="5">
        <v>98</v>
      </c>
      <c r="F2757" s="5">
        <v>0</v>
      </c>
      <c r="G2757" s="5">
        <v>0</v>
      </c>
      <c r="H2757" s="5">
        <v>0</v>
      </c>
      <c r="I2757" s="5">
        <v>0</v>
      </c>
      <c r="J2757" s="5">
        <v>0</v>
      </c>
      <c r="K2757" s="5">
        <v>51</v>
      </c>
      <c r="L2757" s="5">
        <v>0</v>
      </c>
      <c r="M2757" s="5">
        <v>0</v>
      </c>
      <c r="N2757" s="5">
        <v>0</v>
      </c>
      <c r="O2757" s="6">
        <v>0</v>
      </c>
      <c r="P2757" s="6">
        <v>0</v>
      </c>
      <c r="Q2757" s="6">
        <v>0</v>
      </c>
      <c r="R2757" s="6">
        <v>0</v>
      </c>
      <c r="S2757" s="6">
        <v>0</v>
      </c>
      <c r="T2757" s="6">
        <v>52.04081632653061</v>
      </c>
      <c r="U2757" s="6">
        <v>0</v>
      </c>
      <c r="V2757" s="6">
        <v>0</v>
      </c>
      <c r="W2757" s="6">
        <v>0</v>
      </c>
      <c r="X2757" s="5">
        <v>60</v>
      </c>
      <c r="Y2757" s="5">
        <v>50</v>
      </c>
      <c r="Z2757" s="5">
        <v>3</v>
      </c>
      <c r="AA2757" s="5">
        <v>0</v>
      </c>
      <c r="AB2757" s="5">
        <v>0</v>
      </c>
      <c r="AC2757" s="5">
        <v>0</v>
      </c>
      <c r="AD2757" s="5">
        <v>60</v>
      </c>
      <c r="AE2757" s="5">
        <v>50</v>
      </c>
      <c r="AF2757" s="5">
        <v>3</v>
      </c>
      <c r="AG2757" s="6">
        <v>6</v>
      </c>
      <c r="AH2757" s="6">
        <v>83.333333333333329</v>
      </c>
      <c r="AI2757" s="3"/>
      <c r="AJ2757" s="3"/>
    </row>
    <row r="2758" spans="1:36" hidden="1" x14ac:dyDescent="0.2">
      <c r="A2758" s="1" t="str">
        <f t="shared" si="43"/>
        <v>HambletonBlack Caribbean</v>
      </c>
      <c r="B2758" s="3" t="s">
        <v>425</v>
      </c>
      <c r="C2758" s="3" t="s">
        <v>426</v>
      </c>
      <c r="D2758" s="3" t="s">
        <v>716</v>
      </c>
      <c r="E2758" s="5">
        <v>44</v>
      </c>
      <c r="F2758" s="5">
        <v>0</v>
      </c>
      <c r="G2758" s="5">
        <v>0</v>
      </c>
      <c r="H2758" s="5">
        <v>0</v>
      </c>
      <c r="I2758" s="5">
        <v>0</v>
      </c>
      <c r="J2758" s="5">
        <v>1</v>
      </c>
      <c r="K2758" s="5">
        <v>7</v>
      </c>
      <c r="L2758" s="5">
        <v>0</v>
      </c>
      <c r="M2758" s="5">
        <v>0</v>
      </c>
      <c r="N2758" s="5">
        <v>0</v>
      </c>
      <c r="O2758" s="6">
        <v>0</v>
      </c>
      <c r="P2758" s="6">
        <v>0</v>
      </c>
      <c r="Q2758" s="6">
        <v>0</v>
      </c>
      <c r="R2758" s="6">
        <v>0</v>
      </c>
      <c r="S2758" s="6">
        <v>2.2727272727272729</v>
      </c>
      <c r="T2758" s="6">
        <v>15.909090909090908</v>
      </c>
      <c r="U2758" s="6">
        <v>0</v>
      </c>
      <c r="V2758" s="6">
        <v>0</v>
      </c>
      <c r="W2758" s="6">
        <v>0</v>
      </c>
      <c r="X2758" s="5">
        <v>24</v>
      </c>
      <c r="Y2758" s="5">
        <v>22</v>
      </c>
      <c r="Z2758" s="5">
        <v>0</v>
      </c>
      <c r="AA2758" s="5">
        <v>0</v>
      </c>
      <c r="AB2758" s="5">
        <v>0</v>
      </c>
      <c r="AC2758" s="5">
        <v>0</v>
      </c>
      <c r="AD2758" s="5">
        <v>24</v>
      </c>
      <c r="AE2758" s="5">
        <v>22</v>
      </c>
      <c r="AF2758" s="5">
        <v>0</v>
      </c>
      <c r="AG2758" s="6">
        <v>0</v>
      </c>
      <c r="AH2758" s="6">
        <v>91.666666666666671</v>
      </c>
      <c r="AI2758" s="3"/>
      <c r="AJ2758" s="3"/>
    </row>
    <row r="2759" spans="1:36" hidden="1" x14ac:dyDescent="0.2">
      <c r="A2759" s="1" t="str">
        <f t="shared" si="43"/>
        <v>HambletonBlack Other</v>
      </c>
      <c r="B2759" s="3" t="s">
        <v>425</v>
      </c>
      <c r="C2759" s="3" t="s">
        <v>426</v>
      </c>
      <c r="D2759" s="3" t="s">
        <v>717</v>
      </c>
      <c r="E2759" s="5">
        <v>46</v>
      </c>
      <c r="F2759" s="5">
        <v>0</v>
      </c>
      <c r="G2759" s="5">
        <v>0</v>
      </c>
      <c r="H2759" s="5">
        <v>0</v>
      </c>
      <c r="I2759" s="5">
        <v>0</v>
      </c>
      <c r="J2759" s="5">
        <v>0</v>
      </c>
      <c r="K2759" s="5">
        <v>5</v>
      </c>
      <c r="L2759" s="5">
        <v>0</v>
      </c>
      <c r="M2759" s="5">
        <v>0</v>
      </c>
      <c r="N2759" s="5">
        <v>0</v>
      </c>
      <c r="O2759" s="6">
        <v>0</v>
      </c>
      <c r="P2759" s="6">
        <v>0</v>
      </c>
      <c r="Q2759" s="6">
        <v>0</v>
      </c>
      <c r="R2759" s="6">
        <v>0</v>
      </c>
      <c r="S2759" s="6">
        <v>0</v>
      </c>
      <c r="T2759" s="6">
        <v>10.869565217391305</v>
      </c>
      <c r="U2759" s="6">
        <v>0</v>
      </c>
      <c r="V2759" s="6">
        <v>0</v>
      </c>
      <c r="W2759" s="6">
        <v>0</v>
      </c>
      <c r="X2759" s="5">
        <v>22</v>
      </c>
      <c r="Y2759" s="5">
        <v>17</v>
      </c>
      <c r="Z2759" s="5">
        <v>5</v>
      </c>
      <c r="AA2759" s="5">
        <v>0</v>
      </c>
      <c r="AB2759" s="5">
        <v>0</v>
      </c>
      <c r="AC2759" s="5">
        <v>0</v>
      </c>
      <c r="AD2759" s="5">
        <v>22</v>
      </c>
      <c r="AE2759" s="5">
        <v>17</v>
      </c>
      <c r="AF2759" s="5">
        <v>5</v>
      </c>
      <c r="AG2759" s="6">
        <v>29.411764705882351</v>
      </c>
      <c r="AH2759" s="6">
        <v>77.272727272727266</v>
      </c>
      <c r="AI2759" s="3"/>
      <c r="AJ2759" s="3"/>
    </row>
    <row r="2760" spans="1:36" hidden="1" x14ac:dyDescent="0.2">
      <c r="A2760" s="1" t="str">
        <f t="shared" si="43"/>
        <v>HambletonArab</v>
      </c>
      <c r="B2760" s="3" t="s">
        <v>425</v>
      </c>
      <c r="C2760" s="3" t="s">
        <v>426</v>
      </c>
      <c r="D2760" s="3" t="s">
        <v>699</v>
      </c>
      <c r="E2760" s="5">
        <v>46</v>
      </c>
      <c r="F2760" s="5">
        <v>0</v>
      </c>
      <c r="G2760" s="5">
        <v>0</v>
      </c>
      <c r="H2760" s="5">
        <v>0</v>
      </c>
      <c r="I2760" s="5">
        <v>0</v>
      </c>
      <c r="J2760" s="5">
        <v>0</v>
      </c>
      <c r="K2760" s="5">
        <v>10</v>
      </c>
      <c r="L2760" s="5">
        <v>0</v>
      </c>
      <c r="M2760" s="5">
        <v>0</v>
      </c>
      <c r="N2760" s="5">
        <v>0</v>
      </c>
      <c r="O2760" s="6">
        <v>0</v>
      </c>
      <c r="P2760" s="6">
        <v>0</v>
      </c>
      <c r="Q2760" s="6">
        <v>0</v>
      </c>
      <c r="R2760" s="6">
        <v>0</v>
      </c>
      <c r="S2760" s="6">
        <v>0</v>
      </c>
      <c r="T2760" s="6">
        <v>21.739130434782609</v>
      </c>
      <c r="U2760" s="6">
        <v>0</v>
      </c>
      <c r="V2760" s="6">
        <v>0</v>
      </c>
      <c r="W2760" s="6">
        <v>0</v>
      </c>
      <c r="X2760" s="5">
        <v>26</v>
      </c>
      <c r="Y2760" s="5">
        <v>23</v>
      </c>
      <c r="Z2760" s="5">
        <v>3</v>
      </c>
      <c r="AA2760" s="5">
        <v>0</v>
      </c>
      <c r="AB2760" s="5">
        <v>0</v>
      </c>
      <c r="AC2760" s="5">
        <v>0</v>
      </c>
      <c r="AD2760" s="5">
        <v>26</v>
      </c>
      <c r="AE2760" s="5">
        <v>23</v>
      </c>
      <c r="AF2760" s="5">
        <v>3</v>
      </c>
      <c r="AG2760" s="6">
        <v>13.043478260869565</v>
      </c>
      <c r="AH2760" s="6">
        <v>88.461538461538467</v>
      </c>
      <c r="AI2760" s="3"/>
      <c r="AJ2760" s="3"/>
    </row>
    <row r="2761" spans="1:36" hidden="1" x14ac:dyDescent="0.2">
      <c r="A2761" s="1" t="str">
        <f t="shared" si="43"/>
        <v>HambletonOther</v>
      </c>
      <c r="B2761" s="3" t="s">
        <v>425</v>
      </c>
      <c r="C2761" s="3" t="s">
        <v>426</v>
      </c>
      <c r="D2761" s="3" t="s">
        <v>718</v>
      </c>
      <c r="E2761" s="5">
        <v>78</v>
      </c>
      <c r="F2761" s="5">
        <v>0</v>
      </c>
      <c r="G2761" s="5">
        <v>0</v>
      </c>
      <c r="H2761" s="5">
        <v>0</v>
      </c>
      <c r="I2761" s="5">
        <v>0</v>
      </c>
      <c r="J2761" s="5">
        <v>2</v>
      </c>
      <c r="K2761" s="5">
        <v>22</v>
      </c>
      <c r="L2761" s="5">
        <v>0</v>
      </c>
      <c r="M2761" s="5">
        <v>0</v>
      </c>
      <c r="N2761" s="5">
        <v>0</v>
      </c>
      <c r="O2761" s="6">
        <v>0</v>
      </c>
      <c r="P2761" s="6">
        <v>0</v>
      </c>
      <c r="Q2761" s="6">
        <v>0</v>
      </c>
      <c r="R2761" s="6">
        <v>0</v>
      </c>
      <c r="S2761" s="6">
        <v>2.5641025641025643</v>
      </c>
      <c r="T2761" s="6">
        <v>28.205128205128204</v>
      </c>
      <c r="U2761" s="6">
        <v>0</v>
      </c>
      <c r="V2761" s="6">
        <v>0</v>
      </c>
      <c r="W2761" s="6">
        <v>0</v>
      </c>
      <c r="X2761" s="5">
        <v>45</v>
      </c>
      <c r="Y2761" s="5">
        <v>38</v>
      </c>
      <c r="Z2761" s="5">
        <v>3</v>
      </c>
      <c r="AA2761" s="5">
        <v>0</v>
      </c>
      <c r="AB2761" s="5">
        <v>0</v>
      </c>
      <c r="AC2761" s="5">
        <v>0</v>
      </c>
      <c r="AD2761" s="5">
        <v>45</v>
      </c>
      <c r="AE2761" s="5">
        <v>38</v>
      </c>
      <c r="AF2761" s="5">
        <v>3</v>
      </c>
      <c r="AG2761" s="6">
        <v>7.8947368421052628</v>
      </c>
      <c r="AH2761" s="6">
        <v>84.444444444444443</v>
      </c>
      <c r="AI2761" s="3"/>
      <c r="AJ2761" s="3"/>
    </row>
    <row r="2762" spans="1:36" x14ac:dyDescent="0.2">
      <c r="A2762" s="1" t="str">
        <f t="shared" si="43"/>
        <v>Hammersmith and FulhamAll people</v>
      </c>
      <c r="B2762" s="3" t="s">
        <v>655</v>
      </c>
      <c r="C2762" s="3" t="s">
        <v>656</v>
      </c>
      <c r="D2762" s="3" t="s">
        <v>700</v>
      </c>
      <c r="E2762" s="5">
        <v>182493</v>
      </c>
      <c r="F2762" s="5">
        <v>6699</v>
      </c>
      <c r="G2762" s="5">
        <v>24877</v>
      </c>
      <c r="H2762" s="5">
        <v>9557</v>
      </c>
      <c r="I2762" s="5">
        <v>5228</v>
      </c>
      <c r="J2762" s="5">
        <v>0</v>
      </c>
      <c r="K2762" s="5">
        <v>10704</v>
      </c>
      <c r="L2762" s="5">
        <v>11936</v>
      </c>
      <c r="M2762" s="5">
        <v>89583</v>
      </c>
      <c r="N2762" s="5">
        <v>0</v>
      </c>
      <c r="O2762" s="6">
        <v>3.670825730301984</v>
      </c>
      <c r="P2762" s="6">
        <v>13.631755738576274</v>
      </c>
      <c r="Q2762" s="6">
        <v>5.2369131966705575</v>
      </c>
      <c r="R2762" s="6">
        <v>2.8647674157364942</v>
      </c>
      <c r="S2762" s="6">
        <v>0</v>
      </c>
      <c r="T2762" s="6">
        <v>5.865430454866762</v>
      </c>
      <c r="U2762" s="6">
        <v>6.5405248420487361</v>
      </c>
      <c r="V2762" s="6">
        <v>49.088458187437325</v>
      </c>
      <c r="W2762" s="6">
        <v>0</v>
      </c>
      <c r="X2762" s="5">
        <v>85906</v>
      </c>
      <c r="Y2762" s="5">
        <v>75441</v>
      </c>
      <c r="Z2762" s="5">
        <v>4594</v>
      </c>
      <c r="AA2762" s="5">
        <v>2387</v>
      </c>
      <c r="AB2762" s="5">
        <v>1848</v>
      </c>
      <c r="AC2762" s="5">
        <v>275</v>
      </c>
      <c r="AD2762" s="5">
        <v>83519</v>
      </c>
      <c r="AE2762" s="5">
        <v>73593</v>
      </c>
      <c r="AF2762" s="5">
        <v>4319</v>
      </c>
      <c r="AG2762" s="6">
        <v>5.8687646922941044</v>
      </c>
      <c r="AH2762" s="6">
        <v>88.115279158035889</v>
      </c>
      <c r="AI2762" s="3">
        <v>14.880952380952381</v>
      </c>
      <c r="AJ2762" s="3">
        <v>77.41935483870968</v>
      </c>
    </row>
    <row r="2763" spans="1:36" hidden="1" x14ac:dyDescent="0.2">
      <c r="A2763" s="1" t="str">
        <f t="shared" si="43"/>
        <v>Hammersmith and FulhamWhite British</v>
      </c>
      <c r="B2763" s="3" t="s">
        <v>655</v>
      </c>
      <c r="C2763" s="3" t="s">
        <v>656</v>
      </c>
      <c r="D2763" s="3" t="s">
        <v>701</v>
      </c>
      <c r="E2763" s="5">
        <v>81989</v>
      </c>
      <c r="F2763" s="5">
        <v>1660</v>
      </c>
      <c r="G2763" s="5">
        <v>7372</v>
      </c>
      <c r="H2763" s="5">
        <v>3056</v>
      </c>
      <c r="I2763" s="5">
        <v>1588</v>
      </c>
      <c r="J2763" s="5">
        <v>0</v>
      </c>
      <c r="K2763" s="5">
        <v>3590</v>
      </c>
      <c r="L2763" s="5">
        <v>5137</v>
      </c>
      <c r="M2763" s="5">
        <v>39020</v>
      </c>
      <c r="N2763" s="5">
        <v>0</v>
      </c>
      <c r="O2763" s="6">
        <v>2.0246618448816305</v>
      </c>
      <c r="P2763" s="6">
        <v>8.9914500725707107</v>
      </c>
      <c r="Q2763" s="6">
        <v>3.7273292758784713</v>
      </c>
      <c r="R2763" s="6">
        <v>1.9368451865494152</v>
      </c>
      <c r="S2763" s="6">
        <v>0</v>
      </c>
      <c r="T2763" s="6">
        <v>4.3786361585090683</v>
      </c>
      <c r="U2763" s="6">
        <v>6.2654746368415273</v>
      </c>
      <c r="V2763" s="6">
        <v>47.591750112820016</v>
      </c>
      <c r="W2763" s="6">
        <v>0</v>
      </c>
      <c r="X2763" s="5">
        <v>37415</v>
      </c>
      <c r="Y2763" s="5">
        <v>33852</v>
      </c>
      <c r="Z2763" s="5">
        <v>1397</v>
      </c>
      <c r="AA2763" s="5">
        <v>480</v>
      </c>
      <c r="AB2763" s="5">
        <v>358</v>
      </c>
      <c r="AC2763" s="5">
        <v>46</v>
      </c>
      <c r="AD2763" s="5">
        <v>36935</v>
      </c>
      <c r="AE2763" s="5">
        <v>33494</v>
      </c>
      <c r="AF2763" s="5">
        <v>1351</v>
      </c>
      <c r="AG2763" s="6">
        <v>4.0335582492386699</v>
      </c>
      <c r="AH2763" s="6">
        <v>90.683633410044678</v>
      </c>
      <c r="AI2763" s="3">
        <v>12.849162011173185</v>
      </c>
      <c r="AJ2763" s="3">
        <v>74.583333333333329</v>
      </c>
    </row>
    <row r="2764" spans="1:36" hidden="1" x14ac:dyDescent="0.2">
      <c r="A2764" s="1" t="str">
        <f t="shared" si="43"/>
        <v>Hammersmith and FulhamMinorities - all other than White British</v>
      </c>
      <c r="B2764" s="3" t="s">
        <v>655</v>
      </c>
      <c r="C2764" s="3" t="s">
        <v>656</v>
      </c>
      <c r="D2764" s="3" t="s">
        <v>702</v>
      </c>
      <c r="E2764" s="5">
        <v>100504</v>
      </c>
      <c r="F2764" s="5">
        <v>5039</v>
      </c>
      <c r="G2764" s="5">
        <v>17505</v>
      </c>
      <c r="H2764" s="5">
        <v>6501</v>
      </c>
      <c r="I2764" s="5">
        <v>3640</v>
      </c>
      <c r="J2764" s="5">
        <v>0</v>
      </c>
      <c r="K2764" s="5">
        <v>7114</v>
      </c>
      <c r="L2764" s="5">
        <v>6799</v>
      </c>
      <c r="M2764" s="5">
        <v>50563</v>
      </c>
      <c r="N2764" s="5">
        <v>0</v>
      </c>
      <c r="O2764" s="6">
        <v>5.0137307967842073</v>
      </c>
      <c r="P2764" s="6">
        <v>17.417217225185066</v>
      </c>
      <c r="Q2764" s="6">
        <v>6.4683992676908382</v>
      </c>
      <c r="R2764" s="6">
        <v>3.6217463981533071</v>
      </c>
      <c r="S2764" s="6">
        <v>0</v>
      </c>
      <c r="T2764" s="6">
        <v>7.0783252407864365</v>
      </c>
      <c r="U2764" s="6">
        <v>6.7649048794077844</v>
      </c>
      <c r="V2764" s="6">
        <v>50.309440420281781</v>
      </c>
      <c r="W2764" s="6">
        <v>0</v>
      </c>
      <c r="X2764" s="5">
        <v>48491</v>
      </c>
      <c r="Y2764" s="5">
        <v>41589</v>
      </c>
      <c r="Z2764" s="5">
        <v>3197</v>
      </c>
      <c r="AA2764" s="5">
        <v>1907</v>
      </c>
      <c r="AB2764" s="5">
        <v>1490</v>
      </c>
      <c r="AC2764" s="5">
        <v>229</v>
      </c>
      <c r="AD2764" s="5">
        <v>46584</v>
      </c>
      <c r="AE2764" s="5">
        <v>40099</v>
      </c>
      <c r="AF2764" s="5">
        <v>2968</v>
      </c>
      <c r="AG2764" s="6">
        <v>7.4016808399211946</v>
      </c>
      <c r="AH2764" s="6">
        <v>86.078911214150779</v>
      </c>
      <c r="AI2764" s="3">
        <v>15.369127516778523</v>
      </c>
      <c r="AJ2764" s="3">
        <v>78.133193497640278</v>
      </c>
    </row>
    <row r="2765" spans="1:36" hidden="1" x14ac:dyDescent="0.2">
      <c r="A2765" s="1" t="str">
        <f t="shared" si="43"/>
        <v>Hammersmith and FulhamWhite Irish</v>
      </c>
      <c r="B2765" s="3" t="s">
        <v>655</v>
      </c>
      <c r="C2765" s="3" t="s">
        <v>656</v>
      </c>
      <c r="D2765" s="3" t="s">
        <v>703</v>
      </c>
      <c r="E2765" s="5">
        <v>6321</v>
      </c>
      <c r="F2765" s="5">
        <v>191</v>
      </c>
      <c r="G2765" s="5">
        <v>772</v>
      </c>
      <c r="H2765" s="5">
        <v>328</v>
      </c>
      <c r="I2765" s="5">
        <v>137</v>
      </c>
      <c r="J2765" s="5">
        <v>0</v>
      </c>
      <c r="K2765" s="5">
        <v>298</v>
      </c>
      <c r="L2765" s="5">
        <v>417</v>
      </c>
      <c r="M2765" s="5">
        <v>3245</v>
      </c>
      <c r="N2765" s="5">
        <v>0</v>
      </c>
      <c r="O2765" s="6">
        <v>3.0216737857933871</v>
      </c>
      <c r="P2765" s="6">
        <v>12.213257395981648</v>
      </c>
      <c r="Q2765" s="6">
        <v>5.189052365132099</v>
      </c>
      <c r="R2765" s="6">
        <v>2.1673785793387124</v>
      </c>
      <c r="S2765" s="6">
        <v>0</v>
      </c>
      <c r="T2765" s="6">
        <v>4.7144439171017245</v>
      </c>
      <c r="U2765" s="6">
        <v>6.5970574276222118</v>
      </c>
      <c r="V2765" s="6">
        <v>51.336813795285558</v>
      </c>
      <c r="W2765" s="6">
        <v>0</v>
      </c>
      <c r="X2765" s="5">
        <v>2477</v>
      </c>
      <c r="Y2765" s="5">
        <v>2214</v>
      </c>
      <c r="Z2765" s="5">
        <v>109</v>
      </c>
      <c r="AA2765" s="5">
        <v>55</v>
      </c>
      <c r="AB2765" s="5">
        <v>43</v>
      </c>
      <c r="AC2765" s="5">
        <v>5</v>
      </c>
      <c r="AD2765" s="5">
        <v>2422</v>
      </c>
      <c r="AE2765" s="5">
        <v>2171</v>
      </c>
      <c r="AF2765" s="5">
        <v>104</v>
      </c>
      <c r="AG2765" s="6">
        <v>4.7904191616766463</v>
      </c>
      <c r="AH2765" s="6">
        <v>89.636663914120561</v>
      </c>
      <c r="AI2765" s="3">
        <v>11.627906976744185</v>
      </c>
      <c r="AJ2765" s="3">
        <v>78.181818181818187</v>
      </c>
    </row>
    <row r="2766" spans="1:36" hidden="1" x14ac:dyDescent="0.2">
      <c r="A2766" s="1" t="str">
        <f t="shared" si="43"/>
        <v>Hammersmith and FulhamWhite Gyspy or Irish Traveller</v>
      </c>
      <c r="B2766" s="3" t="s">
        <v>655</v>
      </c>
      <c r="C2766" s="3" t="s">
        <v>656</v>
      </c>
      <c r="D2766" s="3" t="s">
        <v>704</v>
      </c>
      <c r="E2766" s="5">
        <v>217</v>
      </c>
      <c r="F2766" s="5">
        <v>23</v>
      </c>
      <c r="G2766" s="5">
        <v>68</v>
      </c>
      <c r="H2766" s="5">
        <v>18</v>
      </c>
      <c r="I2766" s="5">
        <v>13</v>
      </c>
      <c r="J2766" s="5">
        <v>0</v>
      </c>
      <c r="K2766" s="5">
        <v>27</v>
      </c>
      <c r="L2766" s="5">
        <v>16</v>
      </c>
      <c r="M2766" s="5">
        <v>111</v>
      </c>
      <c r="N2766" s="5">
        <v>0</v>
      </c>
      <c r="O2766" s="6">
        <v>10.599078341013826</v>
      </c>
      <c r="P2766" s="6">
        <v>31.336405529953918</v>
      </c>
      <c r="Q2766" s="6">
        <v>8.2949308755760374</v>
      </c>
      <c r="R2766" s="6">
        <v>5.9907834101382491</v>
      </c>
      <c r="S2766" s="6">
        <v>0</v>
      </c>
      <c r="T2766" s="6">
        <v>12.442396313364055</v>
      </c>
      <c r="U2766" s="6">
        <v>7.3732718894009217</v>
      </c>
      <c r="V2766" s="6">
        <v>51.152073732718897</v>
      </c>
      <c r="W2766" s="6">
        <v>0</v>
      </c>
      <c r="X2766" s="5">
        <v>79</v>
      </c>
      <c r="Y2766" s="5">
        <v>38</v>
      </c>
      <c r="Z2766" s="5">
        <v>6</v>
      </c>
      <c r="AA2766" s="5">
        <v>11</v>
      </c>
      <c r="AB2766" s="5">
        <v>4</v>
      </c>
      <c r="AC2766" s="5">
        <v>2</v>
      </c>
      <c r="AD2766" s="5">
        <v>68</v>
      </c>
      <c r="AE2766" s="5">
        <v>34</v>
      </c>
      <c r="AF2766" s="5">
        <v>4</v>
      </c>
      <c r="AG2766" s="6">
        <v>11.764705882352942</v>
      </c>
      <c r="AH2766" s="6">
        <v>50</v>
      </c>
      <c r="AI2766" s="3">
        <v>50</v>
      </c>
      <c r="AJ2766" s="3">
        <v>36.363636363636367</v>
      </c>
    </row>
    <row r="2767" spans="1:36" hidden="1" x14ac:dyDescent="0.2">
      <c r="A2767" s="1" t="str">
        <f t="shared" si="43"/>
        <v>Hammersmith and FulhamWhite Other</v>
      </c>
      <c r="B2767" s="3" t="s">
        <v>655</v>
      </c>
      <c r="C2767" s="3" t="s">
        <v>656</v>
      </c>
      <c r="D2767" s="3" t="s">
        <v>705</v>
      </c>
      <c r="E2767" s="5">
        <v>35695</v>
      </c>
      <c r="F2767" s="5">
        <v>924</v>
      </c>
      <c r="G2767" s="5">
        <v>3312</v>
      </c>
      <c r="H2767" s="5">
        <v>1467</v>
      </c>
      <c r="I2767" s="5">
        <v>850</v>
      </c>
      <c r="J2767" s="5">
        <v>0</v>
      </c>
      <c r="K2767" s="5">
        <v>1949</v>
      </c>
      <c r="L2767" s="5">
        <v>2426</v>
      </c>
      <c r="M2767" s="5">
        <v>18269</v>
      </c>
      <c r="N2767" s="5">
        <v>0</v>
      </c>
      <c r="O2767" s="6">
        <v>2.5885978428351311</v>
      </c>
      <c r="P2767" s="6">
        <v>9.278610449642807</v>
      </c>
      <c r="Q2767" s="6">
        <v>4.1098193024233085</v>
      </c>
      <c r="R2767" s="6">
        <v>2.3812858943829669</v>
      </c>
      <c r="S2767" s="6">
        <v>0</v>
      </c>
      <c r="T2767" s="6">
        <v>5.4601484801792965</v>
      </c>
      <c r="U2767" s="6">
        <v>6.7964700938506795</v>
      </c>
      <c r="V2767" s="6">
        <v>51.180837652332258</v>
      </c>
      <c r="W2767" s="6">
        <v>0</v>
      </c>
      <c r="X2767" s="5">
        <v>22085</v>
      </c>
      <c r="Y2767" s="5">
        <v>20043</v>
      </c>
      <c r="Z2767" s="5">
        <v>887</v>
      </c>
      <c r="AA2767" s="5">
        <v>427</v>
      </c>
      <c r="AB2767" s="5">
        <v>370</v>
      </c>
      <c r="AC2767" s="5">
        <v>28</v>
      </c>
      <c r="AD2767" s="5">
        <v>21658</v>
      </c>
      <c r="AE2767" s="5">
        <v>19673</v>
      </c>
      <c r="AF2767" s="5">
        <v>859</v>
      </c>
      <c r="AG2767" s="6">
        <v>4.366390484420271</v>
      </c>
      <c r="AH2767" s="6">
        <v>90.834795456644201</v>
      </c>
      <c r="AI2767" s="3">
        <v>7.5675675675675675</v>
      </c>
      <c r="AJ2767" s="3">
        <v>86.651053864168617</v>
      </c>
    </row>
    <row r="2768" spans="1:36" hidden="1" x14ac:dyDescent="0.2">
      <c r="A2768" s="1" t="str">
        <f t="shared" si="43"/>
        <v>Hammersmith and FulhamMixed White and Black Caribbean</v>
      </c>
      <c r="B2768" s="3" t="s">
        <v>655</v>
      </c>
      <c r="C2768" s="3" t="s">
        <v>656</v>
      </c>
      <c r="D2768" s="3" t="s">
        <v>706</v>
      </c>
      <c r="E2768" s="5">
        <v>2769</v>
      </c>
      <c r="F2768" s="5">
        <v>157</v>
      </c>
      <c r="G2768" s="5">
        <v>652</v>
      </c>
      <c r="H2768" s="5">
        <v>208</v>
      </c>
      <c r="I2768" s="5">
        <v>111</v>
      </c>
      <c r="J2768" s="5">
        <v>0</v>
      </c>
      <c r="K2768" s="5">
        <v>206</v>
      </c>
      <c r="L2768" s="5">
        <v>160</v>
      </c>
      <c r="M2768" s="5">
        <v>1287</v>
      </c>
      <c r="N2768" s="5">
        <v>0</v>
      </c>
      <c r="O2768" s="6">
        <v>5.6699169375225713</v>
      </c>
      <c r="P2768" s="6">
        <v>23.546406644998193</v>
      </c>
      <c r="Q2768" s="6">
        <v>7.511737089201878</v>
      </c>
      <c r="R2768" s="6">
        <v>4.0086673889490791</v>
      </c>
      <c r="S2768" s="6">
        <v>0</v>
      </c>
      <c r="T2768" s="6">
        <v>7.4395088479595524</v>
      </c>
      <c r="U2768" s="6">
        <v>5.7782592993860602</v>
      </c>
      <c r="V2768" s="6">
        <v>46.478873239436616</v>
      </c>
      <c r="W2768" s="6">
        <v>0</v>
      </c>
      <c r="X2768" s="5">
        <v>786</v>
      </c>
      <c r="Y2768" s="5">
        <v>613</v>
      </c>
      <c r="Z2768" s="5">
        <v>90</v>
      </c>
      <c r="AA2768" s="5">
        <v>42</v>
      </c>
      <c r="AB2768" s="5">
        <v>32</v>
      </c>
      <c r="AC2768" s="5">
        <v>4</v>
      </c>
      <c r="AD2768" s="5">
        <v>744</v>
      </c>
      <c r="AE2768" s="5">
        <v>581</v>
      </c>
      <c r="AF2768" s="5">
        <v>86</v>
      </c>
      <c r="AG2768" s="6">
        <v>14.802065404475043</v>
      </c>
      <c r="AH2768" s="6">
        <v>78.091397849462368</v>
      </c>
      <c r="AI2768" s="3">
        <v>12.5</v>
      </c>
      <c r="AJ2768" s="3">
        <v>76.19047619047619</v>
      </c>
    </row>
    <row r="2769" spans="1:36" hidden="1" x14ac:dyDescent="0.2">
      <c r="A2769" s="1" t="str">
        <f t="shared" si="43"/>
        <v>Hammersmith and FulhamMixed White and Black African</v>
      </c>
      <c r="B2769" s="3" t="s">
        <v>655</v>
      </c>
      <c r="C2769" s="3" t="s">
        <v>656</v>
      </c>
      <c r="D2769" s="3" t="s">
        <v>707</v>
      </c>
      <c r="E2769" s="5">
        <v>1495</v>
      </c>
      <c r="F2769" s="5">
        <v>84</v>
      </c>
      <c r="G2769" s="5">
        <v>290</v>
      </c>
      <c r="H2769" s="5">
        <v>121</v>
      </c>
      <c r="I2769" s="5">
        <v>42</v>
      </c>
      <c r="J2769" s="5">
        <v>0</v>
      </c>
      <c r="K2769" s="5">
        <v>120</v>
      </c>
      <c r="L2769" s="5">
        <v>113</v>
      </c>
      <c r="M2769" s="5">
        <v>712</v>
      </c>
      <c r="N2769" s="5">
        <v>0</v>
      </c>
      <c r="O2769" s="6">
        <v>5.6187290969899664</v>
      </c>
      <c r="P2769" s="6">
        <v>19.397993311036789</v>
      </c>
      <c r="Q2769" s="6">
        <v>8.0936454849498336</v>
      </c>
      <c r="R2769" s="6">
        <v>2.8093645484949832</v>
      </c>
      <c r="S2769" s="6">
        <v>0</v>
      </c>
      <c r="T2769" s="6">
        <v>8.0267558528428093</v>
      </c>
      <c r="U2769" s="6">
        <v>7.5585284280936458</v>
      </c>
      <c r="V2769" s="6">
        <v>47.625418060200666</v>
      </c>
      <c r="W2769" s="6">
        <v>0</v>
      </c>
      <c r="X2769" s="5">
        <v>519</v>
      </c>
      <c r="Y2769" s="5">
        <v>423</v>
      </c>
      <c r="Z2769" s="5">
        <v>49</v>
      </c>
      <c r="AA2769" s="5">
        <v>36</v>
      </c>
      <c r="AB2769" s="5">
        <v>26</v>
      </c>
      <c r="AC2769" s="5">
        <v>5</v>
      </c>
      <c r="AD2769" s="5">
        <v>483</v>
      </c>
      <c r="AE2769" s="5">
        <v>397</v>
      </c>
      <c r="AF2769" s="5">
        <v>44</v>
      </c>
      <c r="AG2769" s="6">
        <v>11.083123425692696</v>
      </c>
      <c r="AH2769" s="6">
        <v>82.194616977225678</v>
      </c>
      <c r="AI2769" s="3">
        <v>19.23076923076923</v>
      </c>
      <c r="AJ2769" s="3">
        <v>72.222222222222229</v>
      </c>
    </row>
    <row r="2770" spans="1:36" hidden="1" x14ac:dyDescent="0.2">
      <c r="A2770" s="1" t="str">
        <f t="shared" si="43"/>
        <v>Hammersmith and FulhamMixed White and Asian</v>
      </c>
      <c r="B2770" s="3" t="s">
        <v>655</v>
      </c>
      <c r="C2770" s="3" t="s">
        <v>656</v>
      </c>
      <c r="D2770" s="3" t="s">
        <v>708</v>
      </c>
      <c r="E2770" s="5">
        <v>2649</v>
      </c>
      <c r="F2770" s="5">
        <v>68</v>
      </c>
      <c r="G2770" s="5">
        <v>267</v>
      </c>
      <c r="H2770" s="5">
        <v>107</v>
      </c>
      <c r="I2770" s="5">
        <v>73</v>
      </c>
      <c r="J2770" s="5">
        <v>0</v>
      </c>
      <c r="K2770" s="5">
        <v>144</v>
      </c>
      <c r="L2770" s="5">
        <v>166</v>
      </c>
      <c r="M2770" s="5">
        <v>1307</v>
      </c>
      <c r="N2770" s="5">
        <v>0</v>
      </c>
      <c r="O2770" s="6">
        <v>2.5670064175160436</v>
      </c>
      <c r="P2770" s="6">
        <v>10.079275198187995</v>
      </c>
      <c r="Q2770" s="6">
        <v>4.0392600981502458</v>
      </c>
      <c r="R2770" s="6">
        <v>2.7557568893922233</v>
      </c>
      <c r="S2770" s="6">
        <v>0</v>
      </c>
      <c r="T2770" s="6">
        <v>5.4360135900339754</v>
      </c>
      <c r="U2770" s="6">
        <v>6.2665156662891661</v>
      </c>
      <c r="V2770" s="6">
        <v>49.339373348433369</v>
      </c>
      <c r="W2770" s="6">
        <v>0</v>
      </c>
      <c r="X2770" s="5">
        <v>930</v>
      </c>
      <c r="Y2770" s="5">
        <v>820</v>
      </c>
      <c r="Z2770" s="5">
        <v>51</v>
      </c>
      <c r="AA2770" s="5">
        <v>12</v>
      </c>
      <c r="AB2770" s="5">
        <v>8</v>
      </c>
      <c r="AC2770" s="5">
        <v>0</v>
      </c>
      <c r="AD2770" s="5">
        <v>918</v>
      </c>
      <c r="AE2770" s="5">
        <v>812</v>
      </c>
      <c r="AF2770" s="5">
        <v>51</v>
      </c>
      <c r="AG2770" s="6">
        <v>6.2807881773399012</v>
      </c>
      <c r="AH2770" s="6">
        <v>88.453159041394329</v>
      </c>
      <c r="AI2770" s="3">
        <v>0</v>
      </c>
      <c r="AJ2770" s="3">
        <v>66.666666666666671</v>
      </c>
    </row>
    <row r="2771" spans="1:36" hidden="1" x14ac:dyDescent="0.2">
      <c r="A2771" s="1" t="str">
        <f t="shared" si="43"/>
        <v>Hammersmith and FulhamMixed Other</v>
      </c>
      <c r="B2771" s="3" t="s">
        <v>655</v>
      </c>
      <c r="C2771" s="3" t="s">
        <v>656</v>
      </c>
      <c r="D2771" s="3" t="s">
        <v>709</v>
      </c>
      <c r="E2771" s="5">
        <v>3131</v>
      </c>
      <c r="F2771" s="5">
        <v>137</v>
      </c>
      <c r="G2771" s="5">
        <v>530</v>
      </c>
      <c r="H2771" s="5">
        <v>201</v>
      </c>
      <c r="I2771" s="5">
        <v>106</v>
      </c>
      <c r="J2771" s="5">
        <v>0</v>
      </c>
      <c r="K2771" s="5">
        <v>179</v>
      </c>
      <c r="L2771" s="5">
        <v>183</v>
      </c>
      <c r="M2771" s="5">
        <v>1541</v>
      </c>
      <c r="N2771" s="5">
        <v>0</v>
      </c>
      <c r="O2771" s="6">
        <v>4.3755988502076013</v>
      </c>
      <c r="P2771" s="6">
        <v>16.927499201533056</v>
      </c>
      <c r="Q2771" s="6">
        <v>6.4196742254870651</v>
      </c>
      <c r="R2771" s="6">
        <v>3.3854998403066112</v>
      </c>
      <c r="S2771" s="6">
        <v>0</v>
      </c>
      <c r="T2771" s="6">
        <v>5.7170233152347496</v>
      </c>
      <c r="U2771" s="6">
        <v>5.844778026189716</v>
      </c>
      <c r="V2771" s="6">
        <v>49.217502395400828</v>
      </c>
      <c r="W2771" s="6">
        <v>0</v>
      </c>
      <c r="X2771" s="5">
        <v>1265</v>
      </c>
      <c r="Y2771" s="5">
        <v>1110</v>
      </c>
      <c r="Z2771" s="5">
        <v>81</v>
      </c>
      <c r="AA2771" s="5">
        <v>31</v>
      </c>
      <c r="AB2771" s="5">
        <v>28</v>
      </c>
      <c r="AC2771" s="5">
        <v>6</v>
      </c>
      <c r="AD2771" s="5">
        <v>1234</v>
      </c>
      <c r="AE2771" s="5">
        <v>1082</v>
      </c>
      <c r="AF2771" s="5">
        <v>75</v>
      </c>
      <c r="AG2771" s="6">
        <v>6.9316081330868764</v>
      </c>
      <c r="AH2771" s="6">
        <v>87.682333873581854</v>
      </c>
      <c r="AI2771" s="3">
        <v>21.428571428571427</v>
      </c>
      <c r="AJ2771" s="3">
        <v>90.322580645161295</v>
      </c>
    </row>
    <row r="2772" spans="1:36" hidden="1" x14ac:dyDescent="0.2">
      <c r="A2772" s="1" t="str">
        <f t="shared" si="43"/>
        <v>Hammersmith and FulhamIndian</v>
      </c>
      <c r="B2772" s="3" t="s">
        <v>655</v>
      </c>
      <c r="C2772" s="3" t="s">
        <v>656</v>
      </c>
      <c r="D2772" s="3" t="s">
        <v>710</v>
      </c>
      <c r="E2772" s="5">
        <v>3451</v>
      </c>
      <c r="F2772" s="5">
        <v>129</v>
      </c>
      <c r="G2772" s="5">
        <v>377</v>
      </c>
      <c r="H2772" s="5">
        <v>147</v>
      </c>
      <c r="I2772" s="5">
        <v>138</v>
      </c>
      <c r="J2772" s="5">
        <v>0</v>
      </c>
      <c r="K2772" s="5">
        <v>275</v>
      </c>
      <c r="L2772" s="5">
        <v>263</v>
      </c>
      <c r="M2772" s="5">
        <v>1758</v>
      </c>
      <c r="N2772" s="5">
        <v>0</v>
      </c>
      <c r="O2772" s="6">
        <v>3.7380469429150969</v>
      </c>
      <c r="P2772" s="6">
        <v>10.92436974789916</v>
      </c>
      <c r="Q2772" s="6">
        <v>4.2596348884381339</v>
      </c>
      <c r="R2772" s="6">
        <v>3.9988409156766154</v>
      </c>
      <c r="S2772" s="6">
        <v>0</v>
      </c>
      <c r="T2772" s="6">
        <v>7.9687047232686181</v>
      </c>
      <c r="U2772" s="6">
        <v>7.6209794262532595</v>
      </c>
      <c r="V2772" s="6">
        <v>50.941756012749927</v>
      </c>
      <c r="W2772" s="6">
        <v>0</v>
      </c>
      <c r="X2772" s="5">
        <v>1791</v>
      </c>
      <c r="Y2772" s="5">
        <v>1610</v>
      </c>
      <c r="Z2772" s="5">
        <v>91</v>
      </c>
      <c r="AA2772" s="5">
        <v>20</v>
      </c>
      <c r="AB2772" s="5">
        <v>19</v>
      </c>
      <c r="AC2772" s="5">
        <v>1</v>
      </c>
      <c r="AD2772" s="5">
        <v>1771</v>
      </c>
      <c r="AE2772" s="5">
        <v>1591</v>
      </c>
      <c r="AF2772" s="5">
        <v>90</v>
      </c>
      <c r="AG2772" s="6">
        <v>5.6568196103079824</v>
      </c>
      <c r="AH2772" s="6">
        <v>89.836250705815928</v>
      </c>
      <c r="AI2772" s="3">
        <v>5.2631578947368425</v>
      </c>
      <c r="AJ2772" s="3">
        <v>95</v>
      </c>
    </row>
    <row r="2773" spans="1:36" hidden="1" x14ac:dyDescent="0.2">
      <c r="A2773" s="1" t="str">
        <f t="shared" si="43"/>
        <v>Hammersmith and FulhamPakistani</v>
      </c>
      <c r="B2773" s="3" t="s">
        <v>655</v>
      </c>
      <c r="C2773" s="3" t="s">
        <v>656</v>
      </c>
      <c r="D2773" s="3" t="s">
        <v>711</v>
      </c>
      <c r="E2773" s="5">
        <v>1612</v>
      </c>
      <c r="F2773" s="5">
        <v>92</v>
      </c>
      <c r="G2773" s="5">
        <v>325</v>
      </c>
      <c r="H2773" s="5">
        <v>86</v>
      </c>
      <c r="I2773" s="5">
        <v>76</v>
      </c>
      <c r="J2773" s="5">
        <v>0</v>
      </c>
      <c r="K2773" s="5">
        <v>142</v>
      </c>
      <c r="L2773" s="5">
        <v>112</v>
      </c>
      <c r="M2773" s="5">
        <v>857</v>
      </c>
      <c r="N2773" s="5">
        <v>0</v>
      </c>
      <c r="O2773" s="6">
        <v>5.7071960297766751</v>
      </c>
      <c r="P2773" s="6">
        <v>20.161290322580644</v>
      </c>
      <c r="Q2773" s="6">
        <v>5.3349875930521096</v>
      </c>
      <c r="R2773" s="6">
        <v>4.7146401985111659</v>
      </c>
      <c r="S2773" s="6">
        <v>0</v>
      </c>
      <c r="T2773" s="6">
        <v>8.808933002481389</v>
      </c>
      <c r="U2773" s="6">
        <v>6.9478908188585606</v>
      </c>
      <c r="V2773" s="6">
        <v>53.163771712158812</v>
      </c>
      <c r="W2773" s="6">
        <v>0</v>
      </c>
      <c r="X2773" s="5">
        <v>656</v>
      </c>
      <c r="Y2773" s="5">
        <v>517</v>
      </c>
      <c r="Z2773" s="5">
        <v>51</v>
      </c>
      <c r="AA2773" s="5">
        <v>27</v>
      </c>
      <c r="AB2773" s="5">
        <v>22</v>
      </c>
      <c r="AC2773" s="5">
        <v>1</v>
      </c>
      <c r="AD2773" s="5">
        <v>629</v>
      </c>
      <c r="AE2773" s="5">
        <v>495</v>
      </c>
      <c r="AF2773" s="5">
        <v>50</v>
      </c>
      <c r="AG2773" s="6">
        <v>10.1010101010101</v>
      </c>
      <c r="AH2773" s="6">
        <v>78.69634340222575</v>
      </c>
      <c r="AI2773" s="3">
        <v>4.5454545454545459</v>
      </c>
      <c r="AJ2773" s="3">
        <v>81.481481481481481</v>
      </c>
    </row>
    <row r="2774" spans="1:36" hidden="1" x14ac:dyDescent="0.2">
      <c r="A2774" s="1" t="str">
        <f t="shared" si="43"/>
        <v>Hammersmith and FulhamBangladeshi</v>
      </c>
      <c r="B2774" s="3" t="s">
        <v>655</v>
      </c>
      <c r="C2774" s="3" t="s">
        <v>656</v>
      </c>
      <c r="D2774" s="3" t="s">
        <v>712</v>
      </c>
      <c r="E2774" s="5">
        <v>1056</v>
      </c>
      <c r="F2774" s="5">
        <v>59</v>
      </c>
      <c r="G2774" s="5">
        <v>311</v>
      </c>
      <c r="H2774" s="5">
        <v>71</v>
      </c>
      <c r="I2774" s="5">
        <v>30</v>
      </c>
      <c r="J2774" s="5">
        <v>0</v>
      </c>
      <c r="K2774" s="5">
        <v>79</v>
      </c>
      <c r="L2774" s="5">
        <v>82</v>
      </c>
      <c r="M2774" s="5">
        <v>510</v>
      </c>
      <c r="N2774" s="5">
        <v>0</v>
      </c>
      <c r="O2774" s="6">
        <v>5.5871212121212119</v>
      </c>
      <c r="P2774" s="6">
        <v>29.450757575757574</v>
      </c>
      <c r="Q2774" s="6">
        <v>6.7234848484848486</v>
      </c>
      <c r="R2774" s="6">
        <v>2.8409090909090908</v>
      </c>
      <c r="S2774" s="6">
        <v>0</v>
      </c>
      <c r="T2774" s="6">
        <v>7.4810606060606064</v>
      </c>
      <c r="U2774" s="6">
        <v>7.7651515151515156</v>
      </c>
      <c r="V2774" s="6">
        <v>48.295454545454547</v>
      </c>
      <c r="W2774" s="6">
        <v>0</v>
      </c>
      <c r="X2774" s="5">
        <v>400</v>
      </c>
      <c r="Y2774" s="5">
        <v>271</v>
      </c>
      <c r="Z2774" s="5">
        <v>36</v>
      </c>
      <c r="AA2774" s="5">
        <v>57</v>
      </c>
      <c r="AB2774" s="5">
        <v>40</v>
      </c>
      <c r="AC2774" s="5">
        <v>7</v>
      </c>
      <c r="AD2774" s="5">
        <v>343</v>
      </c>
      <c r="AE2774" s="5">
        <v>231</v>
      </c>
      <c r="AF2774" s="5">
        <v>29</v>
      </c>
      <c r="AG2774" s="6">
        <v>12.554112554112555</v>
      </c>
      <c r="AH2774" s="6">
        <v>67.34693877551021</v>
      </c>
      <c r="AI2774" s="3">
        <v>17.5</v>
      </c>
      <c r="AJ2774" s="3">
        <v>70.175438596491233</v>
      </c>
    </row>
    <row r="2775" spans="1:36" hidden="1" x14ac:dyDescent="0.2">
      <c r="A2775" s="1" t="str">
        <f t="shared" si="43"/>
        <v>Hammersmith and FulhamChinese</v>
      </c>
      <c r="B2775" s="3" t="s">
        <v>655</v>
      </c>
      <c r="C2775" s="3" t="s">
        <v>656</v>
      </c>
      <c r="D2775" s="3" t="s">
        <v>713</v>
      </c>
      <c r="E2775" s="5">
        <v>3140</v>
      </c>
      <c r="F2775" s="5">
        <v>81</v>
      </c>
      <c r="G2775" s="5">
        <v>270</v>
      </c>
      <c r="H2775" s="5">
        <v>128</v>
      </c>
      <c r="I2775" s="5">
        <v>81</v>
      </c>
      <c r="J2775" s="5">
        <v>0</v>
      </c>
      <c r="K2775" s="5">
        <v>257</v>
      </c>
      <c r="L2775" s="5">
        <v>199</v>
      </c>
      <c r="M2775" s="5">
        <v>1646</v>
      </c>
      <c r="N2775" s="5">
        <v>0</v>
      </c>
      <c r="O2775" s="6">
        <v>2.5796178343949046</v>
      </c>
      <c r="P2775" s="6">
        <v>8.598726114649681</v>
      </c>
      <c r="Q2775" s="6">
        <v>4.0764331210191083</v>
      </c>
      <c r="R2775" s="6">
        <v>2.5796178343949046</v>
      </c>
      <c r="S2775" s="6">
        <v>0</v>
      </c>
      <c r="T2775" s="6">
        <v>8.1847133757961785</v>
      </c>
      <c r="U2775" s="6">
        <v>6.3375796178343951</v>
      </c>
      <c r="V2775" s="6">
        <v>52.420382165605098</v>
      </c>
      <c r="W2775" s="6">
        <v>0</v>
      </c>
      <c r="X2775" s="5">
        <v>1652</v>
      </c>
      <c r="Y2775" s="5">
        <v>1503</v>
      </c>
      <c r="Z2775" s="5">
        <v>71</v>
      </c>
      <c r="AA2775" s="5">
        <v>31</v>
      </c>
      <c r="AB2775" s="5">
        <v>31</v>
      </c>
      <c r="AC2775" s="5">
        <v>6</v>
      </c>
      <c r="AD2775" s="5">
        <v>1621</v>
      </c>
      <c r="AE2775" s="5">
        <v>1472</v>
      </c>
      <c r="AF2775" s="5">
        <v>65</v>
      </c>
      <c r="AG2775" s="6">
        <v>4.4157608695652177</v>
      </c>
      <c r="AH2775" s="6">
        <v>90.808143121529923</v>
      </c>
      <c r="AI2775" s="3">
        <v>19.35483870967742</v>
      </c>
      <c r="AJ2775" s="3">
        <v>100</v>
      </c>
    </row>
    <row r="2776" spans="1:36" hidden="1" x14ac:dyDescent="0.2">
      <c r="A2776" s="1" t="str">
        <f t="shared" si="43"/>
        <v>Hammersmith and FulhamAsian Other</v>
      </c>
      <c r="B2776" s="3" t="s">
        <v>655</v>
      </c>
      <c r="C2776" s="3" t="s">
        <v>656</v>
      </c>
      <c r="D2776" s="3" t="s">
        <v>714</v>
      </c>
      <c r="E2776" s="5">
        <v>7376</v>
      </c>
      <c r="F2776" s="5">
        <v>477</v>
      </c>
      <c r="G2776" s="5">
        <v>1476</v>
      </c>
      <c r="H2776" s="5">
        <v>476</v>
      </c>
      <c r="I2776" s="5">
        <v>411</v>
      </c>
      <c r="J2776" s="5">
        <v>0</v>
      </c>
      <c r="K2776" s="5">
        <v>720</v>
      </c>
      <c r="L2776" s="5">
        <v>528</v>
      </c>
      <c r="M2776" s="5">
        <v>3660</v>
      </c>
      <c r="N2776" s="5">
        <v>0</v>
      </c>
      <c r="O2776" s="6">
        <v>6.4669197396963121</v>
      </c>
      <c r="P2776" s="6">
        <v>20.010845986984815</v>
      </c>
      <c r="Q2776" s="6">
        <v>6.4533622559652928</v>
      </c>
      <c r="R2776" s="6">
        <v>5.5721258134490235</v>
      </c>
      <c r="S2776" s="6">
        <v>0</v>
      </c>
      <c r="T2776" s="6">
        <v>9.7613882863340571</v>
      </c>
      <c r="U2776" s="6">
        <v>7.1583514099783079</v>
      </c>
      <c r="V2776" s="6">
        <v>49.620390455531457</v>
      </c>
      <c r="W2776" s="6">
        <v>0</v>
      </c>
      <c r="X2776" s="5">
        <v>3514</v>
      </c>
      <c r="Y2776" s="5">
        <v>2925</v>
      </c>
      <c r="Z2776" s="5">
        <v>177</v>
      </c>
      <c r="AA2776" s="5">
        <v>146</v>
      </c>
      <c r="AB2776" s="5">
        <v>108</v>
      </c>
      <c r="AC2776" s="5">
        <v>9</v>
      </c>
      <c r="AD2776" s="5">
        <v>3368</v>
      </c>
      <c r="AE2776" s="5">
        <v>2817</v>
      </c>
      <c r="AF2776" s="5">
        <v>168</v>
      </c>
      <c r="AG2776" s="6">
        <v>5.9637912673056439</v>
      </c>
      <c r="AH2776" s="6">
        <v>83.640142517814724</v>
      </c>
      <c r="AI2776" s="3">
        <v>8.3333333333333339</v>
      </c>
      <c r="AJ2776" s="3">
        <v>73.972602739726028</v>
      </c>
    </row>
    <row r="2777" spans="1:36" hidden="1" x14ac:dyDescent="0.2">
      <c r="A2777" s="1" t="str">
        <f t="shared" si="43"/>
        <v>Hammersmith and FulhamBlack African</v>
      </c>
      <c r="B2777" s="3" t="s">
        <v>655</v>
      </c>
      <c r="C2777" s="3" t="s">
        <v>656</v>
      </c>
      <c r="D2777" s="3" t="s">
        <v>715</v>
      </c>
      <c r="E2777" s="5">
        <v>10552</v>
      </c>
      <c r="F2777" s="5">
        <v>1038</v>
      </c>
      <c r="G2777" s="5">
        <v>3601</v>
      </c>
      <c r="H2777" s="5">
        <v>1305</v>
      </c>
      <c r="I2777" s="5">
        <v>550</v>
      </c>
      <c r="J2777" s="5">
        <v>0</v>
      </c>
      <c r="K2777" s="5">
        <v>982</v>
      </c>
      <c r="L2777" s="5">
        <v>639</v>
      </c>
      <c r="M2777" s="5">
        <v>4963</v>
      </c>
      <c r="N2777" s="5">
        <v>0</v>
      </c>
      <c r="O2777" s="6">
        <v>9.8369977255496597</v>
      </c>
      <c r="P2777" s="6">
        <v>34.126231993934802</v>
      </c>
      <c r="Q2777" s="6">
        <v>12.36732373009856</v>
      </c>
      <c r="R2777" s="6">
        <v>5.2122820318423049</v>
      </c>
      <c r="S2777" s="6">
        <v>0</v>
      </c>
      <c r="T2777" s="6">
        <v>9.3062926459438966</v>
      </c>
      <c r="U2777" s="6">
        <v>6.0557240333586053</v>
      </c>
      <c r="V2777" s="6">
        <v>47.033737680060653</v>
      </c>
      <c r="W2777" s="6">
        <v>0</v>
      </c>
      <c r="X2777" s="5">
        <v>4114</v>
      </c>
      <c r="Y2777" s="5">
        <v>3070</v>
      </c>
      <c r="Z2777" s="5">
        <v>588</v>
      </c>
      <c r="AA2777" s="5">
        <v>461</v>
      </c>
      <c r="AB2777" s="5">
        <v>336</v>
      </c>
      <c r="AC2777" s="5">
        <v>82</v>
      </c>
      <c r="AD2777" s="5">
        <v>3653</v>
      </c>
      <c r="AE2777" s="5">
        <v>2734</v>
      </c>
      <c r="AF2777" s="5">
        <v>506</v>
      </c>
      <c r="AG2777" s="6">
        <v>18.507681053401608</v>
      </c>
      <c r="AH2777" s="6">
        <v>74.84259512729264</v>
      </c>
      <c r="AI2777" s="3">
        <v>24.404761904761905</v>
      </c>
      <c r="AJ2777" s="3">
        <v>72.885032537960953</v>
      </c>
    </row>
    <row r="2778" spans="1:36" hidden="1" x14ac:dyDescent="0.2">
      <c r="A2778" s="1" t="str">
        <f t="shared" si="43"/>
        <v>Hammersmith and FulhamBlack Caribbean</v>
      </c>
      <c r="B2778" s="3" t="s">
        <v>655</v>
      </c>
      <c r="C2778" s="3" t="s">
        <v>656</v>
      </c>
      <c r="D2778" s="3" t="s">
        <v>716</v>
      </c>
      <c r="E2778" s="5">
        <v>7111</v>
      </c>
      <c r="F2778" s="5">
        <v>523</v>
      </c>
      <c r="G2778" s="5">
        <v>1881</v>
      </c>
      <c r="H2778" s="5">
        <v>701</v>
      </c>
      <c r="I2778" s="5">
        <v>308</v>
      </c>
      <c r="J2778" s="5">
        <v>0</v>
      </c>
      <c r="K2778" s="5">
        <v>542</v>
      </c>
      <c r="L2778" s="5">
        <v>499</v>
      </c>
      <c r="M2778" s="5">
        <v>3754</v>
      </c>
      <c r="N2778" s="5">
        <v>0</v>
      </c>
      <c r="O2778" s="6">
        <v>7.3548024187877932</v>
      </c>
      <c r="P2778" s="6">
        <v>26.451975812122065</v>
      </c>
      <c r="Q2778" s="6">
        <v>9.8579665307270421</v>
      </c>
      <c r="R2778" s="6">
        <v>4.3313176768387009</v>
      </c>
      <c r="S2778" s="6">
        <v>0</v>
      </c>
      <c r="T2778" s="6">
        <v>7.6219940936577135</v>
      </c>
      <c r="U2778" s="6">
        <v>7.0172971452678947</v>
      </c>
      <c r="V2778" s="6">
        <v>52.791449866404164</v>
      </c>
      <c r="W2778" s="6">
        <v>0</v>
      </c>
      <c r="X2778" s="5">
        <v>2573</v>
      </c>
      <c r="Y2778" s="5">
        <v>2130</v>
      </c>
      <c r="Z2778" s="5">
        <v>380</v>
      </c>
      <c r="AA2778" s="5">
        <v>210</v>
      </c>
      <c r="AB2778" s="5">
        <v>179</v>
      </c>
      <c r="AC2778" s="5">
        <v>33</v>
      </c>
      <c r="AD2778" s="5">
        <v>2363</v>
      </c>
      <c r="AE2778" s="5">
        <v>1951</v>
      </c>
      <c r="AF2778" s="5">
        <v>347</v>
      </c>
      <c r="AG2778" s="6">
        <v>17.785750896975909</v>
      </c>
      <c r="AH2778" s="6">
        <v>82.564536606009312</v>
      </c>
      <c r="AI2778" s="3">
        <v>18.435754189944134</v>
      </c>
      <c r="AJ2778" s="3">
        <v>85.238095238095241</v>
      </c>
    </row>
    <row r="2779" spans="1:36" hidden="1" x14ac:dyDescent="0.2">
      <c r="A2779" s="1" t="str">
        <f t="shared" si="43"/>
        <v>Hammersmith and FulhamBlack Other</v>
      </c>
      <c r="B2779" s="3" t="s">
        <v>655</v>
      </c>
      <c r="C2779" s="3" t="s">
        <v>656</v>
      </c>
      <c r="D2779" s="3" t="s">
        <v>717</v>
      </c>
      <c r="E2779" s="5">
        <v>3842</v>
      </c>
      <c r="F2779" s="5">
        <v>314</v>
      </c>
      <c r="G2779" s="5">
        <v>1095</v>
      </c>
      <c r="H2779" s="5">
        <v>398</v>
      </c>
      <c r="I2779" s="5">
        <v>178</v>
      </c>
      <c r="J2779" s="5">
        <v>0</v>
      </c>
      <c r="K2779" s="5">
        <v>305</v>
      </c>
      <c r="L2779" s="5">
        <v>304</v>
      </c>
      <c r="M2779" s="5">
        <v>1916</v>
      </c>
      <c r="N2779" s="5">
        <v>0</v>
      </c>
      <c r="O2779" s="6">
        <v>8.1728266527850071</v>
      </c>
      <c r="P2779" s="6">
        <v>28.500780843310775</v>
      </c>
      <c r="Q2779" s="6">
        <v>10.359187922956794</v>
      </c>
      <c r="R2779" s="6">
        <v>4.6330036439354503</v>
      </c>
      <c r="S2779" s="6">
        <v>0</v>
      </c>
      <c r="T2779" s="6">
        <v>7.9385736595523166</v>
      </c>
      <c r="U2779" s="6">
        <v>7.9125455491931289</v>
      </c>
      <c r="V2779" s="6">
        <v>49.86985944820406</v>
      </c>
      <c r="W2779" s="6">
        <v>0</v>
      </c>
      <c r="X2779" s="5">
        <v>1396</v>
      </c>
      <c r="Y2779" s="5">
        <v>1081</v>
      </c>
      <c r="Z2779" s="5">
        <v>218</v>
      </c>
      <c r="AA2779" s="5">
        <v>128</v>
      </c>
      <c r="AB2779" s="5">
        <v>97</v>
      </c>
      <c r="AC2779" s="5">
        <v>20</v>
      </c>
      <c r="AD2779" s="5">
        <v>1268</v>
      </c>
      <c r="AE2779" s="5">
        <v>984</v>
      </c>
      <c r="AF2779" s="5">
        <v>198</v>
      </c>
      <c r="AG2779" s="6">
        <v>20.121951219512194</v>
      </c>
      <c r="AH2779" s="6">
        <v>77.602523659305987</v>
      </c>
      <c r="AI2779" s="3">
        <v>20.618556701030929</v>
      </c>
      <c r="AJ2779" s="3">
        <v>75.78125</v>
      </c>
    </row>
    <row r="2780" spans="1:36" hidden="1" x14ac:dyDescent="0.2">
      <c r="A2780" s="1" t="str">
        <f t="shared" si="43"/>
        <v>Hammersmith and FulhamArab</v>
      </c>
      <c r="B2780" s="3" t="s">
        <v>655</v>
      </c>
      <c r="C2780" s="3" t="s">
        <v>656</v>
      </c>
      <c r="D2780" s="3" t="s">
        <v>699</v>
      </c>
      <c r="E2780" s="5">
        <v>5228</v>
      </c>
      <c r="F2780" s="5">
        <v>441</v>
      </c>
      <c r="G2780" s="5">
        <v>1315</v>
      </c>
      <c r="H2780" s="5">
        <v>360</v>
      </c>
      <c r="I2780" s="5">
        <v>341</v>
      </c>
      <c r="J2780" s="5">
        <v>0</v>
      </c>
      <c r="K2780" s="5">
        <v>478</v>
      </c>
      <c r="L2780" s="5">
        <v>292</v>
      </c>
      <c r="M2780" s="5">
        <v>2396</v>
      </c>
      <c r="N2780" s="5">
        <v>0</v>
      </c>
      <c r="O2780" s="6">
        <v>8.4353481254781943</v>
      </c>
      <c r="P2780" s="6">
        <v>25.153022188217292</v>
      </c>
      <c r="Q2780" s="6">
        <v>6.8859984697781176</v>
      </c>
      <c r="R2780" s="6">
        <v>6.5225707727620508</v>
      </c>
      <c r="S2780" s="6">
        <v>0</v>
      </c>
      <c r="T2780" s="6">
        <v>9.1430757459831682</v>
      </c>
      <c r="U2780" s="6">
        <v>5.5853098699311401</v>
      </c>
      <c r="V2780" s="6">
        <v>45.830145371078807</v>
      </c>
      <c r="W2780" s="6">
        <v>0</v>
      </c>
      <c r="X2780" s="5">
        <v>1946</v>
      </c>
      <c r="Y2780" s="5">
        <v>1326</v>
      </c>
      <c r="Z2780" s="5">
        <v>157</v>
      </c>
      <c r="AA2780" s="5">
        <v>92</v>
      </c>
      <c r="AB2780" s="5">
        <v>54</v>
      </c>
      <c r="AC2780" s="5">
        <v>11</v>
      </c>
      <c r="AD2780" s="5">
        <v>1854</v>
      </c>
      <c r="AE2780" s="5">
        <v>1272</v>
      </c>
      <c r="AF2780" s="5">
        <v>146</v>
      </c>
      <c r="AG2780" s="6">
        <v>11.477987421383649</v>
      </c>
      <c r="AH2780" s="6">
        <v>68.608414239482201</v>
      </c>
      <c r="AI2780" s="3">
        <v>20.37037037037037</v>
      </c>
      <c r="AJ2780" s="3">
        <v>58.695652173913047</v>
      </c>
    </row>
    <row r="2781" spans="1:36" hidden="1" x14ac:dyDescent="0.2">
      <c r="A2781" s="1" t="str">
        <f t="shared" si="43"/>
        <v>Hammersmith and FulhamOther</v>
      </c>
      <c r="B2781" s="3" t="s">
        <v>655</v>
      </c>
      <c r="C2781" s="3" t="s">
        <v>656</v>
      </c>
      <c r="D2781" s="3" t="s">
        <v>718</v>
      </c>
      <c r="E2781" s="5">
        <v>4859</v>
      </c>
      <c r="F2781" s="5">
        <v>301</v>
      </c>
      <c r="G2781" s="5">
        <v>963</v>
      </c>
      <c r="H2781" s="5">
        <v>379</v>
      </c>
      <c r="I2781" s="5">
        <v>195</v>
      </c>
      <c r="J2781" s="5">
        <v>0</v>
      </c>
      <c r="K2781" s="5">
        <v>411</v>
      </c>
      <c r="L2781" s="5">
        <v>400</v>
      </c>
      <c r="M2781" s="5">
        <v>2631</v>
      </c>
      <c r="N2781" s="5">
        <v>0</v>
      </c>
      <c r="O2781" s="6">
        <v>6.1946902654867255</v>
      </c>
      <c r="P2781" s="6">
        <v>19.818892776291417</v>
      </c>
      <c r="Q2781" s="6">
        <v>7.7999588392673393</v>
      </c>
      <c r="R2781" s="6">
        <v>4.0131714344515332</v>
      </c>
      <c r="S2781" s="6">
        <v>0</v>
      </c>
      <c r="T2781" s="6">
        <v>8.4585305618440003</v>
      </c>
      <c r="U2781" s="6">
        <v>8.2321465322082741</v>
      </c>
      <c r="V2781" s="6">
        <v>54.146943815599919</v>
      </c>
      <c r="W2781" s="6">
        <v>0</v>
      </c>
      <c r="X2781" s="5">
        <v>2308</v>
      </c>
      <c r="Y2781" s="5">
        <v>1895</v>
      </c>
      <c r="Z2781" s="5">
        <v>155</v>
      </c>
      <c r="AA2781" s="5">
        <v>121</v>
      </c>
      <c r="AB2781" s="5">
        <v>93</v>
      </c>
      <c r="AC2781" s="5">
        <v>9</v>
      </c>
      <c r="AD2781" s="5">
        <v>2187</v>
      </c>
      <c r="AE2781" s="5">
        <v>1802</v>
      </c>
      <c r="AF2781" s="5">
        <v>146</v>
      </c>
      <c r="AG2781" s="6">
        <v>8.1021087680355155</v>
      </c>
      <c r="AH2781" s="6">
        <v>82.395976223136714</v>
      </c>
      <c r="AI2781" s="3">
        <v>9.67741935483871</v>
      </c>
      <c r="AJ2781" s="3">
        <v>76.859504132231407</v>
      </c>
    </row>
    <row r="2782" spans="1:36" x14ac:dyDescent="0.2">
      <c r="A2782" s="1" t="str">
        <f t="shared" si="43"/>
        <v>HarboroughAll people</v>
      </c>
      <c r="B2782" s="3" t="s">
        <v>371</v>
      </c>
      <c r="C2782" s="3" t="s">
        <v>372</v>
      </c>
      <c r="D2782" s="3" t="s">
        <v>700</v>
      </c>
      <c r="E2782" s="5">
        <v>85382</v>
      </c>
      <c r="F2782" s="5">
        <v>0</v>
      </c>
      <c r="G2782" s="5">
        <v>0</v>
      </c>
      <c r="H2782" s="5">
        <v>0</v>
      </c>
      <c r="I2782" s="5">
        <v>0</v>
      </c>
      <c r="J2782" s="5">
        <v>0</v>
      </c>
      <c r="K2782" s="5">
        <v>8835</v>
      </c>
      <c r="L2782" s="5">
        <v>0</v>
      </c>
      <c r="M2782" s="5">
        <v>0</v>
      </c>
      <c r="N2782" s="5">
        <v>0</v>
      </c>
      <c r="O2782" s="6">
        <v>0</v>
      </c>
      <c r="P2782" s="6">
        <v>0</v>
      </c>
      <c r="Q2782" s="6">
        <v>0</v>
      </c>
      <c r="R2782" s="6">
        <v>0</v>
      </c>
      <c r="S2782" s="6">
        <v>0</v>
      </c>
      <c r="T2782" s="6">
        <v>10.347614251247336</v>
      </c>
      <c r="U2782" s="6">
        <v>0</v>
      </c>
      <c r="V2782" s="6">
        <v>0</v>
      </c>
      <c r="W2782" s="6">
        <v>0</v>
      </c>
      <c r="X2782" s="5">
        <v>27470</v>
      </c>
      <c r="Y2782" s="5">
        <v>25022</v>
      </c>
      <c r="Z2782" s="5">
        <v>744</v>
      </c>
      <c r="AA2782" s="5">
        <v>0</v>
      </c>
      <c r="AB2782" s="5">
        <v>0</v>
      </c>
      <c r="AC2782" s="5">
        <v>0</v>
      </c>
      <c r="AD2782" s="5">
        <v>27470</v>
      </c>
      <c r="AE2782" s="5">
        <v>25022</v>
      </c>
      <c r="AF2782" s="5">
        <v>744</v>
      </c>
      <c r="AG2782" s="6">
        <v>2.9733834225881224</v>
      </c>
      <c r="AH2782" s="6">
        <v>91.088460138332721</v>
      </c>
      <c r="AI2782" s="6"/>
      <c r="AJ2782" s="6"/>
    </row>
    <row r="2783" spans="1:36" hidden="1" x14ac:dyDescent="0.2">
      <c r="A2783" s="1" t="str">
        <f t="shared" si="43"/>
        <v>HarboroughWhite British</v>
      </c>
      <c r="B2783" s="3" t="s">
        <v>371</v>
      </c>
      <c r="C2783" s="3" t="s">
        <v>372</v>
      </c>
      <c r="D2783" s="3" t="s">
        <v>701</v>
      </c>
      <c r="E2783" s="5">
        <v>79242</v>
      </c>
      <c r="F2783" s="5">
        <v>0</v>
      </c>
      <c r="G2783" s="5">
        <v>0</v>
      </c>
      <c r="H2783" s="5">
        <v>0</v>
      </c>
      <c r="I2783" s="5">
        <v>0</v>
      </c>
      <c r="J2783" s="5">
        <v>0</v>
      </c>
      <c r="K2783" s="5">
        <v>8408</v>
      </c>
      <c r="L2783" s="5">
        <v>0</v>
      </c>
      <c r="M2783" s="5">
        <v>0</v>
      </c>
      <c r="N2783" s="5">
        <v>0</v>
      </c>
      <c r="O2783" s="6">
        <v>0</v>
      </c>
      <c r="P2783" s="6">
        <v>0</v>
      </c>
      <c r="Q2783" s="6">
        <v>0</v>
      </c>
      <c r="R2783" s="6">
        <v>0</v>
      </c>
      <c r="S2783" s="6">
        <v>0</v>
      </c>
      <c r="T2783" s="6">
        <v>10.610534817394816</v>
      </c>
      <c r="U2783" s="6">
        <v>0</v>
      </c>
      <c r="V2783" s="6">
        <v>0</v>
      </c>
      <c r="W2783" s="6">
        <v>0</v>
      </c>
      <c r="X2783" s="5">
        <v>24980</v>
      </c>
      <c r="Y2783" s="5">
        <v>22815</v>
      </c>
      <c r="Z2783" s="5">
        <v>652</v>
      </c>
      <c r="AA2783" s="5">
        <v>0</v>
      </c>
      <c r="AB2783" s="5">
        <v>0</v>
      </c>
      <c r="AC2783" s="5">
        <v>0</v>
      </c>
      <c r="AD2783" s="5">
        <v>24980</v>
      </c>
      <c r="AE2783" s="5">
        <v>22815</v>
      </c>
      <c r="AF2783" s="5">
        <v>652</v>
      </c>
      <c r="AG2783" s="6">
        <v>2.8577690116151655</v>
      </c>
      <c r="AH2783" s="6">
        <v>91.33306645316253</v>
      </c>
      <c r="AI2783" s="6"/>
      <c r="AJ2783" s="6"/>
    </row>
    <row r="2784" spans="1:36" hidden="1" x14ac:dyDescent="0.2">
      <c r="A2784" s="1" t="str">
        <f t="shared" si="43"/>
        <v>HarboroughMinorities - all other than White British</v>
      </c>
      <c r="B2784" s="3" t="s">
        <v>371</v>
      </c>
      <c r="C2784" s="3" t="s">
        <v>372</v>
      </c>
      <c r="D2784" s="3" t="s">
        <v>702</v>
      </c>
      <c r="E2784" s="5">
        <v>6140</v>
      </c>
      <c r="F2784" s="5">
        <v>0</v>
      </c>
      <c r="G2784" s="5">
        <v>0</v>
      </c>
      <c r="H2784" s="5">
        <v>0</v>
      </c>
      <c r="I2784" s="5">
        <v>0</v>
      </c>
      <c r="J2784" s="5">
        <v>0</v>
      </c>
      <c r="K2784" s="5">
        <v>427</v>
      </c>
      <c r="L2784" s="5">
        <v>0</v>
      </c>
      <c r="M2784" s="5">
        <v>0</v>
      </c>
      <c r="N2784" s="5">
        <v>0</v>
      </c>
      <c r="O2784" s="6">
        <v>0</v>
      </c>
      <c r="P2784" s="6">
        <v>0</v>
      </c>
      <c r="Q2784" s="6">
        <v>0</v>
      </c>
      <c r="R2784" s="6">
        <v>0</v>
      </c>
      <c r="S2784" s="6">
        <v>0</v>
      </c>
      <c r="T2784" s="6">
        <v>6.9543973941368078</v>
      </c>
      <c r="U2784" s="6">
        <v>0</v>
      </c>
      <c r="V2784" s="6">
        <v>0</v>
      </c>
      <c r="W2784" s="6">
        <v>0</v>
      </c>
      <c r="X2784" s="5">
        <v>2490</v>
      </c>
      <c r="Y2784" s="5">
        <v>2207</v>
      </c>
      <c r="Z2784" s="5">
        <v>92</v>
      </c>
      <c r="AA2784" s="5">
        <v>0</v>
      </c>
      <c r="AB2784" s="5">
        <v>0</v>
      </c>
      <c r="AC2784" s="5">
        <v>0</v>
      </c>
      <c r="AD2784" s="5">
        <v>2490</v>
      </c>
      <c r="AE2784" s="5">
        <v>2207</v>
      </c>
      <c r="AF2784" s="5">
        <v>92</v>
      </c>
      <c r="AG2784" s="6">
        <v>4.1685545990031718</v>
      </c>
      <c r="AH2784" s="6">
        <v>88.634538152610446</v>
      </c>
      <c r="AI2784" s="6"/>
      <c r="AJ2784" s="6"/>
    </row>
    <row r="2785" spans="1:36" hidden="1" x14ac:dyDescent="0.2">
      <c r="A2785" s="1" t="str">
        <f t="shared" si="43"/>
        <v>HarboroughWhite Irish</v>
      </c>
      <c r="B2785" s="3" t="s">
        <v>371</v>
      </c>
      <c r="C2785" s="3" t="s">
        <v>372</v>
      </c>
      <c r="D2785" s="3" t="s">
        <v>703</v>
      </c>
      <c r="E2785" s="5">
        <v>486</v>
      </c>
      <c r="F2785" s="5">
        <v>0</v>
      </c>
      <c r="G2785" s="5">
        <v>0</v>
      </c>
      <c r="H2785" s="5">
        <v>0</v>
      </c>
      <c r="I2785" s="5">
        <v>0</v>
      </c>
      <c r="J2785" s="5">
        <v>0</v>
      </c>
      <c r="K2785" s="5">
        <v>66</v>
      </c>
      <c r="L2785" s="5">
        <v>0</v>
      </c>
      <c r="M2785" s="5">
        <v>0</v>
      </c>
      <c r="N2785" s="5">
        <v>0</v>
      </c>
      <c r="O2785" s="6">
        <v>0</v>
      </c>
      <c r="P2785" s="6">
        <v>0</v>
      </c>
      <c r="Q2785" s="6">
        <v>0</v>
      </c>
      <c r="R2785" s="6">
        <v>0</v>
      </c>
      <c r="S2785" s="6">
        <v>0</v>
      </c>
      <c r="T2785" s="6">
        <v>13.580246913580247</v>
      </c>
      <c r="U2785" s="6">
        <v>0</v>
      </c>
      <c r="V2785" s="6">
        <v>0</v>
      </c>
      <c r="W2785" s="6">
        <v>0</v>
      </c>
      <c r="X2785" s="5">
        <v>169</v>
      </c>
      <c r="Y2785" s="5">
        <v>154</v>
      </c>
      <c r="Z2785" s="5">
        <v>6</v>
      </c>
      <c r="AA2785" s="5">
        <v>0</v>
      </c>
      <c r="AB2785" s="5">
        <v>0</v>
      </c>
      <c r="AC2785" s="5">
        <v>0</v>
      </c>
      <c r="AD2785" s="5">
        <v>169</v>
      </c>
      <c r="AE2785" s="5">
        <v>154</v>
      </c>
      <c r="AF2785" s="5">
        <v>6</v>
      </c>
      <c r="AG2785" s="6">
        <v>3.8961038961038961</v>
      </c>
      <c r="AH2785" s="6">
        <v>91.124260355029591</v>
      </c>
      <c r="AI2785" s="6"/>
      <c r="AJ2785" s="6"/>
    </row>
    <row r="2786" spans="1:36" hidden="1" x14ac:dyDescent="0.2">
      <c r="A2786" s="1" t="str">
        <f t="shared" si="43"/>
        <v>HarboroughWhite Gyspy or Irish Traveller</v>
      </c>
      <c r="B2786" s="3" t="s">
        <v>371</v>
      </c>
      <c r="C2786" s="3" t="s">
        <v>372</v>
      </c>
      <c r="D2786" s="3" t="s">
        <v>704</v>
      </c>
      <c r="E2786" s="5">
        <v>61</v>
      </c>
      <c r="F2786" s="5">
        <v>0</v>
      </c>
      <c r="G2786" s="5">
        <v>0</v>
      </c>
      <c r="H2786" s="5">
        <v>0</v>
      </c>
      <c r="I2786" s="5">
        <v>0</v>
      </c>
      <c r="J2786" s="5">
        <v>0</v>
      </c>
      <c r="K2786" s="5">
        <v>7</v>
      </c>
      <c r="L2786" s="5">
        <v>0</v>
      </c>
      <c r="M2786" s="5">
        <v>0</v>
      </c>
      <c r="N2786" s="5">
        <v>0</v>
      </c>
      <c r="O2786" s="6">
        <v>0</v>
      </c>
      <c r="P2786" s="6">
        <v>0</v>
      </c>
      <c r="Q2786" s="6">
        <v>0</v>
      </c>
      <c r="R2786" s="6">
        <v>0</v>
      </c>
      <c r="S2786" s="6">
        <v>0</v>
      </c>
      <c r="T2786" s="6">
        <v>11.475409836065573</v>
      </c>
      <c r="U2786" s="6">
        <v>0</v>
      </c>
      <c r="V2786" s="6">
        <v>0</v>
      </c>
      <c r="W2786" s="6">
        <v>0</v>
      </c>
      <c r="X2786" s="5">
        <v>23</v>
      </c>
      <c r="Y2786" s="5">
        <v>15</v>
      </c>
      <c r="Z2786" s="5">
        <v>2</v>
      </c>
      <c r="AA2786" s="5">
        <v>0</v>
      </c>
      <c r="AB2786" s="5">
        <v>0</v>
      </c>
      <c r="AC2786" s="5">
        <v>0</v>
      </c>
      <c r="AD2786" s="5">
        <v>23</v>
      </c>
      <c r="AE2786" s="5">
        <v>15</v>
      </c>
      <c r="AF2786" s="5">
        <v>2</v>
      </c>
      <c r="AG2786" s="6">
        <v>13.333333333333334</v>
      </c>
      <c r="AH2786" s="6">
        <v>65.217391304347828</v>
      </c>
      <c r="AI2786" s="6"/>
      <c r="AJ2786" s="6"/>
    </row>
    <row r="2787" spans="1:36" hidden="1" x14ac:dyDescent="0.2">
      <c r="A2787" s="1" t="str">
        <f t="shared" si="43"/>
        <v>HarboroughWhite Other</v>
      </c>
      <c r="B2787" s="3" t="s">
        <v>371</v>
      </c>
      <c r="C2787" s="3" t="s">
        <v>372</v>
      </c>
      <c r="D2787" s="3" t="s">
        <v>705</v>
      </c>
      <c r="E2787" s="5">
        <v>1527</v>
      </c>
      <c r="F2787" s="5">
        <v>0</v>
      </c>
      <c r="G2787" s="5">
        <v>0</v>
      </c>
      <c r="H2787" s="5">
        <v>0</v>
      </c>
      <c r="I2787" s="5">
        <v>0</v>
      </c>
      <c r="J2787" s="5">
        <v>0</v>
      </c>
      <c r="K2787" s="5">
        <v>131</v>
      </c>
      <c r="L2787" s="5">
        <v>0</v>
      </c>
      <c r="M2787" s="5">
        <v>0</v>
      </c>
      <c r="N2787" s="5">
        <v>0</v>
      </c>
      <c r="O2787" s="6">
        <v>0</v>
      </c>
      <c r="P2787" s="6">
        <v>0</v>
      </c>
      <c r="Q2787" s="6">
        <v>0</v>
      </c>
      <c r="R2787" s="6">
        <v>0</v>
      </c>
      <c r="S2787" s="6">
        <v>0</v>
      </c>
      <c r="T2787" s="6">
        <v>8.5789129011132932</v>
      </c>
      <c r="U2787" s="6">
        <v>0</v>
      </c>
      <c r="V2787" s="6">
        <v>0</v>
      </c>
      <c r="W2787" s="6">
        <v>0</v>
      </c>
      <c r="X2787" s="5">
        <v>753</v>
      </c>
      <c r="Y2787" s="5">
        <v>678</v>
      </c>
      <c r="Z2787" s="5">
        <v>31</v>
      </c>
      <c r="AA2787" s="5">
        <v>0</v>
      </c>
      <c r="AB2787" s="5">
        <v>0</v>
      </c>
      <c r="AC2787" s="5">
        <v>0</v>
      </c>
      <c r="AD2787" s="5">
        <v>753</v>
      </c>
      <c r="AE2787" s="5">
        <v>678</v>
      </c>
      <c r="AF2787" s="5">
        <v>31</v>
      </c>
      <c r="AG2787" s="6">
        <v>4.5722713864306783</v>
      </c>
      <c r="AH2787" s="6">
        <v>90.039840637450197</v>
      </c>
      <c r="AI2787" s="6"/>
      <c r="AJ2787" s="6"/>
    </row>
    <row r="2788" spans="1:36" hidden="1" x14ac:dyDescent="0.2">
      <c r="A2788" s="1" t="str">
        <f t="shared" si="43"/>
        <v>HarboroughMixed White and Black Caribbean</v>
      </c>
      <c r="B2788" s="3" t="s">
        <v>371</v>
      </c>
      <c r="C2788" s="3" t="s">
        <v>372</v>
      </c>
      <c r="D2788" s="3" t="s">
        <v>706</v>
      </c>
      <c r="E2788" s="5">
        <v>308</v>
      </c>
      <c r="F2788" s="5">
        <v>0</v>
      </c>
      <c r="G2788" s="5">
        <v>0</v>
      </c>
      <c r="H2788" s="5">
        <v>0</v>
      </c>
      <c r="I2788" s="5">
        <v>0</v>
      </c>
      <c r="J2788" s="5">
        <v>0</v>
      </c>
      <c r="K2788" s="5">
        <v>30</v>
      </c>
      <c r="L2788" s="5">
        <v>0</v>
      </c>
      <c r="M2788" s="5">
        <v>0</v>
      </c>
      <c r="N2788" s="5">
        <v>0</v>
      </c>
      <c r="O2788" s="6">
        <v>0</v>
      </c>
      <c r="P2788" s="6">
        <v>0</v>
      </c>
      <c r="Q2788" s="6">
        <v>0</v>
      </c>
      <c r="R2788" s="6">
        <v>0</v>
      </c>
      <c r="S2788" s="6">
        <v>0</v>
      </c>
      <c r="T2788" s="6">
        <v>9.7402597402597397</v>
      </c>
      <c r="U2788" s="6">
        <v>0</v>
      </c>
      <c r="V2788" s="6">
        <v>0</v>
      </c>
      <c r="W2788" s="6">
        <v>0</v>
      </c>
      <c r="X2788" s="5">
        <v>71</v>
      </c>
      <c r="Y2788" s="5">
        <v>60</v>
      </c>
      <c r="Z2788" s="5">
        <v>2</v>
      </c>
      <c r="AA2788" s="5">
        <v>0</v>
      </c>
      <c r="AB2788" s="5">
        <v>0</v>
      </c>
      <c r="AC2788" s="5">
        <v>0</v>
      </c>
      <c r="AD2788" s="5">
        <v>71</v>
      </c>
      <c r="AE2788" s="5">
        <v>60</v>
      </c>
      <c r="AF2788" s="5">
        <v>2</v>
      </c>
      <c r="AG2788" s="6">
        <v>3.3333333333333335</v>
      </c>
      <c r="AH2788" s="6">
        <v>84.507042253521121</v>
      </c>
      <c r="AI2788" s="6"/>
      <c r="AJ2788" s="6"/>
    </row>
    <row r="2789" spans="1:36" hidden="1" x14ac:dyDescent="0.2">
      <c r="A2789" s="1" t="str">
        <f t="shared" si="43"/>
        <v>HarboroughMixed White and Black African</v>
      </c>
      <c r="B2789" s="3" t="s">
        <v>371</v>
      </c>
      <c r="C2789" s="3" t="s">
        <v>372</v>
      </c>
      <c r="D2789" s="3" t="s">
        <v>707</v>
      </c>
      <c r="E2789" s="5">
        <v>92</v>
      </c>
      <c r="F2789" s="5">
        <v>0</v>
      </c>
      <c r="G2789" s="5">
        <v>0</v>
      </c>
      <c r="H2789" s="5">
        <v>0</v>
      </c>
      <c r="I2789" s="5">
        <v>0</v>
      </c>
      <c r="J2789" s="5">
        <v>0</v>
      </c>
      <c r="K2789" s="5">
        <v>4</v>
      </c>
      <c r="L2789" s="5">
        <v>0</v>
      </c>
      <c r="M2789" s="5">
        <v>0</v>
      </c>
      <c r="N2789" s="5">
        <v>0</v>
      </c>
      <c r="O2789" s="6">
        <v>0</v>
      </c>
      <c r="P2789" s="6">
        <v>0</v>
      </c>
      <c r="Q2789" s="6">
        <v>0</v>
      </c>
      <c r="R2789" s="6">
        <v>0</v>
      </c>
      <c r="S2789" s="6">
        <v>0</v>
      </c>
      <c r="T2789" s="6">
        <v>4.3478260869565215</v>
      </c>
      <c r="U2789" s="6">
        <v>0</v>
      </c>
      <c r="V2789" s="6">
        <v>0</v>
      </c>
      <c r="W2789" s="6">
        <v>0</v>
      </c>
      <c r="X2789" s="5">
        <v>24</v>
      </c>
      <c r="Y2789" s="5">
        <v>20</v>
      </c>
      <c r="Z2789" s="5">
        <v>2</v>
      </c>
      <c r="AA2789" s="5">
        <v>0</v>
      </c>
      <c r="AB2789" s="5">
        <v>0</v>
      </c>
      <c r="AC2789" s="5">
        <v>0</v>
      </c>
      <c r="AD2789" s="5">
        <v>24</v>
      </c>
      <c r="AE2789" s="5">
        <v>20</v>
      </c>
      <c r="AF2789" s="5">
        <v>2</v>
      </c>
      <c r="AG2789" s="6">
        <v>10</v>
      </c>
      <c r="AH2789" s="6">
        <v>83.333333333333329</v>
      </c>
      <c r="AI2789" s="6"/>
      <c r="AJ2789" s="6"/>
    </row>
    <row r="2790" spans="1:36" hidden="1" x14ac:dyDescent="0.2">
      <c r="A2790" s="1" t="str">
        <f t="shared" si="43"/>
        <v>HarboroughMixed White and Asian</v>
      </c>
      <c r="B2790" s="3" t="s">
        <v>371</v>
      </c>
      <c r="C2790" s="3" t="s">
        <v>372</v>
      </c>
      <c r="D2790" s="3" t="s">
        <v>708</v>
      </c>
      <c r="E2790" s="5">
        <v>384</v>
      </c>
      <c r="F2790" s="5">
        <v>0</v>
      </c>
      <c r="G2790" s="5">
        <v>0</v>
      </c>
      <c r="H2790" s="5">
        <v>0</v>
      </c>
      <c r="I2790" s="5">
        <v>0</v>
      </c>
      <c r="J2790" s="5">
        <v>0</v>
      </c>
      <c r="K2790" s="5">
        <v>41</v>
      </c>
      <c r="L2790" s="5">
        <v>0</v>
      </c>
      <c r="M2790" s="5">
        <v>0</v>
      </c>
      <c r="N2790" s="5">
        <v>0</v>
      </c>
      <c r="O2790" s="6">
        <v>0</v>
      </c>
      <c r="P2790" s="6">
        <v>0</v>
      </c>
      <c r="Q2790" s="6">
        <v>0</v>
      </c>
      <c r="R2790" s="6">
        <v>0</v>
      </c>
      <c r="S2790" s="6">
        <v>0</v>
      </c>
      <c r="T2790" s="6">
        <v>10.677083333333334</v>
      </c>
      <c r="U2790" s="6">
        <v>0</v>
      </c>
      <c r="V2790" s="6">
        <v>0</v>
      </c>
      <c r="W2790" s="6">
        <v>0</v>
      </c>
      <c r="X2790" s="5">
        <v>80</v>
      </c>
      <c r="Y2790" s="5">
        <v>72</v>
      </c>
      <c r="Z2790" s="5">
        <v>3</v>
      </c>
      <c r="AA2790" s="5">
        <v>0</v>
      </c>
      <c r="AB2790" s="5">
        <v>0</v>
      </c>
      <c r="AC2790" s="5">
        <v>0</v>
      </c>
      <c r="AD2790" s="5">
        <v>80</v>
      </c>
      <c r="AE2790" s="5">
        <v>72</v>
      </c>
      <c r="AF2790" s="5">
        <v>3</v>
      </c>
      <c r="AG2790" s="6">
        <v>4.166666666666667</v>
      </c>
      <c r="AH2790" s="6">
        <v>90</v>
      </c>
      <c r="AI2790" s="6"/>
      <c r="AJ2790" s="6"/>
    </row>
    <row r="2791" spans="1:36" hidden="1" x14ac:dyDescent="0.2">
      <c r="A2791" s="1" t="str">
        <f t="shared" si="43"/>
        <v>HarboroughMixed Other</v>
      </c>
      <c r="B2791" s="3" t="s">
        <v>371</v>
      </c>
      <c r="C2791" s="3" t="s">
        <v>372</v>
      </c>
      <c r="D2791" s="3" t="s">
        <v>709</v>
      </c>
      <c r="E2791" s="5">
        <v>187</v>
      </c>
      <c r="F2791" s="5">
        <v>0</v>
      </c>
      <c r="G2791" s="5">
        <v>0</v>
      </c>
      <c r="H2791" s="5">
        <v>0</v>
      </c>
      <c r="I2791" s="5">
        <v>0</v>
      </c>
      <c r="J2791" s="5">
        <v>0</v>
      </c>
      <c r="K2791" s="5">
        <v>9</v>
      </c>
      <c r="L2791" s="5">
        <v>0</v>
      </c>
      <c r="M2791" s="5">
        <v>0</v>
      </c>
      <c r="N2791" s="5">
        <v>0</v>
      </c>
      <c r="O2791" s="6">
        <v>0</v>
      </c>
      <c r="P2791" s="6">
        <v>0</v>
      </c>
      <c r="Q2791" s="6">
        <v>0</v>
      </c>
      <c r="R2791" s="6">
        <v>0</v>
      </c>
      <c r="S2791" s="6">
        <v>0</v>
      </c>
      <c r="T2791" s="6">
        <v>4.8128342245989302</v>
      </c>
      <c r="U2791" s="6">
        <v>0</v>
      </c>
      <c r="V2791" s="6">
        <v>0</v>
      </c>
      <c r="W2791" s="6">
        <v>0</v>
      </c>
      <c r="X2791" s="5">
        <v>49</v>
      </c>
      <c r="Y2791" s="5">
        <v>44</v>
      </c>
      <c r="Z2791" s="5">
        <v>0</v>
      </c>
      <c r="AA2791" s="5">
        <v>0</v>
      </c>
      <c r="AB2791" s="5">
        <v>0</v>
      </c>
      <c r="AC2791" s="5">
        <v>0</v>
      </c>
      <c r="AD2791" s="5">
        <v>49</v>
      </c>
      <c r="AE2791" s="5">
        <v>44</v>
      </c>
      <c r="AF2791" s="5">
        <v>0</v>
      </c>
      <c r="AG2791" s="6">
        <v>0</v>
      </c>
      <c r="AH2791" s="6">
        <v>89.795918367346943</v>
      </c>
      <c r="AI2791" s="6"/>
      <c r="AJ2791" s="6"/>
    </row>
    <row r="2792" spans="1:36" hidden="1" x14ac:dyDescent="0.2">
      <c r="A2792" s="1" t="str">
        <f t="shared" si="43"/>
        <v>HarboroughIndian</v>
      </c>
      <c r="B2792" s="3" t="s">
        <v>371</v>
      </c>
      <c r="C2792" s="3" t="s">
        <v>372</v>
      </c>
      <c r="D2792" s="3" t="s">
        <v>710</v>
      </c>
      <c r="E2792" s="5">
        <v>1849</v>
      </c>
      <c r="F2792" s="5">
        <v>0</v>
      </c>
      <c r="G2792" s="5">
        <v>0</v>
      </c>
      <c r="H2792" s="5">
        <v>0</v>
      </c>
      <c r="I2792" s="5">
        <v>0</v>
      </c>
      <c r="J2792" s="5">
        <v>0</v>
      </c>
      <c r="K2792" s="5">
        <v>79</v>
      </c>
      <c r="L2792" s="5">
        <v>0</v>
      </c>
      <c r="M2792" s="5">
        <v>0</v>
      </c>
      <c r="N2792" s="5">
        <v>0</v>
      </c>
      <c r="O2792" s="6">
        <v>0</v>
      </c>
      <c r="P2792" s="6">
        <v>0</v>
      </c>
      <c r="Q2792" s="6">
        <v>0</v>
      </c>
      <c r="R2792" s="6">
        <v>0</v>
      </c>
      <c r="S2792" s="6">
        <v>0</v>
      </c>
      <c r="T2792" s="6">
        <v>4.2725797728501895</v>
      </c>
      <c r="U2792" s="6">
        <v>0</v>
      </c>
      <c r="V2792" s="6">
        <v>0</v>
      </c>
      <c r="W2792" s="6">
        <v>0</v>
      </c>
      <c r="X2792" s="5">
        <v>810</v>
      </c>
      <c r="Y2792" s="5">
        <v>750</v>
      </c>
      <c r="Z2792" s="5">
        <v>27</v>
      </c>
      <c r="AA2792" s="5">
        <v>0</v>
      </c>
      <c r="AB2792" s="5">
        <v>0</v>
      </c>
      <c r="AC2792" s="5">
        <v>0</v>
      </c>
      <c r="AD2792" s="5">
        <v>810</v>
      </c>
      <c r="AE2792" s="5">
        <v>750</v>
      </c>
      <c r="AF2792" s="5">
        <v>27</v>
      </c>
      <c r="AG2792" s="6">
        <v>3.6</v>
      </c>
      <c r="AH2792" s="6">
        <v>92.592592592592595</v>
      </c>
      <c r="AI2792" s="6"/>
      <c r="AJ2792" s="6"/>
    </row>
    <row r="2793" spans="1:36" hidden="1" x14ac:dyDescent="0.2">
      <c r="A2793" s="1" t="str">
        <f t="shared" si="43"/>
        <v>HarboroughPakistani</v>
      </c>
      <c r="B2793" s="3" t="s">
        <v>371</v>
      </c>
      <c r="C2793" s="3" t="s">
        <v>372</v>
      </c>
      <c r="D2793" s="3" t="s">
        <v>711</v>
      </c>
      <c r="E2793" s="5">
        <v>132</v>
      </c>
      <c r="F2793" s="5">
        <v>0</v>
      </c>
      <c r="G2793" s="5">
        <v>0</v>
      </c>
      <c r="H2793" s="5">
        <v>0</v>
      </c>
      <c r="I2793" s="5">
        <v>0</v>
      </c>
      <c r="J2793" s="5">
        <v>0</v>
      </c>
      <c r="K2793" s="5">
        <v>1</v>
      </c>
      <c r="L2793" s="5">
        <v>0</v>
      </c>
      <c r="M2793" s="5">
        <v>0</v>
      </c>
      <c r="N2793" s="5">
        <v>0</v>
      </c>
      <c r="O2793" s="6">
        <v>0</v>
      </c>
      <c r="P2793" s="6">
        <v>0</v>
      </c>
      <c r="Q2793" s="6">
        <v>0</v>
      </c>
      <c r="R2793" s="6">
        <v>0</v>
      </c>
      <c r="S2793" s="6">
        <v>0</v>
      </c>
      <c r="T2793" s="6">
        <v>0.75757575757575757</v>
      </c>
      <c r="U2793" s="6">
        <v>0</v>
      </c>
      <c r="V2793" s="6">
        <v>0</v>
      </c>
      <c r="W2793" s="6">
        <v>0</v>
      </c>
      <c r="X2793" s="5">
        <v>57</v>
      </c>
      <c r="Y2793" s="5">
        <v>43</v>
      </c>
      <c r="Z2793" s="5">
        <v>0</v>
      </c>
      <c r="AA2793" s="5">
        <v>0</v>
      </c>
      <c r="AB2793" s="5">
        <v>0</v>
      </c>
      <c r="AC2793" s="5">
        <v>0</v>
      </c>
      <c r="AD2793" s="5">
        <v>57</v>
      </c>
      <c r="AE2793" s="5">
        <v>43</v>
      </c>
      <c r="AF2793" s="5">
        <v>0</v>
      </c>
      <c r="AG2793" s="6">
        <v>0</v>
      </c>
      <c r="AH2793" s="6">
        <v>75.438596491228068</v>
      </c>
      <c r="AI2793" s="6"/>
      <c r="AJ2793" s="6"/>
    </row>
    <row r="2794" spans="1:36" hidden="1" x14ac:dyDescent="0.2">
      <c r="A2794" s="1" t="str">
        <f t="shared" si="43"/>
        <v>HarboroughBangladeshi</v>
      </c>
      <c r="B2794" s="3" t="s">
        <v>371</v>
      </c>
      <c r="C2794" s="3" t="s">
        <v>372</v>
      </c>
      <c r="D2794" s="3" t="s">
        <v>712</v>
      </c>
      <c r="E2794" s="5">
        <v>44</v>
      </c>
      <c r="F2794" s="5">
        <v>0</v>
      </c>
      <c r="G2794" s="5">
        <v>0</v>
      </c>
      <c r="H2794" s="5">
        <v>0</v>
      </c>
      <c r="I2794" s="5">
        <v>0</v>
      </c>
      <c r="J2794" s="5">
        <v>0</v>
      </c>
      <c r="K2794" s="5">
        <v>0</v>
      </c>
      <c r="L2794" s="5">
        <v>0</v>
      </c>
      <c r="M2794" s="5">
        <v>0</v>
      </c>
      <c r="N2794" s="5">
        <v>0</v>
      </c>
      <c r="O2794" s="6">
        <v>0</v>
      </c>
      <c r="P2794" s="6">
        <v>0</v>
      </c>
      <c r="Q2794" s="6">
        <v>0</v>
      </c>
      <c r="R2794" s="6">
        <v>0</v>
      </c>
      <c r="S2794" s="6">
        <v>0</v>
      </c>
      <c r="T2794" s="6">
        <v>0</v>
      </c>
      <c r="U2794" s="6">
        <v>0</v>
      </c>
      <c r="V2794" s="6">
        <v>0</v>
      </c>
      <c r="W2794" s="6">
        <v>0</v>
      </c>
      <c r="X2794" s="5">
        <v>16</v>
      </c>
      <c r="Y2794" s="5">
        <v>10</v>
      </c>
      <c r="Z2794" s="5">
        <v>0</v>
      </c>
      <c r="AA2794" s="5">
        <v>0</v>
      </c>
      <c r="AB2794" s="5">
        <v>0</v>
      </c>
      <c r="AC2794" s="5">
        <v>0</v>
      </c>
      <c r="AD2794" s="5">
        <v>16</v>
      </c>
      <c r="AE2794" s="5">
        <v>10</v>
      </c>
      <c r="AF2794" s="5">
        <v>0</v>
      </c>
      <c r="AG2794" s="6">
        <v>0</v>
      </c>
      <c r="AH2794" s="6">
        <v>62.5</v>
      </c>
      <c r="AI2794" s="6"/>
      <c r="AJ2794" s="6"/>
    </row>
    <row r="2795" spans="1:36" hidden="1" x14ac:dyDescent="0.2">
      <c r="A2795" s="1" t="str">
        <f t="shared" si="43"/>
        <v>HarboroughChinese</v>
      </c>
      <c r="B2795" s="3" t="s">
        <v>371</v>
      </c>
      <c r="C2795" s="3" t="s">
        <v>372</v>
      </c>
      <c r="D2795" s="3" t="s">
        <v>713</v>
      </c>
      <c r="E2795" s="5">
        <v>226</v>
      </c>
      <c r="F2795" s="5">
        <v>0</v>
      </c>
      <c r="G2795" s="5">
        <v>0</v>
      </c>
      <c r="H2795" s="5">
        <v>0</v>
      </c>
      <c r="I2795" s="5">
        <v>0</v>
      </c>
      <c r="J2795" s="5">
        <v>0</v>
      </c>
      <c r="K2795" s="5">
        <v>12</v>
      </c>
      <c r="L2795" s="5">
        <v>0</v>
      </c>
      <c r="M2795" s="5">
        <v>0</v>
      </c>
      <c r="N2795" s="5">
        <v>0</v>
      </c>
      <c r="O2795" s="6">
        <v>0</v>
      </c>
      <c r="P2795" s="6">
        <v>0</v>
      </c>
      <c r="Q2795" s="6">
        <v>0</v>
      </c>
      <c r="R2795" s="6">
        <v>0</v>
      </c>
      <c r="S2795" s="6">
        <v>0</v>
      </c>
      <c r="T2795" s="6">
        <v>5.3097345132743365</v>
      </c>
      <c r="U2795" s="6">
        <v>0</v>
      </c>
      <c r="V2795" s="6">
        <v>0</v>
      </c>
      <c r="W2795" s="6">
        <v>0</v>
      </c>
      <c r="X2795" s="5">
        <v>82</v>
      </c>
      <c r="Y2795" s="5">
        <v>69</v>
      </c>
      <c r="Z2795" s="5">
        <v>3</v>
      </c>
      <c r="AA2795" s="5">
        <v>0</v>
      </c>
      <c r="AB2795" s="5">
        <v>0</v>
      </c>
      <c r="AC2795" s="5">
        <v>0</v>
      </c>
      <c r="AD2795" s="5">
        <v>82</v>
      </c>
      <c r="AE2795" s="5">
        <v>69</v>
      </c>
      <c r="AF2795" s="5">
        <v>3</v>
      </c>
      <c r="AG2795" s="6">
        <v>4.3478260869565215</v>
      </c>
      <c r="AH2795" s="6">
        <v>84.146341463414629</v>
      </c>
      <c r="AI2795" s="6"/>
      <c r="AJ2795" s="6"/>
    </row>
    <row r="2796" spans="1:36" hidden="1" x14ac:dyDescent="0.2">
      <c r="A2796" s="1" t="str">
        <f t="shared" si="43"/>
        <v>HarboroughAsian Other</v>
      </c>
      <c r="B2796" s="3" t="s">
        <v>371</v>
      </c>
      <c r="C2796" s="3" t="s">
        <v>372</v>
      </c>
      <c r="D2796" s="3" t="s">
        <v>714</v>
      </c>
      <c r="E2796" s="5">
        <v>312</v>
      </c>
      <c r="F2796" s="5">
        <v>0</v>
      </c>
      <c r="G2796" s="5">
        <v>0</v>
      </c>
      <c r="H2796" s="5">
        <v>0</v>
      </c>
      <c r="I2796" s="5">
        <v>0</v>
      </c>
      <c r="J2796" s="5">
        <v>0</v>
      </c>
      <c r="K2796" s="5">
        <v>22</v>
      </c>
      <c r="L2796" s="5">
        <v>0</v>
      </c>
      <c r="M2796" s="5">
        <v>0</v>
      </c>
      <c r="N2796" s="5">
        <v>0</v>
      </c>
      <c r="O2796" s="6">
        <v>0</v>
      </c>
      <c r="P2796" s="6">
        <v>0</v>
      </c>
      <c r="Q2796" s="6">
        <v>0</v>
      </c>
      <c r="R2796" s="6">
        <v>0</v>
      </c>
      <c r="S2796" s="6">
        <v>0</v>
      </c>
      <c r="T2796" s="6">
        <v>7.0512820512820511</v>
      </c>
      <c r="U2796" s="6">
        <v>0</v>
      </c>
      <c r="V2796" s="6">
        <v>0</v>
      </c>
      <c r="W2796" s="6">
        <v>0</v>
      </c>
      <c r="X2796" s="5">
        <v>129</v>
      </c>
      <c r="Y2796" s="5">
        <v>117</v>
      </c>
      <c r="Z2796" s="5">
        <v>8</v>
      </c>
      <c r="AA2796" s="5">
        <v>0</v>
      </c>
      <c r="AB2796" s="5">
        <v>0</v>
      </c>
      <c r="AC2796" s="5">
        <v>0</v>
      </c>
      <c r="AD2796" s="5">
        <v>129</v>
      </c>
      <c r="AE2796" s="5">
        <v>117</v>
      </c>
      <c r="AF2796" s="5">
        <v>8</v>
      </c>
      <c r="AG2796" s="6">
        <v>6.8376068376068373</v>
      </c>
      <c r="AH2796" s="6">
        <v>90.697674418604649</v>
      </c>
      <c r="AI2796" s="6"/>
      <c r="AJ2796" s="6"/>
    </row>
    <row r="2797" spans="1:36" hidden="1" x14ac:dyDescent="0.2">
      <c r="A2797" s="1" t="str">
        <f t="shared" si="43"/>
        <v>HarboroughBlack African</v>
      </c>
      <c r="B2797" s="3" t="s">
        <v>371</v>
      </c>
      <c r="C2797" s="3" t="s">
        <v>372</v>
      </c>
      <c r="D2797" s="3" t="s">
        <v>715</v>
      </c>
      <c r="E2797" s="5">
        <v>179</v>
      </c>
      <c r="F2797" s="5">
        <v>0</v>
      </c>
      <c r="G2797" s="5">
        <v>0</v>
      </c>
      <c r="H2797" s="5">
        <v>0</v>
      </c>
      <c r="I2797" s="5">
        <v>0</v>
      </c>
      <c r="J2797" s="5">
        <v>0</v>
      </c>
      <c r="K2797" s="5">
        <v>12</v>
      </c>
      <c r="L2797" s="5">
        <v>0</v>
      </c>
      <c r="M2797" s="5">
        <v>0</v>
      </c>
      <c r="N2797" s="5">
        <v>0</v>
      </c>
      <c r="O2797" s="6">
        <v>0</v>
      </c>
      <c r="P2797" s="6">
        <v>0</v>
      </c>
      <c r="Q2797" s="6">
        <v>0</v>
      </c>
      <c r="R2797" s="6">
        <v>0</v>
      </c>
      <c r="S2797" s="6">
        <v>0</v>
      </c>
      <c r="T2797" s="6">
        <v>6.7039106145251397</v>
      </c>
      <c r="U2797" s="6">
        <v>0</v>
      </c>
      <c r="V2797" s="6">
        <v>0</v>
      </c>
      <c r="W2797" s="6">
        <v>0</v>
      </c>
      <c r="X2797" s="5">
        <v>55</v>
      </c>
      <c r="Y2797" s="5">
        <v>42</v>
      </c>
      <c r="Z2797" s="5">
        <v>2</v>
      </c>
      <c r="AA2797" s="5">
        <v>0</v>
      </c>
      <c r="AB2797" s="5">
        <v>0</v>
      </c>
      <c r="AC2797" s="5">
        <v>0</v>
      </c>
      <c r="AD2797" s="5">
        <v>55</v>
      </c>
      <c r="AE2797" s="5">
        <v>42</v>
      </c>
      <c r="AF2797" s="5">
        <v>2</v>
      </c>
      <c r="AG2797" s="6">
        <v>4.7619047619047619</v>
      </c>
      <c r="AH2797" s="6">
        <v>76.36363636363636</v>
      </c>
      <c r="AI2797" s="6"/>
      <c r="AJ2797" s="6"/>
    </row>
    <row r="2798" spans="1:36" hidden="1" x14ac:dyDescent="0.2">
      <c r="A2798" s="1" t="str">
        <f t="shared" si="43"/>
        <v>HarboroughBlack Caribbean</v>
      </c>
      <c r="B2798" s="3" t="s">
        <v>371</v>
      </c>
      <c r="C2798" s="3" t="s">
        <v>372</v>
      </c>
      <c r="D2798" s="3" t="s">
        <v>716</v>
      </c>
      <c r="E2798" s="5">
        <v>111</v>
      </c>
      <c r="F2798" s="5">
        <v>0</v>
      </c>
      <c r="G2798" s="5">
        <v>0</v>
      </c>
      <c r="H2798" s="5">
        <v>0</v>
      </c>
      <c r="I2798" s="5">
        <v>0</v>
      </c>
      <c r="J2798" s="5">
        <v>0</v>
      </c>
      <c r="K2798" s="5">
        <v>3</v>
      </c>
      <c r="L2798" s="5">
        <v>0</v>
      </c>
      <c r="M2798" s="5">
        <v>0</v>
      </c>
      <c r="N2798" s="5">
        <v>0</v>
      </c>
      <c r="O2798" s="6">
        <v>0</v>
      </c>
      <c r="P2798" s="6">
        <v>0</v>
      </c>
      <c r="Q2798" s="6">
        <v>0</v>
      </c>
      <c r="R2798" s="6">
        <v>0</v>
      </c>
      <c r="S2798" s="6">
        <v>0</v>
      </c>
      <c r="T2798" s="6">
        <v>2.7027027027027026</v>
      </c>
      <c r="U2798" s="6">
        <v>0</v>
      </c>
      <c r="V2798" s="6">
        <v>0</v>
      </c>
      <c r="W2798" s="6">
        <v>0</v>
      </c>
      <c r="X2798" s="5">
        <v>59</v>
      </c>
      <c r="Y2798" s="5">
        <v>43</v>
      </c>
      <c r="Z2798" s="5">
        <v>3</v>
      </c>
      <c r="AA2798" s="5">
        <v>0</v>
      </c>
      <c r="AB2798" s="5">
        <v>0</v>
      </c>
      <c r="AC2798" s="5">
        <v>0</v>
      </c>
      <c r="AD2798" s="5">
        <v>59</v>
      </c>
      <c r="AE2798" s="5">
        <v>43</v>
      </c>
      <c r="AF2798" s="5">
        <v>3</v>
      </c>
      <c r="AG2798" s="6">
        <v>6.9767441860465116</v>
      </c>
      <c r="AH2798" s="6">
        <v>72.881355932203391</v>
      </c>
      <c r="AI2798" s="6"/>
      <c r="AJ2798" s="6"/>
    </row>
    <row r="2799" spans="1:36" hidden="1" x14ac:dyDescent="0.2">
      <c r="A2799" s="1" t="str">
        <f t="shared" si="43"/>
        <v>HarboroughBlack Other</v>
      </c>
      <c r="B2799" s="3" t="s">
        <v>371</v>
      </c>
      <c r="C2799" s="3" t="s">
        <v>372</v>
      </c>
      <c r="D2799" s="3" t="s">
        <v>717</v>
      </c>
      <c r="E2799" s="5">
        <v>37</v>
      </c>
      <c r="F2799" s="5">
        <v>0</v>
      </c>
      <c r="G2799" s="5">
        <v>0</v>
      </c>
      <c r="H2799" s="5">
        <v>0</v>
      </c>
      <c r="I2799" s="5">
        <v>0</v>
      </c>
      <c r="J2799" s="5">
        <v>0</v>
      </c>
      <c r="K2799" s="5">
        <v>3</v>
      </c>
      <c r="L2799" s="5">
        <v>0</v>
      </c>
      <c r="M2799" s="5">
        <v>0</v>
      </c>
      <c r="N2799" s="5">
        <v>0</v>
      </c>
      <c r="O2799" s="6">
        <v>0</v>
      </c>
      <c r="P2799" s="6">
        <v>0</v>
      </c>
      <c r="Q2799" s="6">
        <v>0</v>
      </c>
      <c r="R2799" s="6">
        <v>0</v>
      </c>
      <c r="S2799" s="6">
        <v>0</v>
      </c>
      <c r="T2799" s="6">
        <v>8.1081081081081088</v>
      </c>
      <c r="U2799" s="6">
        <v>0</v>
      </c>
      <c r="V2799" s="6">
        <v>0</v>
      </c>
      <c r="W2799" s="6">
        <v>0</v>
      </c>
      <c r="X2799" s="5">
        <v>22</v>
      </c>
      <c r="Y2799" s="5">
        <v>14</v>
      </c>
      <c r="Z2799" s="5">
        <v>0</v>
      </c>
      <c r="AA2799" s="5">
        <v>0</v>
      </c>
      <c r="AB2799" s="5">
        <v>0</v>
      </c>
      <c r="AC2799" s="5">
        <v>0</v>
      </c>
      <c r="AD2799" s="5">
        <v>22</v>
      </c>
      <c r="AE2799" s="5">
        <v>14</v>
      </c>
      <c r="AF2799" s="5">
        <v>0</v>
      </c>
      <c r="AG2799" s="6">
        <v>0</v>
      </c>
      <c r="AH2799" s="6">
        <v>63.636363636363633</v>
      </c>
      <c r="AI2799" s="6"/>
      <c r="AJ2799" s="6"/>
    </row>
    <row r="2800" spans="1:36" hidden="1" x14ac:dyDescent="0.2">
      <c r="A2800" s="1" t="str">
        <f t="shared" si="43"/>
        <v>HarboroughArab</v>
      </c>
      <c r="B2800" s="3" t="s">
        <v>371</v>
      </c>
      <c r="C2800" s="3" t="s">
        <v>372</v>
      </c>
      <c r="D2800" s="3" t="s">
        <v>699</v>
      </c>
      <c r="E2800" s="5">
        <v>35</v>
      </c>
      <c r="F2800" s="5">
        <v>0</v>
      </c>
      <c r="G2800" s="5">
        <v>0</v>
      </c>
      <c r="H2800" s="5">
        <v>0</v>
      </c>
      <c r="I2800" s="5">
        <v>0</v>
      </c>
      <c r="J2800" s="5">
        <v>0</v>
      </c>
      <c r="K2800" s="5">
        <v>1</v>
      </c>
      <c r="L2800" s="5">
        <v>0</v>
      </c>
      <c r="M2800" s="5">
        <v>0</v>
      </c>
      <c r="N2800" s="5">
        <v>0</v>
      </c>
      <c r="O2800" s="6">
        <v>0</v>
      </c>
      <c r="P2800" s="6">
        <v>0</v>
      </c>
      <c r="Q2800" s="6">
        <v>0</v>
      </c>
      <c r="R2800" s="6">
        <v>0</v>
      </c>
      <c r="S2800" s="6">
        <v>0</v>
      </c>
      <c r="T2800" s="6">
        <v>2.8571428571428572</v>
      </c>
      <c r="U2800" s="6">
        <v>0</v>
      </c>
      <c r="V2800" s="6">
        <v>0</v>
      </c>
      <c r="W2800" s="6">
        <v>0</v>
      </c>
      <c r="X2800" s="5">
        <v>22</v>
      </c>
      <c r="Y2800" s="5">
        <v>17</v>
      </c>
      <c r="Z2800" s="5">
        <v>0</v>
      </c>
      <c r="AA2800" s="5">
        <v>0</v>
      </c>
      <c r="AB2800" s="5">
        <v>0</v>
      </c>
      <c r="AC2800" s="5">
        <v>0</v>
      </c>
      <c r="AD2800" s="5">
        <v>22</v>
      </c>
      <c r="AE2800" s="5">
        <v>17</v>
      </c>
      <c r="AF2800" s="5">
        <v>0</v>
      </c>
      <c r="AG2800" s="6">
        <v>0</v>
      </c>
      <c r="AH2800" s="6">
        <v>77.272727272727266</v>
      </c>
      <c r="AI2800" s="6"/>
      <c r="AJ2800" s="6"/>
    </row>
    <row r="2801" spans="1:36" hidden="1" x14ac:dyDescent="0.2">
      <c r="A2801" s="1" t="str">
        <f t="shared" si="43"/>
        <v>HarboroughOther</v>
      </c>
      <c r="B2801" s="3" t="s">
        <v>371</v>
      </c>
      <c r="C2801" s="3" t="s">
        <v>372</v>
      </c>
      <c r="D2801" s="3" t="s">
        <v>718</v>
      </c>
      <c r="E2801" s="5">
        <v>170</v>
      </c>
      <c r="F2801" s="5">
        <v>0</v>
      </c>
      <c r="G2801" s="5">
        <v>0</v>
      </c>
      <c r="H2801" s="5">
        <v>0</v>
      </c>
      <c r="I2801" s="5">
        <v>0</v>
      </c>
      <c r="J2801" s="5">
        <v>0</v>
      </c>
      <c r="K2801" s="5">
        <v>6</v>
      </c>
      <c r="L2801" s="5">
        <v>0</v>
      </c>
      <c r="M2801" s="5">
        <v>0</v>
      </c>
      <c r="N2801" s="5">
        <v>0</v>
      </c>
      <c r="O2801" s="6">
        <v>0</v>
      </c>
      <c r="P2801" s="6">
        <v>0</v>
      </c>
      <c r="Q2801" s="6">
        <v>0</v>
      </c>
      <c r="R2801" s="6">
        <v>0</v>
      </c>
      <c r="S2801" s="6">
        <v>0</v>
      </c>
      <c r="T2801" s="6">
        <v>3.5294117647058822</v>
      </c>
      <c r="U2801" s="6">
        <v>0</v>
      </c>
      <c r="V2801" s="6">
        <v>0</v>
      </c>
      <c r="W2801" s="6">
        <v>0</v>
      </c>
      <c r="X2801" s="5">
        <v>69</v>
      </c>
      <c r="Y2801" s="5">
        <v>59</v>
      </c>
      <c r="Z2801" s="5">
        <v>3</v>
      </c>
      <c r="AA2801" s="5">
        <v>0</v>
      </c>
      <c r="AB2801" s="5">
        <v>0</v>
      </c>
      <c r="AC2801" s="5">
        <v>0</v>
      </c>
      <c r="AD2801" s="5">
        <v>69</v>
      </c>
      <c r="AE2801" s="5">
        <v>59</v>
      </c>
      <c r="AF2801" s="5">
        <v>3</v>
      </c>
      <c r="AG2801" s="6">
        <v>5.0847457627118642</v>
      </c>
      <c r="AH2801" s="6">
        <v>85.507246376811594</v>
      </c>
      <c r="AI2801" s="6"/>
      <c r="AJ2801" s="6"/>
    </row>
    <row r="2802" spans="1:36" x14ac:dyDescent="0.2">
      <c r="A2802" s="1" t="str">
        <f t="shared" si="43"/>
        <v>HaringeyAll people</v>
      </c>
      <c r="B2802" s="3" t="s">
        <v>657</v>
      </c>
      <c r="C2802" s="3" t="s">
        <v>658</v>
      </c>
      <c r="D2802" s="3" t="s">
        <v>700</v>
      </c>
      <c r="E2802" s="5">
        <v>254926</v>
      </c>
      <c r="F2802" s="5">
        <v>77594</v>
      </c>
      <c r="G2802" s="5">
        <v>109131</v>
      </c>
      <c r="H2802" s="5">
        <v>21795</v>
      </c>
      <c r="I2802" s="5">
        <v>3494</v>
      </c>
      <c r="J2802" s="5">
        <v>0</v>
      </c>
      <c r="K2802" s="5">
        <v>245350</v>
      </c>
      <c r="L2802" s="5">
        <v>91958</v>
      </c>
      <c r="M2802" s="5">
        <v>53641</v>
      </c>
      <c r="N2802" s="5">
        <v>7513</v>
      </c>
      <c r="O2802" s="6">
        <v>30.437852553289975</v>
      </c>
      <c r="P2802" s="6">
        <v>42.808893561268761</v>
      </c>
      <c r="Q2802" s="6">
        <v>8.5495398664710542</v>
      </c>
      <c r="R2802" s="6">
        <v>1.3705938193828797</v>
      </c>
      <c r="S2802" s="6">
        <v>0</v>
      </c>
      <c r="T2802" s="6">
        <v>96.243615794387395</v>
      </c>
      <c r="U2802" s="6">
        <v>36.072428861708886</v>
      </c>
      <c r="V2802" s="6">
        <v>21.041792520182327</v>
      </c>
      <c r="W2802" s="6">
        <v>2.9471297553015385</v>
      </c>
      <c r="X2802" s="5">
        <v>110641</v>
      </c>
      <c r="Y2802" s="5">
        <v>94112</v>
      </c>
      <c r="Z2802" s="5">
        <v>7617</v>
      </c>
      <c r="AA2802" s="5">
        <v>36861</v>
      </c>
      <c r="AB2802" s="5">
        <v>28981</v>
      </c>
      <c r="AC2802" s="5">
        <v>3473</v>
      </c>
      <c r="AD2802" s="5">
        <v>73780</v>
      </c>
      <c r="AE2802" s="5">
        <v>65131</v>
      </c>
      <c r="AF2802" s="5">
        <v>4144</v>
      </c>
      <c r="AG2802" s="6">
        <v>6.36256160660822</v>
      </c>
      <c r="AH2802" s="6">
        <v>88.277310924369743</v>
      </c>
      <c r="AI2802" s="3">
        <v>11.983713467444188</v>
      </c>
      <c r="AJ2802" s="3">
        <v>78.622392230270478</v>
      </c>
    </row>
    <row r="2803" spans="1:36" hidden="1" x14ac:dyDescent="0.2">
      <c r="A2803" s="1" t="str">
        <f t="shared" si="43"/>
        <v>HaringeyWhite British</v>
      </c>
      <c r="B2803" s="3" t="s">
        <v>657</v>
      </c>
      <c r="C2803" s="3" t="s">
        <v>658</v>
      </c>
      <c r="D2803" s="3" t="s">
        <v>701</v>
      </c>
      <c r="E2803" s="5">
        <v>88424</v>
      </c>
      <c r="F2803" s="5">
        <v>15128</v>
      </c>
      <c r="G2803" s="5">
        <v>22228</v>
      </c>
      <c r="H2803" s="5">
        <v>4017</v>
      </c>
      <c r="I2803" s="5">
        <v>659</v>
      </c>
      <c r="J2803" s="5">
        <v>0</v>
      </c>
      <c r="K2803" s="5">
        <v>83120</v>
      </c>
      <c r="L2803" s="5">
        <v>22411</v>
      </c>
      <c r="M2803" s="5">
        <v>14911</v>
      </c>
      <c r="N2803" s="5">
        <v>1451</v>
      </c>
      <c r="O2803" s="6">
        <v>17.108477336469736</v>
      </c>
      <c r="P2803" s="6">
        <v>25.137971591423142</v>
      </c>
      <c r="Q2803" s="6">
        <v>4.5428842848095536</v>
      </c>
      <c r="R2803" s="6">
        <v>0.74527277662173164</v>
      </c>
      <c r="S2803" s="6">
        <v>0</v>
      </c>
      <c r="T2803" s="6">
        <v>94.001628517144667</v>
      </c>
      <c r="U2803" s="6">
        <v>25.344928978557856</v>
      </c>
      <c r="V2803" s="6">
        <v>16.863068850085948</v>
      </c>
      <c r="W2803" s="6">
        <v>1.640957206188365</v>
      </c>
      <c r="X2803" s="5">
        <v>39016</v>
      </c>
      <c r="Y2803" s="5">
        <v>35221</v>
      </c>
      <c r="Z2803" s="5">
        <v>1733</v>
      </c>
      <c r="AA2803" s="5">
        <v>7194</v>
      </c>
      <c r="AB2803" s="5">
        <v>5924</v>
      </c>
      <c r="AC2803" s="5">
        <v>542</v>
      </c>
      <c r="AD2803" s="5">
        <v>31822</v>
      </c>
      <c r="AE2803" s="5">
        <v>29297</v>
      </c>
      <c r="AF2803" s="5">
        <v>1191</v>
      </c>
      <c r="AG2803" s="6">
        <v>4.0652626548793389</v>
      </c>
      <c r="AH2803" s="6">
        <v>92.065237885739421</v>
      </c>
      <c r="AI2803" s="3">
        <v>9.1492234976367328</v>
      </c>
      <c r="AJ2803" s="3">
        <v>82.346399777592438</v>
      </c>
    </row>
    <row r="2804" spans="1:36" hidden="1" x14ac:dyDescent="0.2">
      <c r="A2804" s="1" t="str">
        <f t="shared" si="43"/>
        <v>HaringeyMinorities - all other than White British</v>
      </c>
      <c r="B2804" s="3" t="s">
        <v>657</v>
      </c>
      <c r="C2804" s="3" t="s">
        <v>658</v>
      </c>
      <c r="D2804" s="3" t="s">
        <v>702</v>
      </c>
      <c r="E2804" s="5">
        <v>166502</v>
      </c>
      <c r="F2804" s="5">
        <v>62466</v>
      </c>
      <c r="G2804" s="5">
        <v>86903</v>
      </c>
      <c r="H2804" s="5">
        <v>17778</v>
      </c>
      <c r="I2804" s="5">
        <v>2835</v>
      </c>
      <c r="J2804" s="5">
        <v>0</v>
      </c>
      <c r="K2804" s="5">
        <v>162230</v>
      </c>
      <c r="L2804" s="5">
        <v>69547</v>
      </c>
      <c r="M2804" s="5">
        <v>38730</v>
      </c>
      <c r="N2804" s="5">
        <v>6062</v>
      </c>
      <c r="O2804" s="6">
        <v>37.51666646646887</v>
      </c>
      <c r="P2804" s="6">
        <v>52.193367046642081</v>
      </c>
      <c r="Q2804" s="6">
        <v>10.677349221030378</v>
      </c>
      <c r="R2804" s="6">
        <v>1.7026822500630623</v>
      </c>
      <c r="S2804" s="6">
        <v>0</v>
      </c>
      <c r="T2804" s="6">
        <v>97.434265053873233</v>
      </c>
      <c r="U2804" s="6">
        <v>41.7694682346158</v>
      </c>
      <c r="V2804" s="6">
        <v>23.260981850067868</v>
      </c>
      <c r="W2804" s="6">
        <v>3.6407971075422516</v>
      </c>
      <c r="X2804" s="5">
        <v>71625</v>
      </c>
      <c r="Y2804" s="5">
        <v>58891</v>
      </c>
      <c r="Z2804" s="5">
        <v>5884</v>
      </c>
      <c r="AA2804" s="5">
        <v>29667</v>
      </c>
      <c r="AB2804" s="5">
        <v>23057</v>
      </c>
      <c r="AC2804" s="5">
        <v>2931</v>
      </c>
      <c r="AD2804" s="5">
        <v>41958</v>
      </c>
      <c r="AE2804" s="5">
        <v>35834</v>
      </c>
      <c r="AF2804" s="5">
        <v>2953</v>
      </c>
      <c r="AG2804" s="6">
        <v>8.2407769157783104</v>
      </c>
      <c r="AH2804" s="6">
        <v>85.40445207111874</v>
      </c>
      <c r="AI2804" s="3">
        <v>12.711974671466367</v>
      </c>
      <c r="AJ2804" s="3">
        <v>77.719351467961033</v>
      </c>
    </row>
    <row r="2805" spans="1:36" hidden="1" x14ac:dyDescent="0.2">
      <c r="A2805" s="1" t="str">
        <f t="shared" si="43"/>
        <v>HaringeyWhite Irish</v>
      </c>
      <c r="B2805" s="3" t="s">
        <v>657</v>
      </c>
      <c r="C2805" s="3" t="s">
        <v>658</v>
      </c>
      <c r="D2805" s="3" t="s">
        <v>703</v>
      </c>
      <c r="E2805" s="5">
        <v>6997</v>
      </c>
      <c r="F2805" s="5">
        <v>1664</v>
      </c>
      <c r="G2805" s="5">
        <v>2398</v>
      </c>
      <c r="H2805" s="5">
        <v>410</v>
      </c>
      <c r="I2805" s="5">
        <v>84</v>
      </c>
      <c r="J2805" s="5">
        <v>0</v>
      </c>
      <c r="K2805" s="5">
        <v>6630</v>
      </c>
      <c r="L2805" s="5">
        <v>2168</v>
      </c>
      <c r="M2805" s="5">
        <v>1427</v>
      </c>
      <c r="N2805" s="5">
        <v>168</v>
      </c>
      <c r="O2805" s="6">
        <v>23.781620694583392</v>
      </c>
      <c r="P2805" s="6">
        <v>34.271830784621983</v>
      </c>
      <c r="Q2805" s="6">
        <v>5.8596541374874942</v>
      </c>
      <c r="R2805" s="6">
        <v>1.2005145062169502</v>
      </c>
      <c r="S2805" s="6">
        <v>0</v>
      </c>
      <c r="T2805" s="6">
        <v>94.754894954980699</v>
      </c>
      <c r="U2805" s="6">
        <v>30.984707731885095</v>
      </c>
      <c r="V2805" s="6">
        <v>20.394454766328426</v>
      </c>
      <c r="W2805" s="6">
        <v>2.4010290124339004</v>
      </c>
      <c r="X2805" s="5">
        <v>2811</v>
      </c>
      <c r="Y2805" s="5">
        <v>2494</v>
      </c>
      <c r="Z2805" s="5">
        <v>166</v>
      </c>
      <c r="AA2805" s="5">
        <v>705</v>
      </c>
      <c r="AB2805" s="5">
        <v>563</v>
      </c>
      <c r="AC2805" s="5">
        <v>51</v>
      </c>
      <c r="AD2805" s="5">
        <v>2106</v>
      </c>
      <c r="AE2805" s="5">
        <v>1931</v>
      </c>
      <c r="AF2805" s="5">
        <v>115</v>
      </c>
      <c r="AG2805" s="6">
        <v>5.9554634904194721</v>
      </c>
      <c r="AH2805" s="6">
        <v>91.690408357075029</v>
      </c>
      <c r="AI2805" s="3">
        <v>9.0586145648312613</v>
      </c>
      <c r="AJ2805" s="3">
        <v>79.858156028368796</v>
      </c>
    </row>
    <row r="2806" spans="1:36" hidden="1" x14ac:dyDescent="0.2">
      <c r="A2806" s="1" t="str">
        <f t="shared" si="43"/>
        <v>HaringeyWhite Gyspy or Irish Traveller</v>
      </c>
      <c r="B2806" s="3" t="s">
        <v>657</v>
      </c>
      <c r="C2806" s="3" t="s">
        <v>658</v>
      </c>
      <c r="D2806" s="3" t="s">
        <v>704</v>
      </c>
      <c r="E2806" s="5">
        <v>370</v>
      </c>
      <c r="F2806" s="5">
        <v>143</v>
      </c>
      <c r="G2806" s="5">
        <v>200</v>
      </c>
      <c r="H2806" s="5">
        <v>47</v>
      </c>
      <c r="I2806" s="5">
        <v>7</v>
      </c>
      <c r="J2806" s="5">
        <v>0</v>
      </c>
      <c r="K2806" s="5">
        <v>357</v>
      </c>
      <c r="L2806" s="5">
        <v>170</v>
      </c>
      <c r="M2806" s="5">
        <v>67</v>
      </c>
      <c r="N2806" s="5">
        <v>15</v>
      </c>
      <c r="O2806" s="6">
        <v>38.648648648648646</v>
      </c>
      <c r="P2806" s="6">
        <v>54.054054054054056</v>
      </c>
      <c r="Q2806" s="6">
        <v>12.702702702702704</v>
      </c>
      <c r="R2806" s="6">
        <v>1.8918918918918919</v>
      </c>
      <c r="S2806" s="6">
        <v>0</v>
      </c>
      <c r="T2806" s="6">
        <v>96.486486486486484</v>
      </c>
      <c r="U2806" s="6">
        <v>45.945945945945944</v>
      </c>
      <c r="V2806" s="6">
        <v>18.108108108108109</v>
      </c>
      <c r="W2806" s="6">
        <v>4.0540540540540544</v>
      </c>
      <c r="X2806" s="5">
        <v>119</v>
      </c>
      <c r="Y2806" s="5">
        <v>70</v>
      </c>
      <c r="Z2806" s="5">
        <v>17</v>
      </c>
      <c r="AA2806" s="5">
        <v>46</v>
      </c>
      <c r="AB2806" s="5">
        <v>21</v>
      </c>
      <c r="AC2806" s="5">
        <v>3</v>
      </c>
      <c r="AD2806" s="5">
        <v>73</v>
      </c>
      <c r="AE2806" s="5">
        <v>49</v>
      </c>
      <c r="AF2806" s="5">
        <v>14</v>
      </c>
      <c r="AG2806" s="6">
        <v>28.571428571428573</v>
      </c>
      <c r="AH2806" s="6">
        <v>67.123287671232873</v>
      </c>
      <c r="AI2806" s="3">
        <v>14.285714285714286</v>
      </c>
      <c r="AJ2806" s="3">
        <v>45.652173913043477</v>
      </c>
    </row>
    <row r="2807" spans="1:36" hidden="1" x14ac:dyDescent="0.2">
      <c r="A2807" s="1" t="str">
        <f t="shared" si="43"/>
        <v>HaringeyWhite Other</v>
      </c>
      <c r="B2807" s="3" t="s">
        <v>657</v>
      </c>
      <c r="C2807" s="3" t="s">
        <v>658</v>
      </c>
      <c r="D2807" s="3" t="s">
        <v>705</v>
      </c>
      <c r="E2807" s="5">
        <v>58552</v>
      </c>
      <c r="F2807" s="5">
        <v>18316</v>
      </c>
      <c r="G2807" s="5">
        <v>25994</v>
      </c>
      <c r="H2807" s="5">
        <v>4798</v>
      </c>
      <c r="I2807" s="5">
        <v>778</v>
      </c>
      <c r="J2807" s="5">
        <v>0</v>
      </c>
      <c r="K2807" s="5">
        <v>57002</v>
      </c>
      <c r="L2807" s="5">
        <v>22804</v>
      </c>
      <c r="M2807" s="5">
        <v>13985</v>
      </c>
      <c r="N2807" s="5">
        <v>1808</v>
      </c>
      <c r="O2807" s="6">
        <v>31.281595846427109</v>
      </c>
      <c r="P2807" s="6">
        <v>44.394726055472056</v>
      </c>
      <c r="Q2807" s="6">
        <v>8.1944254679601034</v>
      </c>
      <c r="R2807" s="6">
        <v>1.3287334335291707</v>
      </c>
      <c r="S2807" s="6">
        <v>0</v>
      </c>
      <c r="T2807" s="6">
        <v>97.352780434485581</v>
      </c>
      <c r="U2807" s="6">
        <v>38.94657740128433</v>
      </c>
      <c r="V2807" s="6">
        <v>23.884752015302638</v>
      </c>
      <c r="W2807" s="6">
        <v>3.0878535319032654</v>
      </c>
      <c r="X2807" s="5">
        <v>31509</v>
      </c>
      <c r="Y2807" s="5">
        <v>26760</v>
      </c>
      <c r="Z2807" s="5">
        <v>1772</v>
      </c>
      <c r="AA2807" s="5">
        <v>11529</v>
      </c>
      <c r="AB2807" s="5">
        <v>9165</v>
      </c>
      <c r="AC2807" s="5">
        <v>736</v>
      </c>
      <c r="AD2807" s="5">
        <v>19980</v>
      </c>
      <c r="AE2807" s="5">
        <v>17595</v>
      </c>
      <c r="AF2807" s="5">
        <v>1036</v>
      </c>
      <c r="AG2807" s="6">
        <v>5.8880363739698778</v>
      </c>
      <c r="AH2807" s="6">
        <v>88.063063063063069</v>
      </c>
      <c r="AI2807" s="3">
        <v>8.0305510092744132</v>
      </c>
      <c r="AJ2807" s="3">
        <v>79.495186052563099</v>
      </c>
    </row>
    <row r="2808" spans="1:36" hidden="1" x14ac:dyDescent="0.2">
      <c r="A2808" s="1" t="str">
        <f t="shared" si="43"/>
        <v>HaringeyMixed White and Black Caribbean</v>
      </c>
      <c r="B2808" s="3" t="s">
        <v>657</v>
      </c>
      <c r="C2808" s="3" t="s">
        <v>658</v>
      </c>
      <c r="D2808" s="3" t="s">
        <v>706</v>
      </c>
      <c r="E2808" s="5">
        <v>4856</v>
      </c>
      <c r="F2808" s="5">
        <v>1823</v>
      </c>
      <c r="G2808" s="5">
        <v>2511</v>
      </c>
      <c r="H2808" s="5">
        <v>502</v>
      </c>
      <c r="I2808" s="5">
        <v>66</v>
      </c>
      <c r="J2808" s="5">
        <v>0</v>
      </c>
      <c r="K2808" s="5">
        <v>4679</v>
      </c>
      <c r="L2808" s="5">
        <v>1902</v>
      </c>
      <c r="M2808" s="5">
        <v>1022</v>
      </c>
      <c r="N2808" s="5">
        <v>142</v>
      </c>
      <c r="O2808" s="6">
        <v>37.541186161449751</v>
      </c>
      <c r="P2808" s="6">
        <v>51.709225700164744</v>
      </c>
      <c r="Q2808" s="6">
        <v>10.337726523887973</v>
      </c>
      <c r="R2808" s="6">
        <v>1.3591433278418452</v>
      </c>
      <c r="S2808" s="6">
        <v>0</v>
      </c>
      <c r="T2808" s="6">
        <v>96.355024711696871</v>
      </c>
      <c r="U2808" s="6">
        <v>39.168039538714993</v>
      </c>
      <c r="V2808" s="6">
        <v>21.046128500823723</v>
      </c>
      <c r="W2808" s="6">
        <v>2.9242174629324547</v>
      </c>
      <c r="X2808" s="5">
        <v>1137</v>
      </c>
      <c r="Y2808" s="5">
        <v>934</v>
      </c>
      <c r="Z2808" s="5">
        <v>139</v>
      </c>
      <c r="AA2808" s="5">
        <v>450</v>
      </c>
      <c r="AB2808" s="5">
        <v>345</v>
      </c>
      <c r="AC2808" s="5">
        <v>46</v>
      </c>
      <c r="AD2808" s="5">
        <v>687</v>
      </c>
      <c r="AE2808" s="5">
        <v>589</v>
      </c>
      <c r="AF2808" s="5">
        <v>93</v>
      </c>
      <c r="AG2808" s="6">
        <v>15.789473684210526</v>
      </c>
      <c r="AH2808" s="6">
        <v>85.735080058224156</v>
      </c>
      <c r="AI2808" s="3">
        <v>13.333333333333334</v>
      </c>
      <c r="AJ2808" s="3">
        <v>76.666666666666671</v>
      </c>
    </row>
    <row r="2809" spans="1:36" hidden="1" x14ac:dyDescent="0.2">
      <c r="A2809" s="1" t="str">
        <f t="shared" si="43"/>
        <v>HaringeyMixed White and Black African</v>
      </c>
      <c r="B2809" s="3" t="s">
        <v>657</v>
      </c>
      <c r="C2809" s="3" t="s">
        <v>658</v>
      </c>
      <c r="D2809" s="3" t="s">
        <v>707</v>
      </c>
      <c r="E2809" s="5">
        <v>2609</v>
      </c>
      <c r="F2809" s="5">
        <v>1025</v>
      </c>
      <c r="G2809" s="5">
        <v>1409</v>
      </c>
      <c r="H2809" s="5">
        <v>300</v>
      </c>
      <c r="I2809" s="5">
        <v>32</v>
      </c>
      <c r="J2809" s="5">
        <v>0</v>
      </c>
      <c r="K2809" s="5">
        <v>2524</v>
      </c>
      <c r="L2809" s="5">
        <v>1059</v>
      </c>
      <c r="M2809" s="5">
        <v>601</v>
      </c>
      <c r="N2809" s="5">
        <v>92</v>
      </c>
      <c r="O2809" s="6">
        <v>39.287083173629746</v>
      </c>
      <c r="P2809" s="6">
        <v>54.005366040628594</v>
      </c>
      <c r="Q2809" s="6">
        <v>11.498658489842851</v>
      </c>
      <c r="R2809" s="6">
        <v>1.2265235722499042</v>
      </c>
      <c r="S2809" s="6">
        <v>0</v>
      </c>
      <c r="T2809" s="6">
        <v>96.742046761211185</v>
      </c>
      <c r="U2809" s="6">
        <v>40.590264469145268</v>
      </c>
      <c r="V2809" s="6">
        <v>23.035645841318512</v>
      </c>
      <c r="W2809" s="6">
        <v>3.5262552702184746</v>
      </c>
      <c r="X2809" s="5">
        <v>737</v>
      </c>
      <c r="Y2809" s="5">
        <v>597</v>
      </c>
      <c r="Z2809" s="5">
        <v>74</v>
      </c>
      <c r="AA2809" s="5">
        <v>285</v>
      </c>
      <c r="AB2809" s="5">
        <v>214</v>
      </c>
      <c r="AC2809" s="5">
        <v>32</v>
      </c>
      <c r="AD2809" s="5">
        <v>452</v>
      </c>
      <c r="AE2809" s="5">
        <v>383</v>
      </c>
      <c r="AF2809" s="5">
        <v>42</v>
      </c>
      <c r="AG2809" s="6">
        <v>10.966057441253264</v>
      </c>
      <c r="AH2809" s="6">
        <v>84.73451327433628</v>
      </c>
      <c r="AI2809" s="3">
        <v>14.953271028037383</v>
      </c>
      <c r="AJ2809" s="3">
        <v>75.087719298245617</v>
      </c>
    </row>
    <row r="2810" spans="1:36" hidden="1" x14ac:dyDescent="0.2">
      <c r="A2810" s="1" t="str">
        <f t="shared" si="43"/>
        <v>HaringeyMixed White and Asian</v>
      </c>
      <c r="B2810" s="3" t="s">
        <v>657</v>
      </c>
      <c r="C2810" s="3" t="s">
        <v>658</v>
      </c>
      <c r="D2810" s="3" t="s">
        <v>708</v>
      </c>
      <c r="E2810" s="5">
        <v>3738</v>
      </c>
      <c r="F2810" s="5">
        <v>978</v>
      </c>
      <c r="G2810" s="5">
        <v>1306</v>
      </c>
      <c r="H2810" s="5">
        <v>250</v>
      </c>
      <c r="I2810" s="5">
        <v>29</v>
      </c>
      <c r="J2810" s="5">
        <v>0</v>
      </c>
      <c r="K2810" s="5">
        <v>3527</v>
      </c>
      <c r="L2810" s="5">
        <v>1183</v>
      </c>
      <c r="M2810" s="5">
        <v>755</v>
      </c>
      <c r="N2810" s="5">
        <v>94</v>
      </c>
      <c r="O2810" s="6">
        <v>26.163723916532906</v>
      </c>
      <c r="P2810" s="6">
        <v>34.938469769930443</v>
      </c>
      <c r="Q2810" s="6">
        <v>6.6880684858212947</v>
      </c>
      <c r="R2810" s="6">
        <v>0.77581594435527024</v>
      </c>
      <c r="S2810" s="6">
        <v>0</v>
      </c>
      <c r="T2810" s="6">
        <v>94.355270197966831</v>
      </c>
      <c r="U2810" s="6">
        <v>31.647940074906366</v>
      </c>
      <c r="V2810" s="6">
        <v>20.197966827180309</v>
      </c>
      <c r="W2810" s="6">
        <v>2.5147137506688066</v>
      </c>
      <c r="X2810" s="5">
        <v>1230</v>
      </c>
      <c r="Y2810" s="5">
        <v>998</v>
      </c>
      <c r="Z2810" s="5">
        <v>62</v>
      </c>
      <c r="AA2810" s="5">
        <v>397</v>
      </c>
      <c r="AB2810" s="5">
        <v>285</v>
      </c>
      <c r="AC2810" s="5">
        <v>30</v>
      </c>
      <c r="AD2810" s="5">
        <v>833</v>
      </c>
      <c r="AE2810" s="5">
        <v>713</v>
      </c>
      <c r="AF2810" s="5">
        <v>32</v>
      </c>
      <c r="AG2810" s="6">
        <v>4.4880785413744739</v>
      </c>
      <c r="AH2810" s="6">
        <v>85.594237695078036</v>
      </c>
      <c r="AI2810" s="3">
        <v>10.526315789473685</v>
      </c>
      <c r="AJ2810" s="3">
        <v>71.788413098236774</v>
      </c>
    </row>
    <row r="2811" spans="1:36" hidden="1" x14ac:dyDescent="0.2">
      <c r="A2811" s="1" t="str">
        <f t="shared" si="43"/>
        <v>HaringeyMixed Other</v>
      </c>
      <c r="B2811" s="3" t="s">
        <v>657</v>
      </c>
      <c r="C2811" s="3" t="s">
        <v>658</v>
      </c>
      <c r="D2811" s="3" t="s">
        <v>709</v>
      </c>
      <c r="E2811" s="5">
        <v>5345</v>
      </c>
      <c r="F2811" s="5">
        <v>1699</v>
      </c>
      <c r="G2811" s="5">
        <v>2374</v>
      </c>
      <c r="H2811" s="5">
        <v>443</v>
      </c>
      <c r="I2811" s="5">
        <v>79</v>
      </c>
      <c r="J2811" s="5">
        <v>0</v>
      </c>
      <c r="K2811" s="5">
        <v>5179</v>
      </c>
      <c r="L2811" s="5">
        <v>2003</v>
      </c>
      <c r="M2811" s="5">
        <v>1236</v>
      </c>
      <c r="N2811" s="5">
        <v>169</v>
      </c>
      <c r="O2811" s="6">
        <v>31.786716557530401</v>
      </c>
      <c r="P2811" s="6">
        <v>44.415341440598688</v>
      </c>
      <c r="Q2811" s="6">
        <v>8.2881197380729645</v>
      </c>
      <c r="R2811" s="6">
        <v>1.4780168381665109</v>
      </c>
      <c r="S2811" s="6">
        <v>0</v>
      </c>
      <c r="T2811" s="6">
        <v>96.894293732460241</v>
      </c>
      <c r="U2811" s="6">
        <v>37.47427502338634</v>
      </c>
      <c r="V2811" s="6">
        <v>23.124415341440599</v>
      </c>
      <c r="W2811" s="6">
        <v>3.1618334892422824</v>
      </c>
      <c r="X2811" s="5">
        <v>1768</v>
      </c>
      <c r="Y2811" s="5">
        <v>1439</v>
      </c>
      <c r="Z2811" s="5">
        <v>148</v>
      </c>
      <c r="AA2811" s="5">
        <v>645</v>
      </c>
      <c r="AB2811" s="5">
        <v>489</v>
      </c>
      <c r="AC2811" s="5">
        <v>48</v>
      </c>
      <c r="AD2811" s="5">
        <v>1123</v>
      </c>
      <c r="AE2811" s="5">
        <v>950</v>
      </c>
      <c r="AF2811" s="5">
        <v>100</v>
      </c>
      <c r="AG2811" s="6">
        <v>10.526315789473685</v>
      </c>
      <c r="AH2811" s="6">
        <v>84.59483526268923</v>
      </c>
      <c r="AI2811" s="3">
        <v>9.8159509202453989</v>
      </c>
      <c r="AJ2811" s="3">
        <v>75.813953488372093</v>
      </c>
    </row>
    <row r="2812" spans="1:36" hidden="1" x14ac:dyDescent="0.2">
      <c r="A2812" s="1" t="str">
        <f t="shared" si="43"/>
        <v>HaringeyIndian</v>
      </c>
      <c r="B2812" s="3" t="s">
        <v>657</v>
      </c>
      <c r="C2812" s="3" t="s">
        <v>658</v>
      </c>
      <c r="D2812" s="3" t="s">
        <v>710</v>
      </c>
      <c r="E2812" s="5">
        <v>5945</v>
      </c>
      <c r="F2812" s="5">
        <v>1494</v>
      </c>
      <c r="G2812" s="5">
        <v>2367</v>
      </c>
      <c r="H2812" s="5">
        <v>364</v>
      </c>
      <c r="I2812" s="5">
        <v>85</v>
      </c>
      <c r="J2812" s="5">
        <v>0</v>
      </c>
      <c r="K2812" s="5">
        <v>5711</v>
      </c>
      <c r="L2812" s="5">
        <v>2055</v>
      </c>
      <c r="M2812" s="5">
        <v>1263</v>
      </c>
      <c r="N2812" s="5">
        <v>158</v>
      </c>
      <c r="O2812" s="6">
        <v>25.130361648444072</v>
      </c>
      <c r="P2812" s="6">
        <v>39.81497056349874</v>
      </c>
      <c r="Q2812" s="6">
        <v>6.1227922624053823</v>
      </c>
      <c r="R2812" s="6">
        <v>1.4297729184188395</v>
      </c>
      <c r="S2812" s="6">
        <v>0</v>
      </c>
      <c r="T2812" s="6">
        <v>96.063919259882255</v>
      </c>
      <c r="U2812" s="6">
        <v>34.56686291000841</v>
      </c>
      <c r="V2812" s="6">
        <v>21.244743481917578</v>
      </c>
      <c r="W2812" s="6">
        <v>2.6576955424726663</v>
      </c>
      <c r="X2812" s="5">
        <v>2376</v>
      </c>
      <c r="Y2812" s="5">
        <v>2082</v>
      </c>
      <c r="Z2812" s="5">
        <v>136</v>
      </c>
      <c r="AA2812" s="5">
        <v>661</v>
      </c>
      <c r="AB2812" s="5">
        <v>564</v>
      </c>
      <c r="AC2812" s="5">
        <v>47</v>
      </c>
      <c r="AD2812" s="5">
        <v>1715</v>
      </c>
      <c r="AE2812" s="5">
        <v>1518</v>
      </c>
      <c r="AF2812" s="5">
        <v>89</v>
      </c>
      <c r="AG2812" s="6">
        <v>5.8629776021080371</v>
      </c>
      <c r="AH2812" s="6">
        <v>88.5131195335277</v>
      </c>
      <c r="AI2812" s="3">
        <v>8.3333333333333339</v>
      </c>
      <c r="AJ2812" s="3">
        <v>85.32526475037821</v>
      </c>
    </row>
    <row r="2813" spans="1:36" hidden="1" x14ac:dyDescent="0.2">
      <c r="A2813" s="1" t="str">
        <f t="shared" si="43"/>
        <v>HaringeyPakistani</v>
      </c>
      <c r="B2813" s="3" t="s">
        <v>657</v>
      </c>
      <c r="C2813" s="3" t="s">
        <v>658</v>
      </c>
      <c r="D2813" s="3" t="s">
        <v>711</v>
      </c>
      <c r="E2813" s="5">
        <v>1920</v>
      </c>
      <c r="F2813" s="5">
        <v>576</v>
      </c>
      <c r="G2813" s="5">
        <v>976</v>
      </c>
      <c r="H2813" s="5">
        <v>123</v>
      </c>
      <c r="I2813" s="5">
        <v>30</v>
      </c>
      <c r="J2813" s="5">
        <v>0</v>
      </c>
      <c r="K2813" s="5">
        <v>1879</v>
      </c>
      <c r="L2813" s="5">
        <v>808</v>
      </c>
      <c r="M2813" s="5">
        <v>443</v>
      </c>
      <c r="N2813" s="5">
        <v>60</v>
      </c>
      <c r="O2813" s="6">
        <v>30</v>
      </c>
      <c r="P2813" s="6">
        <v>50.833333333333336</v>
      </c>
      <c r="Q2813" s="6">
        <v>6.40625</v>
      </c>
      <c r="R2813" s="6">
        <v>1.5625</v>
      </c>
      <c r="S2813" s="6">
        <v>0</v>
      </c>
      <c r="T2813" s="6">
        <v>97.864583333333329</v>
      </c>
      <c r="U2813" s="6">
        <v>42.083333333333336</v>
      </c>
      <c r="V2813" s="6">
        <v>23.072916666666668</v>
      </c>
      <c r="W2813" s="6">
        <v>3.125</v>
      </c>
      <c r="X2813" s="5">
        <v>794</v>
      </c>
      <c r="Y2813" s="5">
        <v>605</v>
      </c>
      <c r="Z2813" s="5">
        <v>65</v>
      </c>
      <c r="AA2813" s="5">
        <v>319</v>
      </c>
      <c r="AB2813" s="5">
        <v>233</v>
      </c>
      <c r="AC2813" s="5">
        <v>30</v>
      </c>
      <c r="AD2813" s="5">
        <v>475</v>
      </c>
      <c r="AE2813" s="5">
        <v>372</v>
      </c>
      <c r="AF2813" s="5">
        <v>35</v>
      </c>
      <c r="AG2813" s="6">
        <v>9.408602150537634</v>
      </c>
      <c r="AH2813" s="6">
        <v>78.315789473684205</v>
      </c>
      <c r="AI2813" s="3">
        <v>12.875536480686696</v>
      </c>
      <c r="AJ2813" s="3">
        <v>73.040752351097183</v>
      </c>
    </row>
    <row r="2814" spans="1:36" hidden="1" x14ac:dyDescent="0.2">
      <c r="A2814" s="1" t="str">
        <f t="shared" si="43"/>
        <v>HaringeyBangladeshi</v>
      </c>
      <c r="B2814" s="3" t="s">
        <v>657</v>
      </c>
      <c r="C2814" s="3" t="s">
        <v>658</v>
      </c>
      <c r="D2814" s="3" t="s">
        <v>712</v>
      </c>
      <c r="E2814" s="5">
        <v>4417</v>
      </c>
      <c r="F2814" s="5">
        <v>1720</v>
      </c>
      <c r="G2814" s="5">
        <v>2433</v>
      </c>
      <c r="H2814" s="5">
        <v>411</v>
      </c>
      <c r="I2814" s="5">
        <v>92</v>
      </c>
      <c r="J2814" s="5">
        <v>0</v>
      </c>
      <c r="K2814" s="5">
        <v>4344</v>
      </c>
      <c r="L2814" s="5">
        <v>2133</v>
      </c>
      <c r="M2814" s="5">
        <v>1091</v>
      </c>
      <c r="N2814" s="5">
        <v>189</v>
      </c>
      <c r="O2814" s="6">
        <v>38.940457323975551</v>
      </c>
      <c r="P2814" s="6">
        <v>55.082635272809597</v>
      </c>
      <c r="Q2814" s="6">
        <v>9.3049581163685762</v>
      </c>
      <c r="R2814" s="6">
        <v>2.0828616708172967</v>
      </c>
      <c r="S2814" s="6">
        <v>0</v>
      </c>
      <c r="T2814" s="6">
        <v>98.347294543808019</v>
      </c>
      <c r="U2814" s="6">
        <v>48.29069504188363</v>
      </c>
      <c r="V2814" s="6">
        <v>24.700022639800771</v>
      </c>
      <c r="W2814" s="6">
        <v>4.2789223454833598</v>
      </c>
      <c r="X2814" s="5">
        <v>1588</v>
      </c>
      <c r="Y2814" s="5">
        <v>1088</v>
      </c>
      <c r="Z2814" s="5">
        <v>116</v>
      </c>
      <c r="AA2814" s="5">
        <v>762</v>
      </c>
      <c r="AB2814" s="5">
        <v>497</v>
      </c>
      <c r="AC2814" s="5">
        <v>49</v>
      </c>
      <c r="AD2814" s="5">
        <v>826</v>
      </c>
      <c r="AE2814" s="5">
        <v>591</v>
      </c>
      <c r="AF2814" s="5">
        <v>67</v>
      </c>
      <c r="AG2814" s="6">
        <v>11.336717428087987</v>
      </c>
      <c r="AH2814" s="6">
        <v>71.549636803874094</v>
      </c>
      <c r="AI2814" s="3">
        <v>9.8591549295774641</v>
      </c>
      <c r="AJ2814" s="3">
        <v>65.223097112860899</v>
      </c>
    </row>
    <row r="2815" spans="1:36" hidden="1" x14ac:dyDescent="0.2">
      <c r="A2815" s="1" t="str">
        <f t="shared" si="43"/>
        <v>HaringeyChinese</v>
      </c>
      <c r="B2815" s="3" t="s">
        <v>657</v>
      </c>
      <c r="C2815" s="3" t="s">
        <v>658</v>
      </c>
      <c r="D2815" s="3" t="s">
        <v>713</v>
      </c>
      <c r="E2815" s="5">
        <v>3744</v>
      </c>
      <c r="F2815" s="5">
        <v>1130</v>
      </c>
      <c r="G2815" s="5">
        <v>1669</v>
      </c>
      <c r="H2815" s="5">
        <v>282</v>
      </c>
      <c r="I2815" s="5">
        <v>59</v>
      </c>
      <c r="J2815" s="5">
        <v>0</v>
      </c>
      <c r="K2815" s="5">
        <v>3629</v>
      </c>
      <c r="L2815" s="5">
        <v>1555</v>
      </c>
      <c r="M2815" s="5">
        <v>980</v>
      </c>
      <c r="N2815" s="5">
        <v>154</v>
      </c>
      <c r="O2815" s="6">
        <v>30.181623931623932</v>
      </c>
      <c r="P2815" s="6">
        <v>44.577991452991455</v>
      </c>
      <c r="Q2815" s="6">
        <v>7.5320512820512819</v>
      </c>
      <c r="R2815" s="6">
        <v>1.5758547008547008</v>
      </c>
      <c r="S2815" s="6">
        <v>0</v>
      </c>
      <c r="T2815" s="6">
        <v>96.928418803418808</v>
      </c>
      <c r="U2815" s="6">
        <v>41.533119658119659</v>
      </c>
      <c r="V2815" s="6">
        <v>26.175213675213676</v>
      </c>
      <c r="W2815" s="6">
        <v>4.1132478632478628</v>
      </c>
      <c r="X2815" s="5">
        <v>1718</v>
      </c>
      <c r="Y2815" s="5">
        <v>1436</v>
      </c>
      <c r="Z2815" s="5">
        <v>131</v>
      </c>
      <c r="AA2815" s="5">
        <v>588</v>
      </c>
      <c r="AB2815" s="5">
        <v>459</v>
      </c>
      <c r="AC2815" s="5">
        <v>53</v>
      </c>
      <c r="AD2815" s="5">
        <v>1130</v>
      </c>
      <c r="AE2815" s="5">
        <v>977</v>
      </c>
      <c r="AF2815" s="5">
        <v>78</v>
      </c>
      <c r="AG2815" s="6">
        <v>7.9836233367451381</v>
      </c>
      <c r="AH2815" s="6">
        <v>86.460176991150448</v>
      </c>
      <c r="AI2815" s="3">
        <v>11.546840958605664</v>
      </c>
      <c r="AJ2815" s="3">
        <v>78.061224489795919</v>
      </c>
    </row>
    <row r="2816" spans="1:36" hidden="1" x14ac:dyDescent="0.2">
      <c r="A2816" s="1" t="str">
        <f t="shared" si="43"/>
        <v>HaringeyAsian Other</v>
      </c>
      <c r="B2816" s="3" t="s">
        <v>657</v>
      </c>
      <c r="C2816" s="3" t="s">
        <v>658</v>
      </c>
      <c r="D2816" s="3" t="s">
        <v>714</v>
      </c>
      <c r="E2816" s="5">
        <v>8124</v>
      </c>
      <c r="F2816" s="5">
        <v>2919</v>
      </c>
      <c r="G2816" s="5">
        <v>4111</v>
      </c>
      <c r="H2816" s="5">
        <v>782</v>
      </c>
      <c r="I2816" s="5">
        <v>147</v>
      </c>
      <c r="J2816" s="5">
        <v>0</v>
      </c>
      <c r="K2816" s="5">
        <v>7892</v>
      </c>
      <c r="L2816" s="5">
        <v>3458</v>
      </c>
      <c r="M2816" s="5">
        <v>1866</v>
      </c>
      <c r="N2816" s="5">
        <v>285</v>
      </c>
      <c r="O2816" s="6">
        <v>35.930576070901033</v>
      </c>
      <c r="P2816" s="6">
        <v>50.603151157065483</v>
      </c>
      <c r="Q2816" s="6">
        <v>9.6258000984736576</v>
      </c>
      <c r="R2816" s="6">
        <v>1.8094534711964549</v>
      </c>
      <c r="S2816" s="6">
        <v>0</v>
      </c>
      <c r="T2816" s="6">
        <v>97.144263909404231</v>
      </c>
      <c r="U2816" s="6">
        <v>42.565238798621365</v>
      </c>
      <c r="V2816" s="6">
        <v>22.968980797636632</v>
      </c>
      <c r="W2816" s="6">
        <v>3.5081240768094535</v>
      </c>
      <c r="X2816" s="5">
        <v>3561</v>
      </c>
      <c r="Y2816" s="5">
        <v>2833</v>
      </c>
      <c r="Z2816" s="5">
        <v>253</v>
      </c>
      <c r="AA2816" s="5">
        <v>1458</v>
      </c>
      <c r="AB2816" s="5">
        <v>1086</v>
      </c>
      <c r="AC2816" s="5">
        <v>140</v>
      </c>
      <c r="AD2816" s="5">
        <v>2103</v>
      </c>
      <c r="AE2816" s="5">
        <v>1747</v>
      </c>
      <c r="AF2816" s="5">
        <v>113</v>
      </c>
      <c r="AG2816" s="6">
        <v>6.4682312535775619</v>
      </c>
      <c r="AH2816" s="6">
        <v>83.071802187351409</v>
      </c>
      <c r="AI2816" s="3">
        <v>12.89134438305709</v>
      </c>
      <c r="AJ2816" s="3">
        <v>74.485596707818928</v>
      </c>
    </row>
    <row r="2817" spans="1:36" hidden="1" x14ac:dyDescent="0.2">
      <c r="A2817" s="1" t="str">
        <f t="shared" si="43"/>
        <v>HaringeyBlack African</v>
      </c>
      <c r="B2817" s="3" t="s">
        <v>657</v>
      </c>
      <c r="C2817" s="3" t="s">
        <v>658</v>
      </c>
      <c r="D2817" s="3" t="s">
        <v>715</v>
      </c>
      <c r="E2817" s="5">
        <v>23037</v>
      </c>
      <c r="F2817" s="5">
        <v>12332</v>
      </c>
      <c r="G2817" s="5">
        <v>16406</v>
      </c>
      <c r="H2817" s="5">
        <v>4212</v>
      </c>
      <c r="I2817" s="5">
        <v>531</v>
      </c>
      <c r="J2817" s="5">
        <v>0</v>
      </c>
      <c r="K2817" s="5">
        <v>22679</v>
      </c>
      <c r="L2817" s="5">
        <v>11455</v>
      </c>
      <c r="M2817" s="5">
        <v>5296</v>
      </c>
      <c r="N2817" s="5">
        <v>1149</v>
      </c>
      <c r="O2817" s="6">
        <v>53.531275773755262</v>
      </c>
      <c r="P2817" s="6">
        <v>71.215870121977687</v>
      </c>
      <c r="Q2817" s="6">
        <v>18.283630681078265</v>
      </c>
      <c r="R2817" s="6">
        <v>2.3049876285974737</v>
      </c>
      <c r="S2817" s="6">
        <v>0</v>
      </c>
      <c r="T2817" s="6">
        <v>98.445978208968185</v>
      </c>
      <c r="U2817" s="6">
        <v>49.724356470026478</v>
      </c>
      <c r="V2817" s="6">
        <v>22.989104484090809</v>
      </c>
      <c r="W2817" s="6">
        <v>4.9876285974736296</v>
      </c>
      <c r="X2817" s="5">
        <v>7908</v>
      </c>
      <c r="Y2817" s="5">
        <v>6115</v>
      </c>
      <c r="Z2817" s="5">
        <v>1129</v>
      </c>
      <c r="AA2817" s="5">
        <v>4624</v>
      </c>
      <c r="AB2817" s="5">
        <v>3559</v>
      </c>
      <c r="AC2817" s="5">
        <v>687</v>
      </c>
      <c r="AD2817" s="5">
        <v>3284</v>
      </c>
      <c r="AE2817" s="5">
        <v>2556</v>
      </c>
      <c r="AF2817" s="5">
        <v>442</v>
      </c>
      <c r="AG2817" s="6">
        <v>17.292644757433489</v>
      </c>
      <c r="AH2817" s="6">
        <v>77.831912302070648</v>
      </c>
      <c r="AI2817" s="3">
        <v>19.303175049171116</v>
      </c>
      <c r="AJ2817" s="3">
        <v>76.967993079584772</v>
      </c>
    </row>
    <row r="2818" spans="1:36" hidden="1" x14ac:dyDescent="0.2">
      <c r="A2818" s="1" t="str">
        <f t="shared" ref="A2818:A2881" si="44">C2818&amp;D2818</f>
        <v>HaringeyBlack Caribbean</v>
      </c>
      <c r="B2818" s="3" t="s">
        <v>657</v>
      </c>
      <c r="C2818" s="3" t="s">
        <v>658</v>
      </c>
      <c r="D2818" s="3" t="s">
        <v>716</v>
      </c>
      <c r="E2818" s="5">
        <v>18087</v>
      </c>
      <c r="F2818" s="5">
        <v>8768</v>
      </c>
      <c r="G2818" s="5">
        <v>11845</v>
      </c>
      <c r="H2818" s="5">
        <v>2592</v>
      </c>
      <c r="I2818" s="5">
        <v>442</v>
      </c>
      <c r="J2818" s="5">
        <v>0</v>
      </c>
      <c r="K2818" s="5">
        <v>17800</v>
      </c>
      <c r="L2818" s="5">
        <v>8585</v>
      </c>
      <c r="M2818" s="5">
        <v>4357</v>
      </c>
      <c r="N2818" s="5">
        <v>803</v>
      </c>
      <c r="O2818" s="6">
        <v>48.476806546138107</v>
      </c>
      <c r="P2818" s="6">
        <v>65.489025266766191</v>
      </c>
      <c r="Q2818" s="6">
        <v>14.330734781887543</v>
      </c>
      <c r="R2818" s="6">
        <v>2.4437441256150825</v>
      </c>
      <c r="S2818" s="6">
        <v>0</v>
      </c>
      <c r="T2818" s="6">
        <v>98.413224968209207</v>
      </c>
      <c r="U2818" s="6">
        <v>47.465030132139105</v>
      </c>
      <c r="V2818" s="6">
        <v>24.089124785757726</v>
      </c>
      <c r="W2818" s="6">
        <v>4.4396527892961792</v>
      </c>
      <c r="X2818" s="5">
        <v>6554</v>
      </c>
      <c r="Y2818" s="5">
        <v>5513</v>
      </c>
      <c r="Z2818" s="5">
        <v>839</v>
      </c>
      <c r="AA2818" s="5">
        <v>3637</v>
      </c>
      <c r="AB2818" s="5">
        <v>3035</v>
      </c>
      <c r="AC2818" s="5">
        <v>494</v>
      </c>
      <c r="AD2818" s="5">
        <v>2917</v>
      </c>
      <c r="AE2818" s="5">
        <v>2478</v>
      </c>
      <c r="AF2818" s="5">
        <v>345</v>
      </c>
      <c r="AG2818" s="6">
        <v>13.922518159806295</v>
      </c>
      <c r="AH2818" s="6">
        <v>84.950291395269119</v>
      </c>
      <c r="AI2818" s="3">
        <v>16.27677100494234</v>
      </c>
      <c r="AJ2818" s="3">
        <v>83.447896618091832</v>
      </c>
    </row>
    <row r="2819" spans="1:36" hidden="1" x14ac:dyDescent="0.2">
      <c r="A2819" s="1" t="str">
        <f t="shared" si="44"/>
        <v>HaringeyBlack Other</v>
      </c>
      <c r="B2819" s="3" t="s">
        <v>657</v>
      </c>
      <c r="C2819" s="3" t="s">
        <v>658</v>
      </c>
      <c r="D2819" s="3" t="s">
        <v>717</v>
      </c>
      <c r="E2819" s="5">
        <v>6706</v>
      </c>
      <c r="F2819" s="5">
        <v>3220</v>
      </c>
      <c r="G2819" s="5">
        <v>4389</v>
      </c>
      <c r="H2819" s="5">
        <v>990</v>
      </c>
      <c r="I2819" s="5">
        <v>178</v>
      </c>
      <c r="J2819" s="5">
        <v>0</v>
      </c>
      <c r="K2819" s="5">
        <v>6576</v>
      </c>
      <c r="L2819" s="5">
        <v>3186</v>
      </c>
      <c r="M2819" s="5">
        <v>1560</v>
      </c>
      <c r="N2819" s="5">
        <v>348</v>
      </c>
      <c r="O2819" s="6">
        <v>48.01670146137787</v>
      </c>
      <c r="P2819" s="6">
        <v>65.448851774530269</v>
      </c>
      <c r="Q2819" s="6">
        <v>14.762898896510588</v>
      </c>
      <c r="R2819" s="6">
        <v>2.6543393975544287</v>
      </c>
      <c r="S2819" s="6">
        <v>0</v>
      </c>
      <c r="T2819" s="6">
        <v>98.06143751864002</v>
      </c>
      <c r="U2819" s="6">
        <v>47.509692812406797</v>
      </c>
      <c r="V2819" s="6">
        <v>23.262749776319712</v>
      </c>
      <c r="W2819" s="6">
        <v>5.1893826424097824</v>
      </c>
      <c r="X2819" s="5">
        <v>2163</v>
      </c>
      <c r="Y2819" s="5">
        <v>1769</v>
      </c>
      <c r="Z2819" s="5">
        <v>360</v>
      </c>
      <c r="AA2819" s="5">
        <v>1118</v>
      </c>
      <c r="AB2819" s="5">
        <v>910</v>
      </c>
      <c r="AC2819" s="5">
        <v>209</v>
      </c>
      <c r="AD2819" s="5">
        <v>1045</v>
      </c>
      <c r="AE2819" s="5">
        <v>859</v>
      </c>
      <c r="AF2819" s="5">
        <v>151</v>
      </c>
      <c r="AG2819" s="6">
        <v>17.578579743888241</v>
      </c>
      <c r="AH2819" s="6">
        <v>82.200956937799049</v>
      </c>
      <c r="AI2819" s="3">
        <v>22.967032967032967</v>
      </c>
      <c r="AJ2819" s="3">
        <v>81.395348837209298</v>
      </c>
    </row>
    <row r="2820" spans="1:36" hidden="1" x14ac:dyDescent="0.2">
      <c r="A2820" s="1" t="str">
        <f t="shared" si="44"/>
        <v>HaringeyArab</v>
      </c>
      <c r="B2820" s="3" t="s">
        <v>657</v>
      </c>
      <c r="C2820" s="3" t="s">
        <v>658</v>
      </c>
      <c r="D2820" s="3" t="s">
        <v>699</v>
      </c>
      <c r="E2820" s="5">
        <v>2229</v>
      </c>
      <c r="F2820" s="5">
        <v>789</v>
      </c>
      <c r="G2820" s="5">
        <v>1133</v>
      </c>
      <c r="H2820" s="5">
        <v>231</v>
      </c>
      <c r="I2820" s="5">
        <v>41</v>
      </c>
      <c r="J2820" s="5">
        <v>0</v>
      </c>
      <c r="K2820" s="5">
        <v>2202</v>
      </c>
      <c r="L2820" s="5">
        <v>930</v>
      </c>
      <c r="M2820" s="5">
        <v>598</v>
      </c>
      <c r="N2820" s="5">
        <v>94</v>
      </c>
      <c r="O2820" s="6">
        <v>35.397039030955582</v>
      </c>
      <c r="P2820" s="6">
        <v>50.829968595782866</v>
      </c>
      <c r="Q2820" s="6">
        <v>10.363391655450874</v>
      </c>
      <c r="R2820" s="6">
        <v>1.8393898609241812</v>
      </c>
      <c r="S2820" s="6">
        <v>0</v>
      </c>
      <c r="T2820" s="6">
        <v>98.788694481830419</v>
      </c>
      <c r="U2820" s="6">
        <v>41.722745625841185</v>
      </c>
      <c r="V2820" s="6">
        <v>26.828174069089279</v>
      </c>
      <c r="W2820" s="6">
        <v>4.2171377299237323</v>
      </c>
      <c r="X2820" s="5">
        <v>1084</v>
      </c>
      <c r="Y2820" s="5">
        <v>797</v>
      </c>
      <c r="Z2820" s="5">
        <v>136</v>
      </c>
      <c r="AA2820" s="5">
        <v>421</v>
      </c>
      <c r="AB2820" s="5">
        <v>280</v>
      </c>
      <c r="AC2820" s="5">
        <v>75</v>
      </c>
      <c r="AD2820" s="5">
        <v>663</v>
      </c>
      <c r="AE2820" s="5">
        <v>517</v>
      </c>
      <c r="AF2820" s="5">
        <v>61</v>
      </c>
      <c r="AG2820" s="6">
        <v>11.798839458413926</v>
      </c>
      <c r="AH2820" s="6">
        <v>77.978883861236795</v>
      </c>
      <c r="AI2820" s="3">
        <v>26.785714285714285</v>
      </c>
      <c r="AJ2820" s="3">
        <v>66.5083135391924</v>
      </c>
    </row>
    <row r="2821" spans="1:36" hidden="1" x14ac:dyDescent="0.2">
      <c r="A2821" s="1" t="str">
        <f t="shared" si="44"/>
        <v>HaringeyOther</v>
      </c>
      <c r="B2821" s="3" t="s">
        <v>657</v>
      </c>
      <c r="C2821" s="3" t="s">
        <v>658</v>
      </c>
      <c r="D2821" s="3" t="s">
        <v>718</v>
      </c>
      <c r="E2821" s="5">
        <v>9826</v>
      </c>
      <c r="F2821" s="5">
        <v>3870</v>
      </c>
      <c r="G2821" s="5">
        <v>5382</v>
      </c>
      <c r="H2821" s="5">
        <v>1041</v>
      </c>
      <c r="I2821" s="5">
        <v>155</v>
      </c>
      <c r="J2821" s="5">
        <v>0</v>
      </c>
      <c r="K2821" s="5">
        <v>9620</v>
      </c>
      <c r="L2821" s="5">
        <v>4093</v>
      </c>
      <c r="M2821" s="5">
        <v>2183</v>
      </c>
      <c r="N2821" s="5">
        <v>334</v>
      </c>
      <c r="O2821" s="6">
        <v>39.385304294728272</v>
      </c>
      <c r="P2821" s="6">
        <v>54.773051088947689</v>
      </c>
      <c r="Q2821" s="6">
        <v>10.594341542845513</v>
      </c>
      <c r="R2821" s="6">
        <v>1.5774475880317524</v>
      </c>
      <c r="S2821" s="6">
        <v>0</v>
      </c>
      <c r="T2821" s="6">
        <v>97.903521270099731</v>
      </c>
      <c r="U2821" s="6">
        <v>41.654793405251375</v>
      </c>
      <c r="V2821" s="6">
        <v>22.21656828821494</v>
      </c>
      <c r="W2821" s="6">
        <v>3.3991451251780989</v>
      </c>
      <c r="X2821" s="5">
        <v>4568</v>
      </c>
      <c r="Y2821" s="5">
        <v>3361</v>
      </c>
      <c r="Z2821" s="5">
        <v>341</v>
      </c>
      <c r="AA2821" s="5">
        <v>2022</v>
      </c>
      <c r="AB2821" s="5">
        <v>1352</v>
      </c>
      <c r="AC2821" s="5">
        <v>201</v>
      </c>
      <c r="AD2821" s="5">
        <v>2546</v>
      </c>
      <c r="AE2821" s="5">
        <v>2009</v>
      </c>
      <c r="AF2821" s="5">
        <v>140</v>
      </c>
      <c r="AG2821" s="6">
        <v>6.968641114982578</v>
      </c>
      <c r="AH2821" s="6">
        <v>78.908091123330721</v>
      </c>
      <c r="AI2821" s="3">
        <v>14.866863905325443</v>
      </c>
      <c r="AJ2821" s="3">
        <v>66.864490603363009</v>
      </c>
    </row>
    <row r="2822" spans="1:36" x14ac:dyDescent="0.2">
      <c r="A2822" s="1" t="str">
        <f t="shared" si="44"/>
        <v>HarlowAll people</v>
      </c>
      <c r="B2822" s="3" t="s">
        <v>255</v>
      </c>
      <c r="C2822" s="3" t="s">
        <v>256</v>
      </c>
      <c r="D2822" s="3" t="s">
        <v>700</v>
      </c>
      <c r="E2822" s="5">
        <v>81944</v>
      </c>
      <c r="F2822" s="5">
        <v>0</v>
      </c>
      <c r="G2822" s="5">
        <v>0</v>
      </c>
      <c r="H2822" s="5">
        <v>0</v>
      </c>
      <c r="I2822" s="5">
        <v>0</v>
      </c>
      <c r="J2822" s="5">
        <v>1526</v>
      </c>
      <c r="K2822" s="5">
        <v>6103</v>
      </c>
      <c r="L2822" s="5">
        <v>13549</v>
      </c>
      <c r="M2822" s="5">
        <v>0</v>
      </c>
      <c r="N2822" s="5">
        <v>0</v>
      </c>
      <c r="O2822" s="6">
        <v>0</v>
      </c>
      <c r="P2822" s="6">
        <v>0</v>
      </c>
      <c r="Q2822" s="6">
        <v>0</v>
      </c>
      <c r="R2822" s="6">
        <v>0</v>
      </c>
      <c r="S2822" s="6">
        <v>1.862247388460412</v>
      </c>
      <c r="T2822" s="6">
        <v>7.4477692082397731</v>
      </c>
      <c r="U2822" s="6">
        <v>16.534462559796935</v>
      </c>
      <c r="V2822" s="6">
        <v>0</v>
      </c>
      <c r="W2822" s="6">
        <v>0</v>
      </c>
      <c r="X2822" s="5">
        <v>29103</v>
      </c>
      <c r="Y2822" s="5">
        <v>25478</v>
      </c>
      <c r="Z2822" s="5">
        <v>1636</v>
      </c>
      <c r="AA2822" s="5">
        <v>0</v>
      </c>
      <c r="AB2822" s="5">
        <v>0</v>
      </c>
      <c r="AC2822" s="5">
        <v>0</v>
      </c>
      <c r="AD2822" s="5">
        <v>29103</v>
      </c>
      <c r="AE2822" s="5">
        <v>25478</v>
      </c>
      <c r="AF2822" s="5">
        <v>1636</v>
      </c>
      <c r="AG2822" s="6">
        <v>6.4212261558992072</v>
      </c>
      <c r="AH2822" s="6">
        <v>87.544239425488783</v>
      </c>
      <c r="AI2822" s="3"/>
      <c r="AJ2822" s="3"/>
    </row>
    <row r="2823" spans="1:36" hidden="1" x14ac:dyDescent="0.2">
      <c r="A2823" s="1" t="str">
        <f t="shared" si="44"/>
        <v>HarlowWhite British</v>
      </c>
      <c r="B2823" s="3" t="s">
        <v>255</v>
      </c>
      <c r="C2823" s="3" t="s">
        <v>256</v>
      </c>
      <c r="D2823" s="3" t="s">
        <v>701</v>
      </c>
      <c r="E2823" s="5">
        <v>68715</v>
      </c>
      <c r="F2823" s="5">
        <v>0</v>
      </c>
      <c r="G2823" s="5">
        <v>0</v>
      </c>
      <c r="H2823" s="5">
        <v>0</v>
      </c>
      <c r="I2823" s="5">
        <v>0</v>
      </c>
      <c r="J2823" s="5">
        <v>1284</v>
      </c>
      <c r="K2823" s="5">
        <v>4814</v>
      </c>
      <c r="L2823" s="5">
        <v>10618</v>
      </c>
      <c r="M2823" s="5">
        <v>0</v>
      </c>
      <c r="N2823" s="5">
        <v>0</v>
      </c>
      <c r="O2823" s="6">
        <v>0</v>
      </c>
      <c r="P2823" s="6">
        <v>0</v>
      </c>
      <c r="Q2823" s="6">
        <v>0</v>
      </c>
      <c r="R2823" s="6">
        <v>0</v>
      </c>
      <c r="S2823" s="6">
        <v>1.8685876446190788</v>
      </c>
      <c r="T2823" s="6">
        <v>7.0057483809939605</v>
      </c>
      <c r="U2823" s="6">
        <v>15.452230226297024</v>
      </c>
      <c r="V2823" s="6">
        <v>0</v>
      </c>
      <c r="W2823" s="6">
        <v>0</v>
      </c>
      <c r="X2823" s="5">
        <v>23279</v>
      </c>
      <c r="Y2823" s="5">
        <v>20355</v>
      </c>
      <c r="Z2823" s="5">
        <v>1304</v>
      </c>
      <c r="AA2823" s="5">
        <v>0</v>
      </c>
      <c r="AB2823" s="5">
        <v>0</v>
      </c>
      <c r="AC2823" s="5">
        <v>0</v>
      </c>
      <c r="AD2823" s="5">
        <v>23279</v>
      </c>
      <c r="AE2823" s="5">
        <v>20355</v>
      </c>
      <c r="AF2823" s="5">
        <v>1304</v>
      </c>
      <c r="AG2823" s="6">
        <v>6.4062883812331126</v>
      </c>
      <c r="AH2823" s="6">
        <v>87.439322994974006</v>
      </c>
      <c r="AI2823" s="3"/>
      <c r="AJ2823" s="3"/>
    </row>
    <row r="2824" spans="1:36" hidden="1" x14ac:dyDescent="0.2">
      <c r="A2824" s="1" t="str">
        <f t="shared" si="44"/>
        <v>HarlowMinorities - all other than White British</v>
      </c>
      <c r="B2824" s="3" t="s">
        <v>255</v>
      </c>
      <c r="C2824" s="3" t="s">
        <v>256</v>
      </c>
      <c r="D2824" s="3" t="s">
        <v>702</v>
      </c>
      <c r="E2824" s="5">
        <v>13229</v>
      </c>
      <c r="F2824" s="5">
        <v>0</v>
      </c>
      <c r="G2824" s="5">
        <v>0</v>
      </c>
      <c r="H2824" s="5">
        <v>0</v>
      </c>
      <c r="I2824" s="5">
        <v>0</v>
      </c>
      <c r="J2824" s="5">
        <v>242</v>
      </c>
      <c r="K2824" s="5">
        <v>1289</v>
      </c>
      <c r="L2824" s="5">
        <v>2931</v>
      </c>
      <c r="M2824" s="5">
        <v>0</v>
      </c>
      <c r="N2824" s="5">
        <v>0</v>
      </c>
      <c r="O2824" s="6">
        <v>0</v>
      </c>
      <c r="P2824" s="6">
        <v>0</v>
      </c>
      <c r="Q2824" s="6">
        <v>0</v>
      </c>
      <c r="R2824" s="6">
        <v>0</v>
      </c>
      <c r="S2824" s="6">
        <v>1.8293143850631188</v>
      </c>
      <c r="T2824" s="6">
        <v>9.7437448030841338</v>
      </c>
      <c r="U2824" s="6">
        <v>22.155869680247939</v>
      </c>
      <c r="V2824" s="6">
        <v>0</v>
      </c>
      <c r="W2824" s="6">
        <v>0</v>
      </c>
      <c r="X2824" s="5">
        <v>5824</v>
      </c>
      <c r="Y2824" s="5">
        <v>5123</v>
      </c>
      <c r="Z2824" s="5">
        <v>332</v>
      </c>
      <c r="AA2824" s="5">
        <v>0</v>
      </c>
      <c r="AB2824" s="5">
        <v>0</v>
      </c>
      <c r="AC2824" s="5">
        <v>0</v>
      </c>
      <c r="AD2824" s="5">
        <v>5824</v>
      </c>
      <c r="AE2824" s="5">
        <v>5123</v>
      </c>
      <c r="AF2824" s="5">
        <v>332</v>
      </c>
      <c r="AG2824" s="6">
        <v>6.4805777864532503</v>
      </c>
      <c r="AH2824" s="6">
        <v>87.963598901098905</v>
      </c>
      <c r="AI2824" s="3"/>
      <c r="AJ2824" s="3"/>
    </row>
    <row r="2825" spans="1:36" hidden="1" x14ac:dyDescent="0.2">
      <c r="A2825" s="1" t="str">
        <f t="shared" si="44"/>
        <v>HarlowWhite Irish</v>
      </c>
      <c r="B2825" s="3" t="s">
        <v>255</v>
      </c>
      <c r="C2825" s="3" t="s">
        <v>256</v>
      </c>
      <c r="D2825" s="3" t="s">
        <v>703</v>
      </c>
      <c r="E2825" s="5">
        <v>875</v>
      </c>
      <c r="F2825" s="5">
        <v>0</v>
      </c>
      <c r="G2825" s="5">
        <v>0</v>
      </c>
      <c r="H2825" s="5">
        <v>0</v>
      </c>
      <c r="I2825" s="5">
        <v>0</v>
      </c>
      <c r="J2825" s="5">
        <v>20</v>
      </c>
      <c r="K2825" s="5">
        <v>67</v>
      </c>
      <c r="L2825" s="5">
        <v>142</v>
      </c>
      <c r="M2825" s="5">
        <v>0</v>
      </c>
      <c r="N2825" s="5">
        <v>0</v>
      </c>
      <c r="O2825" s="6">
        <v>0</v>
      </c>
      <c r="P2825" s="6">
        <v>0</v>
      </c>
      <c r="Q2825" s="6">
        <v>0</v>
      </c>
      <c r="R2825" s="6">
        <v>0</v>
      </c>
      <c r="S2825" s="6">
        <v>2.2857142857142856</v>
      </c>
      <c r="T2825" s="6">
        <v>7.6571428571428575</v>
      </c>
      <c r="U2825" s="6">
        <v>16.228571428571428</v>
      </c>
      <c r="V2825" s="6">
        <v>0</v>
      </c>
      <c r="W2825" s="6">
        <v>0</v>
      </c>
      <c r="X2825" s="5">
        <v>217</v>
      </c>
      <c r="Y2825" s="5">
        <v>188</v>
      </c>
      <c r="Z2825" s="5">
        <v>9</v>
      </c>
      <c r="AA2825" s="5">
        <v>0</v>
      </c>
      <c r="AB2825" s="5">
        <v>0</v>
      </c>
      <c r="AC2825" s="5">
        <v>0</v>
      </c>
      <c r="AD2825" s="5">
        <v>217</v>
      </c>
      <c r="AE2825" s="5">
        <v>188</v>
      </c>
      <c r="AF2825" s="5">
        <v>9</v>
      </c>
      <c r="AG2825" s="6">
        <v>4.7872340425531918</v>
      </c>
      <c r="AH2825" s="6">
        <v>86.635944700460826</v>
      </c>
      <c r="AI2825" s="3"/>
      <c r="AJ2825" s="3"/>
    </row>
    <row r="2826" spans="1:36" hidden="1" x14ac:dyDescent="0.2">
      <c r="A2826" s="1" t="str">
        <f t="shared" si="44"/>
        <v>HarlowWhite Gyspy or Irish Traveller</v>
      </c>
      <c r="B2826" s="3" t="s">
        <v>255</v>
      </c>
      <c r="C2826" s="3" t="s">
        <v>256</v>
      </c>
      <c r="D2826" s="3" t="s">
        <v>704</v>
      </c>
      <c r="E2826" s="5">
        <v>117</v>
      </c>
      <c r="F2826" s="5">
        <v>0</v>
      </c>
      <c r="G2826" s="5">
        <v>0</v>
      </c>
      <c r="H2826" s="5">
        <v>0</v>
      </c>
      <c r="I2826" s="5">
        <v>0</v>
      </c>
      <c r="J2826" s="5">
        <v>6</v>
      </c>
      <c r="K2826" s="5">
        <v>6</v>
      </c>
      <c r="L2826" s="5">
        <v>8</v>
      </c>
      <c r="M2826" s="5">
        <v>0</v>
      </c>
      <c r="N2826" s="5">
        <v>0</v>
      </c>
      <c r="O2826" s="6">
        <v>0</v>
      </c>
      <c r="P2826" s="6">
        <v>0</v>
      </c>
      <c r="Q2826" s="6">
        <v>0</v>
      </c>
      <c r="R2826" s="6">
        <v>0</v>
      </c>
      <c r="S2826" s="6">
        <v>5.1282051282051286</v>
      </c>
      <c r="T2826" s="6">
        <v>5.1282051282051286</v>
      </c>
      <c r="U2826" s="6">
        <v>6.8376068376068373</v>
      </c>
      <c r="V2826" s="6">
        <v>0</v>
      </c>
      <c r="W2826" s="6">
        <v>0</v>
      </c>
      <c r="X2826" s="5">
        <v>39</v>
      </c>
      <c r="Y2826" s="5">
        <v>25</v>
      </c>
      <c r="Z2826" s="5">
        <v>9</v>
      </c>
      <c r="AA2826" s="5">
        <v>0</v>
      </c>
      <c r="AB2826" s="5">
        <v>0</v>
      </c>
      <c r="AC2826" s="5">
        <v>0</v>
      </c>
      <c r="AD2826" s="5">
        <v>39</v>
      </c>
      <c r="AE2826" s="5">
        <v>25</v>
      </c>
      <c r="AF2826" s="5">
        <v>9</v>
      </c>
      <c r="AG2826" s="6">
        <v>36</v>
      </c>
      <c r="AH2826" s="6">
        <v>64.102564102564102</v>
      </c>
      <c r="AI2826" s="3"/>
      <c r="AJ2826" s="3"/>
    </row>
    <row r="2827" spans="1:36" hidden="1" x14ac:dyDescent="0.2">
      <c r="A2827" s="1" t="str">
        <f t="shared" si="44"/>
        <v>HarlowWhite Other</v>
      </c>
      <c r="B2827" s="3" t="s">
        <v>255</v>
      </c>
      <c r="C2827" s="3" t="s">
        <v>256</v>
      </c>
      <c r="D2827" s="3" t="s">
        <v>705</v>
      </c>
      <c r="E2827" s="5">
        <v>3292</v>
      </c>
      <c r="F2827" s="5">
        <v>0</v>
      </c>
      <c r="G2827" s="5">
        <v>0</v>
      </c>
      <c r="H2827" s="5">
        <v>0</v>
      </c>
      <c r="I2827" s="5">
        <v>0</v>
      </c>
      <c r="J2827" s="5">
        <v>68</v>
      </c>
      <c r="K2827" s="5">
        <v>297</v>
      </c>
      <c r="L2827" s="5">
        <v>623</v>
      </c>
      <c r="M2827" s="5">
        <v>0</v>
      </c>
      <c r="N2827" s="5">
        <v>0</v>
      </c>
      <c r="O2827" s="6">
        <v>0</v>
      </c>
      <c r="P2827" s="6">
        <v>0</v>
      </c>
      <c r="Q2827" s="6">
        <v>0</v>
      </c>
      <c r="R2827" s="6">
        <v>0</v>
      </c>
      <c r="S2827" s="6">
        <v>2.0656136087484813</v>
      </c>
      <c r="T2827" s="6">
        <v>9.0218712029161612</v>
      </c>
      <c r="U2827" s="6">
        <v>18.924665856622113</v>
      </c>
      <c r="V2827" s="6">
        <v>0</v>
      </c>
      <c r="W2827" s="6">
        <v>0</v>
      </c>
      <c r="X2827" s="5">
        <v>1848</v>
      </c>
      <c r="Y2827" s="5">
        <v>1666</v>
      </c>
      <c r="Z2827" s="5">
        <v>64</v>
      </c>
      <c r="AA2827" s="5">
        <v>0</v>
      </c>
      <c r="AB2827" s="5">
        <v>0</v>
      </c>
      <c r="AC2827" s="5">
        <v>0</v>
      </c>
      <c r="AD2827" s="5">
        <v>1848</v>
      </c>
      <c r="AE2827" s="5">
        <v>1666</v>
      </c>
      <c r="AF2827" s="5">
        <v>64</v>
      </c>
      <c r="AG2827" s="6">
        <v>3.8415366146458583</v>
      </c>
      <c r="AH2827" s="6">
        <v>90.151515151515156</v>
      </c>
      <c r="AI2827" s="3"/>
      <c r="AJ2827" s="3"/>
    </row>
    <row r="2828" spans="1:36" hidden="1" x14ac:dyDescent="0.2">
      <c r="A2828" s="1" t="str">
        <f t="shared" si="44"/>
        <v>HarlowMixed White and Black Caribbean</v>
      </c>
      <c r="B2828" s="3" t="s">
        <v>255</v>
      </c>
      <c r="C2828" s="3" t="s">
        <v>256</v>
      </c>
      <c r="D2828" s="3" t="s">
        <v>706</v>
      </c>
      <c r="E2828" s="5">
        <v>654</v>
      </c>
      <c r="F2828" s="5">
        <v>0</v>
      </c>
      <c r="G2828" s="5">
        <v>0</v>
      </c>
      <c r="H2828" s="5">
        <v>0</v>
      </c>
      <c r="I2828" s="5">
        <v>0</v>
      </c>
      <c r="J2828" s="5">
        <v>11</v>
      </c>
      <c r="K2828" s="5">
        <v>37</v>
      </c>
      <c r="L2828" s="5">
        <v>128</v>
      </c>
      <c r="M2828" s="5">
        <v>0</v>
      </c>
      <c r="N2828" s="5">
        <v>0</v>
      </c>
      <c r="O2828" s="6">
        <v>0</v>
      </c>
      <c r="P2828" s="6">
        <v>0</v>
      </c>
      <c r="Q2828" s="6">
        <v>0</v>
      </c>
      <c r="R2828" s="6">
        <v>0</v>
      </c>
      <c r="S2828" s="6">
        <v>1.6819571865443426</v>
      </c>
      <c r="T2828" s="6">
        <v>5.6574923547400608</v>
      </c>
      <c r="U2828" s="6">
        <v>19.571865443425075</v>
      </c>
      <c r="V2828" s="6">
        <v>0</v>
      </c>
      <c r="W2828" s="6">
        <v>0</v>
      </c>
      <c r="X2828" s="5">
        <v>144</v>
      </c>
      <c r="Y2828" s="5">
        <v>130</v>
      </c>
      <c r="Z2828" s="5">
        <v>14</v>
      </c>
      <c r="AA2828" s="5">
        <v>0</v>
      </c>
      <c r="AB2828" s="5">
        <v>0</v>
      </c>
      <c r="AC2828" s="5">
        <v>0</v>
      </c>
      <c r="AD2828" s="5">
        <v>144</v>
      </c>
      <c r="AE2828" s="5">
        <v>130</v>
      </c>
      <c r="AF2828" s="5">
        <v>14</v>
      </c>
      <c r="AG2828" s="6">
        <v>10.76923076923077</v>
      </c>
      <c r="AH2828" s="6">
        <v>90.277777777777771</v>
      </c>
      <c r="AI2828" s="3"/>
      <c r="AJ2828" s="3"/>
    </row>
    <row r="2829" spans="1:36" hidden="1" x14ac:dyDescent="0.2">
      <c r="A2829" s="1" t="str">
        <f t="shared" si="44"/>
        <v>HarlowMixed White and Black African</v>
      </c>
      <c r="B2829" s="3" t="s">
        <v>255</v>
      </c>
      <c r="C2829" s="3" t="s">
        <v>256</v>
      </c>
      <c r="D2829" s="3" t="s">
        <v>707</v>
      </c>
      <c r="E2829" s="5">
        <v>308</v>
      </c>
      <c r="F2829" s="5">
        <v>0</v>
      </c>
      <c r="G2829" s="5">
        <v>0</v>
      </c>
      <c r="H2829" s="5">
        <v>0</v>
      </c>
      <c r="I2829" s="5">
        <v>0</v>
      </c>
      <c r="J2829" s="5">
        <v>12</v>
      </c>
      <c r="K2829" s="5">
        <v>25</v>
      </c>
      <c r="L2829" s="5">
        <v>62</v>
      </c>
      <c r="M2829" s="5">
        <v>0</v>
      </c>
      <c r="N2829" s="5">
        <v>0</v>
      </c>
      <c r="O2829" s="6">
        <v>0</v>
      </c>
      <c r="P2829" s="6">
        <v>0</v>
      </c>
      <c r="Q2829" s="6">
        <v>0</v>
      </c>
      <c r="R2829" s="6">
        <v>0</v>
      </c>
      <c r="S2829" s="6">
        <v>3.8961038961038961</v>
      </c>
      <c r="T2829" s="6">
        <v>8.1168831168831161</v>
      </c>
      <c r="U2829" s="6">
        <v>20.129870129870131</v>
      </c>
      <c r="V2829" s="6">
        <v>0</v>
      </c>
      <c r="W2829" s="6">
        <v>0</v>
      </c>
      <c r="X2829" s="5">
        <v>62</v>
      </c>
      <c r="Y2829" s="5">
        <v>58</v>
      </c>
      <c r="Z2829" s="5">
        <v>5</v>
      </c>
      <c r="AA2829" s="5">
        <v>0</v>
      </c>
      <c r="AB2829" s="5">
        <v>0</v>
      </c>
      <c r="AC2829" s="5">
        <v>0</v>
      </c>
      <c r="AD2829" s="5">
        <v>62</v>
      </c>
      <c r="AE2829" s="5">
        <v>58</v>
      </c>
      <c r="AF2829" s="5">
        <v>5</v>
      </c>
      <c r="AG2829" s="6">
        <v>8.6206896551724146</v>
      </c>
      <c r="AH2829" s="6">
        <v>93.548387096774192</v>
      </c>
      <c r="AI2829" s="3"/>
      <c r="AJ2829" s="3"/>
    </row>
    <row r="2830" spans="1:36" hidden="1" x14ac:dyDescent="0.2">
      <c r="A2830" s="1" t="str">
        <f t="shared" si="44"/>
        <v>HarlowMixed White and Asian</v>
      </c>
      <c r="B2830" s="3" t="s">
        <v>255</v>
      </c>
      <c r="C2830" s="3" t="s">
        <v>256</v>
      </c>
      <c r="D2830" s="3" t="s">
        <v>708</v>
      </c>
      <c r="E2830" s="5">
        <v>389</v>
      </c>
      <c r="F2830" s="5">
        <v>0</v>
      </c>
      <c r="G2830" s="5">
        <v>0</v>
      </c>
      <c r="H2830" s="5">
        <v>0</v>
      </c>
      <c r="I2830" s="5">
        <v>0</v>
      </c>
      <c r="J2830" s="5">
        <v>4</v>
      </c>
      <c r="K2830" s="5">
        <v>42</v>
      </c>
      <c r="L2830" s="5">
        <v>63</v>
      </c>
      <c r="M2830" s="5">
        <v>0</v>
      </c>
      <c r="N2830" s="5">
        <v>0</v>
      </c>
      <c r="O2830" s="6">
        <v>0</v>
      </c>
      <c r="P2830" s="6">
        <v>0</v>
      </c>
      <c r="Q2830" s="6">
        <v>0</v>
      </c>
      <c r="R2830" s="6">
        <v>0</v>
      </c>
      <c r="S2830" s="6">
        <v>1.0282776349614395</v>
      </c>
      <c r="T2830" s="6">
        <v>10.796915167095115</v>
      </c>
      <c r="U2830" s="6">
        <v>16.195372750642672</v>
      </c>
      <c r="V2830" s="6">
        <v>0</v>
      </c>
      <c r="W2830" s="6">
        <v>0</v>
      </c>
      <c r="X2830" s="5">
        <v>112</v>
      </c>
      <c r="Y2830" s="5">
        <v>98</v>
      </c>
      <c r="Z2830" s="5">
        <v>9</v>
      </c>
      <c r="AA2830" s="5">
        <v>0</v>
      </c>
      <c r="AB2830" s="5">
        <v>0</v>
      </c>
      <c r="AC2830" s="5">
        <v>0</v>
      </c>
      <c r="AD2830" s="5">
        <v>112</v>
      </c>
      <c r="AE2830" s="5">
        <v>98</v>
      </c>
      <c r="AF2830" s="5">
        <v>9</v>
      </c>
      <c r="AG2830" s="6">
        <v>9.183673469387756</v>
      </c>
      <c r="AH2830" s="6">
        <v>87.5</v>
      </c>
      <c r="AI2830" s="3"/>
      <c r="AJ2830" s="3"/>
    </row>
    <row r="2831" spans="1:36" hidden="1" x14ac:dyDescent="0.2">
      <c r="A2831" s="1" t="str">
        <f t="shared" si="44"/>
        <v>HarlowMixed Other</v>
      </c>
      <c r="B2831" s="3" t="s">
        <v>255</v>
      </c>
      <c r="C2831" s="3" t="s">
        <v>256</v>
      </c>
      <c r="D2831" s="3" t="s">
        <v>709</v>
      </c>
      <c r="E2831" s="5">
        <v>401</v>
      </c>
      <c r="F2831" s="5">
        <v>0</v>
      </c>
      <c r="G2831" s="5">
        <v>0</v>
      </c>
      <c r="H2831" s="5">
        <v>0</v>
      </c>
      <c r="I2831" s="5">
        <v>0</v>
      </c>
      <c r="J2831" s="5">
        <v>13</v>
      </c>
      <c r="K2831" s="5">
        <v>37</v>
      </c>
      <c r="L2831" s="5">
        <v>72</v>
      </c>
      <c r="M2831" s="5">
        <v>0</v>
      </c>
      <c r="N2831" s="5">
        <v>0</v>
      </c>
      <c r="O2831" s="6">
        <v>0</v>
      </c>
      <c r="P2831" s="6">
        <v>0</v>
      </c>
      <c r="Q2831" s="6">
        <v>0</v>
      </c>
      <c r="R2831" s="6">
        <v>0</v>
      </c>
      <c r="S2831" s="6">
        <v>3.2418952618453867</v>
      </c>
      <c r="T2831" s="6">
        <v>9.2269326683291766</v>
      </c>
      <c r="U2831" s="6">
        <v>17.955112219451372</v>
      </c>
      <c r="V2831" s="6">
        <v>0</v>
      </c>
      <c r="W2831" s="6">
        <v>0</v>
      </c>
      <c r="X2831" s="5">
        <v>112</v>
      </c>
      <c r="Y2831" s="5">
        <v>89</v>
      </c>
      <c r="Z2831" s="5">
        <v>4</v>
      </c>
      <c r="AA2831" s="5">
        <v>0</v>
      </c>
      <c r="AB2831" s="5">
        <v>0</v>
      </c>
      <c r="AC2831" s="5">
        <v>0</v>
      </c>
      <c r="AD2831" s="5">
        <v>112</v>
      </c>
      <c r="AE2831" s="5">
        <v>89</v>
      </c>
      <c r="AF2831" s="5">
        <v>4</v>
      </c>
      <c r="AG2831" s="6">
        <v>4.4943820224719104</v>
      </c>
      <c r="AH2831" s="6">
        <v>79.464285714285708</v>
      </c>
      <c r="AI2831" s="3"/>
      <c r="AJ2831" s="3"/>
    </row>
    <row r="2832" spans="1:36" hidden="1" x14ac:dyDescent="0.2">
      <c r="A2832" s="1" t="str">
        <f t="shared" si="44"/>
        <v>HarlowIndian</v>
      </c>
      <c r="B2832" s="3" t="s">
        <v>255</v>
      </c>
      <c r="C2832" s="3" t="s">
        <v>256</v>
      </c>
      <c r="D2832" s="3" t="s">
        <v>710</v>
      </c>
      <c r="E2832" s="5">
        <v>1061</v>
      </c>
      <c r="F2832" s="5">
        <v>0</v>
      </c>
      <c r="G2832" s="5">
        <v>0</v>
      </c>
      <c r="H2832" s="5">
        <v>0</v>
      </c>
      <c r="I2832" s="5">
        <v>0</v>
      </c>
      <c r="J2832" s="5">
        <v>5</v>
      </c>
      <c r="K2832" s="5">
        <v>142</v>
      </c>
      <c r="L2832" s="5">
        <v>345</v>
      </c>
      <c r="M2832" s="5">
        <v>0</v>
      </c>
      <c r="N2832" s="5">
        <v>0</v>
      </c>
      <c r="O2832" s="6">
        <v>0</v>
      </c>
      <c r="P2832" s="6">
        <v>0</v>
      </c>
      <c r="Q2832" s="6">
        <v>0</v>
      </c>
      <c r="R2832" s="6">
        <v>0</v>
      </c>
      <c r="S2832" s="6">
        <v>0.47125353440150802</v>
      </c>
      <c r="T2832" s="6">
        <v>13.383600377002827</v>
      </c>
      <c r="U2832" s="6">
        <v>32.51649387370405</v>
      </c>
      <c r="V2832" s="6">
        <v>0</v>
      </c>
      <c r="W2832" s="6">
        <v>0</v>
      </c>
      <c r="X2832" s="5">
        <v>581</v>
      </c>
      <c r="Y2832" s="5">
        <v>527</v>
      </c>
      <c r="Z2832" s="5">
        <v>21</v>
      </c>
      <c r="AA2832" s="5">
        <v>0</v>
      </c>
      <c r="AB2832" s="5">
        <v>0</v>
      </c>
      <c r="AC2832" s="5">
        <v>0</v>
      </c>
      <c r="AD2832" s="5">
        <v>581</v>
      </c>
      <c r="AE2832" s="5">
        <v>527</v>
      </c>
      <c r="AF2832" s="5">
        <v>21</v>
      </c>
      <c r="AG2832" s="6">
        <v>3.9848197343453511</v>
      </c>
      <c r="AH2832" s="6">
        <v>90.705679862306368</v>
      </c>
      <c r="AI2832" s="3"/>
      <c r="AJ2832" s="3"/>
    </row>
    <row r="2833" spans="1:36" hidden="1" x14ac:dyDescent="0.2">
      <c r="A2833" s="1" t="str">
        <f t="shared" si="44"/>
        <v>HarlowPakistani</v>
      </c>
      <c r="B2833" s="3" t="s">
        <v>255</v>
      </c>
      <c r="C2833" s="3" t="s">
        <v>256</v>
      </c>
      <c r="D2833" s="3" t="s">
        <v>711</v>
      </c>
      <c r="E2833" s="5">
        <v>629</v>
      </c>
      <c r="F2833" s="5">
        <v>0</v>
      </c>
      <c r="G2833" s="5">
        <v>0</v>
      </c>
      <c r="H2833" s="5">
        <v>0</v>
      </c>
      <c r="I2833" s="5">
        <v>0</v>
      </c>
      <c r="J2833" s="5">
        <v>4</v>
      </c>
      <c r="K2833" s="5">
        <v>67</v>
      </c>
      <c r="L2833" s="5">
        <v>151</v>
      </c>
      <c r="M2833" s="5">
        <v>0</v>
      </c>
      <c r="N2833" s="5">
        <v>0</v>
      </c>
      <c r="O2833" s="6">
        <v>0</v>
      </c>
      <c r="P2833" s="6">
        <v>0</v>
      </c>
      <c r="Q2833" s="6">
        <v>0</v>
      </c>
      <c r="R2833" s="6">
        <v>0</v>
      </c>
      <c r="S2833" s="6">
        <v>0.63593004769475359</v>
      </c>
      <c r="T2833" s="6">
        <v>10.651828298887123</v>
      </c>
      <c r="U2833" s="6">
        <v>24.006359300476948</v>
      </c>
      <c r="V2833" s="6">
        <v>0</v>
      </c>
      <c r="W2833" s="6">
        <v>0</v>
      </c>
      <c r="X2833" s="5">
        <v>255</v>
      </c>
      <c r="Y2833" s="5">
        <v>180</v>
      </c>
      <c r="Z2833" s="5">
        <v>18</v>
      </c>
      <c r="AA2833" s="5">
        <v>0</v>
      </c>
      <c r="AB2833" s="5">
        <v>0</v>
      </c>
      <c r="AC2833" s="5">
        <v>0</v>
      </c>
      <c r="AD2833" s="5">
        <v>255</v>
      </c>
      <c r="AE2833" s="5">
        <v>180</v>
      </c>
      <c r="AF2833" s="5">
        <v>18</v>
      </c>
      <c r="AG2833" s="6">
        <v>10</v>
      </c>
      <c r="AH2833" s="6">
        <v>70.588235294117652</v>
      </c>
      <c r="AI2833" s="3"/>
      <c r="AJ2833" s="3"/>
    </row>
    <row r="2834" spans="1:36" hidden="1" x14ac:dyDescent="0.2">
      <c r="A2834" s="1" t="str">
        <f t="shared" si="44"/>
        <v>HarlowBangladeshi</v>
      </c>
      <c r="B2834" s="3" t="s">
        <v>255</v>
      </c>
      <c r="C2834" s="3" t="s">
        <v>256</v>
      </c>
      <c r="D2834" s="3" t="s">
        <v>712</v>
      </c>
      <c r="E2834" s="5">
        <v>392</v>
      </c>
      <c r="F2834" s="5">
        <v>0</v>
      </c>
      <c r="G2834" s="5">
        <v>0</v>
      </c>
      <c r="H2834" s="5">
        <v>0</v>
      </c>
      <c r="I2834" s="5">
        <v>0</v>
      </c>
      <c r="J2834" s="5">
        <v>7</v>
      </c>
      <c r="K2834" s="5">
        <v>22</v>
      </c>
      <c r="L2834" s="5">
        <v>122</v>
      </c>
      <c r="M2834" s="5">
        <v>0</v>
      </c>
      <c r="N2834" s="5">
        <v>0</v>
      </c>
      <c r="O2834" s="6">
        <v>0</v>
      </c>
      <c r="P2834" s="6">
        <v>0</v>
      </c>
      <c r="Q2834" s="6">
        <v>0</v>
      </c>
      <c r="R2834" s="6">
        <v>0</v>
      </c>
      <c r="S2834" s="6">
        <v>1.7857142857142858</v>
      </c>
      <c r="T2834" s="6">
        <v>5.6122448979591839</v>
      </c>
      <c r="U2834" s="6">
        <v>31.122448979591837</v>
      </c>
      <c r="V2834" s="6">
        <v>0</v>
      </c>
      <c r="W2834" s="6">
        <v>0</v>
      </c>
      <c r="X2834" s="5">
        <v>125</v>
      </c>
      <c r="Y2834" s="5">
        <v>86</v>
      </c>
      <c r="Z2834" s="5">
        <v>7</v>
      </c>
      <c r="AA2834" s="5">
        <v>0</v>
      </c>
      <c r="AB2834" s="5">
        <v>0</v>
      </c>
      <c r="AC2834" s="5">
        <v>0</v>
      </c>
      <c r="AD2834" s="5">
        <v>125</v>
      </c>
      <c r="AE2834" s="5">
        <v>86</v>
      </c>
      <c r="AF2834" s="5">
        <v>7</v>
      </c>
      <c r="AG2834" s="6">
        <v>8.1395348837209305</v>
      </c>
      <c r="AH2834" s="6">
        <v>68.8</v>
      </c>
      <c r="AI2834" s="3"/>
      <c r="AJ2834" s="3"/>
    </row>
    <row r="2835" spans="1:36" hidden="1" x14ac:dyDescent="0.2">
      <c r="A2835" s="1" t="str">
        <f t="shared" si="44"/>
        <v>HarlowChinese</v>
      </c>
      <c r="B2835" s="3" t="s">
        <v>255</v>
      </c>
      <c r="C2835" s="3" t="s">
        <v>256</v>
      </c>
      <c r="D2835" s="3" t="s">
        <v>713</v>
      </c>
      <c r="E2835" s="5">
        <v>830</v>
      </c>
      <c r="F2835" s="5">
        <v>0</v>
      </c>
      <c r="G2835" s="5">
        <v>0</v>
      </c>
      <c r="H2835" s="5">
        <v>0</v>
      </c>
      <c r="I2835" s="5">
        <v>0</v>
      </c>
      <c r="J2835" s="5">
        <v>7</v>
      </c>
      <c r="K2835" s="5">
        <v>60</v>
      </c>
      <c r="L2835" s="5">
        <v>183</v>
      </c>
      <c r="M2835" s="5">
        <v>0</v>
      </c>
      <c r="N2835" s="5">
        <v>0</v>
      </c>
      <c r="O2835" s="6">
        <v>0</v>
      </c>
      <c r="P2835" s="6">
        <v>0</v>
      </c>
      <c r="Q2835" s="6">
        <v>0</v>
      </c>
      <c r="R2835" s="6">
        <v>0</v>
      </c>
      <c r="S2835" s="6">
        <v>0.84337349397590367</v>
      </c>
      <c r="T2835" s="6">
        <v>7.2289156626506026</v>
      </c>
      <c r="U2835" s="6">
        <v>22.048192771084338</v>
      </c>
      <c r="V2835" s="6">
        <v>0</v>
      </c>
      <c r="W2835" s="6">
        <v>0</v>
      </c>
      <c r="X2835" s="5">
        <v>323</v>
      </c>
      <c r="Y2835" s="5">
        <v>273</v>
      </c>
      <c r="Z2835" s="5">
        <v>12</v>
      </c>
      <c r="AA2835" s="5">
        <v>0</v>
      </c>
      <c r="AB2835" s="5">
        <v>0</v>
      </c>
      <c r="AC2835" s="5">
        <v>0</v>
      </c>
      <c r="AD2835" s="5">
        <v>323</v>
      </c>
      <c r="AE2835" s="5">
        <v>273</v>
      </c>
      <c r="AF2835" s="5">
        <v>12</v>
      </c>
      <c r="AG2835" s="6">
        <v>4.395604395604396</v>
      </c>
      <c r="AH2835" s="6">
        <v>84.520123839009287</v>
      </c>
      <c r="AI2835" s="3"/>
      <c r="AJ2835" s="3"/>
    </row>
    <row r="2836" spans="1:36" hidden="1" x14ac:dyDescent="0.2">
      <c r="A2836" s="1" t="str">
        <f t="shared" si="44"/>
        <v>HarlowAsian Other</v>
      </c>
      <c r="B2836" s="3" t="s">
        <v>255</v>
      </c>
      <c r="C2836" s="3" t="s">
        <v>256</v>
      </c>
      <c r="D2836" s="3" t="s">
        <v>714</v>
      </c>
      <c r="E2836" s="5">
        <v>821</v>
      </c>
      <c r="F2836" s="5">
        <v>0</v>
      </c>
      <c r="G2836" s="5">
        <v>0</v>
      </c>
      <c r="H2836" s="5">
        <v>0</v>
      </c>
      <c r="I2836" s="5">
        <v>0</v>
      </c>
      <c r="J2836" s="5">
        <v>17</v>
      </c>
      <c r="K2836" s="5">
        <v>105</v>
      </c>
      <c r="L2836" s="5">
        <v>260</v>
      </c>
      <c r="M2836" s="5">
        <v>0</v>
      </c>
      <c r="N2836" s="5">
        <v>0</v>
      </c>
      <c r="O2836" s="6">
        <v>0</v>
      </c>
      <c r="P2836" s="6">
        <v>0</v>
      </c>
      <c r="Q2836" s="6">
        <v>0</v>
      </c>
      <c r="R2836" s="6">
        <v>0</v>
      </c>
      <c r="S2836" s="6">
        <v>2.0706455542021924</v>
      </c>
      <c r="T2836" s="6">
        <v>12.789281364190012</v>
      </c>
      <c r="U2836" s="6">
        <v>31.668696711327648</v>
      </c>
      <c r="V2836" s="6">
        <v>0</v>
      </c>
      <c r="W2836" s="6">
        <v>0</v>
      </c>
      <c r="X2836" s="5">
        <v>413</v>
      </c>
      <c r="Y2836" s="5">
        <v>361</v>
      </c>
      <c r="Z2836" s="5">
        <v>22</v>
      </c>
      <c r="AA2836" s="5">
        <v>0</v>
      </c>
      <c r="AB2836" s="5">
        <v>0</v>
      </c>
      <c r="AC2836" s="5">
        <v>0</v>
      </c>
      <c r="AD2836" s="5">
        <v>413</v>
      </c>
      <c r="AE2836" s="5">
        <v>361</v>
      </c>
      <c r="AF2836" s="5">
        <v>22</v>
      </c>
      <c r="AG2836" s="6">
        <v>6.094182825484765</v>
      </c>
      <c r="AH2836" s="6">
        <v>87.409200968522995</v>
      </c>
      <c r="AI2836" s="3"/>
      <c r="AJ2836" s="3"/>
    </row>
    <row r="2837" spans="1:36" hidden="1" x14ac:dyDescent="0.2">
      <c r="A2837" s="1" t="str">
        <f t="shared" si="44"/>
        <v>HarlowBlack African</v>
      </c>
      <c r="B2837" s="3" t="s">
        <v>255</v>
      </c>
      <c r="C2837" s="3" t="s">
        <v>256</v>
      </c>
      <c r="D2837" s="3" t="s">
        <v>715</v>
      </c>
      <c r="E2837" s="5">
        <v>2256</v>
      </c>
      <c r="F2837" s="5">
        <v>0</v>
      </c>
      <c r="G2837" s="5">
        <v>0</v>
      </c>
      <c r="H2837" s="5">
        <v>0</v>
      </c>
      <c r="I2837" s="5">
        <v>0</v>
      </c>
      <c r="J2837" s="5">
        <v>47</v>
      </c>
      <c r="K2837" s="5">
        <v>253</v>
      </c>
      <c r="L2837" s="5">
        <v>550</v>
      </c>
      <c r="M2837" s="5">
        <v>0</v>
      </c>
      <c r="N2837" s="5">
        <v>0</v>
      </c>
      <c r="O2837" s="6">
        <v>0</v>
      </c>
      <c r="P2837" s="6">
        <v>0</v>
      </c>
      <c r="Q2837" s="6">
        <v>0</v>
      </c>
      <c r="R2837" s="6">
        <v>0</v>
      </c>
      <c r="S2837" s="6">
        <v>2.0833333333333335</v>
      </c>
      <c r="T2837" s="6">
        <v>11.214539007092199</v>
      </c>
      <c r="U2837" s="6">
        <v>24.379432624113477</v>
      </c>
      <c r="V2837" s="6">
        <v>0</v>
      </c>
      <c r="W2837" s="6">
        <v>0</v>
      </c>
      <c r="X2837" s="5">
        <v>1035</v>
      </c>
      <c r="Y2837" s="5">
        <v>940</v>
      </c>
      <c r="Z2837" s="5">
        <v>99</v>
      </c>
      <c r="AA2837" s="5">
        <v>0</v>
      </c>
      <c r="AB2837" s="5">
        <v>0</v>
      </c>
      <c r="AC2837" s="5">
        <v>0</v>
      </c>
      <c r="AD2837" s="5">
        <v>1035</v>
      </c>
      <c r="AE2837" s="5">
        <v>940</v>
      </c>
      <c r="AF2837" s="5">
        <v>99</v>
      </c>
      <c r="AG2837" s="6">
        <v>10.531914893617021</v>
      </c>
      <c r="AH2837" s="6">
        <v>90.821256038647348</v>
      </c>
      <c r="AI2837" s="3"/>
      <c r="AJ2837" s="3"/>
    </row>
    <row r="2838" spans="1:36" hidden="1" x14ac:dyDescent="0.2">
      <c r="A2838" s="1" t="str">
        <f t="shared" si="44"/>
        <v>HarlowBlack Caribbean</v>
      </c>
      <c r="B2838" s="3" t="s">
        <v>255</v>
      </c>
      <c r="C2838" s="3" t="s">
        <v>256</v>
      </c>
      <c r="D2838" s="3" t="s">
        <v>716</v>
      </c>
      <c r="E2838" s="5">
        <v>542</v>
      </c>
      <c r="F2838" s="5">
        <v>0</v>
      </c>
      <c r="G2838" s="5">
        <v>0</v>
      </c>
      <c r="H2838" s="5">
        <v>0</v>
      </c>
      <c r="I2838" s="5">
        <v>0</v>
      </c>
      <c r="J2838" s="5">
        <v>10</v>
      </c>
      <c r="K2838" s="5">
        <v>47</v>
      </c>
      <c r="L2838" s="5">
        <v>106</v>
      </c>
      <c r="M2838" s="5">
        <v>0</v>
      </c>
      <c r="N2838" s="5">
        <v>0</v>
      </c>
      <c r="O2838" s="6">
        <v>0</v>
      </c>
      <c r="P2838" s="6">
        <v>0</v>
      </c>
      <c r="Q2838" s="6">
        <v>0</v>
      </c>
      <c r="R2838" s="6">
        <v>0</v>
      </c>
      <c r="S2838" s="6">
        <v>1.8450184501845019</v>
      </c>
      <c r="T2838" s="6">
        <v>8.6715867158671589</v>
      </c>
      <c r="U2838" s="6">
        <v>19.55719557195572</v>
      </c>
      <c r="V2838" s="6">
        <v>0</v>
      </c>
      <c r="W2838" s="6">
        <v>0</v>
      </c>
      <c r="X2838" s="5">
        <v>263</v>
      </c>
      <c r="Y2838" s="5">
        <v>247</v>
      </c>
      <c r="Z2838" s="5">
        <v>10</v>
      </c>
      <c r="AA2838" s="5">
        <v>0</v>
      </c>
      <c r="AB2838" s="5">
        <v>0</v>
      </c>
      <c r="AC2838" s="5">
        <v>0</v>
      </c>
      <c r="AD2838" s="5">
        <v>263</v>
      </c>
      <c r="AE2838" s="5">
        <v>247</v>
      </c>
      <c r="AF2838" s="5">
        <v>10</v>
      </c>
      <c r="AG2838" s="6">
        <v>4.048582995951417</v>
      </c>
      <c r="AH2838" s="6">
        <v>93.916349809885929</v>
      </c>
      <c r="AI2838" s="3"/>
      <c r="AJ2838" s="3"/>
    </row>
    <row r="2839" spans="1:36" hidden="1" x14ac:dyDescent="0.2">
      <c r="A2839" s="1" t="str">
        <f t="shared" si="44"/>
        <v>HarlowBlack Other</v>
      </c>
      <c r="B2839" s="3" t="s">
        <v>255</v>
      </c>
      <c r="C2839" s="3" t="s">
        <v>256</v>
      </c>
      <c r="D2839" s="3" t="s">
        <v>717</v>
      </c>
      <c r="E2839" s="5">
        <v>292</v>
      </c>
      <c r="F2839" s="5">
        <v>0</v>
      </c>
      <c r="G2839" s="5">
        <v>0</v>
      </c>
      <c r="H2839" s="5">
        <v>0</v>
      </c>
      <c r="I2839" s="5">
        <v>0</v>
      </c>
      <c r="J2839" s="5">
        <v>6</v>
      </c>
      <c r="K2839" s="5">
        <v>46</v>
      </c>
      <c r="L2839" s="5">
        <v>46</v>
      </c>
      <c r="M2839" s="5">
        <v>0</v>
      </c>
      <c r="N2839" s="5">
        <v>0</v>
      </c>
      <c r="O2839" s="6">
        <v>0</v>
      </c>
      <c r="P2839" s="6">
        <v>0</v>
      </c>
      <c r="Q2839" s="6">
        <v>0</v>
      </c>
      <c r="R2839" s="6">
        <v>0</v>
      </c>
      <c r="S2839" s="6">
        <v>2.0547945205479454</v>
      </c>
      <c r="T2839" s="6">
        <v>15.753424657534246</v>
      </c>
      <c r="U2839" s="6">
        <v>15.753424657534246</v>
      </c>
      <c r="V2839" s="6">
        <v>0</v>
      </c>
      <c r="W2839" s="6">
        <v>0</v>
      </c>
      <c r="X2839" s="5">
        <v>119</v>
      </c>
      <c r="Y2839" s="5">
        <v>114</v>
      </c>
      <c r="Z2839" s="5">
        <v>14</v>
      </c>
      <c r="AA2839" s="5">
        <v>0</v>
      </c>
      <c r="AB2839" s="5">
        <v>0</v>
      </c>
      <c r="AC2839" s="5">
        <v>0</v>
      </c>
      <c r="AD2839" s="5">
        <v>119</v>
      </c>
      <c r="AE2839" s="5">
        <v>114</v>
      </c>
      <c r="AF2839" s="5">
        <v>14</v>
      </c>
      <c r="AG2839" s="6">
        <v>12.280701754385966</v>
      </c>
      <c r="AH2839" s="6">
        <v>95.798319327731093</v>
      </c>
      <c r="AI2839" s="3"/>
      <c r="AJ2839" s="3"/>
    </row>
    <row r="2840" spans="1:36" hidden="1" x14ac:dyDescent="0.2">
      <c r="A2840" s="1" t="str">
        <f t="shared" si="44"/>
        <v>HarlowArab</v>
      </c>
      <c r="B2840" s="3" t="s">
        <v>255</v>
      </c>
      <c r="C2840" s="3" t="s">
        <v>256</v>
      </c>
      <c r="D2840" s="3" t="s">
        <v>699</v>
      </c>
      <c r="E2840" s="5">
        <v>147</v>
      </c>
      <c r="F2840" s="5">
        <v>0</v>
      </c>
      <c r="G2840" s="5">
        <v>0</v>
      </c>
      <c r="H2840" s="5">
        <v>0</v>
      </c>
      <c r="I2840" s="5">
        <v>0</v>
      </c>
      <c r="J2840" s="5">
        <v>2</v>
      </c>
      <c r="K2840" s="5">
        <v>20</v>
      </c>
      <c r="L2840" s="5">
        <v>18</v>
      </c>
      <c r="M2840" s="5">
        <v>0</v>
      </c>
      <c r="N2840" s="5">
        <v>0</v>
      </c>
      <c r="O2840" s="6">
        <v>0</v>
      </c>
      <c r="P2840" s="6">
        <v>0</v>
      </c>
      <c r="Q2840" s="6">
        <v>0</v>
      </c>
      <c r="R2840" s="6">
        <v>0</v>
      </c>
      <c r="S2840" s="6">
        <v>1.3605442176870748</v>
      </c>
      <c r="T2840" s="6">
        <v>13.605442176870747</v>
      </c>
      <c r="U2840" s="6">
        <v>12.244897959183673</v>
      </c>
      <c r="V2840" s="6">
        <v>0</v>
      </c>
      <c r="W2840" s="6">
        <v>0</v>
      </c>
      <c r="X2840" s="5">
        <v>77</v>
      </c>
      <c r="Y2840" s="5">
        <v>58</v>
      </c>
      <c r="Z2840" s="5">
        <v>5</v>
      </c>
      <c r="AA2840" s="5">
        <v>0</v>
      </c>
      <c r="AB2840" s="5">
        <v>0</v>
      </c>
      <c r="AC2840" s="5">
        <v>0</v>
      </c>
      <c r="AD2840" s="5">
        <v>77</v>
      </c>
      <c r="AE2840" s="5">
        <v>58</v>
      </c>
      <c r="AF2840" s="5">
        <v>5</v>
      </c>
      <c r="AG2840" s="6">
        <v>8.6206896551724146</v>
      </c>
      <c r="AH2840" s="6">
        <v>75.324675324675326</v>
      </c>
      <c r="AI2840" s="3"/>
      <c r="AJ2840" s="3"/>
    </row>
    <row r="2841" spans="1:36" hidden="1" x14ac:dyDescent="0.2">
      <c r="A2841" s="1" t="str">
        <f t="shared" si="44"/>
        <v>HarlowOther</v>
      </c>
      <c r="B2841" s="3" t="s">
        <v>255</v>
      </c>
      <c r="C2841" s="3" t="s">
        <v>256</v>
      </c>
      <c r="D2841" s="3" t="s">
        <v>718</v>
      </c>
      <c r="E2841" s="5">
        <v>223</v>
      </c>
      <c r="F2841" s="5">
        <v>0</v>
      </c>
      <c r="G2841" s="5">
        <v>0</v>
      </c>
      <c r="H2841" s="5">
        <v>0</v>
      </c>
      <c r="I2841" s="5">
        <v>0</v>
      </c>
      <c r="J2841" s="5">
        <v>3</v>
      </c>
      <c r="K2841" s="5">
        <v>16</v>
      </c>
      <c r="L2841" s="5">
        <v>52</v>
      </c>
      <c r="M2841" s="5">
        <v>0</v>
      </c>
      <c r="N2841" s="5">
        <v>0</v>
      </c>
      <c r="O2841" s="6">
        <v>0</v>
      </c>
      <c r="P2841" s="6">
        <v>0</v>
      </c>
      <c r="Q2841" s="6">
        <v>0</v>
      </c>
      <c r="R2841" s="6">
        <v>0</v>
      </c>
      <c r="S2841" s="6">
        <v>1.3452914798206279</v>
      </c>
      <c r="T2841" s="6">
        <v>7.1748878923766819</v>
      </c>
      <c r="U2841" s="6">
        <v>23.318385650224215</v>
      </c>
      <c r="V2841" s="6">
        <v>0</v>
      </c>
      <c r="W2841" s="6">
        <v>0</v>
      </c>
      <c r="X2841" s="5">
        <v>99</v>
      </c>
      <c r="Y2841" s="5">
        <v>83</v>
      </c>
      <c r="Z2841" s="5">
        <v>10</v>
      </c>
      <c r="AA2841" s="5">
        <v>0</v>
      </c>
      <c r="AB2841" s="5">
        <v>0</v>
      </c>
      <c r="AC2841" s="5">
        <v>0</v>
      </c>
      <c r="AD2841" s="5">
        <v>99</v>
      </c>
      <c r="AE2841" s="5">
        <v>83</v>
      </c>
      <c r="AF2841" s="5">
        <v>10</v>
      </c>
      <c r="AG2841" s="6">
        <v>12.048192771084338</v>
      </c>
      <c r="AH2841" s="6">
        <v>83.838383838383834</v>
      </c>
      <c r="AI2841" s="3"/>
      <c r="AJ2841" s="3"/>
    </row>
    <row r="2842" spans="1:36" x14ac:dyDescent="0.2">
      <c r="A2842" s="1" t="str">
        <f t="shared" si="44"/>
        <v>HarrogateAll people</v>
      </c>
      <c r="B2842" s="3" t="s">
        <v>427</v>
      </c>
      <c r="C2842" s="3" t="s">
        <v>428</v>
      </c>
      <c r="D2842" s="3" t="s">
        <v>700</v>
      </c>
      <c r="E2842" s="5">
        <v>157869</v>
      </c>
      <c r="F2842" s="5">
        <v>1556</v>
      </c>
      <c r="G2842" s="5">
        <v>1556</v>
      </c>
      <c r="H2842" s="5">
        <v>1556</v>
      </c>
      <c r="I2842" s="5">
        <v>1556</v>
      </c>
      <c r="J2842" s="5">
        <v>1519</v>
      </c>
      <c r="K2842" s="5">
        <v>28737</v>
      </c>
      <c r="L2842" s="5">
        <v>0</v>
      </c>
      <c r="M2842" s="5">
        <v>0</v>
      </c>
      <c r="N2842" s="5">
        <v>0</v>
      </c>
      <c r="O2842" s="6">
        <v>0.9856273239204657</v>
      </c>
      <c r="P2842" s="6">
        <v>0.9856273239204657</v>
      </c>
      <c r="Q2842" s="6">
        <v>0.9856273239204657</v>
      </c>
      <c r="R2842" s="6">
        <v>0.9856273239204657</v>
      </c>
      <c r="S2842" s="6">
        <v>0.96219017033109733</v>
      </c>
      <c r="T2842" s="6">
        <v>18.203067099937289</v>
      </c>
      <c r="U2842" s="6">
        <v>0</v>
      </c>
      <c r="V2842" s="6">
        <v>0</v>
      </c>
      <c r="W2842" s="6">
        <v>0</v>
      </c>
      <c r="X2842" s="5">
        <v>50858</v>
      </c>
      <c r="Y2842" s="5">
        <v>46349</v>
      </c>
      <c r="Z2842" s="5">
        <v>1501</v>
      </c>
      <c r="AA2842" s="5">
        <v>0</v>
      </c>
      <c r="AB2842" s="5">
        <v>0</v>
      </c>
      <c r="AC2842" s="5">
        <v>0</v>
      </c>
      <c r="AD2842" s="5">
        <v>50858</v>
      </c>
      <c r="AE2842" s="5">
        <v>46349</v>
      </c>
      <c r="AF2842" s="5">
        <v>1501</v>
      </c>
      <c r="AG2842" s="6">
        <v>3.238473321970269</v>
      </c>
      <c r="AH2842" s="6">
        <v>91.134138188682215</v>
      </c>
      <c r="AI2842" s="3"/>
      <c r="AJ2842" s="3"/>
    </row>
    <row r="2843" spans="1:36" hidden="1" x14ac:dyDescent="0.2">
      <c r="A2843" s="1" t="str">
        <f t="shared" si="44"/>
        <v>HarrogateWhite British</v>
      </c>
      <c r="B2843" s="3" t="s">
        <v>427</v>
      </c>
      <c r="C2843" s="3" t="s">
        <v>428</v>
      </c>
      <c r="D2843" s="3" t="s">
        <v>701</v>
      </c>
      <c r="E2843" s="5">
        <v>144717</v>
      </c>
      <c r="F2843" s="5">
        <v>1420</v>
      </c>
      <c r="G2843" s="5">
        <v>1420</v>
      </c>
      <c r="H2843" s="5">
        <v>1420</v>
      </c>
      <c r="I2843" s="5">
        <v>1420</v>
      </c>
      <c r="J2843" s="5">
        <v>1273</v>
      </c>
      <c r="K2843" s="5">
        <v>26744</v>
      </c>
      <c r="L2843" s="5">
        <v>0</v>
      </c>
      <c r="M2843" s="5">
        <v>0</v>
      </c>
      <c r="N2843" s="5">
        <v>0</v>
      </c>
      <c r="O2843" s="6">
        <v>0.9812254261766068</v>
      </c>
      <c r="P2843" s="6">
        <v>0.9812254261766068</v>
      </c>
      <c r="Q2843" s="6">
        <v>0.9812254261766068</v>
      </c>
      <c r="R2843" s="6">
        <v>0.9812254261766068</v>
      </c>
      <c r="S2843" s="6">
        <v>0.87964786445269039</v>
      </c>
      <c r="T2843" s="6">
        <v>18.480206195540262</v>
      </c>
      <c r="U2843" s="6">
        <v>0</v>
      </c>
      <c r="V2843" s="6">
        <v>0</v>
      </c>
      <c r="W2843" s="6">
        <v>0</v>
      </c>
      <c r="X2843" s="5">
        <v>44984</v>
      </c>
      <c r="Y2843" s="5">
        <v>41079</v>
      </c>
      <c r="Z2843" s="5">
        <v>1336</v>
      </c>
      <c r="AA2843" s="5">
        <v>0</v>
      </c>
      <c r="AB2843" s="5">
        <v>0</v>
      </c>
      <c r="AC2843" s="5">
        <v>0</v>
      </c>
      <c r="AD2843" s="5">
        <v>44984</v>
      </c>
      <c r="AE2843" s="5">
        <v>41079</v>
      </c>
      <c r="AF2843" s="5">
        <v>1336</v>
      </c>
      <c r="AG2843" s="6">
        <v>3.2522700163100366</v>
      </c>
      <c r="AH2843" s="6">
        <v>91.319135692690736</v>
      </c>
      <c r="AI2843" s="3"/>
      <c r="AJ2843" s="3"/>
    </row>
    <row r="2844" spans="1:36" hidden="1" x14ac:dyDescent="0.2">
      <c r="A2844" s="1" t="str">
        <f t="shared" si="44"/>
        <v>HarrogateMinorities - all other than White British</v>
      </c>
      <c r="B2844" s="3" t="s">
        <v>427</v>
      </c>
      <c r="C2844" s="3" t="s">
        <v>428</v>
      </c>
      <c r="D2844" s="3" t="s">
        <v>702</v>
      </c>
      <c r="E2844" s="5">
        <v>13152</v>
      </c>
      <c r="F2844" s="5">
        <v>136</v>
      </c>
      <c r="G2844" s="5">
        <v>136</v>
      </c>
      <c r="H2844" s="5">
        <v>136</v>
      </c>
      <c r="I2844" s="5">
        <v>136</v>
      </c>
      <c r="J2844" s="5">
        <v>246</v>
      </c>
      <c r="K2844" s="5">
        <v>1993</v>
      </c>
      <c r="L2844" s="5">
        <v>0</v>
      </c>
      <c r="M2844" s="5">
        <v>0</v>
      </c>
      <c r="N2844" s="5">
        <v>0</v>
      </c>
      <c r="O2844" s="6">
        <v>1.0340632603406326</v>
      </c>
      <c r="P2844" s="6">
        <v>1.0340632603406326</v>
      </c>
      <c r="Q2844" s="6">
        <v>1.0340632603406326</v>
      </c>
      <c r="R2844" s="6">
        <v>1.0340632603406326</v>
      </c>
      <c r="S2844" s="6">
        <v>1.8704379562043796</v>
      </c>
      <c r="T2844" s="6">
        <v>15.153588807785889</v>
      </c>
      <c r="U2844" s="6">
        <v>0</v>
      </c>
      <c r="V2844" s="6">
        <v>0</v>
      </c>
      <c r="W2844" s="6">
        <v>0</v>
      </c>
      <c r="X2844" s="5">
        <v>5874</v>
      </c>
      <c r="Y2844" s="5">
        <v>5270</v>
      </c>
      <c r="Z2844" s="5">
        <v>165</v>
      </c>
      <c r="AA2844" s="5">
        <v>0</v>
      </c>
      <c r="AB2844" s="5">
        <v>0</v>
      </c>
      <c r="AC2844" s="5">
        <v>0</v>
      </c>
      <c r="AD2844" s="5">
        <v>5874</v>
      </c>
      <c r="AE2844" s="5">
        <v>5270</v>
      </c>
      <c r="AF2844" s="5">
        <v>165</v>
      </c>
      <c r="AG2844" s="6">
        <v>3.1309297912713472</v>
      </c>
      <c r="AH2844" s="6">
        <v>89.717398706162754</v>
      </c>
      <c r="AI2844" s="3"/>
      <c r="AJ2844" s="3"/>
    </row>
    <row r="2845" spans="1:36" hidden="1" x14ac:dyDescent="0.2">
      <c r="A2845" s="1" t="str">
        <f t="shared" si="44"/>
        <v>HarrogateWhite Irish</v>
      </c>
      <c r="B2845" s="3" t="s">
        <v>427</v>
      </c>
      <c r="C2845" s="3" t="s">
        <v>428</v>
      </c>
      <c r="D2845" s="3" t="s">
        <v>703</v>
      </c>
      <c r="E2845" s="5">
        <v>771</v>
      </c>
      <c r="F2845" s="5">
        <v>7</v>
      </c>
      <c r="G2845" s="5">
        <v>7</v>
      </c>
      <c r="H2845" s="5">
        <v>7</v>
      </c>
      <c r="I2845" s="5">
        <v>7</v>
      </c>
      <c r="J2845" s="5">
        <v>15</v>
      </c>
      <c r="K2845" s="5">
        <v>117</v>
      </c>
      <c r="L2845" s="5">
        <v>0</v>
      </c>
      <c r="M2845" s="5">
        <v>0</v>
      </c>
      <c r="N2845" s="5">
        <v>0</v>
      </c>
      <c r="O2845" s="6">
        <v>0.90791180285343709</v>
      </c>
      <c r="P2845" s="6">
        <v>0.90791180285343709</v>
      </c>
      <c r="Q2845" s="6">
        <v>0.90791180285343709</v>
      </c>
      <c r="R2845" s="6">
        <v>0.90791180285343709</v>
      </c>
      <c r="S2845" s="6">
        <v>1.9455252918287937</v>
      </c>
      <c r="T2845" s="6">
        <v>15.175097276264591</v>
      </c>
      <c r="U2845" s="6">
        <v>0</v>
      </c>
      <c r="V2845" s="6">
        <v>0</v>
      </c>
      <c r="W2845" s="6">
        <v>0</v>
      </c>
      <c r="X2845" s="5">
        <v>242</v>
      </c>
      <c r="Y2845" s="5">
        <v>220</v>
      </c>
      <c r="Z2845" s="5">
        <v>6</v>
      </c>
      <c r="AA2845" s="5">
        <v>0</v>
      </c>
      <c r="AB2845" s="5">
        <v>0</v>
      </c>
      <c r="AC2845" s="5">
        <v>0</v>
      </c>
      <c r="AD2845" s="5">
        <v>242</v>
      </c>
      <c r="AE2845" s="5">
        <v>220</v>
      </c>
      <c r="AF2845" s="5">
        <v>6</v>
      </c>
      <c r="AG2845" s="6">
        <v>2.7272727272727271</v>
      </c>
      <c r="AH2845" s="6">
        <v>90.909090909090907</v>
      </c>
      <c r="AI2845" s="3"/>
      <c r="AJ2845" s="3"/>
    </row>
    <row r="2846" spans="1:36" hidden="1" x14ac:dyDescent="0.2">
      <c r="A2846" s="1" t="str">
        <f t="shared" si="44"/>
        <v>HarrogateWhite Gyspy or Irish Traveller</v>
      </c>
      <c r="B2846" s="3" t="s">
        <v>427</v>
      </c>
      <c r="C2846" s="3" t="s">
        <v>428</v>
      </c>
      <c r="D2846" s="3" t="s">
        <v>704</v>
      </c>
      <c r="E2846" s="5">
        <v>107</v>
      </c>
      <c r="F2846" s="5">
        <v>1</v>
      </c>
      <c r="G2846" s="5">
        <v>1</v>
      </c>
      <c r="H2846" s="5">
        <v>1</v>
      </c>
      <c r="I2846" s="5">
        <v>1</v>
      </c>
      <c r="J2846" s="5">
        <v>3</v>
      </c>
      <c r="K2846" s="5">
        <v>42</v>
      </c>
      <c r="L2846" s="5">
        <v>0</v>
      </c>
      <c r="M2846" s="5">
        <v>0</v>
      </c>
      <c r="N2846" s="5">
        <v>0</v>
      </c>
      <c r="O2846" s="6">
        <v>0.93457943925233644</v>
      </c>
      <c r="P2846" s="6">
        <v>0.93457943925233644</v>
      </c>
      <c r="Q2846" s="6">
        <v>0.93457943925233644</v>
      </c>
      <c r="R2846" s="6">
        <v>0.93457943925233644</v>
      </c>
      <c r="S2846" s="6">
        <v>2.8037383177570092</v>
      </c>
      <c r="T2846" s="6">
        <v>39.252336448598129</v>
      </c>
      <c r="U2846" s="6">
        <v>0</v>
      </c>
      <c r="V2846" s="6">
        <v>0</v>
      </c>
      <c r="W2846" s="6">
        <v>0</v>
      </c>
      <c r="X2846" s="5">
        <v>41</v>
      </c>
      <c r="Y2846" s="5">
        <v>27</v>
      </c>
      <c r="Z2846" s="5">
        <v>4</v>
      </c>
      <c r="AA2846" s="5">
        <v>0</v>
      </c>
      <c r="AB2846" s="5">
        <v>0</v>
      </c>
      <c r="AC2846" s="5">
        <v>0</v>
      </c>
      <c r="AD2846" s="5">
        <v>41</v>
      </c>
      <c r="AE2846" s="5">
        <v>27</v>
      </c>
      <c r="AF2846" s="5">
        <v>4</v>
      </c>
      <c r="AG2846" s="6">
        <v>14.814814814814815</v>
      </c>
      <c r="AH2846" s="6">
        <v>65.853658536585371</v>
      </c>
      <c r="AI2846" s="3"/>
      <c r="AJ2846" s="3"/>
    </row>
    <row r="2847" spans="1:36" hidden="1" x14ac:dyDescent="0.2">
      <c r="A2847" s="1" t="str">
        <f t="shared" si="44"/>
        <v>HarrogateWhite Other</v>
      </c>
      <c r="B2847" s="3" t="s">
        <v>427</v>
      </c>
      <c r="C2847" s="3" t="s">
        <v>428</v>
      </c>
      <c r="D2847" s="3" t="s">
        <v>705</v>
      </c>
      <c r="E2847" s="5">
        <v>6480</v>
      </c>
      <c r="F2847" s="5">
        <v>48</v>
      </c>
      <c r="G2847" s="5">
        <v>48</v>
      </c>
      <c r="H2847" s="5">
        <v>48</v>
      </c>
      <c r="I2847" s="5">
        <v>48</v>
      </c>
      <c r="J2847" s="5">
        <v>50</v>
      </c>
      <c r="K2847" s="5">
        <v>1080</v>
      </c>
      <c r="L2847" s="5">
        <v>0</v>
      </c>
      <c r="M2847" s="5">
        <v>0</v>
      </c>
      <c r="N2847" s="5">
        <v>0</v>
      </c>
      <c r="O2847" s="6">
        <v>0.7407407407407407</v>
      </c>
      <c r="P2847" s="6">
        <v>0.7407407407407407</v>
      </c>
      <c r="Q2847" s="6">
        <v>0.7407407407407407</v>
      </c>
      <c r="R2847" s="6">
        <v>0.7407407407407407</v>
      </c>
      <c r="S2847" s="6">
        <v>0.77160493827160492</v>
      </c>
      <c r="T2847" s="6">
        <v>16.666666666666668</v>
      </c>
      <c r="U2847" s="6">
        <v>0</v>
      </c>
      <c r="V2847" s="6">
        <v>0</v>
      </c>
      <c r="W2847" s="6">
        <v>0</v>
      </c>
      <c r="X2847" s="5">
        <v>3384</v>
      </c>
      <c r="Y2847" s="5">
        <v>3036</v>
      </c>
      <c r="Z2847" s="5">
        <v>65</v>
      </c>
      <c r="AA2847" s="5">
        <v>0</v>
      </c>
      <c r="AB2847" s="5">
        <v>0</v>
      </c>
      <c r="AC2847" s="5">
        <v>0</v>
      </c>
      <c r="AD2847" s="5">
        <v>3384</v>
      </c>
      <c r="AE2847" s="5">
        <v>3036</v>
      </c>
      <c r="AF2847" s="5">
        <v>65</v>
      </c>
      <c r="AG2847" s="6">
        <v>2.1409749670619234</v>
      </c>
      <c r="AH2847" s="6">
        <v>89.716312056737593</v>
      </c>
      <c r="AI2847" s="3"/>
      <c r="AJ2847" s="3"/>
    </row>
    <row r="2848" spans="1:36" hidden="1" x14ac:dyDescent="0.2">
      <c r="A2848" s="1" t="str">
        <f t="shared" si="44"/>
        <v>HarrogateMixed White and Black Caribbean</v>
      </c>
      <c r="B2848" s="3" t="s">
        <v>427</v>
      </c>
      <c r="C2848" s="3" t="s">
        <v>428</v>
      </c>
      <c r="D2848" s="3" t="s">
        <v>706</v>
      </c>
      <c r="E2848" s="5">
        <v>411</v>
      </c>
      <c r="F2848" s="5">
        <v>0</v>
      </c>
      <c r="G2848" s="5">
        <v>0</v>
      </c>
      <c r="H2848" s="5">
        <v>0</v>
      </c>
      <c r="I2848" s="5">
        <v>0</v>
      </c>
      <c r="J2848" s="5">
        <v>14</v>
      </c>
      <c r="K2848" s="5">
        <v>58</v>
      </c>
      <c r="L2848" s="5">
        <v>0</v>
      </c>
      <c r="M2848" s="5">
        <v>0</v>
      </c>
      <c r="N2848" s="5">
        <v>0</v>
      </c>
      <c r="O2848" s="6">
        <v>0</v>
      </c>
      <c r="P2848" s="6">
        <v>0</v>
      </c>
      <c r="Q2848" s="6">
        <v>0</v>
      </c>
      <c r="R2848" s="6">
        <v>0</v>
      </c>
      <c r="S2848" s="6">
        <v>3.4063260340632602</v>
      </c>
      <c r="T2848" s="6">
        <v>14.111922141119221</v>
      </c>
      <c r="U2848" s="6">
        <v>0</v>
      </c>
      <c r="V2848" s="6">
        <v>0</v>
      </c>
      <c r="W2848" s="6">
        <v>0</v>
      </c>
      <c r="X2848" s="5">
        <v>110</v>
      </c>
      <c r="Y2848" s="5">
        <v>102</v>
      </c>
      <c r="Z2848" s="5">
        <v>2</v>
      </c>
      <c r="AA2848" s="5">
        <v>0</v>
      </c>
      <c r="AB2848" s="5">
        <v>0</v>
      </c>
      <c r="AC2848" s="5">
        <v>0</v>
      </c>
      <c r="AD2848" s="5">
        <v>110</v>
      </c>
      <c r="AE2848" s="5">
        <v>102</v>
      </c>
      <c r="AF2848" s="5">
        <v>2</v>
      </c>
      <c r="AG2848" s="6">
        <v>1.9607843137254901</v>
      </c>
      <c r="AH2848" s="6">
        <v>92.727272727272734</v>
      </c>
      <c r="AI2848" s="3"/>
      <c r="AJ2848" s="3"/>
    </row>
    <row r="2849" spans="1:36" hidden="1" x14ac:dyDescent="0.2">
      <c r="A2849" s="1" t="str">
        <f t="shared" si="44"/>
        <v>HarrogateMixed White and Black African</v>
      </c>
      <c r="B2849" s="3" t="s">
        <v>427</v>
      </c>
      <c r="C2849" s="3" t="s">
        <v>428</v>
      </c>
      <c r="D2849" s="3" t="s">
        <v>707</v>
      </c>
      <c r="E2849" s="5">
        <v>265</v>
      </c>
      <c r="F2849" s="5">
        <v>1</v>
      </c>
      <c r="G2849" s="5">
        <v>1</v>
      </c>
      <c r="H2849" s="5">
        <v>1</v>
      </c>
      <c r="I2849" s="5">
        <v>1</v>
      </c>
      <c r="J2849" s="5">
        <v>6</v>
      </c>
      <c r="K2849" s="5">
        <v>48</v>
      </c>
      <c r="L2849" s="5">
        <v>0</v>
      </c>
      <c r="M2849" s="5">
        <v>0</v>
      </c>
      <c r="N2849" s="5">
        <v>0</v>
      </c>
      <c r="O2849" s="6">
        <v>0.37735849056603776</v>
      </c>
      <c r="P2849" s="6">
        <v>0.37735849056603776</v>
      </c>
      <c r="Q2849" s="6">
        <v>0.37735849056603776</v>
      </c>
      <c r="R2849" s="6">
        <v>0.37735849056603776</v>
      </c>
      <c r="S2849" s="6">
        <v>2.2641509433962264</v>
      </c>
      <c r="T2849" s="6">
        <v>18.113207547169811</v>
      </c>
      <c r="U2849" s="6">
        <v>0</v>
      </c>
      <c r="V2849" s="6">
        <v>0</v>
      </c>
      <c r="W2849" s="6">
        <v>0</v>
      </c>
      <c r="X2849" s="5">
        <v>57</v>
      </c>
      <c r="Y2849" s="5">
        <v>52</v>
      </c>
      <c r="Z2849" s="5">
        <v>4</v>
      </c>
      <c r="AA2849" s="5">
        <v>0</v>
      </c>
      <c r="AB2849" s="5">
        <v>0</v>
      </c>
      <c r="AC2849" s="5">
        <v>0</v>
      </c>
      <c r="AD2849" s="5">
        <v>57</v>
      </c>
      <c r="AE2849" s="5">
        <v>52</v>
      </c>
      <c r="AF2849" s="5">
        <v>4</v>
      </c>
      <c r="AG2849" s="6">
        <v>7.6923076923076925</v>
      </c>
      <c r="AH2849" s="6">
        <v>91.228070175438603</v>
      </c>
      <c r="AI2849" s="3"/>
      <c r="AJ2849" s="3"/>
    </row>
    <row r="2850" spans="1:36" hidden="1" x14ac:dyDescent="0.2">
      <c r="A2850" s="1" t="str">
        <f t="shared" si="44"/>
        <v>HarrogateMixed White and Asian</v>
      </c>
      <c r="B2850" s="3" t="s">
        <v>427</v>
      </c>
      <c r="C2850" s="3" t="s">
        <v>428</v>
      </c>
      <c r="D2850" s="3" t="s">
        <v>708</v>
      </c>
      <c r="E2850" s="5">
        <v>626</v>
      </c>
      <c r="F2850" s="5">
        <v>2</v>
      </c>
      <c r="G2850" s="5">
        <v>2</v>
      </c>
      <c r="H2850" s="5">
        <v>2</v>
      </c>
      <c r="I2850" s="5">
        <v>2</v>
      </c>
      <c r="J2850" s="5">
        <v>10</v>
      </c>
      <c r="K2850" s="5">
        <v>76</v>
      </c>
      <c r="L2850" s="5">
        <v>0</v>
      </c>
      <c r="M2850" s="5">
        <v>0</v>
      </c>
      <c r="N2850" s="5">
        <v>0</v>
      </c>
      <c r="O2850" s="6">
        <v>0.31948881789137379</v>
      </c>
      <c r="P2850" s="6">
        <v>0.31948881789137379</v>
      </c>
      <c r="Q2850" s="6">
        <v>0.31948881789137379</v>
      </c>
      <c r="R2850" s="6">
        <v>0.31948881789137379</v>
      </c>
      <c r="S2850" s="6">
        <v>1.5974440894568691</v>
      </c>
      <c r="T2850" s="6">
        <v>12.140575079872205</v>
      </c>
      <c r="U2850" s="6">
        <v>0</v>
      </c>
      <c r="V2850" s="6">
        <v>0</v>
      </c>
      <c r="W2850" s="6">
        <v>0</v>
      </c>
      <c r="X2850" s="5">
        <v>164</v>
      </c>
      <c r="Y2850" s="5">
        <v>149</v>
      </c>
      <c r="Z2850" s="5">
        <v>8</v>
      </c>
      <c r="AA2850" s="5">
        <v>0</v>
      </c>
      <c r="AB2850" s="5">
        <v>0</v>
      </c>
      <c r="AC2850" s="5">
        <v>0</v>
      </c>
      <c r="AD2850" s="5">
        <v>164</v>
      </c>
      <c r="AE2850" s="5">
        <v>149</v>
      </c>
      <c r="AF2850" s="5">
        <v>8</v>
      </c>
      <c r="AG2850" s="6">
        <v>5.3691275167785237</v>
      </c>
      <c r="AH2850" s="6">
        <v>90.853658536585371</v>
      </c>
      <c r="AI2850" s="3"/>
      <c r="AJ2850" s="3"/>
    </row>
    <row r="2851" spans="1:36" hidden="1" x14ac:dyDescent="0.2">
      <c r="A2851" s="1" t="str">
        <f t="shared" si="44"/>
        <v>HarrogateMixed Other</v>
      </c>
      <c r="B2851" s="3" t="s">
        <v>427</v>
      </c>
      <c r="C2851" s="3" t="s">
        <v>428</v>
      </c>
      <c r="D2851" s="3" t="s">
        <v>709</v>
      </c>
      <c r="E2851" s="5">
        <v>474</v>
      </c>
      <c r="F2851" s="5">
        <v>2</v>
      </c>
      <c r="G2851" s="5">
        <v>2</v>
      </c>
      <c r="H2851" s="5">
        <v>2</v>
      </c>
      <c r="I2851" s="5">
        <v>2</v>
      </c>
      <c r="J2851" s="5">
        <v>9</v>
      </c>
      <c r="K2851" s="5">
        <v>66</v>
      </c>
      <c r="L2851" s="5">
        <v>0</v>
      </c>
      <c r="M2851" s="5">
        <v>0</v>
      </c>
      <c r="N2851" s="5">
        <v>0</v>
      </c>
      <c r="O2851" s="6">
        <v>0.4219409282700422</v>
      </c>
      <c r="P2851" s="6">
        <v>0.4219409282700422</v>
      </c>
      <c r="Q2851" s="6">
        <v>0.4219409282700422</v>
      </c>
      <c r="R2851" s="6">
        <v>0.4219409282700422</v>
      </c>
      <c r="S2851" s="6">
        <v>1.8987341772151898</v>
      </c>
      <c r="T2851" s="6">
        <v>13.924050632911392</v>
      </c>
      <c r="U2851" s="6">
        <v>0</v>
      </c>
      <c r="V2851" s="6">
        <v>0</v>
      </c>
      <c r="W2851" s="6">
        <v>0</v>
      </c>
      <c r="X2851" s="5">
        <v>150</v>
      </c>
      <c r="Y2851" s="5">
        <v>136</v>
      </c>
      <c r="Z2851" s="5">
        <v>9</v>
      </c>
      <c r="AA2851" s="5">
        <v>0</v>
      </c>
      <c r="AB2851" s="5">
        <v>0</v>
      </c>
      <c r="AC2851" s="5">
        <v>0</v>
      </c>
      <c r="AD2851" s="5">
        <v>150</v>
      </c>
      <c r="AE2851" s="5">
        <v>136</v>
      </c>
      <c r="AF2851" s="5">
        <v>9</v>
      </c>
      <c r="AG2851" s="6">
        <v>6.617647058823529</v>
      </c>
      <c r="AH2851" s="6">
        <v>90.666666666666671</v>
      </c>
      <c r="AI2851" s="3"/>
      <c r="AJ2851" s="3"/>
    </row>
    <row r="2852" spans="1:36" hidden="1" x14ac:dyDescent="0.2">
      <c r="A2852" s="1" t="str">
        <f t="shared" si="44"/>
        <v>HarrogateIndian</v>
      </c>
      <c r="B2852" s="3" t="s">
        <v>427</v>
      </c>
      <c r="C2852" s="3" t="s">
        <v>428</v>
      </c>
      <c r="D2852" s="3" t="s">
        <v>710</v>
      </c>
      <c r="E2852" s="5">
        <v>587</v>
      </c>
      <c r="F2852" s="5">
        <v>6</v>
      </c>
      <c r="G2852" s="5">
        <v>6</v>
      </c>
      <c r="H2852" s="5">
        <v>6</v>
      </c>
      <c r="I2852" s="5">
        <v>6</v>
      </c>
      <c r="J2852" s="5">
        <v>37</v>
      </c>
      <c r="K2852" s="5">
        <v>45</v>
      </c>
      <c r="L2852" s="5">
        <v>0</v>
      </c>
      <c r="M2852" s="5">
        <v>0</v>
      </c>
      <c r="N2852" s="5">
        <v>0</v>
      </c>
      <c r="O2852" s="6">
        <v>1.0221465076660987</v>
      </c>
      <c r="P2852" s="6">
        <v>1.0221465076660987</v>
      </c>
      <c r="Q2852" s="6">
        <v>1.0221465076660987</v>
      </c>
      <c r="R2852" s="6">
        <v>1.0221465076660987</v>
      </c>
      <c r="S2852" s="6">
        <v>6.303236797274276</v>
      </c>
      <c r="T2852" s="6">
        <v>7.6660988074957412</v>
      </c>
      <c r="U2852" s="6">
        <v>0</v>
      </c>
      <c r="V2852" s="6">
        <v>0</v>
      </c>
      <c r="W2852" s="6">
        <v>0</v>
      </c>
      <c r="X2852" s="5">
        <v>301</v>
      </c>
      <c r="Y2852" s="5">
        <v>280</v>
      </c>
      <c r="Z2852" s="5">
        <v>10</v>
      </c>
      <c r="AA2852" s="5">
        <v>0</v>
      </c>
      <c r="AB2852" s="5">
        <v>0</v>
      </c>
      <c r="AC2852" s="5">
        <v>0</v>
      </c>
      <c r="AD2852" s="5">
        <v>301</v>
      </c>
      <c r="AE2852" s="5">
        <v>280</v>
      </c>
      <c r="AF2852" s="5">
        <v>10</v>
      </c>
      <c r="AG2852" s="6">
        <v>3.5714285714285716</v>
      </c>
      <c r="AH2852" s="6">
        <v>93.023255813953483</v>
      </c>
      <c r="AI2852" s="3"/>
      <c r="AJ2852" s="3"/>
    </row>
    <row r="2853" spans="1:36" hidden="1" x14ac:dyDescent="0.2">
      <c r="A2853" s="1" t="str">
        <f t="shared" si="44"/>
        <v>HarrogatePakistani</v>
      </c>
      <c r="B2853" s="3" t="s">
        <v>427</v>
      </c>
      <c r="C2853" s="3" t="s">
        <v>428</v>
      </c>
      <c r="D2853" s="3" t="s">
        <v>711</v>
      </c>
      <c r="E2853" s="5">
        <v>118</v>
      </c>
      <c r="F2853" s="5">
        <v>1</v>
      </c>
      <c r="G2853" s="5">
        <v>1</v>
      </c>
      <c r="H2853" s="5">
        <v>1</v>
      </c>
      <c r="I2853" s="5">
        <v>1</v>
      </c>
      <c r="J2853" s="5">
        <v>10</v>
      </c>
      <c r="K2853" s="5">
        <v>6</v>
      </c>
      <c r="L2853" s="5">
        <v>0</v>
      </c>
      <c r="M2853" s="5">
        <v>0</v>
      </c>
      <c r="N2853" s="5">
        <v>0</v>
      </c>
      <c r="O2853" s="6">
        <v>0.84745762711864403</v>
      </c>
      <c r="P2853" s="6">
        <v>0.84745762711864403</v>
      </c>
      <c r="Q2853" s="6">
        <v>0.84745762711864403</v>
      </c>
      <c r="R2853" s="6">
        <v>0.84745762711864403</v>
      </c>
      <c r="S2853" s="6">
        <v>8.4745762711864412</v>
      </c>
      <c r="T2853" s="6">
        <v>5.0847457627118642</v>
      </c>
      <c r="U2853" s="6">
        <v>0</v>
      </c>
      <c r="V2853" s="6">
        <v>0</v>
      </c>
      <c r="W2853" s="6">
        <v>0</v>
      </c>
      <c r="X2853" s="5">
        <v>61</v>
      </c>
      <c r="Y2853" s="5">
        <v>48</v>
      </c>
      <c r="Z2853" s="5">
        <v>0</v>
      </c>
      <c r="AA2853" s="5">
        <v>0</v>
      </c>
      <c r="AB2853" s="5">
        <v>0</v>
      </c>
      <c r="AC2853" s="5">
        <v>0</v>
      </c>
      <c r="AD2853" s="5">
        <v>61</v>
      </c>
      <c r="AE2853" s="5">
        <v>48</v>
      </c>
      <c r="AF2853" s="5">
        <v>0</v>
      </c>
      <c r="AG2853" s="6">
        <v>0</v>
      </c>
      <c r="AH2853" s="6">
        <v>78.688524590163937</v>
      </c>
      <c r="AI2853" s="3"/>
      <c r="AJ2853" s="3"/>
    </row>
    <row r="2854" spans="1:36" hidden="1" x14ac:dyDescent="0.2">
      <c r="A2854" s="1" t="str">
        <f t="shared" si="44"/>
        <v>HarrogateBangladeshi</v>
      </c>
      <c r="B2854" s="3" t="s">
        <v>427</v>
      </c>
      <c r="C2854" s="3" t="s">
        <v>428</v>
      </c>
      <c r="D2854" s="3" t="s">
        <v>712</v>
      </c>
      <c r="E2854" s="5">
        <v>68</v>
      </c>
      <c r="F2854" s="5">
        <v>8</v>
      </c>
      <c r="G2854" s="5">
        <v>8</v>
      </c>
      <c r="H2854" s="5">
        <v>8</v>
      </c>
      <c r="I2854" s="5">
        <v>8</v>
      </c>
      <c r="J2854" s="5">
        <v>14</v>
      </c>
      <c r="K2854" s="5">
        <v>1</v>
      </c>
      <c r="L2854" s="5">
        <v>0</v>
      </c>
      <c r="M2854" s="5">
        <v>0</v>
      </c>
      <c r="N2854" s="5">
        <v>0</v>
      </c>
      <c r="O2854" s="6">
        <v>11.764705882352942</v>
      </c>
      <c r="P2854" s="6">
        <v>11.764705882352942</v>
      </c>
      <c r="Q2854" s="6">
        <v>11.764705882352942</v>
      </c>
      <c r="R2854" s="6">
        <v>11.764705882352942</v>
      </c>
      <c r="S2854" s="6">
        <v>20.588235294117649</v>
      </c>
      <c r="T2854" s="6">
        <v>1.4705882352941178</v>
      </c>
      <c r="U2854" s="6">
        <v>0</v>
      </c>
      <c r="V2854" s="6">
        <v>0</v>
      </c>
      <c r="W2854" s="6">
        <v>0</v>
      </c>
      <c r="X2854" s="5">
        <v>28</v>
      </c>
      <c r="Y2854" s="5">
        <v>18</v>
      </c>
      <c r="Z2854" s="5">
        <v>0</v>
      </c>
      <c r="AA2854" s="5">
        <v>0</v>
      </c>
      <c r="AB2854" s="5">
        <v>0</v>
      </c>
      <c r="AC2854" s="5">
        <v>0</v>
      </c>
      <c r="AD2854" s="5">
        <v>28</v>
      </c>
      <c r="AE2854" s="5">
        <v>18</v>
      </c>
      <c r="AF2854" s="5">
        <v>0</v>
      </c>
      <c r="AG2854" s="6">
        <v>0</v>
      </c>
      <c r="AH2854" s="6">
        <v>64.285714285714292</v>
      </c>
      <c r="AI2854" s="3"/>
      <c r="AJ2854" s="3"/>
    </row>
    <row r="2855" spans="1:36" hidden="1" x14ac:dyDescent="0.2">
      <c r="A2855" s="1" t="str">
        <f t="shared" si="44"/>
        <v>HarrogateChinese</v>
      </c>
      <c r="B2855" s="3" t="s">
        <v>427</v>
      </c>
      <c r="C2855" s="3" t="s">
        <v>428</v>
      </c>
      <c r="D2855" s="3" t="s">
        <v>713</v>
      </c>
      <c r="E2855" s="5">
        <v>869</v>
      </c>
      <c r="F2855" s="5">
        <v>16</v>
      </c>
      <c r="G2855" s="5">
        <v>16</v>
      </c>
      <c r="H2855" s="5">
        <v>16</v>
      </c>
      <c r="I2855" s="5">
        <v>16</v>
      </c>
      <c r="J2855" s="5">
        <v>3</v>
      </c>
      <c r="K2855" s="5">
        <v>194</v>
      </c>
      <c r="L2855" s="5">
        <v>0</v>
      </c>
      <c r="M2855" s="5">
        <v>0</v>
      </c>
      <c r="N2855" s="5">
        <v>0</v>
      </c>
      <c r="O2855" s="6">
        <v>1.8411967779056386</v>
      </c>
      <c r="P2855" s="6">
        <v>1.8411967779056386</v>
      </c>
      <c r="Q2855" s="6">
        <v>1.8411967779056386</v>
      </c>
      <c r="R2855" s="6">
        <v>1.8411967779056386</v>
      </c>
      <c r="S2855" s="6">
        <v>0.34522439585730724</v>
      </c>
      <c r="T2855" s="6">
        <v>22.32451093210587</v>
      </c>
      <c r="U2855" s="6">
        <v>0</v>
      </c>
      <c r="V2855" s="6">
        <v>0</v>
      </c>
      <c r="W2855" s="6">
        <v>0</v>
      </c>
      <c r="X2855" s="5">
        <v>225</v>
      </c>
      <c r="Y2855" s="5">
        <v>207</v>
      </c>
      <c r="Z2855" s="5">
        <v>10</v>
      </c>
      <c r="AA2855" s="5">
        <v>0</v>
      </c>
      <c r="AB2855" s="5">
        <v>0</v>
      </c>
      <c r="AC2855" s="5">
        <v>0</v>
      </c>
      <c r="AD2855" s="5">
        <v>225</v>
      </c>
      <c r="AE2855" s="5">
        <v>207</v>
      </c>
      <c r="AF2855" s="5">
        <v>10</v>
      </c>
      <c r="AG2855" s="6">
        <v>4.8309178743961354</v>
      </c>
      <c r="AH2855" s="6">
        <v>92</v>
      </c>
      <c r="AI2855" s="3"/>
      <c r="AJ2855" s="3"/>
    </row>
    <row r="2856" spans="1:36" hidden="1" x14ac:dyDescent="0.2">
      <c r="A2856" s="1" t="str">
        <f t="shared" si="44"/>
        <v>HarrogateAsian Other</v>
      </c>
      <c r="B2856" s="3" t="s">
        <v>427</v>
      </c>
      <c r="C2856" s="3" t="s">
        <v>428</v>
      </c>
      <c r="D2856" s="3" t="s">
        <v>714</v>
      </c>
      <c r="E2856" s="5">
        <v>767</v>
      </c>
      <c r="F2856" s="5">
        <v>12</v>
      </c>
      <c r="G2856" s="5">
        <v>12</v>
      </c>
      <c r="H2856" s="5">
        <v>12</v>
      </c>
      <c r="I2856" s="5">
        <v>12</v>
      </c>
      <c r="J2856" s="5">
        <v>46</v>
      </c>
      <c r="K2856" s="5">
        <v>72</v>
      </c>
      <c r="L2856" s="5">
        <v>0</v>
      </c>
      <c r="M2856" s="5">
        <v>0</v>
      </c>
      <c r="N2856" s="5">
        <v>0</v>
      </c>
      <c r="O2856" s="6">
        <v>1.5645371577574967</v>
      </c>
      <c r="P2856" s="6">
        <v>1.5645371577574967</v>
      </c>
      <c r="Q2856" s="6">
        <v>1.5645371577574967</v>
      </c>
      <c r="R2856" s="6">
        <v>1.5645371577574967</v>
      </c>
      <c r="S2856" s="6">
        <v>5.9973924380704045</v>
      </c>
      <c r="T2856" s="6">
        <v>9.3872229465449806</v>
      </c>
      <c r="U2856" s="6">
        <v>0</v>
      </c>
      <c r="V2856" s="6">
        <v>0</v>
      </c>
      <c r="W2856" s="6">
        <v>0</v>
      </c>
      <c r="X2856" s="5">
        <v>372</v>
      </c>
      <c r="Y2856" s="5">
        <v>317</v>
      </c>
      <c r="Z2856" s="5">
        <v>10</v>
      </c>
      <c r="AA2856" s="5">
        <v>0</v>
      </c>
      <c r="AB2856" s="5">
        <v>0</v>
      </c>
      <c r="AC2856" s="5">
        <v>0</v>
      </c>
      <c r="AD2856" s="5">
        <v>372</v>
      </c>
      <c r="AE2856" s="5">
        <v>317</v>
      </c>
      <c r="AF2856" s="5">
        <v>10</v>
      </c>
      <c r="AG2856" s="6">
        <v>3.1545741324921135</v>
      </c>
      <c r="AH2856" s="6">
        <v>85.215053763440864</v>
      </c>
      <c r="AI2856" s="3"/>
      <c r="AJ2856" s="3"/>
    </row>
    <row r="2857" spans="1:36" hidden="1" x14ac:dyDescent="0.2">
      <c r="A2857" s="1" t="str">
        <f t="shared" si="44"/>
        <v>HarrogateBlack African</v>
      </c>
      <c r="B2857" s="3" t="s">
        <v>427</v>
      </c>
      <c r="C2857" s="3" t="s">
        <v>428</v>
      </c>
      <c r="D2857" s="3" t="s">
        <v>715</v>
      </c>
      <c r="E2857" s="5">
        <v>624</v>
      </c>
      <c r="F2857" s="5">
        <v>17</v>
      </c>
      <c r="G2857" s="5">
        <v>17</v>
      </c>
      <c r="H2857" s="5">
        <v>17</v>
      </c>
      <c r="I2857" s="5">
        <v>17</v>
      </c>
      <c r="J2857" s="5">
        <v>21</v>
      </c>
      <c r="K2857" s="5">
        <v>36</v>
      </c>
      <c r="L2857" s="5">
        <v>0</v>
      </c>
      <c r="M2857" s="5">
        <v>0</v>
      </c>
      <c r="N2857" s="5">
        <v>0</v>
      </c>
      <c r="O2857" s="6">
        <v>2.7243589743589745</v>
      </c>
      <c r="P2857" s="6">
        <v>2.7243589743589745</v>
      </c>
      <c r="Q2857" s="6">
        <v>2.7243589743589745</v>
      </c>
      <c r="R2857" s="6">
        <v>2.7243589743589745</v>
      </c>
      <c r="S2857" s="6">
        <v>3.3653846153846154</v>
      </c>
      <c r="T2857" s="6">
        <v>5.7692307692307692</v>
      </c>
      <c r="U2857" s="6">
        <v>0</v>
      </c>
      <c r="V2857" s="6">
        <v>0</v>
      </c>
      <c r="W2857" s="6">
        <v>0</v>
      </c>
      <c r="X2857" s="5">
        <v>290</v>
      </c>
      <c r="Y2857" s="5">
        <v>266</v>
      </c>
      <c r="Z2857" s="5">
        <v>17</v>
      </c>
      <c r="AA2857" s="5">
        <v>0</v>
      </c>
      <c r="AB2857" s="5">
        <v>0</v>
      </c>
      <c r="AC2857" s="5">
        <v>0</v>
      </c>
      <c r="AD2857" s="5">
        <v>290</v>
      </c>
      <c r="AE2857" s="5">
        <v>266</v>
      </c>
      <c r="AF2857" s="5">
        <v>17</v>
      </c>
      <c r="AG2857" s="6">
        <v>6.3909774436090228</v>
      </c>
      <c r="AH2857" s="6">
        <v>91.724137931034477</v>
      </c>
      <c r="AI2857" s="3"/>
      <c r="AJ2857" s="3"/>
    </row>
    <row r="2858" spans="1:36" hidden="1" x14ac:dyDescent="0.2">
      <c r="A2858" s="1" t="str">
        <f t="shared" si="44"/>
        <v>HarrogateBlack Caribbean</v>
      </c>
      <c r="B2858" s="3" t="s">
        <v>427</v>
      </c>
      <c r="C2858" s="3" t="s">
        <v>428</v>
      </c>
      <c r="D2858" s="3" t="s">
        <v>716</v>
      </c>
      <c r="E2858" s="5">
        <v>148</v>
      </c>
      <c r="F2858" s="5">
        <v>6</v>
      </c>
      <c r="G2858" s="5">
        <v>6</v>
      </c>
      <c r="H2858" s="5">
        <v>6</v>
      </c>
      <c r="I2858" s="5">
        <v>6</v>
      </c>
      <c r="J2858" s="5">
        <v>2</v>
      </c>
      <c r="K2858" s="5">
        <v>13</v>
      </c>
      <c r="L2858" s="5">
        <v>0</v>
      </c>
      <c r="M2858" s="5">
        <v>0</v>
      </c>
      <c r="N2858" s="5">
        <v>0</v>
      </c>
      <c r="O2858" s="6">
        <v>4.0540540540540544</v>
      </c>
      <c r="P2858" s="6">
        <v>4.0540540540540544</v>
      </c>
      <c r="Q2858" s="6">
        <v>4.0540540540540544</v>
      </c>
      <c r="R2858" s="6">
        <v>4.0540540540540544</v>
      </c>
      <c r="S2858" s="6">
        <v>1.3513513513513513</v>
      </c>
      <c r="T2858" s="6">
        <v>8.7837837837837842</v>
      </c>
      <c r="U2858" s="6">
        <v>0</v>
      </c>
      <c r="V2858" s="6">
        <v>0</v>
      </c>
      <c r="W2858" s="6">
        <v>0</v>
      </c>
      <c r="X2858" s="5">
        <v>75</v>
      </c>
      <c r="Y2858" s="5">
        <v>71</v>
      </c>
      <c r="Z2858" s="5">
        <v>8</v>
      </c>
      <c r="AA2858" s="5">
        <v>0</v>
      </c>
      <c r="AB2858" s="5">
        <v>0</v>
      </c>
      <c r="AC2858" s="5">
        <v>0</v>
      </c>
      <c r="AD2858" s="5">
        <v>75</v>
      </c>
      <c r="AE2858" s="5">
        <v>71</v>
      </c>
      <c r="AF2858" s="5">
        <v>8</v>
      </c>
      <c r="AG2858" s="6">
        <v>11.267605633802816</v>
      </c>
      <c r="AH2858" s="6">
        <v>94.666666666666671</v>
      </c>
      <c r="AI2858" s="3"/>
      <c r="AJ2858" s="3"/>
    </row>
    <row r="2859" spans="1:36" hidden="1" x14ac:dyDescent="0.2">
      <c r="A2859" s="1" t="str">
        <f t="shared" si="44"/>
        <v>HarrogateBlack Other</v>
      </c>
      <c r="B2859" s="3" t="s">
        <v>427</v>
      </c>
      <c r="C2859" s="3" t="s">
        <v>428</v>
      </c>
      <c r="D2859" s="3" t="s">
        <v>717</v>
      </c>
      <c r="E2859" s="5">
        <v>375</v>
      </c>
      <c r="F2859" s="5">
        <v>8</v>
      </c>
      <c r="G2859" s="5">
        <v>8</v>
      </c>
      <c r="H2859" s="5">
        <v>8</v>
      </c>
      <c r="I2859" s="5">
        <v>8</v>
      </c>
      <c r="J2859" s="5">
        <v>1</v>
      </c>
      <c r="K2859" s="5">
        <v>50</v>
      </c>
      <c r="L2859" s="5">
        <v>0</v>
      </c>
      <c r="M2859" s="5">
        <v>0</v>
      </c>
      <c r="N2859" s="5">
        <v>0</v>
      </c>
      <c r="O2859" s="6">
        <v>2.1333333333333333</v>
      </c>
      <c r="P2859" s="6">
        <v>2.1333333333333333</v>
      </c>
      <c r="Q2859" s="6">
        <v>2.1333333333333333</v>
      </c>
      <c r="R2859" s="6">
        <v>2.1333333333333333</v>
      </c>
      <c r="S2859" s="6">
        <v>0.26666666666666666</v>
      </c>
      <c r="T2859" s="6">
        <v>13.333333333333334</v>
      </c>
      <c r="U2859" s="6">
        <v>0</v>
      </c>
      <c r="V2859" s="6">
        <v>0</v>
      </c>
      <c r="W2859" s="6">
        <v>0</v>
      </c>
      <c r="X2859" s="5">
        <v>192</v>
      </c>
      <c r="Y2859" s="5">
        <v>178</v>
      </c>
      <c r="Z2859" s="5">
        <v>8</v>
      </c>
      <c r="AA2859" s="5">
        <v>0</v>
      </c>
      <c r="AB2859" s="5">
        <v>0</v>
      </c>
      <c r="AC2859" s="5">
        <v>0</v>
      </c>
      <c r="AD2859" s="5">
        <v>192</v>
      </c>
      <c r="AE2859" s="5">
        <v>178</v>
      </c>
      <c r="AF2859" s="5">
        <v>8</v>
      </c>
      <c r="AG2859" s="6">
        <v>4.4943820224719104</v>
      </c>
      <c r="AH2859" s="6">
        <v>92.708333333333329</v>
      </c>
      <c r="AI2859" s="3"/>
      <c r="AJ2859" s="3"/>
    </row>
    <row r="2860" spans="1:36" hidden="1" x14ac:dyDescent="0.2">
      <c r="A2860" s="1" t="str">
        <f t="shared" si="44"/>
        <v>HarrogateArab</v>
      </c>
      <c r="B2860" s="3" t="s">
        <v>427</v>
      </c>
      <c r="C2860" s="3" t="s">
        <v>428</v>
      </c>
      <c r="D2860" s="3" t="s">
        <v>699</v>
      </c>
      <c r="E2860" s="5">
        <v>129</v>
      </c>
      <c r="F2860" s="5">
        <v>0</v>
      </c>
      <c r="G2860" s="5">
        <v>0</v>
      </c>
      <c r="H2860" s="5">
        <v>0</v>
      </c>
      <c r="I2860" s="5">
        <v>0</v>
      </c>
      <c r="J2860" s="5">
        <v>4</v>
      </c>
      <c r="K2860" s="5">
        <v>20</v>
      </c>
      <c r="L2860" s="5">
        <v>0</v>
      </c>
      <c r="M2860" s="5">
        <v>0</v>
      </c>
      <c r="N2860" s="5">
        <v>0</v>
      </c>
      <c r="O2860" s="6">
        <v>0</v>
      </c>
      <c r="P2860" s="6">
        <v>0</v>
      </c>
      <c r="Q2860" s="6">
        <v>0</v>
      </c>
      <c r="R2860" s="6">
        <v>0</v>
      </c>
      <c r="S2860" s="6">
        <v>3.1007751937984498</v>
      </c>
      <c r="T2860" s="6">
        <v>15.503875968992247</v>
      </c>
      <c r="U2860" s="6">
        <v>0</v>
      </c>
      <c r="V2860" s="6">
        <v>0</v>
      </c>
      <c r="W2860" s="6">
        <v>0</v>
      </c>
      <c r="X2860" s="5">
        <v>40</v>
      </c>
      <c r="Y2860" s="5">
        <v>37</v>
      </c>
      <c r="Z2860" s="5">
        <v>1</v>
      </c>
      <c r="AA2860" s="5">
        <v>0</v>
      </c>
      <c r="AB2860" s="5">
        <v>0</v>
      </c>
      <c r="AC2860" s="5">
        <v>0</v>
      </c>
      <c r="AD2860" s="5">
        <v>40</v>
      </c>
      <c r="AE2860" s="5">
        <v>37</v>
      </c>
      <c r="AF2860" s="5">
        <v>1</v>
      </c>
      <c r="AG2860" s="6">
        <v>2.7027027027027026</v>
      </c>
      <c r="AH2860" s="6">
        <v>92.5</v>
      </c>
      <c r="AI2860" s="3"/>
      <c r="AJ2860" s="3"/>
    </row>
    <row r="2861" spans="1:36" hidden="1" x14ac:dyDescent="0.2">
      <c r="A2861" s="1" t="str">
        <f t="shared" si="44"/>
        <v>HarrogateOther</v>
      </c>
      <c r="B2861" s="3" t="s">
        <v>427</v>
      </c>
      <c r="C2861" s="3" t="s">
        <v>428</v>
      </c>
      <c r="D2861" s="3" t="s">
        <v>718</v>
      </c>
      <c r="E2861" s="5">
        <v>333</v>
      </c>
      <c r="F2861" s="5">
        <v>1</v>
      </c>
      <c r="G2861" s="5">
        <v>1</v>
      </c>
      <c r="H2861" s="5">
        <v>1</v>
      </c>
      <c r="I2861" s="5">
        <v>1</v>
      </c>
      <c r="J2861" s="5">
        <v>1</v>
      </c>
      <c r="K2861" s="5">
        <v>69</v>
      </c>
      <c r="L2861" s="5">
        <v>0</v>
      </c>
      <c r="M2861" s="5">
        <v>0</v>
      </c>
      <c r="N2861" s="5">
        <v>0</v>
      </c>
      <c r="O2861" s="6">
        <v>0.3003003003003003</v>
      </c>
      <c r="P2861" s="6">
        <v>0.3003003003003003</v>
      </c>
      <c r="Q2861" s="6">
        <v>0.3003003003003003</v>
      </c>
      <c r="R2861" s="6">
        <v>0.3003003003003003</v>
      </c>
      <c r="S2861" s="6">
        <v>0.3003003003003003</v>
      </c>
      <c r="T2861" s="6">
        <v>20.72072072072072</v>
      </c>
      <c r="U2861" s="6">
        <v>0</v>
      </c>
      <c r="V2861" s="6">
        <v>0</v>
      </c>
      <c r="W2861" s="6">
        <v>0</v>
      </c>
      <c r="X2861" s="5">
        <v>142</v>
      </c>
      <c r="Y2861" s="5">
        <v>126</v>
      </c>
      <c r="Z2861" s="5">
        <v>3</v>
      </c>
      <c r="AA2861" s="5">
        <v>0</v>
      </c>
      <c r="AB2861" s="5">
        <v>0</v>
      </c>
      <c r="AC2861" s="5">
        <v>0</v>
      </c>
      <c r="AD2861" s="5">
        <v>142</v>
      </c>
      <c r="AE2861" s="5">
        <v>126</v>
      </c>
      <c r="AF2861" s="5">
        <v>3</v>
      </c>
      <c r="AG2861" s="6">
        <v>2.3809523809523809</v>
      </c>
      <c r="AH2861" s="6">
        <v>88.732394366197184</v>
      </c>
      <c r="AI2861" s="3"/>
      <c r="AJ2861" s="3"/>
    </row>
    <row r="2862" spans="1:36" x14ac:dyDescent="0.2">
      <c r="A2862" s="1" t="str">
        <f t="shared" si="44"/>
        <v>HarrowAll people</v>
      </c>
      <c r="B2862" s="3" t="s">
        <v>659</v>
      </c>
      <c r="C2862" s="3" t="s">
        <v>660</v>
      </c>
      <c r="D2862" s="3" t="s">
        <v>700</v>
      </c>
      <c r="E2862" s="5">
        <v>239056</v>
      </c>
      <c r="F2862" s="5">
        <v>0</v>
      </c>
      <c r="G2862" s="5">
        <v>9507</v>
      </c>
      <c r="H2862" s="5">
        <v>0</v>
      </c>
      <c r="I2862" s="5">
        <v>0</v>
      </c>
      <c r="J2862" s="5">
        <v>0</v>
      </c>
      <c r="K2862" s="5">
        <v>11562</v>
      </c>
      <c r="L2862" s="5">
        <v>1717</v>
      </c>
      <c r="M2862" s="5">
        <v>0</v>
      </c>
      <c r="N2862" s="5">
        <v>0</v>
      </c>
      <c r="O2862" s="6">
        <v>0</v>
      </c>
      <c r="P2862" s="6">
        <v>3.9768924436115389</v>
      </c>
      <c r="Q2862" s="6">
        <v>0</v>
      </c>
      <c r="R2862" s="6">
        <v>0</v>
      </c>
      <c r="S2862" s="6">
        <v>0</v>
      </c>
      <c r="T2862" s="6">
        <v>4.8365236597282646</v>
      </c>
      <c r="U2862" s="6">
        <v>0.71824175088682152</v>
      </c>
      <c r="V2862" s="6">
        <v>0</v>
      </c>
      <c r="W2862" s="6">
        <v>0</v>
      </c>
      <c r="X2862" s="5">
        <v>85677</v>
      </c>
      <c r="Y2862" s="5">
        <v>73369</v>
      </c>
      <c r="Z2862" s="5">
        <v>4639</v>
      </c>
      <c r="AA2862" s="5">
        <v>0</v>
      </c>
      <c r="AB2862" s="5">
        <v>0</v>
      </c>
      <c r="AC2862" s="5">
        <v>0</v>
      </c>
      <c r="AD2862" s="5">
        <v>85677</v>
      </c>
      <c r="AE2862" s="5">
        <v>73369</v>
      </c>
      <c r="AF2862" s="5">
        <v>4639</v>
      </c>
      <c r="AG2862" s="6">
        <v>6.3228338944240754</v>
      </c>
      <c r="AH2862" s="6">
        <v>85.634417638339343</v>
      </c>
      <c r="AI2862" s="3"/>
      <c r="AJ2862" s="3"/>
    </row>
    <row r="2863" spans="1:36" hidden="1" x14ac:dyDescent="0.2">
      <c r="A2863" s="1" t="str">
        <f t="shared" si="44"/>
        <v>HarrowWhite British</v>
      </c>
      <c r="B2863" s="3" t="s">
        <v>659</v>
      </c>
      <c r="C2863" s="3" t="s">
        <v>660</v>
      </c>
      <c r="D2863" s="3" t="s">
        <v>701</v>
      </c>
      <c r="E2863" s="5">
        <v>73826</v>
      </c>
      <c r="F2863" s="5">
        <v>0</v>
      </c>
      <c r="G2863" s="5">
        <v>3156</v>
      </c>
      <c r="H2863" s="5">
        <v>0</v>
      </c>
      <c r="I2863" s="5">
        <v>0</v>
      </c>
      <c r="J2863" s="5">
        <v>0</v>
      </c>
      <c r="K2863" s="5">
        <v>4484</v>
      </c>
      <c r="L2863" s="5">
        <v>806</v>
      </c>
      <c r="M2863" s="5">
        <v>0</v>
      </c>
      <c r="N2863" s="5">
        <v>0</v>
      </c>
      <c r="O2863" s="6">
        <v>0</v>
      </c>
      <c r="P2863" s="6">
        <v>4.2749166960149543</v>
      </c>
      <c r="Q2863" s="6">
        <v>0</v>
      </c>
      <c r="R2863" s="6">
        <v>0</v>
      </c>
      <c r="S2863" s="6">
        <v>0</v>
      </c>
      <c r="T2863" s="6">
        <v>6.0737409584699158</v>
      </c>
      <c r="U2863" s="6">
        <v>1.0917562918213095</v>
      </c>
      <c r="V2863" s="6">
        <v>0</v>
      </c>
      <c r="W2863" s="6">
        <v>0</v>
      </c>
      <c r="X2863" s="5">
        <v>20465</v>
      </c>
      <c r="Y2863" s="5">
        <v>17956</v>
      </c>
      <c r="Z2863" s="5">
        <v>1006</v>
      </c>
      <c r="AA2863" s="5">
        <v>0</v>
      </c>
      <c r="AB2863" s="5">
        <v>0</v>
      </c>
      <c r="AC2863" s="5">
        <v>0</v>
      </c>
      <c r="AD2863" s="5">
        <v>20465</v>
      </c>
      <c r="AE2863" s="5">
        <v>17956</v>
      </c>
      <c r="AF2863" s="5">
        <v>1006</v>
      </c>
      <c r="AG2863" s="6">
        <v>5.6025840944531078</v>
      </c>
      <c r="AH2863" s="6">
        <v>87.740043977522603</v>
      </c>
      <c r="AI2863" s="3"/>
      <c r="AJ2863" s="3"/>
    </row>
    <row r="2864" spans="1:36" hidden="1" x14ac:dyDescent="0.2">
      <c r="A2864" s="1" t="str">
        <f t="shared" si="44"/>
        <v>HarrowMinorities - all other than White British</v>
      </c>
      <c r="B2864" s="3" t="s">
        <v>659</v>
      </c>
      <c r="C2864" s="3" t="s">
        <v>660</v>
      </c>
      <c r="D2864" s="3" t="s">
        <v>702</v>
      </c>
      <c r="E2864" s="5">
        <v>165230</v>
      </c>
      <c r="F2864" s="5">
        <v>0</v>
      </c>
      <c r="G2864" s="5">
        <v>6351</v>
      </c>
      <c r="H2864" s="5">
        <v>0</v>
      </c>
      <c r="I2864" s="5">
        <v>0</v>
      </c>
      <c r="J2864" s="5">
        <v>0</v>
      </c>
      <c r="K2864" s="5">
        <v>7078</v>
      </c>
      <c r="L2864" s="5">
        <v>911</v>
      </c>
      <c r="M2864" s="5">
        <v>0</v>
      </c>
      <c r="N2864" s="5">
        <v>0</v>
      </c>
      <c r="O2864" s="6">
        <v>0</v>
      </c>
      <c r="P2864" s="6">
        <v>3.843732978272711</v>
      </c>
      <c r="Q2864" s="6">
        <v>0</v>
      </c>
      <c r="R2864" s="6">
        <v>0</v>
      </c>
      <c r="S2864" s="6">
        <v>0</v>
      </c>
      <c r="T2864" s="6">
        <v>4.2837257156690676</v>
      </c>
      <c r="U2864" s="6">
        <v>0.5513526599285844</v>
      </c>
      <c r="V2864" s="6">
        <v>0</v>
      </c>
      <c r="W2864" s="6">
        <v>0</v>
      </c>
      <c r="X2864" s="5">
        <v>65212</v>
      </c>
      <c r="Y2864" s="5">
        <v>55413</v>
      </c>
      <c r="Z2864" s="5">
        <v>3633</v>
      </c>
      <c r="AA2864" s="5">
        <v>0</v>
      </c>
      <c r="AB2864" s="5">
        <v>0</v>
      </c>
      <c r="AC2864" s="5">
        <v>0</v>
      </c>
      <c r="AD2864" s="5">
        <v>65212</v>
      </c>
      <c r="AE2864" s="5">
        <v>55413</v>
      </c>
      <c r="AF2864" s="5">
        <v>3633</v>
      </c>
      <c r="AG2864" s="6">
        <v>6.5562232689080178</v>
      </c>
      <c r="AH2864" s="6">
        <v>84.973624486290873</v>
      </c>
      <c r="AI2864" s="3"/>
      <c r="AJ2864" s="3"/>
    </row>
    <row r="2865" spans="1:36" hidden="1" x14ac:dyDescent="0.2">
      <c r="A2865" s="1" t="str">
        <f t="shared" si="44"/>
        <v>HarrowWhite Irish</v>
      </c>
      <c r="B2865" s="3" t="s">
        <v>659</v>
      </c>
      <c r="C2865" s="3" t="s">
        <v>660</v>
      </c>
      <c r="D2865" s="3" t="s">
        <v>703</v>
      </c>
      <c r="E2865" s="5">
        <v>7336</v>
      </c>
      <c r="F2865" s="5">
        <v>0</v>
      </c>
      <c r="G2865" s="5">
        <v>302</v>
      </c>
      <c r="H2865" s="5">
        <v>0</v>
      </c>
      <c r="I2865" s="5">
        <v>0</v>
      </c>
      <c r="J2865" s="5">
        <v>0</v>
      </c>
      <c r="K2865" s="5">
        <v>364</v>
      </c>
      <c r="L2865" s="5">
        <v>38</v>
      </c>
      <c r="M2865" s="5">
        <v>0</v>
      </c>
      <c r="N2865" s="5">
        <v>0</v>
      </c>
      <c r="O2865" s="6">
        <v>0</v>
      </c>
      <c r="P2865" s="6">
        <v>4.1166848418756814</v>
      </c>
      <c r="Q2865" s="6">
        <v>0</v>
      </c>
      <c r="R2865" s="6">
        <v>0</v>
      </c>
      <c r="S2865" s="6">
        <v>0</v>
      </c>
      <c r="T2865" s="6">
        <v>4.9618320610687023</v>
      </c>
      <c r="U2865" s="6">
        <v>0.51799345692475462</v>
      </c>
      <c r="V2865" s="6">
        <v>0</v>
      </c>
      <c r="W2865" s="6">
        <v>0</v>
      </c>
      <c r="X2865" s="5">
        <v>2420</v>
      </c>
      <c r="Y2865" s="5">
        <v>2163</v>
      </c>
      <c r="Z2865" s="5">
        <v>94</v>
      </c>
      <c r="AA2865" s="5">
        <v>0</v>
      </c>
      <c r="AB2865" s="5">
        <v>0</v>
      </c>
      <c r="AC2865" s="5">
        <v>0</v>
      </c>
      <c r="AD2865" s="5">
        <v>2420</v>
      </c>
      <c r="AE2865" s="5">
        <v>2163</v>
      </c>
      <c r="AF2865" s="5">
        <v>94</v>
      </c>
      <c r="AG2865" s="6">
        <v>4.3458159963014333</v>
      </c>
      <c r="AH2865" s="6">
        <v>89.380165289256198</v>
      </c>
      <c r="AI2865" s="3"/>
      <c r="AJ2865" s="3"/>
    </row>
    <row r="2866" spans="1:36" hidden="1" x14ac:dyDescent="0.2">
      <c r="A2866" s="1" t="str">
        <f t="shared" si="44"/>
        <v>HarrowWhite Gyspy or Irish Traveller</v>
      </c>
      <c r="B2866" s="3" t="s">
        <v>659</v>
      </c>
      <c r="C2866" s="3" t="s">
        <v>660</v>
      </c>
      <c r="D2866" s="3" t="s">
        <v>704</v>
      </c>
      <c r="E2866" s="5">
        <v>181</v>
      </c>
      <c r="F2866" s="5">
        <v>0</v>
      </c>
      <c r="G2866" s="5">
        <v>16</v>
      </c>
      <c r="H2866" s="5">
        <v>0</v>
      </c>
      <c r="I2866" s="5">
        <v>0</v>
      </c>
      <c r="J2866" s="5">
        <v>0</v>
      </c>
      <c r="K2866" s="5">
        <v>6</v>
      </c>
      <c r="L2866" s="5">
        <v>4</v>
      </c>
      <c r="M2866" s="5">
        <v>0</v>
      </c>
      <c r="N2866" s="5">
        <v>0</v>
      </c>
      <c r="O2866" s="6">
        <v>0</v>
      </c>
      <c r="P2866" s="6">
        <v>8.8397790055248624</v>
      </c>
      <c r="Q2866" s="6">
        <v>0</v>
      </c>
      <c r="R2866" s="6">
        <v>0</v>
      </c>
      <c r="S2866" s="6">
        <v>0</v>
      </c>
      <c r="T2866" s="6">
        <v>3.3149171270718232</v>
      </c>
      <c r="U2866" s="6">
        <v>2.2099447513812156</v>
      </c>
      <c r="V2866" s="6">
        <v>0</v>
      </c>
      <c r="W2866" s="6">
        <v>0</v>
      </c>
      <c r="X2866" s="5">
        <v>54</v>
      </c>
      <c r="Y2866" s="5">
        <v>17</v>
      </c>
      <c r="Z2866" s="5">
        <v>5</v>
      </c>
      <c r="AA2866" s="5">
        <v>0</v>
      </c>
      <c r="AB2866" s="5">
        <v>0</v>
      </c>
      <c r="AC2866" s="5">
        <v>0</v>
      </c>
      <c r="AD2866" s="5">
        <v>54</v>
      </c>
      <c r="AE2866" s="5">
        <v>17</v>
      </c>
      <c r="AF2866" s="5">
        <v>5</v>
      </c>
      <c r="AG2866" s="6">
        <v>29.411764705882351</v>
      </c>
      <c r="AH2866" s="6">
        <v>31.481481481481481</v>
      </c>
      <c r="AI2866" s="3"/>
      <c r="AJ2866" s="3"/>
    </row>
    <row r="2867" spans="1:36" hidden="1" x14ac:dyDescent="0.2">
      <c r="A2867" s="1" t="str">
        <f t="shared" si="44"/>
        <v>HarrowWhite Other</v>
      </c>
      <c r="B2867" s="3" t="s">
        <v>659</v>
      </c>
      <c r="C2867" s="3" t="s">
        <v>660</v>
      </c>
      <c r="D2867" s="3" t="s">
        <v>705</v>
      </c>
      <c r="E2867" s="5">
        <v>19648</v>
      </c>
      <c r="F2867" s="5">
        <v>0</v>
      </c>
      <c r="G2867" s="5">
        <v>612</v>
      </c>
      <c r="H2867" s="5">
        <v>0</v>
      </c>
      <c r="I2867" s="5">
        <v>0</v>
      </c>
      <c r="J2867" s="5">
        <v>0</v>
      </c>
      <c r="K2867" s="5">
        <v>735</v>
      </c>
      <c r="L2867" s="5">
        <v>172</v>
      </c>
      <c r="M2867" s="5">
        <v>0</v>
      </c>
      <c r="N2867" s="5">
        <v>0</v>
      </c>
      <c r="O2867" s="6">
        <v>0</v>
      </c>
      <c r="P2867" s="6">
        <v>3.1148208469055376</v>
      </c>
      <c r="Q2867" s="6">
        <v>0</v>
      </c>
      <c r="R2867" s="6">
        <v>0</v>
      </c>
      <c r="S2867" s="6">
        <v>0</v>
      </c>
      <c r="T2867" s="6">
        <v>3.7408387622149837</v>
      </c>
      <c r="U2867" s="6">
        <v>0.87540716612377845</v>
      </c>
      <c r="V2867" s="6">
        <v>0</v>
      </c>
      <c r="W2867" s="6">
        <v>0</v>
      </c>
      <c r="X2867" s="5">
        <v>10392</v>
      </c>
      <c r="Y2867" s="5">
        <v>9044</v>
      </c>
      <c r="Z2867" s="5">
        <v>434</v>
      </c>
      <c r="AA2867" s="5">
        <v>0</v>
      </c>
      <c r="AB2867" s="5">
        <v>0</v>
      </c>
      <c r="AC2867" s="5">
        <v>0</v>
      </c>
      <c r="AD2867" s="5">
        <v>10392</v>
      </c>
      <c r="AE2867" s="5">
        <v>9044</v>
      </c>
      <c r="AF2867" s="5">
        <v>434</v>
      </c>
      <c r="AG2867" s="6">
        <v>4.7987616099071211</v>
      </c>
      <c r="AH2867" s="6">
        <v>87.028483448806767</v>
      </c>
      <c r="AI2867" s="3"/>
      <c r="AJ2867" s="3"/>
    </row>
    <row r="2868" spans="1:36" hidden="1" x14ac:dyDescent="0.2">
      <c r="A2868" s="1" t="str">
        <f t="shared" si="44"/>
        <v>HarrowMixed White and Black Caribbean</v>
      </c>
      <c r="B2868" s="3" t="s">
        <v>659</v>
      </c>
      <c r="C2868" s="3" t="s">
        <v>660</v>
      </c>
      <c r="D2868" s="3" t="s">
        <v>706</v>
      </c>
      <c r="E2868" s="5">
        <v>2344</v>
      </c>
      <c r="F2868" s="5">
        <v>0</v>
      </c>
      <c r="G2868" s="5">
        <v>174</v>
      </c>
      <c r="H2868" s="5">
        <v>0</v>
      </c>
      <c r="I2868" s="5">
        <v>0</v>
      </c>
      <c r="J2868" s="5">
        <v>0</v>
      </c>
      <c r="K2868" s="5">
        <v>163</v>
      </c>
      <c r="L2868" s="5">
        <v>19</v>
      </c>
      <c r="M2868" s="5">
        <v>0</v>
      </c>
      <c r="N2868" s="5">
        <v>0</v>
      </c>
      <c r="O2868" s="6">
        <v>0</v>
      </c>
      <c r="P2868" s="6">
        <v>7.4232081911262799</v>
      </c>
      <c r="Q2868" s="6">
        <v>0</v>
      </c>
      <c r="R2868" s="6">
        <v>0</v>
      </c>
      <c r="S2868" s="6">
        <v>0</v>
      </c>
      <c r="T2868" s="6">
        <v>6.9539249146757678</v>
      </c>
      <c r="U2868" s="6">
        <v>0.81058020477815695</v>
      </c>
      <c r="V2868" s="6">
        <v>0</v>
      </c>
      <c r="W2868" s="6">
        <v>0</v>
      </c>
      <c r="X2868" s="5">
        <v>501</v>
      </c>
      <c r="Y2868" s="5">
        <v>407</v>
      </c>
      <c r="Z2868" s="5">
        <v>58</v>
      </c>
      <c r="AA2868" s="5">
        <v>0</v>
      </c>
      <c r="AB2868" s="5">
        <v>0</v>
      </c>
      <c r="AC2868" s="5">
        <v>0</v>
      </c>
      <c r="AD2868" s="5">
        <v>501</v>
      </c>
      <c r="AE2868" s="5">
        <v>407</v>
      </c>
      <c r="AF2868" s="5">
        <v>58</v>
      </c>
      <c r="AG2868" s="6">
        <v>14.25061425061425</v>
      </c>
      <c r="AH2868" s="6">
        <v>81.237524950099797</v>
      </c>
      <c r="AI2868" s="3"/>
      <c r="AJ2868" s="3"/>
    </row>
    <row r="2869" spans="1:36" hidden="1" x14ac:dyDescent="0.2">
      <c r="A2869" s="1" t="str">
        <f t="shared" si="44"/>
        <v>HarrowMixed White and Black African</v>
      </c>
      <c r="B2869" s="3" t="s">
        <v>659</v>
      </c>
      <c r="C2869" s="3" t="s">
        <v>660</v>
      </c>
      <c r="D2869" s="3" t="s">
        <v>707</v>
      </c>
      <c r="E2869" s="5">
        <v>1053</v>
      </c>
      <c r="F2869" s="5">
        <v>0</v>
      </c>
      <c r="G2869" s="5">
        <v>78</v>
      </c>
      <c r="H2869" s="5">
        <v>0</v>
      </c>
      <c r="I2869" s="5">
        <v>0</v>
      </c>
      <c r="J2869" s="5">
        <v>0</v>
      </c>
      <c r="K2869" s="5">
        <v>63</v>
      </c>
      <c r="L2869" s="5">
        <v>11</v>
      </c>
      <c r="M2869" s="5">
        <v>0</v>
      </c>
      <c r="N2869" s="5">
        <v>0</v>
      </c>
      <c r="O2869" s="6">
        <v>0</v>
      </c>
      <c r="P2869" s="6">
        <v>7.4074074074074074</v>
      </c>
      <c r="Q2869" s="6">
        <v>0</v>
      </c>
      <c r="R2869" s="6">
        <v>0</v>
      </c>
      <c r="S2869" s="6">
        <v>0</v>
      </c>
      <c r="T2869" s="6">
        <v>5.982905982905983</v>
      </c>
      <c r="U2869" s="6">
        <v>1.0446343779677112</v>
      </c>
      <c r="V2869" s="6">
        <v>0</v>
      </c>
      <c r="W2869" s="6">
        <v>0</v>
      </c>
      <c r="X2869" s="5">
        <v>306</v>
      </c>
      <c r="Y2869" s="5">
        <v>222</v>
      </c>
      <c r="Z2869" s="5">
        <v>27</v>
      </c>
      <c r="AA2869" s="5">
        <v>0</v>
      </c>
      <c r="AB2869" s="5">
        <v>0</v>
      </c>
      <c r="AC2869" s="5">
        <v>0</v>
      </c>
      <c r="AD2869" s="5">
        <v>306</v>
      </c>
      <c r="AE2869" s="5">
        <v>222</v>
      </c>
      <c r="AF2869" s="5">
        <v>27</v>
      </c>
      <c r="AG2869" s="6">
        <v>12.162162162162161</v>
      </c>
      <c r="AH2869" s="6">
        <v>72.549019607843135</v>
      </c>
      <c r="AI2869" s="3"/>
      <c r="AJ2869" s="3"/>
    </row>
    <row r="2870" spans="1:36" hidden="1" x14ac:dyDescent="0.2">
      <c r="A2870" s="1" t="str">
        <f t="shared" si="44"/>
        <v>HarrowMixed White and Asian</v>
      </c>
      <c r="B2870" s="3" t="s">
        <v>659</v>
      </c>
      <c r="C2870" s="3" t="s">
        <v>660</v>
      </c>
      <c r="D2870" s="3" t="s">
        <v>708</v>
      </c>
      <c r="E2870" s="5">
        <v>3417</v>
      </c>
      <c r="F2870" s="5">
        <v>0</v>
      </c>
      <c r="G2870" s="5">
        <v>90</v>
      </c>
      <c r="H2870" s="5">
        <v>0</v>
      </c>
      <c r="I2870" s="5">
        <v>0</v>
      </c>
      <c r="J2870" s="5">
        <v>0</v>
      </c>
      <c r="K2870" s="5">
        <v>120</v>
      </c>
      <c r="L2870" s="5">
        <v>33</v>
      </c>
      <c r="M2870" s="5">
        <v>0</v>
      </c>
      <c r="N2870" s="5">
        <v>0</v>
      </c>
      <c r="O2870" s="6">
        <v>0</v>
      </c>
      <c r="P2870" s="6">
        <v>2.6338893766461808</v>
      </c>
      <c r="Q2870" s="6">
        <v>0</v>
      </c>
      <c r="R2870" s="6">
        <v>0</v>
      </c>
      <c r="S2870" s="6">
        <v>0</v>
      </c>
      <c r="T2870" s="6">
        <v>3.5118525021949076</v>
      </c>
      <c r="U2870" s="6">
        <v>0.96575943810359965</v>
      </c>
      <c r="V2870" s="6">
        <v>0</v>
      </c>
      <c r="W2870" s="6">
        <v>0</v>
      </c>
      <c r="X2870" s="5">
        <v>672</v>
      </c>
      <c r="Y2870" s="5">
        <v>564</v>
      </c>
      <c r="Z2870" s="5">
        <v>46</v>
      </c>
      <c r="AA2870" s="5">
        <v>0</v>
      </c>
      <c r="AB2870" s="5">
        <v>0</v>
      </c>
      <c r="AC2870" s="5">
        <v>0</v>
      </c>
      <c r="AD2870" s="5">
        <v>672</v>
      </c>
      <c r="AE2870" s="5">
        <v>564</v>
      </c>
      <c r="AF2870" s="5">
        <v>46</v>
      </c>
      <c r="AG2870" s="6">
        <v>8.1560283687943258</v>
      </c>
      <c r="AH2870" s="6">
        <v>83.928571428571431</v>
      </c>
      <c r="AI2870" s="3"/>
      <c r="AJ2870" s="3"/>
    </row>
    <row r="2871" spans="1:36" hidden="1" x14ac:dyDescent="0.2">
      <c r="A2871" s="1" t="str">
        <f t="shared" si="44"/>
        <v>HarrowMixed Other</v>
      </c>
      <c r="B2871" s="3" t="s">
        <v>659</v>
      </c>
      <c r="C2871" s="3" t="s">
        <v>660</v>
      </c>
      <c r="D2871" s="3" t="s">
        <v>709</v>
      </c>
      <c r="E2871" s="5">
        <v>2685</v>
      </c>
      <c r="F2871" s="5">
        <v>0</v>
      </c>
      <c r="G2871" s="5">
        <v>104</v>
      </c>
      <c r="H2871" s="5">
        <v>0</v>
      </c>
      <c r="I2871" s="5">
        <v>0</v>
      </c>
      <c r="J2871" s="5">
        <v>0</v>
      </c>
      <c r="K2871" s="5">
        <v>113</v>
      </c>
      <c r="L2871" s="5">
        <v>10</v>
      </c>
      <c r="M2871" s="5">
        <v>0</v>
      </c>
      <c r="N2871" s="5">
        <v>0</v>
      </c>
      <c r="O2871" s="6">
        <v>0</v>
      </c>
      <c r="P2871" s="6">
        <v>3.8733705772811917</v>
      </c>
      <c r="Q2871" s="6">
        <v>0</v>
      </c>
      <c r="R2871" s="6">
        <v>0</v>
      </c>
      <c r="S2871" s="6">
        <v>0</v>
      </c>
      <c r="T2871" s="6">
        <v>4.2085661080074486</v>
      </c>
      <c r="U2871" s="6">
        <v>0.37243947858472998</v>
      </c>
      <c r="V2871" s="6">
        <v>0</v>
      </c>
      <c r="W2871" s="6">
        <v>0</v>
      </c>
      <c r="X2871" s="5">
        <v>661</v>
      </c>
      <c r="Y2871" s="5">
        <v>571</v>
      </c>
      <c r="Z2871" s="5">
        <v>67</v>
      </c>
      <c r="AA2871" s="5">
        <v>0</v>
      </c>
      <c r="AB2871" s="5">
        <v>0</v>
      </c>
      <c r="AC2871" s="5">
        <v>0</v>
      </c>
      <c r="AD2871" s="5">
        <v>661</v>
      </c>
      <c r="AE2871" s="5">
        <v>571</v>
      </c>
      <c r="AF2871" s="5">
        <v>67</v>
      </c>
      <c r="AG2871" s="6">
        <v>11.733800350262698</v>
      </c>
      <c r="AH2871" s="6">
        <v>86.384266263237521</v>
      </c>
      <c r="AI2871" s="3"/>
      <c r="AJ2871" s="3"/>
    </row>
    <row r="2872" spans="1:36" hidden="1" x14ac:dyDescent="0.2">
      <c r="A2872" s="1" t="str">
        <f t="shared" si="44"/>
        <v>HarrowIndian</v>
      </c>
      <c r="B2872" s="3" t="s">
        <v>659</v>
      </c>
      <c r="C2872" s="3" t="s">
        <v>660</v>
      </c>
      <c r="D2872" s="3" t="s">
        <v>710</v>
      </c>
      <c r="E2872" s="5">
        <v>63051</v>
      </c>
      <c r="F2872" s="5">
        <v>0</v>
      </c>
      <c r="G2872" s="5">
        <v>1549</v>
      </c>
      <c r="H2872" s="5">
        <v>0</v>
      </c>
      <c r="I2872" s="5">
        <v>0</v>
      </c>
      <c r="J2872" s="5">
        <v>0</v>
      </c>
      <c r="K2872" s="5">
        <v>2410</v>
      </c>
      <c r="L2872" s="5">
        <v>288</v>
      </c>
      <c r="M2872" s="5">
        <v>0</v>
      </c>
      <c r="N2872" s="5">
        <v>0</v>
      </c>
      <c r="O2872" s="6">
        <v>0</v>
      </c>
      <c r="P2872" s="6">
        <v>2.4567413680988408</v>
      </c>
      <c r="Q2872" s="6">
        <v>0</v>
      </c>
      <c r="R2872" s="6">
        <v>0</v>
      </c>
      <c r="S2872" s="6">
        <v>0</v>
      </c>
      <c r="T2872" s="6">
        <v>3.8223025804507462</v>
      </c>
      <c r="U2872" s="6">
        <v>0.45677308845220538</v>
      </c>
      <c r="V2872" s="6">
        <v>0</v>
      </c>
      <c r="W2872" s="6">
        <v>0</v>
      </c>
      <c r="X2872" s="5">
        <v>26167</v>
      </c>
      <c r="Y2872" s="5">
        <v>23677</v>
      </c>
      <c r="Z2872" s="5">
        <v>1154</v>
      </c>
      <c r="AA2872" s="5">
        <v>0</v>
      </c>
      <c r="AB2872" s="5">
        <v>0</v>
      </c>
      <c r="AC2872" s="5">
        <v>0</v>
      </c>
      <c r="AD2872" s="5">
        <v>26167</v>
      </c>
      <c r="AE2872" s="5">
        <v>23677</v>
      </c>
      <c r="AF2872" s="5">
        <v>1154</v>
      </c>
      <c r="AG2872" s="6">
        <v>4.8739282848333829</v>
      </c>
      <c r="AH2872" s="6">
        <v>90.484197653533073</v>
      </c>
      <c r="AI2872" s="3"/>
      <c r="AJ2872" s="3"/>
    </row>
    <row r="2873" spans="1:36" hidden="1" x14ac:dyDescent="0.2">
      <c r="A2873" s="1" t="str">
        <f t="shared" si="44"/>
        <v>HarrowPakistani</v>
      </c>
      <c r="B2873" s="3" t="s">
        <v>659</v>
      </c>
      <c r="C2873" s="3" t="s">
        <v>660</v>
      </c>
      <c r="D2873" s="3" t="s">
        <v>711</v>
      </c>
      <c r="E2873" s="5">
        <v>7797</v>
      </c>
      <c r="F2873" s="5">
        <v>0</v>
      </c>
      <c r="G2873" s="5">
        <v>330</v>
      </c>
      <c r="H2873" s="5">
        <v>0</v>
      </c>
      <c r="I2873" s="5">
        <v>0</v>
      </c>
      <c r="J2873" s="5">
        <v>0</v>
      </c>
      <c r="K2873" s="5">
        <v>346</v>
      </c>
      <c r="L2873" s="5">
        <v>45</v>
      </c>
      <c r="M2873" s="5">
        <v>0</v>
      </c>
      <c r="N2873" s="5">
        <v>0</v>
      </c>
      <c r="O2873" s="6">
        <v>0</v>
      </c>
      <c r="P2873" s="6">
        <v>4.2323970757983842</v>
      </c>
      <c r="Q2873" s="6">
        <v>0</v>
      </c>
      <c r="R2873" s="6">
        <v>0</v>
      </c>
      <c r="S2873" s="6">
        <v>0</v>
      </c>
      <c r="T2873" s="6">
        <v>4.4376042067461841</v>
      </c>
      <c r="U2873" s="6">
        <v>0.57714505579068875</v>
      </c>
      <c r="V2873" s="6">
        <v>0</v>
      </c>
      <c r="W2873" s="6">
        <v>0</v>
      </c>
      <c r="X2873" s="5">
        <v>3097</v>
      </c>
      <c r="Y2873" s="5">
        <v>2353</v>
      </c>
      <c r="Z2873" s="5">
        <v>232</v>
      </c>
      <c r="AA2873" s="5">
        <v>0</v>
      </c>
      <c r="AB2873" s="5">
        <v>0</v>
      </c>
      <c r="AC2873" s="5">
        <v>0</v>
      </c>
      <c r="AD2873" s="5">
        <v>3097</v>
      </c>
      <c r="AE2873" s="5">
        <v>2353</v>
      </c>
      <c r="AF2873" s="5">
        <v>232</v>
      </c>
      <c r="AG2873" s="6">
        <v>9.8597535061623454</v>
      </c>
      <c r="AH2873" s="6">
        <v>75.976751695188895</v>
      </c>
      <c r="AI2873" s="3"/>
      <c r="AJ2873" s="3"/>
    </row>
    <row r="2874" spans="1:36" hidden="1" x14ac:dyDescent="0.2">
      <c r="A2874" s="1" t="str">
        <f t="shared" si="44"/>
        <v>HarrowBangladeshi</v>
      </c>
      <c r="B2874" s="3" t="s">
        <v>659</v>
      </c>
      <c r="C2874" s="3" t="s">
        <v>660</v>
      </c>
      <c r="D2874" s="3" t="s">
        <v>712</v>
      </c>
      <c r="E2874" s="5">
        <v>1378</v>
      </c>
      <c r="F2874" s="5">
        <v>0</v>
      </c>
      <c r="G2874" s="5">
        <v>63</v>
      </c>
      <c r="H2874" s="5">
        <v>0</v>
      </c>
      <c r="I2874" s="5">
        <v>0</v>
      </c>
      <c r="J2874" s="5">
        <v>0</v>
      </c>
      <c r="K2874" s="5">
        <v>68</v>
      </c>
      <c r="L2874" s="5">
        <v>6</v>
      </c>
      <c r="M2874" s="5">
        <v>0</v>
      </c>
      <c r="N2874" s="5">
        <v>0</v>
      </c>
      <c r="O2874" s="6">
        <v>0</v>
      </c>
      <c r="P2874" s="6">
        <v>4.5718432510885343</v>
      </c>
      <c r="Q2874" s="6">
        <v>0</v>
      </c>
      <c r="R2874" s="6">
        <v>0</v>
      </c>
      <c r="S2874" s="6">
        <v>0</v>
      </c>
      <c r="T2874" s="6">
        <v>4.9346879535558781</v>
      </c>
      <c r="U2874" s="6">
        <v>0.43541364296081275</v>
      </c>
      <c r="V2874" s="6">
        <v>0</v>
      </c>
      <c r="W2874" s="6">
        <v>0</v>
      </c>
      <c r="X2874" s="5">
        <v>569</v>
      </c>
      <c r="Y2874" s="5">
        <v>434</v>
      </c>
      <c r="Z2874" s="5">
        <v>42</v>
      </c>
      <c r="AA2874" s="5">
        <v>0</v>
      </c>
      <c r="AB2874" s="5">
        <v>0</v>
      </c>
      <c r="AC2874" s="5">
        <v>0</v>
      </c>
      <c r="AD2874" s="5">
        <v>569</v>
      </c>
      <c r="AE2874" s="5">
        <v>434</v>
      </c>
      <c r="AF2874" s="5">
        <v>42</v>
      </c>
      <c r="AG2874" s="6">
        <v>9.67741935483871</v>
      </c>
      <c r="AH2874" s="6">
        <v>76.274165202108961</v>
      </c>
      <c r="AI2874" s="3"/>
      <c r="AJ2874" s="3"/>
    </row>
    <row r="2875" spans="1:36" hidden="1" x14ac:dyDescent="0.2">
      <c r="A2875" s="1" t="str">
        <f t="shared" si="44"/>
        <v>HarrowChinese</v>
      </c>
      <c r="B2875" s="3" t="s">
        <v>659</v>
      </c>
      <c r="C2875" s="3" t="s">
        <v>660</v>
      </c>
      <c r="D2875" s="3" t="s">
        <v>713</v>
      </c>
      <c r="E2875" s="5">
        <v>2629</v>
      </c>
      <c r="F2875" s="5">
        <v>0</v>
      </c>
      <c r="G2875" s="5">
        <v>53</v>
      </c>
      <c r="H2875" s="5">
        <v>0</v>
      </c>
      <c r="I2875" s="5">
        <v>0</v>
      </c>
      <c r="J2875" s="5">
        <v>0</v>
      </c>
      <c r="K2875" s="5">
        <v>104</v>
      </c>
      <c r="L2875" s="5">
        <v>22</v>
      </c>
      <c r="M2875" s="5">
        <v>0</v>
      </c>
      <c r="N2875" s="5">
        <v>0</v>
      </c>
      <c r="O2875" s="6">
        <v>0</v>
      </c>
      <c r="P2875" s="6">
        <v>2.01597565614302</v>
      </c>
      <c r="Q2875" s="6">
        <v>0</v>
      </c>
      <c r="R2875" s="6">
        <v>0</v>
      </c>
      <c r="S2875" s="6">
        <v>0</v>
      </c>
      <c r="T2875" s="6">
        <v>3.9558767592240396</v>
      </c>
      <c r="U2875" s="6">
        <v>0.83682008368200833</v>
      </c>
      <c r="V2875" s="6">
        <v>0</v>
      </c>
      <c r="W2875" s="6">
        <v>0</v>
      </c>
      <c r="X2875" s="5">
        <v>998</v>
      </c>
      <c r="Y2875" s="5">
        <v>865</v>
      </c>
      <c r="Z2875" s="5">
        <v>43</v>
      </c>
      <c r="AA2875" s="5">
        <v>0</v>
      </c>
      <c r="AB2875" s="5">
        <v>0</v>
      </c>
      <c r="AC2875" s="5">
        <v>0</v>
      </c>
      <c r="AD2875" s="5">
        <v>998</v>
      </c>
      <c r="AE2875" s="5">
        <v>865</v>
      </c>
      <c r="AF2875" s="5">
        <v>43</v>
      </c>
      <c r="AG2875" s="6">
        <v>4.9710982658959537</v>
      </c>
      <c r="AH2875" s="6">
        <v>86.673346693386776</v>
      </c>
      <c r="AI2875" s="3"/>
      <c r="AJ2875" s="3"/>
    </row>
    <row r="2876" spans="1:36" hidden="1" x14ac:dyDescent="0.2">
      <c r="A2876" s="1" t="str">
        <f t="shared" si="44"/>
        <v>HarrowAsian Other</v>
      </c>
      <c r="B2876" s="3" t="s">
        <v>659</v>
      </c>
      <c r="C2876" s="3" t="s">
        <v>660</v>
      </c>
      <c r="D2876" s="3" t="s">
        <v>714</v>
      </c>
      <c r="E2876" s="5">
        <v>26953</v>
      </c>
      <c r="F2876" s="5">
        <v>0</v>
      </c>
      <c r="G2876" s="5">
        <v>899</v>
      </c>
      <c r="H2876" s="5">
        <v>0</v>
      </c>
      <c r="I2876" s="5">
        <v>0</v>
      </c>
      <c r="J2876" s="5">
        <v>0</v>
      </c>
      <c r="K2876" s="5">
        <v>882</v>
      </c>
      <c r="L2876" s="5">
        <v>71</v>
      </c>
      <c r="M2876" s="5">
        <v>0</v>
      </c>
      <c r="N2876" s="5">
        <v>0</v>
      </c>
      <c r="O2876" s="6">
        <v>0</v>
      </c>
      <c r="P2876" s="6">
        <v>3.3354357585426482</v>
      </c>
      <c r="Q2876" s="6">
        <v>0</v>
      </c>
      <c r="R2876" s="6">
        <v>0</v>
      </c>
      <c r="S2876" s="6">
        <v>0</v>
      </c>
      <c r="T2876" s="6">
        <v>3.2723630022631989</v>
      </c>
      <c r="U2876" s="6">
        <v>0.26342151152005344</v>
      </c>
      <c r="V2876" s="6">
        <v>0</v>
      </c>
      <c r="W2876" s="6">
        <v>0</v>
      </c>
      <c r="X2876" s="5">
        <v>10236</v>
      </c>
      <c r="Y2876" s="5">
        <v>7901</v>
      </c>
      <c r="Z2876" s="5">
        <v>561</v>
      </c>
      <c r="AA2876" s="5">
        <v>0</v>
      </c>
      <c r="AB2876" s="5">
        <v>0</v>
      </c>
      <c r="AC2876" s="5">
        <v>0</v>
      </c>
      <c r="AD2876" s="5">
        <v>10236</v>
      </c>
      <c r="AE2876" s="5">
        <v>7901</v>
      </c>
      <c r="AF2876" s="5">
        <v>561</v>
      </c>
      <c r="AG2876" s="6">
        <v>7.1003670421465639</v>
      </c>
      <c r="AH2876" s="6">
        <v>77.188354826103946</v>
      </c>
      <c r="AI2876" s="3"/>
      <c r="AJ2876" s="3"/>
    </row>
    <row r="2877" spans="1:36" hidden="1" x14ac:dyDescent="0.2">
      <c r="A2877" s="1" t="str">
        <f t="shared" si="44"/>
        <v>HarrowBlack African</v>
      </c>
      <c r="B2877" s="3" t="s">
        <v>659</v>
      </c>
      <c r="C2877" s="3" t="s">
        <v>660</v>
      </c>
      <c r="D2877" s="3" t="s">
        <v>715</v>
      </c>
      <c r="E2877" s="5">
        <v>8526</v>
      </c>
      <c r="F2877" s="5">
        <v>0</v>
      </c>
      <c r="G2877" s="5">
        <v>840</v>
      </c>
      <c r="H2877" s="5">
        <v>0</v>
      </c>
      <c r="I2877" s="5">
        <v>0</v>
      </c>
      <c r="J2877" s="5">
        <v>0</v>
      </c>
      <c r="K2877" s="5">
        <v>622</v>
      </c>
      <c r="L2877" s="5">
        <v>59</v>
      </c>
      <c r="M2877" s="5">
        <v>0</v>
      </c>
      <c r="N2877" s="5">
        <v>0</v>
      </c>
      <c r="O2877" s="6">
        <v>0</v>
      </c>
      <c r="P2877" s="6">
        <v>9.8522167487684733</v>
      </c>
      <c r="Q2877" s="6">
        <v>0</v>
      </c>
      <c r="R2877" s="6">
        <v>0</v>
      </c>
      <c r="S2877" s="6">
        <v>0</v>
      </c>
      <c r="T2877" s="6">
        <v>7.2953319258737981</v>
      </c>
      <c r="U2877" s="6">
        <v>0.69200093830635701</v>
      </c>
      <c r="V2877" s="6">
        <v>0</v>
      </c>
      <c r="W2877" s="6">
        <v>0</v>
      </c>
      <c r="X2877" s="5">
        <v>2998</v>
      </c>
      <c r="Y2877" s="5">
        <v>2344</v>
      </c>
      <c r="Z2877" s="5">
        <v>338</v>
      </c>
      <c r="AA2877" s="5">
        <v>0</v>
      </c>
      <c r="AB2877" s="5">
        <v>0</v>
      </c>
      <c r="AC2877" s="5">
        <v>0</v>
      </c>
      <c r="AD2877" s="5">
        <v>2998</v>
      </c>
      <c r="AE2877" s="5">
        <v>2344</v>
      </c>
      <c r="AF2877" s="5">
        <v>338</v>
      </c>
      <c r="AG2877" s="6">
        <v>14.419795221843003</v>
      </c>
      <c r="AH2877" s="6">
        <v>78.18545697131421</v>
      </c>
      <c r="AI2877" s="3"/>
      <c r="AJ2877" s="3"/>
    </row>
    <row r="2878" spans="1:36" hidden="1" x14ac:dyDescent="0.2">
      <c r="A2878" s="1" t="str">
        <f t="shared" si="44"/>
        <v>HarrowBlack Caribbean</v>
      </c>
      <c r="B2878" s="3" t="s">
        <v>659</v>
      </c>
      <c r="C2878" s="3" t="s">
        <v>660</v>
      </c>
      <c r="D2878" s="3" t="s">
        <v>716</v>
      </c>
      <c r="E2878" s="5">
        <v>6812</v>
      </c>
      <c r="F2878" s="5">
        <v>0</v>
      </c>
      <c r="G2878" s="5">
        <v>377</v>
      </c>
      <c r="H2878" s="5">
        <v>0</v>
      </c>
      <c r="I2878" s="5">
        <v>0</v>
      </c>
      <c r="J2878" s="5">
        <v>0</v>
      </c>
      <c r="K2878" s="5">
        <v>352</v>
      </c>
      <c r="L2878" s="5">
        <v>31</v>
      </c>
      <c r="M2878" s="5">
        <v>0</v>
      </c>
      <c r="N2878" s="5">
        <v>0</v>
      </c>
      <c r="O2878" s="6">
        <v>0</v>
      </c>
      <c r="P2878" s="6">
        <v>5.5343511450381682</v>
      </c>
      <c r="Q2878" s="6">
        <v>0</v>
      </c>
      <c r="R2878" s="6">
        <v>0</v>
      </c>
      <c r="S2878" s="6">
        <v>0</v>
      </c>
      <c r="T2878" s="6">
        <v>5.1673517322372282</v>
      </c>
      <c r="U2878" s="6">
        <v>0.45507927187316499</v>
      </c>
      <c r="V2878" s="6">
        <v>0</v>
      </c>
      <c r="W2878" s="6">
        <v>0</v>
      </c>
      <c r="X2878" s="5">
        <v>2428</v>
      </c>
      <c r="Y2878" s="5">
        <v>2179</v>
      </c>
      <c r="Z2878" s="5">
        <v>194</v>
      </c>
      <c r="AA2878" s="5">
        <v>0</v>
      </c>
      <c r="AB2878" s="5">
        <v>0</v>
      </c>
      <c r="AC2878" s="5">
        <v>0</v>
      </c>
      <c r="AD2878" s="5">
        <v>2428</v>
      </c>
      <c r="AE2878" s="5">
        <v>2179</v>
      </c>
      <c r="AF2878" s="5">
        <v>194</v>
      </c>
      <c r="AG2878" s="6">
        <v>8.9031665901789818</v>
      </c>
      <c r="AH2878" s="6">
        <v>89.744645799011536</v>
      </c>
      <c r="AI2878" s="3"/>
      <c r="AJ2878" s="3"/>
    </row>
    <row r="2879" spans="1:36" hidden="1" x14ac:dyDescent="0.2">
      <c r="A2879" s="1" t="str">
        <f t="shared" si="44"/>
        <v>HarrowBlack Other</v>
      </c>
      <c r="B2879" s="3" t="s">
        <v>659</v>
      </c>
      <c r="C2879" s="3" t="s">
        <v>660</v>
      </c>
      <c r="D2879" s="3" t="s">
        <v>717</v>
      </c>
      <c r="E2879" s="5">
        <v>4370</v>
      </c>
      <c r="F2879" s="5">
        <v>0</v>
      </c>
      <c r="G2879" s="5">
        <v>390</v>
      </c>
      <c r="H2879" s="5">
        <v>0</v>
      </c>
      <c r="I2879" s="5">
        <v>0</v>
      </c>
      <c r="J2879" s="5">
        <v>0</v>
      </c>
      <c r="K2879" s="5">
        <v>330</v>
      </c>
      <c r="L2879" s="5">
        <v>51</v>
      </c>
      <c r="M2879" s="5">
        <v>0</v>
      </c>
      <c r="N2879" s="5">
        <v>0</v>
      </c>
      <c r="O2879" s="6">
        <v>0</v>
      </c>
      <c r="P2879" s="6">
        <v>8.9244851258581228</v>
      </c>
      <c r="Q2879" s="6">
        <v>0</v>
      </c>
      <c r="R2879" s="6">
        <v>0</v>
      </c>
      <c r="S2879" s="6">
        <v>0</v>
      </c>
      <c r="T2879" s="6">
        <v>7.5514874141876431</v>
      </c>
      <c r="U2879" s="6">
        <v>1.1670480549199085</v>
      </c>
      <c r="V2879" s="6">
        <v>0</v>
      </c>
      <c r="W2879" s="6">
        <v>0</v>
      </c>
      <c r="X2879" s="5">
        <v>1325</v>
      </c>
      <c r="Y2879" s="5">
        <v>1052</v>
      </c>
      <c r="Z2879" s="5">
        <v>140</v>
      </c>
      <c r="AA2879" s="5">
        <v>0</v>
      </c>
      <c r="AB2879" s="5">
        <v>0</v>
      </c>
      <c r="AC2879" s="5">
        <v>0</v>
      </c>
      <c r="AD2879" s="5">
        <v>1325</v>
      </c>
      <c r="AE2879" s="5">
        <v>1052</v>
      </c>
      <c r="AF2879" s="5">
        <v>140</v>
      </c>
      <c r="AG2879" s="6">
        <v>13.307984790874524</v>
      </c>
      <c r="AH2879" s="6">
        <v>79.396226415094333</v>
      </c>
      <c r="AI2879" s="3"/>
      <c r="AJ2879" s="3"/>
    </row>
    <row r="2880" spans="1:36" hidden="1" x14ac:dyDescent="0.2">
      <c r="A2880" s="1" t="str">
        <f t="shared" si="44"/>
        <v>HarrowArab</v>
      </c>
      <c r="B2880" s="3" t="s">
        <v>659</v>
      </c>
      <c r="C2880" s="3" t="s">
        <v>660</v>
      </c>
      <c r="D2880" s="3" t="s">
        <v>699</v>
      </c>
      <c r="E2880" s="5">
        <v>3708</v>
      </c>
      <c r="F2880" s="5">
        <v>0</v>
      </c>
      <c r="G2880" s="5">
        <v>259</v>
      </c>
      <c r="H2880" s="5">
        <v>0</v>
      </c>
      <c r="I2880" s="5">
        <v>0</v>
      </c>
      <c r="J2880" s="5">
        <v>0</v>
      </c>
      <c r="K2880" s="5">
        <v>230</v>
      </c>
      <c r="L2880" s="5">
        <v>9</v>
      </c>
      <c r="M2880" s="5">
        <v>0</v>
      </c>
      <c r="N2880" s="5">
        <v>0</v>
      </c>
      <c r="O2880" s="6">
        <v>0</v>
      </c>
      <c r="P2880" s="6">
        <v>6.9848975188781015</v>
      </c>
      <c r="Q2880" s="6">
        <v>0</v>
      </c>
      <c r="R2880" s="6">
        <v>0</v>
      </c>
      <c r="S2880" s="6">
        <v>0</v>
      </c>
      <c r="T2880" s="6">
        <v>6.202804746494067</v>
      </c>
      <c r="U2880" s="6">
        <v>0.24271844660194175</v>
      </c>
      <c r="V2880" s="6">
        <v>0</v>
      </c>
      <c r="W2880" s="6">
        <v>0</v>
      </c>
      <c r="X2880" s="5">
        <v>1148</v>
      </c>
      <c r="Y2880" s="5">
        <v>675</v>
      </c>
      <c r="Z2880" s="5">
        <v>92</v>
      </c>
      <c r="AA2880" s="5">
        <v>0</v>
      </c>
      <c r="AB2880" s="5">
        <v>0</v>
      </c>
      <c r="AC2880" s="5">
        <v>0</v>
      </c>
      <c r="AD2880" s="5">
        <v>1148</v>
      </c>
      <c r="AE2880" s="5">
        <v>675</v>
      </c>
      <c r="AF2880" s="5">
        <v>92</v>
      </c>
      <c r="AG2880" s="6">
        <v>13.62962962962963</v>
      </c>
      <c r="AH2880" s="6">
        <v>58.797909407665507</v>
      </c>
      <c r="AI2880" s="3"/>
      <c r="AJ2880" s="3"/>
    </row>
    <row r="2881" spans="1:36" hidden="1" x14ac:dyDescent="0.2">
      <c r="A2881" s="1" t="str">
        <f t="shared" si="44"/>
        <v>HarrowOther</v>
      </c>
      <c r="B2881" s="3" t="s">
        <v>659</v>
      </c>
      <c r="C2881" s="3" t="s">
        <v>660</v>
      </c>
      <c r="D2881" s="3" t="s">
        <v>718</v>
      </c>
      <c r="E2881" s="5">
        <v>3342</v>
      </c>
      <c r="F2881" s="5">
        <v>0</v>
      </c>
      <c r="G2881" s="5">
        <v>215</v>
      </c>
      <c r="H2881" s="5">
        <v>0</v>
      </c>
      <c r="I2881" s="5">
        <v>0</v>
      </c>
      <c r="J2881" s="5">
        <v>0</v>
      </c>
      <c r="K2881" s="5">
        <v>170</v>
      </c>
      <c r="L2881" s="5">
        <v>42</v>
      </c>
      <c r="M2881" s="5">
        <v>0</v>
      </c>
      <c r="N2881" s="5">
        <v>0</v>
      </c>
      <c r="O2881" s="6">
        <v>0</v>
      </c>
      <c r="P2881" s="6">
        <v>6.4332734889287853</v>
      </c>
      <c r="Q2881" s="6">
        <v>0</v>
      </c>
      <c r="R2881" s="6">
        <v>0</v>
      </c>
      <c r="S2881" s="6">
        <v>0</v>
      </c>
      <c r="T2881" s="6">
        <v>5.0867743865948531</v>
      </c>
      <c r="U2881" s="6">
        <v>1.2567324955116697</v>
      </c>
      <c r="V2881" s="6">
        <v>0</v>
      </c>
      <c r="W2881" s="6">
        <v>0</v>
      </c>
      <c r="X2881" s="5">
        <v>1240</v>
      </c>
      <c r="Y2881" s="5">
        <v>945</v>
      </c>
      <c r="Z2881" s="5">
        <v>106</v>
      </c>
      <c r="AA2881" s="5">
        <v>0</v>
      </c>
      <c r="AB2881" s="5">
        <v>0</v>
      </c>
      <c r="AC2881" s="5">
        <v>0</v>
      </c>
      <c r="AD2881" s="5">
        <v>1240</v>
      </c>
      <c r="AE2881" s="5">
        <v>945</v>
      </c>
      <c r="AF2881" s="5">
        <v>106</v>
      </c>
      <c r="AG2881" s="6">
        <v>11.216931216931217</v>
      </c>
      <c r="AH2881" s="6">
        <v>76.209677419354833</v>
      </c>
      <c r="AI2881" s="3"/>
      <c r="AJ2881" s="3"/>
    </row>
    <row r="2882" spans="1:36" x14ac:dyDescent="0.2">
      <c r="A2882" s="1" t="str">
        <f t="shared" ref="A2882:A2945" si="45">C2882&amp;D2882</f>
        <v>HartAll people</v>
      </c>
      <c r="B2882" s="3" t="s">
        <v>287</v>
      </c>
      <c r="C2882" s="3" t="s">
        <v>288</v>
      </c>
      <c r="D2882" s="3" t="s">
        <v>700</v>
      </c>
      <c r="E2882" s="5">
        <v>91033</v>
      </c>
      <c r="F2882" s="5">
        <v>0</v>
      </c>
      <c r="G2882" s="5">
        <v>0</v>
      </c>
      <c r="H2882" s="5">
        <v>0</v>
      </c>
      <c r="I2882" s="5">
        <v>0</v>
      </c>
      <c r="J2882" s="5">
        <v>0</v>
      </c>
      <c r="K2882" s="5">
        <v>1055</v>
      </c>
      <c r="L2882" s="5">
        <v>0</v>
      </c>
      <c r="M2882" s="5">
        <v>0</v>
      </c>
      <c r="N2882" s="5">
        <v>0</v>
      </c>
      <c r="O2882" s="6">
        <v>0</v>
      </c>
      <c r="P2882" s="6">
        <v>0</v>
      </c>
      <c r="Q2882" s="6">
        <v>0</v>
      </c>
      <c r="R2882" s="6">
        <v>0</v>
      </c>
      <c r="S2882" s="6">
        <v>0</v>
      </c>
      <c r="T2882" s="6">
        <v>1.1589203915063768</v>
      </c>
      <c r="U2882" s="6">
        <v>0</v>
      </c>
      <c r="V2882" s="6">
        <v>0</v>
      </c>
      <c r="W2882" s="6">
        <v>0</v>
      </c>
      <c r="X2882" s="5">
        <v>31447</v>
      </c>
      <c r="Y2882" s="5">
        <v>28572</v>
      </c>
      <c r="Z2882" s="5">
        <v>771</v>
      </c>
      <c r="AA2882" s="5">
        <v>0</v>
      </c>
      <c r="AB2882" s="5">
        <v>0</v>
      </c>
      <c r="AC2882" s="5">
        <v>0</v>
      </c>
      <c r="AD2882" s="5">
        <v>31447</v>
      </c>
      <c r="AE2882" s="5">
        <v>28572</v>
      </c>
      <c r="AF2882" s="5">
        <v>771</v>
      </c>
      <c r="AG2882" s="6">
        <v>2.6984460310793783</v>
      </c>
      <c r="AH2882" s="6">
        <v>90.857633478551207</v>
      </c>
      <c r="AI2882" s="3"/>
      <c r="AJ2882" s="3"/>
    </row>
    <row r="2883" spans="1:36" hidden="1" x14ac:dyDescent="0.2">
      <c r="A2883" s="1" t="str">
        <f t="shared" si="45"/>
        <v>HartWhite British</v>
      </c>
      <c r="B2883" s="3" t="s">
        <v>287</v>
      </c>
      <c r="C2883" s="3" t="s">
        <v>288</v>
      </c>
      <c r="D2883" s="3" t="s">
        <v>701</v>
      </c>
      <c r="E2883" s="5">
        <v>82534</v>
      </c>
      <c r="F2883" s="5">
        <v>0</v>
      </c>
      <c r="G2883" s="5">
        <v>0</v>
      </c>
      <c r="H2883" s="5">
        <v>0</v>
      </c>
      <c r="I2883" s="5">
        <v>0</v>
      </c>
      <c r="J2883" s="5">
        <v>0</v>
      </c>
      <c r="K2883" s="5">
        <v>980</v>
      </c>
      <c r="L2883" s="5">
        <v>0</v>
      </c>
      <c r="M2883" s="5">
        <v>0</v>
      </c>
      <c r="N2883" s="5">
        <v>0</v>
      </c>
      <c r="O2883" s="6">
        <v>0</v>
      </c>
      <c r="P2883" s="6">
        <v>0</v>
      </c>
      <c r="Q2883" s="6">
        <v>0</v>
      </c>
      <c r="R2883" s="6">
        <v>0</v>
      </c>
      <c r="S2883" s="6">
        <v>0</v>
      </c>
      <c r="T2883" s="6">
        <v>1.1873894395037197</v>
      </c>
      <c r="U2883" s="6">
        <v>0</v>
      </c>
      <c r="V2883" s="6">
        <v>0</v>
      </c>
      <c r="W2883" s="6">
        <v>0</v>
      </c>
      <c r="X2883" s="5">
        <v>27513</v>
      </c>
      <c r="Y2883" s="5">
        <v>25157</v>
      </c>
      <c r="Z2883" s="5">
        <v>633</v>
      </c>
      <c r="AA2883" s="5">
        <v>0</v>
      </c>
      <c r="AB2883" s="5">
        <v>0</v>
      </c>
      <c r="AC2883" s="5">
        <v>0</v>
      </c>
      <c r="AD2883" s="5">
        <v>27513</v>
      </c>
      <c r="AE2883" s="5">
        <v>25157</v>
      </c>
      <c r="AF2883" s="5">
        <v>633</v>
      </c>
      <c r="AG2883" s="6">
        <v>2.5161982748340423</v>
      </c>
      <c r="AH2883" s="6">
        <v>91.436775342565326</v>
      </c>
      <c r="AI2883" s="3"/>
      <c r="AJ2883" s="3"/>
    </row>
    <row r="2884" spans="1:36" hidden="1" x14ac:dyDescent="0.2">
      <c r="A2884" s="1" t="str">
        <f t="shared" si="45"/>
        <v>HartMinorities - all other than White British</v>
      </c>
      <c r="B2884" s="3" t="s">
        <v>287</v>
      </c>
      <c r="C2884" s="3" t="s">
        <v>288</v>
      </c>
      <c r="D2884" s="3" t="s">
        <v>702</v>
      </c>
      <c r="E2884" s="5">
        <v>8499</v>
      </c>
      <c r="F2884" s="5">
        <v>0</v>
      </c>
      <c r="G2884" s="5">
        <v>0</v>
      </c>
      <c r="H2884" s="5">
        <v>0</v>
      </c>
      <c r="I2884" s="5">
        <v>0</v>
      </c>
      <c r="J2884" s="5">
        <v>0</v>
      </c>
      <c r="K2884" s="5">
        <v>75</v>
      </c>
      <c r="L2884" s="5">
        <v>0</v>
      </c>
      <c r="M2884" s="5">
        <v>0</v>
      </c>
      <c r="N2884" s="5">
        <v>0</v>
      </c>
      <c r="O2884" s="6">
        <v>0</v>
      </c>
      <c r="P2884" s="6">
        <v>0</v>
      </c>
      <c r="Q2884" s="6">
        <v>0</v>
      </c>
      <c r="R2884" s="6">
        <v>0</v>
      </c>
      <c r="S2884" s="6">
        <v>0</v>
      </c>
      <c r="T2884" s="6">
        <v>0.88245675961877867</v>
      </c>
      <c r="U2884" s="6">
        <v>0</v>
      </c>
      <c r="V2884" s="6">
        <v>0</v>
      </c>
      <c r="W2884" s="6">
        <v>0</v>
      </c>
      <c r="X2884" s="5">
        <v>3934</v>
      </c>
      <c r="Y2884" s="5">
        <v>3415</v>
      </c>
      <c r="Z2884" s="5">
        <v>138</v>
      </c>
      <c r="AA2884" s="5">
        <v>0</v>
      </c>
      <c r="AB2884" s="5">
        <v>0</v>
      </c>
      <c r="AC2884" s="5">
        <v>0</v>
      </c>
      <c r="AD2884" s="5">
        <v>3934</v>
      </c>
      <c r="AE2884" s="5">
        <v>3415</v>
      </c>
      <c r="AF2884" s="5">
        <v>138</v>
      </c>
      <c r="AG2884" s="6">
        <v>4.0409956076134703</v>
      </c>
      <c r="AH2884" s="6">
        <v>86.807320793085921</v>
      </c>
      <c r="AI2884" s="3"/>
      <c r="AJ2884" s="3"/>
    </row>
    <row r="2885" spans="1:36" hidden="1" x14ac:dyDescent="0.2">
      <c r="A2885" s="1" t="str">
        <f t="shared" si="45"/>
        <v>HartWhite Irish</v>
      </c>
      <c r="B2885" s="3" t="s">
        <v>287</v>
      </c>
      <c r="C2885" s="3" t="s">
        <v>288</v>
      </c>
      <c r="D2885" s="3" t="s">
        <v>703</v>
      </c>
      <c r="E2885" s="5">
        <v>642</v>
      </c>
      <c r="F2885" s="5">
        <v>0</v>
      </c>
      <c r="G2885" s="5">
        <v>0</v>
      </c>
      <c r="H2885" s="5">
        <v>0</v>
      </c>
      <c r="I2885" s="5">
        <v>0</v>
      </c>
      <c r="J2885" s="5">
        <v>0</v>
      </c>
      <c r="K2885" s="5">
        <v>8</v>
      </c>
      <c r="L2885" s="5">
        <v>0</v>
      </c>
      <c r="M2885" s="5">
        <v>0</v>
      </c>
      <c r="N2885" s="5">
        <v>0</v>
      </c>
      <c r="O2885" s="6">
        <v>0</v>
      </c>
      <c r="P2885" s="6">
        <v>0</v>
      </c>
      <c r="Q2885" s="6">
        <v>0</v>
      </c>
      <c r="R2885" s="6">
        <v>0</v>
      </c>
      <c r="S2885" s="6">
        <v>0</v>
      </c>
      <c r="T2885" s="6">
        <v>1.2461059190031152</v>
      </c>
      <c r="U2885" s="6">
        <v>0</v>
      </c>
      <c r="V2885" s="6">
        <v>0</v>
      </c>
      <c r="W2885" s="6">
        <v>0</v>
      </c>
      <c r="X2885" s="5">
        <v>225</v>
      </c>
      <c r="Y2885" s="5">
        <v>203</v>
      </c>
      <c r="Z2885" s="5">
        <v>8</v>
      </c>
      <c r="AA2885" s="5">
        <v>0</v>
      </c>
      <c r="AB2885" s="5">
        <v>0</v>
      </c>
      <c r="AC2885" s="5">
        <v>0</v>
      </c>
      <c r="AD2885" s="5">
        <v>225</v>
      </c>
      <c r="AE2885" s="5">
        <v>203</v>
      </c>
      <c r="AF2885" s="5">
        <v>8</v>
      </c>
      <c r="AG2885" s="6">
        <v>3.9408866995073892</v>
      </c>
      <c r="AH2885" s="6">
        <v>90.222222222222229</v>
      </c>
      <c r="AI2885" s="3"/>
      <c r="AJ2885" s="3"/>
    </row>
    <row r="2886" spans="1:36" hidden="1" x14ac:dyDescent="0.2">
      <c r="A2886" s="1" t="str">
        <f t="shared" si="45"/>
        <v>HartWhite Gyspy or Irish Traveller</v>
      </c>
      <c r="B2886" s="3" t="s">
        <v>287</v>
      </c>
      <c r="C2886" s="3" t="s">
        <v>288</v>
      </c>
      <c r="D2886" s="3" t="s">
        <v>704</v>
      </c>
      <c r="E2886" s="5">
        <v>273</v>
      </c>
      <c r="F2886" s="5">
        <v>0</v>
      </c>
      <c r="G2886" s="5">
        <v>0</v>
      </c>
      <c r="H2886" s="5">
        <v>0</v>
      </c>
      <c r="I2886" s="5">
        <v>0</v>
      </c>
      <c r="J2886" s="5">
        <v>0</v>
      </c>
      <c r="K2886" s="5">
        <v>1</v>
      </c>
      <c r="L2886" s="5">
        <v>0</v>
      </c>
      <c r="M2886" s="5">
        <v>0</v>
      </c>
      <c r="N2886" s="5">
        <v>0</v>
      </c>
      <c r="O2886" s="6">
        <v>0</v>
      </c>
      <c r="P2886" s="6">
        <v>0</v>
      </c>
      <c r="Q2886" s="6">
        <v>0</v>
      </c>
      <c r="R2886" s="6">
        <v>0</v>
      </c>
      <c r="S2886" s="6">
        <v>0</v>
      </c>
      <c r="T2886" s="6">
        <v>0.36630036630036628</v>
      </c>
      <c r="U2886" s="6">
        <v>0</v>
      </c>
      <c r="V2886" s="6">
        <v>0</v>
      </c>
      <c r="W2886" s="6">
        <v>0</v>
      </c>
      <c r="X2886" s="5">
        <v>84</v>
      </c>
      <c r="Y2886" s="5">
        <v>36</v>
      </c>
      <c r="Z2886" s="5">
        <v>6</v>
      </c>
      <c r="AA2886" s="5">
        <v>0</v>
      </c>
      <c r="AB2886" s="5">
        <v>0</v>
      </c>
      <c r="AC2886" s="5">
        <v>0</v>
      </c>
      <c r="AD2886" s="5">
        <v>84</v>
      </c>
      <c r="AE2886" s="5">
        <v>36</v>
      </c>
      <c r="AF2886" s="5">
        <v>6</v>
      </c>
      <c r="AG2886" s="6">
        <v>16.666666666666668</v>
      </c>
      <c r="AH2886" s="6">
        <v>42.857142857142854</v>
      </c>
      <c r="AI2886" s="3"/>
      <c r="AJ2886" s="3"/>
    </row>
    <row r="2887" spans="1:36" hidden="1" x14ac:dyDescent="0.2">
      <c r="A2887" s="1" t="str">
        <f t="shared" si="45"/>
        <v>HartWhite Other</v>
      </c>
      <c r="B2887" s="3" t="s">
        <v>287</v>
      </c>
      <c r="C2887" s="3" t="s">
        <v>288</v>
      </c>
      <c r="D2887" s="3" t="s">
        <v>705</v>
      </c>
      <c r="E2887" s="5">
        <v>2906</v>
      </c>
      <c r="F2887" s="5">
        <v>0</v>
      </c>
      <c r="G2887" s="5">
        <v>0</v>
      </c>
      <c r="H2887" s="5">
        <v>0</v>
      </c>
      <c r="I2887" s="5">
        <v>0</v>
      </c>
      <c r="J2887" s="5">
        <v>0</v>
      </c>
      <c r="K2887" s="5">
        <v>37</v>
      </c>
      <c r="L2887" s="5">
        <v>0</v>
      </c>
      <c r="M2887" s="5">
        <v>0</v>
      </c>
      <c r="N2887" s="5">
        <v>0</v>
      </c>
      <c r="O2887" s="6">
        <v>0</v>
      </c>
      <c r="P2887" s="6">
        <v>0</v>
      </c>
      <c r="Q2887" s="6">
        <v>0</v>
      </c>
      <c r="R2887" s="6">
        <v>0</v>
      </c>
      <c r="S2887" s="6">
        <v>0</v>
      </c>
      <c r="T2887" s="6">
        <v>1.2732278045423262</v>
      </c>
      <c r="U2887" s="6">
        <v>0</v>
      </c>
      <c r="V2887" s="6">
        <v>0</v>
      </c>
      <c r="W2887" s="6">
        <v>0</v>
      </c>
      <c r="X2887" s="5">
        <v>1603</v>
      </c>
      <c r="Y2887" s="5">
        <v>1434</v>
      </c>
      <c r="Z2887" s="5">
        <v>41</v>
      </c>
      <c r="AA2887" s="5">
        <v>0</v>
      </c>
      <c r="AB2887" s="5">
        <v>0</v>
      </c>
      <c r="AC2887" s="5">
        <v>0</v>
      </c>
      <c r="AD2887" s="5">
        <v>1603</v>
      </c>
      <c r="AE2887" s="5">
        <v>1434</v>
      </c>
      <c r="AF2887" s="5">
        <v>41</v>
      </c>
      <c r="AG2887" s="6">
        <v>2.8591352859135286</v>
      </c>
      <c r="AH2887" s="6">
        <v>89.457267623206491</v>
      </c>
      <c r="AI2887" s="3"/>
      <c r="AJ2887" s="3"/>
    </row>
    <row r="2888" spans="1:36" hidden="1" x14ac:dyDescent="0.2">
      <c r="A2888" s="1" t="str">
        <f t="shared" si="45"/>
        <v>HartMixed White and Black Caribbean</v>
      </c>
      <c r="B2888" s="3" t="s">
        <v>287</v>
      </c>
      <c r="C2888" s="3" t="s">
        <v>288</v>
      </c>
      <c r="D2888" s="3" t="s">
        <v>706</v>
      </c>
      <c r="E2888" s="5">
        <v>311</v>
      </c>
      <c r="F2888" s="5">
        <v>0</v>
      </c>
      <c r="G2888" s="5">
        <v>0</v>
      </c>
      <c r="H2888" s="5">
        <v>0</v>
      </c>
      <c r="I2888" s="5">
        <v>0</v>
      </c>
      <c r="J2888" s="5">
        <v>0</v>
      </c>
      <c r="K2888" s="5">
        <v>3</v>
      </c>
      <c r="L2888" s="5">
        <v>0</v>
      </c>
      <c r="M2888" s="5">
        <v>0</v>
      </c>
      <c r="N2888" s="5">
        <v>0</v>
      </c>
      <c r="O2888" s="6">
        <v>0</v>
      </c>
      <c r="P2888" s="6">
        <v>0</v>
      </c>
      <c r="Q2888" s="6">
        <v>0</v>
      </c>
      <c r="R2888" s="6">
        <v>0</v>
      </c>
      <c r="S2888" s="6">
        <v>0</v>
      </c>
      <c r="T2888" s="6">
        <v>0.96463022508038587</v>
      </c>
      <c r="U2888" s="6">
        <v>0</v>
      </c>
      <c r="V2888" s="6">
        <v>0</v>
      </c>
      <c r="W2888" s="6">
        <v>0</v>
      </c>
      <c r="X2888" s="5">
        <v>78</v>
      </c>
      <c r="Y2888" s="5">
        <v>71</v>
      </c>
      <c r="Z2888" s="5">
        <v>4</v>
      </c>
      <c r="AA2888" s="5">
        <v>0</v>
      </c>
      <c r="AB2888" s="5">
        <v>0</v>
      </c>
      <c r="AC2888" s="5">
        <v>0</v>
      </c>
      <c r="AD2888" s="5">
        <v>78</v>
      </c>
      <c r="AE2888" s="5">
        <v>71</v>
      </c>
      <c r="AF2888" s="5">
        <v>4</v>
      </c>
      <c r="AG2888" s="6">
        <v>5.6338028169014081</v>
      </c>
      <c r="AH2888" s="6">
        <v>91.025641025641022</v>
      </c>
      <c r="AI2888" s="3"/>
      <c r="AJ2888" s="3"/>
    </row>
    <row r="2889" spans="1:36" hidden="1" x14ac:dyDescent="0.2">
      <c r="A2889" s="1" t="str">
        <f t="shared" si="45"/>
        <v>HartMixed White and Black African</v>
      </c>
      <c r="B2889" s="3" t="s">
        <v>287</v>
      </c>
      <c r="C2889" s="3" t="s">
        <v>288</v>
      </c>
      <c r="D2889" s="3" t="s">
        <v>707</v>
      </c>
      <c r="E2889" s="5">
        <v>152</v>
      </c>
      <c r="F2889" s="5">
        <v>0</v>
      </c>
      <c r="G2889" s="5">
        <v>0</v>
      </c>
      <c r="H2889" s="5">
        <v>0</v>
      </c>
      <c r="I2889" s="5">
        <v>0</v>
      </c>
      <c r="J2889" s="5">
        <v>0</v>
      </c>
      <c r="K2889" s="5">
        <v>0</v>
      </c>
      <c r="L2889" s="5">
        <v>0</v>
      </c>
      <c r="M2889" s="5">
        <v>0</v>
      </c>
      <c r="N2889" s="5">
        <v>0</v>
      </c>
      <c r="O2889" s="6">
        <v>0</v>
      </c>
      <c r="P2889" s="6">
        <v>0</v>
      </c>
      <c r="Q2889" s="6">
        <v>0</v>
      </c>
      <c r="R2889" s="6">
        <v>0</v>
      </c>
      <c r="S2889" s="6">
        <v>0</v>
      </c>
      <c r="T2889" s="6">
        <v>0</v>
      </c>
      <c r="U2889" s="6">
        <v>0</v>
      </c>
      <c r="V2889" s="6">
        <v>0</v>
      </c>
      <c r="W2889" s="6">
        <v>0</v>
      </c>
      <c r="X2889" s="5">
        <v>39</v>
      </c>
      <c r="Y2889" s="5">
        <v>34</v>
      </c>
      <c r="Z2889" s="5">
        <v>2</v>
      </c>
      <c r="AA2889" s="5">
        <v>0</v>
      </c>
      <c r="AB2889" s="5">
        <v>0</v>
      </c>
      <c r="AC2889" s="5">
        <v>0</v>
      </c>
      <c r="AD2889" s="5">
        <v>39</v>
      </c>
      <c r="AE2889" s="5">
        <v>34</v>
      </c>
      <c r="AF2889" s="5">
        <v>2</v>
      </c>
      <c r="AG2889" s="6">
        <v>5.882352941176471</v>
      </c>
      <c r="AH2889" s="6">
        <v>87.179487179487182</v>
      </c>
      <c r="AI2889" s="3"/>
      <c r="AJ2889" s="3"/>
    </row>
    <row r="2890" spans="1:36" hidden="1" x14ac:dyDescent="0.2">
      <c r="A2890" s="1" t="str">
        <f t="shared" si="45"/>
        <v>HartMixed White and Asian</v>
      </c>
      <c r="B2890" s="3" t="s">
        <v>287</v>
      </c>
      <c r="C2890" s="3" t="s">
        <v>288</v>
      </c>
      <c r="D2890" s="3" t="s">
        <v>708</v>
      </c>
      <c r="E2890" s="5">
        <v>685</v>
      </c>
      <c r="F2890" s="5">
        <v>0</v>
      </c>
      <c r="G2890" s="5">
        <v>0</v>
      </c>
      <c r="H2890" s="5">
        <v>0</v>
      </c>
      <c r="I2890" s="5">
        <v>0</v>
      </c>
      <c r="J2890" s="5">
        <v>0</v>
      </c>
      <c r="K2890" s="5">
        <v>7</v>
      </c>
      <c r="L2890" s="5">
        <v>0</v>
      </c>
      <c r="M2890" s="5">
        <v>0</v>
      </c>
      <c r="N2890" s="5">
        <v>0</v>
      </c>
      <c r="O2890" s="6">
        <v>0</v>
      </c>
      <c r="P2890" s="6">
        <v>0</v>
      </c>
      <c r="Q2890" s="6">
        <v>0</v>
      </c>
      <c r="R2890" s="6">
        <v>0</v>
      </c>
      <c r="S2890" s="6">
        <v>0</v>
      </c>
      <c r="T2890" s="6">
        <v>1.0218978102189782</v>
      </c>
      <c r="U2890" s="6">
        <v>0</v>
      </c>
      <c r="V2890" s="6">
        <v>0</v>
      </c>
      <c r="W2890" s="6">
        <v>0</v>
      </c>
      <c r="X2890" s="5">
        <v>184</v>
      </c>
      <c r="Y2890" s="5">
        <v>171</v>
      </c>
      <c r="Z2890" s="5">
        <v>5</v>
      </c>
      <c r="AA2890" s="5">
        <v>0</v>
      </c>
      <c r="AB2890" s="5">
        <v>0</v>
      </c>
      <c r="AC2890" s="5">
        <v>0</v>
      </c>
      <c r="AD2890" s="5">
        <v>184</v>
      </c>
      <c r="AE2890" s="5">
        <v>171</v>
      </c>
      <c r="AF2890" s="5">
        <v>5</v>
      </c>
      <c r="AG2890" s="6">
        <v>2.9239766081871346</v>
      </c>
      <c r="AH2890" s="6">
        <v>92.934782608695656</v>
      </c>
      <c r="AI2890" s="3"/>
      <c r="AJ2890" s="3"/>
    </row>
    <row r="2891" spans="1:36" hidden="1" x14ac:dyDescent="0.2">
      <c r="A2891" s="1" t="str">
        <f t="shared" si="45"/>
        <v>HartMixed Other</v>
      </c>
      <c r="B2891" s="3" t="s">
        <v>287</v>
      </c>
      <c r="C2891" s="3" t="s">
        <v>288</v>
      </c>
      <c r="D2891" s="3" t="s">
        <v>709</v>
      </c>
      <c r="E2891" s="5">
        <v>309</v>
      </c>
      <c r="F2891" s="5">
        <v>0</v>
      </c>
      <c r="G2891" s="5">
        <v>0</v>
      </c>
      <c r="H2891" s="5">
        <v>0</v>
      </c>
      <c r="I2891" s="5">
        <v>0</v>
      </c>
      <c r="J2891" s="5">
        <v>0</v>
      </c>
      <c r="K2891" s="5">
        <v>3</v>
      </c>
      <c r="L2891" s="5">
        <v>0</v>
      </c>
      <c r="M2891" s="5">
        <v>0</v>
      </c>
      <c r="N2891" s="5">
        <v>0</v>
      </c>
      <c r="O2891" s="6">
        <v>0</v>
      </c>
      <c r="P2891" s="6">
        <v>0</v>
      </c>
      <c r="Q2891" s="6">
        <v>0</v>
      </c>
      <c r="R2891" s="6">
        <v>0</v>
      </c>
      <c r="S2891" s="6">
        <v>0</v>
      </c>
      <c r="T2891" s="6">
        <v>0.970873786407767</v>
      </c>
      <c r="U2891" s="6">
        <v>0</v>
      </c>
      <c r="V2891" s="6">
        <v>0</v>
      </c>
      <c r="W2891" s="6">
        <v>0</v>
      </c>
      <c r="X2891" s="5">
        <v>96</v>
      </c>
      <c r="Y2891" s="5">
        <v>86</v>
      </c>
      <c r="Z2891" s="5">
        <v>2</v>
      </c>
      <c r="AA2891" s="5">
        <v>0</v>
      </c>
      <c r="AB2891" s="5">
        <v>0</v>
      </c>
      <c r="AC2891" s="5">
        <v>0</v>
      </c>
      <c r="AD2891" s="5">
        <v>96</v>
      </c>
      <c r="AE2891" s="5">
        <v>86</v>
      </c>
      <c r="AF2891" s="5">
        <v>2</v>
      </c>
      <c r="AG2891" s="6">
        <v>2.3255813953488373</v>
      </c>
      <c r="AH2891" s="6">
        <v>89.583333333333329</v>
      </c>
      <c r="AI2891" s="3"/>
      <c r="AJ2891" s="3"/>
    </row>
    <row r="2892" spans="1:36" hidden="1" x14ac:dyDescent="0.2">
      <c r="A2892" s="1" t="str">
        <f t="shared" si="45"/>
        <v>HartIndian</v>
      </c>
      <c r="B2892" s="3" t="s">
        <v>287</v>
      </c>
      <c r="C2892" s="3" t="s">
        <v>288</v>
      </c>
      <c r="D2892" s="3" t="s">
        <v>710</v>
      </c>
      <c r="E2892" s="5">
        <v>880</v>
      </c>
      <c r="F2892" s="5">
        <v>0</v>
      </c>
      <c r="G2892" s="5">
        <v>0</v>
      </c>
      <c r="H2892" s="5">
        <v>0</v>
      </c>
      <c r="I2892" s="5">
        <v>0</v>
      </c>
      <c r="J2892" s="5">
        <v>0</v>
      </c>
      <c r="K2892" s="5">
        <v>7</v>
      </c>
      <c r="L2892" s="5">
        <v>0</v>
      </c>
      <c r="M2892" s="5">
        <v>0</v>
      </c>
      <c r="N2892" s="5">
        <v>0</v>
      </c>
      <c r="O2892" s="6">
        <v>0</v>
      </c>
      <c r="P2892" s="6">
        <v>0</v>
      </c>
      <c r="Q2892" s="6">
        <v>0</v>
      </c>
      <c r="R2892" s="6">
        <v>0</v>
      </c>
      <c r="S2892" s="6">
        <v>0</v>
      </c>
      <c r="T2892" s="6">
        <v>0.79545454545454541</v>
      </c>
      <c r="U2892" s="6">
        <v>0</v>
      </c>
      <c r="V2892" s="6">
        <v>0</v>
      </c>
      <c r="W2892" s="6">
        <v>0</v>
      </c>
      <c r="X2892" s="5">
        <v>478</v>
      </c>
      <c r="Y2892" s="5">
        <v>428</v>
      </c>
      <c r="Z2892" s="5">
        <v>20</v>
      </c>
      <c r="AA2892" s="5">
        <v>0</v>
      </c>
      <c r="AB2892" s="5">
        <v>0</v>
      </c>
      <c r="AC2892" s="5">
        <v>0</v>
      </c>
      <c r="AD2892" s="5">
        <v>478</v>
      </c>
      <c r="AE2892" s="5">
        <v>428</v>
      </c>
      <c r="AF2892" s="5">
        <v>20</v>
      </c>
      <c r="AG2892" s="6">
        <v>4.6728971962616823</v>
      </c>
      <c r="AH2892" s="6">
        <v>89.539748953974893</v>
      </c>
      <c r="AI2892" s="3"/>
      <c r="AJ2892" s="3"/>
    </row>
    <row r="2893" spans="1:36" hidden="1" x14ac:dyDescent="0.2">
      <c r="A2893" s="1" t="str">
        <f t="shared" si="45"/>
        <v>HartPakistani</v>
      </c>
      <c r="B2893" s="3" t="s">
        <v>287</v>
      </c>
      <c r="C2893" s="3" t="s">
        <v>288</v>
      </c>
      <c r="D2893" s="3" t="s">
        <v>711</v>
      </c>
      <c r="E2893" s="5">
        <v>141</v>
      </c>
      <c r="F2893" s="5">
        <v>0</v>
      </c>
      <c r="G2893" s="5">
        <v>0</v>
      </c>
      <c r="H2893" s="5">
        <v>0</v>
      </c>
      <c r="I2893" s="5">
        <v>0</v>
      </c>
      <c r="J2893" s="5">
        <v>0</v>
      </c>
      <c r="K2893" s="5">
        <v>1</v>
      </c>
      <c r="L2893" s="5">
        <v>0</v>
      </c>
      <c r="M2893" s="5">
        <v>0</v>
      </c>
      <c r="N2893" s="5">
        <v>0</v>
      </c>
      <c r="O2893" s="6">
        <v>0</v>
      </c>
      <c r="P2893" s="6">
        <v>0</v>
      </c>
      <c r="Q2893" s="6">
        <v>0</v>
      </c>
      <c r="R2893" s="6">
        <v>0</v>
      </c>
      <c r="S2893" s="6">
        <v>0</v>
      </c>
      <c r="T2893" s="6">
        <v>0.70921985815602839</v>
      </c>
      <c r="U2893" s="6">
        <v>0</v>
      </c>
      <c r="V2893" s="6">
        <v>0</v>
      </c>
      <c r="W2893" s="6">
        <v>0</v>
      </c>
      <c r="X2893" s="5">
        <v>67</v>
      </c>
      <c r="Y2893" s="5">
        <v>58</v>
      </c>
      <c r="Z2893" s="5">
        <v>4</v>
      </c>
      <c r="AA2893" s="5">
        <v>0</v>
      </c>
      <c r="AB2893" s="5">
        <v>0</v>
      </c>
      <c r="AC2893" s="5">
        <v>0</v>
      </c>
      <c r="AD2893" s="5">
        <v>67</v>
      </c>
      <c r="AE2893" s="5">
        <v>58</v>
      </c>
      <c r="AF2893" s="5">
        <v>4</v>
      </c>
      <c r="AG2893" s="6">
        <v>6.8965517241379306</v>
      </c>
      <c r="AH2893" s="6">
        <v>86.567164179104481</v>
      </c>
      <c r="AI2893" s="3"/>
      <c r="AJ2893" s="3"/>
    </row>
    <row r="2894" spans="1:36" hidden="1" x14ac:dyDescent="0.2">
      <c r="A2894" s="1" t="str">
        <f t="shared" si="45"/>
        <v>HartBangladeshi</v>
      </c>
      <c r="B2894" s="3" t="s">
        <v>287</v>
      </c>
      <c r="C2894" s="3" t="s">
        <v>288</v>
      </c>
      <c r="D2894" s="3" t="s">
        <v>712</v>
      </c>
      <c r="E2894" s="5">
        <v>136</v>
      </c>
      <c r="F2894" s="5">
        <v>0</v>
      </c>
      <c r="G2894" s="5">
        <v>0</v>
      </c>
      <c r="H2894" s="5">
        <v>0</v>
      </c>
      <c r="I2894" s="5">
        <v>0</v>
      </c>
      <c r="J2894" s="5">
        <v>0</v>
      </c>
      <c r="K2894" s="5">
        <v>0</v>
      </c>
      <c r="L2894" s="5">
        <v>0</v>
      </c>
      <c r="M2894" s="5">
        <v>0</v>
      </c>
      <c r="N2894" s="5">
        <v>0</v>
      </c>
      <c r="O2894" s="6">
        <v>0</v>
      </c>
      <c r="P2894" s="6">
        <v>0</v>
      </c>
      <c r="Q2894" s="6">
        <v>0</v>
      </c>
      <c r="R2894" s="6">
        <v>0</v>
      </c>
      <c r="S2894" s="6">
        <v>0</v>
      </c>
      <c r="T2894" s="6">
        <v>0</v>
      </c>
      <c r="U2894" s="6">
        <v>0</v>
      </c>
      <c r="V2894" s="6">
        <v>0</v>
      </c>
      <c r="W2894" s="6">
        <v>0</v>
      </c>
      <c r="X2894" s="5">
        <v>61</v>
      </c>
      <c r="Y2894" s="5">
        <v>50</v>
      </c>
      <c r="Z2894" s="5">
        <v>4</v>
      </c>
      <c r="AA2894" s="5">
        <v>0</v>
      </c>
      <c r="AB2894" s="5">
        <v>0</v>
      </c>
      <c r="AC2894" s="5">
        <v>0</v>
      </c>
      <c r="AD2894" s="5">
        <v>61</v>
      </c>
      <c r="AE2894" s="5">
        <v>50</v>
      </c>
      <c r="AF2894" s="5">
        <v>4</v>
      </c>
      <c r="AG2894" s="6">
        <v>8</v>
      </c>
      <c r="AH2894" s="6">
        <v>81.967213114754102</v>
      </c>
      <c r="AI2894" s="3"/>
      <c r="AJ2894" s="3"/>
    </row>
    <row r="2895" spans="1:36" hidden="1" x14ac:dyDescent="0.2">
      <c r="A2895" s="1" t="str">
        <f t="shared" si="45"/>
        <v>HartChinese</v>
      </c>
      <c r="B2895" s="3" t="s">
        <v>287</v>
      </c>
      <c r="C2895" s="3" t="s">
        <v>288</v>
      </c>
      <c r="D2895" s="3" t="s">
        <v>713</v>
      </c>
      <c r="E2895" s="5">
        <v>435</v>
      </c>
      <c r="F2895" s="5">
        <v>0</v>
      </c>
      <c r="G2895" s="5">
        <v>0</v>
      </c>
      <c r="H2895" s="5">
        <v>0</v>
      </c>
      <c r="I2895" s="5">
        <v>0</v>
      </c>
      <c r="J2895" s="5">
        <v>0</v>
      </c>
      <c r="K2895" s="5">
        <v>3</v>
      </c>
      <c r="L2895" s="5">
        <v>0</v>
      </c>
      <c r="M2895" s="5">
        <v>0</v>
      </c>
      <c r="N2895" s="5">
        <v>0</v>
      </c>
      <c r="O2895" s="6">
        <v>0</v>
      </c>
      <c r="P2895" s="6">
        <v>0</v>
      </c>
      <c r="Q2895" s="6">
        <v>0</v>
      </c>
      <c r="R2895" s="6">
        <v>0</v>
      </c>
      <c r="S2895" s="6">
        <v>0</v>
      </c>
      <c r="T2895" s="6">
        <v>0.68965517241379315</v>
      </c>
      <c r="U2895" s="6">
        <v>0</v>
      </c>
      <c r="V2895" s="6">
        <v>0</v>
      </c>
      <c r="W2895" s="6">
        <v>0</v>
      </c>
      <c r="X2895" s="5">
        <v>190</v>
      </c>
      <c r="Y2895" s="5">
        <v>157</v>
      </c>
      <c r="Z2895" s="5">
        <v>8</v>
      </c>
      <c r="AA2895" s="5">
        <v>0</v>
      </c>
      <c r="AB2895" s="5">
        <v>0</v>
      </c>
      <c r="AC2895" s="5">
        <v>0</v>
      </c>
      <c r="AD2895" s="5">
        <v>190</v>
      </c>
      <c r="AE2895" s="5">
        <v>157</v>
      </c>
      <c r="AF2895" s="5">
        <v>8</v>
      </c>
      <c r="AG2895" s="6">
        <v>5.0955414012738851</v>
      </c>
      <c r="AH2895" s="6">
        <v>82.631578947368425</v>
      </c>
      <c r="AI2895" s="3"/>
      <c r="AJ2895" s="3"/>
    </row>
    <row r="2896" spans="1:36" hidden="1" x14ac:dyDescent="0.2">
      <c r="A2896" s="1" t="str">
        <f t="shared" si="45"/>
        <v>HartAsian Other</v>
      </c>
      <c r="B2896" s="3" t="s">
        <v>287</v>
      </c>
      <c r="C2896" s="3" t="s">
        <v>288</v>
      </c>
      <c r="D2896" s="3" t="s">
        <v>714</v>
      </c>
      <c r="E2896" s="5">
        <v>856</v>
      </c>
      <c r="F2896" s="5">
        <v>0</v>
      </c>
      <c r="G2896" s="5">
        <v>0</v>
      </c>
      <c r="H2896" s="5">
        <v>0</v>
      </c>
      <c r="I2896" s="5">
        <v>0</v>
      </c>
      <c r="J2896" s="5">
        <v>0</v>
      </c>
      <c r="K2896" s="5">
        <v>1</v>
      </c>
      <c r="L2896" s="5">
        <v>0</v>
      </c>
      <c r="M2896" s="5">
        <v>0</v>
      </c>
      <c r="N2896" s="5">
        <v>0</v>
      </c>
      <c r="O2896" s="6">
        <v>0</v>
      </c>
      <c r="P2896" s="6">
        <v>0</v>
      </c>
      <c r="Q2896" s="6">
        <v>0</v>
      </c>
      <c r="R2896" s="6">
        <v>0</v>
      </c>
      <c r="S2896" s="6">
        <v>0</v>
      </c>
      <c r="T2896" s="6">
        <v>0.11682242990654206</v>
      </c>
      <c r="U2896" s="6">
        <v>0</v>
      </c>
      <c r="V2896" s="6">
        <v>0</v>
      </c>
      <c r="W2896" s="6">
        <v>0</v>
      </c>
      <c r="X2896" s="5">
        <v>435</v>
      </c>
      <c r="Y2896" s="5">
        <v>342</v>
      </c>
      <c r="Z2896" s="5">
        <v>20</v>
      </c>
      <c r="AA2896" s="5">
        <v>0</v>
      </c>
      <c r="AB2896" s="5">
        <v>0</v>
      </c>
      <c r="AC2896" s="5">
        <v>0</v>
      </c>
      <c r="AD2896" s="5">
        <v>435</v>
      </c>
      <c r="AE2896" s="5">
        <v>342</v>
      </c>
      <c r="AF2896" s="5">
        <v>20</v>
      </c>
      <c r="AG2896" s="6">
        <v>5.8479532163742691</v>
      </c>
      <c r="AH2896" s="6">
        <v>78.620689655172413</v>
      </c>
      <c r="AI2896" s="3"/>
      <c r="AJ2896" s="3"/>
    </row>
    <row r="2897" spans="1:36" hidden="1" x14ac:dyDescent="0.2">
      <c r="A2897" s="1" t="str">
        <f t="shared" si="45"/>
        <v>HartBlack African</v>
      </c>
      <c r="B2897" s="3" t="s">
        <v>287</v>
      </c>
      <c r="C2897" s="3" t="s">
        <v>288</v>
      </c>
      <c r="D2897" s="3" t="s">
        <v>715</v>
      </c>
      <c r="E2897" s="5">
        <v>266</v>
      </c>
      <c r="F2897" s="5">
        <v>0</v>
      </c>
      <c r="G2897" s="5">
        <v>0</v>
      </c>
      <c r="H2897" s="5">
        <v>0</v>
      </c>
      <c r="I2897" s="5">
        <v>0</v>
      </c>
      <c r="J2897" s="5">
        <v>0</v>
      </c>
      <c r="K2897" s="5">
        <v>0</v>
      </c>
      <c r="L2897" s="5">
        <v>0</v>
      </c>
      <c r="M2897" s="5">
        <v>0</v>
      </c>
      <c r="N2897" s="5">
        <v>0</v>
      </c>
      <c r="O2897" s="6">
        <v>0</v>
      </c>
      <c r="P2897" s="6">
        <v>0</v>
      </c>
      <c r="Q2897" s="6">
        <v>0</v>
      </c>
      <c r="R2897" s="6">
        <v>0</v>
      </c>
      <c r="S2897" s="6">
        <v>0</v>
      </c>
      <c r="T2897" s="6">
        <v>0</v>
      </c>
      <c r="U2897" s="6">
        <v>0</v>
      </c>
      <c r="V2897" s="6">
        <v>0</v>
      </c>
      <c r="W2897" s="6">
        <v>0</v>
      </c>
      <c r="X2897" s="5">
        <v>145</v>
      </c>
      <c r="Y2897" s="5">
        <v>132</v>
      </c>
      <c r="Z2897" s="5">
        <v>8</v>
      </c>
      <c r="AA2897" s="5">
        <v>0</v>
      </c>
      <c r="AB2897" s="5">
        <v>0</v>
      </c>
      <c r="AC2897" s="5">
        <v>0</v>
      </c>
      <c r="AD2897" s="5">
        <v>145</v>
      </c>
      <c r="AE2897" s="5">
        <v>132</v>
      </c>
      <c r="AF2897" s="5">
        <v>8</v>
      </c>
      <c r="AG2897" s="6">
        <v>6.0606060606060606</v>
      </c>
      <c r="AH2897" s="6">
        <v>91.034482758620683</v>
      </c>
      <c r="AI2897" s="3"/>
      <c r="AJ2897" s="3"/>
    </row>
    <row r="2898" spans="1:36" hidden="1" x14ac:dyDescent="0.2">
      <c r="A2898" s="1" t="str">
        <f t="shared" si="45"/>
        <v>HartBlack Caribbean</v>
      </c>
      <c r="B2898" s="3" t="s">
        <v>287</v>
      </c>
      <c r="C2898" s="3" t="s">
        <v>288</v>
      </c>
      <c r="D2898" s="3" t="s">
        <v>716</v>
      </c>
      <c r="E2898" s="5">
        <v>178</v>
      </c>
      <c r="F2898" s="5">
        <v>0</v>
      </c>
      <c r="G2898" s="5">
        <v>0</v>
      </c>
      <c r="H2898" s="5">
        <v>0</v>
      </c>
      <c r="I2898" s="5">
        <v>0</v>
      </c>
      <c r="J2898" s="5">
        <v>0</v>
      </c>
      <c r="K2898" s="5">
        <v>0</v>
      </c>
      <c r="L2898" s="5">
        <v>0</v>
      </c>
      <c r="M2898" s="5">
        <v>0</v>
      </c>
      <c r="N2898" s="5">
        <v>0</v>
      </c>
      <c r="O2898" s="6">
        <v>0</v>
      </c>
      <c r="P2898" s="6">
        <v>0</v>
      </c>
      <c r="Q2898" s="6">
        <v>0</v>
      </c>
      <c r="R2898" s="6">
        <v>0</v>
      </c>
      <c r="S2898" s="6">
        <v>0</v>
      </c>
      <c r="T2898" s="6">
        <v>0</v>
      </c>
      <c r="U2898" s="6">
        <v>0</v>
      </c>
      <c r="V2898" s="6">
        <v>0</v>
      </c>
      <c r="W2898" s="6">
        <v>0</v>
      </c>
      <c r="X2898" s="5">
        <v>92</v>
      </c>
      <c r="Y2898" s="5">
        <v>76</v>
      </c>
      <c r="Z2898" s="5">
        <v>1</v>
      </c>
      <c r="AA2898" s="5">
        <v>0</v>
      </c>
      <c r="AB2898" s="5">
        <v>0</v>
      </c>
      <c r="AC2898" s="5">
        <v>0</v>
      </c>
      <c r="AD2898" s="5">
        <v>92</v>
      </c>
      <c r="AE2898" s="5">
        <v>76</v>
      </c>
      <c r="AF2898" s="5">
        <v>1</v>
      </c>
      <c r="AG2898" s="6">
        <v>1.3157894736842106</v>
      </c>
      <c r="AH2898" s="6">
        <v>82.608695652173907</v>
      </c>
      <c r="AI2898" s="3"/>
      <c r="AJ2898" s="3"/>
    </row>
    <row r="2899" spans="1:36" hidden="1" x14ac:dyDescent="0.2">
      <c r="A2899" s="1" t="str">
        <f t="shared" si="45"/>
        <v>HartBlack Other</v>
      </c>
      <c r="B2899" s="3" t="s">
        <v>287</v>
      </c>
      <c r="C2899" s="3" t="s">
        <v>288</v>
      </c>
      <c r="D2899" s="3" t="s">
        <v>717</v>
      </c>
      <c r="E2899" s="5">
        <v>62</v>
      </c>
      <c r="F2899" s="5">
        <v>0</v>
      </c>
      <c r="G2899" s="5">
        <v>0</v>
      </c>
      <c r="H2899" s="5">
        <v>0</v>
      </c>
      <c r="I2899" s="5">
        <v>0</v>
      </c>
      <c r="J2899" s="5">
        <v>0</v>
      </c>
      <c r="K2899" s="5">
        <v>0</v>
      </c>
      <c r="L2899" s="5">
        <v>0</v>
      </c>
      <c r="M2899" s="5">
        <v>0</v>
      </c>
      <c r="N2899" s="5">
        <v>0</v>
      </c>
      <c r="O2899" s="6">
        <v>0</v>
      </c>
      <c r="P2899" s="6">
        <v>0</v>
      </c>
      <c r="Q2899" s="6">
        <v>0</v>
      </c>
      <c r="R2899" s="6">
        <v>0</v>
      </c>
      <c r="S2899" s="6">
        <v>0</v>
      </c>
      <c r="T2899" s="6">
        <v>0</v>
      </c>
      <c r="U2899" s="6">
        <v>0</v>
      </c>
      <c r="V2899" s="6">
        <v>0</v>
      </c>
      <c r="W2899" s="6">
        <v>0</v>
      </c>
      <c r="X2899" s="5">
        <v>28</v>
      </c>
      <c r="Y2899" s="5">
        <v>26</v>
      </c>
      <c r="Z2899" s="5">
        <v>0</v>
      </c>
      <c r="AA2899" s="5">
        <v>0</v>
      </c>
      <c r="AB2899" s="5">
        <v>0</v>
      </c>
      <c r="AC2899" s="5">
        <v>0</v>
      </c>
      <c r="AD2899" s="5">
        <v>28</v>
      </c>
      <c r="AE2899" s="5">
        <v>26</v>
      </c>
      <c r="AF2899" s="5">
        <v>0</v>
      </c>
      <c r="AG2899" s="6">
        <v>0</v>
      </c>
      <c r="AH2899" s="6">
        <v>92.857142857142861</v>
      </c>
      <c r="AI2899" s="3"/>
      <c r="AJ2899" s="3"/>
    </row>
    <row r="2900" spans="1:36" hidden="1" x14ac:dyDescent="0.2">
      <c r="A2900" s="1" t="str">
        <f t="shared" si="45"/>
        <v>HartArab</v>
      </c>
      <c r="B2900" s="3" t="s">
        <v>287</v>
      </c>
      <c r="C2900" s="3" t="s">
        <v>288</v>
      </c>
      <c r="D2900" s="3" t="s">
        <v>699</v>
      </c>
      <c r="E2900" s="5">
        <v>100</v>
      </c>
      <c r="F2900" s="5">
        <v>0</v>
      </c>
      <c r="G2900" s="5">
        <v>0</v>
      </c>
      <c r="H2900" s="5">
        <v>0</v>
      </c>
      <c r="I2900" s="5">
        <v>0</v>
      </c>
      <c r="J2900" s="5">
        <v>0</v>
      </c>
      <c r="K2900" s="5">
        <v>4</v>
      </c>
      <c r="L2900" s="5">
        <v>0</v>
      </c>
      <c r="M2900" s="5">
        <v>0</v>
      </c>
      <c r="N2900" s="5">
        <v>0</v>
      </c>
      <c r="O2900" s="6">
        <v>0</v>
      </c>
      <c r="P2900" s="6">
        <v>0</v>
      </c>
      <c r="Q2900" s="6">
        <v>0</v>
      </c>
      <c r="R2900" s="6">
        <v>0</v>
      </c>
      <c r="S2900" s="6">
        <v>0</v>
      </c>
      <c r="T2900" s="6">
        <v>4</v>
      </c>
      <c r="U2900" s="6">
        <v>0</v>
      </c>
      <c r="V2900" s="6">
        <v>0</v>
      </c>
      <c r="W2900" s="6">
        <v>0</v>
      </c>
      <c r="X2900" s="5">
        <v>42</v>
      </c>
      <c r="Y2900" s="5">
        <v>36</v>
      </c>
      <c r="Z2900" s="5">
        <v>1</v>
      </c>
      <c r="AA2900" s="5">
        <v>0</v>
      </c>
      <c r="AB2900" s="5">
        <v>0</v>
      </c>
      <c r="AC2900" s="5">
        <v>0</v>
      </c>
      <c r="AD2900" s="5">
        <v>42</v>
      </c>
      <c r="AE2900" s="5">
        <v>36</v>
      </c>
      <c r="AF2900" s="5">
        <v>1</v>
      </c>
      <c r="AG2900" s="6">
        <v>2.7777777777777777</v>
      </c>
      <c r="AH2900" s="6">
        <v>85.714285714285708</v>
      </c>
      <c r="AI2900" s="3"/>
      <c r="AJ2900" s="3"/>
    </row>
    <row r="2901" spans="1:36" hidden="1" x14ac:dyDescent="0.2">
      <c r="A2901" s="1" t="str">
        <f t="shared" si="45"/>
        <v>HartOther</v>
      </c>
      <c r="B2901" s="3" t="s">
        <v>287</v>
      </c>
      <c r="C2901" s="3" t="s">
        <v>288</v>
      </c>
      <c r="D2901" s="3" t="s">
        <v>718</v>
      </c>
      <c r="E2901" s="5">
        <v>167</v>
      </c>
      <c r="F2901" s="5">
        <v>0</v>
      </c>
      <c r="G2901" s="5">
        <v>0</v>
      </c>
      <c r="H2901" s="5">
        <v>0</v>
      </c>
      <c r="I2901" s="5">
        <v>0</v>
      </c>
      <c r="J2901" s="5">
        <v>0</v>
      </c>
      <c r="K2901" s="5">
        <v>0</v>
      </c>
      <c r="L2901" s="5">
        <v>0</v>
      </c>
      <c r="M2901" s="5">
        <v>0</v>
      </c>
      <c r="N2901" s="5">
        <v>0</v>
      </c>
      <c r="O2901" s="6">
        <v>0</v>
      </c>
      <c r="P2901" s="6">
        <v>0</v>
      </c>
      <c r="Q2901" s="6">
        <v>0</v>
      </c>
      <c r="R2901" s="6">
        <v>0</v>
      </c>
      <c r="S2901" s="6">
        <v>0</v>
      </c>
      <c r="T2901" s="6">
        <v>0</v>
      </c>
      <c r="U2901" s="6">
        <v>0</v>
      </c>
      <c r="V2901" s="6">
        <v>0</v>
      </c>
      <c r="W2901" s="6">
        <v>0</v>
      </c>
      <c r="X2901" s="5">
        <v>87</v>
      </c>
      <c r="Y2901" s="5">
        <v>75</v>
      </c>
      <c r="Z2901" s="5">
        <v>4</v>
      </c>
      <c r="AA2901" s="5">
        <v>0</v>
      </c>
      <c r="AB2901" s="5">
        <v>0</v>
      </c>
      <c r="AC2901" s="5">
        <v>0</v>
      </c>
      <c r="AD2901" s="5">
        <v>87</v>
      </c>
      <c r="AE2901" s="5">
        <v>75</v>
      </c>
      <c r="AF2901" s="5">
        <v>4</v>
      </c>
      <c r="AG2901" s="6">
        <v>5.333333333333333</v>
      </c>
      <c r="AH2901" s="6">
        <v>86.206896551724142</v>
      </c>
      <c r="AI2901" s="3"/>
      <c r="AJ2901" s="3"/>
    </row>
    <row r="2902" spans="1:36" x14ac:dyDescent="0.2">
      <c r="A2902" s="1" t="str">
        <f t="shared" si="45"/>
        <v>HartlepoolAll people</v>
      </c>
      <c r="B2902" s="3" t="s">
        <v>48</v>
      </c>
      <c r="C2902" s="3" t="s">
        <v>49</v>
      </c>
      <c r="D2902" s="3" t="s">
        <v>700</v>
      </c>
      <c r="E2902" s="5">
        <v>92028</v>
      </c>
      <c r="F2902" s="5">
        <v>32833</v>
      </c>
      <c r="G2902" s="5">
        <v>31516</v>
      </c>
      <c r="H2902" s="5">
        <v>47649</v>
      </c>
      <c r="I2902" s="5">
        <v>39488</v>
      </c>
      <c r="J2902" s="5">
        <v>23461</v>
      </c>
      <c r="K2902" s="5">
        <v>0</v>
      </c>
      <c r="L2902" s="5">
        <v>10595</v>
      </c>
      <c r="M2902" s="5">
        <v>0</v>
      </c>
      <c r="N2902" s="5">
        <v>5199</v>
      </c>
      <c r="O2902" s="6">
        <v>35.677185204502976</v>
      </c>
      <c r="P2902" s="6">
        <v>34.246099013343766</v>
      </c>
      <c r="Q2902" s="6">
        <v>51.776633198591732</v>
      </c>
      <c r="R2902" s="6">
        <v>42.908679966966574</v>
      </c>
      <c r="S2902" s="6">
        <v>25.493328117529447</v>
      </c>
      <c r="T2902" s="6">
        <v>0</v>
      </c>
      <c r="U2902" s="6">
        <v>11.512800452036338</v>
      </c>
      <c r="V2902" s="6">
        <v>0</v>
      </c>
      <c r="W2902" s="6">
        <v>5.64936758377885</v>
      </c>
      <c r="X2902" s="5">
        <v>29254</v>
      </c>
      <c r="Y2902" s="5">
        <v>24465</v>
      </c>
      <c r="Z2902" s="5">
        <v>2749</v>
      </c>
      <c r="AA2902" s="5">
        <v>12743</v>
      </c>
      <c r="AB2902" s="5">
        <v>9952</v>
      </c>
      <c r="AC2902" s="5">
        <v>1654</v>
      </c>
      <c r="AD2902" s="5">
        <v>16511</v>
      </c>
      <c r="AE2902" s="5">
        <v>14513</v>
      </c>
      <c r="AF2902" s="5">
        <v>1095</v>
      </c>
      <c r="AG2902" s="6">
        <v>7.544959691311238</v>
      </c>
      <c r="AH2902" s="6">
        <v>87.898976439949124</v>
      </c>
      <c r="AI2902" s="3">
        <v>16.619774919614148</v>
      </c>
      <c r="AJ2902" s="3">
        <v>78.097779172879228</v>
      </c>
    </row>
    <row r="2903" spans="1:36" hidden="1" x14ac:dyDescent="0.2">
      <c r="A2903" s="1" t="str">
        <f t="shared" si="45"/>
        <v>HartlepoolWhite British</v>
      </c>
      <c r="B2903" s="3" t="s">
        <v>48</v>
      </c>
      <c r="C2903" s="3" t="s">
        <v>49</v>
      </c>
      <c r="D2903" s="3" t="s">
        <v>701</v>
      </c>
      <c r="E2903" s="5">
        <v>88924</v>
      </c>
      <c r="F2903" s="5">
        <v>31501</v>
      </c>
      <c r="G2903" s="5">
        <v>30254</v>
      </c>
      <c r="H2903" s="5">
        <v>45641</v>
      </c>
      <c r="I2903" s="5">
        <v>37990</v>
      </c>
      <c r="J2903" s="5">
        <v>22621</v>
      </c>
      <c r="K2903" s="5">
        <v>0</v>
      </c>
      <c r="L2903" s="5">
        <v>9848</v>
      </c>
      <c r="M2903" s="5">
        <v>0</v>
      </c>
      <c r="N2903" s="5">
        <v>4852</v>
      </c>
      <c r="O2903" s="6">
        <v>35.424632270253248</v>
      </c>
      <c r="P2903" s="6">
        <v>34.022311187081101</v>
      </c>
      <c r="Q2903" s="6">
        <v>51.325851288740949</v>
      </c>
      <c r="R2903" s="6">
        <v>42.721874859430528</v>
      </c>
      <c r="S2903" s="6">
        <v>25.43857676217894</v>
      </c>
      <c r="T2903" s="6">
        <v>0</v>
      </c>
      <c r="U2903" s="6">
        <v>11.074625522918447</v>
      </c>
      <c r="V2903" s="6">
        <v>0</v>
      </c>
      <c r="W2903" s="6">
        <v>5.4563447438261887</v>
      </c>
      <c r="X2903" s="5">
        <v>27982</v>
      </c>
      <c r="Y2903" s="5">
        <v>23453</v>
      </c>
      <c r="Z2903" s="5">
        <v>2644</v>
      </c>
      <c r="AA2903" s="5">
        <v>11985</v>
      </c>
      <c r="AB2903" s="5">
        <v>9355</v>
      </c>
      <c r="AC2903" s="5">
        <v>1587</v>
      </c>
      <c r="AD2903" s="5">
        <v>15997</v>
      </c>
      <c r="AE2903" s="5">
        <v>14098</v>
      </c>
      <c r="AF2903" s="5">
        <v>1057</v>
      </c>
      <c r="AG2903" s="6">
        <v>7.4975173783515396</v>
      </c>
      <c r="AH2903" s="6">
        <v>88.129024192036013</v>
      </c>
      <c r="AI2903" s="3">
        <v>16.964190272581508</v>
      </c>
      <c r="AJ2903" s="3">
        <v>78.055903212348767</v>
      </c>
    </row>
    <row r="2904" spans="1:36" hidden="1" x14ac:dyDescent="0.2">
      <c r="A2904" s="1" t="str">
        <f t="shared" si="45"/>
        <v>HartlepoolMinorities - all other than White British</v>
      </c>
      <c r="B2904" s="3" t="s">
        <v>48</v>
      </c>
      <c r="C2904" s="3" t="s">
        <v>49</v>
      </c>
      <c r="D2904" s="3" t="s">
        <v>702</v>
      </c>
      <c r="E2904" s="5">
        <v>3104</v>
      </c>
      <c r="F2904" s="5">
        <v>1332</v>
      </c>
      <c r="G2904" s="5">
        <v>1262</v>
      </c>
      <c r="H2904" s="5">
        <v>2008</v>
      </c>
      <c r="I2904" s="5">
        <v>1498</v>
      </c>
      <c r="J2904" s="5">
        <v>840</v>
      </c>
      <c r="K2904" s="5">
        <v>0</v>
      </c>
      <c r="L2904" s="5">
        <v>747</v>
      </c>
      <c r="M2904" s="5">
        <v>0</v>
      </c>
      <c r="N2904" s="5">
        <v>347</v>
      </c>
      <c r="O2904" s="6">
        <v>42.912371134020617</v>
      </c>
      <c r="P2904" s="6">
        <v>40.657216494845358</v>
      </c>
      <c r="Q2904" s="6">
        <v>64.69072164948453</v>
      </c>
      <c r="R2904" s="6">
        <v>48.260309278350519</v>
      </c>
      <c r="S2904" s="6">
        <v>27.061855670103093</v>
      </c>
      <c r="T2904" s="6">
        <v>0</v>
      </c>
      <c r="U2904" s="6">
        <v>24.065721649484537</v>
      </c>
      <c r="V2904" s="6">
        <v>0</v>
      </c>
      <c r="W2904" s="6">
        <v>11.179123711340207</v>
      </c>
      <c r="X2904" s="5">
        <v>1272</v>
      </c>
      <c r="Y2904" s="5">
        <v>1012</v>
      </c>
      <c r="Z2904" s="5">
        <v>105</v>
      </c>
      <c r="AA2904" s="5">
        <v>758</v>
      </c>
      <c r="AB2904" s="5">
        <v>597</v>
      </c>
      <c r="AC2904" s="5">
        <v>67</v>
      </c>
      <c r="AD2904" s="5">
        <v>514</v>
      </c>
      <c r="AE2904" s="5">
        <v>415</v>
      </c>
      <c r="AF2904" s="5">
        <v>38</v>
      </c>
      <c r="AG2904" s="6">
        <v>9.1566265060240966</v>
      </c>
      <c r="AH2904" s="6">
        <v>80.739299610894946</v>
      </c>
      <c r="AI2904" s="3">
        <v>11.222780569514239</v>
      </c>
      <c r="AJ2904" s="3">
        <v>78.759894459102895</v>
      </c>
    </row>
    <row r="2905" spans="1:36" hidden="1" x14ac:dyDescent="0.2">
      <c r="A2905" s="1" t="str">
        <f t="shared" si="45"/>
        <v>HartlepoolWhite Irish</v>
      </c>
      <c r="B2905" s="3" t="s">
        <v>48</v>
      </c>
      <c r="C2905" s="3" t="s">
        <v>49</v>
      </c>
      <c r="D2905" s="3" t="s">
        <v>703</v>
      </c>
      <c r="E2905" s="5">
        <v>193</v>
      </c>
      <c r="F2905" s="5">
        <v>61</v>
      </c>
      <c r="G2905" s="5">
        <v>59</v>
      </c>
      <c r="H2905" s="5">
        <v>80</v>
      </c>
      <c r="I2905" s="5">
        <v>75</v>
      </c>
      <c r="J2905" s="5">
        <v>40</v>
      </c>
      <c r="K2905" s="5">
        <v>0</v>
      </c>
      <c r="L2905" s="5">
        <v>33</v>
      </c>
      <c r="M2905" s="5">
        <v>0</v>
      </c>
      <c r="N2905" s="5">
        <v>13</v>
      </c>
      <c r="O2905" s="6">
        <v>31.606217616580309</v>
      </c>
      <c r="P2905" s="6">
        <v>30.569948186528496</v>
      </c>
      <c r="Q2905" s="6">
        <v>41.450777202072537</v>
      </c>
      <c r="R2905" s="6">
        <v>38.860103626943008</v>
      </c>
      <c r="S2905" s="6">
        <v>20.725388601036268</v>
      </c>
      <c r="T2905" s="6">
        <v>0</v>
      </c>
      <c r="U2905" s="6">
        <v>17.098445595854923</v>
      </c>
      <c r="V2905" s="6">
        <v>0</v>
      </c>
      <c r="W2905" s="6">
        <v>6.7357512953367875</v>
      </c>
      <c r="X2905" s="5">
        <v>46</v>
      </c>
      <c r="Y2905" s="5">
        <v>40</v>
      </c>
      <c r="Z2905" s="5">
        <v>5</v>
      </c>
      <c r="AA2905" s="5">
        <v>20</v>
      </c>
      <c r="AB2905" s="5">
        <v>17</v>
      </c>
      <c r="AC2905" s="5">
        <v>3</v>
      </c>
      <c r="AD2905" s="5">
        <v>26</v>
      </c>
      <c r="AE2905" s="5">
        <v>23</v>
      </c>
      <c r="AF2905" s="5">
        <v>2</v>
      </c>
      <c r="AG2905" s="6">
        <v>8.695652173913043</v>
      </c>
      <c r="AH2905" s="6">
        <v>88.461538461538467</v>
      </c>
      <c r="AI2905" s="3">
        <v>17.647058823529413</v>
      </c>
      <c r="AJ2905" s="3">
        <v>85</v>
      </c>
    </row>
    <row r="2906" spans="1:36" hidden="1" x14ac:dyDescent="0.2">
      <c r="A2906" s="1" t="str">
        <f t="shared" si="45"/>
        <v>HartlepoolWhite Gyspy or Irish Traveller</v>
      </c>
      <c r="B2906" s="3" t="s">
        <v>48</v>
      </c>
      <c r="C2906" s="3" t="s">
        <v>49</v>
      </c>
      <c r="D2906" s="3" t="s">
        <v>704</v>
      </c>
      <c r="E2906" s="5">
        <v>40</v>
      </c>
      <c r="F2906" s="5">
        <v>13</v>
      </c>
      <c r="G2906" s="5">
        <v>13</v>
      </c>
      <c r="H2906" s="5">
        <v>21</v>
      </c>
      <c r="I2906" s="5">
        <v>17</v>
      </c>
      <c r="J2906" s="5">
        <v>10</v>
      </c>
      <c r="K2906" s="5">
        <v>0</v>
      </c>
      <c r="L2906" s="5">
        <v>1</v>
      </c>
      <c r="M2906" s="5">
        <v>0</v>
      </c>
      <c r="N2906" s="5">
        <v>1</v>
      </c>
      <c r="O2906" s="6">
        <v>32.5</v>
      </c>
      <c r="P2906" s="6">
        <v>32.5</v>
      </c>
      <c r="Q2906" s="6">
        <v>52.5</v>
      </c>
      <c r="R2906" s="6">
        <v>42.5</v>
      </c>
      <c r="S2906" s="6">
        <v>25</v>
      </c>
      <c r="T2906" s="6">
        <v>0</v>
      </c>
      <c r="U2906" s="6">
        <v>2.5</v>
      </c>
      <c r="V2906" s="6">
        <v>0</v>
      </c>
      <c r="W2906" s="6">
        <v>2.5</v>
      </c>
      <c r="X2906" s="5">
        <v>21</v>
      </c>
      <c r="Y2906" s="5">
        <v>17</v>
      </c>
      <c r="Z2906" s="5">
        <v>4</v>
      </c>
      <c r="AA2906" s="5">
        <v>11</v>
      </c>
      <c r="AB2906" s="5">
        <v>10</v>
      </c>
      <c r="AC2906" s="5">
        <v>4</v>
      </c>
      <c r="AD2906" s="5">
        <v>10</v>
      </c>
      <c r="AE2906" s="5">
        <v>7</v>
      </c>
      <c r="AF2906" s="5">
        <v>0</v>
      </c>
      <c r="AG2906" s="6">
        <v>0</v>
      </c>
      <c r="AH2906" s="6">
        <v>70</v>
      </c>
      <c r="AI2906" s="3">
        <v>40</v>
      </c>
      <c r="AJ2906" s="3">
        <v>90.909090909090907</v>
      </c>
    </row>
    <row r="2907" spans="1:36" hidden="1" x14ac:dyDescent="0.2">
      <c r="A2907" s="1" t="str">
        <f t="shared" si="45"/>
        <v>HartlepoolWhite Other</v>
      </c>
      <c r="B2907" s="3" t="s">
        <v>48</v>
      </c>
      <c r="C2907" s="3" t="s">
        <v>49</v>
      </c>
      <c r="D2907" s="3" t="s">
        <v>705</v>
      </c>
      <c r="E2907" s="5">
        <v>742</v>
      </c>
      <c r="F2907" s="5">
        <v>383</v>
      </c>
      <c r="G2907" s="5">
        <v>370</v>
      </c>
      <c r="H2907" s="5">
        <v>515</v>
      </c>
      <c r="I2907" s="5">
        <v>430</v>
      </c>
      <c r="J2907" s="5">
        <v>256</v>
      </c>
      <c r="K2907" s="5">
        <v>0</v>
      </c>
      <c r="L2907" s="5">
        <v>198</v>
      </c>
      <c r="M2907" s="5">
        <v>0</v>
      </c>
      <c r="N2907" s="5">
        <v>100</v>
      </c>
      <c r="O2907" s="6">
        <v>51.61725067385445</v>
      </c>
      <c r="P2907" s="6">
        <v>49.865229110512132</v>
      </c>
      <c r="Q2907" s="6">
        <v>69.40700808625337</v>
      </c>
      <c r="R2907" s="6">
        <v>57.951482479784367</v>
      </c>
      <c r="S2907" s="6">
        <v>34.501347708894876</v>
      </c>
      <c r="T2907" s="6">
        <v>0</v>
      </c>
      <c r="U2907" s="6">
        <v>26.684636118598384</v>
      </c>
      <c r="V2907" s="6">
        <v>0</v>
      </c>
      <c r="W2907" s="6">
        <v>13.477088948787062</v>
      </c>
      <c r="X2907" s="5">
        <v>374</v>
      </c>
      <c r="Y2907" s="5">
        <v>326</v>
      </c>
      <c r="Z2907" s="5">
        <v>23</v>
      </c>
      <c r="AA2907" s="5">
        <v>228</v>
      </c>
      <c r="AB2907" s="5">
        <v>200</v>
      </c>
      <c r="AC2907" s="5">
        <v>14</v>
      </c>
      <c r="AD2907" s="5">
        <v>146</v>
      </c>
      <c r="AE2907" s="5">
        <v>126</v>
      </c>
      <c r="AF2907" s="5">
        <v>9</v>
      </c>
      <c r="AG2907" s="6">
        <v>7.1428571428571432</v>
      </c>
      <c r="AH2907" s="6">
        <v>86.301369863013704</v>
      </c>
      <c r="AI2907" s="3">
        <v>7</v>
      </c>
      <c r="AJ2907" s="3">
        <v>87.719298245614041</v>
      </c>
    </row>
    <row r="2908" spans="1:36" hidden="1" x14ac:dyDescent="0.2">
      <c r="A2908" s="1" t="str">
        <f t="shared" si="45"/>
        <v>HartlepoolMixed White and Black Caribbean</v>
      </c>
      <c r="B2908" s="3" t="s">
        <v>48</v>
      </c>
      <c r="C2908" s="3" t="s">
        <v>49</v>
      </c>
      <c r="D2908" s="3" t="s">
        <v>706</v>
      </c>
      <c r="E2908" s="5">
        <v>180</v>
      </c>
      <c r="F2908" s="5">
        <v>78</v>
      </c>
      <c r="G2908" s="5">
        <v>76</v>
      </c>
      <c r="H2908" s="5">
        <v>112</v>
      </c>
      <c r="I2908" s="5">
        <v>90</v>
      </c>
      <c r="J2908" s="5">
        <v>60</v>
      </c>
      <c r="K2908" s="5">
        <v>0</v>
      </c>
      <c r="L2908" s="5">
        <v>32</v>
      </c>
      <c r="M2908" s="5">
        <v>0</v>
      </c>
      <c r="N2908" s="5">
        <v>12</v>
      </c>
      <c r="O2908" s="6">
        <v>43.333333333333336</v>
      </c>
      <c r="P2908" s="6">
        <v>42.222222222222221</v>
      </c>
      <c r="Q2908" s="6">
        <v>62.222222222222221</v>
      </c>
      <c r="R2908" s="6">
        <v>50</v>
      </c>
      <c r="S2908" s="6">
        <v>33.333333333333336</v>
      </c>
      <c r="T2908" s="6">
        <v>0</v>
      </c>
      <c r="U2908" s="6">
        <v>17.777777777777779</v>
      </c>
      <c r="V2908" s="6">
        <v>0</v>
      </c>
      <c r="W2908" s="6">
        <v>6.666666666666667</v>
      </c>
      <c r="X2908" s="5">
        <v>55</v>
      </c>
      <c r="Y2908" s="5">
        <v>40</v>
      </c>
      <c r="Z2908" s="5">
        <v>9</v>
      </c>
      <c r="AA2908" s="5">
        <v>33</v>
      </c>
      <c r="AB2908" s="5">
        <v>24</v>
      </c>
      <c r="AC2908" s="5">
        <v>8</v>
      </c>
      <c r="AD2908" s="5">
        <v>22</v>
      </c>
      <c r="AE2908" s="5">
        <v>16</v>
      </c>
      <c r="AF2908" s="5">
        <v>1</v>
      </c>
      <c r="AG2908" s="6">
        <v>6.25</v>
      </c>
      <c r="AH2908" s="6">
        <v>72.727272727272734</v>
      </c>
      <c r="AI2908" s="3">
        <v>33.333333333333336</v>
      </c>
      <c r="AJ2908" s="3">
        <v>72.727272727272734</v>
      </c>
    </row>
    <row r="2909" spans="1:36" hidden="1" x14ac:dyDescent="0.2">
      <c r="A2909" s="1" t="str">
        <f t="shared" si="45"/>
        <v>HartlepoolMixed White and Black African</v>
      </c>
      <c r="B2909" s="3" t="s">
        <v>48</v>
      </c>
      <c r="C2909" s="3" t="s">
        <v>49</v>
      </c>
      <c r="D2909" s="3" t="s">
        <v>707</v>
      </c>
      <c r="E2909" s="5">
        <v>54</v>
      </c>
      <c r="F2909" s="5">
        <v>28</v>
      </c>
      <c r="G2909" s="5">
        <v>23</v>
      </c>
      <c r="H2909" s="5">
        <v>37</v>
      </c>
      <c r="I2909" s="5">
        <v>29</v>
      </c>
      <c r="J2909" s="5">
        <v>12</v>
      </c>
      <c r="K2909" s="5">
        <v>0</v>
      </c>
      <c r="L2909" s="5">
        <v>15</v>
      </c>
      <c r="M2909" s="5">
        <v>0</v>
      </c>
      <c r="N2909" s="5">
        <v>7</v>
      </c>
      <c r="O2909" s="6">
        <v>51.851851851851855</v>
      </c>
      <c r="P2909" s="6">
        <v>42.592592592592595</v>
      </c>
      <c r="Q2909" s="6">
        <v>68.518518518518519</v>
      </c>
      <c r="R2909" s="6">
        <v>53.703703703703702</v>
      </c>
      <c r="S2909" s="6">
        <v>22.222222222222221</v>
      </c>
      <c r="T2909" s="6">
        <v>0</v>
      </c>
      <c r="U2909" s="6">
        <v>27.777777777777779</v>
      </c>
      <c r="V2909" s="6">
        <v>0</v>
      </c>
      <c r="W2909" s="6">
        <v>12.962962962962964</v>
      </c>
      <c r="X2909" s="5">
        <v>11</v>
      </c>
      <c r="Y2909" s="5">
        <v>9</v>
      </c>
      <c r="Z2909" s="5">
        <v>2</v>
      </c>
      <c r="AA2909" s="5">
        <v>7</v>
      </c>
      <c r="AB2909" s="5">
        <v>6</v>
      </c>
      <c r="AC2909" s="5">
        <v>2</v>
      </c>
      <c r="AD2909" s="5">
        <v>4</v>
      </c>
      <c r="AE2909" s="5">
        <v>3</v>
      </c>
      <c r="AF2909" s="5">
        <v>0</v>
      </c>
      <c r="AG2909" s="6">
        <v>0</v>
      </c>
      <c r="AH2909" s="6">
        <v>75</v>
      </c>
      <c r="AI2909" s="3">
        <v>33.333333333333336</v>
      </c>
      <c r="AJ2909" s="3">
        <v>85.714285714285708</v>
      </c>
    </row>
    <row r="2910" spans="1:36" hidden="1" x14ac:dyDescent="0.2">
      <c r="A2910" s="1" t="str">
        <f t="shared" si="45"/>
        <v>HartlepoolMixed White and Asian</v>
      </c>
      <c r="B2910" s="3" t="s">
        <v>48</v>
      </c>
      <c r="C2910" s="3" t="s">
        <v>49</v>
      </c>
      <c r="D2910" s="3" t="s">
        <v>708</v>
      </c>
      <c r="E2910" s="5">
        <v>173</v>
      </c>
      <c r="F2910" s="5">
        <v>68</v>
      </c>
      <c r="G2910" s="5">
        <v>68</v>
      </c>
      <c r="H2910" s="5">
        <v>93</v>
      </c>
      <c r="I2910" s="5">
        <v>73</v>
      </c>
      <c r="J2910" s="5">
        <v>48</v>
      </c>
      <c r="K2910" s="5">
        <v>0</v>
      </c>
      <c r="L2910" s="5">
        <v>23</v>
      </c>
      <c r="M2910" s="5">
        <v>0</v>
      </c>
      <c r="N2910" s="5">
        <v>11</v>
      </c>
      <c r="O2910" s="6">
        <v>39.306358381502889</v>
      </c>
      <c r="P2910" s="6">
        <v>39.306358381502889</v>
      </c>
      <c r="Q2910" s="6">
        <v>53.75722543352601</v>
      </c>
      <c r="R2910" s="6">
        <v>42.196531791907518</v>
      </c>
      <c r="S2910" s="6">
        <v>27.745664739884393</v>
      </c>
      <c r="T2910" s="6">
        <v>0</v>
      </c>
      <c r="U2910" s="6">
        <v>13.294797687861271</v>
      </c>
      <c r="V2910" s="6">
        <v>0</v>
      </c>
      <c r="W2910" s="6">
        <v>6.3583815028901736</v>
      </c>
      <c r="X2910" s="5">
        <v>36</v>
      </c>
      <c r="Y2910" s="5">
        <v>26</v>
      </c>
      <c r="Z2910" s="5">
        <v>6</v>
      </c>
      <c r="AA2910" s="5">
        <v>19</v>
      </c>
      <c r="AB2910" s="5">
        <v>13</v>
      </c>
      <c r="AC2910" s="5">
        <v>4</v>
      </c>
      <c r="AD2910" s="5">
        <v>17</v>
      </c>
      <c r="AE2910" s="5">
        <v>13</v>
      </c>
      <c r="AF2910" s="5">
        <v>2</v>
      </c>
      <c r="AG2910" s="6">
        <v>15.384615384615385</v>
      </c>
      <c r="AH2910" s="6">
        <v>76.470588235294116</v>
      </c>
      <c r="AI2910" s="3">
        <v>30.76923076923077</v>
      </c>
      <c r="AJ2910" s="3">
        <v>68.421052631578945</v>
      </c>
    </row>
    <row r="2911" spans="1:36" hidden="1" x14ac:dyDescent="0.2">
      <c r="A2911" s="1" t="str">
        <f t="shared" si="45"/>
        <v>HartlepoolMixed Other</v>
      </c>
      <c r="B2911" s="3" t="s">
        <v>48</v>
      </c>
      <c r="C2911" s="3" t="s">
        <v>49</v>
      </c>
      <c r="D2911" s="3" t="s">
        <v>709</v>
      </c>
      <c r="E2911" s="5">
        <v>143</v>
      </c>
      <c r="F2911" s="5">
        <v>54</v>
      </c>
      <c r="G2911" s="5">
        <v>53</v>
      </c>
      <c r="H2911" s="5">
        <v>85</v>
      </c>
      <c r="I2911" s="5">
        <v>61</v>
      </c>
      <c r="J2911" s="5">
        <v>40</v>
      </c>
      <c r="K2911" s="5">
        <v>0</v>
      </c>
      <c r="L2911" s="5">
        <v>21</v>
      </c>
      <c r="M2911" s="5">
        <v>0</v>
      </c>
      <c r="N2911" s="5">
        <v>11</v>
      </c>
      <c r="O2911" s="6">
        <v>37.76223776223776</v>
      </c>
      <c r="P2911" s="6">
        <v>37.06293706293706</v>
      </c>
      <c r="Q2911" s="6">
        <v>59.44055944055944</v>
      </c>
      <c r="R2911" s="6">
        <v>42.65734265734266</v>
      </c>
      <c r="S2911" s="6">
        <v>27.972027972027973</v>
      </c>
      <c r="T2911" s="6">
        <v>0</v>
      </c>
      <c r="U2911" s="6">
        <v>14.685314685314685</v>
      </c>
      <c r="V2911" s="6">
        <v>0</v>
      </c>
      <c r="W2911" s="6">
        <v>7.6923076923076925</v>
      </c>
      <c r="X2911" s="5">
        <v>46</v>
      </c>
      <c r="Y2911" s="5">
        <v>29</v>
      </c>
      <c r="Z2911" s="5">
        <v>8</v>
      </c>
      <c r="AA2911" s="5">
        <v>29</v>
      </c>
      <c r="AB2911" s="5">
        <v>15</v>
      </c>
      <c r="AC2911" s="5">
        <v>5</v>
      </c>
      <c r="AD2911" s="5">
        <v>17</v>
      </c>
      <c r="AE2911" s="5">
        <v>14</v>
      </c>
      <c r="AF2911" s="5">
        <v>3</v>
      </c>
      <c r="AG2911" s="6">
        <v>21.428571428571427</v>
      </c>
      <c r="AH2911" s="6">
        <v>82.352941176470594</v>
      </c>
      <c r="AI2911" s="3">
        <v>33.333333333333336</v>
      </c>
      <c r="AJ2911" s="3">
        <v>51.724137931034484</v>
      </c>
    </row>
    <row r="2912" spans="1:36" hidden="1" x14ac:dyDescent="0.2">
      <c r="A2912" s="1" t="str">
        <f t="shared" si="45"/>
        <v>HartlepoolIndian</v>
      </c>
      <c r="B2912" s="3" t="s">
        <v>48</v>
      </c>
      <c r="C2912" s="3" t="s">
        <v>49</v>
      </c>
      <c r="D2912" s="3" t="s">
        <v>710</v>
      </c>
      <c r="E2912" s="5">
        <v>266</v>
      </c>
      <c r="F2912" s="5">
        <v>77</v>
      </c>
      <c r="G2912" s="5">
        <v>76</v>
      </c>
      <c r="H2912" s="5">
        <v>98</v>
      </c>
      <c r="I2912" s="5">
        <v>86</v>
      </c>
      <c r="J2912" s="5">
        <v>59</v>
      </c>
      <c r="K2912" s="5">
        <v>0</v>
      </c>
      <c r="L2912" s="5">
        <v>48</v>
      </c>
      <c r="M2912" s="5">
        <v>0</v>
      </c>
      <c r="N2912" s="5">
        <v>32</v>
      </c>
      <c r="O2912" s="6">
        <v>28.94736842105263</v>
      </c>
      <c r="P2912" s="6">
        <v>28.571428571428573</v>
      </c>
      <c r="Q2912" s="6">
        <v>36.842105263157897</v>
      </c>
      <c r="R2912" s="6">
        <v>32.330827067669176</v>
      </c>
      <c r="S2912" s="6">
        <v>22.180451127819548</v>
      </c>
      <c r="T2912" s="6">
        <v>0</v>
      </c>
      <c r="U2912" s="6">
        <v>18.045112781954888</v>
      </c>
      <c r="V2912" s="6">
        <v>0</v>
      </c>
      <c r="W2912" s="6">
        <v>12.030075187969924</v>
      </c>
      <c r="X2912" s="5">
        <v>115</v>
      </c>
      <c r="Y2912" s="5">
        <v>98</v>
      </c>
      <c r="Z2912" s="5">
        <v>6</v>
      </c>
      <c r="AA2912" s="5">
        <v>40</v>
      </c>
      <c r="AB2912" s="5">
        <v>33</v>
      </c>
      <c r="AC2912" s="5">
        <v>4</v>
      </c>
      <c r="AD2912" s="5">
        <v>75</v>
      </c>
      <c r="AE2912" s="5">
        <v>65</v>
      </c>
      <c r="AF2912" s="5">
        <v>2</v>
      </c>
      <c r="AG2912" s="6">
        <v>3.0769230769230771</v>
      </c>
      <c r="AH2912" s="6">
        <v>86.666666666666671</v>
      </c>
      <c r="AI2912" s="3">
        <v>12.121212121212121</v>
      </c>
      <c r="AJ2912" s="3">
        <v>82.5</v>
      </c>
    </row>
    <row r="2913" spans="1:36" hidden="1" x14ac:dyDescent="0.2">
      <c r="A2913" s="1" t="str">
        <f t="shared" si="45"/>
        <v>HartlepoolPakistani</v>
      </c>
      <c r="B2913" s="3" t="s">
        <v>48</v>
      </c>
      <c r="C2913" s="3" t="s">
        <v>49</v>
      </c>
      <c r="D2913" s="3" t="s">
        <v>711</v>
      </c>
      <c r="E2913" s="5">
        <v>291</v>
      </c>
      <c r="F2913" s="5">
        <v>102</v>
      </c>
      <c r="G2913" s="5">
        <v>96</v>
      </c>
      <c r="H2913" s="5">
        <v>217</v>
      </c>
      <c r="I2913" s="5">
        <v>105</v>
      </c>
      <c r="J2913" s="5">
        <v>60</v>
      </c>
      <c r="K2913" s="5">
        <v>0</v>
      </c>
      <c r="L2913" s="5">
        <v>81</v>
      </c>
      <c r="M2913" s="5">
        <v>0</v>
      </c>
      <c r="N2913" s="5">
        <v>37</v>
      </c>
      <c r="O2913" s="6">
        <v>35.051546391752581</v>
      </c>
      <c r="P2913" s="6">
        <v>32.989690721649481</v>
      </c>
      <c r="Q2913" s="6">
        <v>74.570446735395194</v>
      </c>
      <c r="R2913" s="6">
        <v>36.082474226804123</v>
      </c>
      <c r="S2913" s="6">
        <v>20.618556701030929</v>
      </c>
      <c r="T2913" s="6">
        <v>0</v>
      </c>
      <c r="U2913" s="6">
        <v>27.835051546391753</v>
      </c>
      <c r="V2913" s="6">
        <v>0</v>
      </c>
      <c r="W2913" s="6">
        <v>12.714776632302405</v>
      </c>
      <c r="X2913" s="5">
        <v>124</v>
      </c>
      <c r="Y2913" s="5">
        <v>84</v>
      </c>
      <c r="Z2913" s="5">
        <v>11</v>
      </c>
      <c r="AA2913" s="5">
        <v>81</v>
      </c>
      <c r="AB2913" s="5">
        <v>57</v>
      </c>
      <c r="AC2913" s="5">
        <v>4</v>
      </c>
      <c r="AD2913" s="5">
        <v>43</v>
      </c>
      <c r="AE2913" s="5">
        <v>27</v>
      </c>
      <c r="AF2913" s="5">
        <v>7</v>
      </c>
      <c r="AG2913" s="6">
        <v>25.925925925925927</v>
      </c>
      <c r="AH2913" s="6">
        <v>62.790697674418603</v>
      </c>
      <c r="AI2913" s="3">
        <v>7.0175438596491224</v>
      </c>
      <c r="AJ2913" s="3">
        <v>70.370370370370367</v>
      </c>
    </row>
    <row r="2914" spans="1:36" hidden="1" x14ac:dyDescent="0.2">
      <c r="A2914" s="1" t="str">
        <f t="shared" si="45"/>
        <v>HartlepoolBangladeshi</v>
      </c>
      <c r="B2914" s="3" t="s">
        <v>48</v>
      </c>
      <c r="C2914" s="3" t="s">
        <v>49</v>
      </c>
      <c r="D2914" s="3" t="s">
        <v>712</v>
      </c>
      <c r="E2914" s="5">
        <v>214</v>
      </c>
      <c r="F2914" s="5">
        <v>113</v>
      </c>
      <c r="G2914" s="5">
        <v>107</v>
      </c>
      <c r="H2914" s="5">
        <v>207</v>
      </c>
      <c r="I2914" s="5">
        <v>114</v>
      </c>
      <c r="J2914" s="5">
        <v>51</v>
      </c>
      <c r="K2914" s="5">
        <v>0</v>
      </c>
      <c r="L2914" s="5">
        <v>79</v>
      </c>
      <c r="M2914" s="5">
        <v>0</v>
      </c>
      <c r="N2914" s="5">
        <v>36</v>
      </c>
      <c r="O2914" s="6">
        <v>52.803738317757009</v>
      </c>
      <c r="P2914" s="6">
        <v>50</v>
      </c>
      <c r="Q2914" s="6">
        <v>96.728971962616825</v>
      </c>
      <c r="R2914" s="6">
        <v>53.271028037383175</v>
      </c>
      <c r="S2914" s="6">
        <v>23.831775700934578</v>
      </c>
      <c r="T2914" s="6">
        <v>0</v>
      </c>
      <c r="U2914" s="6">
        <v>36.915887850467293</v>
      </c>
      <c r="V2914" s="6">
        <v>0</v>
      </c>
      <c r="W2914" s="6">
        <v>16.822429906542055</v>
      </c>
      <c r="X2914" s="5">
        <v>77</v>
      </c>
      <c r="Y2914" s="5">
        <v>46</v>
      </c>
      <c r="Z2914" s="5">
        <v>4</v>
      </c>
      <c r="AA2914" s="5">
        <v>73</v>
      </c>
      <c r="AB2914" s="5">
        <v>44</v>
      </c>
      <c r="AC2914" s="5">
        <v>3</v>
      </c>
      <c r="AD2914" s="5">
        <v>4</v>
      </c>
      <c r="AE2914" s="5">
        <v>2</v>
      </c>
      <c r="AF2914" s="5">
        <v>1</v>
      </c>
      <c r="AG2914" s="6">
        <v>50</v>
      </c>
      <c r="AH2914" s="6">
        <v>50</v>
      </c>
      <c r="AI2914" s="3">
        <v>6.8181818181818183</v>
      </c>
      <c r="AJ2914" s="3">
        <v>60.273972602739725</v>
      </c>
    </row>
    <row r="2915" spans="1:36" hidden="1" x14ac:dyDescent="0.2">
      <c r="A2915" s="1" t="str">
        <f t="shared" si="45"/>
        <v>HartlepoolChinese</v>
      </c>
      <c r="B2915" s="3" t="s">
        <v>48</v>
      </c>
      <c r="C2915" s="3" t="s">
        <v>49</v>
      </c>
      <c r="D2915" s="3" t="s">
        <v>713</v>
      </c>
      <c r="E2915" s="5">
        <v>229</v>
      </c>
      <c r="F2915" s="5">
        <v>73</v>
      </c>
      <c r="G2915" s="5">
        <v>66</v>
      </c>
      <c r="H2915" s="5">
        <v>138</v>
      </c>
      <c r="I2915" s="5">
        <v>91</v>
      </c>
      <c r="J2915" s="5">
        <v>35</v>
      </c>
      <c r="K2915" s="5">
        <v>0</v>
      </c>
      <c r="L2915" s="5">
        <v>51</v>
      </c>
      <c r="M2915" s="5">
        <v>0</v>
      </c>
      <c r="N2915" s="5">
        <v>12</v>
      </c>
      <c r="O2915" s="6">
        <v>31.877729257641921</v>
      </c>
      <c r="P2915" s="6">
        <v>28.820960698689955</v>
      </c>
      <c r="Q2915" s="6">
        <v>60.262008733624455</v>
      </c>
      <c r="R2915" s="6">
        <v>39.737991266375545</v>
      </c>
      <c r="S2915" s="6">
        <v>15.283842794759826</v>
      </c>
      <c r="T2915" s="6">
        <v>0</v>
      </c>
      <c r="U2915" s="6">
        <v>22.270742358078603</v>
      </c>
      <c r="V2915" s="6">
        <v>0</v>
      </c>
      <c r="W2915" s="6">
        <v>5.2401746724890828</v>
      </c>
      <c r="X2915" s="5">
        <v>99</v>
      </c>
      <c r="Y2915" s="5">
        <v>77</v>
      </c>
      <c r="Z2915" s="5">
        <v>3</v>
      </c>
      <c r="AA2915" s="5">
        <v>66</v>
      </c>
      <c r="AB2915" s="5">
        <v>50</v>
      </c>
      <c r="AC2915" s="5">
        <v>0</v>
      </c>
      <c r="AD2915" s="5">
        <v>33</v>
      </c>
      <c r="AE2915" s="5">
        <v>27</v>
      </c>
      <c r="AF2915" s="5">
        <v>3</v>
      </c>
      <c r="AG2915" s="6">
        <v>11.111111111111111</v>
      </c>
      <c r="AH2915" s="6">
        <v>81.818181818181813</v>
      </c>
      <c r="AI2915" s="3">
        <v>0</v>
      </c>
      <c r="AJ2915" s="3">
        <v>75.757575757575751</v>
      </c>
    </row>
    <row r="2916" spans="1:36" hidden="1" x14ac:dyDescent="0.2">
      <c r="A2916" s="1" t="str">
        <f t="shared" si="45"/>
        <v>HartlepoolAsian Other</v>
      </c>
      <c r="B2916" s="3" t="s">
        <v>48</v>
      </c>
      <c r="C2916" s="3" t="s">
        <v>49</v>
      </c>
      <c r="D2916" s="3" t="s">
        <v>714</v>
      </c>
      <c r="E2916" s="5">
        <v>304</v>
      </c>
      <c r="F2916" s="5">
        <v>154</v>
      </c>
      <c r="G2916" s="5">
        <v>135</v>
      </c>
      <c r="H2916" s="5">
        <v>206</v>
      </c>
      <c r="I2916" s="5">
        <v>183</v>
      </c>
      <c r="J2916" s="5">
        <v>95</v>
      </c>
      <c r="K2916" s="5">
        <v>0</v>
      </c>
      <c r="L2916" s="5">
        <v>90</v>
      </c>
      <c r="M2916" s="5">
        <v>0</v>
      </c>
      <c r="N2916" s="5">
        <v>40</v>
      </c>
      <c r="O2916" s="6">
        <v>50.657894736842103</v>
      </c>
      <c r="P2916" s="6">
        <v>44.407894736842103</v>
      </c>
      <c r="Q2916" s="6">
        <v>67.763157894736835</v>
      </c>
      <c r="R2916" s="6">
        <v>60.19736842105263</v>
      </c>
      <c r="S2916" s="6">
        <v>31.25</v>
      </c>
      <c r="T2916" s="6">
        <v>0</v>
      </c>
      <c r="U2916" s="6">
        <v>29.605263157894736</v>
      </c>
      <c r="V2916" s="6">
        <v>0</v>
      </c>
      <c r="W2916" s="6">
        <v>13.157894736842104</v>
      </c>
      <c r="X2916" s="5">
        <v>159</v>
      </c>
      <c r="Y2916" s="5">
        <v>132</v>
      </c>
      <c r="Z2916" s="5">
        <v>6</v>
      </c>
      <c r="AA2916" s="5">
        <v>78</v>
      </c>
      <c r="AB2916" s="5">
        <v>69</v>
      </c>
      <c r="AC2916" s="5">
        <v>3</v>
      </c>
      <c r="AD2916" s="5">
        <v>81</v>
      </c>
      <c r="AE2916" s="5">
        <v>63</v>
      </c>
      <c r="AF2916" s="5">
        <v>3</v>
      </c>
      <c r="AG2916" s="6">
        <v>4.7619047619047619</v>
      </c>
      <c r="AH2916" s="6">
        <v>77.777777777777771</v>
      </c>
      <c r="AI2916" s="3">
        <v>4.3478260869565215</v>
      </c>
      <c r="AJ2916" s="3">
        <v>88.461538461538467</v>
      </c>
    </row>
    <row r="2917" spans="1:36" hidden="1" x14ac:dyDescent="0.2">
      <c r="A2917" s="1" t="str">
        <f t="shared" si="45"/>
        <v>HartlepoolBlack African</v>
      </c>
      <c r="B2917" s="3" t="s">
        <v>48</v>
      </c>
      <c r="C2917" s="3" t="s">
        <v>49</v>
      </c>
      <c r="D2917" s="3" t="s">
        <v>715</v>
      </c>
      <c r="E2917" s="5">
        <v>129</v>
      </c>
      <c r="F2917" s="5">
        <v>59</v>
      </c>
      <c r="G2917" s="5">
        <v>56</v>
      </c>
      <c r="H2917" s="5">
        <v>98</v>
      </c>
      <c r="I2917" s="5">
        <v>66</v>
      </c>
      <c r="J2917" s="5">
        <v>41</v>
      </c>
      <c r="K2917" s="5">
        <v>0</v>
      </c>
      <c r="L2917" s="5">
        <v>40</v>
      </c>
      <c r="M2917" s="5">
        <v>0</v>
      </c>
      <c r="N2917" s="5">
        <v>29</v>
      </c>
      <c r="O2917" s="6">
        <v>45.736434108527135</v>
      </c>
      <c r="P2917" s="6">
        <v>43.410852713178294</v>
      </c>
      <c r="Q2917" s="6">
        <v>75.968992248062023</v>
      </c>
      <c r="R2917" s="6">
        <v>51.162790697674417</v>
      </c>
      <c r="S2917" s="6">
        <v>31.782945736434108</v>
      </c>
      <c r="T2917" s="6">
        <v>0</v>
      </c>
      <c r="U2917" s="6">
        <v>31.007751937984494</v>
      </c>
      <c r="V2917" s="6">
        <v>0</v>
      </c>
      <c r="W2917" s="6">
        <v>22.480620155038761</v>
      </c>
      <c r="X2917" s="5">
        <v>59</v>
      </c>
      <c r="Y2917" s="5">
        <v>44</v>
      </c>
      <c r="Z2917" s="5">
        <v>8</v>
      </c>
      <c r="AA2917" s="5">
        <v>46</v>
      </c>
      <c r="AB2917" s="5">
        <v>34</v>
      </c>
      <c r="AC2917" s="5">
        <v>5</v>
      </c>
      <c r="AD2917" s="5">
        <v>13</v>
      </c>
      <c r="AE2917" s="5">
        <v>10</v>
      </c>
      <c r="AF2917" s="5">
        <v>3</v>
      </c>
      <c r="AG2917" s="6">
        <v>30</v>
      </c>
      <c r="AH2917" s="6">
        <v>76.92307692307692</v>
      </c>
      <c r="AI2917" s="3">
        <v>14.705882352941176</v>
      </c>
      <c r="AJ2917" s="3">
        <v>73.913043478260875</v>
      </c>
    </row>
    <row r="2918" spans="1:36" hidden="1" x14ac:dyDescent="0.2">
      <c r="A2918" s="1" t="str">
        <f t="shared" si="45"/>
        <v>HartlepoolBlack Caribbean</v>
      </c>
      <c r="B2918" s="3" t="s">
        <v>48</v>
      </c>
      <c r="C2918" s="3" t="s">
        <v>49</v>
      </c>
      <c r="D2918" s="3" t="s">
        <v>716</v>
      </c>
      <c r="E2918" s="5">
        <v>36</v>
      </c>
      <c r="F2918" s="5">
        <v>10</v>
      </c>
      <c r="G2918" s="5">
        <v>10</v>
      </c>
      <c r="H2918" s="5">
        <v>24</v>
      </c>
      <c r="I2918" s="5">
        <v>12</v>
      </c>
      <c r="J2918" s="5">
        <v>7</v>
      </c>
      <c r="K2918" s="5">
        <v>0</v>
      </c>
      <c r="L2918" s="5">
        <v>12</v>
      </c>
      <c r="M2918" s="5">
        <v>0</v>
      </c>
      <c r="N2918" s="5">
        <v>2</v>
      </c>
      <c r="O2918" s="6">
        <v>27.777777777777779</v>
      </c>
      <c r="P2918" s="6">
        <v>27.777777777777779</v>
      </c>
      <c r="Q2918" s="6">
        <v>66.666666666666671</v>
      </c>
      <c r="R2918" s="6">
        <v>33.333333333333336</v>
      </c>
      <c r="S2918" s="6">
        <v>19.444444444444443</v>
      </c>
      <c r="T2918" s="6">
        <v>0</v>
      </c>
      <c r="U2918" s="6">
        <v>33.333333333333336</v>
      </c>
      <c r="V2918" s="6">
        <v>0</v>
      </c>
      <c r="W2918" s="6">
        <v>5.5555555555555554</v>
      </c>
      <c r="X2918" s="5">
        <v>12</v>
      </c>
      <c r="Y2918" s="5">
        <v>12</v>
      </c>
      <c r="Z2918" s="5">
        <v>3</v>
      </c>
      <c r="AA2918" s="5">
        <v>8</v>
      </c>
      <c r="AB2918" s="5">
        <v>8</v>
      </c>
      <c r="AC2918" s="5">
        <v>3</v>
      </c>
      <c r="AD2918" s="5">
        <v>4</v>
      </c>
      <c r="AE2918" s="5">
        <v>4</v>
      </c>
      <c r="AF2918" s="5">
        <v>0</v>
      </c>
      <c r="AG2918" s="6">
        <v>0</v>
      </c>
      <c r="AH2918" s="6">
        <v>100</v>
      </c>
      <c r="AI2918" s="3">
        <v>37.5</v>
      </c>
      <c r="AJ2918" s="3">
        <v>100</v>
      </c>
    </row>
    <row r="2919" spans="1:36" hidden="1" x14ac:dyDescent="0.2">
      <c r="A2919" s="1" t="str">
        <f t="shared" si="45"/>
        <v>HartlepoolBlack Other</v>
      </c>
      <c r="B2919" s="3" t="s">
        <v>48</v>
      </c>
      <c r="C2919" s="3" t="s">
        <v>49</v>
      </c>
      <c r="D2919" s="3" t="s">
        <v>717</v>
      </c>
      <c r="E2919" s="5">
        <v>5</v>
      </c>
      <c r="F2919" s="5">
        <v>2</v>
      </c>
      <c r="G2919" s="5">
        <v>2</v>
      </c>
      <c r="H2919" s="5">
        <v>4</v>
      </c>
      <c r="I2919" s="5">
        <v>2</v>
      </c>
      <c r="J2919" s="5">
        <v>2</v>
      </c>
      <c r="K2919" s="5">
        <v>0</v>
      </c>
      <c r="L2919" s="5">
        <v>0</v>
      </c>
      <c r="M2919" s="5">
        <v>0</v>
      </c>
      <c r="N2919" s="5">
        <v>0</v>
      </c>
      <c r="O2919" s="6">
        <v>40</v>
      </c>
      <c r="P2919" s="6">
        <v>40</v>
      </c>
      <c r="Q2919" s="6">
        <v>80</v>
      </c>
      <c r="R2919" s="6">
        <v>40</v>
      </c>
      <c r="S2919" s="6">
        <v>40</v>
      </c>
      <c r="T2919" s="6">
        <v>0</v>
      </c>
      <c r="U2919" s="6">
        <v>0</v>
      </c>
      <c r="V2919" s="6">
        <v>0</v>
      </c>
      <c r="W2919" s="6">
        <v>0</v>
      </c>
      <c r="X2919" s="5">
        <v>3</v>
      </c>
      <c r="Y2919" s="5">
        <v>3</v>
      </c>
      <c r="Z2919" s="5">
        <v>0</v>
      </c>
      <c r="AA2919" s="5">
        <v>1</v>
      </c>
      <c r="AB2919" s="5">
        <v>1</v>
      </c>
      <c r="AC2919" s="5">
        <v>0</v>
      </c>
      <c r="AD2919" s="5">
        <v>2</v>
      </c>
      <c r="AE2919" s="5">
        <v>2</v>
      </c>
      <c r="AF2919" s="5">
        <v>0</v>
      </c>
      <c r="AG2919" s="6">
        <v>0</v>
      </c>
      <c r="AH2919" s="6">
        <v>100</v>
      </c>
      <c r="AI2919" s="3">
        <v>0</v>
      </c>
      <c r="AJ2919" s="3">
        <v>100</v>
      </c>
    </row>
    <row r="2920" spans="1:36" hidden="1" x14ac:dyDescent="0.2">
      <c r="A2920" s="1" t="str">
        <f t="shared" si="45"/>
        <v>HartlepoolArab</v>
      </c>
      <c r="B2920" s="3" t="s">
        <v>48</v>
      </c>
      <c r="C2920" s="3" t="s">
        <v>49</v>
      </c>
      <c r="D2920" s="3" t="s">
        <v>699</v>
      </c>
      <c r="E2920" s="5">
        <v>57</v>
      </c>
      <c r="F2920" s="5">
        <v>28</v>
      </c>
      <c r="G2920" s="5">
        <v>25</v>
      </c>
      <c r="H2920" s="5">
        <v>38</v>
      </c>
      <c r="I2920" s="5">
        <v>32</v>
      </c>
      <c r="J2920" s="5">
        <v>13</v>
      </c>
      <c r="K2920" s="5">
        <v>0</v>
      </c>
      <c r="L2920" s="5">
        <v>19</v>
      </c>
      <c r="M2920" s="5">
        <v>0</v>
      </c>
      <c r="N2920" s="5">
        <v>2</v>
      </c>
      <c r="O2920" s="6">
        <v>49.122807017543863</v>
      </c>
      <c r="P2920" s="6">
        <v>43.859649122807021</v>
      </c>
      <c r="Q2920" s="6">
        <v>66.666666666666671</v>
      </c>
      <c r="R2920" s="6">
        <v>56.140350877192979</v>
      </c>
      <c r="S2920" s="6">
        <v>22.807017543859651</v>
      </c>
      <c r="T2920" s="6">
        <v>0</v>
      </c>
      <c r="U2920" s="6">
        <v>33.333333333333336</v>
      </c>
      <c r="V2920" s="6">
        <v>0</v>
      </c>
      <c r="W2920" s="6">
        <v>3.5087719298245612</v>
      </c>
      <c r="X2920" s="5">
        <v>18</v>
      </c>
      <c r="Y2920" s="5">
        <v>14</v>
      </c>
      <c r="Z2920" s="5">
        <v>4</v>
      </c>
      <c r="AA2920" s="5">
        <v>9</v>
      </c>
      <c r="AB2920" s="5">
        <v>8</v>
      </c>
      <c r="AC2920" s="5">
        <v>3</v>
      </c>
      <c r="AD2920" s="5">
        <v>9</v>
      </c>
      <c r="AE2920" s="5">
        <v>6</v>
      </c>
      <c r="AF2920" s="5">
        <v>1</v>
      </c>
      <c r="AG2920" s="6">
        <v>16.666666666666668</v>
      </c>
      <c r="AH2920" s="6">
        <v>66.666666666666671</v>
      </c>
      <c r="AI2920" s="3">
        <v>37.5</v>
      </c>
      <c r="AJ2920" s="3">
        <v>88.888888888888886</v>
      </c>
    </row>
    <row r="2921" spans="1:36" hidden="1" x14ac:dyDescent="0.2">
      <c r="A2921" s="1" t="str">
        <f t="shared" si="45"/>
        <v>HartlepoolOther</v>
      </c>
      <c r="B2921" s="3" t="s">
        <v>48</v>
      </c>
      <c r="C2921" s="3" t="s">
        <v>49</v>
      </c>
      <c r="D2921" s="3" t="s">
        <v>718</v>
      </c>
      <c r="E2921" s="5">
        <v>48</v>
      </c>
      <c r="F2921" s="5">
        <v>29</v>
      </c>
      <c r="G2921" s="5">
        <v>27</v>
      </c>
      <c r="H2921" s="5">
        <v>35</v>
      </c>
      <c r="I2921" s="5">
        <v>32</v>
      </c>
      <c r="J2921" s="5">
        <v>11</v>
      </c>
      <c r="K2921" s="5">
        <v>0</v>
      </c>
      <c r="L2921" s="5">
        <v>4</v>
      </c>
      <c r="M2921" s="5">
        <v>0</v>
      </c>
      <c r="N2921" s="5">
        <v>2</v>
      </c>
      <c r="O2921" s="6">
        <v>60.416666666666664</v>
      </c>
      <c r="P2921" s="6">
        <v>56.25</v>
      </c>
      <c r="Q2921" s="6">
        <v>72.916666666666671</v>
      </c>
      <c r="R2921" s="6">
        <v>66.666666666666671</v>
      </c>
      <c r="S2921" s="6">
        <v>22.916666666666668</v>
      </c>
      <c r="T2921" s="6">
        <v>0</v>
      </c>
      <c r="U2921" s="6">
        <v>8.3333333333333339</v>
      </c>
      <c r="V2921" s="6">
        <v>0</v>
      </c>
      <c r="W2921" s="6">
        <v>4.166666666666667</v>
      </c>
      <c r="X2921" s="5">
        <v>17</v>
      </c>
      <c r="Y2921" s="5">
        <v>15</v>
      </c>
      <c r="Z2921" s="5">
        <v>3</v>
      </c>
      <c r="AA2921" s="5">
        <v>9</v>
      </c>
      <c r="AB2921" s="5">
        <v>8</v>
      </c>
      <c r="AC2921" s="5">
        <v>2</v>
      </c>
      <c r="AD2921" s="5">
        <v>8</v>
      </c>
      <c r="AE2921" s="5">
        <v>7</v>
      </c>
      <c r="AF2921" s="5">
        <v>1</v>
      </c>
      <c r="AG2921" s="6">
        <v>14.285714285714286</v>
      </c>
      <c r="AH2921" s="6">
        <v>87.5</v>
      </c>
      <c r="AI2921" s="3">
        <v>25</v>
      </c>
      <c r="AJ2921" s="3">
        <v>88.888888888888886</v>
      </c>
    </row>
    <row r="2922" spans="1:36" x14ac:dyDescent="0.2">
      <c r="A2922" s="1" t="str">
        <f t="shared" si="45"/>
        <v>HastingsAll people</v>
      </c>
      <c r="B2922" s="3" t="s">
        <v>233</v>
      </c>
      <c r="C2922" s="3" t="s">
        <v>234</v>
      </c>
      <c r="D2922" s="3" t="s">
        <v>700</v>
      </c>
      <c r="E2922" s="5">
        <v>90254</v>
      </c>
      <c r="F2922" s="5">
        <v>25253</v>
      </c>
      <c r="G2922" s="5">
        <v>19941</v>
      </c>
      <c r="H2922" s="5">
        <v>28342</v>
      </c>
      <c r="I2922" s="5">
        <v>35234</v>
      </c>
      <c r="J2922" s="5">
        <v>9079</v>
      </c>
      <c r="K2922" s="5">
        <v>4162</v>
      </c>
      <c r="L2922" s="5">
        <v>15840</v>
      </c>
      <c r="M2922" s="5">
        <v>22904</v>
      </c>
      <c r="N2922" s="5">
        <v>5547</v>
      </c>
      <c r="O2922" s="6">
        <v>27.97992332749795</v>
      </c>
      <c r="P2922" s="6">
        <v>22.094311609457751</v>
      </c>
      <c r="Q2922" s="6">
        <v>31.402486316395951</v>
      </c>
      <c r="R2922" s="6">
        <v>39.038712965630332</v>
      </c>
      <c r="S2922" s="6">
        <v>10.059387949564563</v>
      </c>
      <c r="T2922" s="6">
        <v>4.6114299643229106</v>
      </c>
      <c r="U2922" s="6">
        <v>17.550468677288542</v>
      </c>
      <c r="V2922" s="6">
        <v>25.377268597513684</v>
      </c>
      <c r="W2922" s="6">
        <v>6.1459879894519913</v>
      </c>
      <c r="X2922" s="5">
        <v>29417</v>
      </c>
      <c r="Y2922" s="5">
        <v>24388</v>
      </c>
      <c r="Z2922" s="5">
        <v>1885</v>
      </c>
      <c r="AA2922" s="5">
        <v>10709</v>
      </c>
      <c r="AB2922" s="5">
        <v>8313</v>
      </c>
      <c r="AC2922" s="5">
        <v>983</v>
      </c>
      <c r="AD2922" s="5">
        <v>18708</v>
      </c>
      <c r="AE2922" s="5">
        <v>16075</v>
      </c>
      <c r="AF2922" s="5">
        <v>902</v>
      </c>
      <c r="AG2922" s="6">
        <v>5.6111975116640744</v>
      </c>
      <c r="AH2922" s="6">
        <v>85.925807141329912</v>
      </c>
      <c r="AI2922" s="3">
        <v>11.82485264044268</v>
      </c>
      <c r="AJ2922" s="3">
        <v>77.62629563918199</v>
      </c>
    </row>
    <row r="2923" spans="1:36" hidden="1" x14ac:dyDescent="0.2">
      <c r="A2923" s="1" t="str">
        <f t="shared" si="45"/>
        <v>HastingsWhite British</v>
      </c>
      <c r="B2923" s="3" t="s">
        <v>233</v>
      </c>
      <c r="C2923" s="3" t="s">
        <v>234</v>
      </c>
      <c r="D2923" s="3" t="s">
        <v>701</v>
      </c>
      <c r="E2923" s="5">
        <v>80624</v>
      </c>
      <c r="F2923" s="5">
        <v>21070</v>
      </c>
      <c r="G2923" s="5">
        <v>16783</v>
      </c>
      <c r="H2923" s="5">
        <v>23942</v>
      </c>
      <c r="I2923" s="5">
        <v>29920</v>
      </c>
      <c r="J2923" s="5">
        <v>8389</v>
      </c>
      <c r="K2923" s="5">
        <v>3841</v>
      </c>
      <c r="L2923" s="5">
        <v>13001</v>
      </c>
      <c r="M2923" s="5">
        <v>18743</v>
      </c>
      <c r="N2923" s="5">
        <v>4351</v>
      </c>
      <c r="O2923" s="6">
        <v>26.133657471720579</v>
      </c>
      <c r="P2923" s="6">
        <v>20.816382218694184</v>
      </c>
      <c r="Q2923" s="6">
        <v>29.695872196864457</v>
      </c>
      <c r="R2923" s="6">
        <v>37.11053780512006</v>
      </c>
      <c r="S2923" s="6">
        <v>10.40509029569359</v>
      </c>
      <c r="T2923" s="6">
        <v>4.7640900972415166</v>
      </c>
      <c r="U2923" s="6">
        <v>16.125471323675331</v>
      </c>
      <c r="V2923" s="6">
        <v>23.247420123040285</v>
      </c>
      <c r="W2923" s="6">
        <v>5.3966560825560626</v>
      </c>
      <c r="X2923" s="5">
        <v>25337</v>
      </c>
      <c r="Y2923" s="5">
        <v>20931</v>
      </c>
      <c r="Z2923" s="5">
        <v>1586</v>
      </c>
      <c r="AA2923" s="5">
        <v>8709</v>
      </c>
      <c r="AB2923" s="5">
        <v>6632</v>
      </c>
      <c r="AC2923" s="5">
        <v>801</v>
      </c>
      <c r="AD2923" s="5">
        <v>16628</v>
      </c>
      <c r="AE2923" s="5">
        <v>14299</v>
      </c>
      <c r="AF2923" s="5">
        <v>785</v>
      </c>
      <c r="AG2923" s="6">
        <v>5.4898943982096648</v>
      </c>
      <c r="AH2923" s="6">
        <v>85.993504931440938</v>
      </c>
      <c r="AI2923" s="3">
        <v>12.077804583835947</v>
      </c>
      <c r="AJ2923" s="3">
        <v>76.151108049144568</v>
      </c>
    </row>
    <row r="2924" spans="1:36" hidden="1" x14ac:dyDescent="0.2">
      <c r="A2924" s="1" t="str">
        <f t="shared" si="45"/>
        <v>HastingsMinorities - all other than White British</v>
      </c>
      <c r="B2924" s="3" t="s">
        <v>233</v>
      </c>
      <c r="C2924" s="3" t="s">
        <v>234</v>
      </c>
      <c r="D2924" s="3" t="s">
        <v>702</v>
      </c>
      <c r="E2924" s="5">
        <v>9630</v>
      </c>
      <c r="F2924" s="5">
        <v>4183</v>
      </c>
      <c r="G2924" s="5">
        <v>3158</v>
      </c>
      <c r="H2924" s="5">
        <v>4400</v>
      </c>
      <c r="I2924" s="5">
        <v>5314</v>
      </c>
      <c r="J2924" s="5">
        <v>690</v>
      </c>
      <c r="K2924" s="5">
        <v>321</v>
      </c>
      <c r="L2924" s="5">
        <v>2839</v>
      </c>
      <c r="M2924" s="5">
        <v>4161</v>
      </c>
      <c r="N2924" s="5">
        <v>1196</v>
      </c>
      <c r="O2924" s="6">
        <v>43.437175493250258</v>
      </c>
      <c r="P2924" s="6">
        <v>32.793354101765317</v>
      </c>
      <c r="Q2924" s="6">
        <v>45.690550363447556</v>
      </c>
      <c r="R2924" s="6">
        <v>55.181723779854622</v>
      </c>
      <c r="S2924" s="6">
        <v>7.1651090342679131</v>
      </c>
      <c r="T2924" s="6">
        <v>3.3333333333333335</v>
      </c>
      <c r="U2924" s="6">
        <v>29.480789200415369</v>
      </c>
      <c r="V2924" s="6">
        <v>43.208722741433021</v>
      </c>
      <c r="W2924" s="6">
        <v>12.419522326064381</v>
      </c>
      <c r="X2924" s="5">
        <v>4080</v>
      </c>
      <c r="Y2924" s="5">
        <v>3457</v>
      </c>
      <c r="Z2924" s="5">
        <v>299</v>
      </c>
      <c r="AA2924" s="5">
        <v>2000</v>
      </c>
      <c r="AB2924" s="5">
        <v>1681</v>
      </c>
      <c r="AC2924" s="5">
        <v>182</v>
      </c>
      <c r="AD2924" s="5">
        <v>2080</v>
      </c>
      <c r="AE2924" s="5">
        <v>1776</v>
      </c>
      <c r="AF2924" s="5">
        <v>117</v>
      </c>
      <c r="AG2924" s="6">
        <v>6.5878378378378377</v>
      </c>
      <c r="AH2924" s="6">
        <v>85.384615384615387</v>
      </c>
      <c r="AI2924" s="3">
        <v>10.826888756692444</v>
      </c>
      <c r="AJ2924" s="3">
        <v>84.05</v>
      </c>
    </row>
    <row r="2925" spans="1:36" hidden="1" x14ac:dyDescent="0.2">
      <c r="A2925" s="1" t="str">
        <f t="shared" si="45"/>
        <v>HastingsWhite Irish</v>
      </c>
      <c r="B2925" s="3" t="s">
        <v>233</v>
      </c>
      <c r="C2925" s="3" t="s">
        <v>234</v>
      </c>
      <c r="D2925" s="3" t="s">
        <v>703</v>
      </c>
      <c r="E2925" s="5">
        <v>702</v>
      </c>
      <c r="F2925" s="5">
        <v>248</v>
      </c>
      <c r="G2925" s="5">
        <v>191</v>
      </c>
      <c r="H2925" s="5">
        <v>265</v>
      </c>
      <c r="I2925" s="5">
        <v>344</v>
      </c>
      <c r="J2925" s="5">
        <v>41</v>
      </c>
      <c r="K2925" s="5">
        <v>31</v>
      </c>
      <c r="L2925" s="5">
        <v>187</v>
      </c>
      <c r="M2925" s="5">
        <v>263</v>
      </c>
      <c r="N2925" s="5">
        <v>81</v>
      </c>
      <c r="O2925" s="6">
        <v>35.327635327635328</v>
      </c>
      <c r="P2925" s="6">
        <v>27.207977207977208</v>
      </c>
      <c r="Q2925" s="6">
        <v>37.749287749287753</v>
      </c>
      <c r="R2925" s="6">
        <v>49.002849002849004</v>
      </c>
      <c r="S2925" s="6">
        <v>5.8404558404558404</v>
      </c>
      <c r="T2925" s="6">
        <v>4.415954415954416</v>
      </c>
      <c r="U2925" s="6">
        <v>26.638176638176638</v>
      </c>
      <c r="V2925" s="6">
        <v>37.464387464387464</v>
      </c>
      <c r="W2925" s="6">
        <v>11.538461538461538</v>
      </c>
      <c r="X2925" s="5">
        <v>217</v>
      </c>
      <c r="Y2925" s="5">
        <v>189</v>
      </c>
      <c r="Z2925" s="5">
        <v>14</v>
      </c>
      <c r="AA2925" s="5">
        <v>88</v>
      </c>
      <c r="AB2925" s="5">
        <v>77</v>
      </c>
      <c r="AC2925" s="5">
        <v>8</v>
      </c>
      <c r="AD2925" s="5">
        <v>129</v>
      </c>
      <c r="AE2925" s="5">
        <v>112</v>
      </c>
      <c r="AF2925" s="5">
        <v>6</v>
      </c>
      <c r="AG2925" s="6">
        <v>5.3571428571428568</v>
      </c>
      <c r="AH2925" s="6">
        <v>86.821705426356587</v>
      </c>
      <c r="AI2925" s="3">
        <v>10.38961038961039</v>
      </c>
      <c r="AJ2925" s="3">
        <v>87.5</v>
      </c>
    </row>
    <row r="2926" spans="1:36" hidden="1" x14ac:dyDescent="0.2">
      <c r="A2926" s="1" t="str">
        <f t="shared" si="45"/>
        <v>HastingsWhite Gyspy or Irish Traveller</v>
      </c>
      <c r="B2926" s="3" t="s">
        <v>233</v>
      </c>
      <c r="C2926" s="3" t="s">
        <v>234</v>
      </c>
      <c r="D2926" s="3" t="s">
        <v>704</v>
      </c>
      <c r="E2926" s="5">
        <v>150</v>
      </c>
      <c r="F2926" s="5">
        <v>88</v>
      </c>
      <c r="G2926" s="5">
        <v>74</v>
      </c>
      <c r="H2926" s="5">
        <v>97</v>
      </c>
      <c r="I2926" s="5">
        <v>103</v>
      </c>
      <c r="J2926" s="5">
        <v>37</v>
      </c>
      <c r="K2926" s="5">
        <v>1</v>
      </c>
      <c r="L2926" s="5">
        <v>43</v>
      </c>
      <c r="M2926" s="5">
        <v>78</v>
      </c>
      <c r="N2926" s="5">
        <v>19</v>
      </c>
      <c r="O2926" s="6">
        <v>58.666666666666664</v>
      </c>
      <c r="P2926" s="6">
        <v>49.333333333333336</v>
      </c>
      <c r="Q2926" s="6">
        <v>64.666666666666671</v>
      </c>
      <c r="R2926" s="6">
        <v>68.666666666666671</v>
      </c>
      <c r="S2926" s="6">
        <v>24.666666666666668</v>
      </c>
      <c r="T2926" s="6">
        <v>0.66666666666666663</v>
      </c>
      <c r="U2926" s="6">
        <v>28.666666666666668</v>
      </c>
      <c r="V2926" s="6">
        <v>52</v>
      </c>
      <c r="W2926" s="6">
        <v>12.666666666666666</v>
      </c>
      <c r="X2926" s="5">
        <v>41</v>
      </c>
      <c r="Y2926" s="5">
        <v>18</v>
      </c>
      <c r="Z2926" s="5">
        <v>7</v>
      </c>
      <c r="AA2926" s="5">
        <v>28</v>
      </c>
      <c r="AB2926" s="5">
        <v>13</v>
      </c>
      <c r="AC2926" s="5">
        <v>7</v>
      </c>
      <c r="AD2926" s="5">
        <v>13</v>
      </c>
      <c r="AE2926" s="5">
        <v>5</v>
      </c>
      <c r="AF2926" s="5">
        <v>0</v>
      </c>
      <c r="AG2926" s="6">
        <v>0</v>
      </c>
      <c r="AH2926" s="6">
        <v>38.46153846153846</v>
      </c>
      <c r="AI2926" s="3">
        <v>53.846153846153847</v>
      </c>
      <c r="AJ2926" s="3">
        <v>46.428571428571431</v>
      </c>
    </row>
    <row r="2927" spans="1:36" hidden="1" x14ac:dyDescent="0.2">
      <c r="A2927" s="1" t="str">
        <f t="shared" si="45"/>
        <v>HastingsWhite Other</v>
      </c>
      <c r="B2927" s="3" t="s">
        <v>233</v>
      </c>
      <c r="C2927" s="3" t="s">
        <v>234</v>
      </c>
      <c r="D2927" s="3" t="s">
        <v>705</v>
      </c>
      <c r="E2927" s="5">
        <v>3155</v>
      </c>
      <c r="F2927" s="5">
        <v>1536</v>
      </c>
      <c r="G2927" s="5">
        <v>1074</v>
      </c>
      <c r="H2927" s="5">
        <v>1600</v>
      </c>
      <c r="I2927" s="5">
        <v>1975</v>
      </c>
      <c r="J2927" s="5">
        <v>160</v>
      </c>
      <c r="K2927" s="5">
        <v>84</v>
      </c>
      <c r="L2927" s="5">
        <v>1154</v>
      </c>
      <c r="M2927" s="5">
        <v>1669</v>
      </c>
      <c r="N2927" s="5">
        <v>479</v>
      </c>
      <c r="O2927" s="6">
        <v>48.684627575277339</v>
      </c>
      <c r="P2927" s="6">
        <v>34.04120443740095</v>
      </c>
      <c r="Q2927" s="6">
        <v>50.713153724247228</v>
      </c>
      <c r="R2927" s="6">
        <v>62.599049128367668</v>
      </c>
      <c r="S2927" s="6">
        <v>5.0713153724247224</v>
      </c>
      <c r="T2927" s="6">
        <v>2.6624405705229792</v>
      </c>
      <c r="U2927" s="6">
        <v>36.57686212361331</v>
      </c>
      <c r="V2927" s="6">
        <v>52.900158478605391</v>
      </c>
      <c r="W2927" s="6">
        <v>15.182250396196514</v>
      </c>
      <c r="X2927" s="5">
        <v>1607</v>
      </c>
      <c r="Y2927" s="5">
        <v>1421</v>
      </c>
      <c r="Z2927" s="5">
        <v>89</v>
      </c>
      <c r="AA2927" s="5">
        <v>868</v>
      </c>
      <c r="AB2927" s="5">
        <v>760</v>
      </c>
      <c r="AC2927" s="5">
        <v>54</v>
      </c>
      <c r="AD2927" s="5">
        <v>739</v>
      </c>
      <c r="AE2927" s="5">
        <v>661</v>
      </c>
      <c r="AF2927" s="5">
        <v>35</v>
      </c>
      <c r="AG2927" s="6">
        <v>5.2950075642965206</v>
      </c>
      <c r="AH2927" s="6">
        <v>89.445196211096075</v>
      </c>
      <c r="AI2927" s="3">
        <v>7.1052631578947372</v>
      </c>
      <c r="AJ2927" s="3">
        <v>87.557603686635943</v>
      </c>
    </row>
    <row r="2928" spans="1:36" hidden="1" x14ac:dyDescent="0.2">
      <c r="A2928" s="1" t="str">
        <f t="shared" si="45"/>
        <v>HastingsMixed White and Black Caribbean</v>
      </c>
      <c r="B2928" s="3" t="s">
        <v>233</v>
      </c>
      <c r="C2928" s="3" t="s">
        <v>234</v>
      </c>
      <c r="D2928" s="3" t="s">
        <v>706</v>
      </c>
      <c r="E2928" s="5">
        <v>595</v>
      </c>
      <c r="F2928" s="5">
        <v>210</v>
      </c>
      <c r="G2928" s="5">
        <v>171</v>
      </c>
      <c r="H2928" s="5">
        <v>239</v>
      </c>
      <c r="I2928" s="5">
        <v>279</v>
      </c>
      <c r="J2928" s="5">
        <v>78</v>
      </c>
      <c r="K2928" s="5">
        <v>12</v>
      </c>
      <c r="L2928" s="5">
        <v>107</v>
      </c>
      <c r="M2928" s="5">
        <v>164</v>
      </c>
      <c r="N2928" s="5">
        <v>31</v>
      </c>
      <c r="O2928" s="6">
        <v>35.294117647058826</v>
      </c>
      <c r="P2928" s="6">
        <v>28.739495798319329</v>
      </c>
      <c r="Q2928" s="6">
        <v>40.168067226890756</v>
      </c>
      <c r="R2928" s="6">
        <v>46.890756302521005</v>
      </c>
      <c r="S2928" s="6">
        <v>13.109243697478991</v>
      </c>
      <c r="T2928" s="6">
        <v>2.0168067226890756</v>
      </c>
      <c r="U2928" s="6">
        <v>17.983193277310924</v>
      </c>
      <c r="V2928" s="6">
        <v>27.563025210084035</v>
      </c>
      <c r="W2928" s="6">
        <v>5.2100840336134455</v>
      </c>
      <c r="X2928" s="5">
        <v>152</v>
      </c>
      <c r="Y2928" s="5">
        <v>132</v>
      </c>
      <c r="Z2928" s="5">
        <v>15</v>
      </c>
      <c r="AA2928" s="5">
        <v>65</v>
      </c>
      <c r="AB2928" s="5">
        <v>55</v>
      </c>
      <c r="AC2928" s="5">
        <v>5</v>
      </c>
      <c r="AD2928" s="5">
        <v>87</v>
      </c>
      <c r="AE2928" s="5">
        <v>77</v>
      </c>
      <c r="AF2928" s="5">
        <v>10</v>
      </c>
      <c r="AG2928" s="6">
        <v>12.987012987012987</v>
      </c>
      <c r="AH2928" s="6">
        <v>88.505747126436788</v>
      </c>
      <c r="AI2928" s="3">
        <v>9.0909090909090917</v>
      </c>
      <c r="AJ2928" s="3">
        <v>84.615384615384613</v>
      </c>
    </row>
    <row r="2929" spans="1:36" hidden="1" x14ac:dyDescent="0.2">
      <c r="A2929" s="1" t="str">
        <f t="shared" si="45"/>
        <v>HastingsMixed White and Black African</v>
      </c>
      <c r="B2929" s="3" t="s">
        <v>233</v>
      </c>
      <c r="C2929" s="3" t="s">
        <v>234</v>
      </c>
      <c r="D2929" s="3" t="s">
        <v>707</v>
      </c>
      <c r="E2929" s="5">
        <v>277</v>
      </c>
      <c r="F2929" s="5">
        <v>101</v>
      </c>
      <c r="G2929" s="5">
        <v>74</v>
      </c>
      <c r="H2929" s="5">
        <v>107</v>
      </c>
      <c r="I2929" s="5">
        <v>140</v>
      </c>
      <c r="J2929" s="5">
        <v>33</v>
      </c>
      <c r="K2929" s="5">
        <v>4</v>
      </c>
      <c r="L2929" s="5">
        <v>57</v>
      </c>
      <c r="M2929" s="5">
        <v>100</v>
      </c>
      <c r="N2929" s="5">
        <v>25</v>
      </c>
      <c r="O2929" s="6">
        <v>36.462093862815884</v>
      </c>
      <c r="P2929" s="6">
        <v>26.714801444043321</v>
      </c>
      <c r="Q2929" s="6">
        <v>38.628158844765345</v>
      </c>
      <c r="R2929" s="6">
        <v>50.541516245487365</v>
      </c>
      <c r="S2929" s="6">
        <v>11.913357400722022</v>
      </c>
      <c r="T2929" s="6">
        <v>1.4440433212996391</v>
      </c>
      <c r="U2929" s="6">
        <v>20.577617328519857</v>
      </c>
      <c r="V2929" s="6">
        <v>36.101083032490976</v>
      </c>
      <c r="W2929" s="6">
        <v>9.025270758122744</v>
      </c>
      <c r="X2929" s="5">
        <v>69</v>
      </c>
      <c r="Y2929" s="5">
        <v>52</v>
      </c>
      <c r="Z2929" s="5">
        <v>5</v>
      </c>
      <c r="AA2929" s="5">
        <v>38</v>
      </c>
      <c r="AB2929" s="5">
        <v>29</v>
      </c>
      <c r="AC2929" s="5">
        <v>4</v>
      </c>
      <c r="AD2929" s="5">
        <v>31</v>
      </c>
      <c r="AE2929" s="5">
        <v>23</v>
      </c>
      <c r="AF2929" s="5">
        <v>1</v>
      </c>
      <c r="AG2929" s="6">
        <v>4.3478260869565215</v>
      </c>
      <c r="AH2929" s="6">
        <v>74.193548387096769</v>
      </c>
      <c r="AI2929" s="3">
        <v>13.793103448275861</v>
      </c>
      <c r="AJ2929" s="3">
        <v>76.315789473684205</v>
      </c>
    </row>
    <row r="2930" spans="1:36" hidden="1" x14ac:dyDescent="0.2">
      <c r="A2930" s="1" t="str">
        <f t="shared" si="45"/>
        <v>HastingsMixed White and Asian</v>
      </c>
      <c r="B2930" s="3" t="s">
        <v>233</v>
      </c>
      <c r="C2930" s="3" t="s">
        <v>234</v>
      </c>
      <c r="D2930" s="3" t="s">
        <v>708</v>
      </c>
      <c r="E2930" s="5">
        <v>585</v>
      </c>
      <c r="F2930" s="5">
        <v>181</v>
      </c>
      <c r="G2930" s="5">
        <v>139</v>
      </c>
      <c r="H2930" s="5">
        <v>210</v>
      </c>
      <c r="I2930" s="5">
        <v>244</v>
      </c>
      <c r="J2930" s="5">
        <v>57</v>
      </c>
      <c r="K2930" s="5">
        <v>25</v>
      </c>
      <c r="L2930" s="5">
        <v>126</v>
      </c>
      <c r="M2930" s="5">
        <v>183</v>
      </c>
      <c r="N2930" s="5">
        <v>50</v>
      </c>
      <c r="O2930" s="6">
        <v>30.94017094017094</v>
      </c>
      <c r="P2930" s="6">
        <v>23.760683760683762</v>
      </c>
      <c r="Q2930" s="6">
        <v>35.897435897435898</v>
      </c>
      <c r="R2930" s="6">
        <v>41.70940170940171</v>
      </c>
      <c r="S2930" s="6">
        <v>9.7435897435897427</v>
      </c>
      <c r="T2930" s="6">
        <v>4.2735042735042734</v>
      </c>
      <c r="U2930" s="6">
        <v>21.53846153846154</v>
      </c>
      <c r="V2930" s="6">
        <v>31.282051282051281</v>
      </c>
      <c r="W2930" s="6">
        <v>8.5470085470085468</v>
      </c>
      <c r="X2930" s="5">
        <v>193</v>
      </c>
      <c r="Y2930" s="5">
        <v>159</v>
      </c>
      <c r="Z2930" s="5">
        <v>11</v>
      </c>
      <c r="AA2930" s="5">
        <v>74</v>
      </c>
      <c r="AB2930" s="5">
        <v>55</v>
      </c>
      <c r="AC2930" s="5">
        <v>3</v>
      </c>
      <c r="AD2930" s="5">
        <v>119</v>
      </c>
      <c r="AE2930" s="5">
        <v>104</v>
      </c>
      <c r="AF2930" s="5">
        <v>8</v>
      </c>
      <c r="AG2930" s="6">
        <v>7.6923076923076925</v>
      </c>
      <c r="AH2930" s="6">
        <v>87.394957983193279</v>
      </c>
      <c r="AI2930" s="3">
        <v>5.4545454545454541</v>
      </c>
      <c r="AJ2930" s="3">
        <v>74.324324324324323</v>
      </c>
    </row>
    <row r="2931" spans="1:36" hidden="1" x14ac:dyDescent="0.2">
      <c r="A2931" s="1" t="str">
        <f t="shared" si="45"/>
        <v>HastingsMixed Other</v>
      </c>
      <c r="B2931" s="3" t="s">
        <v>233</v>
      </c>
      <c r="C2931" s="3" t="s">
        <v>234</v>
      </c>
      <c r="D2931" s="3" t="s">
        <v>709</v>
      </c>
      <c r="E2931" s="5">
        <v>491</v>
      </c>
      <c r="F2931" s="5">
        <v>183</v>
      </c>
      <c r="G2931" s="5">
        <v>134</v>
      </c>
      <c r="H2931" s="5">
        <v>188</v>
      </c>
      <c r="I2931" s="5">
        <v>237</v>
      </c>
      <c r="J2931" s="5">
        <v>37</v>
      </c>
      <c r="K2931" s="5">
        <v>22</v>
      </c>
      <c r="L2931" s="5">
        <v>132</v>
      </c>
      <c r="M2931" s="5">
        <v>186</v>
      </c>
      <c r="N2931" s="5">
        <v>47</v>
      </c>
      <c r="O2931" s="6">
        <v>37.270875763747455</v>
      </c>
      <c r="P2931" s="6">
        <v>27.291242362525459</v>
      </c>
      <c r="Q2931" s="6">
        <v>38.289205702647656</v>
      </c>
      <c r="R2931" s="6">
        <v>48.268839103869652</v>
      </c>
      <c r="S2931" s="6">
        <v>7.5356415478615073</v>
      </c>
      <c r="T2931" s="6">
        <v>4.4806517311608962</v>
      </c>
      <c r="U2931" s="6">
        <v>26.883910386965375</v>
      </c>
      <c r="V2931" s="6">
        <v>37.881873727087573</v>
      </c>
      <c r="W2931" s="6">
        <v>9.5723014256619141</v>
      </c>
      <c r="X2931" s="5">
        <v>150</v>
      </c>
      <c r="Y2931" s="5">
        <v>124</v>
      </c>
      <c r="Z2931" s="5">
        <v>15</v>
      </c>
      <c r="AA2931" s="5">
        <v>65</v>
      </c>
      <c r="AB2931" s="5">
        <v>53</v>
      </c>
      <c r="AC2931" s="5">
        <v>8</v>
      </c>
      <c r="AD2931" s="5">
        <v>85</v>
      </c>
      <c r="AE2931" s="5">
        <v>71</v>
      </c>
      <c r="AF2931" s="5">
        <v>7</v>
      </c>
      <c r="AG2931" s="6">
        <v>9.8591549295774641</v>
      </c>
      <c r="AH2931" s="6">
        <v>83.529411764705884</v>
      </c>
      <c r="AI2931" s="3">
        <v>15.09433962264151</v>
      </c>
      <c r="AJ2931" s="3">
        <v>81.538461538461533</v>
      </c>
    </row>
    <row r="2932" spans="1:36" hidden="1" x14ac:dyDescent="0.2">
      <c r="A2932" s="1" t="str">
        <f t="shared" si="45"/>
        <v>HastingsIndian</v>
      </c>
      <c r="B2932" s="3" t="s">
        <v>233</v>
      </c>
      <c r="C2932" s="3" t="s">
        <v>234</v>
      </c>
      <c r="D2932" s="3" t="s">
        <v>710</v>
      </c>
      <c r="E2932" s="5">
        <v>487</v>
      </c>
      <c r="F2932" s="5">
        <v>160</v>
      </c>
      <c r="G2932" s="5">
        <v>124</v>
      </c>
      <c r="H2932" s="5">
        <v>169</v>
      </c>
      <c r="I2932" s="5">
        <v>197</v>
      </c>
      <c r="J2932" s="5">
        <v>20</v>
      </c>
      <c r="K2932" s="5">
        <v>36</v>
      </c>
      <c r="L2932" s="5">
        <v>115</v>
      </c>
      <c r="M2932" s="5">
        <v>164</v>
      </c>
      <c r="N2932" s="5">
        <v>71</v>
      </c>
      <c r="O2932" s="6">
        <v>32.854209445585212</v>
      </c>
      <c r="P2932" s="6">
        <v>25.462012320328544</v>
      </c>
      <c r="Q2932" s="6">
        <v>34.702258726899387</v>
      </c>
      <c r="R2932" s="6">
        <v>40.451745379876797</v>
      </c>
      <c r="S2932" s="6">
        <v>4.1067761806981515</v>
      </c>
      <c r="T2932" s="6">
        <v>7.3921971252566738</v>
      </c>
      <c r="U2932" s="6">
        <v>23.613963039014372</v>
      </c>
      <c r="V2932" s="6">
        <v>33.675564681724843</v>
      </c>
      <c r="W2932" s="6">
        <v>14.57905544147844</v>
      </c>
      <c r="X2932" s="5">
        <v>235</v>
      </c>
      <c r="Y2932" s="5">
        <v>210</v>
      </c>
      <c r="Z2932" s="5">
        <v>9</v>
      </c>
      <c r="AA2932" s="5">
        <v>92</v>
      </c>
      <c r="AB2932" s="5">
        <v>82</v>
      </c>
      <c r="AC2932" s="5">
        <v>4</v>
      </c>
      <c r="AD2932" s="5">
        <v>143</v>
      </c>
      <c r="AE2932" s="5">
        <v>128</v>
      </c>
      <c r="AF2932" s="5">
        <v>5</v>
      </c>
      <c r="AG2932" s="6">
        <v>3.90625</v>
      </c>
      <c r="AH2932" s="6">
        <v>89.510489510489506</v>
      </c>
      <c r="AI2932" s="3">
        <v>4.8780487804878048</v>
      </c>
      <c r="AJ2932" s="3">
        <v>89.130434782608702</v>
      </c>
    </row>
    <row r="2933" spans="1:36" hidden="1" x14ac:dyDescent="0.2">
      <c r="A2933" s="1" t="str">
        <f t="shared" si="45"/>
        <v>HastingsPakistani</v>
      </c>
      <c r="B2933" s="3" t="s">
        <v>233</v>
      </c>
      <c r="C2933" s="3" t="s">
        <v>234</v>
      </c>
      <c r="D2933" s="3" t="s">
        <v>711</v>
      </c>
      <c r="E2933" s="5">
        <v>78</v>
      </c>
      <c r="F2933" s="5">
        <v>26</v>
      </c>
      <c r="G2933" s="5">
        <v>21</v>
      </c>
      <c r="H2933" s="5">
        <v>24</v>
      </c>
      <c r="I2933" s="5">
        <v>28</v>
      </c>
      <c r="J2933" s="5">
        <v>1</v>
      </c>
      <c r="K2933" s="5">
        <v>9</v>
      </c>
      <c r="L2933" s="5">
        <v>12</v>
      </c>
      <c r="M2933" s="5">
        <v>27</v>
      </c>
      <c r="N2933" s="5">
        <v>6</v>
      </c>
      <c r="O2933" s="6">
        <v>33.333333333333336</v>
      </c>
      <c r="P2933" s="6">
        <v>26.923076923076923</v>
      </c>
      <c r="Q2933" s="6">
        <v>30.76923076923077</v>
      </c>
      <c r="R2933" s="6">
        <v>35.897435897435898</v>
      </c>
      <c r="S2933" s="6">
        <v>1.2820512820512822</v>
      </c>
      <c r="T2933" s="6">
        <v>11.538461538461538</v>
      </c>
      <c r="U2933" s="6">
        <v>15.384615384615385</v>
      </c>
      <c r="V2933" s="6">
        <v>34.615384615384613</v>
      </c>
      <c r="W2933" s="6">
        <v>7.6923076923076925</v>
      </c>
      <c r="X2933" s="5">
        <v>34</v>
      </c>
      <c r="Y2933" s="5">
        <v>25</v>
      </c>
      <c r="Z2933" s="5">
        <v>0</v>
      </c>
      <c r="AA2933" s="5">
        <v>14</v>
      </c>
      <c r="AB2933" s="5">
        <v>10</v>
      </c>
      <c r="AC2933" s="5">
        <v>0</v>
      </c>
      <c r="AD2933" s="5">
        <v>20</v>
      </c>
      <c r="AE2933" s="5">
        <v>15</v>
      </c>
      <c r="AF2933" s="5">
        <v>0</v>
      </c>
      <c r="AG2933" s="6">
        <v>0</v>
      </c>
      <c r="AH2933" s="6">
        <v>75</v>
      </c>
      <c r="AI2933" s="3">
        <v>0</v>
      </c>
      <c r="AJ2933" s="3">
        <v>71.428571428571431</v>
      </c>
    </row>
    <row r="2934" spans="1:36" hidden="1" x14ac:dyDescent="0.2">
      <c r="A2934" s="1" t="str">
        <f t="shared" si="45"/>
        <v>HastingsBangladeshi</v>
      </c>
      <c r="B2934" s="3" t="s">
        <v>233</v>
      </c>
      <c r="C2934" s="3" t="s">
        <v>234</v>
      </c>
      <c r="D2934" s="3" t="s">
        <v>712</v>
      </c>
      <c r="E2934" s="5">
        <v>276</v>
      </c>
      <c r="F2934" s="5">
        <v>119</v>
      </c>
      <c r="G2934" s="5">
        <v>82</v>
      </c>
      <c r="H2934" s="5">
        <v>127</v>
      </c>
      <c r="I2934" s="5">
        <v>163</v>
      </c>
      <c r="J2934" s="5">
        <v>2</v>
      </c>
      <c r="K2934" s="5">
        <v>24</v>
      </c>
      <c r="L2934" s="5">
        <v>95</v>
      </c>
      <c r="M2934" s="5">
        <v>127</v>
      </c>
      <c r="N2934" s="5">
        <v>28</v>
      </c>
      <c r="O2934" s="6">
        <v>43.115942028985508</v>
      </c>
      <c r="P2934" s="6">
        <v>29.710144927536231</v>
      </c>
      <c r="Q2934" s="6">
        <v>46.014492753623188</v>
      </c>
      <c r="R2934" s="6">
        <v>59.05797101449275</v>
      </c>
      <c r="S2934" s="6">
        <v>0.72463768115942029</v>
      </c>
      <c r="T2934" s="6">
        <v>8.695652173913043</v>
      </c>
      <c r="U2934" s="6">
        <v>34.420289855072461</v>
      </c>
      <c r="V2934" s="6">
        <v>46.014492753623188</v>
      </c>
      <c r="W2934" s="6">
        <v>10.144927536231885</v>
      </c>
      <c r="X2934" s="5">
        <v>125</v>
      </c>
      <c r="Y2934" s="5">
        <v>90</v>
      </c>
      <c r="Z2934" s="5">
        <v>9</v>
      </c>
      <c r="AA2934" s="5">
        <v>62</v>
      </c>
      <c r="AB2934" s="5">
        <v>51</v>
      </c>
      <c r="AC2934" s="5">
        <v>5</v>
      </c>
      <c r="AD2934" s="5">
        <v>63</v>
      </c>
      <c r="AE2934" s="5">
        <v>39</v>
      </c>
      <c r="AF2934" s="5">
        <v>4</v>
      </c>
      <c r="AG2934" s="6">
        <v>10.256410256410257</v>
      </c>
      <c r="AH2934" s="6">
        <v>61.904761904761905</v>
      </c>
      <c r="AI2934" s="3">
        <v>9.8039215686274517</v>
      </c>
      <c r="AJ2934" s="3">
        <v>82.258064516129039</v>
      </c>
    </row>
    <row r="2935" spans="1:36" hidden="1" x14ac:dyDescent="0.2">
      <c r="A2935" s="1" t="str">
        <f t="shared" si="45"/>
        <v>HastingsChinese</v>
      </c>
      <c r="B2935" s="3" t="s">
        <v>233</v>
      </c>
      <c r="C2935" s="3" t="s">
        <v>234</v>
      </c>
      <c r="D2935" s="3" t="s">
        <v>713</v>
      </c>
      <c r="E2935" s="5">
        <v>366</v>
      </c>
      <c r="F2935" s="5">
        <v>150</v>
      </c>
      <c r="G2935" s="5">
        <v>124</v>
      </c>
      <c r="H2935" s="5">
        <v>150</v>
      </c>
      <c r="I2935" s="5">
        <v>190</v>
      </c>
      <c r="J2935" s="5">
        <v>5</v>
      </c>
      <c r="K2935" s="5">
        <v>10</v>
      </c>
      <c r="L2935" s="5">
        <v>96</v>
      </c>
      <c r="M2935" s="5">
        <v>167</v>
      </c>
      <c r="N2935" s="5">
        <v>48</v>
      </c>
      <c r="O2935" s="6">
        <v>40.983606557377051</v>
      </c>
      <c r="P2935" s="6">
        <v>33.879781420765028</v>
      </c>
      <c r="Q2935" s="6">
        <v>40.983606557377051</v>
      </c>
      <c r="R2935" s="6">
        <v>51.912568306010932</v>
      </c>
      <c r="S2935" s="6">
        <v>1.3661202185792349</v>
      </c>
      <c r="T2935" s="6">
        <v>2.7322404371584699</v>
      </c>
      <c r="U2935" s="6">
        <v>26.229508196721312</v>
      </c>
      <c r="V2935" s="6">
        <v>45.62841530054645</v>
      </c>
      <c r="W2935" s="6">
        <v>13.114754098360656</v>
      </c>
      <c r="X2935" s="5">
        <v>140</v>
      </c>
      <c r="Y2935" s="5">
        <v>107</v>
      </c>
      <c r="Z2935" s="5">
        <v>5</v>
      </c>
      <c r="AA2935" s="5">
        <v>61</v>
      </c>
      <c r="AB2935" s="5">
        <v>43</v>
      </c>
      <c r="AC2935" s="5">
        <v>5</v>
      </c>
      <c r="AD2935" s="5">
        <v>79</v>
      </c>
      <c r="AE2935" s="5">
        <v>64</v>
      </c>
      <c r="AF2935" s="5">
        <v>0</v>
      </c>
      <c r="AG2935" s="6">
        <v>0</v>
      </c>
      <c r="AH2935" s="6">
        <v>81.012658227848107</v>
      </c>
      <c r="AI2935" s="3">
        <v>11.627906976744185</v>
      </c>
      <c r="AJ2935" s="3">
        <v>70.491803278688522</v>
      </c>
    </row>
    <row r="2936" spans="1:36" hidden="1" x14ac:dyDescent="0.2">
      <c r="A2936" s="1" t="str">
        <f t="shared" si="45"/>
        <v>HastingsAsian Other</v>
      </c>
      <c r="B2936" s="3" t="s">
        <v>233</v>
      </c>
      <c r="C2936" s="3" t="s">
        <v>234</v>
      </c>
      <c r="D2936" s="3" t="s">
        <v>714</v>
      </c>
      <c r="E2936" s="5">
        <v>919</v>
      </c>
      <c r="F2936" s="5">
        <v>482</v>
      </c>
      <c r="G2936" s="5">
        <v>389</v>
      </c>
      <c r="H2936" s="5">
        <v>503</v>
      </c>
      <c r="I2936" s="5">
        <v>580</v>
      </c>
      <c r="J2936" s="5">
        <v>82</v>
      </c>
      <c r="K2936" s="5">
        <v>23</v>
      </c>
      <c r="L2936" s="5">
        <v>275</v>
      </c>
      <c r="M2936" s="5">
        <v>426</v>
      </c>
      <c r="N2936" s="5">
        <v>129</v>
      </c>
      <c r="O2936" s="6">
        <v>52.448313384113163</v>
      </c>
      <c r="P2936" s="6">
        <v>42.328618063112081</v>
      </c>
      <c r="Q2936" s="6">
        <v>54.733405875952123</v>
      </c>
      <c r="R2936" s="6">
        <v>63.112078346028291</v>
      </c>
      <c r="S2936" s="6">
        <v>8.9227421109902068</v>
      </c>
      <c r="T2936" s="6">
        <v>2.5027203482045701</v>
      </c>
      <c r="U2936" s="6">
        <v>29.923830250272037</v>
      </c>
      <c r="V2936" s="6">
        <v>46.354733405875955</v>
      </c>
      <c r="W2936" s="6">
        <v>14.036996735582154</v>
      </c>
      <c r="X2936" s="5">
        <v>428</v>
      </c>
      <c r="Y2936" s="5">
        <v>359</v>
      </c>
      <c r="Z2936" s="5">
        <v>25</v>
      </c>
      <c r="AA2936" s="5">
        <v>206</v>
      </c>
      <c r="AB2936" s="5">
        <v>172</v>
      </c>
      <c r="AC2936" s="5">
        <v>14</v>
      </c>
      <c r="AD2936" s="5">
        <v>222</v>
      </c>
      <c r="AE2936" s="5">
        <v>187</v>
      </c>
      <c r="AF2936" s="5">
        <v>11</v>
      </c>
      <c r="AG2936" s="6">
        <v>5.882352941176471</v>
      </c>
      <c r="AH2936" s="6">
        <v>84.234234234234236</v>
      </c>
      <c r="AI2936" s="3">
        <v>8.1395348837209305</v>
      </c>
      <c r="AJ2936" s="3">
        <v>83.495145631067956</v>
      </c>
    </row>
    <row r="2937" spans="1:36" hidden="1" x14ac:dyDescent="0.2">
      <c r="A2937" s="1" t="str">
        <f t="shared" si="45"/>
        <v>HastingsBlack African</v>
      </c>
      <c r="B2937" s="3" t="s">
        <v>233</v>
      </c>
      <c r="C2937" s="3" t="s">
        <v>234</v>
      </c>
      <c r="D2937" s="3" t="s">
        <v>715</v>
      </c>
      <c r="E2937" s="5">
        <v>639</v>
      </c>
      <c r="F2937" s="5">
        <v>342</v>
      </c>
      <c r="G2937" s="5">
        <v>271</v>
      </c>
      <c r="H2937" s="5">
        <v>349</v>
      </c>
      <c r="I2937" s="5">
        <v>393</v>
      </c>
      <c r="J2937" s="5">
        <v>74</v>
      </c>
      <c r="K2937" s="5">
        <v>9</v>
      </c>
      <c r="L2937" s="5">
        <v>186</v>
      </c>
      <c r="M2937" s="5">
        <v>281</v>
      </c>
      <c r="N2937" s="5">
        <v>68</v>
      </c>
      <c r="O2937" s="6">
        <v>53.521126760563384</v>
      </c>
      <c r="P2937" s="6">
        <v>42.410015649452269</v>
      </c>
      <c r="Q2937" s="6">
        <v>54.616588419405318</v>
      </c>
      <c r="R2937" s="6">
        <v>61.502347417840376</v>
      </c>
      <c r="S2937" s="6">
        <v>11.580594679186229</v>
      </c>
      <c r="T2937" s="6">
        <v>1.408450704225352</v>
      </c>
      <c r="U2937" s="6">
        <v>29.107981220657276</v>
      </c>
      <c r="V2937" s="6">
        <v>43.97496087636933</v>
      </c>
      <c r="W2937" s="6">
        <v>10.641627543035995</v>
      </c>
      <c r="X2937" s="5">
        <v>287</v>
      </c>
      <c r="Y2937" s="5">
        <v>241</v>
      </c>
      <c r="Z2937" s="5">
        <v>26</v>
      </c>
      <c r="AA2937" s="5">
        <v>161</v>
      </c>
      <c r="AB2937" s="5">
        <v>139</v>
      </c>
      <c r="AC2937" s="5">
        <v>17</v>
      </c>
      <c r="AD2937" s="5">
        <v>126</v>
      </c>
      <c r="AE2937" s="5">
        <v>102</v>
      </c>
      <c r="AF2937" s="5">
        <v>9</v>
      </c>
      <c r="AG2937" s="6">
        <v>8.8235294117647065</v>
      </c>
      <c r="AH2937" s="6">
        <v>80.952380952380949</v>
      </c>
      <c r="AI2937" s="3">
        <v>12.23021582733813</v>
      </c>
      <c r="AJ2937" s="3">
        <v>86.33540372670808</v>
      </c>
    </row>
    <row r="2938" spans="1:36" hidden="1" x14ac:dyDescent="0.2">
      <c r="A2938" s="1" t="str">
        <f t="shared" si="45"/>
        <v>HastingsBlack Caribbean</v>
      </c>
      <c r="B2938" s="3" t="s">
        <v>233</v>
      </c>
      <c r="C2938" s="3" t="s">
        <v>234</v>
      </c>
      <c r="D2938" s="3" t="s">
        <v>716</v>
      </c>
      <c r="E2938" s="5">
        <v>303</v>
      </c>
      <c r="F2938" s="5">
        <v>122</v>
      </c>
      <c r="G2938" s="5">
        <v>99</v>
      </c>
      <c r="H2938" s="5">
        <v>120</v>
      </c>
      <c r="I2938" s="5">
        <v>156</v>
      </c>
      <c r="J2938" s="5">
        <v>27</v>
      </c>
      <c r="K2938" s="5">
        <v>5</v>
      </c>
      <c r="L2938" s="5">
        <v>93</v>
      </c>
      <c r="M2938" s="5">
        <v>110</v>
      </c>
      <c r="N2938" s="5">
        <v>45</v>
      </c>
      <c r="O2938" s="6">
        <v>40.264026402640262</v>
      </c>
      <c r="P2938" s="6">
        <v>32.67326732673267</v>
      </c>
      <c r="Q2938" s="6">
        <v>39.603960396039604</v>
      </c>
      <c r="R2938" s="6">
        <v>51.485148514851488</v>
      </c>
      <c r="S2938" s="6">
        <v>8.9108910891089117</v>
      </c>
      <c r="T2938" s="6">
        <v>1.6501650165016502</v>
      </c>
      <c r="U2938" s="6">
        <v>30.693069306930692</v>
      </c>
      <c r="V2938" s="6">
        <v>36.303630363036305</v>
      </c>
      <c r="W2938" s="6">
        <v>14.851485148514852</v>
      </c>
      <c r="X2938" s="5">
        <v>136</v>
      </c>
      <c r="Y2938" s="5">
        <v>116</v>
      </c>
      <c r="Z2938" s="5">
        <v>30</v>
      </c>
      <c r="AA2938" s="5">
        <v>60</v>
      </c>
      <c r="AB2938" s="5">
        <v>51</v>
      </c>
      <c r="AC2938" s="5">
        <v>20</v>
      </c>
      <c r="AD2938" s="5">
        <v>76</v>
      </c>
      <c r="AE2938" s="5">
        <v>65</v>
      </c>
      <c r="AF2938" s="5">
        <v>10</v>
      </c>
      <c r="AG2938" s="6">
        <v>15.384615384615385</v>
      </c>
      <c r="AH2938" s="6">
        <v>85.526315789473685</v>
      </c>
      <c r="AI2938" s="3">
        <v>39.215686274509807</v>
      </c>
      <c r="AJ2938" s="3">
        <v>85</v>
      </c>
    </row>
    <row r="2939" spans="1:36" hidden="1" x14ac:dyDescent="0.2">
      <c r="A2939" s="1" t="str">
        <f t="shared" si="45"/>
        <v>HastingsBlack Other</v>
      </c>
      <c r="B2939" s="3" t="s">
        <v>233</v>
      </c>
      <c r="C2939" s="3" t="s">
        <v>234</v>
      </c>
      <c r="D2939" s="3" t="s">
        <v>717</v>
      </c>
      <c r="E2939" s="5">
        <v>123</v>
      </c>
      <c r="F2939" s="5">
        <v>46</v>
      </c>
      <c r="G2939" s="5">
        <v>41</v>
      </c>
      <c r="H2939" s="5">
        <v>50</v>
      </c>
      <c r="I2939" s="5">
        <v>56</v>
      </c>
      <c r="J2939" s="5">
        <v>10</v>
      </c>
      <c r="K2939" s="5">
        <v>5</v>
      </c>
      <c r="L2939" s="5">
        <v>33</v>
      </c>
      <c r="M2939" s="5">
        <v>35</v>
      </c>
      <c r="N2939" s="5">
        <v>19</v>
      </c>
      <c r="O2939" s="6">
        <v>37.398373983739837</v>
      </c>
      <c r="P2939" s="6">
        <v>33.333333333333336</v>
      </c>
      <c r="Q2939" s="6">
        <v>40.650406504065039</v>
      </c>
      <c r="R2939" s="6">
        <v>45.528455284552848</v>
      </c>
      <c r="S2939" s="6">
        <v>8.1300813008130088</v>
      </c>
      <c r="T2939" s="6">
        <v>4.0650406504065044</v>
      </c>
      <c r="U2939" s="6">
        <v>26.829268292682926</v>
      </c>
      <c r="V2939" s="6">
        <v>28.45528455284553</v>
      </c>
      <c r="W2939" s="6">
        <v>15.447154471544716</v>
      </c>
      <c r="X2939" s="5">
        <v>42</v>
      </c>
      <c r="Y2939" s="5">
        <v>31</v>
      </c>
      <c r="Z2939" s="5">
        <v>6</v>
      </c>
      <c r="AA2939" s="5">
        <v>14</v>
      </c>
      <c r="AB2939" s="5">
        <v>8</v>
      </c>
      <c r="AC2939" s="5">
        <v>5</v>
      </c>
      <c r="AD2939" s="5">
        <v>28</v>
      </c>
      <c r="AE2939" s="5">
        <v>23</v>
      </c>
      <c r="AF2939" s="5">
        <v>1</v>
      </c>
      <c r="AG2939" s="6">
        <v>4.3478260869565215</v>
      </c>
      <c r="AH2939" s="6">
        <v>82.142857142857139</v>
      </c>
      <c r="AI2939" s="3">
        <v>62.5</v>
      </c>
      <c r="AJ2939" s="3">
        <v>57.142857142857146</v>
      </c>
    </row>
    <row r="2940" spans="1:36" hidden="1" x14ac:dyDescent="0.2">
      <c r="A2940" s="1" t="str">
        <f t="shared" si="45"/>
        <v>HastingsArab</v>
      </c>
      <c r="B2940" s="3" t="s">
        <v>233</v>
      </c>
      <c r="C2940" s="3" t="s">
        <v>234</v>
      </c>
      <c r="D2940" s="3" t="s">
        <v>699</v>
      </c>
      <c r="E2940" s="5">
        <v>161</v>
      </c>
      <c r="F2940" s="5">
        <v>33</v>
      </c>
      <c r="G2940" s="5">
        <v>27</v>
      </c>
      <c r="H2940" s="5">
        <v>34</v>
      </c>
      <c r="I2940" s="5">
        <v>38</v>
      </c>
      <c r="J2940" s="5">
        <v>4</v>
      </c>
      <c r="K2940" s="5">
        <v>9</v>
      </c>
      <c r="L2940" s="5">
        <v>24</v>
      </c>
      <c r="M2940" s="5">
        <v>31</v>
      </c>
      <c r="N2940" s="5">
        <v>11</v>
      </c>
      <c r="O2940" s="6">
        <v>20.496894409937887</v>
      </c>
      <c r="P2940" s="6">
        <v>16.770186335403725</v>
      </c>
      <c r="Q2940" s="6">
        <v>21.118012422360248</v>
      </c>
      <c r="R2940" s="6">
        <v>23.602484472049689</v>
      </c>
      <c r="S2940" s="6">
        <v>2.4844720496894408</v>
      </c>
      <c r="T2940" s="6">
        <v>5.5900621118012426</v>
      </c>
      <c r="U2940" s="6">
        <v>14.906832298136646</v>
      </c>
      <c r="V2940" s="6">
        <v>19.254658385093169</v>
      </c>
      <c r="W2940" s="6">
        <v>6.8322981366459627</v>
      </c>
      <c r="X2940" s="5">
        <v>52</v>
      </c>
      <c r="Y2940" s="5">
        <v>38</v>
      </c>
      <c r="Z2940" s="5">
        <v>5</v>
      </c>
      <c r="AA2940" s="5">
        <v>12</v>
      </c>
      <c r="AB2940" s="5">
        <v>7</v>
      </c>
      <c r="AC2940" s="5">
        <v>0</v>
      </c>
      <c r="AD2940" s="5">
        <v>40</v>
      </c>
      <c r="AE2940" s="5">
        <v>31</v>
      </c>
      <c r="AF2940" s="5">
        <v>5</v>
      </c>
      <c r="AG2940" s="6">
        <v>16.129032258064516</v>
      </c>
      <c r="AH2940" s="6">
        <v>77.5</v>
      </c>
      <c r="AI2940" s="3">
        <v>0</v>
      </c>
      <c r="AJ2940" s="3">
        <v>58.333333333333336</v>
      </c>
    </row>
    <row r="2941" spans="1:36" hidden="1" x14ac:dyDescent="0.2">
      <c r="A2941" s="1" t="str">
        <f t="shared" si="45"/>
        <v>HastingsOther</v>
      </c>
      <c r="B2941" s="3" t="s">
        <v>233</v>
      </c>
      <c r="C2941" s="3" t="s">
        <v>234</v>
      </c>
      <c r="D2941" s="3" t="s">
        <v>718</v>
      </c>
      <c r="E2941" s="5">
        <v>323</v>
      </c>
      <c r="F2941" s="5">
        <v>156</v>
      </c>
      <c r="G2941" s="5">
        <v>123</v>
      </c>
      <c r="H2941" s="5">
        <v>168</v>
      </c>
      <c r="I2941" s="5">
        <v>191</v>
      </c>
      <c r="J2941" s="5">
        <v>22</v>
      </c>
      <c r="K2941" s="5">
        <v>12</v>
      </c>
      <c r="L2941" s="5">
        <v>104</v>
      </c>
      <c r="M2941" s="5">
        <v>150</v>
      </c>
      <c r="N2941" s="5">
        <v>39</v>
      </c>
      <c r="O2941" s="6">
        <v>48.297213622291025</v>
      </c>
      <c r="P2941" s="6">
        <v>38.080495356037154</v>
      </c>
      <c r="Q2941" s="6">
        <v>52.012383900928789</v>
      </c>
      <c r="R2941" s="6">
        <v>59.133126934984517</v>
      </c>
      <c r="S2941" s="6">
        <v>6.8111455108359129</v>
      </c>
      <c r="T2941" s="6">
        <v>3.7151702786377707</v>
      </c>
      <c r="U2941" s="6">
        <v>32.198142414860683</v>
      </c>
      <c r="V2941" s="6">
        <v>46.43962848297214</v>
      </c>
      <c r="W2941" s="6">
        <v>12.074303405572756</v>
      </c>
      <c r="X2941" s="5">
        <v>172</v>
      </c>
      <c r="Y2941" s="5">
        <v>145</v>
      </c>
      <c r="Z2941" s="5">
        <v>28</v>
      </c>
      <c r="AA2941" s="5">
        <v>92</v>
      </c>
      <c r="AB2941" s="5">
        <v>76</v>
      </c>
      <c r="AC2941" s="5">
        <v>23</v>
      </c>
      <c r="AD2941" s="5">
        <v>80</v>
      </c>
      <c r="AE2941" s="5">
        <v>69</v>
      </c>
      <c r="AF2941" s="5">
        <v>5</v>
      </c>
      <c r="AG2941" s="6">
        <v>7.2463768115942031</v>
      </c>
      <c r="AH2941" s="6">
        <v>86.25</v>
      </c>
      <c r="AI2941" s="3">
        <v>30.263157894736842</v>
      </c>
      <c r="AJ2941" s="3">
        <v>82.608695652173907</v>
      </c>
    </row>
    <row r="2942" spans="1:36" x14ac:dyDescent="0.2">
      <c r="A2942" s="1" t="str">
        <f t="shared" si="45"/>
        <v>HavantAll people</v>
      </c>
      <c r="B2942" s="3" t="s">
        <v>289</v>
      </c>
      <c r="C2942" s="3" t="s">
        <v>290</v>
      </c>
      <c r="D2942" s="3" t="s">
        <v>700</v>
      </c>
      <c r="E2942" s="5">
        <v>120684</v>
      </c>
      <c r="F2942" s="5">
        <v>11139</v>
      </c>
      <c r="G2942" s="5">
        <v>4359</v>
      </c>
      <c r="H2942" s="5">
        <v>4487</v>
      </c>
      <c r="I2942" s="5">
        <v>0</v>
      </c>
      <c r="J2942" s="5">
        <v>25436</v>
      </c>
      <c r="K2942" s="5">
        <v>43359</v>
      </c>
      <c r="L2942" s="5">
        <v>10098</v>
      </c>
      <c r="M2942" s="5">
        <v>19173</v>
      </c>
      <c r="N2942" s="5">
        <v>0</v>
      </c>
      <c r="O2942" s="6">
        <v>9.2298896291140498</v>
      </c>
      <c r="P2942" s="6">
        <v>3.6119121010241622</v>
      </c>
      <c r="Q2942" s="6">
        <v>3.7179742136488683</v>
      </c>
      <c r="R2942" s="6">
        <v>0</v>
      </c>
      <c r="S2942" s="6">
        <v>21.076530443140765</v>
      </c>
      <c r="T2942" s="6">
        <v>35.927712041364224</v>
      </c>
      <c r="U2942" s="6">
        <v>8.3673063537834338</v>
      </c>
      <c r="V2942" s="6">
        <v>15.886944416824102</v>
      </c>
      <c r="W2942" s="6">
        <v>0</v>
      </c>
      <c r="X2942" s="5">
        <v>35832</v>
      </c>
      <c r="Y2942" s="5">
        <v>30861</v>
      </c>
      <c r="Z2942" s="5">
        <v>1737</v>
      </c>
      <c r="AA2942" s="5">
        <v>6372</v>
      </c>
      <c r="AB2942" s="5">
        <v>5119</v>
      </c>
      <c r="AC2942" s="5">
        <v>445</v>
      </c>
      <c r="AD2942" s="5">
        <v>29460</v>
      </c>
      <c r="AE2942" s="5">
        <v>25742</v>
      </c>
      <c r="AF2942" s="5">
        <v>1292</v>
      </c>
      <c r="AG2942" s="6">
        <v>5.0190350400124313</v>
      </c>
      <c r="AH2942" s="6">
        <v>87.37949762389681</v>
      </c>
      <c r="AI2942" s="3">
        <v>8.6931041218988092</v>
      </c>
      <c r="AJ2942" s="3">
        <v>80.33584431889517</v>
      </c>
    </row>
    <row r="2943" spans="1:36" hidden="1" x14ac:dyDescent="0.2">
      <c r="A2943" s="1" t="str">
        <f t="shared" si="45"/>
        <v>HavantWhite British</v>
      </c>
      <c r="B2943" s="3" t="s">
        <v>289</v>
      </c>
      <c r="C2943" s="3" t="s">
        <v>290</v>
      </c>
      <c r="D2943" s="3" t="s">
        <v>701</v>
      </c>
      <c r="E2943" s="5">
        <v>114919</v>
      </c>
      <c r="F2943" s="5">
        <v>10674</v>
      </c>
      <c r="G2943" s="5">
        <v>4186</v>
      </c>
      <c r="H2943" s="5">
        <v>4283</v>
      </c>
      <c r="I2943" s="5">
        <v>0</v>
      </c>
      <c r="J2943" s="5">
        <v>24426</v>
      </c>
      <c r="K2943" s="5">
        <v>41389</v>
      </c>
      <c r="L2943" s="5">
        <v>9705</v>
      </c>
      <c r="M2943" s="5">
        <v>18416</v>
      </c>
      <c r="N2943" s="5">
        <v>0</v>
      </c>
      <c r="O2943" s="6">
        <v>9.2882813111843987</v>
      </c>
      <c r="P2943" s="6">
        <v>3.6425656331851131</v>
      </c>
      <c r="Q2943" s="6">
        <v>3.7269729113549546</v>
      </c>
      <c r="R2943" s="6">
        <v>0</v>
      </c>
      <c r="S2943" s="6">
        <v>21.254970892541703</v>
      </c>
      <c r="T2943" s="6">
        <v>36.015802434758392</v>
      </c>
      <c r="U2943" s="6">
        <v>8.4450787076114473</v>
      </c>
      <c r="V2943" s="6">
        <v>16.025200358513388</v>
      </c>
      <c r="W2943" s="6">
        <v>0</v>
      </c>
      <c r="X2943" s="5">
        <v>33557</v>
      </c>
      <c r="Y2943" s="5">
        <v>28866</v>
      </c>
      <c r="Z2943" s="5">
        <v>1608</v>
      </c>
      <c r="AA2943" s="5">
        <v>6079</v>
      </c>
      <c r="AB2943" s="5">
        <v>4868</v>
      </c>
      <c r="AC2943" s="5">
        <v>413</v>
      </c>
      <c r="AD2943" s="5">
        <v>27478</v>
      </c>
      <c r="AE2943" s="5">
        <v>23998</v>
      </c>
      <c r="AF2943" s="5">
        <v>1195</v>
      </c>
      <c r="AG2943" s="6">
        <v>4.9795816318026498</v>
      </c>
      <c r="AH2943" s="6">
        <v>87.335322803697508</v>
      </c>
      <c r="AI2943" s="3">
        <v>8.4839769926047666</v>
      </c>
      <c r="AJ2943" s="3">
        <v>80.078960355321598</v>
      </c>
    </row>
    <row r="2944" spans="1:36" hidden="1" x14ac:dyDescent="0.2">
      <c r="A2944" s="1" t="str">
        <f t="shared" si="45"/>
        <v>HavantMinorities - all other than White British</v>
      </c>
      <c r="B2944" s="3" t="s">
        <v>289</v>
      </c>
      <c r="C2944" s="3" t="s">
        <v>290</v>
      </c>
      <c r="D2944" s="3" t="s">
        <v>702</v>
      </c>
      <c r="E2944" s="5">
        <v>5765</v>
      </c>
      <c r="F2944" s="5">
        <v>465</v>
      </c>
      <c r="G2944" s="5">
        <v>173</v>
      </c>
      <c r="H2944" s="5">
        <v>204</v>
      </c>
      <c r="I2944" s="5">
        <v>0</v>
      </c>
      <c r="J2944" s="5">
        <v>1010</v>
      </c>
      <c r="K2944" s="5">
        <v>1970</v>
      </c>
      <c r="L2944" s="5">
        <v>393</v>
      </c>
      <c r="M2944" s="5">
        <v>757</v>
      </c>
      <c r="N2944" s="5">
        <v>0</v>
      </c>
      <c r="O2944" s="6">
        <v>8.0659150043365138</v>
      </c>
      <c r="P2944" s="6">
        <v>3.0008673026886385</v>
      </c>
      <c r="Q2944" s="6">
        <v>3.5385949696444059</v>
      </c>
      <c r="R2944" s="6">
        <v>0</v>
      </c>
      <c r="S2944" s="6">
        <v>17.519514310494362</v>
      </c>
      <c r="T2944" s="6">
        <v>34.171725932350391</v>
      </c>
      <c r="U2944" s="6">
        <v>6.8169991326973109</v>
      </c>
      <c r="V2944" s="6">
        <v>13.130962705984389</v>
      </c>
      <c r="W2944" s="6">
        <v>0</v>
      </c>
      <c r="X2944" s="5">
        <v>2275</v>
      </c>
      <c r="Y2944" s="5">
        <v>1995</v>
      </c>
      <c r="Z2944" s="5">
        <v>129</v>
      </c>
      <c r="AA2944" s="5">
        <v>293</v>
      </c>
      <c r="AB2944" s="5">
        <v>251</v>
      </c>
      <c r="AC2944" s="5">
        <v>32</v>
      </c>
      <c r="AD2944" s="5">
        <v>1982</v>
      </c>
      <c r="AE2944" s="5">
        <v>1744</v>
      </c>
      <c r="AF2944" s="5">
        <v>97</v>
      </c>
      <c r="AG2944" s="6">
        <v>5.5619266055045875</v>
      </c>
      <c r="AH2944" s="6">
        <v>87.991927346115034</v>
      </c>
      <c r="AI2944" s="3">
        <v>12.749003984063744</v>
      </c>
      <c r="AJ2944" s="3">
        <v>85.665529010238913</v>
      </c>
    </row>
    <row r="2945" spans="1:36" hidden="1" x14ac:dyDescent="0.2">
      <c r="A2945" s="1" t="str">
        <f t="shared" si="45"/>
        <v>HavantWhite Irish</v>
      </c>
      <c r="B2945" s="3" t="s">
        <v>289</v>
      </c>
      <c r="C2945" s="3" t="s">
        <v>290</v>
      </c>
      <c r="D2945" s="3" t="s">
        <v>703</v>
      </c>
      <c r="E2945" s="5">
        <v>532</v>
      </c>
      <c r="F2945" s="5">
        <v>26</v>
      </c>
      <c r="G2945" s="5">
        <v>12</v>
      </c>
      <c r="H2945" s="5">
        <v>6</v>
      </c>
      <c r="I2945" s="5">
        <v>0</v>
      </c>
      <c r="J2945" s="5">
        <v>67</v>
      </c>
      <c r="K2945" s="5">
        <v>194</v>
      </c>
      <c r="L2945" s="5">
        <v>24</v>
      </c>
      <c r="M2945" s="5">
        <v>46</v>
      </c>
      <c r="N2945" s="5">
        <v>0</v>
      </c>
      <c r="O2945" s="6">
        <v>4.8872180451127818</v>
      </c>
      <c r="P2945" s="6">
        <v>2.255639097744361</v>
      </c>
      <c r="Q2945" s="6">
        <v>1.1278195488721805</v>
      </c>
      <c r="R2945" s="6">
        <v>0</v>
      </c>
      <c r="S2945" s="6">
        <v>12.593984962406015</v>
      </c>
      <c r="T2945" s="6">
        <v>36.466165413533837</v>
      </c>
      <c r="U2945" s="6">
        <v>4.511278195488722</v>
      </c>
      <c r="V2945" s="6">
        <v>8.6466165413533833</v>
      </c>
      <c r="W2945" s="6">
        <v>0</v>
      </c>
      <c r="X2945" s="5">
        <v>108</v>
      </c>
      <c r="Y2945" s="5">
        <v>100</v>
      </c>
      <c r="Z2945" s="5">
        <v>9</v>
      </c>
      <c r="AA2945" s="5">
        <v>7</v>
      </c>
      <c r="AB2945" s="5">
        <v>6</v>
      </c>
      <c r="AC2945" s="5">
        <v>0</v>
      </c>
      <c r="AD2945" s="5">
        <v>101</v>
      </c>
      <c r="AE2945" s="5">
        <v>94</v>
      </c>
      <c r="AF2945" s="5">
        <v>9</v>
      </c>
      <c r="AG2945" s="6">
        <v>9.5744680851063837</v>
      </c>
      <c r="AH2945" s="6">
        <v>93.069306930693074</v>
      </c>
      <c r="AI2945" s="3">
        <v>0</v>
      </c>
      <c r="AJ2945" s="3">
        <v>85.714285714285708</v>
      </c>
    </row>
    <row r="2946" spans="1:36" hidden="1" x14ac:dyDescent="0.2">
      <c r="A2946" s="1" t="str">
        <f t="shared" ref="A2946:A3009" si="46">C2946&amp;D2946</f>
        <v>HavantWhite Gyspy or Irish Traveller</v>
      </c>
      <c r="B2946" s="3" t="s">
        <v>289</v>
      </c>
      <c r="C2946" s="3" t="s">
        <v>290</v>
      </c>
      <c r="D2946" s="3" t="s">
        <v>704</v>
      </c>
      <c r="E2946" s="5">
        <v>64</v>
      </c>
      <c r="F2946" s="5">
        <v>14</v>
      </c>
      <c r="G2946" s="5">
        <v>4</v>
      </c>
      <c r="H2946" s="5">
        <v>6</v>
      </c>
      <c r="I2946" s="5">
        <v>0</v>
      </c>
      <c r="J2946" s="5">
        <v>25</v>
      </c>
      <c r="K2946" s="5">
        <v>16</v>
      </c>
      <c r="L2946" s="5">
        <v>11</v>
      </c>
      <c r="M2946" s="5">
        <v>18</v>
      </c>
      <c r="N2946" s="5">
        <v>0</v>
      </c>
      <c r="O2946" s="6">
        <v>21.875</v>
      </c>
      <c r="P2946" s="6">
        <v>6.25</v>
      </c>
      <c r="Q2946" s="6">
        <v>9.375</v>
      </c>
      <c r="R2946" s="6">
        <v>0</v>
      </c>
      <c r="S2946" s="6">
        <v>39.0625</v>
      </c>
      <c r="T2946" s="6">
        <v>25</v>
      </c>
      <c r="U2946" s="6">
        <v>17.1875</v>
      </c>
      <c r="V2946" s="6">
        <v>28.125</v>
      </c>
      <c r="W2946" s="6">
        <v>0</v>
      </c>
      <c r="X2946" s="5">
        <v>27</v>
      </c>
      <c r="Y2946" s="5">
        <v>20</v>
      </c>
      <c r="Z2946" s="5">
        <v>1</v>
      </c>
      <c r="AA2946" s="5">
        <v>11</v>
      </c>
      <c r="AB2946" s="5">
        <v>8</v>
      </c>
      <c r="AC2946" s="5">
        <v>1</v>
      </c>
      <c r="AD2946" s="5">
        <v>16</v>
      </c>
      <c r="AE2946" s="5">
        <v>12</v>
      </c>
      <c r="AF2946" s="5">
        <v>0</v>
      </c>
      <c r="AG2946" s="6">
        <v>0</v>
      </c>
      <c r="AH2946" s="6">
        <v>75</v>
      </c>
      <c r="AI2946" s="3">
        <v>12.5</v>
      </c>
      <c r="AJ2946" s="3">
        <v>72.727272727272734</v>
      </c>
    </row>
    <row r="2947" spans="1:36" hidden="1" x14ac:dyDescent="0.2">
      <c r="A2947" s="1" t="str">
        <f t="shared" si="46"/>
        <v>HavantWhite Other</v>
      </c>
      <c r="B2947" s="3" t="s">
        <v>289</v>
      </c>
      <c r="C2947" s="3" t="s">
        <v>290</v>
      </c>
      <c r="D2947" s="3" t="s">
        <v>705</v>
      </c>
      <c r="E2947" s="5">
        <v>1647</v>
      </c>
      <c r="F2947" s="5">
        <v>102</v>
      </c>
      <c r="G2947" s="5">
        <v>31</v>
      </c>
      <c r="H2947" s="5">
        <v>44</v>
      </c>
      <c r="I2947" s="5">
        <v>0</v>
      </c>
      <c r="J2947" s="5">
        <v>241</v>
      </c>
      <c r="K2947" s="5">
        <v>575</v>
      </c>
      <c r="L2947" s="5">
        <v>81</v>
      </c>
      <c r="M2947" s="5">
        <v>176</v>
      </c>
      <c r="N2947" s="5">
        <v>0</v>
      </c>
      <c r="O2947" s="6">
        <v>6.1930783242258656</v>
      </c>
      <c r="P2947" s="6">
        <v>1.8822100789313905</v>
      </c>
      <c r="Q2947" s="6">
        <v>2.6715239829993926</v>
      </c>
      <c r="R2947" s="6">
        <v>0</v>
      </c>
      <c r="S2947" s="6">
        <v>14.632665452337584</v>
      </c>
      <c r="T2947" s="6">
        <v>34.911961141469341</v>
      </c>
      <c r="U2947" s="6">
        <v>4.918032786885246</v>
      </c>
      <c r="V2947" s="6">
        <v>10.686095931997571</v>
      </c>
      <c r="W2947" s="6">
        <v>0</v>
      </c>
      <c r="X2947" s="5">
        <v>811</v>
      </c>
      <c r="Y2947" s="5">
        <v>728</v>
      </c>
      <c r="Z2947" s="5">
        <v>33</v>
      </c>
      <c r="AA2947" s="5">
        <v>99</v>
      </c>
      <c r="AB2947" s="5">
        <v>88</v>
      </c>
      <c r="AC2947" s="5">
        <v>6</v>
      </c>
      <c r="AD2947" s="5">
        <v>712</v>
      </c>
      <c r="AE2947" s="5">
        <v>640</v>
      </c>
      <c r="AF2947" s="5">
        <v>27</v>
      </c>
      <c r="AG2947" s="6">
        <v>4.21875</v>
      </c>
      <c r="AH2947" s="6">
        <v>89.887640449438209</v>
      </c>
      <c r="AI2947" s="3">
        <v>6.8181818181818183</v>
      </c>
      <c r="AJ2947" s="3">
        <v>88.888888888888886</v>
      </c>
    </row>
    <row r="2948" spans="1:36" hidden="1" x14ac:dyDescent="0.2">
      <c r="A2948" s="1" t="str">
        <f t="shared" si="46"/>
        <v>HavantMixed White and Black Caribbean</v>
      </c>
      <c r="B2948" s="3" t="s">
        <v>289</v>
      </c>
      <c r="C2948" s="3" t="s">
        <v>290</v>
      </c>
      <c r="D2948" s="3" t="s">
        <v>706</v>
      </c>
      <c r="E2948" s="5">
        <v>404</v>
      </c>
      <c r="F2948" s="5">
        <v>79</v>
      </c>
      <c r="G2948" s="5">
        <v>28</v>
      </c>
      <c r="H2948" s="5">
        <v>45</v>
      </c>
      <c r="I2948" s="5">
        <v>0</v>
      </c>
      <c r="J2948" s="5">
        <v>132</v>
      </c>
      <c r="K2948" s="5">
        <v>140</v>
      </c>
      <c r="L2948" s="5">
        <v>63</v>
      </c>
      <c r="M2948" s="5">
        <v>83</v>
      </c>
      <c r="N2948" s="5">
        <v>0</v>
      </c>
      <c r="O2948" s="6">
        <v>19.554455445544555</v>
      </c>
      <c r="P2948" s="6">
        <v>6.9306930693069306</v>
      </c>
      <c r="Q2948" s="6">
        <v>11.138613861386139</v>
      </c>
      <c r="R2948" s="6">
        <v>0</v>
      </c>
      <c r="S2948" s="6">
        <v>32.67326732673267</v>
      </c>
      <c r="T2948" s="6">
        <v>34.653465346534652</v>
      </c>
      <c r="U2948" s="6">
        <v>15.594059405940595</v>
      </c>
      <c r="V2948" s="6">
        <v>20.544554455445546</v>
      </c>
      <c r="W2948" s="6">
        <v>0</v>
      </c>
      <c r="X2948" s="5">
        <v>123</v>
      </c>
      <c r="Y2948" s="5">
        <v>100</v>
      </c>
      <c r="Z2948" s="5">
        <v>6</v>
      </c>
      <c r="AA2948" s="5">
        <v>28</v>
      </c>
      <c r="AB2948" s="5">
        <v>24</v>
      </c>
      <c r="AC2948" s="5">
        <v>2</v>
      </c>
      <c r="AD2948" s="5">
        <v>95</v>
      </c>
      <c r="AE2948" s="5">
        <v>76</v>
      </c>
      <c r="AF2948" s="5">
        <v>4</v>
      </c>
      <c r="AG2948" s="6">
        <v>5.2631578947368425</v>
      </c>
      <c r="AH2948" s="6">
        <v>80</v>
      </c>
      <c r="AI2948" s="3">
        <v>8.3333333333333339</v>
      </c>
      <c r="AJ2948" s="3">
        <v>85.714285714285708</v>
      </c>
    </row>
    <row r="2949" spans="1:36" hidden="1" x14ac:dyDescent="0.2">
      <c r="A2949" s="1" t="str">
        <f t="shared" si="46"/>
        <v>HavantMixed White and Black African</v>
      </c>
      <c r="B2949" s="3" t="s">
        <v>289</v>
      </c>
      <c r="C2949" s="3" t="s">
        <v>290</v>
      </c>
      <c r="D2949" s="3" t="s">
        <v>707</v>
      </c>
      <c r="E2949" s="5">
        <v>215</v>
      </c>
      <c r="F2949" s="5">
        <v>33</v>
      </c>
      <c r="G2949" s="5">
        <v>19</v>
      </c>
      <c r="H2949" s="5">
        <v>20</v>
      </c>
      <c r="I2949" s="5">
        <v>0</v>
      </c>
      <c r="J2949" s="5">
        <v>65</v>
      </c>
      <c r="K2949" s="5">
        <v>89</v>
      </c>
      <c r="L2949" s="5">
        <v>21</v>
      </c>
      <c r="M2949" s="5">
        <v>50</v>
      </c>
      <c r="N2949" s="5">
        <v>0</v>
      </c>
      <c r="O2949" s="6">
        <v>15.348837209302326</v>
      </c>
      <c r="P2949" s="6">
        <v>8.8372093023255811</v>
      </c>
      <c r="Q2949" s="6">
        <v>9.3023255813953494</v>
      </c>
      <c r="R2949" s="6">
        <v>0</v>
      </c>
      <c r="S2949" s="6">
        <v>30.232558139534884</v>
      </c>
      <c r="T2949" s="6">
        <v>41.395348837209305</v>
      </c>
      <c r="U2949" s="6">
        <v>9.7674418604651159</v>
      </c>
      <c r="V2949" s="6">
        <v>23.255813953488371</v>
      </c>
      <c r="W2949" s="6">
        <v>0</v>
      </c>
      <c r="X2949" s="5">
        <v>40</v>
      </c>
      <c r="Y2949" s="5">
        <v>38</v>
      </c>
      <c r="Z2949" s="5">
        <v>1</v>
      </c>
      <c r="AA2949" s="5">
        <v>1</v>
      </c>
      <c r="AB2949" s="5">
        <v>1</v>
      </c>
      <c r="AC2949" s="5">
        <v>0</v>
      </c>
      <c r="AD2949" s="5">
        <v>39</v>
      </c>
      <c r="AE2949" s="5">
        <v>37</v>
      </c>
      <c r="AF2949" s="5">
        <v>1</v>
      </c>
      <c r="AG2949" s="6">
        <v>2.7027027027027026</v>
      </c>
      <c r="AH2949" s="6">
        <v>94.871794871794876</v>
      </c>
      <c r="AI2949" s="3">
        <v>0</v>
      </c>
      <c r="AJ2949" s="3">
        <v>100</v>
      </c>
    </row>
    <row r="2950" spans="1:36" hidden="1" x14ac:dyDescent="0.2">
      <c r="A2950" s="1" t="str">
        <f t="shared" si="46"/>
        <v>HavantMixed White and Asian</v>
      </c>
      <c r="B2950" s="3" t="s">
        <v>289</v>
      </c>
      <c r="C2950" s="3" t="s">
        <v>290</v>
      </c>
      <c r="D2950" s="3" t="s">
        <v>708</v>
      </c>
      <c r="E2950" s="5">
        <v>588</v>
      </c>
      <c r="F2950" s="5">
        <v>33</v>
      </c>
      <c r="G2950" s="5">
        <v>17</v>
      </c>
      <c r="H2950" s="5">
        <v>4</v>
      </c>
      <c r="I2950" s="5">
        <v>0</v>
      </c>
      <c r="J2950" s="5">
        <v>85</v>
      </c>
      <c r="K2950" s="5">
        <v>182</v>
      </c>
      <c r="L2950" s="5">
        <v>39</v>
      </c>
      <c r="M2950" s="5">
        <v>67</v>
      </c>
      <c r="N2950" s="5">
        <v>0</v>
      </c>
      <c r="O2950" s="6">
        <v>5.6122448979591839</v>
      </c>
      <c r="P2950" s="6">
        <v>2.8911564625850339</v>
      </c>
      <c r="Q2950" s="6">
        <v>0.68027210884353739</v>
      </c>
      <c r="R2950" s="6">
        <v>0</v>
      </c>
      <c r="S2950" s="6">
        <v>14.455782312925169</v>
      </c>
      <c r="T2950" s="6">
        <v>30.952380952380953</v>
      </c>
      <c r="U2950" s="6">
        <v>6.6326530612244898</v>
      </c>
      <c r="V2950" s="6">
        <v>11.394557823129253</v>
      </c>
      <c r="W2950" s="6">
        <v>0</v>
      </c>
      <c r="X2950" s="5">
        <v>116</v>
      </c>
      <c r="Y2950" s="5">
        <v>105</v>
      </c>
      <c r="Z2950" s="5">
        <v>10</v>
      </c>
      <c r="AA2950" s="5">
        <v>22</v>
      </c>
      <c r="AB2950" s="5">
        <v>18</v>
      </c>
      <c r="AC2950" s="5">
        <v>5</v>
      </c>
      <c r="AD2950" s="5">
        <v>94</v>
      </c>
      <c r="AE2950" s="5">
        <v>87</v>
      </c>
      <c r="AF2950" s="5">
        <v>5</v>
      </c>
      <c r="AG2950" s="6">
        <v>5.7471264367816088</v>
      </c>
      <c r="AH2950" s="6">
        <v>92.553191489361708</v>
      </c>
      <c r="AI2950" s="3">
        <v>27.777777777777779</v>
      </c>
      <c r="AJ2950" s="3">
        <v>81.818181818181813</v>
      </c>
    </row>
    <row r="2951" spans="1:36" hidden="1" x14ac:dyDescent="0.2">
      <c r="A2951" s="1" t="str">
        <f t="shared" si="46"/>
        <v>HavantMixed Other</v>
      </c>
      <c r="B2951" s="3" t="s">
        <v>289</v>
      </c>
      <c r="C2951" s="3" t="s">
        <v>290</v>
      </c>
      <c r="D2951" s="3" t="s">
        <v>709</v>
      </c>
      <c r="E2951" s="5">
        <v>307</v>
      </c>
      <c r="F2951" s="5">
        <v>26</v>
      </c>
      <c r="G2951" s="5">
        <v>13</v>
      </c>
      <c r="H2951" s="5">
        <v>8</v>
      </c>
      <c r="I2951" s="5">
        <v>0</v>
      </c>
      <c r="J2951" s="5">
        <v>60</v>
      </c>
      <c r="K2951" s="5">
        <v>112</v>
      </c>
      <c r="L2951" s="5">
        <v>23</v>
      </c>
      <c r="M2951" s="5">
        <v>51</v>
      </c>
      <c r="N2951" s="5">
        <v>0</v>
      </c>
      <c r="O2951" s="6">
        <v>8.4690553745928341</v>
      </c>
      <c r="P2951" s="6">
        <v>4.234527687296417</v>
      </c>
      <c r="Q2951" s="6">
        <v>2.6058631921824102</v>
      </c>
      <c r="R2951" s="6">
        <v>0</v>
      </c>
      <c r="S2951" s="6">
        <v>19.54397394136808</v>
      </c>
      <c r="T2951" s="6">
        <v>36.482084690553748</v>
      </c>
      <c r="U2951" s="6">
        <v>7.4918566775244297</v>
      </c>
      <c r="V2951" s="6">
        <v>16.612377850162865</v>
      </c>
      <c r="W2951" s="6">
        <v>0</v>
      </c>
      <c r="X2951" s="5">
        <v>82</v>
      </c>
      <c r="Y2951" s="5">
        <v>59</v>
      </c>
      <c r="Z2951" s="5">
        <v>3</v>
      </c>
      <c r="AA2951" s="5">
        <v>14</v>
      </c>
      <c r="AB2951" s="5">
        <v>12</v>
      </c>
      <c r="AC2951" s="5">
        <v>0</v>
      </c>
      <c r="AD2951" s="5">
        <v>68</v>
      </c>
      <c r="AE2951" s="5">
        <v>47</v>
      </c>
      <c r="AF2951" s="5">
        <v>3</v>
      </c>
      <c r="AG2951" s="6">
        <v>6.3829787234042552</v>
      </c>
      <c r="AH2951" s="6">
        <v>69.117647058823536</v>
      </c>
      <c r="AI2951" s="3">
        <v>0</v>
      </c>
      <c r="AJ2951" s="3">
        <v>85.714285714285708</v>
      </c>
    </row>
    <row r="2952" spans="1:36" hidden="1" x14ac:dyDescent="0.2">
      <c r="A2952" s="1" t="str">
        <f t="shared" si="46"/>
        <v>HavantIndian</v>
      </c>
      <c r="B2952" s="3" t="s">
        <v>289</v>
      </c>
      <c r="C2952" s="3" t="s">
        <v>290</v>
      </c>
      <c r="D2952" s="3" t="s">
        <v>710</v>
      </c>
      <c r="E2952" s="5">
        <v>504</v>
      </c>
      <c r="F2952" s="5">
        <v>15</v>
      </c>
      <c r="G2952" s="5">
        <v>7</v>
      </c>
      <c r="H2952" s="5">
        <v>9</v>
      </c>
      <c r="I2952" s="5">
        <v>0</v>
      </c>
      <c r="J2952" s="5">
        <v>59</v>
      </c>
      <c r="K2952" s="5">
        <v>145</v>
      </c>
      <c r="L2952" s="5">
        <v>20</v>
      </c>
      <c r="M2952" s="5">
        <v>54</v>
      </c>
      <c r="N2952" s="5">
        <v>0</v>
      </c>
      <c r="O2952" s="6">
        <v>2.9761904761904763</v>
      </c>
      <c r="P2952" s="6">
        <v>1.3888888888888888</v>
      </c>
      <c r="Q2952" s="6">
        <v>1.7857142857142858</v>
      </c>
      <c r="R2952" s="6">
        <v>0</v>
      </c>
      <c r="S2952" s="6">
        <v>11.706349206349206</v>
      </c>
      <c r="T2952" s="6">
        <v>28.769841269841269</v>
      </c>
      <c r="U2952" s="6">
        <v>3.9682539682539684</v>
      </c>
      <c r="V2952" s="6">
        <v>10.714285714285714</v>
      </c>
      <c r="W2952" s="6">
        <v>0</v>
      </c>
      <c r="X2952" s="5">
        <v>255</v>
      </c>
      <c r="Y2952" s="5">
        <v>249</v>
      </c>
      <c r="Z2952" s="5">
        <v>16</v>
      </c>
      <c r="AA2952" s="5">
        <v>28</v>
      </c>
      <c r="AB2952" s="5">
        <v>28</v>
      </c>
      <c r="AC2952" s="5">
        <v>8</v>
      </c>
      <c r="AD2952" s="5">
        <v>227</v>
      </c>
      <c r="AE2952" s="5">
        <v>221</v>
      </c>
      <c r="AF2952" s="5">
        <v>8</v>
      </c>
      <c r="AG2952" s="6">
        <v>3.6199095022624435</v>
      </c>
      <c r="AH2952" s="6">
        <v>97.356828193832598</v>
      </c>
      <c r="AI2952" s="3">
        <v>28.571428571428573</v>
      </c>
      <c r="AJ2952" s="3">
        <v>100</v>
      </c>
    </row>
    <row r="2953" spans="1:36" hidden="1" x14ac:dyDescent="0.2">
      <c r="A2953" s="1" t="str">
        <f t="shared" si="46"/>
        <v>HavantPakistani</v>
      </c>
      <c r="B2953" s="3" t="s">
        <v>289</v>
      </c>
      <c r="C2953" s="3" t="s">
        <v>290</v>
      </c>
      <c r="D2953" s="3" t="s">
        <v>711</v>
      </c>
      <c r="E2953" s="5">
        <v>72</v>
      </c>
      <c r="F2953" s="5">
        <v>0</v>
      </c>
      <c r="G2953" s="5">
        <v>0</v>
      </c>
      <c r="H2953" s="5">
        <v>0</v>
      </c>
      <c r="I2953" s="5">
        <v>0</v>
      </c>
      <c r="J2953" s="5">
        <v>5</v>
      </c>
      <c r="K2953" s="5">
        <v>20</v>
      </c>
      <c r="L2953" s="5">
        <v>0</v>
      </c>
      <c r="M2953" s="5">
        <v>2</v>
      </c>
      <c r="N2953" s="5">
        <v>0</v>
      </c>
      <c r="O2953" s="6">
        <v>0</v>
      </c>
      <c r="P2953" s="6">
        <v>0</v>
      </c>
      <c r="Q2953" s="6">
        <v>0</v>
      </c>
      <c r="R2953" s="6">
        <v>0</v>
      </c>
      <c r="S2953" s="6">
        <v>6.9444444444444446</v>
      </c>
      <c r="T2953" s="6">
        <v>27.777777777777779</v>
      </c>
      <c r="U2953" s="6">
        <v>0</v>
      </c>
      <c r="V2953" s="6">
        <v>2.7777777777777777</v>
      </c>
      <c r="W2953" s="6">
        <v>0</v>
      </c>
      <c r="X2953" s="5">
        <v>50</v>
      </c>
      <c r="Y2953" s="5">
        <v>47</v>
      </c>
      <c r="Z2953" s="5">
        <v>2</v>
      </c>
      <c r="AA2953" s="5">
        <v>1</v>
      </c>
      <c r="AB2953" s="5">
        <v>1</v>
      </c>
      <c r="AC2953" s="5">
        <v>0</v>
      </c>
      <c r="AD2953" s="5">
        <v>49</v>
      </c>
      <c r="AE2953" s="5">
        <v>46</v>
      </c>
      <c r="AF2953" s="5">
        <v>2</v>
      </c>
      <c r="AG2953" s="6">
        <v>4.3478260869565215</v>
      </c>
      <c r="AH2953" s="6">
        <v>93.877551020408163</v>
      </c>
      <c r="AI2953" s="3">
        <v>0</v>
      </c>
      <c r="AJ2953" s="3">
        <v>100</v>
      </c>
    </row>
    <row r="2954" spans="1:36" hidden="1" x14ac:dyDescent="0.2">
      <c r="A2954" s="1" t="str">
        <f t="shared" si="46"/>
        <v>HavantBangladeshi</v>
      </c>
      <c r="B2954" s="3" t="s">
        <v>289</v>
      </c>
      <c r="C2954" s="3" t="s">
        <v>290</v>
      </c>
      <c r="D2954" s="3" t="s">
        <v>712</v>
      </c>
      <c r="E2954" s="5">
        <v>155</v>
      </c>
      <c r="F2954" s="5">
        <v>11</v>
      </c>
      <c r="G2954" s="5">
        <v>1</v>
      </c>
      <c r="H2954" s="5">
        <v>10</v>
      </c>
      <c r="I2954" s="5">
        <v>0</v>
      </c>
      <c r="J2954" s="5">
        <v>20</v>
      </c>
      <c r="K2954" s="5">
        <v>26</v>
      </c>
      <c r="L2954" s="5">
        <v>10</v>
      </c>
      <c r="M2954" s="5">
        <v>33</v>
      </c>
      <c r="N2954" s="5">
        <v>0</v>
      </c>
      <c r="O2954" s="6">
        <v>7.096774193548387</v>
      </c>
      <c r="P2954" s="6">
        <v>0.64516129032258063</v>
      </c>
      <c r="Q2954" s="6">
        <v>6.4516129032258061</v>
      </c>
      <c r="R2954" s="6">
        <v>0</v>
      </c>
      <c r="S2954" s="6">
        <v>12.903225806451612</v>
      </c>
      <c r="T2954" s="6">
        <v>16.774193548387096</v>
      </c>
      <c r="U2954" s="6">
        <v>6.4516129032258061</v>
      </c>
      <c r="V2954" s="6">
        <v>21.29032258064516</v>
      </c>
      <c r="W2954" s="6">
        <v>0</v>
      </c>
      <c r="X2954" s="5">
        <v>68</v>
      </c>
      <c r="Y2954" s="5">
        <v>54</v>
      </c>
      <c r="Z2954" s="5">
        <v>17</v>
      </c>
      <c r="AA2954" s="5">
        <v>3</v>
      </c>
      <c r="AB2954" s="5">
        <v>2</v>
      </c>
      <c r="AC2954" s="5">
        <v>2</v>
      </c>
      <c r="AD2954" s="5">
        <v>65</v>
      </c>
      <c r="AE2954" s="5">
        <v>52</v>
      </c>
      <c r="AF2954" s="5">
        <v>15</v>
      </c>
      <c r="AG2954" s="6">
        <v>28.846153846153847</v>
      </c>
      <c r="AH2954" s="6">
        <v>80</v>
      </c>
      <c r="AI2954" s="3">
        <v>100</v>
      </c>
      <c r="AJ2954" s="3">
        <v>66.666666666666671</v>
      </c>
    </row>
    <row r="2955" spans="1:36" hidden="1" x14ac:dyDescent="0.2">
      <c r="A2955" s="1" t="str">
        <f t="shared" si="46"/>
        <v>HavantChinese</v>
      </c>
      <c r="B2955" s="3" t="s">
        <v>289</v>
      </c>
      <c r="C2955" s="3" t="s">
        <v>290</v>
      </c>
      <c r="D2955" s="3" t="s">
        <v>713</v>
      </c>
      <c r="E2955" s="5">
        <v>313</v>
      </c>
      <c r="F2955" s="5">
        <v>17</v>
      </c>
      <c r="G2955" s="5">
        <v>5</v>
      </c>
      <c r="H2955" s="5">
        <v>5</v>
      </c>
      <c r="I2955" s="5">
        <v>0</v>
      </c>
      <c r="J2955" s="5">
        <v>24</v>
      </c>
      <c r="K2955" s="5">
        <v>134</v>
      </c>
      <c r="L2955" s="5">
        <v>16</v>
      </c>
      <c r="M2955" s="5">
        <v>15</v>
      </c>
      <c r="N2955" s="5">
        <v>0</v>
      </c>
      <c r="O2955" s="6">
        <v>5.4313099041533546</v>
      </c>
      <c r="P2955" s="6">
        <v>1.5974440894568691</v>
      </c>
      <c r="Q2955" s="6">
        <v>1.5974440894568691</v>
      </c>
      <c r="R2955" s="6">
        <v>0</v>
      </c>
      <c r="S2955" s="6">
        <v>7.6677316293929714</v>
      </c>
      <c r="T2955" s="6">
        <v>42.811501597444092</v>
      </c>
      <c r="U2955" s="6">
        <v>5.1118210862619806</v>
      </c>
      <c r="V2955" s="6">
        <v>4.7923322683706067</v>
      </c>
      <c r="W2955" s="6">
        <v>0</v>
      </c>
      <c r="X2955" s="5">
        <v>133</v>
      </c>
      <c r="Y2955" s="5">
        <v>120</v>
      </c>
      <c r="Z2955" s="5">
        <v>5</v>
      </c>
      <c r="AA2955" s="5">
        <v>4</v>
      </c>
      <c r="AB2955" s="5">
        <v>4</v>
      </c>
      <c r="AC2955" s="5">
        <v>0</v>
      </c>
      <c r="AD2955" s="5">
        <v>129</v>
      </c>
      <c r="AE2955" s="5">
        <v>116</v>
      </c>
      <c r="AF2955" s="5">
        <v>5</v>
      </c>
      <c r="AG2955" s="6">
        <v>4.3103448275862073</v>
      </c>
      <c r="AH2955" s="6">
        <v>89.922480620155042</v>
      </c>
      <c r="AI2955" s="3">
        <v>0</v>
      </c>
      <c r="AJ2955" s="3">
        <v>100</v>
      </c>
    </row>
    <row r="2956" spans="1:36" hidden="1" x14ac:dyDescent="0.2">
      <c r="A2956" s="1" t="str">
        <f t="shared" si="46"/>
        <v>HavantAsian Other</v>
      </c>
      <c r="B2956" s="3" t="s">
        <v>289</v>
      </c>
      <c r="C2956" s="3" t="s">
        <v>290</v>
      </c>
      <c r="D2956" s="3" t="s">
        <v>714</v>
      </c>
      <c r="E2956" s="5">
        <v>383</v>
      </c>
      <c r="F2956" s="5">
        <v>37</v>
      </c>
      <c r="G2956" s="5">
        <v>16</v>
      </c>
      <c r="H2956" s="5">
        <v>19</v>
      </c>
      <c r="I2956" s="5">
        <v>0</v>
      </c>
      <c r="J2956" s="5">
        <v>73</v>
      </c>
      <c r="K2956" s="5">
        <v>137</v>
      </c>
      <c r="L2956" s="5">
        <v>28</v>
      </c>
      <c r="M2956" s="5">
        <v>53</v>
      </c>
      <c r="N2956" s="5">
        <v>0</v>
      </c>
      <c r="O2956" s="6">
        <v>9.6605744125326378</v>
      </c>
      <c r="P2956" s="6">
        <v>4.1775456919060057</v>
      </c>
      <c r="Q2956" s="6">
        <v>4.9608355091383816</v>
      </c>
      <c r="R2956" s="6">
        <v>0</v>
      </c>
      <c r="S2956" s="6">
        <v>19.06005221932115</v>
      </c>
      <c r="T2956" s="6">
        <v>35.770234986945169</v>
      </c>
      <c r="U2956" s="6">
        <v>7.3107049608355092</v>
      </c>
      <c r="V2956" s="6">
        <v>13.838120104438643</v>
      </c>
      <c r="W2956" s="6">
        <v>0</v>
      </c>
      <c r="X2956" s="5">
        <v>212</v>
      </c>
      <c r="Y2956" s="5">
        <v>168</v>
      </c>
      <c r="Z2956" s="5">
        <v>5</v>
      </c>
      <c r="AA2956" s="5">
        <v>21</v>
      </c>
      <c r="AB2956" s="5">
        <v>14</v>
      </c>
      <c r="AC2956" s="5">
        <v>0</v>
      </c>
      <c r="AD2956" s="5">
        <v>191</v>
      </c>
      <c r="AE2956" s="5">
        <v>154</v>
      </c>
      <c r="AF2956" s="5">
        <v>5</v>
      </c>
      <c r="AG2956" s="6">
        <v>3.2467532467532467</v>
      </c>
      <c r="AH2956" s="6">
        <v>80.6282722513089</v>
      </c>
      <c r="AI2956" s="3">
        <v>0</v>
      </c>
      <c r="AJ2956" s="3">
        <v>66.666666666666671</v>
      </c>
    </row>
    <row r="2957" spans="1:36" hidden="1" x14ac:dyDescent="0.2">
      <c r="A2957" s="1" t="str">
        <f t="shared" si="46"/>
        <v>HavantBlack African</v>
      </c>
      <c r="B2957" s="3" t="s">
        <v>289</v>
      </c>
      <c r="C2957" s="3" t="s">
        <v>290</v>
      </c>
      <c r="D2957" s="3" t="s">
        <v>715</v>
      </c>
      <c r="E2957" s="5">
        <v>252</v>
      </c>
      <c r="F2957" s="5">
        <v>33</v>
      </c>
      <c r="G2957" s="5">
        <v>11</v>
      </c>
      <c r="H2957" s="5">
        <v>10</v>
      </c>
      <c r="I2957" s="5">
        <v>0</v>
      </c>
      <c r="J2957" s="5">
        <v>79</v>
      </c>
      <c r="K2957" s="5">
        <v>80</v>
      </c>
      <c r="L2957" s="5">
        <v>28</v>
      </c>
      <c r="M2957" s="5">
        <v>61</v>
      </c>
      <c r="N2957" s="5">
        <v>0</v>
      </c>
      <c r="O2957" s="6">
        <v>13.095238095238095</v>
      </c>
      <c r="P2957" s="6">
        <v>4.3650793650793647</v>
      </c>
      <c r="Q2957" s="6">
        <v>3.9682539682539684</v>
      </c>
      <c r="R2957" s="6">
        <v>0</v>
      </c>
      <c r="S2957" s="6">
        <v>31.349206349206348</v>
      </c>
      <c r="T2957" s="6">
        <v>31.746031746031747</v>
      </c>
      <c r="U2957" s="6">
        <v>11.111111111111111</v>
      </c>
      <c r="V2957" s="6">
        <v>24.206349206349206</v>
      </c>
      <c r="W2957" s="6">
        <v>0</v>
      </c>
      <c r="X2957" s="5">
        <v>108</v>
      </c>
      <c r="Y2957" s="5">
        <v>100</v>
      </c>
      <c r="Z2957" s="5">
        <v>11</v>
      </c>
      <c r="AA2957" s="5">
        <v>27</v>
      </c>
      <c r="AB2957" s="5">
        <v>25</v>
      </c>
      <c r="AC2957" s="5">
        <v>4</v>
      </c>
      <c r="AD2957" s="5">
        <v>81</v>
      </c>
      <c r="AE2957" s="5">
        <v>75</v>
      </c>
      <c r="AF2957" s="5">
        <v>7</v>
      </c>
      <c r="AG2957" s="6">
        <v>9.3333333333333339</v>
      </c>
      <c r="AH2957" s="6">
        <v>92.592592592592595</v>
      </c>
      <c r="AI2957" s="3">
        <v>16</v>
      </c>
      <c r="AJ2957" s="3">
        <v>92.592592592592595</v>
      </c>
    </row>
    <row r="2958" spans="1:36" hidden="1" x14ac:dyDescent="0.2">
      <c r="A2958" s="1" t="str">
        <f t="shared" si="46"/>
        <v>HavantBlack Caribbean</v>
      </c>
      <c r="B2958" s="3" t="s">
        <v>289</v>
      </c>
      <c r="C2958" s="3" t="s">
        <v>290</v>
      </c>
      <c r="D2958" s="3" t="s">
        <v>716</v>
      </c>
      <c r="E2958" s="5">
        <v>55</v>
      </c>
      <c r="F2958" s="5">
        <v>6</v>
      </c>
      <c r="G2958" s="5">
        <v>3</v>
      </c>
      <c r="H2958" s="5">
        <v>3</v>
      </c>
      <c r="I2958" s="5">
        <v>0</v>
      </c>
      <c r="J2958" s="5">
        <v>9</v>
      </c>
      <c r="K2958" s="5">
        <v>18</v>
      </c>
      <c r="L2958" s="5">
        <v>4</v>
      </c>
      <c r="M2958" s="5">
        <v>8</v>
      </c>
      <c r="N2958" s="5">
        <v>0</v>
      </c>
      <c r="O2958" s="6">
        <v>10.909090909090908</v>
      </c>
      <c r="P2958" s="6">
        <v>5.4545454545454541</v>
      </c>
      <c r="Q2958" s="6">
        <v>5.4545454545454541</v>
      </c>
      <c r="R2958" s="6">
        <v>0</v>
      </c>
      <c r="S2958" s="6">
        <v>16.363636363636363</v>
      </c>
      <c r="T2958" s="6">
        <v>32.727272727272727</v>
      </c>
      <c r="U2958" s="6">
        <v>7.2727272727272725</v>
      </c>
      <c r="V2958" s="6">
        <v>14.545454545454545</v>
      </c>
      <c r="W2958" s="6">
        <v>0</v>
      </c>
      <c r="X2958" s="5">
        <v>27</v>
      </c>
      <c r="Y2958" s="5">
        <v>20</v>
      </c>
      <c r="Z2958" s="5">
        <v>1</v>
      </c>
      <c r="AA2958" s="5">
        <v>1</v>
      </c>
      <c r="AB2958" s="5">
        <v>1</v>
      </c>
      <c r="AC2958" s="5">
        <v>0</v>
      </c>
      <c r="AD2958" s="5">
        <v>26</v>
      </c>
      <c r="AE2958" s="5">
        <v>19</v>
      </c>
      <c r="AF2958" s="5">
        <v>1</v>
      </c>
      <c r="AG2958" s="6">
        <v>5.2631578947368425</v>
      </c>
      <c r="AH2958" s="6">
        <v>73.07692307692308</v>
      </c>
      <c r="AI2958" s="3">
        <v>0</v>
      </c>
      <c r="AJ2958" s="3">
        <v>100</v>
      </c>
    </row>
    <row r="2959" spans="1:36" hidden="1" x14ac:dyDescent="0.2">
      <c r="A2959" s="1" t="str">
        <f t="shared" si="46"/>
        <v>HavantBlack Other</v>
      </c>
      <c r="B2959" s="3" t="s">
        <v>289</v>
      </c>
      <c r="C2959" s="3" t="s">
        <v>290</v>
      </c>
      <c r="D2959" s="3" t="s">
        <v>717</v>
      </c>
      <c r="E2959" s="5">
        <v>81</v>
      </c>
      <c r="F2959" s="5">
        <v>14</v>
      </c>
      <c r="G2959" s="5">
        <v>2</v>
      </c>
      <c r="H2959" s="5">
        <v>8</v>
      </c>
      <c r="I2959" s="5">
        <v>0</v>
      </c>
      <c r="J2959" s="5">
        <v>22</v>
      </c>
      <c r="K2959" s="5">
        <v>20</v>
      </c>
      <c r="L2959" s="5">
        <v>8</v>
      </c>
      <c r="M2959" s="5">
        <v>15</v>
      </c>
      <c r="N2959" s="5">
        <v>0</v>
      </c>
      <c r="O2959" s="6">
        <v>17.283950617283949</v>
      </c>
      <c r="P2959" s="6">
        <v>2.4691358024691357</v>
      </c>
      <c r="Q2959" s="6">
        <v>9.8765432098765427</v>
      </c>
      <c r="R2959" s="6">
        <v>0</v>
      </c>
      <c r="S2959" s="6">
        <v>27.160493827160494</v>
      </c>
      <c r="T2959" s="6">
        <v>24.691358024691358</v>
      </c>
      <c r="U2959" s="6">
        <v>9.8765432098765427</v>
      </c>
      <c r="V2959" s="6">
        <v>18.518518518518519</v>
      </c>
      <c r="W2959" s="6">
        <v>0</v>
      </c>
      <c r="X2959" s="5">
        <v>33</v>
      </c>
      <c r="Y2959" s="5">
        <v>26</v>
      </c>
      <c r="Z2959" s="5">
        <v>3</v>
      </c>
      <c r="AA2959" s="5">
        <v>10</v>
      </c>
      <c r="AB2959" s="5">
        <v>7</v>
      </c>
      <c r="AC2959" s="5">
        <v>0</v>
      </c>
      <c r="AD2959" s="5">
        <v>23</v>
      </c>
      <c r="AE2959" s="5">
        <v>19</v>
      </c>
      <c r="AF2959" s="5">
        <v>3</v>
      </c>
      <c r="AG2959" s="6">
        <v>15.789473684210526</v>
      </c>
      <c r="AH2959" s="6">
        <v>82.608695652173907</v>
      </c>
      <c r="AI2959" s="3">
        <v>0</v>
      </c>
      <c r="AJ2959" s="3">
        <v>70</v>
      </c>
    </row>
    <row r="2960" spans="1:36" hidden="1" x14ac:dyDescent="0.2">
      <c r="A2960" s="1" t="str">
        <f t="shared" si="46"/>
        <v>HavantArab</v>
      </c>
      <c r="B2960" s="3" t="s">
        <v>289</v>
      </c>
      <c r="C2960" s="3" t="s">
        <v>290</v>
      </c>
      <c r="D2960" s="3" t="s">
        <v>699</v>
      </c>
      <c r="E2960" s="5">
        <v>73</v>
      </c>
      <c r="F2960" s="5">
        <v>8</v>
      </c>
      <c r="G2960" s="5">
        <v>0</v>
      </c>
      <c r="H2960" s="5">
        <v>3</v>
      </c>
      <c r="I2960" s="5">
        <v>0</v>
      </c>
      <c r="J2960" s="5">
        <v>12</v>
      </c>
      <c r="K2960" s="5">
        <v>30</v>
      </c>
      <c r="L2960" s="5">
        <v>7</v>
      </c>
      <c r="M2960" s="5">
        <v>3</v>
      </c>
      <c r="N2960" s="5">
        <v>0</v>
      </c>
      <c r="O2960" s="6">
        <v>10.95890410958904</v>
      </c>
      <c r="P2960" s="6">
        <v>0</v>
      </c>
      <c r="Q2960" s="6">
        <v>4.1095890410958908</v>
      </c>
      <c r="R2960" s="6">
        <v>0</v>
      </c>
      <c r="S2960" s="6">
        <v>16.438356164383563</v>
      </c>
      <c r="T2960" s="6">
        <v>41.095890410958901</v>
      </c>
      <c r="U2960" s="6">
        <v>9.5890410958904102</v>
      </c>
      <c r="V2960" s="6">
        <v>4.1095890410958908</v>
      </c>
      <c r="W2960" s="6">
        <v>0</v>
      </c>
      <c r="X2960" s="5">
        <v>22</v>
      </c>
      <c r="Y2960" s="5">
        <v>14</v>
      </c>
      <c r="Z2960" s="5">
        <v>1</v>
      </c>
      <c r="AA2960" s="5">
        <v>4</v>
      </c>
      <c r="AB2960" s="5">
        <v>3</v>
      </c>
      <c r="AC2960" s="5">
        <v>1</v>
      </c>
      <c r="AD2960" s="5">
        <v>18</v>
      </c>
      <c r="AE2960" s="5">
        <v>11</v>
      </c>
      <c r="AF2960" s="5">
        <v>0</v>
      </c>
      <c r="AG2960" s="6">
        <v>0</v>
      </c>
      <c r="AH2960" s="6">
        <v>61.111111111111114</v>
      </c>
      <c r="AI2960" s="3">
        <v>33.333333333333336</v>
      </c>
      <c r="AJ2960" s="3">
        <v>75</v>
      </c>
    </row>
    <row r="2961" spans="1:36" hidden="1" x14ac:dyDescent="0.2">
      <c r="A2961" s="1" t="str">
        <f t="shared" si="46"/>
        <v>HavantOther</v>
      </c>
      <c r="B2961" s="3" t="s">
        <v>289</v>
      </c>
      <c r="C2961" s="3" t="s">
        <v>290</v>
      </c>
      <c r="D2961" s="3" t="s">
        <v>718</v>
      </c>
      <c r="E2961" s="5">
        <v>120</v>
      </c>
      <c r="F2961" s="5">
        <v>11</v>
      </c>
      <c r="G2961" s="5">
        <v>4</v>
      </c>
      <c r="H2961" s="5">
        <v>4</v>
      </c>
      <c r="I2961" s="5">
        <v>0</v>
      </c>
      <c r="J2961" s="5">
        <v>32</v>
      </c>
      <c r="K2961" s="5">
        <v>52</v>
      </c>
      <c r="L2961" s="5">
        <v>10</v>
      </c>
      <c r="M2961" s="5">
        <v>22</v>
      </c>
      <c r="N2961" s="5">
        <v>0</v>
      </c>
      <c r="O2961" s="6">
        <v>9.1666666666666661</v>
      </c>
      <c r="P2961" s="6">
        <v>3.3333333333333335</v>
      </c>
      <c r="Q2961" s="6">
        <v>3.3333333333333335</v>
      </c>
      <c r="R2961" s="6">
        <v>0</v>
      </c>
      <c r="S2961" s="6">
        <v>26.666666666666668</v>
      </c>
      <c r="T2961" s="6">
        <v>43.333333333333336</v>
      </c>
      <c r="U2961" s="6">
        <v>8.3333333333333339</v>
      </c>
      <c r="V2961" s="6">
        <v>18.333333333333332</v>
      </c>
      <c r="W2961" s="6">
        <v>0</v>
      </c>
      <c r="X2961" s="5">
        <v>60</v>
      </c>
      <c r="Y2961" s="5">
        <v>47</v>
      </c>
      <c r="Z2961" s="5">
        <v>5</v>
      </c>
      <c r="AA2961" s="5">
        <v>12</v>
      </c>
      <c r="AB2961" s="5">
        <v>9</v>
      </c>
      <c r="AC2961" s="5">
        <v>3</v>
      </c>
      <c r="AD2961" s="5">
        <v>48</v>
      </c>
      <c r="AE2961" s="5">
        <v>38</v>
      </c>
      <c r="AF2961" s="5">
        <v>2</v>
      </c>
      <c r="AG2961" s="6">
        <v>5.2631578947368425</v>
      </c>
      <c r="AH2961" s="6">
        <v>79.166666666666671</v>
      </c>
      <c r="AI2961" s="3">
        <v>33.333333333333336</v>
      </c>
      <c r="AJ2961" s="3">
        <v>75</v>
      </c>
    </row>
    <row r="2962" spans="1:36" x14ac:dyDescent="0.2">
      <c r="A2962" s="1" t="str">
        <f t="shared" si="46"/>
        <v>HaveringAll people</v>
      </c>
      <c r="B2962" s="3" t="s">
        <v>661</v>
      </c>
      <c r="C2962" s="3" t="s">
        <v>662</v>
      </c>
      <c r="D2962" s="3" t="s">
        <v>700</v>
      </c>
      <c r="E2962" s="5">
        <v>237232</v>
      </c>
      <c r="F2962" s="5">
        <v>3116</v>
      </c>
      <c r="G2962" s="5">
        <v>6275</v>
      </c>
      <c r="H2962" s="5">
        <v>4600</v>
      </c>
      <c r="I2962" s="5">
        <v>0</v>
      </c>
      <c r="J2962" s="5">
        <v>7848</v>
      </c>
      <c r="K2962" s="5">
        <v>1414</v>
      </c>
      <c r="L2962" s="5">
        <v>7258</v>
      </c>
      <c r="M2962" s="5">
        <v>0</v>
      </c>
      <c r="N2962" s="5">
        <v>0</v>
      </c>
      <c r="O2962" s="6">
        <v>1.313482160922641</v>
      </c>
      <c r="P2962" s="6">
        <v>2.6450900384433802</v>
      </c>
      <c r="Q2962" s="6">
        <v>1.9390301477035139</v>
      </c>
      <c r="R2962" s="6">
        <v>0</v>
      </c>
      <c r="S2962" s="6">
        <v>3.3081540432993863</v>
      </c>
      <c r="T2962" s="6">
        <v>0.59604100627234102</v>
      </c>
      <c r="U2962" s="6">
        <v>3.0594523504417617</v>
      </c>
      <c r="V2962" s="6">
        <v>0</v>
      </c>
      <c r="W2962" s="6">
        <v>0</v>
      </c>
      <c r="X2962" s="5">
        <v>76860</v>
      </c>
      <c r="Y2962" s="5">
        <v>67034</v>
      </c>
      <c r="Z2962" s="5">
        <v>3890</v>
      </c>
      <c r="AA2962" s="5">
        <v>0</v>
      </c>
      <c r="AB2962" s="5">
        <v>0</v>
      </c>
      <c r="AC2962" s="5">
        <v>0</v>
      </c>
      <c r="AD2962" s="5">
        <v>76860</v>
      </c>
      <c r="AE2962" s="5">
        <v>67034</v>
      </c>
      <c r="AF2962" s="5">
        <v>3890</v>
      </c>
      <c r="AG2962" s="6">
        <v>5.8030253304293344</v>
      </c>
      <c r="AH2962" s="6">
        <v>87.215716887848032</v>
      </c>
      <c r="AI2962" s="3"/>
      <c r="AJ2962" s="3"/>
    </row>
    <row r="2963" spans="1:36" hidden="1" x14ac:dyDescent="0.2">
      <c r="A2963" s="1" t="str">
        <f t="shared" si="46"/>
        <v>HaveringWhite British</v>
      </c>
      <c r="B2963" s="3" t="s">
        <v>661</v>
      </c>
      <c r="C2963" s="3" t="s">
        <v>662</v>
      </c>
      <c r="D2963" s="3" t="s">
        <v>701</v>
      </c>
      <c r="E2963" s="5">
        <v>197615</v>
      </c>
      <c r="F2963" s="5">
        <v>2274</v>
      </c>
      <c r="G2963" s="5">
        <v>4923</v>
      </c>
      <c r="H2963" s="5">
        <v>3467</v>
      </c>
      <c r="I2963" s="5">
        <v>0</v>
      </c>
      <c r="J2963" s="5">
        <v>6207</v>
      </c>
      <c r="K2963" s="5">
        <v>1250</v>
      </c>
      <c r="L2963" s="5">
        <v>5276</v>
      </c>
      <c r="M2963" s="5">
        <v>0</v>
      </c>
      <c r="N2963" s="5">
        <v>0</v>
      </c>
      <c r="O2963" s="6">
        <v>1.1507223641930016</v>
      </c>
      <c r="P2963" s="6">
        <v>2.4912076512410497</v>
      </c>
      <c r="Q2963" s="6">
        <v>1.7544214761025225</v>
      </c>
      <c r="R2963" s="6">
        <v>0</v>
      </c>
      <c r="S2963" s="6">
        <v>3.1409558990967286</v>
      </c>
      <c r="T2963" s="6">
        <v>0.63254307618348815</v>
      </c>
      <c r="U2963" s="6">
        <v>2.6698378159552667</v>
      </c>
      <c r="V2963" s="6">
        <v>0</v>
      </c>
      <c r="W2963" s="6">
        <v>0</v>
      </c>
      <c r="X2963" s="5">
        <v>61085</v>
      </c>
      <c r="Y2963" s="5">
        <v>53122</v>
      </c>
      <c r="Z2963" s="5">
        <v>2888</v>
      </c>
      <c r="AA2963" s="5">
        <v>0</v>
      </c>
      <c r="AB2963" s="5">
        <v>0</v>
      </c>
      <c r="AC2963" s="5">
        <v>0</v>
      </c>
      <c r="AD2963" s="5">
        <v>61085</v>
      </c>
      <c r="AE2963" s="5">
        <v>53122</v>
      </c>
      <c r="AF2963" s="5">
        <v>2888</v>
      </c>
      <c r="AG2963" s="6">
        <v>5.43654229885923</v>
      </c>
      <c r="AH2963" s="6">
        <v>86.964066464762212</v>
      </c>
      <c r="AI2963" s="3"/>
      <c r="AJ2963" s="3"/>
    </row>
    <row r="2964" spans="1:36" hidden="1" x14ac:dyDescent="0.2">
      <c r="A2964" s="1" t="str">
        <f t="shared" si="46"/>
        <v>HaveringMinorities - all other than White British</v>
      </c>
      <c r="B2964" s="3" t="s">
        <v>661</v>
      </c>
      <c r="C2964" s="3" t="s">
        <v>662</v>
      </c>
      <c r="D2964" s="3" t="s">
        <v>702</v>
      </c>
      <c r="E2964" s="5">
        <v>39617</v>
      </c>
      <c r="F2964" s="5">
        <v>842</v>
      </c>
      <c r="G2964" s="5">
        <v>1352</v>
      </c>
      <c r="H2964" s="5">
        <v>1133</v>
      </c>
      <c r="I2964" s="5">
        <v>0</v>
      </c>
      <c r="J2964" s="5">
        <v>1641</v>
      </c>
      <c r="K2964" s="5">
        <v>164</v>
      </c>
      <c r="L2964" s="5">
        <v>1982</v>
      </c>
      <c r="M2964" s="5">
        <v>0</v>
      </c>
      <c r="N2964" s="5">
        <v>0</v>
      </c>
      <c r="O2964" s="6">
        <v>2.1253502284372869</v>
      </c>
      <c r="P2964" s="6">
        <v>3.4126763763031023</v>
      </c>
      <c r="Q2964" s="6">
        <v>2.8598833833960167</v>
      </c>
      <c r="R2964" s="6">
        <v>0</v>
      </c>
      <c r="S2964" s="6">
        <v>4.1421611934270643</v>
      </c>
      <c r="T2964" s="6">
        <v>0.41396370245096803</v>
      </c>
      <c r="U2964" s="6">
        <v>5.0029027942549913</v>
      </c>
      <c r="V2964" s="6">
        <v>0</v>
      </c>
      <c r="W2964" s="6">
        <v>0</v>
      </c>
      <c r="X2964" s="5">
        <v>15775</v>
      </c>
      <c r="Y2964" s="5">
        <v>13912</v>
      </c>
      <c r="Z2964" s="5">
        <v>1002</v>
      </c>
      <c r="AA2964" s="5">
        <v>0</v>
      </c>
      <c r="AB2964" s="5">
        <v>0</v>
      </c>
      <c r="AC2964" s="5">
        <v>0</v>
      </c>
      <c r="AD2964" s="5">
        <v>15775</v>
      </c>
      <c r="AE2964" s="5">
        <v>13912</v>
      </c>
      <c r="AF2964" s="5">
        <v>1002</v>
      </c>
      <c r="AG2964" s="6">
        <v>7.2024151811385853</v>
      </c>
      <c r="AH2964" s="6">
        <v>88.190174326465922</v>
      </c>
      <c r="AI2964" s="3"/>
      <c r="AJ2964" s="3"/>
    </row>
    <row r="2965" spans="1:36" hidden="1" x14ac:dyDescent="0.2">
      <c r="A2965" s="1" t="str">
        <f t="shared" si="46"/>
        <v>HaveringWhite Irish</v>
      </c>
      <c r="B2965" s="3" t="s">
        <v>661</v>
      </c>
      <c r="C2965" s="3" t="s">
        <v>662</v>
      </c>
      <c r="D2965" s="3" t="s">
        <v>703</v>
      </c>
      <c r="E2965" s="5">
        <v>2989</v>
      </c>
      <c r="F2965" s="5">
        <v>19</v>
      </c>
      <c r="G2965" s="5">
        <v>57</v>
      </c>
      <c r="H2965" s="5">
        <v>29</v>
      </c>
      <c r="I2965" s="5">
        <v>0</v>
      </c>
      <c r="J2965" s="5">
        <v>56</v>
      </c>
      <c r="K2965" s="5">
        <v>15</v>
      </c>
      <c r="L2965" s="5">
        <v>71</v>
      </c>
      <c r="M2965" s="5">
        <v>0</v>
      </c>
      <c r="N2965" s="5">
        <v>0</v>
      </c>
      <c r="O2965" s="6">
        <v>0.63566410170625631</v>
      </c>
      <c r="P2965" s="6">
        <v>1.9069923051187687</v>
      </c>
      <c r="Q2965" s="6">
        <v>0.9702241552358648</v>
      </c>
      <c r="R2965" s="6">
        <v>0</v>
      </c>
      <c r="S2965" s="6">
        <v>1.873536299765808</v>
      </c>
      <c r="T2965" s="6">
        <v>0.50184008029441285</v>
      </c>
      <c r="U2965" s="6">
        <v>2.3753763800602208</v>
      </c>
      <c r="V2965" s="6">
        <v>0</v>
      </c>
      <c r="W2965" s="6">
        <v>0</v>
      </c>
      <c r="X2965" s="5">
        <v>877</v>
      </c>
      <c r="Y2965" s="5">
        <v>803</v>
      </c>
      <c r="Z2965" s="5">
        <v>31</v>
      </c>
      <c r="AA2965" s="5">
        <v>0</v>
      </c>
      <c r="AB2965" s="5">
        <v>0</v>
      </c>
      <c r="AC2965" s="5">
        <v>0</v>
      </c>
      <c r="AD2965" s="5">
        <v>877</v>
      </c>
      <c r="AE2965" s="5">
        <v>803</v>
      </c>
      <c r="AF2965" s="5">
        <v>31</v>
      </c>
      <c r="AG2965" s="6">
        <v>3.8605230386052303</v>
      </c>
      <c r="AH2965" s="6">
        <v>91.562143671607757</v>
      </c>
      <c r="AI2965" s="3"/>
      <c r="AJ2965" s="3"/>
    </row>
    <row r="2966" spans="1:36" hidden="1" x14ac:dyDescent="0.2">
      <c r="A2966" s="1" t="str">
        <f t="shared" si="46"/>
        <v>HaveringWhite Gyspy or Irish Traveller</v>
      </c>
      <c r="B2966" s="3" t="s">
        <v>661</v>
      </c>
      <c r="C2966" s="3" t="s">
        <v>662</v>
      </c>
      <c r="D2966" s="3" t="s">
        <v>704</v>
      </c>
      <c r="E2966" s="5">
        <v>160</v>
      </c>
      <c r="F2966" s="5">
        <v>8</v>
      </c>
      <c r="G2966" s="5">
        <v>4</v>
      </c>
      <c r="H2966" s="5">
        <v>9</v>
      </c>
      <c r="I2966" s="5">
        <v>0</v>
      </c>
      <c r="J2966" s="5">
        <v>16</v>
      </c>
      <c r="K2966" s="5">
        <v>0</v>
      </c>
      <c r="L2966" s="5">
        <v>8</v>
      </c>
      <c r="M2966" s="5">
        <v>0</v>
      </c>
      <c r="N2966" s="5">
        <v>0</v>
      </c>
      <c r="O2966" s="6">
        <v>5</v>
      </c>
      <c r="P2966" s="6">
        <v>2.5</v>
      </c>
      <c r="Q2966" s="6">
        <v>5.625</v>
      </c>
      <c r="R2966" s="6">
        <v>0</v>
      </c>
      <c r="S2966" s="6">
        <v>10</v>
      </c>
      <c r="T2966" s="6">
        <v>0</v>
      </c>
      <c r="U2966" s="6">
        <v>5</v>
      </c>
      <c r="V2966" s="6">
        <v>0</v>
      </c>
      <c r="W2966" s="6">
        <v>0</v>
      </c>
      <c r="X2966" s="5">
        <v>48</v>
      </c>
      <c r="Y2966" s="5">
        <v>29</v>
      </c>
      <c r="Z2966" s="5">
        <v>4</v>
      </c>
      <c r="AA2966" s="5">
        <v>0</v>
      </c>
      <c r="AB2966" s="5">
        <v>0</v>
      </c>
      <c r="AC2966" s="5">
        <v>0</v>
      </c>
      <c r="AD2966" s="5">
        <v>48</v>
      </c>
      <c r="AE2966" s="5">
        <v>29</v>
      </c>
      <c r="AF2966" s="5">
        <v>4</v>
      </c>
      <c r="AG2966" s="6">
        <v>13.793103448275861</v>
      </c>
      <c r="AH2966" s="6">
        <v>60.416666666666664</v>
      </c>
      <c r="AI2966" s="3"/>
      <c r="AJ2966" s="3"/>
    </row>
    <row r="2967" spans="1:36" hidden="1" x14ac:dyDescent="0.2">
      <c r="A2967" s="1" t="str">
        <f t="shared" si="46"/>
        <v>HaveringWhite Other</v>
      </c>
      <c r="B2967" s="3" t="s">
        <v>661</v>
      </c>
      <c r="C2967" s="3" t="s">
        <v>662</v>
      </c>
      <c r="D2967" s="3" t="s">
        <v>705</v>
      </c>
      <c r="E2967" s="5">
        <v>7185</v>
      </c>
      <c r="F2967" s="5">
        <v>138</v>
      </c>
      <c r="G2967" s="5">
        <v>268</v>
      </c>
      <c r="H2967" s="5">
        <v>206</v>
      </c>
      <c r="I2967" s="5">
        <v>0</v>
      </c>
      <c r="J2967" s="5">
        <v>318</v>
      </c>
      <c r="K2967" s="5">
        <v>39</v>
      </c>
      <c r="L2967" s="5">
        <v>431</v>
      </c>
      <c r="M2967" s="5">
        <v>0</v>
      </c>
      <c r="N2967" s="5">
        <v>0</v>
      </c>
      <c r="O2967" s="6">
        <v>1.9206680584551148</v>
      </c>
      <c r="P2967" s="6">
        <v>3.7299930410577593</v>
      </c>
      <c r="Q2967" s="6">
        <v>2.8670842032011135</v>
      </c>
      <c r="R2967" s="6">
        <v>0</v>
      </c>
      <c r="S2967" s="6">
        <v>4.4258872651356995</v>
      </c>
      <c r="T2967" s="6">
        <v>0.54279749478079331</v>
      </c>
      <c r="U2967" s="6">
        <v>5.9986082115518444</v>
      </c>
      <c r="V2967" s="6">
        <v>0</v>
      </c>
      <c r="W2967" s="6">
        <v>0</v>
      </c>
      <c r="X2967" s="5">
        <v>3698</v>
      </c>
      <c r="Y2967" s="5">
        <v>3270</v>
      </c>
      <c r="Z2967" s="5">
        <v>193</v>
      </c>
      <c r="AA2967" s="5">
        <v>0</v>
      </c>
      <c r="AB2967" s="5">
        <v>0</v>
      </c>
      <c r="AC2967" s="5">
        <v>0</v>
      </c>
      <c r="AD2967" s="5">
        <v>3698</v>
      </c>
      <c r="AE2967" s="5">
        <v>3270</v>
      </c>
      <c r="AF2967" s="5">
        <v>193</v>
      </c>
      <c r="AG2967" s="6">
        <v>5.9021406727828749</v>
      </c>
      <c r="AH2967" s="6">
        <v>88.42617631151974</v>
      </c>
      <c r="AI2967" s="3"/>
      <c r="AJ2967" s="3"/>
    </row>
    <row r="2968" spans="1:36" hidden="1" x14ac:dyDescent="0.2">
      <c r="A2968" s="1" t="str">
        <f t="shared" si="46"/>
        <v>HaveringMixed White and Black Caribbean</v>
      </c>
      <c r="B2968" s="3" t="s">
        <v>661</v>
      </c>
      <c r="C2968" s="3" t="s">
        <v>662</v>
      </c>
      <c r="D2968" s="3" t="s">
        <v>706</v>
      </c>
      <c r="E2968" s="5">
        <v>1970</v>
      </c>
      <c r="F2968" s="5">
        <v>62</v>
      </c>
      <c r="G2968" s="5">
        <v>124</v>
      </c>
      <c r="H2968" s="5">
        <v>76</v>
      </c>
      <c r="I2968" s="5">
        <v>0</v>
      </c>
      <c r="J2968" s="5">
        <v>114</v>
      </c>
      <c r="K2968" s="5">
        <v>4</v>
      </c>
      <c r="L2968" s="5">
        <v>146</v>
      </c>
      <c r="M2968" s="5">
        <v>0</v>
      </c>
      <c r="N2968" s="5">
        <v>0</v>
      </c>
      <c r="O2968" s="6">
        <v>3.1472081218274113</v>
      </c>
      <c r="P2968" s="6">
        <v>6.2944162436548226</v>
      </c>
      <c r="Q2968" s="6">
        <v>3.8578680203045685</v>
      </c>
      <c r="R2968" s="6">
        <v>0</v>
      </c>
      <c r="S2968" s="6">
        <v>5.7868020304568528</v>
      </c>
      <c r="T2968" s="6">
        <v>0.20304568527918782</v>
      </c>
      <c r="U2968" s="6">
        <v>7.4111675126903549</v>
      </c>
      <c r="V2968" s="6">
        <v>0</v>
      </c>
      <c r="W2968" s="6">
        <v>0</v>
      </c>
      <c r="X2968" s="5">
        <v>505</v>
      </c>
      <c r="Y2968" s="5">
        <v>426</v>
      </c>
      <c r="Z2968" s="5">
        <v>50</v>
      </c>
      <c r="AA2968" s="5">
        <v>0</v>
      </c>
      <c r="AB2968" s="5">
        <v>0</v>
      </c>
      <c r="AC2968" s="5">
        <v>0</v>
      </c>
      <c r="AD2968" s="5">
        <v>505</v>
      </c>
      <c r="AE2968" s="5">
        <v>426</v>
      </c>
      <c r="AF2968" s="5">
        <v>50</v>
      </c>
      <c r="AG2968" s="6">
        <v>11.737089201877934</v>
      </c>
      <c r="AH2968" s="6">
        <v>84.356435643564353</v>
      </c>
      <c r="AI2968" s="3"/>
      <c r="AJ2968" s="3"/>
    </row>
    <row r="2969" spans="1:36" hidden="1" x14ac:dyDescent="0.2">
      <c r="A2969" s="1" t="str">
        <f t="shared" si="46"/>
        <v>HaveringMixed White and Black African</v>
      </c>
      <c r="B2969" s="3" t="s">
        <v>661</v>
      </c>
      <c r="C2969" s="3" t="s">
        <v>662</v>
      </c>
      <c r="D2969" s="3" t="s">
        <v>707</v>
      </c>
      <c r="E2969" s="5">
        <v>712</v>
      </c>
      <c r="F2969" s="5">
        <v>21</v>
      </c>
      <c r="G2969" s="5">
        <v>36</v>
      </c>
      <c r="H2969" s="5">
        <v>28</v>
      </c>
      <c r="I2969" s="5">
        <v>0</v>
      </c>
      <c r="J2969" s="5">
        <v>58</v>
      </c>
      <c r="K2969" s="5">
        <v>4</v>
      </c>
      <c r="L2969" s="5">
        <v>39</v>
      </c>
      <c r="M2969" s="5">
        <v>0</v>
      </c>
      <c r="N2969" s="5">
        <v>0</v>
      </c>
      <c r="O2969" s="6">
        <v>2.9494382022471912</v>
      </c>
      <c r="P2969" s="6">
        <v>5.0561797752808992</v>
      </c>
      <c r="Q2969" s="6">
        <v>3.9325842696629212</v>
      </c>
      <c r="R2969" s="6">
        <v>0</v>
      </c>
      <c r="S2969" s="6">
        <v>8.1460674157303377</v>
      </c>
      <c r="T2969" s="6">
        <v>0.5617977528089888</v>
      </c>
      <c r="U2969" s="6">
        <v>5.4775280898876408</v>
      </c>
      <c r="V2969" s="6">
        <v>0</v>
      </c>
      <c r="W2969" s="6">
        <v>0</v>
      </c>
      <c r="X2969" s="5">
        <v>143</v>
      </c>
      <c r="Y2969" s="5">
        <v>121</v>
      </c>
      <c r="Z2969" s="5">
        <v>17</v>
      </c>
      <c r="AA2969" s="5">
        <v>0</v>
      </c>
      <c r="AB2969" s="5">
        <v>0</v>
      </c>
      <c r="AC2969" s="5">
        <v>0</v>
      </c>
      <c r="AD2969" s="5">
        <v>143</v>
      </c>
      <c r="AE2969" s="5">
        <v>121</v>
      </c>
      <c r="AF2969" s="5">
        <v>17</v>
      </c>
      <c r="AG2969" s="6">
        <v>14.049586776859504</v>
      </c>
      <c r="AH2969" s="6">
        <v>84.615384615384613</v>
      </c>
      <c r="AI2969" s="3"/>
      <c r="AJ2969" s="3"/>
    </row>
    <row r="2970" spans="1:36" hidden="1" x14ac:dyDescent="0.2">
      <c r="A2970" s="1" t="str">
        <f t="shared" si="46"/>
        <v>HaveringMixed White and Asian</v>
      </c>
      <c r="B2970" s="3" t="s">
        <v>661</v>
      </c>
      <c r="C2970" s="3" t="s">
        <v>662</v>
      </c>
      <c r="D2970" s="3" t="s">
        <v>708</v>
      </c>
      <c r="E2970" s="5">
        <v>1154</v>
      </c>
      <c r="F2970" s="5">
        <v>10</v>
      </c>
      <c r="G2970" s="5">
        <v>26</v>
      </c>
      <c r="H2970" s="5">
        <v>18</v>
      </c>
      <c r="I2970" s="5">
        <v>0</v>
      </c>
      <c r="J2970" s="5">
        <v>22</v>
      </c>
      <c r="K2970" s="5">
        <v>11</v>
      </c>
      <c r="L2970" s="5">
        <v>59</v>
      </c>
      <c r="M2970" s="5">
        <v>0</v>
      </c>
      <c r="N2970" s="5">
        <v>0</v>
      </c>
      <c r="O2970" s="6">
        <v>0.86655112651646449</v>
      </c>
      <c r="P2970" s="6">
        <v>2.2530329289428077</v>
      </c>
      <c r="Q2970" s="6">
        <v>1.559792027729636</v>
      </c>
      <c r="R2970" s="6">
        <v>0</v>
      </c>
      <c r="S2970" s="6">
        <v>1.9064124783362217</v>
      </c>
      <c r="T2970" s="6">
        <v>0.95320623916811087</v>
      </c>
      <c r="U2970" s="6">
        <v>5.1126516464471408</v>
      </c>
      <c r="V2970" s="6">
        <v>0</v>
      </c>
      <c r="W2970" s="6">
        <v>0</v>
      </c>
      <c r="X2970" s="5">
        <v>278</v>
      </c>
      <c r="Y2970" s="5">
        <v>253</v>
      </c>
      <c r="Z2970" s="5">
        <v>19</v>
      </c>
      <c r="AA2970" s="5">
        <v>0</v>
      </c>
      <c r="AB2970" s="5">
        <v>0</v>
      </c>
      <c r="AC2970" s="5">
        <v>0</v>
      </c>
      <c r="AD2970" s="5">
        <v>278</v>
      </c>
      <c r="AE2970" s="5">
        <v>253</v>
      </c>
      <c r="AF2970" s="5">
        <v>19</v>
      </c>
      <c r="AG2970" s="6">
        <v>7.5098814229249014</v>
      </c>
      <c r="AH2970" s="6">
        <v>91.007194244604321</v>
      </c>
      <c r="AI2970" s="3"/>
      <c r="AJ2970" s="3"/>
    </row>
    <row r="2971" spans="1:36" hidden="1" x14ac:dyDescent="0.2">
      <c r="A2971" s="1" t="str">
        <f t="shared" si="46"/>
        <v>HaveringMixed Other</v>
      </c>
      <c r="B2971" s="3" t="s">
        <v>661</v>
      </c>
      <c r="C2971" s="3" t="s">
        <v>662</v>
      </c>
      <c r="D2971" s="3" t="s">
        <v>709</v>
      </c>
      <c r="E2971" s="5">
        <v>1097</v>
      </c>
      <c r="F2971" s="5">
        <v>7</v>
      </c>
      <c r="G2971" s="5">
        <v>38</v>
      </c>
      <c r="H2971" s="5">
        <v>12</v>
      </c>
      <c r="I2971" s="5">
        <v>0</v>
      </c>
      <c r="J2971" s="5">
        <v>55</v>
      </c>
      <c r="K2971" s="5">
        <v>12</v>
      </c>
      <c r="L2971" s="5">
        <v>47</v>
      </c>
      <c r="M2971" s="5">
        <v>0</v>
      </c>
      <c r="N2971" s="5">
        <v>0</v>
      </c>
      <c r="O2971" s="6">
        <v>0.6381039197812215</v>
      </c>
      <c r="P2971" s="6">
        <v>3.463992707383774</v>
      </c>
      <c r="Q2971" s="6">
        <v>1.0938924339106655</v>
      </c>
      <c r="R2971" s="6">
        <v>0</v>
      </c>
      <c r="S2971" s="6">
        <v>5.013673655423883</v>
      </c>
      <c r="T2971" s="6">
        <v>1.0938924339106655</v>
      </c>
      <c r="U2971" s="6">
        <v>4.284412032816773</v>
      </c>
      <c r="V2971" s="6">
        <v>0</v>
      </c>
      <c r="W2971" s="6">
        <v>0</v>
      </c>
      <c r="X2971" s="5">
        <v>294</v>
      </c>
      <c r="Y2971" s="5">
        <v>250</v>
      </c>
      <c r="Z2971" s="5">
        <v>12</v>
      </c>
      <c r="AA2971" s="5">
        <v>0</v>
      </c>
      <c r="AB2971" s="5">
        <v>0</v>
      </c>
      <c r="AC2971" s="5">
        <v>0</v>
      </c>
      <c r="AD2971" s="5">
        <v>294</v>
      </c>
      <c r="AE2971" s="5">
        <v>250</v>
      </c>
      <c r="AF2971" s="5">
        <v>12</v>
      </c>
      <c r="AG2971" s="6">
        <v>4.8</v>
      </c>
      <c r="AH2971" s="6">
        <v>85.034013605442183</v>
      </c>
      <c r="AI2971" s="3"/>
      <c r="AJ2971" s="3"/>
    </row>
    <row r="2972" spans="1:36" hidden="1" x14ac:dyDescent="0.2">
      <c r="A2972" s="1" t="str">
        <f t="shared" si="46"/>
        <v>HaveringIndian</v>
      </c>
      <c r="B2972" s="3" t="s">
        <v>661</v>
      </c>
      <c r="C2972" s="3" t="s">
        <v>662</v>
      </c>
      <c r="D2972" s="3" t="s">
        <v>710</v>
      </c>
      <c r="E2972" s="5">
        <v>5017</v>
      </c>
      <c r="F2972" s="5">
        <v>27</v>
      </c>
      <c r="G2972" s="5">
        <v>38</v>
      </c>
      <c r="H2972" s="5">
        <v>53</v>
      </c>
      <c r="I2972" s="5">
        <v>0</v>
      </c>
      <c r="J2972" s="5">
        <v>66</v>
      </c>
      <c r="K2972" s="5">
        <v>7</v>
      </c>
      <c r="L2972" s="5">
        <v>169</v>
      </c>
      <c r="M2972" s="5">
        <v>0</v>
      </c>
      <c r="N2972" s="5">
        <v>0</v>
      </c>
      <c r="O2972" s="6">
        <v>0.5381702212477576</v>
      </c>
      <c r="P2972" s="6">
        <v>0.75742475583017743</v>
      </c>
      <c r="Q2972" s="6">
        <v>1.0564082120789315</v>
      </c>
      <c r="R2972" s="6">
        <v>0</v>
      </c>
      <c r="S2972" s="6">
        <v>1.3155272074945186</v>
      </c>
      <c r="T2972" s="6">
        <v>0.13952561291608531</v>
      </c>
      <c r="U2972" s="6">
        <v>3.3685469404026311</v>
      </c>
      <c r="V2972" s="6">
        <v>0</v>
      </c>
      <c r="W2972" s="6">
        <v>0</v>
      </c>
      <c r="X2972" s="5">
        <v>2208</v>
      </c>
      <c r="Y2972" s="5">
        <v>2019</v>
      </c>
      <c r="Z2972" s="5">
        <v>96</v>
      </c>
      <c r="AA2972" s="5">
        <v>0</v>
      </c>
      <c r="AB2972" s="5">
        <v>0</v>
      </c>
      <c r="AC2972" s="5">
        <v>0</v>
      </c>
      <c r="AD2972" s="5">
        <v>2208</v>
      </c>
      <c r="AE2972" s="5">
        <v>2019</v>
      </c>
      <c r="AF2972" s="5">
        <v>96</v>
      </c>
      <c r="AG2972" s="6">
        <v>4.7548291233283804</v>
      </c>
      <c r="AH2972" s="6">
        <v>91.440217391304344</v>
      </c>
      <c r="AI2972" s="3"/>
      <c r="AJ2972" s="3"/>
    </row>
    <row r="2973" spans="1:36" hidden="1" x14ac:dyDescent="0.2">
      <c r="A2973" s="1" t="str">
        <f t="shared" si="46"/>
        <v>HaveringPakistani</v>
      </c>
      <c r="B2973" s="3" t="s">
        <v>661</v>
      </c>
      <c r="C2973" s="3" t="s">
        <v>662</v>
      </c>
      <c r="D2973" s="3" t="s">
        <v>711</v>
      </c>
      <c r="E2973" s="5">
        <v>1492</v>
      </c>
      <c r="F2973" s="5">
        <v>6</v>
      </c>
      <c r="G2973" s="5">
        <v>25</v>
      </c>
      <c r="H2973" s="5">
        <v>7</v>
      </c>
      <c r="I2973" s="5">
        <v>0</v>
      </c>
      <c r="J2973" s="5">
        <v>26</v>
      </c>
      <c r="K2973" s="5">
        <v>5</v>
      </c>
      <c r="L2973" s="5">
        <v>54</v>
      </c>
      <c r="M2973" s="5">
        <v>0</v>
      </c>
      <c r="N2973" s="5">
        <v>0</v>
      </c>
      <c r="O2973" s="6">
        <v>0.40214477211796246</v>
      </c>
      <c r="P2973" s="6">
        <v>1.6756032171581769</v>
      </c>
      <c r="Q2973" s="6">
        <v>0.46916890080428952</v>
      </c>
      <c r="R2973" s="6">
        <v>0</v>
      </c>
      <c r="S2973" s="6">
        <v>1.7426273458445041</v>
      </c>
      <c r="T2973" s="6">
        <v>0.33512064343163539</v>
      </c>
      <c r="U2973" s="6">
        <v>3.6193029490616624</v>
      </c>
      <c r="V2973" s="6">
        <v>0</v>
      </c>
      <c r="W2973" s="6">
        <v>0</v>
      </c>
      <c r="X2973" s="5">
        <v>602</v>
      </c>
      <c r="Y2973" s="5">
        <v>464</v>
      </c>
      <c r="Z2973" s="5">
        <v>44</v>
      </c>
      <c r="AA2973" s="5">
        <v>0</v>
      </c>
      <c r="AB2973" s="5">
        <v>0</v>
      </c>
      <c r="AC2973" s="5">
        <v>0</v>
      </c>
      <c r="AD2973" s="5">
        <v>602</v>
      </c>
      <c r="AE2973" s="5">
        <v>464</v>
      </c>
      <c r="AF2973" s="5">
        <v>44</v>
      </c>
      <c r="AG2973" s="6">
        <v>9.4827586206896548</v>
      </c>
      <c r="AH2973" s="6">
        <v>77.076411960132887</v>
      </c>
      <c r="AI2973" s="3"/>
      <c r="AJ2973" s="3"/>
    </row>
    <row r="2974" spans="1:36" hidden="1" x14ac:dyDescent="0.2">
      <c r="A2974" s="1" t="str">
        <f t="shared" si="46"/>
        <v>HaveringBangladeshi</v>
      </c>
      <c r="B2974" s="3" t="s">
        <v>661</v>
      </c>
      <c r="C2974" s="3" t="s">
        <v>662</v>
      </c>
      <c r="D2974" s="3" t="s">
        <v>712</v>
      </c>
      <c r="E2974" s="5">
        <v>975</v>
      </c>
      <c r="F2974" s="5">
        <v>29</v>
      </c>
      <c r="G2974" s="5">
        <v>17</v>
      </c>
      <c r="H2974" s="5">
        <v>36</v>
      </c>
      <c r="I2974" s="5">
        <v>0</v>
      </c>
      <c r="J2974" s="5">
        <v>30</v>
      </c>
      <c r="K2974" s="5">
        <v>6</v>
      </c>
      <c r="L2974" s="5">
        <v>45</v>
      </c>
      <c r="M2974" s="5">
        <v>0</v>
      </c>
      <c r="N2974" s="5">
        <v>0</v>
      </c>
      <c r="O2974" s="6">
        <v>2.9743589743589745</v>
      </c>
      <c r="P2974" s="6">
        <v>1.7435897435897436</v>
      </c>
      <c r="Q2974" s="6">
        <v>3.6923076923076925</v>
      </c>
      <c r="R2974" s="6">
        <v>0</v>
      </c>
      <c r="S2974" s="6">
        <v>3.0769230769230771</v>
      </c>
      <c r="T2974" s="6">
        <v>0.61538461538461542</v>
      </c>
      <c r="U2974" s="6">
        <v>4.615384615384615</v>
      </c>
      <c r="V2974" s="6">
        <v>0</v>
      </c>
      <c r="W2974" s="6">
        <v>0</v>
      </c>
      <c r="X2974" s="5">
        <v>390</v>
      </c>
      <c r="Y2974" s="5">
        <v>284</v>
      </c>
      <c r="Z2974" s="5">
        <v>25</v>
      </c>
      <c r="AA2974" s="5">
        <v>0</v>
      </c>
      <c r="AB2974" s="5">
        <v>0</v>
      </c>
      <c r="AC2974" s="5">
        <v>0</v>
      </c>
      <c r="AD2974" s="5">
        <v>390</v>
      </c>
      <c r="AE2974" s="5">
        <v>284</v>
      </c>
      <c r="AF2974" s="5">
        <v>25</v>
      </c>
      <c r="AG2974" s="6">
        <v>8.8028169014084501</v>
      </c>
      <c r="AH2974" s="6">
        <v>72.820512820512818</v>
      </c>
      <c r="AI2974" s="3"/>
      <c r="AJ2974" s="3"/>
    </row>
    <row r="2975" spans="1:36" hidden="1" x14ac:dyDescent="0.2">
      <c r="A2975" s="1" t="str">
        <f t="shared" si="46"/>
        <v>HaveringChinese</v>
      </c>
      <c r="B2975" s="3" t="s">
        <v>661</v>
      </c>
      <c r="C2975" s="3" t="s">
        <v>662</v>
      </c>
      <c r="D2975" s="3" t="s">
        <v>713</v>
      </c>
      <c r="E2975" s="5">
        <v>1459</v>
      </c>
      <c r="F2975" s="5">
        <v>12</v>
      </c>
      <c r="G2975" s="5">
        <v>29</v>
      </c>
      <c r="H2975" s="5">
        <v>13</v>
      </c>
      <c r="I2975" s="5">
        <v>0</v>
      </c>
      <c r="J2975" s="5">
        <v>20</v>
      </c>
      <c r="K2975" s="5">
        <v>11</v>
      </c>
      <c r="L2975" s="5">
        <v>55</v>
      </c>
      <c r="M2975" s="5">
        <v>0</v>
      </c>
      <c r="N2975" s="5">
        <v>0</v>
      </c>
      <c r="O2975" s="6">
        <v>0.82248115147361212</v>
      </c>
      <c r="P2975" s="6">
        <v>1.9876627827278959</v>
      </c>
      <c r="Q2975" s="6">
        <v>0.89102124742974642</v>
      </c>
      <c r="R2975" s="6">
        <v>0</v>
      </c>
      <c r="S2975" s="6">
        <v>1.3708019191226868</v>
      </c>
      <c r="T2975" s="6">
        <v>0.7539410555174777</v>
      </c>
      <c r="U2975" s="6">
        <v>3.7697052775873887</v>
      </c>
      <c r="V2975" s="6">
        <v>0</v>
      </c>
      <c r="W2975" s="6">
        <v>0</v>
      </c>
      <c r="X2975" s="5">
        <v>587</v>
      </c>
      <c r="Y2975" s="5">
        <v>488</v>
      </c>
      <c r="Z2975" s="5">
        <v>27</v>
      </c>
      <c r="AA2975" s="5">
        <v>0</v>
      </c>
      <c r="AB2975" s="5">
        <v>0</v>
      </c>
      <c r="AC2975" s="5">
        <v>0</v>
      </c>
      <c r="AD2975" s="5">
        <v>587</v>
      </c>
      <c r="AE2975" s="5">
        <v>488</v>
      </c>
      <c r="AF2975" s="5">
        <v>27</v>
      </c>
      <c r="AG2975" s="6">
        <v>5.5327868852459012</v>
      </c>
      <c r="AH2975" s="6">
        <v>83.134582623509374</v>
      </c>
      <c r="AI2975" s="3"/>
      <c r="AJ2975" s="3"/>
    </row>
    <row r="2976" spans="1:36" hidden="1" x14ac:dyDescent="0.2">
      <c r="A2976" s="1" t="str">
        <f t="shared" si="46"/>
        <v>HaveringAsian Other</v>
      </c>
      <c r="B2976" s="3" t="s">
        <v>661</v>
      </c>
      <c r="C2976" s="3" t="s">
        <v>662</v>
      </c>
      <c r="D2976" s="3" t="s">
        <v>714</v>
      </c>
      <c r="E2976" s="5">
        <v>2602</v>
      </c>
      <c r="F2976" s="5">
        <v>25</v>
      </c>
      <c r="G2976" s="5">
        <v>53</v>
      </c>
      <c r="H2976" s="5">
        <v>36</v>
      </c>
      <c r="I2976" s="5">
        <v>0</v>
      </c>
      <c r="J2976" s="5">
        <v>67</v>
      </c>
      <c r="K2976" s="5">
        <v>9</v>
      </c>
      <c r="L2976" s="5">
        <v>110</v>
      </c>
      <c r="M2976" s="5">
        <v>0</v>
      </c>
      <c r="N2976" s="5">
        <v>0</v>
      </c>
      <c r="O2976" s="6">
        <v>0.96079938508839358</v>
      </c>
      <c r="P2976" s="6">
        <v>2.0368946963873942</v>
      </c>
      <c r="Q2976" s="6">
        <v>1.3835511145272867</v>
      </c>
      <c r="R2976" s="6">
        <v>0</v>
      </c>
      <c r="S2976" s="6">
        <v>2.5749423520368948</v>
      </c>
      <c r="T2976" s="6">
        <v>0.34588777863182169</v>
      </c>
      <c r="U2976" s="6">
        <v>4.2275172943889316</v>
      </c>
      <c r="V2976" s="6">
        <v>0</v>
      </c>
      <c r="W2976" s="6">
        <v>0</v>
      </c>
      <c r="X2976" s="5">
        <v>1242</v>
      </c>
      <c r="Y2976" s="5">
        <v>1070</v>
      </c>
      <c r="Z2976" s="5">
        <v>55</v>
      </c>
      <c r="AA2976" s="5">
        <v>0</v>
      </c>
      <c r="AB2976" s="5">
        <v>0</v>
      </c>
      <c r="AC2976" s="5">
        <v>0</v>
      </c>
      <c r="AD2976" s="5">
        <v>1242</v>
      </c>
      <c r="AE2976" s="5">
        <v>1070</v>
      </c>
      <c r="AF2976" s="5">
        <v>55</v>
      </c>
      <c r="AG2976" s="6">
        <v>5.1401869158878508</v>
      </c>
      <c r="AH2976" s="6">
        <v>86.151368760064415</v>
      </c>
      <c r="AI2976" s="3"/>
      <c r="AJ2976" s="3"/>
    </row>
    <row r="2977" spans="1:36" hidden="1" x14ac:dyDescent="0.2">
      <c r="A2977" s="1" t="str">
        <f t="shared" si="46"/>
        <v>HaveringBlack African</v>
      </c>
      <c r="B2977" s="3" t="s">
        <v>661</v>
      </c>
      <c r="C2977" s="3" t="s">
        <v>662</v>
      </c>
      <c r="D2977" s="3" t="s">
        <v>715</v>
      </c>
      <c r="E2977" s="5">
        <v>7581</v>
      </c>
      <c r="F2977" s="5">
        <v>326</v>
      </c>
      <c r="G2977" s="5">
        <v>459</v>
      </c>
      <c r="H2977" s="5">
        <v>414</v>
      </c>
      <c r="I2977" s="5">
        <v>0</v>
      </c>
      <c r="J2977" s="5">
        <v>558</v>
      </c>
      <c r="K2977" s="5">
        <v>27</v>
      </c>
      <c r="L2977" s="5">
        <v>521</v>
      </c>
      <c r="M2977" s="5">
        <v>0</v>
      </c>
      <c r="N2977" s="5">
        <v>0</v>
      </c>
      <c r="O2977" s="6">
        <v>4.3002242448225827</v>
      </c>
      <c r="P2977" s="6">
        <v>6.0546102097348635</v>
      </c>
      <c r="Q2977" s="6">
        <v>5.4610209734863471</v>
      </c>
      <c r="R2977" s="6">
        <v>0</v>
      </c>
      <c r="S2977" s="6">
        <v>7.360506529481599</v>
      </c>
      <c r="T2977" s="6">
        <v>0.35615354174910963</v>
      </c>
      <c r="U2977" s="6">
        <v>6.8724442685661522</v>
      </c>
      <c r="V2977" s="6">
        <v>0</v>
      </c>
      <c r="W2977" s="6">
        <v>0</v>
      </c>
      <c r="X2977" s="5">
        <v>2846</v>
      </c>
      <c r="Y2977" s="5">
        <v>2580</v>
      </c>
      <c r="Z2977" s="5">
        <v>287</v>
      </c>
      <c r="AA2977" s="5">
        <v>0</v>
      </c>
      <c r="AB2977" s="5">
        <v>0</v>
      </c>
      <c r="AC2977" s="5">
        <v>0</v>
      </c>
      <c r="AD2977" s="5">
        <v>2846</v>
      </c>
      <c r="AE2977" s="5">
        <v>2580</v>
      </c>
      <c r="AF2977" s="5">
        <v>287</v>
      </c>
      <c r="AG2977" s="6">
        <v>11.124031007751938</v>
      </c>
      <c r="AH2977" s="6">
        <v>90.653548840477868</v>
      </c>
      <c r="AI2977" s="3"/>
      <c r="AJ2977" s="3"/>
    </row>
    <row r="2978" spans="1:36" hidden="1" x14ac:dyDescent="0.2">
      <c r="A2978" s="1" t="str">
        <f t="shared" si="46"/>
        <v>HaveringBlack Caribbean</v>
      </c>
      <c r="B2978" s="3" t="s">
        <v>661</v>
      </c>
      <c r="C2978" s="3" t="s">
        <v>662</v>
      </c>
      <c r="D2978" s="3" t="s">
        <v>716</v>
      </c>
      <c r="E2978" s="5">
        <v>2885</v>
      </c>
      <c r="F2978" s="5">
        <v>77</v>
      </c>
      <c r="G2978" s="5">
        <v>90</v>
      </c>
      <c r="H2978" s="5">
        <v>94</v>
      </c>
      <c r="I2978" s="5">
        <v>0</v>
      </c>
      <c r="J2978" s="5">
        <v>105</v>
      </c>
      <c r="K2978" s="5">
        <v>13</v>
      </c>
      <c r="L2978" s="5">
        <v>129</v>
      </c>
      <c r="M2978" s="5">
        <v>0</v>
      </c>
      <c r="N2978" s="5">
        <v>0</v>
      </c>
      <c r="O2978" s="6">
        <v>2.6689774696707107</v>
      </c>
      <c r="P2978" s="6">
        <v>3.119584055459272</v>
      </c>
      <c r="Q2978" s="6">
        <v>3.2582322357019065</v>
      </c>
      <c r="R2978" s="6">
        <v>0</v>
      </c>
      <c r="S2978" s="6">
        <v>3.6395147313691507</v>
      </c>
      <c r="T2978" s="6">
        <v>0.4506065857885615</v>
      </c>
      <c r="U2978" s="6">
        <v>4.4714038128249562</v>
      </c>
      <c r="V2978" s="6">
        <v>0</v>
      </c>
      <c r="W2978" s="6">
        <v>0</v>
      </c>
      <c r="X2978" s="5">
        <v>1181</v>
      </c>
      <c r="Y2978" s="5">
        <v>1107</v>
      </c>
      <c r="Z2978" s="5">
        <v>86</v>
      </c>
      <c r="AA2978" s="5">
        <v>0</v>
      </c>
      <c r="AB2978" s="5">
        <v>0</v>
      </c>
      <c r="AC2978" s="5">
        <v>0</v>
      </c>
      <c r="AD2978" s="5">
        <v>1181</v>
      </c>
      <c r="AE2978" s="5">
        <v>1107</v>
      </c>
      <c r="AF2978" s="5">
        <v>86</v>
      </c>
      <c r="AG2978" s="6">
        <v>7.7687443541102077</v>
      </c>
      <c r="AH2978" s="6">
        <v>93.734123624047413</v>
      </c>
      <c r="AI2978" s="3"/>
      <c r="AJ2978" s="3"/>
    </row>
    <row r="2979" spans="1:36" hidden="1" x14ac:dyDescent="0.2">
      <c r="A2979" s="1" t="str">
        <f t="shared" si="46"/>
        <v>HaveringBlack Other</v>
      </c>
      <c r="B2979" s="3" t="s">
        <v>661</v>
      </c>
      <c r="C2979" s="3" t="s">
        <v>662</v>
      </c>
      <c r="D2979" s="3" t="s">
        <v>717</v>
      </c>
      <c r="E2979" s="5">
        <v>1015</v>
      </c>
      <c r="F2979" s="5">
        <v>45</v>
      </c>
      <c r="G2979" s="5">
        <v>59</v>
      </c>
      <c r="H2979" s="5">
        <v>59</v>
      </c>
      <c r="I2979" s="5">
        <v>0</v>
      </c>
      <c r="J2979" s="5">
        <v>85</v>
      </c>
      <c r="K2979" s="5">
        <v>0</v>
      </c>
      <c r="L2979" s="5">
        <v>60</v>
      </c>
      <c r="M2979" s="5">
        <v>0</v>
      </c>
      <c r="N2979" s="5">
        <v>0</v>
      </c>
      <c r="O2979" s="6">
        <v>4.4334975369458132</v>
      </c>
      <c r="P2979" s="6">
        <v>5.8128078817733986</v>
      </c>
      <c r="Q2979" s="6">
        <v>5.8128078817733986</v>
      </c>
      <c r="R2979" s="6">
        <v>0</v>
      </c>
      <c r="S2979" s="6">
        <v>8.3743842364532028</v>
      </c>
      <c r="T2979" s="6">
        <v>0</v>
      </c>
      <c r="U2979" s="6">
        <v>5.9113300492610836</v>
      </c>
      <c r="V2979" s="6">
        <v>0</v>
      </c>
      <c r="W2979" s="6">
        <v>0</v>
      </c>
      <c r="X2979" s="5">
        <v>327</v>
      </c>
      <c r="Y2979" s="5">
        <v>279</v>
      </c>
      <c r="Z2979" s="5">
        <v>30</v>
      </c>
      <c r="AA2979" s="5">
        <v>0</v>
      </c>
      <c r="AB2979" s="5">
        <v>0</v>
      </c>
      <c r="AC2979" s="5">
        <v>0</v>
      </c>
      <c r="AD2979" s="5">
        <v>327</v>
      </c>
      <c r="AE2979" s="5">
        <v>279</v>
      </c>
      <c r="AF2979" s="5">
        <v>30</v>
      </c>
      <c r="AG2979" s="6">
        <v>10.75268817204301</v>
      </c>
      <c r="AH2979" s="6">
        <v>85.321100917431195</v>
      </c>
      <c r="AI2979" s="3"/>
      <c r="AJ2979" s="3"/>
    </row>
    <row r="2980" spans="1:36" hidden="1" x14ac:dyDescent="0.2">
      <c r="A2980" s="1" t="str">
        <f t="shared" si="46"/>
        <v>HaveringArab</v>
      </c>
      <c r="B2980" s="3" t="s">
        <v>661</v>
      </c>
      <c r="C2980" s="3" t="s">
        <v>662</v>
      </c>
      <c r="D2980" s="3" t="s">
        <v>699</v>
      </c>
      <c r="E2980" s="5">
        <v>311</v>
      </c>
      <c r="F2980" s="5">
        <v>3</v>
      </c>
      <c r="G2980" s="5">
        <v>7</v>
      </c>
      <c r="H2980" s="5">
        <v>7</v>
      </c>
      <c r="I2980" s="5">
        <v>0</v>
      </c>
      <c r="J2980" s="5">
        <v>9</v>
      </c>
      <c r="K2980" s="5">
        <v>1</v>
      </c>
      <c r="L2980" s="5">
        <v>8</v>
      </c>
      <c r="M2980" s="5">
        <v>0</v>
      </c>
      <c r="N2980" s="5">
        <v>0</v>
      </c>
      <c r="O2980" s="6">
        <v>0.96463022508038587</v>
      </c>
      <c r="P2980" s="6">
        <v>2.2508038585209005</v>
      </c>
      <c r="Q2980" s="6">
        <v>2.2508038585209005</v>
      </c>
      <c r="R2980" s="6">
        <v>0</v>
      </c>
      <c r="S2980" s="6">
        <v>2.8938906752411575</v>
      </c>
      <c r="T2980" s="6">
        <v>0.32154340836012862</v>
      </c>
      <c r="U2980" s="6">
        <v>2.572347266881029</v>
      </c>
      <c r="V2980" s="6">
        <v>0</v>
      </c>
      <c r="W2980" s="6">
        <v>0</v>
      </c>
      <c r="X2980" s="5">
        <v>117</v>
      </c>
      <c r="Y2980" s="5">
        <v>98</v>
      </c>
      <c r="Z2980" s="5">
        <v>9</v>
      </c>
      <c r="AA2980" s="5">
        <v>0</v>
      </c>
      <c r="AB2980" s="5">
        <v>0</v>
      </c>
      <c r="AC2980" s="5">
        <v>0</v>
      </c>
      <c r="AD2980" s="5">
        <v>117</v>
      </c>
      <c r="AE2980" s="5">
        <v>98</v>
      </c>
      <c r="AF2980" s="5">
        <v>9</v>
      </c>
      <c r="AG2980" s="6">
        <v>9.183673469387756</v>
      </c>
      <c r="AH2980" s="6">
        <v>83.760683760683762</v>
      </c>
      <c r="AI2980" s="3"/>
      <c r="AJ2980" s="3"/>
    </row>
    <row r="2981" spans="1:36" hidden="1" x14ac:dyDescent="0.2">
      <c r="A2981" s="1" t="str">
        <f t="shared" si="46"/>
        <v>HaveringOther</v>
      </c>
      <c r="B2981" s="3" t="s">
        <v>661</v>
      </c>
      <c r="C2981" s="3" t="s">
        <v>662</v>
      </c>
      <c r="D2981" s="3" t="s">
        <v>718</v>
      </c>
      <c r="E2981" s="5">
        <v>1013</v>
      </c>
      <c r="F2981" s="5">
        <v>27</v>
      </c>
      <c r="G2981" s="5">
        <v>22</v>
      </c>
      <c r="H2981" s="5">
        <v>36</v>
      </c>
      <c r="I2981" s="5">
        <v>0</v>
      </c>
      <c r="J2981" s="5">
        <v>36</v>
      </c>
      <c r="K2981" s="5">
        <v>0</v>
      </c>
      <c r="L2981" s="5">
        <v>30</v>
      </c>
      <c r="M2981" s="5">
        <v>0</v>
      </c>
      <c r="N2981" s="5">
        <v>0</v>
      </c>
      <c r="O2981" s="6">
        <v>2.6653504442250742</v>
      </c>
      <c r="P2981" s="6">
        <v>2.1717670286278383</v>
      </c>
      <c r="Q2981" s="6">
        <v>3.5538005923000986</v>
      </c>
      <c r="R2981" s="6">
        <v>0</v>
      </c>
      <c r="S2981" s="6">
        <v>3.5538005923000986</v>
      </c>
      <c r="T2981" s="6">
        <v>0</v>
      </c>
      <c r="U2981" s="6">
        <v>2.9615004935834155</v>
      </c>
      <c r="V2981" s="6">
        <v>0</v>
      </c>
      <c r="W2981" s="6">
        <v>0</v>
      </c>
      <c r="X2981" s="5">
        <v>432</v>
      </c>
      <c r="Y2981" s="5">
        <v>371</v>
      </c>
      <c r="Z2981" s="5">
        <v>17</v>
      </c>
      <c r="AA2981" s="5">
        <v>0</v>
      </c>
      <c r="AB2981" s="5">
        <v>0</v>
      </c>
      <c r="AC2981" s="5">
        <v>0</v>
      </c>
      <c r="AD2981" s="5">
        <v>432</v>
      </c>
      <c r="AE2981" s="5">
        <v>371</v>
      </c>
      <c r="AF2981" s="5">
        <v>17</v>
      </c>
      <c r="AG2981" s="6">
        <v>4.5822102425876015</v>
      </c>
      <c r="AH2981" s="6">
        <v>85.879629629629633</v>
      </c>
      <c r="AI2981" s="3"/>
      <c r="AJ2981" s="3"/>
    </row>
    <row r="2982" spans="1:36" x14ac:dyDescent="0.2">
      <c r="A2982" s="1" t="str">
        <f t="shared" si="46"/>
        <v>HerefordshireAll people</v>
      </c>
      <c r="B2982" s="3" t="s">
        <v>83</v>
      </c>
      <c r="C2982" s="3" t="s">
        <v>804</v>
      </c>
      <c r="D2982" s="3" t="s">
        <v>700</v>
      </c>
      <c r="E2982" s="5">
        <v>183477</v>
      </c>
      <c r="F2982" s="5">
        <v>1709</v>
      </c>
      <c r="G2982" s="5">
        <v>3371</v>
      </c>
      <c r="H2982" s="5">
        <v>1709</v>
      </c>
      <c r="I2982" s="5">
        <v>0</v>
      </c>
      <c r="J2982" s="5">
        <v>7985</v>
      </c>
      <c r="K2982" s="5">
        <v>68179</v>
      </c>
      <c r="L2982" s="5">
        <v>3303</v>
      </c>
      <c r="M2982" s="5">
        <v>6501</v>
      </c>
      <c r="N2982" s="5">
        <v>0</v>
      </c>
      <c r="O2982" s="6">
        <v>0.93145189860309463</v>
      </c>
      <c r="P2982" s="6">
        <v>1.8372875074259989</v>
      </c>
      <c r="Q2982" s="6">
        <v>0.93145189860309463</v>
      </c>
      <c r="R2982" s="6">
        <v>0</v>
      </c>
      <c r="S2982" s="6">
        <v>4.352044125421715</v>
      </c>
      <c r="T2982" s="6">
        <v>37.159425977097946</v>
      </c>
      <c r="U2982" s="6">
        <v>1.8002256413610425</v>
      </c>
      <c r="V2982" s="6">
        <v>3.5432234012982553</v>
      </c>
      <c r="W2982" s="6">
        <v>0</v>
      </c>
      <c r="X2982" s="5">
        <v>55562</v>
      </c>
      <c r="Y2982" s="5">
        <v>49412</v>
      </c>
      <c r="Z2982" s="5">
        <v>2069</v>
      </c>
      <c r="AA2982" s="5">
        <v>0</v>
      </c>
      <c r="AB2982" s="5">
        <v>0</v>
      </c>
      <c r="AC2982" s="5">
        <v>0</v>
      </c>
      <c r="AD2982" s="5">
        <v>55562</v>
      </c>
      <c r="AE2982" s="5">
        <v>49412</v>
      </c>
      <c r="AF2982" s="5">
        <v>2069</v>
      </c>
      <c r="AG2982" s="6">
        <v>4.1872419655144499</v>
      </c>
      <c r="AH2982" s="6">
        <v>88.931283971059358</v>
      </c>
      <c r="AI2982" s="3"/>
      <c r="AJ2982" s="3"/>
    </row>
    <row r="2983" spans="1:36" hidden="1" x14ac:dyDescent="0.2">
      <c r="A2983" s="1" t="str">
        <f t="shared" si="46"/>
        <v>HerefordshireWhite British</v>
      </c>
      <c r="B2983" s="3" t="s">
        <v>83</v>
      </c>
      <c r="C2983" s="3" t="s">
        <v>804</v>
      </c>
      <c r="D2983" s="3" t="s">
        <v>701</v>
      </c>
      <c r="E2983" s="5">
        <v>171922</v>
      </c>
      <c r="F2983" s="5">
        <v>1586</v>
      </c>
      <c r="G2983" s="5">
        <v>3114</v>
      </c>
      <c r="H2983" s="5">
        <v>1586</v>
      </c>
      <c r="I2983" s="5">
        <v>0</v>
      </c>
      <c r="J2983" s="5">
        <v>7376</v>
      </c>
      <c r="K2983" s="5">
        <v>65287</v>
      </c>
      <c r="L2983" s="5">
        <v>3017</v>
      </c>
      <c r="M2983" s="5">
        <v>5887</v>
      </c>
      <c r="N2983" s="5">
        <v>0</v>
      </c>
      <c r="O2983" s="6">
        <v>0.92251137143588369</v>
      </c>
      <c r="P2983" s="6">
        <v>1.8112865136515397</v>
      </c>
      <c r="Q2983" s="6">
        <v>0.92251137143588369</v>
      </c>
      <c r="R2983" s="6">
        <v>0</v>
      </c>
      <c r="S2983" s="6">
        <v>4.2903177022137946</v>
      </c>
      <c r="T2983" s="6">
        <v>37.974779260362254</v>
      </c>
      <c r="U2983" s="6">
        <v>1.7548655785763312</v>
      </c>
      <c r="V2983" s="6">
        <v>3.4242272658531197</v>
      </c>
      <c r="W2983" s="6">
        <v>0</v>
      </c>
      <c r="X2983" s="5">
        <v>49777</v>
      </c>
      <c r="Y2983" s="5">
        <v>44153</v>
      </c>
      <c r="Z2983" s="5">
        <v>1884</v>
      </c>
      <c r="AA2983" s="5">
        <v>0</v>
      </c>
      <c r="AB2983" s="5">
        <v>0</v>
      </c>
      <c r="AC2983" s="5">
        <v>0</v>
      </c>
      <c r="AD2983" s="5">
        <v>49777</v>
      </c>
      <c r="AE2983" s="5">
        <v>44153</v>
      </c>
      <c r="AF2983" s="5">
        <v>1884</v>
      </c>
      <c r="AG2983" s="6">
        <v>4.2669807261114761</v>
      </c>
      <c r="AH2983" s="6">
        <v>88.701609176929111</v>
      </c>
      <c r="AI2983" s="3"/>
      <c r="AJ2983" s="3"/>
    </row>
    <row r="2984" spans="1:36" hidden="1" x14ac:dyDescent="0.2">
      <c r="A2984" s="1" t="str">
        <f t="shared" si="46"/>
        <v>HerefordshireMinorities - all other than White British</v>
      </c>
      <c r="B2984" s="3" t="s">
        <v>83</v>
      </c>
      <c r="C2984" s="3" t="s">
        <v>804</v>
      </c>
      <c r="D2984" s="3" t="s">
        <v>702</v>
      </c>
      <c r="E2984" s="5">
        <v>11555</v>
      </c>
      <c r="F2984" s="5">
        <v>123</v>
      </c>
      <c r="G2984" s="5">
        <v>257</v>
      </c>
      <c r="H2984" s="5">
        <v>123</v>
      </c>
      <c r="I2984" s="5">
        <v>0</v>
      </c>
      <c r="J2984" s="5">
        <v>609</v>
      </c>
      <c r="K2984" s="5">
        <v>2892</v>
      </c>
      <c r="L2984" s="5">
        <v>286</v>
      </c>
      <c r="M2984" s="5">
        <v>614</v>
      </c>
      <c r="N2984" s="5">
        <v>0</v>
      </c>
      <c r="O2984" s="6">
        <v>1.0644742535698832</v>
      </c>
      <c r="P2984" s="6">
        <v>2.2241453916053655</v>
      </c>
      <c r="Q2984" s="6">
        <v>1.0644742535698832</v>
      </c>
      <c r="R2984" s="6">
        <v>0</v>
      </c>
      <c r="S2984" s="6">
        <v>5.2704456945045433</v>
      </c>
      <c r="T2984" s="6">
        <v>25.028126352228472</v>
      </c>
      <c r="U2984" s="6">
        <v>2.4751189961055822</v>
      </c>
      <c r="V2984" s="6">
        <v>5.3137170056252705</v>
      </c>
      <c r="W2984" s="6">
        <v>0</v>
      </c>
      <c r="X2984" s="5">
        <v>5785</v>
      </c>
      <c r="Y2984" s="5">
        <v>5259</v>
      </c>
      <c r="Z2984" s="5">
        <v>185</v>
      </c>
      <c r="AA2984" s="5">
        <v>0</v>
      </c>
      <c r="AB2984" s="5">
        <v>0</v>
      </c>
      <c r="AC2984" s="5">
        <v>0</v>
      </c>
      <c r="AD2984" s="5">
        <v>5785</v>
      </c>
      <c r="AE2984" s="5">
        <v>5259</v>
      </c>
      <c r="AF2984" s="5">
        <v>185</v>
      </c>
      <c r="AG2984" s="6">
        <v>3.5177790454459021</v>
      </c>
      <c r="AH2984" s="6">
        <v>90.907519446845285</v>
      </c>
      <c r="AI2984" s="3"/>
      <c r="AJ2984" s="3"/>
    </row>
    <row r="2985" spans="1:36" hidden="1" x14ac:dyDescent="0.2">
      <c r="A2985" s="1" t="str">
        <f t="shared" si="46"/>
        <v>HerefordshireWhite Irish</v>
      </c>
      <c r="B2985" s="3" t="s">
        <v>83</v>
      </c>
      <c r="C2985" s="3" t="s">
        <v>804</v>
      </c>
      <c r="D2985" s="3" t="s">
        <v>703</v>
      </c>
      <c r="E2985" s="5">
        <v>709</v>
      </c>
      <c r="F2985" s="5">
        <v>8</v>
      </c>
      <c r="G2985" s="5">
        <v>12</v>
      </c>
      <c r="H2985" s="5">
        <v>8</v>
      </c>
      <c r="I2985" s="5">
        <v>0</v>
      </c>
      <c r="J2985" s="5">
        <v>21</v>
      </c>
      <c r="K2985" s="5">
        <v>263</v>
      </c>
      <c r="L2985" s="5">
        <v>17</v>
      </c>
      <c r="M2985" s="5">
        <v>42</v>
      </c>
      <c r="N2985" s="5">
        <v>0</v>
      </c>
      <c r="O2985" s="6">
        <v>1.1283497884344147</v>
      </c>
      <c r="P2985" s="6">
        <v>1.692524682651622</v>
      </c>
      <c r="Q2985" s="6">
        <v>1.1283497884344147</v>
      </c>
      <c r="R2985" s="6">
        <v>0</v>
      </c>
      <c r="S2985" s="6">
        <v>2.9619181946403383</v>
      </c>
      <c r="T2985" s="6">
        <v>37.094499294781379</v>
      </c>
      <c r="U2985" s="6">
        <v>2.397743300423131</v>
      </c>
      <c r="V2985" s="6">
        <v>5.9238363892806767</v>
      </c>
      <c r="W2985" s="6">
        <v>0</v>
      </c>
      <c r="X2985" s="5">
        <v>229</v>
      </c>
      <c r="Y2985" s="5">
        <v>200</v>
      </c>
      <c r="Z2985" s="5">
        <v>6</v>
      </c>
      <c r="AA2985" s="5">
        <v>0</v>
      </c>
      <c r="AB2985" s="5">
        <v>0</v>
      </c>
      <c r="AC2985" s="5">
        <v>0</v>
      </c>
      <c r="AD2985" s="5">
        <v>229</v>
      </c>
      <c r="AE2985" s="5">
        <v>200</v>
      </c>
      <c r="AF2985" s="5">
        <v>6</v>
      </c>
      <c r="AG2985" s="6">
        <v>3</v>
      </c>
      <c r="AH2985" s="6">
        <v>87.336244541484717</v>
      </c>
      <c r="AI2985" s="3"/>
      <c r="AJ2985" s="3"/>
    </row>
    <row r="2986" spans="1:36" hidden="1" x14ac:dyDescent="0.2">
      <c r="A2986" s="1" t="str">
        <f t="shared" si="46"/>
        <v>HerefordshireWhite Gyspy or Irish Traveller</v>
      </c>
      <c r="B2986" s="3" t="s">
        <v>83</v>
      </c>
      <c r="C2986" s="3" t="s">
        <v>804</v>
      </c>
      <c r="D2986" s="3" t="s">
        <v>704</v>
      </c>
      <c r="E2986" s="5">
        <v>363</v>
      </c>
      <c r="F2986" s="5">
        <v>4</v>
      </c>
      <c r="G2986" s="5">
        <v>17</v>
      </c>
      <c r="H2986" s="5">
        <v>4</v>
      </c>
      <c r="I2986" s="5">
        <v>0</v>
      </c>
      <c r="J2986" s="5">
        <v>27</v>
      </c>
      <c r="K2986" s="5">
        <v>123</v>
      </c>
      <c r="L2986" s="5">
        <v>15</v>
      </c>
      <c r="M2986" s="5">
        <v>11</v>
      </c>
      <c r="N2986" s="5">
        <v>0</v>
      </c>
      <c r="O2986" s="6">
        <v>1.1019283746556474</v>
      </c>
      <c r="P2986" s="6">
        <v>4.6831955922865012</v>
      </c>
      <c r="Q2986" s="6">
        <v>1.1019283746556474</v>
      </c>
      <c r="R2986" s="6">
        <v>0</v>
      </c>
      <c r="S2986" s="6">
        <v>7.4380165289256199</v>
      </c>
      <c r="T2986" s="6">
        <v>33.884297520661157</v>
      </c>
      <c r="U2986" s="6">
        <v>4.1322314049586772</v>
      </c>
      <c r="V2986" s="6">
        <v>3.0303030303030303</v>
      </c>
      <c r="W2986" s="6">
        <v>0</v>
      </c>
      <c r="X2986" s="5">
        <v>116</v>
      </c>
      <c r="Y2986" s="5">
        <v>64</v>
      </c>
      <c r="Z2986" s="5">
        <v>14</v>
      </c>
      <c r="AA2986" s="5">
        <v>0</v>
      </c>
      <c r="AB2986" s="5">
        <v>0</v>
      </c>
      <c r="AC2986" s="5">
        <v>0</v>
      </c>
      <c r="AD2986" s="5">
        <v>116</v>
      </c>
      <c r="AE2986" s="5">
        <v>64</v>
      </c>
      <c r="AF2986" s="5">
        <v>14</v>
      </c>
      <c r="AG2986" s="6">
        <v>21.875</v>
      </c>
      <c r="AH2986" s="6">
        <v>55.172413793103445</v>
      </c>
      <c r="AI2986" s="3"/>
      <c r="AJ2986" s="3"/>
    </row>
    <row r="2987" spans="1:36" hidden="1" x14ac:dyDescent="0.2">
      <c r="A2987" s="1" t="str">
        <f t="shared" si="46"/>
        <v>HerefordshireWhite Other</v>
      </c>
      <c r="B2987" s="3" t="s">
        <v>83</v>
      </c>
      <c r="C2987" s="3" t="s">
        <v>804</v>
      </c>
      <c r="D2987" s="3" t="s">
        <v>705</v>
      </c>
      <c r="E2987" s="5">
        <v>7175</v>
      </c>
      <c r="F2987" s="5">
        <v>81</v>
      </c>
      <c r="G2987" s="5">
        <v>188</v>
      </c>
      <c r="H2987" s="5">
        <v>81</v>
      </c>
      <c r="I2987" s="5">
        <v>0</v>
      </c>
      <c r="J2987" s="5">
        <v>447</v>
      </c>
      <c r="K2987" s="5">
        <v>1722</v>
      </c>
      <c r="L2987" s="5">
        <v>202</v>
      </c>
      <c r="M2987" s="5">
        <v>415</v>
      </c>
      <c r="N2987" s="5">
        <v>0</v>
      </c>
      <c r="O2987" s="6">
        <v>1.1289198606271778</v>
      </c>
      <c r="P2987" s="6">
        <v>2.6202090592334493</v>
      </c>
      <c r="Q2987" s="6">
        <v>1.1289198606271778</v>
      </c>
      <c r="R2987" s="6">
        <v>0</v>
      </c>
      <c r="S2987" s="6">
        <v>6.2299651567944254</v>
      </c>
      <c r="T2987" s="6">
        <v>24</v>
      </c>
      <c r="U2987" s="6">
        <v>2.8153310104529616</v>
      </c>
      <c r="V2987" s="6">
        <v>5.7839721254355405</v>
      </c>
      <c r="W2987" s="6">
        <v>0</v>
      </c>
      <c r="X2987" s="5">
        <v>4131</v>
      </c>
      <c r="Y2987" s="5">
        <v>3860</v>
      </c>
      <c r="Z2987" s="5">
        <v>111</v>
      </c>
      <c r="AA2987" s="5">
        <v>0</v>
      </c>
      <c r="AB2987" s="5">
        <v>0</v>
      </c>
      <c r="AC2987" s="5">
        <v>0</v>
      </c>
      <c r="AD2987" s="5">
        <v>4131</v>
      </c>
      <c r="AE2987" s="5">
        <v>3860</v>
      </c>
      <c r="AF2987" s="5">
        <v>111</v>
      </c>
      <c r="AG2987" s="6">
        <v>2.8756476683937824</v>
      </c>
      <c r="AH2987" s="6">
        <v>93.439845073832004</v>
      </c>
      <c r="AI2987" s="3"/>
      <c r="AJ2987" s="3"/>
    </row>
    <row r="2988" spans="1:36" hidden="1" x14ac:dyDescent="0.2">
      <c r="A2988" s="1" t="str">
        <f t="shared" si="46"/>
        <v>HerefordshireMixed White and Black Caribbean</v>
      </c>
      <c r="B2988" s="3" t="s">
        <v>83</v>
      </c>
      <c r="C2988" s="3" t="s">
        <v>804</v>
      </c>
      <c r="D2988" s="3" t="s">
        <v>706</v>
      </c>
      <c r="E2988" s="5">
        <v>407</v>
      </c>
      <c r="F2988" s="5">
        <v>6</v>
      </c>
      <c r="G2988" s="5">
        <v>9</v>
      </c>
      <c r="H2988" s="5">
        <v>6</v>
      </c>
      <c r="I2988" s="5">
        <v>0</v>
      </c>
      <c r="J2988" s="5">
        <v>25</v>
      </c>
      <c r="K2988" s="5">
        <v>113</v>
      </c>
      <c r="L2988" s="5">
        <v>9</v>
      </c>
      <c r="M2988" s="5">
        <v>9</v>
      </c>
      <c r="N2988" s="5">
        <v>0</v>
      </c>
      <c r="O2988" s="6">
        <v>1.4742014742014742</v>
      </c>
      <c r="P2988" s="6">
        <v>2.2113022113022112</v>
      </c>
      <c r="Q2988" s="6">
        <v>1.4742014742014742</v>
      </c>
      <c r="R2988" s="6">
        <v>0</v>
      </c>
      <c r="S2988" s="6">
        <v>6.1425061425061429</v>
      </c>
      <c r="T2988" s="6">
        <v>27.764127764127764</v>
      </c>
      <c r="U2988" s="6">
        <v>2.2113022113022112</v>
      </c>
      <c r="V2988" s="6">
        <v>2.2113022113022112</v>
      </c>
      <c r="W2988" s="6">
        <v>0</v>
      </c>
      <c r="X2988" s="5">
        <v>90</v>
      </c>
      <c r="Y2988" s="5">
        <v>69</v>
      </c>
      <c r="Z2988" s="5">
        <v>4</v>
      </c>
      <c r="AA2988" s="5">
        <v>0</v>
      </c>
      <c r="AB2988" s="5">
        <v>0</v>
      </c>
      <c r="AC2988" s="5">
        <v>0</v>
      </c>
      <c r="AD2988" s="5">
        <v>90</v>
      </c>
      <c r="AE2988" s="5">
        <v>69</v>
      </c>
      <c r="AF2988" s="5">
        <v>4</v>
      </c>
      <c r="AG2988" s="6">
        <v>5.7971014492753623</v>
      </c>
      <c r="AH2988" s="6">
        <v>76.666666666666671</v>
      </c>
      <c r="AI2988" s="3"/>
      <c r="AJ2988" s="3"/>
    </row>
    <row r="2989" spans="1:36" hidden="1" x14ac:dyDescent="0.2">
      <c r="A2989" s="1" t="str">
        <f t="shared" si="46"/>
        <v>HerefordshireMixed White and Black African</v>
      </c>
      <c r="B2989" s="3" t="s">
        <v>83</v>
      </c>
      <c r="C2989" s="3" t="s">
        <v>804</v>
      </c>
      <c r="D2989" s="3" t="s">
        <v>707</v>
      </c>
      <c r="E2989" s="5">
        <v>146</v>
      </c>
      <c r="F2989" s="5">
        <v>4</v>
      </c>
      <c r="G2989" s="5">
        <v>4</v>
      </c>
      <c r="H2989" s="5">
        <v>4</v>
      </c>
      <c r="I2989" s="5">
        <v>0</v>
      </c>
      <c r="J2989" s="5">
        <v>17</v>
      </c>
      <c r="K2989" s="5">
        <v>42</v>
      </c>
      <c r="L2989" s="5">
        <v>8</v>
      </c>
      <c r="M2989" s="5">
        <v>8</v>
      </c>
      <c r="N2989" s="5">
        <v>0</v>
      </c>
      <c r="O2989" s="6">
        <v>2.7397260273972601</v>
      </c>
      <c r="P2989" s="6">
        <v>2.7397260273972601</v>
      </c>
      <c r="Q2989" s="6">
        <v>2.7397260273972601</v>
      </c>
      <c r="R2989" s="6">
        <v>0</v>
      </c>
      <c r="S2989" s="6">
        <v>11.643835616438356</v>
      </c>
      <c r="T2989" s="6">
        <v>28.767123287671232</v>
      </c>
      <c r="U2989" s="6">
        <v>5.4794520547945202</v>
      </c>
      <c r="V2989" s="6">
        <v>5.4794520547945202</v>
      </c>
      <c r="W2989" s="6">
        <v>0</v>
      </c>
      <c r="X2989" s="5">
        <v>31</v>
      </c>
      <c r="Y2989" s="5">
        <v>28</v>
      </c>
      <c r="Z2989" s="5">
        <v>2</v>
      </c>
      <c r="AA2989" s="5">
        <v>0</v>
      </c>
      <c r="AB2989" s="5">
        <v>0</v>
      </c>
      <c r="AC2989" s="5">
        <v>0</v>
      </c>
      <c r="AD2989" s="5">
        <v>31</v>
      </c>
      <c r="AE2989" s="5">
        <v>28</v>
      </c>
      <c r="AF2989" s="5">
        <v>2</v>
      </c>
      <c r="AG2989" s="6">
        <v>7.1428571428571432</v>
      </c>
      <c r="AH2989" s="6">
        <v>90.322580645161295</v>
      </c>
      <c r="AI2989" s="3"/>
      <c r="AJ2989" s="3"/>
    </row>
    <row r="2990" spans="1:36" hidden="1" x14ac:dyDescent="0.2">
      <c r="A2990" s="1" t="str">
        <f t="shared" si="46"/>
        <v>HerefordshireMixed White and Asian</v>
      </c>
      <c r="B2990" s="3" t="s">
        <v>83</v>
      </c>
      <c r="C2990" s="3" t="s">
        <v>804</v>
      </c>
      <c r="D2990" s="3" t="s">
        <v>708</v>
      </c>
      <c r="E2990" s="5">
        <v>415</v>
      </c>
      <c r="F2990" s="5">
        <v>5</v>
      </c>
      <c r="G2990" s="5">
        <v>5</v>
      </c>
      <c r="H2990" s="5">
        <v>5</v>
      </c>
      <c r="I2990" s="5">
        <v>0</v>
      </c>
      <c r="J2990" s="5">
        <v>15</v>
      </c>
      <c r="K2990" s="5">
        <v>144</v>
      </c>
      <c r="L2990" s="5">
        <v>6</v>
      </c>
      <c r="M2990" s="5">
        <v>13</v>
      </c>
      <c r="N2990" s="5">
        <v>0</v>
      </c>
      <c r="O2990" s="6">
        <v>1.2048192771084338</v>
      </c>
      <c r="P2990" s="6">
        <v>1.2048192771084338</v>
      </c>
      <c r="Q2990" s="6">
        <v>1.2048192771084338</v>
      </c>
      <c r="R2990" s="6">
        <v>0</v>
      </c>
      <c r="S2990" s="6">
        <v>3.6144578313253013</v>
      </c>
      <c r="T2990" s="6">
        <v>34.69879518072289</v>
      </c>
      <c r="U2990" s="6">
        <v>1.4457831325301205</v>
      </c>
      <c r="V2990" s="6">
        <v>3.1325301204819276</v>
      </c>
      <c r="W2990" s="6">
        <v>0</v>
      </c>
      <c r="X2990" s="5">
        <v>104</v>
      </c>
      <c r="Y2990" s="5">
        <v>87</v>
      </c>
      <c r="Z2990" s="5">
        <v>3</v>
      </c>
      <c r="AA2990" s="5">
        <v>0</v>
      </c>
      <c r="AB2990" s="5">
        <v>0</v>
      </c>
      <c r="AC2990" s="5">
        <v>0</v>
      </c>
      <c r="AD2990" s="5">
        <v>104</v>
      </c>
      <c r="AE2990" s="5">
        <v>87</v>
      </c>
      <c r="AF2990" s="5">
        <v>3</v>
      </c>
      <c r="AG2990" s="6">
        <v>3.4482758620689653</v>
      </c>
      <c r="AH2990" s="6">
        <v>83.65384615384616</v>
      </c>
      <c r="AI2990" s="3"/>
      <c r="AJ2990" s="3"/>
    </row>
    <row r="2991" spans="1:36" hidden="1" x14ac:dyDescent="0.2">
      <c r="A2991" s="1" t="str">
        <f t="shared" si="46"/>
        <v>HerefordshireMixed Other</v>
      </c>
      <c r="B2991" s="3" t="s">
        <v>83</v>
      </c>
      <c r="C2991" s="3" t="s">
        <v>804</v>
      </c>
      <c r="D2991" s="3" t="s">
        <v>709</v>
      </c>
      <c r="E2991" s="5">
        <v>302</v>
      </c>
      <c r="F2991" s="5">
        <v>4</v>
      </c>
      <c r="G2991" s="5">
        <v>5</v>
      </c>
      <c r="H2991" s="5">
        <v>4</v>
      </c>
      <c r="I2991" s="5">
        <v>0</v>
      </c>
      <c r="J2991" s="5">
        <v>15</v>
      </c>
      <c r="K2991" s="5">
        <v>78</v>
      </c>
      <c r="L2991" s="5">
        <v>7</v>
      </c>
      <c r="M2991" s="5">
        <v>10</v>
      </c>
      <c r="N2991" s="5">
        <v>0</v>
      </c>
      <c r="O2991" s="6">
        <v>1.3245033112582782</v>
      </c>
      <c r="P2991" s="6">
        <v>1.6556291390728477</v>
      </c>
      <c r="Q2991" s="6">
        <v>1.3245033112582782</v>
      </c>
      <c r="R2991" s="6">
        <v>0</v>
      </c>
      <c r="S2991" s="6">
        <v>4.9668874172185431</v>
      </c>
      <c r="T2991" s="6">
        <v>25.827814569536425</v>
      </c>
      <c r="U2991" s="6">
        <v>2.3178807947019866</v>
      </c>
      <c r="V2991" s="6">
        <v>3.3112582781456954</v>
      </c>
      <c r="W2991" s="6">
        <v>0</v>
      </c>
      <c r="X2991" s="5">
        <v>93</v>
      </c>
      <c r="Y2991" s="5">
        <v>81</v>
      </c>
      <c r="Z2991" s="5">
        <v>7</v>
      </c>
      <c r="AA2991" s="5">
        <v>0</v>
      </c>
      <c r="AB2991" s="5">
        <v>0</v>
      </c>
      <c r="AC2991" s="5">
        <v>0</v>
      </c>
      <c r="AD2991" s="5">
        <v>93</v>
      </c>
      <c r="AE2991" s="5">
        <v>81</v>
      </c>
      <c r="AF2991" s="5">
        <v>7</v>
      </c>
      <c r="AG2991" s="6">
        <v>8.6419753086419746</v>
      </c>
      <c r="AH2991" s="6">
        <v>87.096774193548384</v>
      </c>
      <c r="AI2991" s="3"/>
      <c r="AJ2991" s="3"/>
    </row>
    <row r="2992" spans="1:36" hidden="1" x14ac:dyDescent="0.2">
      <c r="A2992" s="1" t="str">
        <f t="shared" si="46"/>
        <v>HerefordshireIndian</v>
      </c>
      <c r="B2992" s="3" t="s">
        <v>83</v>
      </c>
      <c r="C2992" s="3" t="s">
        <v>804</v>
      </c>
      <c r="D2992" s="3" t="s">
        <v>710</v>
      </c>
      <c r="E2992" s="5">
        <v>490</v>
      </c>
      <c r="F2992" s="5">
        <v>0</v>
      </c>
      <c r="G2992" s="5">
        <v>2</v>
      </c>
      <c r="H2992" s="5">
        <v>0</v>
      </c>
      <c r="I2992" s="5">
        <v>0</v>
      </c>
      <c r="J2992" s="5">
        <v>4</v>
      </c>
      <c r="K2992" s="5">
        <v>53</v>
      </c>
      <c r="L2992" s="5">
        <v>0</v>
      </c>
      <c r="M2992" s="5">
        <v>18</v>
      </c>
      <c r="N2992" s="5">
        <v>0</v>
      </c>
      <c r="O2992" s="6">
        <v>0</v>
      </c>
      <c r="P2992" s="6">
        <v>0.40816326530612246</v>
      </c>
      <c r="Q2992" s="6">
        <v>0</v>
      </c>
      <c r="R2992" s="6">
        <v>0</v>
      </c>
      <c r="S2992" s="6">
        <v>0.81632653061224492</v>
      </c>
      <c r="T2992" s="6">
        <v>10.816326530612244</v>
      </c>
      <c r="U2992" s="6">
        <v>0</v>
      </c>
      <c r="V2992" s="6">
        <v>3.6734693877551021</v>
      </c>
      <c r="W2992" s="6">
        <v>0</v>
      </c>
      <c r="X2992" s="5">
        <v>262</v>
      </c>
      <c r="Y2992" s="5">
        <v>245</v>
      </c>
      <c r="Z2992" s="5">
        <v>8</v>
      </c>
      <c r="AA2992" s="5">
        <v>0</v>
      </c>
      <c r="AB2992" s="5">
        <v>0</v>
      </c>
      <c r="AC2992" s="5">
        <v>0</v>
      </c>
      <c r="AD2992" s="5">
        <v>262</v>
      </c>
      <c r="AE2992" s="5">
        <v>245</v>
      </c>
      <c r="AF2992" s="5">
        <v>8</v>
      </c>
      <c r="AG2992" s="6">
        <v>3.2653061224489797</v>
      </c>
      <c r="AH2992" s="6">
        <v>93.511450381679396</v>
      </c>
      <c r="AI2992" s="3"/>
      <c r="AJ2992" s="3"/>
    </row>
    <row r="2993" spans="1:36" hidden="1" x14ac:dyDescent="0.2">
      <c r="A2993" s="1" t="str">
        <f t="shared" si="46"/>
        <v>HerefordshirePakistani</v>
      </c>
      <c r="B2993" s="3" t="s">
        <v>83</v>
      </c>
      <c r="C2993" s="3" t="s">
        <v>804</v>
      </c>
      <c r="D2993" s="3" t="s">
        <v>711</v>
      </c>
      <c r="E2993" s="5">
        <v>80</v>
      </c>
      <c r="F2993" s="5">
        <v>0</v>
      </c>
      <c r="G2993" s="5">
        <v>0</v>
      </c>
      <c r="H2993" s="5">
        <v>0</v>
      </c>
      <c r="I2993" s="5">
        <v>0</v>
      </c>
      <c r="J2993" s="5">
        <v>0</v>
      </c>
      <c r="K2993" s="5">
        <v>20</v>
      </c>
      <c r="L2993" s="5">
        <v>1</v>
      </c>
      <c r="M2993" s="5">
        <v>0</v>
      </c>
      <c r="N2993" s="5">
        <v>0</v>
      </c>
      <c r="O2993" s="6">
        <v>0</v>
      </c>
      <c r="P2993" s="6">
        <v>0</v>
      </c>
      <c r="Q2993" s="6">
        <v>0</v>
      </c>
      <c r="R2993" s="6">
        <v>0</v>
      </c>
      <c r="S2993" s="6">
        <v>0</v>
      </c>
      <c r="T2993" s="6">
        <v>25</v>
      </c>
      <c r="U2993" s="6">
        <v>1.25</v>
      </c>
      <c r="V2993" s="6">
        <v>0</v>
      </c>
      <c r="W2993" s="6">
        <v>0</v>
      </c>
      <c r="X2993" s="5">
        <v>44</v>
      </c>
      <c r="Y2993" s="5">
        <v>35</v>
      </c>
      <c r="Z2993" s="5">
        <v>0</v>
      </c>
      <c r="AA2993" s="5">
        <v>0</v>
      </c>
      <c r="AB2993" s="5">
        <v>0</v>
      </c>
      <c r="AC2993" s="5">
        <v>0</v>
      </c>
      <c r="AD2993" s="5">
        <v>44</v>
      </c>
      <c r="AE2993" s="5">
        <v>35</v>
      </c>
      <c r="AF2993" s="5">
        <v>0</v>
      </c>
      <c r="AG2993" s="6">
        <v>0</v>
      </c>
      <c r="AH2993" s="6">
        <v>79.545454545454547</v>
      </c>
      <c r="AI2993" s="3"/>
      <c r="AJ2993" s="3"/>
    </row>
    <row r="2994" spans="1:36" hidden="1" x14ac:dyDescent="0.2">
      <c r="A2994" s="1" t="str">
        <f t="shared" si="46"/>
        <v>HerefordshireBangladeshi</v>
      </c>
      <c r="B2994" s="3" t="s">
        <v>83</v>
      </c>
      <c r="C2994" s="3" t="s">
        <v>804</v>
      </c>
      <c r="D2994" s="3" t="s">
        <v>712</v>
      </c>
      <c r="E2994" s="5">
        <v>32</v>
      </c>
      <c r="F2994" s="5">
        <v>0</v>
      </c>
      <c r="G2994" s="5">
        <v>0</v>
      </c>
      <c r="H2994" s="5">
        <v>0</v>
      </c>
      <c r="I2994" s="5">
        <v>0</v>
      </c>
      <c r="J2994" s="5">
        <v>0</v>
      </c>
      <c r="K2994" s="5">
        <v>5</v>
      </c>
      <c r="L2994" s="5">
        <v>0</v>
      </c>
      <c r="M2994" s="5">
        <v>7</v>
      </c>
      <c r="N2994" s="5">
        <v>0</v>
      </c>
      <c r="O2994" s="6">
        <v>0</v>
      </c>
      <c r="P2994" s="6">
        <v>0</v>
      </c>
      <c r="Q2994" s="6">
        <v>0</v>
      </c>
      <c r="R2994" s="6">
        <v>0</v>
      </c>
      <c r="S2994" s="6">
        <v>0</v>
      </c>
      <c r="T2994" s="6">
        <v>15.625</v>
      </c>
      <c r="U2994" s="6">
        <v>0</v>
      </c>
      <c r="V2994" s="6">
        <v>21.875</v>
      </c>
      <c r="W2994" s="6">
        <v>0</v>
      </c>
      <c r="X2994" s="5">
        <v>16</v>
      </c>
      <c r="Y2994" s="5">
        <v>14</v>
      </c>
      <c r="Z2994" s="5">
        <v>0</v>
      </c>
      <c r="AA2994" s="5">
        <v>0</v>
      </c>
      <c r="AB2994" s="5">
        <v>0</v>
      </c>
      <c r="AC2994" s="5">
        <v>0</v>
      </c>
      <c r="AD2994" s="5">
        <v>16</v>
      </c>
      <c r="AE2994" s="5">
        <v>14</v>
      </c>
      <c r="AF2994" s="5">
        <v>0</v>
      </c>
      <c r="AG2994" s="6">
        <v>0</v>
      </c>
      <c r="AH2994" s="6">
        <v>87.5</v>
      </c>
      <c r="AI2994" s="3"/>
      <c r="AJ2994" s="3"/>
    </row>
    <row r="2995" spans="1:36" hidden="1" x14ac:dyDescent="0.2">
      <c r="A2995" s="1" t="str">
        <f t="shared" si="46"/>
        <v>HerefordshireChinese</v>
      </c>
      <c r="B2995" s="3" t="s">
        <v>83</v>
      </c>
      <c r="C2995" s="3" t="s">
        <v>804</v>
      </c>
      <c r="D2995" s="3" t="s">
        <v>713</v>
      </c>
      <c r="E2995" s="5">
        <v>277</v>
      </c>
      <c r="F2995" s="5">
        <v>1</v>
      </c>
      <c r="G2995" s="5">
        <v>4</v>
      </c>
      <c r="H2995" s="5">
        <v>1</v>
      </c>
      <c r="I2995" s="5">
        <v>0</v>
      </c>
      <c r="J2995" s="5">
        <v>10</v>
      </c>
      <c r="K2995" s="5">
        <v>70</v>
      </c>
      <c r="L2995" s="5">
        <v>3</v>
      </c>
      <c r="M2995" s="5">
        <v>24</v>
      </c>
      <c r="N2995" s="5">
        <v>0</v>
      </c>
      <c r="O2995" s="6">
        <v>0.36101083032490977</v>
      </c>
      <c r="P2995" s="6">
        <v>1.4440433212996391</v>
      </c>
      <c r="Q2995" s="6">
        <v>0.36101083032490977</v>
      </c>
      <c r="R2995" s="6">
        <v>0</v>
      </c>
      <c r="S2995" s="6">
        <v>3.6101083032490973</v>
      </c>
      <c r="T2995" s="6">
        <v>25.270758122743683</v>
      </c>
      <c r="U2995" s="6">
        <v>1.0830324909747293</v>
      </c>
      <c r="V2995" s="6">
        <v>8.6642599277978345</v>
      </c>
      <c r="W2995" s="6">
        <v>0</v>
      </c>
      <c r="X2995" s="5">
        <v>114</v>
      </c>
      <c r="Y2995" s="5">
        <v>106</v>
      </c>
      <c r="Z2995" s="5">
        <v>2</v>
      </c>
      <c r="AA2995" s="5">
        <v>0</v>
      </c>
      <c r="AB2995" s="5">
        <v>0</v>
      </c>
      <c r="AC2995" s="5">
        <v>0</v>
      </c>
      <c r="AD2995" s="5">
        <v>114</v>
      </c>
      <c r="AE2995" s="5">
        <v>106</v>
      </c>
      <c r="AF2995" s="5">
        <v>2</v>
      </c>
      <c r="AG2995" s="6">
        <v>1.8867924528301887</v>
      </c>
      <c r="AH2995" s="6">
        <v>92.982456140350877</v>
      </c>
      <c r="AI2995" s="3"/>
      <c r="AJ2995" s="3"/>
    </row>
    <row r="2996" spans="1:36" hidden="1" x14ac:dyDescent="0.2">
      <c r="A2996" s="1" t="str">
        <f t="shared" si="46"/>
        <v>HerefordshireAsian Other</v>
      </c>
      <c r="B2996" s="3" t="s">
        <v>83</v>
      </c>
      <c r="C2996" s="3" t="s">
        <v>804</v>
      </c>
      <c r="D2996" s="3" t="s">
        <v>714</v>
      </c>
      <c r="E2996" s="5">
        <v>560</v>
      </c>
      <c r="F2996" s="5">
        <v>3</v>
      </c>
      <c r="G2996" s="5">
        <v>3</v>
      </c>
      <c r="H2996" s="5">
        <v>3</v>
      </c>
      <c r="I2996" s="5">
        <v>0</v>
      </c>
      <c r="J2996" s="5">
        <v>13</v>
      </c>
      <c r="K2996" s="5">
        <v>146</v>
      </c>
      <c r="L2996" s="5">
        <v>7</v>
      </c>
      <c r="M2996" s="5">
        <v>22</v>
      </c>
      <c r="N2996" s="5">
        <v>0</v>
      </c>
      <c r="O2996" s="6">
        <v>0.5357142857142857</v>
      </c>
      <c r="P2996" s="6">
        <v>0.5357142857142857</v>
      </c>
      <c r="Q2996" s="6">
        <v>0.5357142857142857</v>
      </c>
      <c r="R2996" s="6">
        <v>0</v>
      </c>
      <c r="S2996" s="6">
        <v>2.3214285714285716</v>
      </c>
      <c r="T2996" s="6">
        <v>26.071428571428573</v>
      </c>
      <c r="U2996" s="6">
        <v>1.25</v>
      </c>
      <c r="V2996" s="6">
        <v>3.9285714285714284</v>
      </c>
      <c r="W2996" s="6">
        <v>0</v>
      </c>
      <c r="X2996" s="5">
        <v>300</v>
      </c>
      <c r="Y2996" s="5">
        <v>261</v>
      </c>
      <c r="Z2996" s="5">
        <v>14</v>
      </c>
      <c r="AA2996" s="5">
        <v>0</v>
      </c>
      <c r="AB2996" s="5">
        <v>0</v>
      </c>
      <c r="AC2996" s="5">
        <v>0</v>
      </c>
      <c r="AD2996" s="5">
        <v>300</v>
      </c>
      <c r="AE2996" s="5">
        <v>261</v>
      </c>
      <c r="AF2996" s="5">
        <v>14</v>
      </c>
      <c r="AG2996" s="6">
        <v>5.3639846743295019</v>
      </c>
      <c r="AH2996" s="6">
        <v>87</v>
      </c>
      <c r="AI2996" s="3"/>
      <c r="AJ2996" s="3"/>
    </row>
    <row r="2997" spans="1:36" hidden="1" x14ac:dyDescent="0.2">
      <c r="A2997" s="1" t="str">
        <f t="shared" si="46"/>
        <v>HerefordshireBlack African</v>
      </c>
      <c r="B2997" s="3" t="s">
        <v>83</v>
      </c>
      <c r="C2997" s="3" t="s">
        <v>804</v>
      </c>
      <c r="D2997" s="3" t="s">
        <v>715</v>
      </c>
      <c r="E2997" s="5">
        <v>160</v>
      </c>
      <c r="F2997" s="5">
        <v>6</v>
      </c>
      <c r="G2997" s="5">
        <v>7</v>
      </c>
      <c r="H2997" s="5">
        <v>6</v>
      </c>
      <c r="I2997" s="5">
        <v>0</v>
      </c>
      <c r="J2997" s="5">
        <v>11</v>
      </c>
      <c r="K2997" s="5">
        <v>41</v>
      </c>
      <c r="L2997" s="5">
        <v>6</v>
      </c>
      <c r="M2997" s="5">
        <v>2</v>
      </c>
      <c r="N2997" s="5">
        <v>0</v>
      </c>
      <c r="O2997" s="6">
        <v>3.75</v>
      </c>
      <c r="P2997" s="6">
        <v>4.375</v>
      </c>
      <c r="Q2997" s="6">
        <v>3.75</v>
      </c>
      <c r="R2997" s="6">
        <v>0</v>
      </c>
      <c r="S2997" s="6">
        <v>6.875</v>
      </c>
      <c r="T2997" s="6">
        <v>25.625</v>
      </c>
      <c r="U2997" s="6">
        <v>3.75</v>
      </c>
      <c r="V2997" s="6">
        <v>1.25</v>
      </c>
      <c r="W2997" s="6">
        <v>0</v>
      </c>
      <c r="X2997" s="5">
        <v>68</v>
      </c>
      <c r="Y2997" s="5">
        <v>60</v>
      </c>
      <c r="Z2997" s="5">
        <v>4</v>
      </c>
      <c r="AA2997" s="5">
        <v>0</v>
      </c>
      <c r="AB2997" s="5">
        <v>0</v>
      </c>
      <c r="AC2997" s="5">
        <v>0</v>
      </c>
      <c r="AD2997" s="5">
        <v>68</v>
      </c>
      <c r="AE2997" s="5">
        <v>60</v>
      </c>
      <c r="AF2997" s="5">
        <v>4</v>
      </c>
      <c r="AG2997" s="6">
        <v>6.666666666666667</v>
      </c>
      <c r="AH2997" s="6">
        <v>88.235294117647058</v>
      </c>
      <c r="AI2997" s="3"/>
      <c r="AJ2997" s="3"/>
    </row>
    <row r="2998" spans="1:36" hidden="1" x14ac:dyDescent="0.2">
      <c r="A2998" s="1" t="str">
        <f t="shared" si="46"/>
        <v>HerefordshireBlack Caribbean</v>
      </c>
      <c r="B2998" s="3" t="s">
        <v>83</v>
      </c>
      <c r="C2998" s="3" t="s">
        <v>804</v>
      </c>
      <c r="D2998" s="3" t="s">
        <v>716</v>
      </c>
      <c r="E2998" s="5">
        <v>103</v>
      </c>
      <c r="F2998" s="5">
        <v>1</v>
      </c>
      <c r="G2998" s="5">
        <v>1</v>
      </c>
      <c r="H2998" s="5">
        <v>1</v>
      </c>
      <c r="I2998" s="5">
        <v>0</v>
      </c>
      <c r="J2998" s="5">
        <v>1</v>
      </c>
      <c r="K2998" s="5">
        <v>20</v>
      </c>
      <c r="L2998" s="5">
        <v>1</v>
      </c>
      <c r="M2998" s="5">
        <v>5</v>
      </c>
      <c r="N2998" s="5">
        <v>0</v>
      </c>
      <c r="O2998" s="6">
        <v>0.970873786407767</v>
      </c>
      <c r="P2998" s="6">
        <v>0.970873786407767</v>
      </c>
      <c r="Q2998" s="6">
        <v>0.970873786407767</v>
      </c>
      <c r="R2998" s="6">
        <v>0</v>
      </c>
      <c r="S2998" s="6">
        <v>0.970873786407767</v>
      </c>
      <c r="T2998" s="6">
        <v>19.417475728155338</v>
      </c>
      <c r="U2998" s="6">
        <v>0.970873786407767</v>
      </c>
      <c r="V2998" s="6">
        <v>4.8543689320388346</v>
      </c>
      <c r="W2998" s="6">
        <v>0</v>
      </c>
      <c r="X2998" s="5">
        <v>50</v>
      </c>
      <c r="Y2998" s="5">
        <v>42</v>
      </c>
      <c r="Z2998" s="5">
        <v>2</v>
      </c>
      <c r="AA2998" s="5">
        <v>0</v>
      </c>
      <c r="AB2998" s="5">
        <v>0</v>
      </c>
      <c r="AC2998" s="5">
        <v>0</v>
      </c>
      <c r="AD2998" s="5">
        <v>50</v>
      </c>
      <c r="AE2998" s="5">
        <v>42</v>
      </c>
      <c r="AF2998" s="5">
        <v>2</v>
      </c>
      <c r="AG2998" s="6">
        <v>4.7619047619047619</v>
      </c>
      <c r="AH2998" s="6">
        <v>84</v>
      </c>
      <c r="AI2998" s="3"/>
      <c r="AJ2998" s="3"/>
    </row>
    <row r="2999" spans="1:36" hidden="1" x14ac:dyDescent="0.2">
      <c r="A2999" s="1" t="str">
        <f t="shared" si="46"/>
        <v>HerefordshireBlack Other</v>
      </c>
      <c r="B2999" s="3" t="s">
        <v>83</v>
      </c>
      <c r="C2999" s="3" t="s">
        <v>804</v>
      </c>
      <c r="D2999" s="3" t="s">
        <v>717</v>
      </c>
      <c r="E2999" s="5">
        <v>68</v>
      </c>
      <c r="F2999" s="5">
        <v>0</v>
      </c>
      <c r="G2999" s="5">
        <v>0</v>
      </c>
      <c r="H2999" s="5">
        <v>0</v>
      </c>
      <c r="I2999" s="5">
        <v>0</v>
      </c>
      <c r="J2999" s="5">
        <v>0</v>
      </c>
      <c r="K2999" s="5">
        <v>13</v>
      </c>
      <c r="L2999" s="5">
        <v>0</v>
      </c>
      <c r="M2999" s="5">
        <v>3</v>
      </c>
      <c r="N2999" s="5">
        <v>0</v>
      </c>
      <c r="O2999" s="6">
        <v>0</v>
      </c>
      <c r="P2999" s="6">
        <v>0</v>
      </c>
      <c r="Q2999" s="6">
        <v>0</v>
      </c>
      <c r="R2999" s="6">
        <v>0</v>
      </c>
      <c r="S2999" s="6">
        <v>0</v>
      </c>
      <c r="T2999" s="6">
        <v>19.117647058823529</v>
      </c>
      <c r="U2999" s="6">
        <v>0</v>
      </c>
      <c r="V2999" s="6">
        <v>4.4117647058823533</v>
      </c>
      <c r="W2999" s="6">
        <v>0</v>
      </c>
      <c r="X2999" s="5">
        <v>28</v>
      </c>
      <c r="Y2999" s="5">
        <v>17</v>
      </c>
      <c r="Z2999" s="5">
        <v>1</v>
      </c>
      <c r="AA2999" s="5">
        <v>0</v>
      </c>
      <c r="AB2999" s="5">
        <v>0</v>
      </c>
      <c r="AC2999" s="5">
        <v>0</v>
      </c>
      <c r="AD2999" s="5">
        <v>28</v>
      </c>
      <c r="AE2999" s="5">
        <v>17</v>
      </c>
      <c r="AF2999" s="5">
        <v>1</v>
      </c>
      <c r="AG2999" s="6">
        <v>5.882352941176471</v>
      </c>
      <c r="AH2999" s="6">
        <v>60.714285714285715</v>
      </c>
      <c r="AI2999" s="3"/>
      <c r="AJ2999" s="3"/>
    </row>
    <row r="3000" spans="1:36" hidden="1" x14ac:dyDescent="0.2">
      <c r="A3000" s="1" t="str">
        <f t="shared" si="46"/>
        <v>HerefordshireArab</v>
      </c>
      <c r="B3000" s="3" t="s">
        <v>83</v>
      </c>
      <c r="C3000" s="3" t="s">
        <v>804</v>
      </c>
      <c r="D3000" s="3" t="s">
        <v>699</v>
      </c>
      <c r="E3000" s="5">
        <v>105</v>
      </c>
      <c r="F3000" s="5">
        <v>0</v>
      </c>
      <c r="G3000" s="5">
        <v>0</v>
      </c>
      <c r="H3000" s="5">
        <v>0</v>
      </c>
      <c r="I3000" s="5">
        <v>0</v>
      </c>
      <c r="J3000" s="5">
        <v>0</v>
      </c>
      <c r="K3000" s="5">
        <v>3</v>
      </c>
      <c r="L3000" s="5">
        <v>4</v>
      </c>
      <c r="M3000" s="5">
        <v>11</v>
      </c>
      <c r="N3000" s="5">
        <v>0</v>
      </c>
      <c r="O3000" s="6">
        <v>0</v>
      </c>
      <c r="P3000" s="6">
        <v>0</v>
      </c>
      <c r="Q3000" s="6">
        <v>0</v>
      </c>
      <c r="R3000" s="6">
        <v>0</v>
      </c>
      <c r="S3000" s="6">
        <v>0</v>
      </c>
      <c r="T3000" s="6">
        <v>2.8571428571428572</v>
      </c>
      <c r="U3000" s="6">
        <v>3.8095238095238093</v>
      </c>
      <c r="V3000" s="6">
        <v>10.476190476190476</v>
      </c>
      <c r="W3000" s="6">
        <v>0</v>
      </c>
      <c r="X3000" s="5">
        <v>31</v>
      </c>
      <c r="Y3000" s="5">
        <v>23</v>
      </c>
      <c r="Z3000" s="5">
        <v>2</v>
      </c>
      <c r="AA3000" s="5">
        <v>0</v>
      </c>
      <c r="AB3000" s="5">
        <v>0</v>
      </c>
      <c r="AC3000" s="5">
        <v>0</v>
      </c>
      <c r="AD3000" s="5">
        <v>31</v>
      </c>
      <c r="AE3000" s="5">
        <v>23</v>
      </c>
      <c r="AF3000" s="5">
        <v>2</v>
      </c>
      <c r="AG3000" s="6">
        <v>8.695652173913043</v>
      </c>
      <c r="AH3000" s="6">
        <v>74.193548387096769</v>
      </c>
      <c r="AI3000" s="3"/>
      <c r="AJ3000" s="3"/>
    </row>
    <row r="3001" spans="1:36" hidden="1" x14ac:dyDescent="0.2">
      <c r="A3001" s="1" t="str">
        <f t="shared" si="46"/>
        <v>HerefordshireOther</v>
      </c>
      <c r="B3001" s="3" t="s">
        <v>83</v>
      </c>
      <c r="C3001" s="3" t="s">
        <v>804</v>
      </c>
      <c r="D3001" s="3" t="s">
        <v>718</v>
      </c>
      <c r="E3001" s="5">
        <v>163</v>
      </c>
      <c r="F3001" s="5">
        <v>0</v>
      </c>
      <c r="G3001" s="5">
        <v>0</v>
      </c>
      <c r="H3001" s="5">
        <v>0</v>
      </c>
      <c r="I3001" s="5">
        <v>0</v>
      </c>
      <c r="J3001" s="5">
        <v>3</v>
      </c>
      <c r="K3001" s="5">
        <v>36</v>
      </c>
      <c r="L3001" s="5">
        <v>0</v>
      </c>
      <c r="M3001" s="5">
        <v>14</v>
      </c>
      <c r="N3001" s="5">
        <v>0</v>
      </c>
      <c r="O3001" s="6">
        <v>0</v>
      </c>
      <c r="P3001" s="6">
        <v>0</v>
      </c>
      <c r="Q3001" s="6">
        <v>0</v>
      </c>
      <c r="R3001" s="6">
        <v>0</v>
      </c>
      <c r="S3001" s="6">
        <v>1.8404907975460123</v>
      </c>
      <c r="T3001" s="6">
        <v>22.085889570552148</v>
      </c>
      <c r="U3001" s="6">
        <v>0</v>
      </c>
      <c r="V3001" s="6">
        <v>8.5889570552147241</v>
      </c>
      <c r="W3001" s="6">
        <v>0</v>
      </c>
      <c r="X3001" s="5">
        <v>78</v>
      </c>
      <c r="Y3001" s="5">
        <v>67</v>
      </c>
      <c r="Z3001" s="5">
        <v>5</v>
      </c>
      <c r="AA3001" s="5">
        <v>0</v>
      </c>
      <c r="AB3001" s="5">
        <v>0</v>
      </c>
      <c r="AC3001" s="5">
        <v>0</v>
      </c>
      <c r="AD3001" s="5">
        <v>78</v>
      </c>
      <c r="AE3001" s="5">
        <v>67</v>
      </c>
      <c r="AF3001" s="5">
        <v>5</v>
      </c>
      <c r="AG3001" s="6">
        <v>7.4626865671641793</v>
      </c>
      <c r="AH3001" s="6">
        <v>85.897435897435898</v>
      </c>
      <c r="AI3001" s="3"/>
      <c r="AJ3001" s="3"/>
    </row>
    <row r="3002" spans="1:36" x14ac:dyDescent="0.2">
      <c r="A3002" s="1" t="str">
        <f t="shared" si="46"/>
        <v>HertsmereAll people</v>
      </c>
      <c r="B3002" s="3" t="s">
        <v>305</v>
      </c>
      <c r="C3002" s="3" t="s">
        <v>306</v>
      </c>
      <c r="D3002" s="3" t="s">
        <v>700</v>
      </c>
      <c r="E3002" s="5">
        <v>100031</v>
      </c>
      <c r="F3002" s="5">
        <v>0</v>
      </c>
      <c r="G3002" s="5">
        <v>1604</v>
      </c>
      <c r="H3002" s="5">
        <v>0</v>
      </c>
      <c r="I3002" s="5">
        <v>0</v>
      </c>
      <c r="J3002" s="5">
        <v>0</v>
      </c>
      <c r="K3002" s="5">
        <v>14347</v>
      </c>
      <c r="L3002" s="5">
        <v>0</v>
      </c>
      <c r="M3002" s="5">
        <v>0</v>
      </c>
      <c r="N3002" s="5">
        <v>0</v>
      </c>
      <c r="O3002" s="6">
        <v>0</v>
      </c>
      <c r="P3002" s="6">
        <v>1.6035029140966301</v>
      </c>
      <c r="Q3002" s="6">
        <v>0</v>
      </c>
      <c r="R3002" s="6">
        <v>0</v>
      </c>
      <c r="S3002" s="6">
        <v>0</v>
      </c>
      <c r="T3002" s="6">
        <v>14.342553808319421</v>
      </c>
      <c r="U3002" s="6">
        <v>0</v>
      </c>
      <c r="V3002" s="6">
        <v>0</v>
      </c>
      <c r="W3002" s="6">
        <v>0</v>
      </c>
      <c r="X3002" s="5">
        <v>33759</v>
      </c>
      <c r="Y3002" s="5">
        <v>29695</v>
      </c>
      <c r="Z3002" s="5">
        <v>1414</v>
      </c>
      <c r="AA3002" s="5">
        <v>0</v>
      </c>
      <c r="AB3002" s="5">
        <v>0</v>
      </c>
      <c r="AC3002" s="5">
        <v>0</v>
      </c>
      <c r="AD3002" s="5">
        <v>33759</v>
      </c>
      <c r="AE3002" s="5">
        <v>29695</v>
      </c>
      <c r="AF3002" s="5">
        <v>1414</v>
      </c>
      <c r="AG3002" s="6">
        <v>4.7617444014143793</v>
      </c>
      <c r="AH3002" s="6">
        <v>87.961728724192071</v>
      </c>
      <c r="AI3002" s="3"/>
      <c r="AJ3002" s="3"/>
    </row>
    <row r="3003" spans="1:36" hidden="1" x14ac:dyDescent="0.2">
      <c r="A3003" s="1" t="str">
        <f t="shared" si="46"/>
        <v>HertsmereWhite British</v>
      </c>
      <c r="B3003" s="3" t="s">
        <v>305</v>
      </c>
      <c r="C3003" s="3" t="s">
        <v>306</v>
      </c>
      <c r="D3003" s="3" t="s">
        <v>701</v>
      </c>
      <c r="E3003" s="5">
        <v>75750</v>
      </c>
      <c r="F3003" s="5">
        <v>0</v>
      </c>
      <c r="G3003" s="5">
        <v>1154</v>
      </c>
      <c r="H3003" s="5">
        <v>0</v>
      </c>
      <c r="I3003" s="5">
        <v>0</v>
      </c>
      <c r="J3003" s="5">
        <v>0</v>
      </c>
      <c r="K3003" s="5">
        <v>11083</v>
      </c>
      <c r="L3003" s="5">
        <v>0</v>
      </c>
      <c r="M3003" s="5">
        <v>0</v>
      </c>
      <c r="N3003" s="5">
        <v>0</v>
      </c>
      <c r="O3003" s="6">
        <v>0</v>
      </c>
      <c r="P3003" s="6">
        <v>1.5234323432343235</v>
      </c>
      <c r="Q3003" s="6">
        <v>0</v>
      </c>
      <c r="R3003" s="6">
        <v>0</v>
      </c>
      <c r="S3003" s="6">
        <v>0</v>
      </c>
      <c r="T3003" s="6">
        <v>14.63102310231023</v>
      </c>
      <c r="U3003" s="6">
        <v>0</v>
      </c>
      <c r="V3003" s="6">
        <v>0</v>
      </c>
      <c r="W3003" s="6">
        <v>0</v>
      </c>
      <c r="X3003" s="5">
        <v>23398</v>
      </c>
      <c r="Y3003" s="5">
        <v>20572</v>
      </c>
      <c r="Z3003" s="5">
        <v>929</v>
      </c>
      <c r="AA3003" s="5">
        <v>0</v>
      </c>
      <c r="AB3003" s="5">
        <v>0</v>
      </c>
      <c r="AC3003" s="5">
        <v>0</v>
      </c>
      <c r="AD3003" s="5">
        <v>23398</v>
      </c>
      <c r="AE3003" s="5">
        <v>20572</v>
      </c>
      <c r="AF3003" s="5">
        <v>929</v>
      </c>
      <c r="AG3003" s="6">
        <v>4.5158467820338322</v>
      </c>
      <c r="AH3003" s="6">
        <v>87.922044619198218</v>
      </c>
      <c r="AI3003" s="3"/>
      <c r="AJ3003" s="3"/>
    </row>
    <row r="3004" spans="1:36" hidden="1" x14ac:dyDescent="0.2">
      <c r="A3004" s="1" t="str">
        <f t="shared" si="46"/>
        <v>HertsmereMinorities - all other than White British</v>
      </c>
      <c r="B3004" s="3" t="s">
        <v>305</v>
      </c>
      <c r="C3004" s="3" t="s">
        <v>306</v>
      </c>
      <c r="D3004" s="3" t="s">
        <v>702</v>
      </c>
      <c r="E3004" s="5">
        <v>24281</v>
      </c>
      <c r="F3004" s="5">
        <v>0</v>
      </c>
      <c r="G3004" s="5">
        <v>450</v>
      </c>
      <c r="H3004" s="5">
        <v>0</v>
      </c>
      <c r="I3004" s="5">
        <v>0</v>
      </c>
      <c r="J3004" s="5">
        <v>0</v>
      </c>
      <c r="K3004" s="5">
        <v>3264</v>
      </c>
      <c r="L3004" s="5">
        <v>0</v>
      </c>
      <c r="M3004" s="5">
        <v>0</v>
      </c>
      <c r="N3004" s="5">
        <v>0</v>
      </c>
      <c r="O3004" s="6">
        <v>0</v>
      </c>
      <c r="P3004" s="6">
        <v>1.8533009348873606</v>
      </c>
      <c r="Q3004" s="6">
        <v>0</v>
      </c>
      <c r="R3004" s="6">
        <v>0</v>
      </c>
      <c r="S3004" s="6">
        <v>0</v>
      </c>
      <c r="T3004" s="6">
        <v>13.442609447716322</v>
      </c>
      <c r="U3004" s="6">
        <v>0</v>
      </c>
      <c r="V3004" s="6">
        <v>0</v>
      </c>
      <c r="W3004" s="6">
        <v>0</v>
      </c>
      <c r="X3004" s="5">
        <v>10361</v>
      </c>
      <c r="Y3004" s="5">
        <v>9123</v>
      </c>
      <c r="Z3004" s="5">
        <v>485</v>
      </c>
      <c r="AA3004" s="5">
        <v>0</v>
      </c>
      <c r="AB3004" s="5">
        <v>0</v>
      </c>
      <c r="AC3004" s="5">
        <v>0</v>
      </c>
      <c r="AD3004" s="5">
        <v>10361</v>
      </c>
      <c r="AE3004" s="5">
        <v>9123</v>
      </c>
      <c r="AF3004" s="5">
        <v>485</v>
      </c>
      <c r="AG3004" s="6">
        <v>5.316233695056451</v>
      </c>
      <c r="AH3004" s="6">
        <v>88.05134639513561</v>
      </c>
      <c r="AI3004" s="3"/>
      <c r="AJ3004" s="3"/>
    </row>
    <row r="3005" spans="1:36" hidden="1" x14ac:dyDescent="0.2">
      <c r="A3005" s="1" t="str">
        <f t="shared" si="46"/>
        <v>HertsmereWhite Irish</v>
      </c>
      <c r="B3005" s="3" t="s">
        <v>305</v>
      </c>
      <c r="C3005" s="3" t="s">
        <v>306</v>
      </c>
      <c r="D3005" s="3" t="s">
        <v>703</v>
      </c>
      <c r="E3005" s="5">
        <v>2130</v>
      </c>
      <c r="F3005" s="5">
        <v>0</v>
      </c>
      <c r="G3005" s="5">
        <v>37</v>
      </c>
      <c r="H3005" s="5">
        <v>0</v>
      </c>
      <c r="I3005" s="5">
        <v>0</v>
      </c>
      <c r="J3005" s="5">
        <v>0</v>
      </c>
      <c r="K3005" s="5">
        <v>308</v>
      </c>
      <c r="L3005" s="5">
        <v>0</v>
      </c>
      <c r="M3005" s="5">
        <v>0</v>
      </c>
      <c r="N3005" s="5">
        <v>0</v>
      </c>
      <c r="O3005" s="6">
        <v>0</v>
      </c>
      <c r="P3005" s="6">
        <v>1.7370892018779343</v>
      </c>
      <c r="Q3005" s="6">
        <v>0</v>
      </c>
      <c r="R3005" s="6">
        <v>0</v>
      </c>
      <c r="S3005" s="6">
        <v>0</v>
      </c>
      <c r="T3005" s="6">
        <v>14.460093896713616</v>
      </c>
      <c r="U3005" s="6">
        <v>0</v>
      </c>
      <c r="V3005" s="6">
        <v>0</v>
      </c>
      <c r="W3005" s="6">
        <v>0</v>
      </c>
      <c r="X3005" s="5">
        <v>732</v>
      </c>
      <c r="Y3005" s="5">
        <v>671</v>
      </c>
      <c r="Z3005" s="5">
        <v>27</v>
      </c>
      <c r="AA3005" s="5">
        <v>0</v>
      </c>
      <c r="AB3005" s="5">
        <v>0</v>
      </c>
      <c r="AC3005" s="5">
        <v>0</v>
      </c>
      <c r="AD3005" s="5">
        <v>732</v>
      </c>
      <c r="AE3005" s="5">
        <v>671</v>
      </c>
      <c r="AF3005" s="5">
        <v>27</v>
      </c>
      <c r="AG3005" s="6">
        <v>4.0238450074515653</v>
      </c>
      <c r="AH3005" s="6">
        <v>91.666666666666671</v>
      </c>
      <c r="AI3005" s="3"/>
      <c r="AJ3005" s="3"/>
    </row>
    <row r="3006" spans="1:36" hidden="1" x14ac:dyDescent="0.2">
      <c r="A3006" s="1" t="str">
        <f t="shared" si="46"/>
        <v>HertsmereWhite Gyspy or Irish Traveller</v>
      </c>
      <c r="B3006" s="3" t="s">
        <v>305</v>
      </c>
      <c r="C3006" s="3" t="s">
        <v>306</v>
      </c>
      <c r="D3006" s="3" t="s">
        <v>704</v>
      </c>
      <c r="E3006" s="5">
        <v>154</v>
      </c>
      <c r="F3006" s="5">
        <v>0</v>
      </c>
      <c r="G3006" s="5">
        <v>0</v>
      </c>
      <c r="H3006" s="5">
        <v>0</v>
      </c>
      <c r="I3006" s="5">
        <v>0</v>
      </c>
      <c r="J3006" s="5">
        <v>0</v>
      </c>
      <c r="K3006" s="5">
        <v>69</v>
      </c>
      <c r="L3006" s="5">
        <v>0</v>
      </c>
      <c r="M3006" s="5">
        <v>0</v>
      </c>
      <c r="N3006" s="5">
        <v>0</v>
      </c>
      <c r="O3006" s="6">
        <v>0</v>
      </c>
      <c r="P3006" s="6">
        <v>0</v>
      </c>
      <c r="Q3006" s="6">
        <v>0</v>
      </c>
      <c r="R3006" s="6">
        <v>0</v>
      </c>
      <c r="S3006" s="6">
        <v>0</v>
      </c>
      <c r="T3006" s="6">
        <v>44.805194805194802</v>
      </c>
      <c r="U3006" s="6">
        <v>0</v>
      </c>
      <c r="V3006" s="6">
        <v>0</v>
      </c>
      <c r="W3006" s="6">
        <v>0</v>
      </c>
      <c r="X3006" s="5">
        <v>42</v>
      </c>
      <c r="Y3006" s="5">
        <v>23</v>
      </c>
      <c r="Z3006" s="5">
        <v>7</v>
      </c>
      <c r="AA3006" s="5">
        <v>0</v>
      </c>
      <c r="AB3006" s="5">
        <v>0</v>
      </c>
      <c r="AC3006" s="5">
        <v>0</v>
      </c>
      <c r="AD3006" s="5">
        <v>42</v>
      </c>
      <c r="AE3006" s="5">
        <v>23</v>
      </c>
      <c r="AF3006" s="5">
        <v>7</v>
      </c>
      <c r="AG3006" s="6">
        <v>30.434782608695652</v>
      </c>
      <c r="AH3006" s="6">
        <v>54.761904761904759</v>
      </c>
      <c r="AI3006" s="3"/>
      <c r="AJ3006" s="3"/>
    </row>
    <row r="3007" spans="1:36" hidden="1" x14ac:dyDescent="0.2">
      <c r="A3007" s="1" t="str">
        <f t="shared" si="46"/>
        <v>HertsmereWhite Other</v>
      </c>
      <c r="B3007" s="3" t="s">
        <v>305</v>
      </c>
      <c r="C3007" s="3" t="s">
        <v>306</v>
      </c>
      <c r="D3007" s="3" t="s">
        <v>705</v>
      </c>
      <c r="E3007" s="5">
        <v>7029</v>
      </c>
      <c r="F3007" s="5">
        <v>0</v>
      </c>
      <c r="G3007" s="5">
        <v>89</v>
      </c>
      <c r="H3007" s="5">
        <v>0</v>
      </c>
      <c r="I3007" s="5">
        <v>0</v>
      </c>
      <c r="J3007" s="5">
        <v>0</v>
      </c>
      <c r="K3007" s="5">
        <v>943</v>
      </c>
      <c r="L3007" s="5">
        <v>0</v>
      </c>
      <c r="M3007" s="5">
        <v>0</v>
      </c>
      <c r="N3007" s="5">
        <v>0</v>
      </c>
      <c r="O3007" s="6">
        <v>0</v>
      </c>
      <c r="P3007" s="6">
        <v>1.2661829563238014</v>
      </c>
      <c r="Q3007" s="6">
        <v>0</v>
      </c>
      <c r="R3007" s="6">
        <v>0</v>
      </c>
      <c r="S3007" s="6">
        <v>0</v>
      </c>
      <c r="T3007" s="6">
        <v>13.415848627116233</v>
      </c>
      <c r="U3007" s="6">
        <v>0</v>
      </c>
      <c r="V3007" s="6">
        <v>0</v>
      </c>
      <c r="W3007" s="6">
        <v>0</v>
      </c>
      <c r="X3007" s="5">
        <v>3615</v>
      </c>
      <c r="Y3007" s="5">
        <v>3207</v>
      </c>
      <c r="Z3007" s="5">
        <v>154</v>
      </c>
      <c r="AA3007" s="5">
        <v>0</v>
      </c>
      <c r="AB3007" s="5">
        <v>0</v>
      </c>
      <c r="AC3007" s="5">
        <v>0</v>
      </c>
      <c r="AD3007" s="5">
        <v>3615</v>
      </c>
      <c r="AE3007" s="5">
        <v>3207</v>
      </c>
      <c r="AF3007" s="5">
        <v>154</v>
      </c>
      <c r="AG3007" s="6">
        <v>4.8019956345494235</v>
      </c>
      <c r="AH3007" s="6">
        <v>88.713692946058089</v>
      </c>
      <c r="AI3007" s="3"/>
      <c r="AJ3007" s="3"/>
    </row>
    <row r="3008" spans="1:36" hidden="1" x14ac:dyDescent="0.2">
      <c r="A3008" s="1" t="str">
        <f t="shared" si="46"/>
        <v>HertsmereMixed White and Black Caribbean</v>
      </c>
      <c r="B3008" s="3" t="s">
        <v>305</v>
      </c>
      <c r="C3008" s="3" t="s">
        <v>306</v>
      </c>
      <c r="D3008" s="3" t="s">
        <v>706</v>
      </c>
      <c r="E3008" s="5">
        <v>678</v>
      </c>
      <c r="F3008" s="5">
        <v>0</v>
      </c>
      <c r="G3008" s="5">
        <v>32</v>
      </c>
      <c r="H3008" s="5">
        <v>0</v>
      </c>
      <c r="I3008" s="5">
        <v>0</v>
      </c>
      <c r="J3008" s="5">
        <v>0</v>
      </c>
      <c r="K3008" s="5">
        <v>127</v>
      </c>
      <c r="L3008" s="5">
        <v>0</v>
      </c>
      <c r="M3008" s="5">
        <v>0</v>
      </c>
      <c r="N3008" s="5">
        <v>0</v>
      </c>
      <c r="O3008" s="6">
        <v>0</v>
      </c>
      <c r="P3008" s="6">
        <v>4.71976401179941</v>
      </c>
      <c r="Q3008" s="6">
        <v>0</v>
      </c>
      <c r="R3008" s="6">
        <v>0</v>
      </c>
      <c r="S3008" s="6">
        <v>0</v>
      </c>
      <c r="T3008" s="6">
        <v>18.731563421828909</v>
      </c>
      <c r="U3008" s="6">
        <v>0</v>
      </c>
      <c r="V3008" s="6">
        <v>0</v>
      </c>
      <c r="W3008" s="6">
        <v>0</v>
      </c>
      <c r="X3008" s="5">
        <v>187</v>
      </c>
      <c r="Y3008" s="5">
        <v>157</v>
      </c>
      <c r="Z3008" s="5">
        <v>23</v>
      </c>
      <c r="AA3008" s="5">
        <v>0</v>
      </c>
      <c r="AB3008" s="5">
        <v>0</v>
      </c>
      <c r="AC3008" s="5">
        <v>0</v>
      </c>
      <c r="AD3008" s="5">
        <v>187</v>
      </c>
      <c r="AE3008" s="5">
        <v>157</v>
      </c>
      <c r="AF3008" s="5">
        <v>23</v>
      </c>
      <c r="AG3008" s="6">
        <v>14.64968152866242</v>
      </c>
      <c r="AH3008" s="6">
        <v>83.957219251336895</v>
      </c>
      <c r="AI3008" s="3"/>
      <c r="AJ3008" s="3"/>
    </row>
    <row r="3009" spans="1:36" hidden="1" x14ac:dyDescent="0.2">
      <c r="A3009" s="1" t="str">
        <f t="shared" si="46"/>
        <v>HertsmereMixed White and Black African</v>
      </c>
      <c r="B3009" s="3" t="s">
        <v>305</v>
      </c>
      <c r="C3009" s="3" t="s">
        <v>306</v>
      </c>
      <c r="D3009" s="3" t="s">
        <v>707</v>
      </c>
      <c r="E3009" s="5">
        <v>385</v>
      </c>
      <c r="F3009" s="5">
        <v>0</v>
      </c>
      <c r="G3009" s="5">
        <v>8</v>
      </c>
      <c r="H3009" s="5">
        <v>0</v>
      </c>
      <c r="I3009" s="5">
        <v>0</v>
      </c>
      <c r="J3009" s="5">
        <v>0</v>
      </c>
      <c r="K3009" s="5">
        <v>77</v>
      </c>
      <c r="L3009" s="5">
        <v>0</v>
      </c>
      <c r="M3009" s="5">
        <v>0</v>
      </c>
      <c r="N3009" s="5">
        <v>0</v>
      </c>
      <c r="O3009" s="6">
        <v>0</v>
      </c>
      <c r="P3009" s="6">
        <v>2.0779220779220777</v>
      </c>
      <c r="Q3009" s="6">
        <v>0</v>
      </c>
      <c r="R3009" s="6">
        <v>0</v>
      </c>
      <c r="S3009" s="6">
        <v>0</v>
      </c>
      <c r="T3009" s="6">
        <v>20</v>
      </c>
      <c r="U3009" s="6">
        <v>0</v>
      </c>
      <c r="V3009" s="6">
        <v>0</v>
      </c>
      <c r="W3009" s="6">
        <v>0</v>
      </c>
      <c r="X3009" s="5">
        <v>112</v>
      </c>
      <c r="Y3009" s="5">
        <v>84</v>
      </c>
      <c r="Z3009" s="5">
        <v>6</v>
      </c>
      <c r="AA3009" s="5">
        <v>0</v>
      </c>
      <c r="AB3009" s="5">
        <v>0</v>
      </c>
      <c r="AC3009" s="5">
        <v>0</v>
      </c>
      <c r="AD3009" s="5">
        <v>112</v>
      </c>
      <c r="AE3009" s="5">
        <v>84</v>
      </c>
      <c r="AF3009" s="5">
        <v>6</v>
      </c>
      <c r="AG3009" s="6">
        <v>7.1428571428571432</v>
      </c>
      <c r="AH3009" s="6">
        <v>75</v>
      </c>
      <c r="AI3009" s="3"/>
      <c r="AJ3009" s="3"/>
    </row>
    <row r="3010" spans="1:36" hidden="1" x14ac:dyDescent="0.2">
      <c r="A3010" s="1" t="str">
        <f t="shared" ref="A3010:A3073" si="47">C3010&amp;D3010</f>
        <v>HertsmereMixed White and Asian</v>
      </c>
      <c r="B3010" s="3" t="s">
        <v>305</v>
      </c>
      <c r="C3010" s="3" t="s">
        <v>306</v>
      </c>
      <c r="D3010" s="3" t="s">
        <v>708</v>
      </c>
      <c r="E3010" s="5">
        <v>862</v>
      </c>
      <c r="F3010" s="5">
        <v>0</v>
      </c>
      <c r="G3010" s="5">
        <v>14</v>
      </c>
      <c r="H3010" s="5">
        <v>0</v>
      </c>
      <c r="I3010" s="5">
        <v>0</v>
      </c>
      <c r="J3010" s="5">
        <v>0</v>
      </c>
      <c r="K3010" s="5">
        <v>108</v>
      </c>
      <c r="L3010" s="5">
        <v>0</v>
      </c>
      <c r="M3010" s="5">
        <v>0</v>
      </c>
      <c r="N3010" s="5">
        <v>0</v>
      </c>
      <c r="O3010" s="6">
        <v>0</v>
      </c>
      <c r="P3010" s="6">
        <v>1.6241299303944317</v>
      </c>
      <c r="Q3010" s="6">
        <v>0</v>
      </c>
      <c r="R3010" s="6">
        <v>0</v>
      </c>
      <c r="S3010" s="6">
        <v>0</v>
      </c>
      <c r="T3010" s="6">
        <v>12.529002320185615</v>
      </c>
      <c r="U3010" s="6">
        <v>0</v>
      </c>
      <c r="V3010" s="6">
        <v>0</v>
      </c>
      <c r="W3010" s="6">
        <v>0</v>
      </c>
      <c r="X3010" s="5">
        <v>215</v>
      </c>
      <c r="Y3010" s="5">
        <v>194</v>
      </c>
      <c r="Z3010" s="5">
        <v>6</v>
      </c>
      <c r="AA3010" s="5">
        <v>0</v>
      </c>
      <c r="AB3010" s="5">
        <v>0</v>
      </c>
      <c r="AC3010" s="5">
        <v>0</v>
      </c>
      <c r="AD3010" s="5">
        <v>215</v>
      </c>
      <c r="AE3010" s="5">
        <v>194</v>
      </c>
      <c r="AF3010" s="5">
        <v>6</v>
      </c>
      <c r="AG3010" s="6">
        <v>3.0927835051546393</v>
      </c>
      <c r="AH3010" s="6">
        <v>90.232558139534888</v>
      </c>
      <c r="AI3010" s="3"/>
      <c r="AJ3010" s="3"/>
    </row>
    <row r="3011" spans="1:36" hidden="1" x14ac:dyDescent="0.2">
      <c r="A3011" s="1" t="str">
        <f t="shared" si="47"/>
        <v>HertsmereMixed Other</v>
      </c>
      <c r="B3011" s="3" t="s">
        <v>305</v>
      </c>
      <c r="C3011" s="3" t="s">
        <v>306</v>
      </c>
      <c r="D3011" s="3" t="s">
        <v>709</v>
      </c>
      <c r="E3011" s="5">
        <v>694</v>
      </c>
      <c r="F3011" s="5">
        <v>0</v>
      </c>
      <c r="G3011" s="5">
        <v>9</v>
      </c>
      <c r="H3011" s="5">
        <v>0</v>
      </c>
      <c r="I3011" s="5">
        <v>0</v>
      </c>
      <c r="J3011" s="5">
        <v>0</v>
      </c>
      <c r="K3011" s="5">
        <v>108</v>
      </c>
      <c r="L3011" s="5">
        <v>0</v>
      </c>
      <c r="M3011" s="5">
        <v>0</v>
      </c>
      <c r="N3011" s="5">
        <v>0</v>
      </c>
      <c r="O3011" s="6">
        <v>0</v>
      </c>
      <c r="P3011" s="6">
        <v>1.2968299711815563</v>
      </c>
      <c r="Q3011" s="6">
        <v>0</v>
      </c>
      <c r="R3011" s="6">
        <v>0</v>
      </c>
      <c r="S3011" s="6">
        <v>0</v>
      </c>
      <c r="T3011" s="6">
        <v>15.561959654178674</v>
      </c>
      <c r="U3011" s="6">
        <v>0</v>
      </c>
      <c r="V3011" s="6">
        <v>0</v>
      </c>
      <c r="W3011" s="6">
        <v>0</v>
      </c>
      <c r="X3011" s="5">
        <v>213</v>
      </c>
      <c r="Y3011" s="5">
        <v>185</v>
      </c>
      <c r="Z3011" s="5">
        <v>14</v>
      </c>
      <c r="AA3011" s="5">
        <v>0</v>
      </c>
      <c r="AB3011" s="5">
        <v>0</v>
      </c>
      <c r="AC3011" s="5">
        <v>0</v>
      </c>
      <c r="AD3011" s="5">
        <v>213</v>
      </c>
      <c r="AE3011" s="5">
        <v>185</v>
      </c>
      <c r="AF3011" s="5">
        <v>14</v>
      </c>
      <c r="AG3011" s="6">
        <v>7.5675675675675675</v>
      </c>
      <c r="AH3011" s="6">
        <v>86.854460093896719</v>
      </c>
      <c r="AI3011" s="3"/>
      <c r="AJ3011" s="3"/>
    </row>
    <row r="3012" spans="1:36" hidden="1" x14ac:dyDescent="0.2">
      <c r="A3012" s="1" t="str">
        <f t="shared" si="47"/>
        <v>HertsmereIndian</v>
      </c>
      <c r="B3012" s="3" t="s">
        <v>305</v>
      </c>
      <c r="C3012" s="3" t="s">
        <v>306</v>
      </c>
      <c r="D3012" s="3" t="s">
        <v>710</v>
      </c>
      <c r="E3012" s="5">
        <v>3723</v>
      </c>
      <c r="F3012" s="5">
        <v>0</v>
      </c>
      <c r="G3012" s="5">
        <v>24</v>
      </c>
      <c r="H3012" s="5">
        <v>0</v>
      </c>
      <c r="I3012" s="5">
        <v>0</v>
      </c>
      <c r="J3012" s="5">
        <v>0</v>
      </c>
      <c r="K3012" s="5">
        <v>397</v>
      </c>
      <c r="L3012" s="5">
        <v>0</v>
      </c>
      <c r="M3012" s="5">
        <v>0</v>
      </c>
      <c r="N3012" s="5">
        <v>0</v>
      </c>
      <c r="O3012" s="6">
        <v>0</v>
      </c>
      <c r="P3012" s="6">
        <v>0.64464141821112009</v>
      </c>
      <c r="Q3012" s="6">
        <v>0</v>
      </c>
      <c r="R3012" s="6">
        <v>0</v>
      </c>
      <c r="S3012" s="6">
        <v>0</v>
      </c>
      <c r="T3012" s="6">
        <v>10.66344345957561</v>
      </c>
      <c r="U3012" s="6">
        <v>0</v>
      </c>
      <c r="V3012" s="6">
        <v>0</v>
      </c>
      <c r="W3012" s="6">
        <v>0</v>
      </c>
      <c r="X3012" s="5">
        <v>1634</v>
      </c>
      <c r="Y3012" s="5">
        <v>1475</v>
      </c>
      <c r="Z3012" s="5">
        <v>56</v>
      </c>
      <c r="AA3012" s="5">
        <v>0</v>
      </c>
      <c r="AB3012" s="5">
        <v>0</v>
      </c>
      <c r="AC3012" s="5">
        <v>0</v>
      </c>
      <c r="AD3012" s="5">
        <v>1634</v>
      </c>
      <c r="AE3012" s="5">
        <v>1475</v>
      </c>
      <c r="AF3012" s="5">
        <v>56</v>
      </c>
      <c r="AG3012" s="6">
        <v>3.7966101694915255</v>
      </c>
      <c r="AH3012" s="6">
        <v>90.269277845777239</v>
      </c>
      <c r="AI3012" s="3"/>
      <c r="AJ3012" s="3"/>
    </row>
    <row r="3013" spans="1:36" hidden="1" x14ac:dyDescent="0.2">
      <c r="A3013" s="1" t="str">
        <f t="shared" si="47"/>
        <v>HertsmerePakistani</v>
      </c>
      <c r="B3013" s="3" t="s">
        <v>305</v>
      </c>
      <c r="C3013" s="3" t="s">
        <v>306</v>
      </c>
      <c r="D3013" s="3" t="s">
        <v>711</v>
      </c>
      <c r="E3013" s="5">
        <v>454</v>
      </c>
      <c r="F3013" s="5">
        <v>0</v>
      </c>
      <c r="G3013" s="5">
        <v>8</v>
      </c>
      <c r="H3013" s="5">
        <v>0</v>
      </c>
      <c r="I3013" s="5">
        <v>0</v>
      </c>
      <c r="J3013" s="5">
        <v>0</v>
      </c>
      <c r="K3013" s="5">
        <v>39</v>
      </c>
      <c r="L3013" s="5">
        <v>0</v>
      </c>
      <c r="M3013" s="5">
        <v>0</v>
      </c>
      <c r="N3013" s="5">
        <v>0</v>
      </c>
      <c r="O3013" s="6">
        <v>0</v>
      </c>
      <c r="P3013" s="6">
        <v>1.7621145374449338</v>
      </c>
      <c r="Q3013" s="6">
        <v>0</v>
      </c>
      <c r="R3013" s="6">
        <v>0</v>
      </c>
      <c r="S3013" s="6">
        <v>0</v>
      </c>
      <c r="T3013" s="6">
        <v>8.5903083700440526</v>
      </c>
      <c r="U3013" s="6">
        <v>0</v>
      </c>
      <c r="V3013" s="6">
        <v>0</v>
      </c>
      <c r="W3013" s="6">
        <v>0</v>
      </c>
      <c r="X3013" s="5">
        <v>202</v>
      </c>
      <c r="Y3013" s="5">
        <v>150</v>
      </c>
      <c r="Z3013" s="5">
        <v>8</v>
      </c>
      <c r="AA3013" s="5">
        <v>0</v>
      </c>
      <c r="AB3013" s="5">
        <v>0</v>
      </c>
      <c r="AC3013" s="5">
        <v>0</v>
      </c>
      <c r="AD3013" s="5">
        <v>202</v>
      </c>
      <c r="AE3013" s="5">
        <v>150</v>
      </c>
      <c r="AF3013" s="5">
        <v>8</v>
      </c>
      <c r="AG3013" s="6">
        <v>5.333333333333333</v>
      </c>
      <c r="AH3013" s="6">
        <v>74.257425742574256</v>
      </c>
      <c r="AI3013" s="3"/>
      <c r="AJ3013" s="3"/>
    </row>
    <row r="3014" spans="1:36" hidden="1" x14ac:dyDescent="0.2">
      <c r="A3014" s="1" t="str">
        <f t="shared" si="47"/>
        <v>HertsmereBangladeshi</v>
      </c>
      <c r="B3014" s="3" t="s">
        <v>305</v>
      </c>
      <c r="C3014" s="3" t="s">
        <v>306</v>
      </c>
      <c r="D3014" s="3" t="s">
        <v>712</v>
      </c>
      <c r="E3014" s="5">
        <v>232</v>
      </c>
      <c r="F3014" s="5">
        <v>0</v>
      </c>
      <c r="G3014" s="5">
        <v>12</v>
      </c>
      <c r="H3014" s="5">
        <v>0</v>
      </c>
      <c r="I3014" s="5">
        <v>0</v>
      </c>
      <c r="J3014" s="5">
        <v>0</v>
      </c>
      <c r="K3014" s="5">
        <v>34</v>
      </c>
      <c r="L3014" s="5">
        <v>0</v>
      </c>
      <c r="M3014" s="5">
        <v>0</v>
      </c>
      <c r="N3014" s="5">
        <v>0</v>
      </c>
      <c r="O3014" s="6">
        <v>0</v>
      </c>
      <c r="P3014" s="6">
        <v>5.1724137931034484</v>
      </c>
      <c r="Q3014" s="6">
        <v>0</v>
      </c>
      <c r="R3014" s="6">
        <v>0</v>
      </c>
      <c r="S3014" s="6">
        <v>0</v>
      </c>
      <c r="T3014" s="6">
        <v>14.655172413793103</v>
      </c>
      <c r="U3014" s="6">
        <v>0</v>
      </c>
      <c r="V3014" s="6">
        <v>0</v>
      </c>
      <c r="W3014" s="6">
        <v>0</v>
      </c>
      <c r="X3014" s="5">
        <v>95</v>
      </c>
      <c r="Y3014" s="5">
        <v>69</v>
      </c>
      <c r="Z3014" s="5">
        <v>2</v>
      </c>
      <c r="AA3014" s="5">
        <v>0</v>
      </c>
      <c r="AB3014" s="5">
        <v>0</v>
      </c>
      <c r="AC3014" s="5">
        <v>0</v>
      </c>
      <c r="AD3014" s="5">
        <v>95</v>
      </c>
      <c r="AE3014" s="5">
        <v>69</v>
      </c>
      <c r="AF3014" s="5">
        <v>2</v>
      </c>
      <c r="AG3014" s="6">
        <v>2.8985507246376812</v>
      </c>
      <c r="AH3014" s="6">
        <v>72.631578947368425</v>
      </c>
      <c r="AI3014" s="3"/>
      <c r="AJ3014" s="3"/>
    </row>
    <row r="3015" spans="1:36" hidden="1" x14ac:dyDescent="0.2">
      <c r="A3015" s="1" t="str">
        <f t="shared" si="47"/>
        <v>HertsmereChinese</v>
      </c>
      <c r="B3015" s="3" t="s">
        <v>305</v>
      </c>
      <c r="C3015" s="3" t="s">
        <v>306</v>
      </c>
      <c r="D3015" s="3" t="s">
        <v>713</v>
      </c>
      <c r="E3015" s="5">
        <v>918</v>
      </c>
      <c r="F3015" s="5">
        <v>0</v>
      </c>
      <c r="G3015" s="5">
        <v>2</v>
      </c>
      <c r="H3015" s="5">
        <v>0</v>
      </c>
      <c r="I3015" s="5">
        <v>0</v>
      </c>
      <c r="J3015" s="5">
        <v>0</v>
      </c>
      <c r="K3015" s="5">
        <v>103</v>
      </c>
      <c r="L3015" s="5">
        <v>0</v>
      </c>
      <c r="M3015" s="5">
        <v>0</v>
      </c>
      <c r="N3015" s="5">
        <v>0</v>
      </c>
      <c r="O3015" s="6">
        <v>0</v>
      </c>
      <c r="P3015" s="6">
        <v>0.2178649237472767</v>
      </c>
      <c r="Q3015" s="6">
        <v>0</v>
      </c>
      <c r="R3015" s="6">
        <v>0</v>
      </c>
      <c r="S3015" s="6">
        <v>0</v>
      </c>
      <c r="T3015" s="6">
        <v>11.22004357298475</v>
      </c>
      <c r="U3015" s="6">
        <v>0</v>
      </c>
      <c r="V3015" s="6">
        <v>0</v>
      </c>
      <c r="W3015" s="6">
        <v>0</v>
      </c>
      <c r="X3015" s="5">
        <v>346</v>
      </c>
      <c r="Y3015" s="5">
        <v>299</v>
      </c>
      <c r="Z3015" s="5">
        <v>13</v>
      </c>
      <c r="AA3015" s="5">
        <v>0</v>
      </c>
      <c r="AB3015" s="5">
        <v>0</v>
      </c>
      <c r="AC3015" s="5">
        <v>0</v>
      </c>
      <c r="AD3015" s="5">
        <v>346</v>
      </c>
      <c r="AE3015" s="5">
        <v>299</v>
      </c>
      <c r="AF3015" s="5">
        <v>13</v>
      </c>
      <c r="AG3015" s="6">
        <v>4.3478260869565215</v>
      </c>
      <c r="AH3015" s="6">
        <v>86.416184971098261</v>
      </c>
      <c r="AI3015" s="3"/>
      <c r="AJ3015" s="3"/>
    </row>
    <row r="3016" spans="1:36" hidden="1" x14ac:dyDescent="0.2">
      <c r="A3016" s="1" t="str">
        <f t="shared" si="47"/>
        <v>HertsmereAsian Other</v>
      </c>
      <c r="B3016" s="3" t="s">
        <v>305</v>
      </c>
      <c r="C3016" s="3" t="s">
        <v>306</v>
      </c>
      <c r="D3016" s="3" t="s">
        <v>714</v>
      </c>
      <c r="E3016" s="5">
        <v>2066</v>
      </c>
      <c r="F3016" s="5">
        <v>0</v>
      </c>
      <c r="G3016" s="5">
        <v>45</v>
      </c>
      <c r="H3016" s="5">
        <v>0</v>
      </c>
      <c r="I3016" s="5">
        <v>0</v>
      </c>
      <c r="J3016" s="5">
        <v>0</v>
      </c>
      <c r="K3016" s="5">
        <v>238</v>
      </c>
      <c r="L3016" s="5">
        <v>0</v>
      </c>
      <c r="M3016" s="5">
        <v>0</v>
      </c>
      <c r="N3016" s="5">
        <v>0</v>
      </c>
      <c r="O3016" s="6">
        <v>0</v>
      </c>
      <c r="P3016" s="6">
        <v>2.1781219748305904</v>
      </c>
      <c r="Q3016" s="6">
        <v>0</v>
      </c>
      <c r="R3016" s="6">
        <v>0</v>
      </c>
      <c r="S3016" s="6">
        <v>0</v>
      </c>
      <c r="T3016" s="6">
        <v>11.519845111326234</v>
      </c>
      <c r="U3016" s="6">
        <v>0</v>
      </c>
      <c r="V3016" s="6">
        <v>0</v>
      </c>
      <c r="W3016" s="6">
        <v>0</v>
      </c>
      <c r="X3016" s="5">
        <v>882</v>
      </c>
      <c r="Y3016" s="5">
        <v>760</v>
      </c>
      <c r="Z3016" s="5">
        <v>32</v>
      </c>
      <c r="AA3016" s="5">
        <v>0</v>
      </c>
      <c r="AB3016" s="5">
        <v>0</v>
      </c>
      <c r="AC3016" s="5">
        <v>0</v>
      </c>
      <c r="AD3016" s="5">
        <v>882</v>
      </c>
      <c r="AE3016" s="5">
        <v>760</v>
      </c>
      <c r="AF3016" s="5">
        <v>32</v>
      </c>
      <c r="AG3016" s="6">
        <v>4.2105263157894735</v>
      </c>
      <c r="AH3016" s="6">
        <v>86.167800453514744</v>
      </c>
      <c r="AI3016" s="3"/>
      <c r="AJ3016" s="3"/>
    </row>
    <row r="3017" spans="1:36" hidden="1" x14ac:dyDescent="0.2">
      <c r="A3017" s="1" t="str">
        <f t="shared" si="47"/>
        <v>HertsmereBlack African</v>
      </c>
      <c r="B3017" s="3" t="s">
        <v>305</v>
      </c>
      <c r="C3017" s="3" t="s">
        <v>306</v>
      </c>
      <c r="D3017" s="3" t="s">
        <v>715</v>
      </c>
      <c r="E3017" s="5">
        <v>2990</v>
      </c>
      <c r="F3017" s="5">
        <v>0</v>
      </c>
      <c r="G3017" s="5">
        <v>129</v>
      </c>
      <c r="H3017" s="5">
        <v>0</v>
      </c>
      <c r="I3017" s="5">
        <v>0</v>
      </c>
      <c r="J3017" s="5">
        <v>0</v>
      </c>
      <c r="K3017" s="5">
        <v>428</v>
      </c>
      <c r="L3017" s="5">
        <v>0</v>
      </c>
      <c r="M3017" s="5">
        <v>0</v>
      </c>
      <c r="N3017" s="5">
        <v>0</v>
      </c>
      <c r="O3017" s="6">
        <v>0</v>
      </c>
      <c r="P3017" s="6">
        <v>4.3143812709030103</v>
      </c>
      <c r="Q3017" s="6">
        <v>0</v>
      </c>
      <c r="R3017" s="6">
        <v>0</v>
      </c>
      <c r="S3017" s="6">
        <v>0</v>
      </c>
      <c r="T3017" s="6">
        <v>14.314381270903009</v>
      </c>
      <c r="U3017" s="6">
        <v>0</v>
      </c>
      <c r="V3017" s="6">
        <v>0</v>
      </c>
      <c r="W3017" s="6">
        <v>0</v>
      </c>
      <c r="X3017" s="5">
        <v>1265</v>
      </c>
      <c r="Y3017" s="5">
        <v>1142</v>
      </c>
      <c r="Z3017" s="5">
        <v>85</v>
      </c>
      <c r="AA3017" s="5">
        <v>0</v>
      </c>
      <c r="AB3017" s="5">
        <v>0</v>
      </c>
      <c r="AC3017" s="5">
        <v>0</v>
      </c>
      <c r="AD3017" s="5">
        <v>1265</v>
      </c>
      <c r="AE3017" s="5">
        <v>1142</v>
      </c>
      <c r="AF3017" s="5">
        <v>85</v>
      </c>
      <c r="AG3017" s="6">
        <v>7.4430823117338001</v>
      </c>
      <c r="AH3017" s="6">
        <v>90.276679841897234</v>
      </c>
      <c r="AI3017" s="3"/>
      <c r="AJ3017" s="3"/>
    </row>
    <row r="3018" spans="1:36" hidden="1" x14ac:dyDescent="0.2">
      <c r="A3018" s="1" t="str">
        <f t="shared" si="47"/>
        <v>HertsmereBlack Caribbean</v>
      </c>
      <c r="B3018" s="3" t="s">
        <v>305</v>
      </c>
      <c r="C3018" s="3" t="s">
        <v>306</v>
      </c>
      <c r="D3018" s="3" t="s">
        <v>716</v>
      </c>
      <c r="E3018" s="5">
        <v>558</v>
      </c>
      <c r="F3018" s="5">
        <v>0</v>
      </c>
      <c r="G3018" s="5">
        <v>14</v>
      </c>
      <c r="H3018" s="5">
        <v>0</v>
      </c>
      <c r="I3018" s="5">
        <v>0</v>
      </c>
      <c r="J3018" s="5">
        <v>0</v>
      </c>
      <c r="K3018" s="5">
        <v>102</v>
      </c>
      <c r="L3018" s="5">
        <v>0</v>
      </c>
      <c r="M3018" s="5">
        <v>0</v>
      </c>
      <c r="N3018" s="5">
        <v>0</v>
      </c>
      <c r="O3018" s="6">
        <v>0</v>
      </c>
      <c r="P3018" s="6">
        <v>2.5089605734767026</v>
      </c>
      <c r="Q3018" s="6">
        <v>0</v>
      </c>
      <c r="R3018" s="6">
        <v>0</v>
      </c>
      <c r="S3018" s="6">
        <v>0</v>
      </c>
      <c r="T3018" s="6">
        <v>18.27956989247312</v>
      </c>
      <c r="U3018" s="6">
        <v>0</v>
      </c>
      <c r="V3018" s="6">
        <v>0</v>
      </c>
      <c r="W3018" s="6">
        <v>0</v>
      </c>
      <c r="X3018" s="5">
        <v>250</v>
      </c>
      <c r="Y3018" s="5">
        <v>231</v>
      </c>
      <c r="Z3018" s="5">
        <v>23</v>
      </c>
      <c r="AA3018" s="5">
        <v>0</v>
      </c>
      <c r="AB3018" s="5">
        <v>0</v>
      </c>
      <c r="AC3018" s="5">
        <v>0</v>
      </c>
      <c r="AD3018" s="5">
        <v>250</v>
      </c>
      <c r="AE3018" s="5">
        <v>231</v>
      </c>
      <c r="AF3018" s="5">
        <v>23</v>
      </c>
      <c r="AG3018" s="6">
        <v>9.9567099567099575</v>
      </c>
      <c r="AH3018" s="6">
        <v>92.4</v>
      </c>
      <c r="AI3018" s="3"/>
      <c r="AJ3018" s="3"/>
    </row>
    <row r="3019" spans="1:36" hidden="1" x14ac:dyDescent="0.2">
      <c r="A3019" s="1" t="str">
        <f t="shared" si="47"/>
        <v>HertsmereBlack Other</v>
      </c>
      <c r="B3019" s="3" t="s">
        <v>305</v>
      </c>
      <c r="C3019" s="3" t="s">
        <v>306</v>
      </c>
      <c r="D3019" s="3" t="s">
        <v>717</v>
      </c>
      <c r="E3019" s="5">
        <v>379</v>
      </c>
      <c r="F3019" s="5">
        <v>0</v>
      </c>
      <c r="G3019" s="5">
        <v>12</v>
      </c>
      <c r="H3019" s="5">
        <v>0</v>
      </c>
      <c r="I3019" s="5">
        <v>0</v>
      </c>
      <c r="J3019" s="5">
        <v>0</v>
      </c>
      <c r="K3019" s="5">
        <v>53</v>
      </c>
      <c r="L3019" s="5">
        <v>0</v>
      </c>
      <c r="M3019" s="5">
        <v>0</v>
      </c>
      <c r="N3019" s="5">
        <v>0</v>
      </c>
      <c r="O3019" s="6">
        <v>0</v>
      </c>
      <c r="P3019" s="6">
        <v>3.1662269129287597</v>
      </c>
      <c r="Q3019" s="6">
        <v>0</v>
      </c>
      <c r="R3019" s="6">
        <v>0</v>
      </c>
      <c r="S3019" s="6">
        <v>0</v>
      </c>
      <c r="T3019" s="6">
        <v>13.984168865435356</v>
      </c>
      <c r="U3019" s="6">
        <v>0</v>
      </c>
      <c r="V3019" s="6">
        <v>0</v>
      </c>
      <c r="W3019" s="6">
        <v>0</v>
      </c>
      <c r="X3019" s="5">
        <v>118</v>
      </c>
      <c r="Y3019" s="5">
        <v>100</v>
      </c>
      <c r="Z3019" s="5">
        <v>6</v>
      </c>
      <c r="AA3019" s="5">
        <v>0</v>
      </c>
      <c r="AB3019" s="5">
        <v>0</v>
      </c>
      <c r="AC3019" s="5">
        <v>0</v>
      </c>
      <c r="AD3019" s="5">
        <v>118</v>
      </c>
      <c r="AE3019" s="5">
        <v>100</v>
      </c>
      <c r="AF3019" s="5">
        <v>6</v>
      </c>
      <c r="AG3019" s="6">
        <v>6</v>
      </c>
      <c r="AH3019" s="6">
        <v>84.745762711864401</v>
      </c>
      <c r="AI3019" s="3"/>
      <c r="AJ3019" s="3"/>
    </row>
    <row r="3020" spans="1:36" hidden="1" x14ac:dyDescent="0.2">
      <c r="A3020" s="1" t="str">
        <f t="shared" si="47"/>
        <v>HertsmereArab</v>
      </c>
      <c r="B3020" s="3" t="s">
        <v>305</v>
      </c>
      <c r="C3020" s="3" t="s">
        <v>306</v>
      </c>
      <c r="D3020" s="3" t="s">
        <v>699</v>
      </c>
      <c r="E3020" s="5">
        <v>200</v>
      </c>
      <c r="F3020" s="5">
        <v>0</v>
      </c>
      <c r="G3020" s="5">
        <v>7</v>
      </c>
      <c r="H3020" s="5">
        <v>0</v>
      </c>
      <c r="I3020" s="5">
        <v>0</v>
      </c>
      <c r="J3020" s="5">
        <v>0</v>
      </c>
      <c r="K3020" s="5">
        <v>22</v>
      </c>
      <c r="L3020" s="5">
        <v>0</v>
      </c>
      <c r="M3020" s="5">
        <v>0</v>
      </c>
      <c r="N3020" s="5">
        <v>0</v>
      </c>
      <c r="O3020" s="6">
        <v>0</v>
      </c>
      <c r="P3020" s="6">
        <v>3.5</v>
      </c>
      <c r="Q3020" s="6">
        <v>0</v>
      </c>
      <c r="R3020" s="6">
        <v>0</v>
      </c>
      <c r="S3020" s="6">
        <v>0</v>
      </c>
      <c r="T3020" s="6">
        <v>11</v>
      </c>
      <c r="U3020" s="6">
        <v>0</v>
      </c>
      <c r="V3020" s="6">
        <v>0</v>
      </c>
      <c r="W3020" s="6">
        <v>0</v>
      </c>
      <c r="X3020" s="5">
        <v>101</v>
      </c>
      <c r="Y3020" s="5">
        <v>85</v>
      </c>
      <c r="Z3020" s="5">
        <v>12</v>
      </c>
      <c r="AA3020" s="5">
        <v>0</v>
      </c>
      <c r="AB3020" s="5">
        <v>0</v>
      </c>
      <c r="AC3020" s="5">
        <v>0</v>
      </c>
      <c r="AD3020" s="5">
        <v>101</v>
      </c>
      <c r="AE3020" s="5">
        <v>85</v>
      </c>
      <c r="AF3020" s="5">
        <v>12</v>
      </c>
      <c r="AG3020" s="6">
        <v>14.117647058823529</v>
      </c>
      <c r="AH3020" s="6">
        <v>84.158415841584159</v>
      </c>
      <c r="AI3020" s="3"/>
      <c r="AJ3020" s="3"/>
    </row>
    <row r="3021" spans="1:36" hidden="1" x14ac:dyDescent="0.2">
      <c r="A3021" s="1" t="str">
        <f t="shared" si="47"/>
        <v>HertsmereOther</v>
      </c>
      <c r="B3021" s="3" t="s">
        <v>305</v>
      </c>
      <c r="C3021" s="3" t="s">
        <v>306</v>
      </c>
      <c r="D3021" s="3" t="s">
        <v>718</v>
      </c>
      <c r="E3021" s="5">
        <v>829</v>
      </c>
      <c r="F3021" s="5">
        <v>0</v>
      </c>
      <c r="G3021" s="5">
        <v>8</v>
      </c>
      <c r="H3021" s="5">
        <v>0</v>
      </c>
      <c r="I3021" s="5">
        <v>0</v>
      </c>
      <c r="J3021" s="5">
        <v>0</v>
      </c>
      <c r="K3021" s="5">
        <v>108</v>
      </c>
      <c r="L3021" s="5">
        <v>0</v>
      </c>
      <c r="M3021" s="5">
        <v>0</v>
      </c>
      <c r="N3021" s="5">
        <v>0</v>
      </c>
      <c r="O3021" s="6">
        <v>0</v>
      </c>
      <c r="P3021" s="6">
        <v>0.9650180940892642</v>
      </c>
      <c r="Q3021" s="6">
        <v>0</v>
      </c>
      <c r="R3021" s="6">
        <v>0</v>
      </c>
      <c r="S3021" s="6">
        <v>0</v>
      </c>
      <c r="T3021" s="6">
        <v>13.027744270205066</v>
      </c>
      <c r="U3021" s="6">
        <v>0</v>
      </c>
      <c r="V3021" s="6">
        <v>0</v>
      </c>
      <c r="W3021" s="6">
        <v>0</v>
      </c>
      <c r="X3021" s="5">
        <v>352</v>
      </c>
      <c r="Y3021" s="5">
        <v>291</v>
      </c>
      <c r="Z3021" s="5">
        <v>11</v>
      </c>
      <c r="AA3021" s="5">
        <v>0</v>
      </c>
      <c r="AB3021" s="5">
        <v>0</v>
      </c>
      <c r="AC3021" s="5">
        <v>0</v>
      </c>
      <c r="AD3021" s="5">
        <v>352</v>
      </c>
      <c r="AE3021" s="5">
        <v>291</v>
      </c>
      <c r="AF3021" s="5">
        <v>11</v>
      </c>
      <c r="AG3021" s="6">
        <v>3.7800687285223367</v>
      </c>
      <c r="AH3021" s="6">
        <v>82.670454545454547</v>
      </c>
      <c r="AI3021" s="3"/>
      <c r="AJ3021" s="3"/>
    </row>
    <row r="3022" spans="1:36" x14ac:dyDescent="0.2">
      <c r="A3022" s="1" t="str">
        <f t="shared" si="47"/>
        <v>High PeakAll people</v>
      </c>
      <c r="B3022" s="3" t="s">
        <v>197</v>
      </c>
      <c r="C3022" s="3" t="s">
        <v>198</v>
      </c>
      <c r="D3022" s="3" t="s">
        <v>700</v>
      </c>
      <c r="E3022" s="5">
        <v>90892</v>
      </c>
      <c r="F3022" s="5">
        <v>2531</v>
      </c>
      <c r="G3022" s="5">
        <v>2531</v>
      </c>
      <c r="H3022" s="5">
        <v>2531</v>
      </c>
      <c r="I3022" s="5">
        <v>2531</v>
      </c>
      <c r="J3022" s="5">
        <v>4137</v>
      </c>
      <c r="K3022" s="5">
        <v>2463</v>
      </c>
      <c r="L3022" s="5">
        <v>0</v>
      </c>
      <c r="M3022" s="5">
        <v>1615</v>
      </c>
      <c r="N3022" s="5">
        <v>0</v>
      </c>
      <c r="O3022" s="6">
        <v>2.7846235092197333</v>
      </c>
      <c r="P3022" s="6">
        <v>2.7846235092197333</v>
      </c>
      <c r="Q3022" s="6">
        <v>2.7846235092197333</v>
      </c>
      <c r="R3022" s="6">
        <v>2.7846235092197333</v>
      </c>
      <c r="S3022" s="6">
        <v>4.5515556924701848</v>
      </c>
      <c r="T3022" s="6">
        <v>2.7098094441755052</v>
      </c>
      <c r="U3022" s="6">
        <v>0</v>
      </c>
      <c r="V3022" s="6">
        <v>1.7768340448004225</v>
      </c>
      <c r="W3022" s="6">
        <v>0</v>
      </c>
      <c r="X3022" s="5">
        <v>29408</v>
      </c>
      <c r="Y3022" s="5">
        <v>26495</v>
      </c>
      <c r="Z3022" s="5">
        <v>1300</v>
      </c>
      <c r="AA3022" s="5">
        <v>0</v>
      </c>
      <c r="AB3022" s="5">
        <v>0</v>
      </c>
      <c r="AC3022" s="5">
        <v>0</v>
      </c>
      <c r="AD3022" s="5">
        <v>29408</v>
      </c>
      <c r="AE3022" s="5">
        <v>26495</v>
      </c>
      <c r="AF3022" s="5">
        <v>1300</v>
      </c>
      <c r="AG3022" s="6">
        <v>4.9065861483298736</v>
      </c>
      <c r="AH3022" s="6">
        <v>90.094532100108808</v>
      </c>
      <c r="AI3022" s="3"/>
      <c r="AJ3022" s="3"/>
    </row>
    <row r="3023" spans="1:36" hidden="1" x14ac:dyDescent="0.2">
      <c r="A3023" s="1" t="str">
        <f t="shared" si="47"/>
        <v>High PeakWhite British</v>
      </c>
      <c r="B3023" s="3" t="s">
        <v>197</v>
      </c>
      <c r="C3023" s="3" t="s">
        <v>198</v>
      </c>
      <c r="D3023" s="3" t="s">
        <v>701</v>
      </c>
      <c r="E3023" s="5">
        <v>87131</v>
      </c>
      <c r="F3023" s="5">
        <v>2421</v>
      </c>
      <c r="G3023" s="5">
        <v>2421</v>
      </c>
      <c r="H3023" s="5">
        <v>2421</v>
      </c>
      <c r="I3023" s="5">
        <v>2421</v>
      </c>
      <c r="J3023" s="5">
        <v>3915</v>
      </c>
      <c r="K3023" s="5">
        <v>2411</v>
      </c>
      <c r="L3023" s="5">
        <v>0</v>
      </c>
      <c r="M3023" s="5">
        <v>1531</v>
      </c>
      <c r="N3023" s="5">
        <v>0</v>
      </c>
      <c r="O3023" s="6">
        <v>2.7785747896844981</v>
      </c>
      <c r="P3023" s="6">
        <v>2.7785747896844981</v>
      </c>
      <c r="Q3023" s="6">
        <v>2.7785747896844981</v>
      </c>
      <c r="R3023" s="6">
        <v>2.7785747896844981</v>
      </c>
      <c r="S3023" s="6">
        <v>4.4932343253262328</v>
      </c>
      <c r="T3023" s="6">
        <v>2.7670978182277262</v>
      </c>
      <c r="U3023" s="6">
        <v>0</v>
      </c>
      <c r="V3023" s="6">
        <v>1.7571243300317911</v>
      </c>
      <c r="W3023" s="6">
        <v>0</v>
      </c>
      <c r="X3023" s="5">
        <v>27955</v>
      </c>
      <c r="Y3023" s="5">
        <v>25213</v>
      </c>
      <c r="Z3023" s="5">
        <v>1229</v>
      </c>
      <c r="AA3023" s="5">
        <v>0</v>
      </c>
      <c r="AB3023" s="5">
        <v>0</v>
      </c>
      <c r="AC3023" s="5">
        <v>0</v>
      </c>
      <c r="AD3023" s="5">
        <v>27955</v>
      </c>
      <c r="AE3023" s="5">
        <v>25213</v>
      </c>
      <c r="AF3023" s="5">
        <v>1229</v>
      </c>
      <c r="AG3023" s="6">
        <v>4.8744695196922221</v>
      </c>
      <c r="AH3023" s="6">
        <v>90.191379001967448</v>
      </c>
      <c r="AI3023" s="3"/>
      <c r="AJ3023" s="3"/>
    </row>
    <row r="3024" spans="1:36" hidden="1" x14ac:dyDescent="0.2">
      <c r="A3024" s="1" t="str">
        <f t="shared" si="47"/>
        <v>High PeakMinorities - all other than White British</v>
      </c>
      <c r="B3024" s="3" t="s">
        <v>197</v>
      </c>
      <c r="C3024" s="3" t="s">
        <v>198</v>
      </c>
      <c r="D3024" s="3" t="s">
        <v>702</v>
      </c>
      <c r="E3024" s="5">
        <v>3761</v>
      </c>
      <c r="F3024" s="5">
        <v>110</v>
      </c>
      <c r="G3024" s="5">
        <v>110</v>
      </c>
      <c r="H3024" s="5">
        <v>110</v>
      </c>
      <c r="I3024" s="5">
        <v>110</v>
      </c>
      <c r="J3024" s="5">
        <v>222</v>
      </c>
      <c r="K3024" s="5">
        <v>52</v>
      </c>
      <c r="L3024" s="5">
        <v>0</v>
      </c>
      <c r="M3024" s="5">
        <v>84</v>
      </c>
      <c r="N3024" s="5">
        <v>0</v>
      </c>
      <c r="O3024" s="6">
        <v>2.9247540547726669</v>
      </c>
      <c r="P3024" s="6">
        <v>2.9247540547726669</v>
      </c>
      <c r="Q3024" s="6">
        <v>2.9247540547726669</v>
      </c>
      <c r="R3024" s="6">
        <v>2.9247540547726669</v>
      </c>
      <c r="S3024" s="6">
        <v>5.902685455995746</v>
      </c>
      <c r="T3024" s="6">
        <v>1.3826110077107152</v>
      </c>
      <c r="U3024" s="6">
        <v>0</v>
      </c>
      <c r="V3024" s="6">
        <v>2.2334485509173092</v>
      </c>
      <c r="W3024" s="6">
        <v>0</v>
      </c>
      <c r="X3024" s="5">
        <v>1453</v>
      </c>
      <c r="Y3024" s="5">
        <v>1282</v>
      </c>
      <c r="Z3024" s="5">
        <v>71</v>
      </c>
      <c r="AA3024" s="5">
        <v>0</v>
      </c>
      <c r="AB3024" s="5">
        <v>0</v>
      </c>
      <c r="AC3024" s="5">
        <v>0</v>
      </c>
      <c r="AD3024" s="5">
        <v>1453</v>
      </c>
      <c r="AE3024" s="5">
        <v>1282</v>
      </c>
      <c r="AF3024" s="5">
        <v>71</v>
      </c>
      <c r="AG3024" s="6">
        <v>5.538221528861154</v>
      </c>
      <c r="AH3024" s="6">
        <v>88.231245698554716</v>
      </c>
      <c r="AI3024" s="3"/>
      <c r="AJ3024" s="3"/>
    </row>
    <row r="3025" spans="1:36" hidden="1" x14ac:dyDescent="0.2">
      <c r="A3025" s="1" t="str">
        <f t="shared" si="47"/>
        <v>High PeakWhite Irish</v>
      </c>
      <c r="B3025" s="3" t="s">
        <v>197</v>
      </c>
      <c r="C3025" s="3" t="s">
        <v>198</v>
      </c>
      <c r="D3025" s="3" t="s">
        <v>703</v>
      </c>
      <c r="E3025" s="5">
        <v>596</v>
      </c>
      <c r="F3025" s="5">
        <v>17</v>
      </c>
      <c r="G3025" s="5">
        <v>17</v>
      </c>
      <c r="H3025" s="5">
        <v>17</v>
      </c>
      <c r="I3025" s="5">
        <v>17</v>
      </c>
      <c r="J3025" s="5">
        <v>35</v>
      </c>
      <c r="K3025" s="5">
        <v>9</v>
      </c>
      <c r="L3025" s="5">
        <v>0</v>
      </c>
      <c r="M3025" s="5">
        <v>13</v>
      </c>
      <c r="N3025" s="5">
        <v>0</v>
      </c>
      <c r="O3025" s="6">
        <v>2.8523489932885906</v>
      </c>
      <c r="P3025" s="6">
        <v>2.8523489932885906</v>
      </c>
      <c r="Q3025" s="6">
        <v>2.8523489932885906</v>
      </c>
      <c r="R3025" s="6">
        <v>2.8523489932885906</v>
      </c>
      <c r="S3025" s="6">
        <v>5.8724832214765099</v>
      </c>
      <c r="T3025" s="6">
        <v>1.5100671140939597</v>
      </c>
      <c r="U3025" s="6">
        <v>0</v>
      </c>
      <c r="V3025" s="6">
        <v>2.1812080536912752</v>
      </c>
      <c r="W3025" s="6">
        <v>0</v>
      </c>
      <c r="X3025" s="5">
        <v>158</v>
      </c>
      <c r="Y3025" s="5">
        <v>145</v>
      </c>
      <c r="Z3025" s="5">
        <v>4</v>
      </c>
      <c r="AA3025" s="5">
        <v>0</v>
      </c>
      <c r="AB3025" s="5">
        <v>0</v>
      </c>
      <c r="AC3025" s="5">
        <v>0</v>
      </c>
      <c r="AD3025" s="5">
        <v>158</v>
      </c>
      <c r="AE3025" s="5">
        <v>145</v>
      </c>
      <c r="AF3025" s="5">
        <v>4</v>
      </c>
      <c r="AG3025" s="6">
        <v>2.7586206896551726</v>
      </c>
      <c r="AH3025" s="6">
        <v>91.77215189873418</v>
      </c>
      <c r="AI3025" s="3"/>
      <c r="AJ3025" s="3"/>
    </row>
    <row r="3026" spans="1:36" hidden="1" x14ac:dyDescent="0.2">
      <c r="A3026" s="1" t="str">
        <f t="shared" si="47"/>
        <v>High PeakWhite Gyspy or Irish Traveller</v>
      </c>
      <c r="B3026" s="3" t="s">
        <v>197</v>
      </c>
      <c r="C3026" s="3" t="s">
        <v>198</v>
      </c>
      <c r="D3026" s="3" t="s">
        <v>704</v>
      </c>
      <c r="E3026" s="5">
        <v>10</v>
      </c>
      <c r="F3026" s="5">
        <v>0</v>
      </c>
      <c r="G3026" s="5">
        <v>0</v>
      </c>
      <c r="H3026" s="5">
        <v>0</v>
      </c>
      <c r="I3026" s="5">
        <v>0</v>
      </c>
      <c r="J3026" s="5">
        <v>0</v>
      </c>
      <c r="K3026" s="5">
        <v>0</v>
      </c>
      <c r="L3026" s="5">
        <v>0</v>
      </c>
      <c r="M3026" s="5">
        <v>0</v>
      </c>
      <c r="N3026" s="5">
        <v>0</v>
      </c>
      <c r="O3026" s="6">
        <v>0</v>
      </c>
      <c r="P3026" s="6">
        <v>0</v>
      </c>
      <c r="Q3026" s="6">
        <v>0</v>
      </c>
      <c r="R3026" s="6">
        <v>0</v>
      </c>
      <c r="S3026" s="6">
        <v>0</v>
      </c>
      <c r="T3026" s="6">
        <v>0</v>
      </c>
      <c r="U3026" s="6">
        <v>0</v>
      </c>
      <c r="V3026" s="6">
        <v>0</v>
      </c>
      <c r="W3026" s="6">
        <v>0</v>
      </c>
      <c r="X3026" s="5">
        <v>2</v>
      </c>
      <c r="Y3026" s="5">
        <v>2</v>
      </c>
      <c r="Z3026" s="5">
        <v>0</v>
      </c>
      <c r="AA3026" s="5">
        <v>0</v>
      </c>
      <c r="AB3026" s="5">
        <v>0</v>
      </c>
      <c r="AC3026" s="5">
        <v>0</v>
      </c>
      <c r="AD3026" s="5">
        <v>2</v>
      </c>
      <c r="AE3026" s="5">
        <v>2</v>
      </c>
      <c r="AF3026" s="5">
        <v>0</v>
      </c>
      <c r="AG3026" s="6">
        <v>0</v>
      </c>
      <c r="AH3026" s="6">
        <v>100</v>
      </c>
      <c r="AI3026" s="3"/>
      <c r="AJ3026" s="3"/>
    </row>
    <row r="3027" spans="1:36" hidden="1" x14ac:dyDescent="0.2">
      <c r="A3027" s="1" t="str">
        <f t="shared" si="47"/>
        <v>High PeakWhite Other</v>
      </c>
      <c r="B3027" s="3" t="s">
        <v>197</v>
      </c>
      <c r="C3027" s="3" t="s">
        <v>198</v>
      </c>
      <c r="D3027" s="3" t="s">
        <v>705</v>
      </c>
      <c r="E3027" s="5">
        <v>1217</v>
      </c>
      <c r="F3027" s="5">
        <v>17</v>
      </c>
      <c r="G3027" s="5">
        <v>17</v>
      </c>
      <c r="H3027" s="5">
        <v>17</v>
      </c>
      <c r="I3027" s="5">
        <v>17</v>
      </c>
      <c r="J3027" s="5">
        <v>57</v>
      </c>
      <c r="K3027" s="5">
        <v>16</v>
      </c>
      <c r="L3027" s="5">
        <v>0</v>
      </c>
      <c r="M3027" s="5">
        <v>12</v>
      </c>
      <c r="N3027" s="5">
        <v>0</v>
      </c>
      <c r="O3027" s="6">
        <v>1.3968775677896468</v>
      </c>
      <c r="P3027" s="6">
        <v>1.3968775677896468</v>
      </c>
      <c r="Q3027" s="6">
        <v>1.3968775677896468</v>
      </c>
      <c r="R3027" s="6">
        <v>1.3968775677896468</v>
      </c>
      <c r="S3027" s="6">
        <v>4.6836483155299922</v>
      </c>
      <c r="T3027" s="6">
        <v>1.3147082990961381</v>
      </c>
      <c r="U3027" s="6">
        <v>0</v>
      </c>
      <c r="V3027" s="6">
        <v>0.98603122432210355</v>
      </c>
      <c r="W3027" s="6">
        <v>0</v>
      </c>
      <c r="X3027" s="5">
        <v>565</v>
      </c>
      <c r="Y3027" s="5">
        <v>512</v>
      </c>
      <c r="Z3027" s="5">
        <v>31</v>
      </c>
      <c r="AA3027" s="5">
        <v>0</v>
      </c>
      <c r="AB3027" s="5">
        <v>0</v>
      </c>
      <c r="AC3027" s="5">
        <v>0</v>
      </c>
      <c r="AD3027" s="5">
        <v>565</v>
      </c>
      <c r="AE3027" s="5">
        <v>512</v>
      </c>
      <c r="AF3027" s="5">
        <v>31</v>
      </c>
      <c r="AG3027" s="6">
        <v>6.0546875</v>
      </c>
      <c r="AH3027" s="6">
        <v>90.619469026548671</v>
      </c>
      <c r="AI3027" s="3"/>
      <c r="AJ3027" s="3"/>
    </row>
    <row r="3028" spans="1:36" hidden="1" x14ac:dyDescent="0.2">
      <c r="A3028" s="1" t="str">
        <f t="shared" si="47"/>
        <v>High PeakMixed White and Black Caribbean</v>
      </c>
      <c r="B3028" s="3" t="s">
        <v>197</v>
      </c>
      <c r="C3028" s="3" t="s">
        <v>198</v>
      </c>
      <c r="D3028" s="3" t="s">
        <v>706</v>
      </c>
      <c r="E3028" s="5">
        <v>348</v>
      </c>
      <c r="F3028" s="5">
        <v>19</v>
      </c>
      <c r="G3028" s="5">
        <v>19</v>
      </c>
      <c r="H3028" s="5">
        <v>19</v>
      </c>
      <c r="I3028" s="5">
        <v>19</v>
      </c>
      <c r="J3028" s="5">
        <v>26</v>
      </c>
      <c r="K3028" s="5">
        <v>3</v>
      </c>
      <c r="L3028" s="5">
        <v>0</v>
      </c>
      <c r="M3028" s="5">
        <v>5</v>
      </c>
      <c r="N3028" s="5">
        <v>0</v>
      </c>
      <c r="O3028" s="6">
        <v>5.4597701149425291</v>
      </c>
      <c r="P3028" s="6">
        <v>5.4597701149425291</v>
      </c>
      <c r="Q3028" s="6">
        <v>5.4597701149425291</v>
      </c>
      <c r="R3028" s="6">
        <v>5.4597701149425291</v>
      </c>
      <c r="S3028" s="6">
        <v>7.4712643678160919</v>
      </c>
      <c r="T3028" s="6">
        <v>0.86206896551724133</v>
      </c>
      <c r="U3028" s="6">
        <v>0</v>
      </c>
      <c r="V3028" s="6">
        <v>1.4367816091954022</v>
      </c>
      <c r="W3028" s="6">
        <v>0</v>
      </c>
      <c r="X3028" s="5">
        <v>73</v>
      </c>
      <c r="Y3028" s="5">
        <v>64</v>
      </c>
      <c r="Z3028" s="5">
        <v>2</v>
      </c>
      <c r="AA3028" s="5">
        <v>0</v>
      </c>
      <c r="AB3028" s="5">
        <v>0</v>
      </c>
      <c r="AC3028" s="5">
        <v>0</v>
      </c>
      <c r="AD3028" s="5">
        <v>73</v>
      </c>
      <c r="AE3028" s="5">
        <v>64</v>
      </c>
      <c r="AF3028" s="5">
        <v>2</v>
      </c>
      <c r="AG3028" s="6">
        <v>3.125</v>
      </c>
      <c r="AH3028" s="6">
        <v>87.671232876712324</v>
      </c>
      <c r="AI3028" s="3"/>
      <c r="AJ3028" s="3"/>
    </row>
    <row r="3029" spans="1:36" hidden="1" x14ac:dyDescent="0.2">
      <c r="A3029" s="1" t="str">
        <f t="shared" si="47"/>
        <v>High PeakMixed White and Black African</v>
      </c>
      <c r="B3029" s="3" t="s">
        <v>197</v>
      </c>
      <c r="C3029" s="3" t="s">
        <v>198</v>
      </c>
      <c r="D3029" s="3" t="s">
        <v>707</v>
      </c>
      <c r="E3029" s="5">
        <v>113</v>
      </c>
      <c r="F3029" s="5">
        <v>10</v>
      </c>
      <c r="G3029" s="5">
        <v>10</v>
      </c>
      <c r="H3029" s="5">
        <v>10</v>
      </c>
      <c r="I3029" s="5">
        <v>10</v>
      </c>
      <c r="J3029" s="5">
        <v>20</v>
      </c>
      <c r="K3029" s="5">
        <v>2</v>
      </c>
      <c r="L3029" s="5">
        <v>0</v>
      </c>
      <c r="M3029" s="5">
        <v>4</v>
      </c>
      <c r="N3029" s="5">
        <v>0</v>
      </c>
      <c r="O3029" s="6">
        <v>8.8495575221238933</v>
      </c>
      <c r="P3029" s="6">
        <v>8.8495575221238933</v>
      </c>
      <c r="Q3029" s="6">
        <v>8.8495575221238933</v>
      </c>
      <c r="R3029" s="6">
        <v>8.8495575221238933</v>
      </c>
      <c r="S3029" s="6">
        <v>17.699115044247787</v>
      </c>
      <c r="T3029" s="6">
        <v>1.7699115044247788</v>
      </c>
      <c r="U3029" s="6">
        <v>0</v>
      </c>
      <c r="V3029" s="6">
        <v>3.5398230088495577</v>
      </c>
      <c r="W3029" s="6">
        <v>0</v>
      </c>
      <c r="X3029" s="5">
        <v>31</v>
      </c>
      <c r="Y3029" s="5">
        <v>27</v>
      </c>
      <c r="Z3029" s="5">
        <v>4</v>
      </c>
      <c r="AA3029" s="5">
        <v>0</v>
      </c>
      <c r="AB3029" s="5">
        <v>0</v>
      </c>
      <c r="AC3029" s="5">
        <v>0</v>
      </c>
      <c r="AD3029" s="5">
        <v>31</v>
      </c>
      <c r="AE3029" s="5">
        <v>27</v>
      </c>
      <c r="AF3029" s="5">
        <v>4</v>
      </c>
      <c r="AG3029" s="6">
        <v>14.814814814814815</v>
      </c>
      <c r="AH3029" s="6">
        <v>87.096774193548384</v>
      </c>
      <c r="AI3029" s="3"/>
      <c r="AJ3029" s="3"/>
    </row>
    <row r="3030" spans="1:36" hidden="1" x14ac:dyDescent="0.2">
      <c r="A3030" s="1" t="str">
        <f t="shared" si="47"/>
        <v>High PeakMixed White and Asian</v>
      </c>
      <c r="B3030" s="3" t="s">
        <v>197</v>
      </c>
      <c r="C3030" s="3" t="s">
        <v>198</v>
      </c>
      <c r="D3030" s="3" t="s">
        <v>708</v>
      </c>
      <c r="E3030" s="5">
        <v>284</v>
      </c>
      <c r="F3030" s="5">
        <v>2</v>
      </c>
      <c r="G3030" s="5">
        <v>2</v>
      </c>
      <c r="H3030" s="5">
        <v>2</v>
      </c>
      <c r="I3030" s="5">
        <v>2</v>
      </c>
      <c r="J3030" s="5">
        <v>10</v>
      </c>
      <c r="K3030" s="5">
        <v>8</v>
      </c>
      <c r="L3030" s="5">
        <v>0</v>
      </c>
      <c r="M3030" s="5">
        <v>4</v>
      </c>
      <c r="N3030" s="5">
        <v>0</v>
      </c>
      <c r="O3030" s="6">
        <v>0.70422535211267601</v>
      </c>
      <c r="P3030" s="6">
        <v>0.70422535211267601</v>
      </c>
      <c r="Q3030" s="6">
        <v>0.70422535211267601</v>
      </c>
      <c r="R3030" s="6">
        <v>0.70422535211267601</v>
      </c>
      <c r="S3030" s="6">
        <v>3.5211267605633805</v>
      </c>
      <c r="T3030" s="6">
        <v>2.816901408450704</v>
      </c>
      <c r="U3030" s="6">
        <v>0</v>
      </c>
      <c r="V3030" s="6">
        <v>1.408450704225352</v>
      </c>
      <c r="W3030" s="6">
        <v>0</v>
      </c>
      <c r="X3030" s="5">
        <v>85</v>
      </c>
      <c r="Y3030" s="5">
        <v>77</v>
      </c>
      <c r="Z3030" s="5">
        <v>5</v>
      </c>
      <c r="AA3030" s="5">
        <v>0</v>
      </c>
      <c r="AB3030" s="5">
        <v>0</v>
      </c>
      <c r="AC3030" s="5">
        <v>0</v>
      </c>
      <c r="AD3030" s="5">
        <v>85</v>
      </c>
      <c r="AE3030" s="5">
        <v>77</v>
      </c>
      <c r="AF3030" s="5">
        <v>5</v>
      </c>
      <c r="AG3030" s="6">
        <v>6.4935064935064934</v>
      </c>
      <c r="AH3030" s="6">
        <v>90.588235294117652</v>
      </c>
      <c r="AI3030" s="3"/>
      <c r="AJ3030" s="3"/>
    </row>
    <row r="3031" spans="1:36" hidden="1" x14ac:dyDescent="0.2">
      <c r="A3031" s="1" t="str">
        <f t="shared" si="47"/>
        <v>High PeakMixed Other</v>
      </c>
      <c r="B3031" s="3" t="s">
        <v>197</v>
      </c>
      <c r="C3031" s="3" t="s">
        <v>198</v>
      </c>
      <c r="D3031" s="3" t="s">
        <v>709</v>
      </c>
      <c r="E3031" s="5">
        <v>199</v>
      </c>
      <c r="F3031" s="5">
        <v>3</v>
      </c>
      <c r="G3031" s="5">
        <v>3</v>
      </c>
      <c r="H3031" s="5">
        <v>3</v>
      </c>
      <c r="I3031" s="5">
        <v>3</v>
      </c>
      <c r="J3031" s="5">
        <v>9</v>
      </c>
      <c r="K3031" s="5">
        <v>2</v>
      </c>
      <c r="L3031" s="5">
        <v>0</v>
      </c>
      <c r="M3031" s="5">
        <v>4</v>
      </c>
      <c r="N3031" s="5">
        <v>0</v>
      </c>
      <c r="O3031" s="6">
        <v>1.5075376884422111</v>
      </c>
      <c r="P3031" s="6">
        <v>1.5075376884422111</v>
      </c>
      <c r="Q3031" s="6">
        <v>1.5075376884422111</v>
      </c>
      <c r="R3031" s="6">
        <v>1.5075376884422111</v>
      </c>
      <c r="S3031" s="6">
        <v>4.5226130653266328</v>
      </c>
      <c r="T3031" s="6">
        <v>1.0050251256281406</v>
      </c>
      <c r="U3031" s="6">
        <v>0</v>
      </c>
      <c r="V3031" s="6">
        <v>2.0100502512562812</v>
      </c>
      <c r="W3031" s="6">
        <v>0</v>
      </c>
      <c r="X3031" s="5">
        <v>59</v>
      </c>
      <c r="Y3031" s="5">
        <v>46</v>
      </c>
      <c r="Z3031" s="5">
        <v>4</v>
      </c>
      <c r="AA3031" s="5">
        <v>0</v>
      </c>
      <c r="AB3031" s="5">
        <v>0</v>
      </c>
      <c r="AC3031" s="5">
        <v>0</v>
      </c>
      <c r="AD3031" s="5">
        <v>59</v>
      </c>
      <c r="AE3031" s="5">
        <v>46</v>
      </c>
      <c r="AF3031" s="5">
        <v>4</v>
      </c>
      <c r="AG3031" s="6">
        <v>8.695652173913043</v>
      </c>
      <c r="AH3031" s="6">
        <v>77.966101694915253</v>
      </c>
      <c r="AI3031" s="3"/>
      <c r="AJ3031" s="3"/>
    </row>
    <row r="3032" spans="1:36" hidden="1" x14ac:dyDescent="0.2">
      <c r="A3032" s="1" t="str">
        <f t="shared" si="47"/>
        <v>High PeakIndian</v>
      </c>
      <c r="B3032" s="3" t="s">
        <v>197</v>
      </c>
      <c r="C3032" s="3" t="s">
        <v>198</v>
      </c>
      <c r="D3032" s="3" t="s">
        <v>710</v>
      </c>
      <c r="E3032" s="5">
        <v>148</v>
      </c>
      <c r="F3032" s="5">
        <v>6</v>
      </c>
      <c r="G3032" s="5">
        <v>6</v>
      </c>
      <c r="H3032" s="5">
        <v>6</v>
      </c>
      <c r="I3032" s="5">
        <v>6</v>
      </c>
      <c r="J3032" s="5">
        <v>14</v>
      </c>
      <c r="K3032" s="5">
        <v>1</v>
      </c>
      <c r="L3032" s="5">
        <v>0</v>
      </c>
      <c r="M3032" s="5">
        <v>7</v>
      </c>
      <c r="N3032" s="5">
        <v>0</v>
      </c>
      <c r="O3032" s="6">
        <v>4.0540540540540544</v>
      </c>
      <c r="P3032" s="6">
        <v>4.0540540540540544</v>
      </c>
      <c r="Q3032" s="6">
        <v>4.0540540540540544</v>
      </c>
      <c r="R3032" s="6">
        <v>4.0540540540540544</v>
      </c>
      <c r="S3032" s="6">
        <v>9.4594594594594597</v>
      </c>
      <c r="T3032" s="6">
        <v>0.67567567567567566</v>
      </c>
      <c r="U3032" s="6">
        <v>0</v>
      </c>
      <c r="V3032" s="6">
        <v>4.7297297297297298</v>
      </c>
      <c r="W3032" s="6">
        <v>0</v>
      </c>
      <c r="X3032" s="5">
        <v>71</v>
      </c>
      <c r="Y3032" s="5">
        <v>62</v>
      </c>
      <c r="Z3032" s="5">
        <v>2</v>
      </c>
      <c r="AA3032" s="5">
        <v>0</v>
      </c>
      <c r="AB3032" s="5">
        <v>0</v>
      </c>
      <c r="AC3032" s="5">
        <v>0</v>
      </c>
      <c r="AD3032" s="5">
        <v>71</v>
      </c>
      <c r="AE3032" s="5">
        <v>62</v>
      </c>
      <c r="AF3032" s="5">
        <v>2</v>
      </c>
      <c r="AG3032" s="6">
        <v>3.225806451612903</v>
      </c>
      <c r="AH3032" s="6">
        <v>87.323943661971825</v>
      </c>
      <c r="AI3032" s="3"/>
      <c r="AJ3032" s="3"/>
    </row>
    <row r="3033" spans="1:36" hidden="1" x14ac:dyDescent="0.2">
      <c r="A3033" s="1" t="str">
        <f t="shared" si="47"/>
        <v>High PeakPakistani</v>
      </c>
      <c r="B3033" s="3" t="s">
        <v>197</v>
      </c>
      <c r="C3033" s="3" t="s">
        <v>198</v>
      </c>
      <c r="D3033" s="3" t="s">
        <v>711</v>
      </c>
      <c r="E3033" s="5">
        <v>78</v>
      </c>
      <c r="F3033" s="5">
        <v>0</v>
      </c>
      <c r="G3033" s="5">
        <v>0</v>
      </c>
      <c r="H3033" s="5">
        <v>0</v>
      </c>
      <c r="I3033" s="5">
        <v>0</v>
      </c>
      <c r="J3033" s="5">
        <v>0</v>
      </c>
      <c r="K3033" s="5">
        <v>0</v>
      </c>
      <c r="L3033" s="5">
        <v>0</v>
      </c>
      <c r="M3033" s="5">
        <v>7</v>
      </c>
      <c r="N3033" s="5">
        <v>0</v>
      </c>
      <c r="O3033" s="6">
        <v>0</v>
      </c>
      <c r="P3033" s="6">
        <v>0</v>
      </c>
      <c r="Q3033" s="6">
        <v>0</v>
      </c>
      <c r="R3033" s="6">
        <v>0</v>
      </c>
      <c r="S3033" s="6">
        <v>0</v>
      </c>
      <c r="T3033" s="6">
        <v>0</v>
      </c>
      <c r="U3033" s="6">
        <v>0</v>
      </c>
      <c r="V3033" s="6">
        <v>8.9743589743589745</v>
      </c>
      <c r="W3033" s="6">
        <v>0</v>
      </c>
      <c r="X3033" s="5">
        <v>34</v>
      </c>
      <c r="Y3033" s="5">
        <v>27</v>
      </c>
      <c r="Z3033" s="5">
        <v>2</v>
      </c>
      <c r="AA3033" s="5">
        <v>0</v>
      </c>
      <c r="AB3033" s="5">
        <v>0</v>
      </c>
      <c r="AC3033" s="5">
        <v>0</v>
      </c>
      <c r="AD3033" s="5">
        <v>34</v>
      </c>
      <c r="AE3033" s="5">
        <v>27</v>
      </c>
      <c r="AF3033" s="5">
        <v>2</v>
      </c>
      <c r="AG3033" s="6">
        <v>7.4074074074074074</v>
      </c>
      <c r="AH3033" s="6">
        <v>79.411764705882348</v>
      </c>
      <c r="AI3033" s="3"/>
      <c r="AJ3033" s="3"/>
    </row>
    <row r="3034" spans="1:36" hidden="1" x14ac:dyDescent="0.2">
      <c r="A3034" s="1" t="str">
        <f t="shared" si="47"/>
        <v>High PeakBangladeshi</v>
      </c>
      <c r="B3034" s="3" t="s">
        <v>197</v>
      </c>
      <c r="C3034" s="3" t="s">
        <v>198</v>
      </c>
      <c r="D3034" s="3" t="s">
        <v>712</v>
      </c>
      <c r="E3034" s="5">
        <v>10</v>
      </c>
      <c r="F3034" s="5">
        <v>0</v>
      </c>
      <c r="G3034" s="5">
        <v>0</v>
      </c>
      <c r="H3034" s="5">
        <v>0</v>
      </c>
      <c r="I3034" s="5">
        <v>0</v>
      </c>
      <c r="J3034" s="5">
        <v>0</v>
      </c>
      <c r="K3034" s="5">
        <v>0</v>
      </c>
      <c r="L3034" s="5">
        <v>0</v>
      </c>
      <c r="M3034" s="5">
        <v>0</v>
      </c>
      <c r="N3034" s="5">
        <v>0</v>
      </c>
      <c r="O3034" s="6">
        <v>0</v>
      </c>
      <c r="P3034" s="6">
        <v>0</v>
      </c>
      <c r="Q3034" s="6">
        <v>0</v>
      </c>
      <c r="R3034" s="6">
        <v>0</v>
      </c>
      <c r="S3034" s="6">
        <v>0</v>
      </c>
      <c r="T3034" s="6">
        <v>0</v>
      </c>
      <c r="U3034" s="6">
        <v>0</v>
      </c>
      <c r="V3034" s="6">
        <v>0</v>
      </c>
      <c r="W3034" s="6">
        <v>0</v>
      </c>
      <c r="X3034" s="5">
        <v>4</v>
      </c>
      <c r="Y3034" s="5">
        <v>4</v>
      </c>
      <c r="Z3034" s="5">
        <v>0</v>
      </c>
      <c r="AA3034" s="5">
        <v>0</v>
      </c>
      <c r="AB3034" s="5">
        <v>0</v>
      </c>
      <c r="AC3034" s="5">
        <v>0</v>
      </c>
      <c r="AD3034" s="5">
        <v>4</v>
      </c>
      <c r="AE3034" s="5">
        <v>4</v>
      </c>
      <c r="AF3034" s="5">
        <v>0</v>
      </c>
      <c r="AG3034" s="6">
        <v>0</v>
      </c>
      <c r="AH3034" s="6">
        <v>100</v>
      </c>
      <c r="AI3034" s="3"/>
      <c r="AJ3034" s="3"/>
    </row>
    <row r="3035" spans="1:36" hidden="1" x14ac:dyDescent="0.2">
      <c r="A3035" s="1" t="str">
        <f t="shared" si="47"/>
        <v>High PeakChinese</v>
      </c>
      <c r="B3035" s="3" t="s">
        <v>197</v>
      </c>
      <c r="C3035" s="3" t="s">
        <v>198</v>
      </c>
      <c r="D3035" s="3" t="s">
        <v>713</v>
      </c>
      <c r="E3035" s="5">
        <v>228</v>
      </c>
      <c r="F3035" s="5">
        <v>16</v>
      </c>
      <c r="G3035" s="5">
        <v>16</v>
      </c>
      <c r="H3035" s="5">
        <v>16</v>
      </c>
      <c r="I3035" s="5">
        <v>16</v>
      </c>
      <c r="J3035" s="5">
        <v>23</v>
      </c>
      <c r="K3035" s="5">
        <v>7</v>
      </c>
      <c r="L3035" s="5">
        <v>0</v>
      </c>
      <c r="M3035" s="5">
        <v>7</v>
      </c>
      <c r="N3035" s="5">
        <v>0</v>
      </c>
      <c r="O3035" s="6">
        <v>7.0175438596491224</v>
      </c>
      <c r="P3035" s="6">
        <v>7.0175438596491224</v>
      </c>
      <c r="Q3035" s="6">
        <v>7.0175438596491224</v>
      </c>
      <c r="R3035" s="6">
        <v>7.0175438596491224</v>
      </c>
      <c r="S3035" s="6">
        <v>10.087719298245615</v>
      </c>
      <c r="T3035" s="6">
        <v>3.0701754385964914</v>
      </c>
      <c r="U3035" s="6">
        <v>0</v>
      </c>
      <c r="V3035" s="6">
        <v>3.0701754385964914</v>
      </c>
      <c r="W3035" s="6">
        <v>0</v>
      </c>
      <c r="X3035" s="5">
        <v>107</v>
      </c>
      <c r="Y3035" s="5">
        <v>86</v>
      </c>
      <c r="Z3035" s="5">
        <v>4</v>
      </c>
      <c r="AA3035" s="5">
        <v>0</v>
      </c>
      <c r="AB3035" s="5">
        <v>0</v>
      </c>
      <c r="AC3035" s="5">
        <v>0</v>
      </c>
      <c r="AD3035" s="5">
        <v>107</v>
      </c>
      <c r="AE3035" s="5">
        <v>86</v>
      </c>
      <c r="AF3035" s="5">
        <v>4</v>
      </c>
      <c r="AG3035" s="6">
        <v>4.6511627906976747</v>
      </c>
      <c r="AH3035" s="6">
        <v>80.373831775700936</v>
      </c>
      <c r="AI3035" s="3"/>
      <c r="AJ3035" s="3"/>
    </row>
    <row r="3036" spans="1:36" hidden="1" x14ac:dyDescent="0.2">
      <c r="A3036" s="1" t="str">
        <f t="shared" si="47"/>
        <v>High PeakAsian Other</v>
      </c>
      <c r="B3036" s="3" t="s">
        <v>197</v>
      </c>
      <c r="C3036" s="3" t="s">
        <v>198</v>
      </c>
      <c r="D3036" s="3" t="s">
        <v>714</v>
      </c>
      <c r="E3036" s="5">
        <v>247</v>
      </c>
      <c r="F3036" s="5">
        <v>4</v>
      </c>
      <c r="G3036" s="5">
        <v>4</v>
      </c>
      <c r="H3036" s="5">
        <v>4</v>
      </c>
      <c r="I3036" s="5">
        <v>4</v>
      </c>
      <c r="J3036" s="5">
        <v>6</v>
      </c>
      <c r="K3036" s="5">
        <v>2</v>
      </c>
      <c r="L3036" s="5">
        <v>0</v>
      </c>
      <c r="M3036" s="5">
        <v>9</v>
      </c>
      <c r="N3036" s="5">
        <v>0</v>
      </c>
      <c r="O3036" s="6">
        <v>1.6194331983805668</v>
      </c>
      <c r="P3036" s="6">
        <v>1.6194331983805668</v>
      </c>
      <c r="Q3036" s="6">
        <v>1.6194331983805668</v>
      </c>
      <c r="R3036" s="6">
        <v>1.6194331983805668</v>
      </c>
      <c r="S3036" s="6">
        <v>2.42914979757085</v>
      </c>
      <c r="T3036" s="6">
        <v>0.80971659919028338</v>
      </c>
      <c r="U3036" s="6">
        <v>0</v>
      </c>
      <c r="V3036" s="6">
        <v>3.6437246963562755</v>
      </c>
      <c r="W3036" s="6">
        <v>0</v>
      </c>
      <c r="X3036" s="5">
        <v>126</v>
      </c>
      <c r="Y3036" s="5">
        <v>111</v>
      </c>
      <c r="Z3036" s="5">
        <v>5</v>
      </c>
      <c r="AA3036" s="5">
        <v>0</v>
      </c>
      <c r="AB3036" s="5">
        <v>0</v>
      </c>
      <c r="AC3036" s="5">
        <v>0</v>
      </c>
      <c r="AD3036" s="5">
        <v>126</v>
      </c>
      <c r="AE3036" s="5">
        <v>111</v>
      </c>
      <c r="AF3036" s="5">
        <v>5</v>
      </c>
      <c r="AG3036" s="6">
        <v>4.5045045045045047</v>
      </c>
      <c r="AH3036" s="6">
        <v>88.095238095238102</v>
      </c>
      <c r="AI3036" s="3"/>
      <c r="AJ3036" s="3"/>
    </row>
    <row r="3037" spans="1:36" hidden="1" x14ac:dyDescent="0.2">
      <c r="A3037" s="1" t="str">
        <f t="shared" si="47"/>
        <v>High PeakBlack African</v>
      </c>
      <c r="B3037" s="3" t="s">
        <v>197</v>
      </c>
      <c r="C3037" s="3" t="s">
        <v>198</v>
      </c>
      <c r="D3037" s="3" t="s">
        <v>715</v>
      </c>
      <c r="E3037" s="5">
        <v>87</v>
      </c>
      <c r="F3037" s="5">
        <v>9</v>
      </c>
      <c r="G3037" s="5">
        <v>9</v>
      </c>
      <c r="H3037" s="5">
        <v>9</v>
      </c>
      <c r="I3037" s="5">
        <v>9</v>
      </c>
      <c r="J3037" s="5">
        <v>14</v>
      </c>
      <c r="K3037" s="5">
        <v>0</v>
      </c>
      <c r="L3037" s="5">
        <v>0</v>
      </c>
      <c r="M3037" s="5">
        <v>3</v>
      </c>
      <c r="N3037" s="5">
        <v>0</v>
      </c>
      <c r="O3037" s="6">
        <v>10.344827586206897</v>
      </c>
      <c r="P3037" s="6">
        <v>10.344827586206897</v>
      </c>
      <c r="Q3037" s="6">
        <v>10.344827586206897</v>
      </c>
      <c r="R3037" s="6">
        <v>10.344827586206897</v>
      </c>
      <c r="S3037" s="6">
        <v>16.091954022988507</v>
      </c>
      <c r="T3037" s="6">
        <v>0</v>
      </c>
      <c r="U3037" s="6">
        <v>0</v>
      </c>
      <c r="V3037" s="6">
        <v>3.4482758620689653</v>
      </c>
      <c r="W3037" s="6">
        <v>0</v>
      </c>
      <c r="X3037" s="5">
        <v>45</v>
      </c>
      <c r="Y3037" s="5">
        <v>42</v>
      </c>
      <c r="Z3037" s="5">
        <v>7</v>
      </c>
      <c r="AA3037" s="5">
        <v>0</v>
      </c>
      <c r="AB3037" s="5">
        <v>0</v>
      </c>
      <c r="AC3037" s="5">
        <v>0</v>
      </c>
      <c r="AD3037" s="5">
        <v>45</v>
      </c>
      <c r="AE3037" s="5">
        <v>42</v>
      </c>
      <c r="AF3037" s="5">
        <v>7</v>
      </c>
      <c r="AG3037" s="6">
        <v>16.666666666666668</v>
      </c>
      <c r="AH3037" s="6">
        <v>93.333333333333329</v>
      </c>
      <c r="AI3037" s="3"/>
      <c r="AJ3037" s="3"/>
    </row>
    <row r="3038" spans="1:36" hidden="1" x14ac:dyDescent="0.2">
      <c r="A3038" s="1" t="str">
        <f t="shared" si="47"/>
        <v>High PeakBlack Caribbean</v>
      </c>
      <c r="B3038" s="3" t="s">
        <v>197</v>
      </c>
      <c r="C3038" s="3" t="s">
        <v>198</v>
      </c>
      <c r="D3038" s="3" t="s">
        <v>716</v>
      </c>
      <c r="E3038" s="5">
        <v>82</v>
      </c>
      <c r="F3038" s="5">
        <v>7</v>
      </c>
      <c r="G3038" s="5">
        <v>7</v>
      </c>
      <c r="H3038" s="5">
        <v>7</v>
      </c>
      <c r="I3038" s="5">
        <v>7</v>
      </c>
      <c r="J3038" s="5">
        <v>8</v>
      </c>
      <c r="K3038" s="5">
        <v>0</v>
      </c>
      <c r="L3038" s="5">
        <v>0</v>
      </c>
      <c r="M3038" s="5">
        <v>2</v>
      </c>
      <c r="N3038" s="5">
        <v>0</v>
      </c>
      <c r="O3038" s="6">
        <v>8.536585365853659</v>
      </c>
      <c r="P3038" s="6">
        <v>8.536585365853659</v>
      </c>
      <c r="Q3038" s="6">
        <v>8.536585365853659</v>
      </c>
      <c r="R3038" s="6">
        <v>8.536585365853659</v>
      </c>
      <c r="S3038" s="6">
        <v>9.7560975609756095</v>
      </c>
      <c r="T3038" s="6">
        <v>0</v>
      </c>
      <c r="U3038" s="6">
        <v>0</v>
      </c>
      <c r="V3038" s="6">
        <v>2.4390243902439024</v>
      </c>
      <c r="W3038" s="6">
        <v>0</v>
      </c>
      <c r="X3038" s="5">
        <v>45</v>
      </c>
      <c r="Y3038" s="5">
        <v>40</v>
      </c>
      <c r="Z3038" s="5">
        <v>1</v>
      </c>
      <c r="AA3038" s="5">
        <v>0</v>
      </c>
      <c r="AB3038" s="5">
        <v>0</v>
      </c>
      <c r="AC3038" s="5">
        <v>0</v>
      </c>
      <c r="AD3038" s="5">
        <v>45</v>
      </c>
      <c r="AE3038" s="5">
        <v>40</v>
      </c>
      <c r="AF3038" s="5">
        <v>1</v>
      </c>
      <c r="AG3038" s="6">
        <v>2.5</v>
      </c>
      <c r="AH3038" s="6">
        <v>88.888888888888886</v>
      </c>
      <c r="AI3038" s="3"/>
      <c r="AJ3038" s="3"/>
    </row>
    <row r="3039" spans="1:36" hidden="1" x14ac:dyDescent="0.2">
      <c r="A3039" s="1" t="str">
        <f t="shared" si="47"/>
        <v>High PeakBlack Other</v>
      </c>
      <c r="B3039" s="3" t="s">
        <v>197</v>
      </c>
      <c r="C3039" s="3" t="s">
        <v>198</v>
      </c>
      <c r="D3039" s="3" t="s">
        <v>717</v>
      </c>
      <c r="E3039" s="5">
        <v>15</v>
      </c>
      <c r="F3039" s="5">
        <v>0</v>
      </c>
      <c r="G3039" s="5">
        <v>0</v>
      </c>
      <c r="H3039" s="5">
        <v>0</v>
      </c>
      <c r="I3039" s="5">
        <v>0</v>
      </c>
      <c r="J3039" s="5">
        <v>0</v>
      </c>
      <c r="K3039" s="5">
        <v>0</v>
      </c>
      <c r="L3039" s="5">
        <v>0</v>
      </c>
      <c r="M3039" s="5">
        <v>0</v>
      </c>
      <c r="N3039" s="5">
        <v>0</v>
      </c>
      <c r="O3039" s="6">
        <v>0</v>
      </c>
      <c r="P3039" s="6">
        <v>0</v>
      </c>
      <c r="Q3039" s="6">
        <v>0</v>
      </c>
      <c r="R3039" s="6">
        <v>0</v>
      </c>
      <c r="S3039" s="6">
        <v>0</v>
      </c>
      <c r="T3039" s="6">
        <v>0</v>
      </c>
      <c r="U3039" s="6">
        <v>0</v>
      </c>
      <c r="V3039" s="6">
        <v>0</v>
      </c>
      <c r="W3039" s="6">
        <v>0</v>
      </c>
      <c r="X3039" s="5">
        <v>5</v>
      </c>
      <c r="Y3039" s="5">
        <v>5</v>
      </c>
      <c r="Z3039" s="5">
        <v>0</v>
      </c>
      <c r="AA3039" s="5">
        <v>0</v>
      </c>
      <c r="AB3039" s="5">
        <v>0</v>
      </c>
      <c r="AC3039" s="5">
        <v>0</v>
      </c>
      <c r="AD3039" s="5">
        <v>5</v>
      </c>
      <c r="AE3039" s="5">
        <v>5</v>
      </c>
      <c r="AF3039" s="5">
        <v>0</v>
      </c>
      <c r="AG3039" s="6">
        <v>0</v>
      </c>
      <c r="AH3039" s="6">
        <v>100</v>
      </c>
      <c r="AI3039" s="3"/>
      <c r="AJ3039" s="3"/>
    </row>
    <row r="3040" spans="1:36" hidden="1" x14ac:dyDescent="0.2">
      <c r="A3040" s="1" t="str">
        <f t="shared" si="47"/>
        <v>High PeakArab</v>
      </c>
      <c r="B3040" s="3" t="s">
        <v>197</v>
      </c>
      <c r="C3040" s="3" t="s">
        <v>198</v>
      </c>
      <c r="D3040" s="3" t="s">
        <v>699</v>
      </c>
      <c r="E3040" s="5">
        <v>33</v>
      </c>
      <c r="F3040" s="5">
        <v>0</v>
      </c>
      <c r="G3040" s="5">
        <v>0</v>
      </c>
      <c r="H3040" s="5">
        <v>0</v>
      </c>
      <c r="I3040" s="5">
        <v>0</v>
      </c>
      <c r="J3040" s="5">
        <v>0</v>
      </c>
      <c r="K3040" s="5">
        <v>0</v>
      </c>
      <c r="L3040" s="5">
        <v>0</v>
      </c>
      <c r="M3040" s="5">
        <v>5</v>
      </c>
      <c r="N3040" s="5">
        <v>0</v>
      </c>
      <c r="O3040" s="6">
        <v>0</v>
      </c>
      <c r="P3040" s="6">
        <v>0</v>
      </c>
      <c r="Q3040" s="6">
        <v>0</v>
      </c>
      <c r="R3040" s="6">
        <v>0</v>
      </c>
      <c r="S3040" s="6">
        <v>0</v>
      </c>
      <c r="T3040" s="6">
        <v>0</v>
      </c>
      <c r="U3040" s="6">
        <v>0</v>
      </c>
      <c r="V3040" s="6">
        <v>15.151515151515152</v>
      </c>
      <c r="W3040" s="6">
        <v>0</v>
      </c>
      <c r="X3040" s="5">
        <v>10</v>
      </c>
      <c r="Y3040" s="5">
        <v>7</v>
      </c>
      <c r="Z3040" s="5">
        <v>0</v>
      </c>
      <c r="AA3040" s="5">
        <v>0</v>
      </c>
      <c r="AB3040" s="5">
        <v>0</v>
      </c>
      <c r="AC3040" s="5">
        <v>0</v>
      </c>
      <c r="AD3040" s="5">
        <v>10</v>
      </c>
      <c r="AE3040" s="5">
        <v>7</v>
      </c>
      <c r="AF3040" s="5">
        <v>0</v>
      </c>
      <c r="AG3040" s="6">
        <v>0</v>
      </c>
      <c r="AH3040" s="6">
        <v>70</v>
      </c>
      <c r="AI3040" s="3"/>
      <c r="AJ3040" s="3"/>
    </row>
    <row r="3041" spans="1:36" hidden="1" x14ac:dyDescent="0.2">
      <c r="A3041" s="1" t="str">
        <f t="shared" si="47"/>
        <v>High PeakOther</v>
      </c>
      <c r="B3041" s="3" t="s">
        <v>197</v>
      </c>
      <c r="C3041" s="3" t="s">
        <v>198</v>
      </c>
      <c r="D3041" s="3" t="s">
        <v>718</v>
      </c>
      <c r="E3041" s="5">
        <v>66</v>
      </c>
      <c r="F3041" s="5">
        <v>0</v>
      </c>
      <c r="G3041" s="5">
        <v>0</v>
      </c>
      <c r="H3041" s="5">
        <v>0</v>
      </c>
      <c r="I3041" s="5">
        <v>0</v>
      </c>
      <c r="J3041" s="5">
        <v>0</v>
      </c>
      <c r="K3041" s="5">
        <v>2</v>
      </c>
      <c r="L3041" s="5">
        <v>0</v>
      </c>
      <c r="M3041" s="5">
        <v>2</v>
      </c>
      <c r="N3041" s="5">
        <v>0</v>
      </c>
      <c r="O3041" s="6">
        <v>0</v>
      </c>
      <c r="P3041" s="6">
        <v>0</v>
      </c>
      <c r="Q3041" s="6">
        <v>0</v>
      </c>
      <c r="R3041" s="6">
        <v>0</v>
      </c>
      <c r="S3041" s="6">
        <v>0</v>
      </c>
      <c r="T3041" s="6">
        <v>3.0303030303030303</v>
      </c>
      <c r="U3041" s="6">
        <v>0</v>
      </c>
      <c r="V3041" s="6">
        <v>3.0303030303030303</v>
      </c>
      <c r="W3041" s="6">
        <v>0</v>
      </c>
      <c r="X3041" s="5">
        <v>33</v>
      </c>
      <c r="Y3041" s="5">
        <v>25</v>
      </c>
      <c r="Z3041" s="5">
        <v>0</v>
      </c>
      <c r="AA3041" s="5">
        <v>0</v>
      </c>
      <c r="AB3041" s="5">
        <v>0</v>
      </c>
      <c r="AC3041" s="5">
        <v>0</v>
      </c>
      <c r="AD3041" s="5">
        <v>33</v>
      </c>
      <c r="AE3041" s="5">
        <v>25</v>
      </c>
      <c r="AF3041" s="5">
        <v>0</v>
      </c>
      <c r="AG3041" s="6">
        <v>0</v>
      </c>
      <c r="AH3041" s="6">
        <v>75.757575757575751</v>
      </c>
      <c r="AI3041" s="3"/>
      <c r="AJ3041" s="3"/>
    </row>
    <row r="3042" spans="1:36" x14ac:dyDescent="0.2">
      <c r="A3042" s="1" t="str">
        <f t="shared" si="47"/>
        <v>HillingdonAll people</v>
      </c>
      <c r="B3042" s="3" t="s">
        <v>663</v>
      </c>
      <c r="C3042" s="3" t="s">
        <v>664</v>
      </c>
      <c r="D3042" s="3" t="s">
        <v>700</v>
      </c>
      <c r="E3042" s="5">
        <v>273936</v>
      </c>
      <c r="F3042" s="5">
        <v>1685</v>
      </c>
      <c r="G3042" s="5">
        <v>6981</v>
      </c>
      <c r="H3042" s="5">
        <v>0</v>
      </c>
      <c r="I3042" s="5">
        <v>0</v>
      </c>
      <c r="J3042" s="5">
        <v>1685</v>
      </c>
      <c r="K3042" s="5">
        <v>61702</v>
      </c>
      <c r="L3042" s="5">
        <v>28370</v>
      </c>
      <c r="M3042" s="5">
        <v>0</v>
      </c>
      <c r="N3042" s="5">
        <v>0</v>
      </c>
      <c r="O3042" s="6">
        <v>0.6151071783190234</v>
      </c>
      <c r="P3042" s="6">
        <v>2.5484054669703871</v>
      </c>
      <c r="Q3042" s="6">
        <v>0</v>
      </c>
      <c r="R3042" s="6">
        <v>0</v>
      </c>
      <c r="S3042" s="6">
        <v>0.6151071783190234</v>
      </c>
      <c r="T3042" s="6">
        <v>22.524239238362245</v>
      </c>
      <c r="U3042" s="6">
        <v>10.35643361953157</v>
      </c>
      <c r="V3042" s="6">
        <v>0</v>
      </c>
      <c r="W3042" s="6">
        <v>0</v>
      </c>
      <c r="X3042" s="5">
        <v>96835</v>
      </c>
      <c r="Y3042" s="5">
        <v>83386</v>
      </c>
      <c r="Z3042" s="5">
        <v>5083</v>
      </c>
      <c r="AA3042" s="5">
        <v>0</v>
      </c>
      <c r="AB3042" s="5">
        <v>0</v>
      </c>
      <c r="AC3042" s="5">
        <v>0</v>
      </c>
      <c r="AD3042" s="5">
        <v>96835</v>
      </c>
      <c r="AE3042" s="5">
        <v>83386</v>
      </c>
      <c r="AF3042" s="5">
        <v>5083</v>
      </c>
      <c r="AG3042" s="6">
        <v>6.0957474875878441</v>
      </c>
      <c r="AH3042" s="6">
        <v>86.111426653585994</v>
      </c>
      <c r="AI3042" s="3"/>
      <c r="AJ3042" s="3"/>
    </row>
    <row r="3043" spans="1:36" hidden="1" x14ac:dyDescent="0.2">
      <c r="A3043" s="1" t="str">
        <f t="shared" si="47"/>
        <v>HillingdonWhite British</v>
      </c>
      <c r="B3043" s="3" t="s">
        <v>663</v>
      </c>
      <c r="C3043" s="3" t="s">
        <v>664</v>
      </c>
      <c r="D3043" s="3" t="s">
        <v>701</v>
      </c>
      <c r="E3043" s="5">
        <v>142916</v>
      </c>
      <c r="F3043" s="5">
        <v>971</v>
      </c>
      <c r="G3043" s="5">
        <v>3063</v>
      </c>
      <c r="H3043" s="5">
        <v>0</v>
      </c>
      <c r="I3043" s="5">
        <v>0</v>
      </c>
      <c r="J3043" s="5">
        <v>971</v>
      </c>
      <c r="K3043" s="5">
        <v>25961</v>
      </c>
      <c r="L3043" s="5">
        <v>10283</v>
      </c>
      <c r="M3043" s="5">
        <v>0</v>
      </c>
      <c r="N3043" s="5">
        <v>0</v>
      </c>
      <c r="O3043" s="6">
        <v>0.67942007892748191</v>
      </c>
      <c r="P3043" s="6">
        <v>2.1432169945982253</v>
      </c>
      <c r="Q3043" s="6">
        <v>0</v>
      </c>
      <c r="R3043" s="6">
        <v>0</v>
      </c>
      <c r="S3043" s="6">
        <v>0.67942007892748191</v>
      </c>
      <c r="T3043" s="6">
        <v>18.165215931036414</v>
      </c>
      <c r="U3043" s="6">
        <v>7.1951356041310977</v>
      </c>
      <c r="V3043" s="6">
        <v>0</v>
      </c>
      <c r="W3043" s="6">
        <v>0</v>
      </c>
      <c r="X3043" s="5">
        <v>44624</v>
      </c>
      <c r="Y3043" s="5">
        <v>39220</v>
      </c>
      <c r="Z3043" s="5">
        <v>1976</v>
      </c>
      <c r="AA3043" s="5">
        <v>0</v>
      </c>
      <c r="AB3043" s="5">
        <v>0</v>
      </c>
      <c r="AC3043" s="5">
        <v>0</v>
      </c>
      <c r="AD3043" s="5">
        <v>44624</v>
      </c>
      <c r="AE3043" s="5">
        <v>39220</v>
      </c>
      <c r="AF3043" s="5">
        <v>1976</v>
      </c>
      <c r="AG3043" s="6">
        <v>5.0382457929627744</v>
      </c>
      <c r="AH3043" s="6">
        <v>87.889924704195053</v>
      </c>
      <c r="AI3043" s="3"/>
      <c r="AJ3043" s="3"/>
    </row>
    <row r="3044" spans="1:36" hidden="1" x14ac:dyDescent="0.2">
      <c r="A3044" s="1" t="str">
        <f t="shared" si="47"/>
        <v>HillingdonMinorities - all other than White British</v>
      </c>
      <c r="B3044" s="3" t="s">
        <v>663</v>
      </c>
      <c r="C3044" s="3" t="s">
        <v>664</v>
      </c>
      <c r="D3044" s="3" t="s">
        <v>702</v>
      </c>
      <c r="E3044" s="5">
        <v>131020</v>
      </c>
      <c r="F3044" s="5">
        <v>714</v>
      </c>
      <c r="G3044" s="5">
        <v>3918</v>
      </c>
      <c r="H3044" s="5">
        <v>0</v>
      </c>
      <c r="I3044" s="5">
        <v>0</v>
      </c>
      <c r="J3044" s="5">
        <v>714</v>
      </c>
      <c r="K3044" s="5">
        <v>35741</v>
      </c>
      <c r="L3044" s="5">
        <v>18087</v>
      </c>
      <c r="M3044" s="5">
        <v>0</v>
      </c>
      <c r="N3044" s="5">
        <v>0</v>
      </c>
      <c r="O3044" s="6">
        <v>0.54495496870706761</v>
      </c>
      <c r="P3044" s="6">
        <v>2.9903831476110518</v>
      </c>
      <c r="Q3044" s="6">
        <v>0</v>
      </c>
      <c r="R3044" s="6">
        <v>0</v>
      </c>
      <c r="S3044" s="6">
        <v>0.54495496870706761</v>
      </c>
      <c r="T3044" s="6">
        <v>27.279041367730116</v>
      </c>
      <c r="U3044" s="6">
        <v>13.804762631659289</v>
      </c>
      <c r="V3044" s="6">
        <v>0</v>
      </c>
      <c r="W3044" s="6">
        <v>0</v>
      </c>
      <c r="X3044" s="5">
        <v>52211</v>
      </c>
      <c r="Y3044" s="5">
        <v>44166</v>
      </c>
      <c r="Z3044" s="5">
        <v>3107</v>
      </c>
      <c r="AA3044" s="5">
        <v>0</v>
      </c>
      <c r="AB3044" s="5">
        <v>0</v>
      </c>
      <c r="AC3044" s="5">
        <v>0</v>
      </c>
      <c r="AD3044" s="5">
        <v>52211</v>
      </c>
      <c r="AE3044" s="5">
        <v>44166</v>
      </c>
      <c r="AF3044" s="5">
        <v>3107</v>
      </c>
      <c r="AG3044" s="6">
        <v>7.0348231671421457</v>
      </c>
      <c r="AH3044" s="6">
        <v>84.591369634751302</v>
      </c>
      <c r="AI3044" s="3"/>
      <c r="AJ3044" s="3"/>
    </row>
    <row r="3045" spans="1:36" hidden="1" x14ac:dyDescent="0.2">
      <c r="A3045" s="1" t="str">
        <f t="shared" si="47"/>
        <v>HillingdonWhite Irish</v>
      </c>
      <c r="B3045" s="3" t="s">
        <v>663</v>
      </c>
      <c r="C3045" s="3" t="s">
        <v>664</v>
      </c>
      <c r="D3045" s="3" t="s">
        <v>703</v>
      </c>
      <c r="E3045" s="5">
        <v>5949</v>
      </c>
      <c r="F3045" s="5">
        <v>17</v>
      </c>
      <c r="G3045" s="5">
        <v>70</v>
      </c>
      <c r="H3045" s="5">
        <v>0</v>
      </c>
      <c r="I3045" s="5">
        <v>0</v>
      </c>
      <c r="J3045" s="5">
        <v>17</v>
      </c>
      <c r="K3045" s="5">
        <v>997</v>
      </c>
      <c r="L3045" s="5">
        <v>478</v>
      </c>
      <c r="M3045" s="5">
        <v>0</v>
      </c>
      <c r="N3045" s="5">
        <v>0</v>
      </c>
      <c r="O3045" s="6">
        <v>0.28576231299378047</v>
      </c>
      <c r="P3045" s="6">
        <v>1.176668347621449</v>
      </c>
      <c r="Q3045" s="6">
        <v>0</v>
      </c>
      <c r="R3045" s="6">
        <v>0</v>
      </c>
      <c r="S3045" s="6">
        <v>0.28576231299378047</v>
      </c>
      <c r="T3045" s="6">
        <v>16.759119179694068</v>
      </c>
      <c r="U3045" s="6">
        <v>8.0349638594721799</v>
      </c>
      <c r="V3045" s="6">
        <v>0</v>
      </c>
      <c r="W3045" s="6">
        <v>0</v>
      </c>
      <c r="X3045" s="5">
        <v>1924</v>
      </c>
      <c r="Y3045" s="5">
        <v>1734</v>
      </c>
      <c r="Z3045" s="5">
        <v>67</v>
      </c>
      <c r="AA3045" s="5">
        <v>0</v>
      </c>
      <c r="AB3045" s="5">
        <v>0</v>
      </c>
      <c r="AC3045" s="5">
        <v>0</v>
      </c>
      <c r="AD3045" s="5">
        <v>1924</v>
      </c>
      <c r="AE3045" s="5">
        <v>1734</v>
      </c>
      <c r="AF3045" s="5">
        <v>67</v>
      </c>
      <c r="AG3045" s="6">
        <v>3.8638985005767013</v>
      </c>
      <c r="AH3045" s="6">
        <v>90.124740124740129</v>
      </c>
      <c r="AI3045" s="3"/>
      <c r="AJ3045" s="3"/>
    </row>
    <row r="3046" spans="1:36" hidden="1" x14ac:dyDescent="0.2">
      <c r="A3046" s="1" t="str">
        <f t="shared" si="47"/>
        <v>HillingdonWhite Gyspy or Irish Traveller</v>
      </c>
      <c r="B3046" s="3" t="s">
        <v>663</v>
      </c>
      <c r="C3046" s="3" t="s">
        <v>664</v>
      </c>
      <c r="D3046" s="3" t="s">
        <v>704</v>
      </c>
      <c r="E3046" s="5">
        <v>344</v>
      </c>
      <c r="F3046" s="5">
        <v>17</v>
      </c>
      <c r="G3046" s="5">
        <v>27</v>
      </c>
      <c r="H3046" s="5">
        <v>0</v>
      </c>
      <c r="I3046" s="5">
        <v>0</v>
      </c>
      <c r="J3046" s="5">
        <v>17</v>
      </c>
      <c r="K3046" s="5">
        <v>92</v>
      </c>
      <c r="L3046" s="5">
        <v>65</v>
      </c>
      <c r="M3046" s="5">
        <v>0</v>
      </c>
      <c r="N3046" s="5">
        <v>0</v>
      </c>
      <c r="O3046" s="6">
        <v>4.941860465116279</v>
      </c>
      <c r="P3046" s="6">
        <v>7.8488372093023253</v>
      </c>
      <c r="Q3046" s="6">
        <v>0</v>
      </c>
      <c r="R3046" s="6">
        <v>0</v>
      </c>
      <c r="S3046" s="6">
        <v>4.941860465116279</v>
      </c>
      <c r="T3046" s="6">
        <v>26.744186046511629</v>
      </c>
      <c r="U3046" s="6">
        <v>18.895348837209301</v>
      </c>
      <c r="V3046" s="6">
        <v>0</v>
      </c>
      <c r="W3046" s="6">
        <v>0</v>
      </c>
      <c r="X3046" s="5">
        <v>108</v>
      </c>
      <c r="Y3046" s="5">
        <v>42</v>
      </c>
      <c r="Z3046" s="5">
        <v>11</v>
      </c>
      <c r="AA3046" s="5">
        <v>0</v>
      </c>
      <c r="AB3046" s="5">
        <v>0</v>
      </c>
      <c r="AC3046" s="5">
        <v>0</v>
      </c>
      <c r="AD3046" s="5">
        <v>108</v>
      </c>
      <c r="AE3046" s="5">
        <v>42</v>
      </c>
      <c r="AF3046" s="5">
        <v>11</v>
      </c>
      <c r="AG3046" s="6">
        <v>26.19047619047619</v>
      </c>
      <c r="AH3046" s="6">
        <v>38.888888888888886</v>
      </c>
      <c r="AI3046" s="3"/>
      <c r="AJ3046" s="3"/>
    </row>
    <row r="3047" spans="1:36" hidden="1" x14ac:dyDescent="0.2">
      <c r="A3047" s="1" t="str">
        <f t="shared" si="47"/>
        <v>HillingdonWhite Other</v>
      </c>
      <c r="B3047" s="3" t="s">
        <v>663</v>
      </c>
      <c r="C3047" s="3" t="s">
        <v>664</v>
      </c>
      <c r="D3047" s="3" t="s">
        <v>705</v>
      </c>
      <c r="E3047" s="5">
        <v>16822</v>
      </c>
      <c r="F3047" s="5">
        <v>83</v>
      </c>
      <c r="G3047" s="5">
        <v>386</v>
      </c>
      <c r="H3047" s="5">
        <v>0</v>
      </c>
      <c r="I3047" s="5">
        <v>0</v>
      </c>
      <c r="J3047" s="5">
        <v>83</v>
      </c>
      <c r="K3047" s="5">
        <v>4504</v>
      </c>
      <c r="L3047" s="5">
        <v>1822</v>
      </c>
      <c r="M3047" s="5">
        <v>0</v>
      </c>
      <c r="N3047" s="5">
        <v>0</v>
      </c>
      <c r="O3047" s="6">
        <v>0.4934014980382832</v>
      </c>
      <c r="P3047" s="6">
        <v>2.2946141956961124</v>
      </c>
      <c r="Q3047" s="6">
        <v>0</v>
      </c>
      <c r="R3047" s="6">
        <v>0</v>
      </c>
      <c r="S3047" s="6">
        <v>0.4934014980382832</v>
      </c>
      <c r="T3047" s="6">
        <v>26.774462014029247</v>
      </c>
      <c r="U3047" s="6">
        <v>10.831054571394603</v>
      </c>
      <c r="V3047" s="6">
        <v>0</v>
      </c>
      <c r="W3047" s="6">
        <v>0</v>
      </c>
      <c r="X3047" s="5">
        <v>9133</v>
      </c>
      <c r="Y3047" s="5">
        <v>8207</v>
      </c>
      <c r="Z3047" s="5">
        <v>405</v>
      </c>
      <c r="AA3047" s="5">
        <v>0</v>
      </c>
      <c r="AB3047" s="5">
        <v>0</v>
      </c>
      <c r="AC3047" s="5">
        <v>0</v>
      </c>
      <c r="AD3047" s="5">
        <v>9133</v>
      </c>
      <c r="AE3047" s="5">
        <v>8207</v>
      </c>
      <c r="AF3047" s="5">
        <v>405</v>
      </c>
      <c r="AG3047" s="6">
        <v>4.9348117460704275</v>
      </c>
      <c r="AH3047" s="6">
        <v>89.860943830066788</v>
      </c>
      <c r="AI3047" s="3"/>
      <c r="AJ3047" s="3"/>
    </row>
    <row r="3048" spans="1:36" hidden="1" x14ac:dyDescent="0.2">
      <c r="A3048" s="1" t="str">
        <f t="shared" si="47"/>
        <v>HillingdonMixed White and Black Caribbean</v>
      </c>
      <c r="B3048" s="3" t="s">
        <v>663</v>
      </c>
      <c r="C3048" s="3" t="s">
        <v>664</v>
      </c>
      <c r="D3048" s="3" t="s">
        <v>706</v>
      </c>
      <c r="E3048" s="5">
        <v>2719</v>
      </c>
      <c r="F3048" s="5">
        <v>18</v>
      </c>
      <c r="G3048" s="5">
        <v>124</v>
      </c>
      <c r="H3048" s="5">
        <v>0</v>
      </c>
      <c r="I3048" s="5">
        <v>0</v>
      </c>
      <c r="J3048" s="5">
        <v>18</v>
      </c>
      <c r="K3048" s="5">
        <v>714</v>
      </c>
      <c r="L3048" s="5">
        <v>376</v>
      </c>
      <c r="M3048" s="5">
        <v>0</v>
      </c>
      <c r="N3048" s="5">
        <v>0</v>
      </c>
      <c r="O3048" s="6">
        <v>0.6620080912100037</v>
      </c>
      <c r="P3048" s="6">
        <v>4.5605001838911363</v>
      </c>
      <c r="Q3048" s="6">
        <v>0</v>
      </c>
      <c r="R3048" s="6">
        <v>0</v>
      </c>
      <c r="S3048" s="6">
        <v>0.6620080912100037</v>
      </c>
      <c r="T3048" s="6">
        <v>26.25965428466348</v>
      </c>
      <c r="U3048" s="6">
        <v>13.828613460831187</v>
      </c>
      <c r="V3048" s="6">
        <v>0</v>
      </c>
      <c r="W3048" s="6">
        <v>0</v>
      </c>
      <c r="X3048" s="5">
        <v>636</v>
      </c>
      <c r="Y3048" s="5">
        <v>535</v>
      </c>
      <c r="Z3048" s="5">
        <v>51</v>
      </c>
      <c r="AA3048" s="5">
        <v>0</v>
      </c>
      <c r="AB3048" s="5">
        <v>0</v>
      </c>
      <c r="AC3048" s="5">
        <v>0</v>
      </c>
      <c r="AD3048" s="5">
        <v>636</v>
      </c>
      <c r="AE3048" s="5">
        <v>535</v>
      </c>
      <c r="AF3048" s="5">
        <v>51</v>
      </c>
      <c r="AG3048" s="6">
        <v>9.5327102803738324</v>
      </c>
      <c r="AH3048" s="6">
        <v>84.119496855345915</v>
      </c>
      <c r="AI3048" s="3"/>
      <c r="AJ3048" s="3"/>
    </row>
    <row r="3049" spans="1:36" hidden="1" x14ac:dyDescent="0.2">
      <c r="A3049" s="1" t="str">
        <f t="shared" si="47"/>
        <v>HillingdonMixed White and Black African</v>
      </c>
      <c r="B3049" s="3" t="s">
        <v>663</v>
      </c>
      <c r="C3049" s="3" t="s">
        <v>664</v>
      </c>
      <c r="D3049" s="3" t="s">
        <v>707</v>
      </c>
      <c r="E3049" s="5">
        <v>1409</v>
      </c>
      <c r="F3049" s="5">
        <v>13</v>
      </c>
      <c r="G3049" s="5">
        <v>60</v>
      </c>
      <c r="H3049" s="5">
        <v>0</v>
      </c>
      <c r="I3049" s="5">
        <v>0</v>
      </c>
      <c r="J3049" s="5">
        <v>13</v>
      </c>
      <c r="K3049" s="5">
        <v>408</v>
      </c>
      <c r="L3049" s="5">
        <v>251</v>
      </c>
      <c r="M3049" s="5">
        <v>0</v>
      </c>
      <c r="N3049" s="5">
        <v>0</v>
      </c>
      <c r="O3049" s="6">
        <v>0.92264017033356993</v>
      </c>
      <c r="P3049" s="6">
        <v>4.2583392476933994</v>
      </c>
      <c r="Q3049" s="6">
        <v>0</v>
      </c>
      <c r="R3049" s="6">
        <v>0</v>
      </c>
      <c r="S3049" s="6">
        <v>0.92264017033356993</v>
      </c>
      <c r="T3049" s="6">
        <v>28.956706884315118</v>
      </c>
      <c r="U3049" s="6">
        <v>17.814052519517389</v>
      </c>
      <c r="V3049" s="6">
        <v>0</v>
      </c>
      <c r="W3049" s="6">
        <v>0</v>
      </c>
      <c r="X3049" s="5">
        <v>332</v>
      </c>
      <c r="Y3049" s="5">
        <v>273</v>
      </c>
      <c r="Z3049" s="5">
        <v>36</v>
      </c>
      <c r="AA3049" s="5">
        <v>0</v>
      </c>
      <c r="AB3049" s="5">
        <v>0</v>
      </c>
      <c r="AC3049" s="5">
        <v>0</v>
      </c>
      <c r="AD3049" s="5">
        <v>332</v>
      </c>
      <c r="AE3049" s="5">
        <v>273</v>
      </c>
      <c r="AF3049" s="5">
        <v>36</v>
      </c>
      <c r="AG3049" s="6">
        <v>13.186813186813186</v>
      </c>
      <c r="AH3049" s="6">
        <v>82.228915662650607</v>
      </c>
      <c r="AI3049" s="3"/>
      <c r="AJ3049" s="3"/>
    </row>
    <row r="3050" spans="1:36" hidden="1" x14ac:dyDescent="0.2">
      <c r="A3050" s="1" t="str">
        <f t="shared" si="47"/>
        <v>HillingdonMixed White and Asian</v>
      </c>
      <c r="B3050" s="3" t="s">
        <v>663</v>
      </c>
      <c r="C3050" s="3" t="s">
        <v>664</v>
      </c>
      <c r="D3050" s="3" t="s">
        <v>708</v>
      </c>
      <c r="E3050" s="5">
        <v>3602</v>
      </c>
      <c r="F3050" s="5">
        <v>8</v>
      </c>
      <c r="G3050" s="5">
        <v>74</v>
      </c>
      <c r="H3050" s="5">
        <v>0</v>
      </c>
      <c r="I3050" s="5">
        <v>0</v>
      </c>
      <c r="J3050" s="5">
        <v>8</v>
      </c>
      <c r="K3050" s="5">
        <v>799</v>
      </c>
      <c r="L3050" s="5">
        <v>331</v>
      </c>
      <c r="M3050" s="5">
        <v>0</v>
      </c>
      <c r="N3050" s="5">
        <v>0</v>
      </c>
      <c r="O3050" s="6">
        <v>0.2220988339811216</v>
      </c>
      <c r="P3050" s="6">
        <v>2.0544142143253747</v>
      </c>
      <c r="Q3050" s="6">
        <v>0</v>
      </c>
      <c r="R3050" s="6">
        <v>0</v>
      </c>
      <c r="S3050" s="6">
        <v>0.2220988339811216</v>
      </c>
      <c r="T3050" s="6">
        <v>22.18212104386452</v>
      </c>
      <c r="U3050" s="6">
        <v>9.1893392559689069</v>
      </c>
      <c r="V3050" s="6">
        <v>0</v>
      </c>
      <c r="W3050" s="6">
        <v>0</v>
      </c>
      <c r="X3050" s="5">
        <v>791</v>
      </c>
      <c r="Y3050" s="5">
        <v>699</v>
      </c>
      <c r="Z3050" s="5">
        <v>46</v>
      </c>
      <c r="AA3050" s="5">
        <v>0</v>
      </c>
      <c r="AB3050" s="5">
        <v>0</v>
      </c>
      <c r="AC3050" s="5">
        <v>0</v>
      </c>
      <c r="AD3050" s="5">
        <v>791</v>
      </c>
      <c r="AE3050" s="5">
        <v>699</v>
      </c>
      <c r="AF3050" s="5">
        <v>46</v>
      </c>
      <c r="AG3050" s="6">
        <v>6.5808297567954224</v>
      </c>
      <c r="AH3050" s="6">
        <v>88.369152970922883</v>
      </c>
      <c r="AI3050" s="3"/>
      <c r="AJ3050" s="3"/>
    </row>
    <row r="3051" spans="1:36" hidden="1" x14ac:dyDescent="0.2">
      <c r="A3051" s="1" t="str">
        <f t="shared" si="47"/>
        <v>HillingdonMixed Other</v>
      </c>
      <c r="B3051" s="3" t="s">
        <v>663</v>
      </c>
      <c r="C3051" s="3" t="s">
        <v>664</v>
      </c>
      <c r="D3051" s="3" t="s">
        <v>709</v>
      </c>
      <c r="E3051" s="5">
        <v>2749</v>
      </c>
      <c r="F3051" s="5">
        <v>19</v>
      </c>
      <c r="G3051" s="5">
        <v>84</v>
      </c>
      <c r="H3051" s="5">
        <v>0</v>
      </c>
      <c r="I3051" s="5">
        <v>0</v>
      </c>
      <c r="J3051" s="5">
        <v>19</v>
      </c>
      <c r="K3051" s="5">
        <v>645</v>
      </c>
      <c r="L3051" s="5">
        <v>328</v>
      </c>
      <c r="M3051" s="5">
        <v>0</v>
      </c>
      <c r="N3051" s="5">
        <v>0</v>
      </c>
      <c r="O3051" s="6">
        <v>0.69116042197162608</v>
      </c>
      <c r="P3051" s="6">
        <v>3.0556566024008731</v>
      </c>
      <c r="Q3051" s="6">
        <v>0</v>
      </c>
      <c r="R3051" s="6">
        <v>0</v>
      </c>
      <c r="S3051" s="6">
        <v>0.69116042197162608</v>
      </c>
      <c r="T3051" s="6">
        <v>23.46307748272099</v>
      </c>
      <c r="U3051" s="6">
        <v>11.931611495089124</v>
      </c>
      <c r="V3051" s="6">
        <v>0</v>
      </c>
      <c r="W3051" s="6">
        <v>0</v>
      </c>
      <c r="X3051" s="5">
        <v>716</v>
      </c>
      <c r="Y3051" s="5">
        <v>600</v>
      </c>
      <c r="Z3051" s="5">
        <v>49</v>
      </c>
      <c r="AA3051" s="5">
        <v>0</v>
      </c>
      <c r="AB3051" s="5">
        <v>0</v>
      </c>
      <c r="AC3051" s="5">
        <v>0</v>
      </c>
      <c r="AD3051" s="5">
        <v>716</v>
      </c>
      <c r="AE3051" s="5">
        <v>600</v>
      </c>
      <c r="AF3051" s="5">
        <v>49</v>
      </c>
      <c r="AG3051" s="6">
        <v>8.1666666666666661</v>
      </c>
      <c r="AH3051" s="6">
        <v>83.798882681564251</v>
      </c>
      <c r="AI3051" s="3"/>
      <c r="AJ3051" s="3"/>
    </row>
    <row r="3052" spans="1:36" hidden="1" x14ac:dyDescent="0.2">
      <c r="A3052" s="1" t="str">
        <f t="shared" si="47"/>
        <v>HillingdonIndian</v>
      </c>
      <c r="B3052" s="3" t="s">
        <v>663</v>
      </c>
      <c r="C3052" s="3" t="s">
        <v>664</v>
      </c>
      <c r="D3052" s="3" t="s">
        <v>710</v>
      </c>
      <c r="E3052" s="5">
        <v>36795</v>
      </c>
      <c r="F3052" s="5">
        <v>156</v>
      </c>
      <c r="G3052" s="5">
        <v>888</v>
      </c>
      <c r="H3052" s="5">
        <v>0</v>
      </c>
      <c r="I3052" s="5">
        <v>0</v>
      </c>
      <c r="J3052" s="5">
        <v>156</v>
      </c>
      <c r="K3052" s="5">
        <v>9956</v>
      </c>
      <c r="L3052" s="5">
        <v>4682</v>
      </c>
      <c r="M3052" s="5">
        <v>0</v>
      </c>
      <c r="N3052" s="5">
        <v>0</v>
      </c>
      <c r="O3052" s="6">
        <v>0.42397064818589481</v>
      </c>
      <c r="P3052" s="6">
        <v>2.4133713819812472</v>
      </c>
      <c r="Q3052" s="6">
        <v>0</v>
      </c>
      <c r="R3052" s="6">
        <v>0</v>
      </c>
      <c r="S3052" s="6">
        <v>0.42397064818589481</v>
      </c>
      <c r="T3052" s="6">
        <v>27.05802418806903</v>
      </c>
      <c r="U3052" s="6">
        <v>12.724554966707434</v>
      </c>
      <c r="V3052" s="6">
        <v>0</v>
      </c>
      <c r="W3052" s="6">
        <v>0</v>
      </c>
      <c r="X3052" s="5">
        <v>15927</v>
      </c>
      <c r="Y3052" s="5">
        <v>14223</v>
      </c>
      <c r="Z3052" s="5">
        <v>803</v>
      </c>
      <c r="AA3052" s="5">
        <v>0</v>
      </c>
      <c r="AB3052" s="5">
        <v>0</v>
      </c>
      <c r="AC3052" s="5">
        <v>0</v>
      </c>
      <c r="AD3052" s="5">
        <v>15927</v>
      </c>
      <c r="AE3052" s="5">
        <v>14223</v>
      </c>
      <c r="AF3052" s="5">
        <v>803</v>
      </c>
      <c r="AG3052" s="6">
        <v>5.645784996133024</v>
      </c>
      <c r="AH3052" s="6">
        <v>89.30118666415521</v>
      </c>
      <c r="AI3052" s="3"/>
      <c r="AJ3052" s="3"/>
    </row>
    <row r="3053" spans="1:36" hidden="1" x14ac:dyDescent="0.2">
      <c r="A3053" s="1" t="str">
        <f t="shared" si="47"/>
        <v>HillingdonPakistani</v>
      </c>
      <c r="B3053" s="3" t="s">
        <v>663</v>
      </c>
      <c r="C3053" s="3" t="s">
        <v>664</v>
      </c>
      <c r="D3053" s="3" t="s">
        <v>711</v>
      </c>
      <c r="E3053" s="5">
        <v>9200</v>
      </c>
      <c r="F3053" s="5">
        <v>96</v>
      </c>
      <c r="G3053" s="5">
        <v>350</v>
      </c>
      <c r="H3053" s="5">
        <v>0</v>
      </c>
      <c r="I3053" s="5">
        <v>0</v>
      </c>
      <c r="J3053" s="5">
        <v>96</v>
      </c>
      <c r="K3053" s="5">
        <v>2819</v>
      </c>
      <c r="L3053" s="5">
        <v>1643</v>
      </c>
      <c r="M3053" s="5">
        <v>0</v>
      </c>
      <c r="N3053" s="5">
        <v>0</v>
      </c>
      <c r="O3053" s="6">
        <v>1.0434782608695652</v>
      </c>
      <c r="P3053" s="6">
        <v>3.8043478260869565</v>
      </c>
      <c r="Q3053" s="6">
        <v>0</v>
      </c>
      <c r="R3053" s="6">
        <v>0</v>
      </c>
      <c r="S3053" s="6">
        <v>1.0434782608695652</v>
      </c>
      <c r="T3053" s="6">
        <v>30.641304347826086</v>
      </c>
      <c r="U3053" s="6">
        <v>17.858695652173914</v>
      </c>
      <c r="V3053" s="6">
        <v>0</v>
      </c>
      <c r="W3053" s="6">
        <v>0</v>
      </c>
      <c r="X3053" s="5">
        <v>3689</v>
      </c>
      <c r="Y3053" s="5">
        <v>2741</v>
      </c>
      <c r="Z3053" s="5">
        <v>259</v>
      </c>
      <c r="AA3053" s="5">
        <v>0</v>
      </c>
      <c r="AB3053" s="5">
        <v>0</v>
      </c>
      <c r="AC3053" s="5">
        <v>0</v>
      </c>
      <c r="AD3053" s="5">
        <v>3689</v>
      </c>
      <c r="AE3053" s="5">
        <v>2741</v>
      </c>
      <c r="AF3053" s="5">
        <v>259</v>
      </c>
      <c r="AG3053" s="6">
        <v>9.4491061656329798</v>
      </c>
      <c r="AH3053" s="6">
        <v>74.301978856058554</v>
      </c>
      <c r="AI3053" s="3"/>
      <c r="AJ3053" s="3"/>
    </row>
    <row r="3054" spans="1:36" hidden="1" x14ac:dyDescent="0.2">
      <c r="A3054" s="1" t="str">
        <f t="shared" si="47"/>
        <v>HillingdonBangladeshi</v>
      </c>
      <c r="B3054" s="3" t="s">
        <v>663</v>
      </c>
      <c r="C3054" s="3" t="s">
        <v>664</v>
      </c>
      <c r="D3054" s="3" t="s">
        <v>712</v>
      </c>
      <c r="E3054" s="5">
        <v>2639</v>
      </c>
      <c r="F3054" s="5">
        <v>35</v>
      </c>
      <c r="G3054" s="5">
        <v>108</v>
      </c>
      <c r="H3054" s="5">
        <v>0</v>
      </c>
      <c r="I3054" s="5">
        <v>0</v>
      </c>
      <c r="J3054" s="5">
        <v>35</v>
      </c>
      <c r="K3054" s="5">
        <v>934</v>
      </c>
      <c r="L3054" s="5">
        <v>506</v>
      </c>
      <c r="M3054" s="5">
        <v>0</v>
      </c>
      <c r="N3054" s="5">
        <v>0</v>
      </c>
      <c r="O3054" s="6">
        <v>1.3262599469496021</v>
      </c>
      <c r="P3054" s="6">
        <v>4.0924592648730576</v>
      </c>
      <c r="Q3054" s="6">
        <v>0</v>
      </c>
      <c r="R3054" s="6">
        <v>0</v>
      </c>
      <c r="S3054" s="6">
        <v>1.3262599469496021</v>
      </c>
      <c r="T3054" s="6">
        <v>35.392194012883671</v>
      </c>
      <c r="U3054" s="6">
        <v>19.173929518757106</v>
      </c>
      <c r="V3054" s="6">
        <v>0</v>
      </c>
      <c r="W3054" s="6">
        <v>0</v>
      </c>
      <c r="X3054" s="5">
        <v>1003</v>
      </c>
      <c r="Y3054" s="5">
        <v>664</v>
      </c>
      <c r="Z3054" s="5">
        <v>70</v>
      </c>
      <c r="AA3054" s="5">
        <v>0</v>
      </c>
      <c r="AB3054" s="5">
        <v>0</v>
      </c>
      <c r="AC3054" s="5">
        <v>0</v>
      </c>
      <c r="AD3054" s="5">
        <v>1003</v>
      </c>
      <c r="AE3054" s="5">
        <v>664</v>
      </c>
      <c r="AF3054" s="5">
        <v>70</v>
      </c>
      <c r="AG3054" s="6">
        <v>10.542168674698795</v>
      </c>
      <c r="AH3054" s="6">
        <v>66.201395812562311</v>
      </c>
      <c r="AI3054" s="3"/>
      <c r="AJ3054" s="3"/>
    </row>
    <row r="3055" spans="1:36" hidden="1" x14ac:dyDescent="0.2">
      <c r="A3055" s="1" t="str">
        <f t="shared" si="47"/>
        <v>HillingdonChinese</v>
      </c>
      <c r="B3055" s="3" t="s">
        <v>663</v>
      </c>
      <c r="C3055" s="3" t="s">
        <v>664</v>
      </c>
      <c r="D3055" s="3" t="s">
        <v>713</v>
      </c>
      <c r="E3055" s="5">
        <v>2889</v>
      </c>
      <c r="F3055" s="5">
        <v>9</v>
      </c>
      <c r="G3055" s="5">
        <v>34</v>
      </c>
      <c r="H3055" s="5">
        <v>0</v>
      </c>
      <c r="I3055" s="5">
        <v>0</v>
      </c>
      <c r="J3055" s="5">
        <v>9</v>
      </c>
      <c r="K3055" s="5">
        <v>706</v>
      </c>
      <c r="L3055" s="5">
        <v>215</v>
      </c>
      <c r="M3055" s="5">
        <v>0</v>
      </c>
      <c r="N3055" s="5">
        <v>0</v>
      </c>
      <c r="O3055" s="6">
        <v>0.3115264797507788</v>
      </c>
      <c r="P3055" s="6">
        <v>1.1768778123918311</v>
      </c>
      <c r="Q3055" s="6">
        <v>0</v>
      </c>
      <c r="R3055" s="6">
        <v>0</v>
      </c>
      <c r="S3055" s="6">
        <v>0.3115264797507788</v>
      </c>
      <c r="T3055" s="6">
        <v>24.437521633783316</v>
      </c>
      <c r="U3055" s="6">
        <v>7.4420214607130495</v>
      </c>
      <c r="V3055" s="6">
        <v>0</v>
      </c>
      <c r="W3055" s="6">
        <v>0</v>
      </c>
      <c r="X3055" s="5">
        <v>972</v>
      </c>
      <c r="Y3055" s="5">
        <v>841</v>
      </c>
      <c r="Z3055" s="5">
        <v>40</v>
      </c>
      <c r="AA3055" s="5">
        <v>0</v>
      </c>
      <c r="AB3055" s="5">
        <v>0</v>
      </c>
      <c r="AC3055" s="5">
        <v>0</v>
      </c>
      <c r="AD3055" s="5">
        <v>972</v>
      </c>
      <c r="AE3055" s="5">
        <v>841</v>
      </c>
      <c r="AF3055" s="5">
        <v>40</v>
      </c>
      <c r="AG3055" s="6">
        <v>4.756242568370987</v>
      </c>
      <c r="AH3055" s="6">
        <v>86.522633744855966</v>
      </c>
      <c r="AI3055" s="3"/>
      <c r="AJ3055" s="3"/>
    </row>
    <row r="3056" spans="1:36" hidden="1" x14ac:dyDescent="0.2">
      <c r="A3056" s="1" t="str">
        <f t="shared" si="47"/>
        <v>HillingdonAsian Other</v>
      </c>
      <c r="B3056" s="3" t="s">
        <v>663</v>
      </c>
      <c r="C3056" s="3" t="s">
        <v>664</v>
      </c>
      <c r="D3056" s="3" t="s">
        <v>714</v>
      </c>
      <c r="E3056" s="5">
        <v>17730</v>
      </c>
      <c r="F3056" s="5">
        <v>87</v>
      </c>
      <c r="G3056" s="5">
        <v>523</v>
      </c>
      <c r="H3056" s="5">
        <v>0</v>
      </c>
      <c r="I3056" s="5">
        <v>0</v>
      </c>
      <c r="J3056" s="5">
        <v>87</v>
      </c>
      <c r="K3056" s="5">
        <v>4644</v>
      </c>
      <c r="L3056" s="5">
        <v>2561</v>
      </c>
      <c r="M3056" s="5">
        <v>0</v>
      </c>
      <c r="N3056" s="5">
        <v>0</v>
      </c>
      <c r="O3056" s="6">
        <v>0.4906937394247039</v>
      </c>
      <c r="P3056" s="6">
        <v>2.9498025944726454</v>
      </c>
      <c r="Q3056" s="6">
        <v>0</v>
      </c>
      <c r="R3056" s="6">
        <v>0</v>
      </c>
      <c r="S3056" s="6">
        <v>0.4906937394247039</v>
      </c>
      <c r="T3056" s="6">
        <v>26.19289340101523</v>
      </c>
      <c r="U3056" s="6">
        <v>14.444444444444445</v>
      </c>
      <c r="V3056" s="6">
        <v>0</v>
      </c>
      <c r="W3056" s="6">
        <v>0</v>
      </c>
      <c r="X3056" s="5">
        <v>7199</v>
      </c>
      <c r="Y3056" s="5">
        <v>5723</v>
      </c>
      <c r="Z3056" s="5">
        <v>354</v>
      </c>
      <c r="AA3056" s="5">
        <v>0</v>
      </c>
      <c r="AB3056" s="5">
        <v>0</v>
      </c>
      <c r="AC3056" s="5">
        <v>0</v>
      </c>
      <c r="AD3056" s="5">
        <v>7199</v>
      </c>
      <c r="AE3056" s="5">
        <v>5723</v>
      </c>
      <c r="AF3056" s="5">
        <v>354</v>
      </c>
      <c r="AG3056" s="6">
        <v>6.1855670103092786</v>
      </c>
      <c r="AH3056" s="6">
        <v>79.497152382275317</v>
      </c>
      <c r="AI3056" s="3"/>
      <c r="AJ3056" s="3"/>
    </row>
    <row r="3057" spans="1:36" hidden="1" x14ac:dyDescent="0.2">
      <c r="A3057" s="1" t="str">
        <f t="shared" si="47"/>
        <v>HillingdonBlack African</v>
      </c>
      <c r="B3057" s="3" t="s">
        <v>663</v>
      </c>
      <c r="C3057" s="3" t="s">
        <v>664</v>
      </c>
      <c r="D3057" s="3" t="s">
        <v>715</v>
      </c>
      <c r="E3057" s="5">
        <v>11275</v>
      </c>
      <c r="F3057" s="5">
        <v>79</v>
      </c>
      <c r="G3057" s="5">
        <v>555</v>
      </c>
      <c r="H3057" s="5">
        <v>0</v>
      </c>
      <c r="I3057" s="5">
        <v>0</v>
      </c>
      <c r="J3057" s="5">
        <v>79</v>
      </c>
      <c r="K3057" s="5">
        <v>3605</v>
      </c>
      <c r="L3057" s="5">
        <v>2127</v>
      </c>
      <c r="M3057" s="5">
        <v>0</v>
      </c>
      <c r="N3057" s="5">
        <v>0</v>
      </c>
      <c r="O3057" s="6">
        <v>0.70066518847006654</v>
      </c>
      <c r="P3057" s="6">
        <v>4.9223946784922399</v>
      </c>
      <c r="Q3057" s="6">
        <v>0</v>
      </c>
      <c r="R3057" s="6">
        <v>0</v>
      </c>
      <c r="S3057" s="6">
        <v>0.70066518847006654</v>
      </c>
      <c r="T3057" s="6">
        <v>31.973392461197339</v>
      </c>
      <c r="U3057" s="6">
        <v>18.864745011086473</v>
      </c>
      <c r="V3057" s="6">
        <v>0</v>
      </c>
      <c r="W3057" s="6">
        <v>0</v>
      </c>
      <c r="X3057" s="5">
        <v>3927</v>
      </c>
      <c r="Y3057" s="5">
        <v>3134</v>
      </c>
      <c r="Z3057" s="5">
        <v>454</v>
      </c>
      <c r="AA3057" s="5">
        <v>0</v>
      </c>
      <c r="AB3057" s="5">
        <v>0</v>
      </c>
      <c r="AC3057" s="5">
        <v>0</v>
      </c>
      <c r="AD3057" s="5">
        <v>3927</v>
      </c>
      <c r="AE3057" s="5">
        <v>3134</v>
      </c>
      <c r="AF3057" s="5">
        <v>454</v>
      </c>
      <c r="AG3057" s="6">
        <v>14.486279514996809</v>
      </c>
      <c r="AH3057" s="6">
        <v>79.806468041762159</v>
      </c>
      <c r="AI3057" s="3"/>
      <c r="AJ3057" s="3"/>
    </row>
    <row r="3058" spans="1:36" hidden="1" x14ac:dyDescent="0.2">
      <c r="A3058" s="1" t="str">
        <f t="shared" si="47"/>
        <v>HillingdonBlack Caribbean</v>
      </c>
      <c r="B3058" s="3" t="s">
        <v>663</v>
      </c>
      <c r="C3058" s="3" t="s">
        <v>664</v>
      </c>
      <c r="D3058" s="3" t="s">
        <v>716</v>
      </c>
      <c r="E3058" s="5">
        <v>4615</v>
      </c>
      <c r="F3058" s="5">
        <v>29</v>
      </c>
      <c r="G3058" s="5">
        <v>163</v>
      </c>
      <c r="H3058" s="5">
        <v>0</v>
      </c>
      <c r="I3058" s="5">
        <v>0</v>
      </c>
      <c r="J3058" s="5">
        <v>29</v>
      </c>
      <c r="K3058" s="5">
        <v>1116</v>
      </c>
      <c r="L3058" s="5">
        <v>692</v>
      </c>
      <c r="M3058" s="5">
        <v>0</v>
      </c>
      <c r="N3058" s="5">
        <v>0</v>
      </c>
      <c r="O3058" s="6">
        <v>0.62838569880823403</v>
      </c>
      <c r="P3058" s="6">
        <v>3.5319609967497292</v>
      </c>
      <c r="Q3058" s="6">
        <v>0</v>
      </c>
      <c r="R3058" s="6">
        <v>0</v>
      </c>
      <c r="S3058" s="6">
        <v>0.62838569880823403</v>
      </c>
      <c r="T3058" s="6">
        <v>24.182015167930661</v>
      </c>
      <c r="U3058" s="6">
        <v>14.994582881906826</v>
      </c>
      <c r="V3058" s="6">
        <v>0</v>
      </c>
      <c r="W3058" s="6">
        <v>0</v>
      </c>
      <c r="X3058" s="5">
        <v>1855</v>
      </c>
      <c r="Y3058" s="5">
        <v>1684</v>
      </c>
      <c r="Z3058" s="5">
        <v>142</v>
      </c>
      <c r="AA3058" s="5">
        <v>0</v>
      </c>
      <c r="AB3058" s="5">
        <v>0</v>
      </c>
      <c r="AC3058" s="5">
        <v>0</v>
      </c>
      <c r="AD3058" s="5">
        <v>1855</v>
      </c>
      <c r="AE3058" s="5">
        <v>1684</v>
      </c>
      <c r="AF3058" s="5">
        <v>142</v>
      </c>
      <c r="AG3058" s="6">
        <v>8.4323040380047498</v>
      </c>
      <c r="AH3058" s="6">
        <v>90.781671159029656</v>
      </c>
      <c r="AI3058" s="3"/>
      <c r="AJ3058" s="3"/>
    </row>
    <row r="3059" spans="1:36" hidden="1" x14ac:dyDescent="0.2">
      <c r="A3059" s="1" t="str">
        <f t="shared" si="47"/>
        <v>HillingdonBlack Other</v>
      </c>
      <c r="B3059" s="3" t="s">
        <v>663</v>
      </c>
      <c r="C3059" s="3" t="s">
        <v>664</v>
      </c>
      <c r="D3059" s="3" t="s">
        <v>717</v>
      </c>
      <c r="E3059" s="5">
        <v>4192</v>
      </c>
      <c r="F3059" s="5">
        <v>19</v>
      </c>
      <c r="G3059" s="5">
        <v>236</v>
      </c>
      <c r="H3059" s="5">
        <v>0</v>
      </c>
      <c r="I3059" s="5">
        <v>0</v>
      </c>
      <c r="J3059" s="5">
        <v>19</v>
      </c>
      <c r="K3059" s="5">
        <v>1275</v>
      </c>
      <c r="L3059" s="5">
        <v>880</v>
      </c>
      <c r="M3059" s="5">
        <v>0</v>
      </c>
      <c r="N3059" s="5">
        <v>0</v>
      </c>
      <c r="O3059" s="6">
        <v>0.4532442748091603</v>
      </c>
      <c r="P3059" s="6">
        <v>5.6297709923664119</v>
      </c>
      <c r="Q3059" s="6">
        <v>0</v>
      </c>
      <c r="R3059" s="6">
        <v>0</v>
      </c>
      <c r="S3059" s="6">
        <v>0.4532442748091603</v>
      </c>
      <c r="T3059" s="6">
        <v>30.415076335877863</v>
      </c>
      <c r="U3059" s="6">
        <v>20.992366412213741</v>
      </c>
      <c r="V3059" s="6">
        <v>0</v>
      </c>
      <c r="W3059" s="6">
        <v>0</v>
      </c>
      <c r="X3059" s="5">
        <v>1176</v>
      </c>
      <c r="Y3059" s="5">
        <v>891</v>
      </c>
      <c r="Z3059" s="5">
        <v>122</v>
      </c>
      <c r="AA3059" s="5">
        <v>0</v>
      </c>
      <c r="AB3059" s="5">
        <v>0</v>
      </c>
      <c r="AC3059" s="5">
        <v>0</v>
      </c>
      <c r="AD3059" s="5">
        <v>1176</v>
      </c>
      <c r="AE3059" s="5">
        <v>891</v>
      </c>
      <c r="AF3059" s="5">
        <v>122</v>
      </c>
      <c r="AG3059" s="6">
        <v>13.692480359147027</v>
      </c>
      <c r="AH3059" s="6">
        <v>75.765306122448976</v>
      </c>
      <c r="AI3059" s="3"/>
      <c r="AJ3059" s="3"/>
    </row>
    <row r="3060" spans="1:36" hidden="1" x14ac:dyDescent="0.2">
      <c r="A3060" s="1" t="str">
        <f t="shared" si="47"/>
        <v>HillingdonArab</v>
      </c>
      <c r="B3060" s="3" t="s">
        <v>663</v>
      </c>
      <c r="C3060" s="3" t="s">
        <v>664</v>
      </c>
      <c r="D3060" s="3" t="s">
        <v>699</v>
      </c>
      <c r="E3060" s="5">
        <v>2925</v>
      </c>
      <c r="F3060" s="5">
        <v>15</v>
      </c>
      <c r="G3060" s="5">
        <v>96</v>
      </c>
      <c r="H3060" s="5">
        <v>0</v>
      </c>
      <c r="I3060" s="5">
        <v>0</v>
      </c>
      <c r="J3060" s="5">
        <v>15</v>
      </c>
      <c r="K3060" s="5">
        <v>915</v>
      </c>
      <c r="L3060" s="5">
        <v>357</v>
      </c>
      <c r="M3060" s="5">
        <v>0</v>
      </c>
      <c r="N3060" s="5">
        <v>0</v>
      </c>
      <c r="O3060" s="6">
        <v>0.51282051282051277</v>
      </c>
      <c r="P3060" s="6">
        <v>3.2820512820512819</v>
      </c>
      <c r="Q3060" s="6">
        <v>0</v>
      </c>
      <c r="R3060" s="6">
        <v>0</v>
      </c>
      <c r="S3060" s="6">
        <v>0.51282051282051277</v>
      </c>
      <c r="T3060" s="6">
        <v>31.282051282051281</v>
      </c>
      <c r="U3060" s="6">
        <v>12.205128205128204</v>
      </c>
      <c r="V3060" s="6">
        <v>0</v>
      </c>
      <c r="W3060" s="6">
        <v>0</v>
      </c>
      <c r="X3060" s="5">
        <v>860</v>
      </c>
      <c r="Y3060" s="5">
        <v>582</v>
      </c>
      <c r="Z3060" s="5">
        <v>77</v>
      </c>
      <c r="AA3060" s="5">
        <v>0</v>
      </c>
      <c r="AB3060" s="5">
        <v>0</v>
      </c>
      <c r="AC3060" s="5">
        <v>0</v>
      </c>
      <c r="AD3060" s="5">
        <v>860</v>
      </c>
      <c r="AE3060" s="5">
        <v>582</v>
      </c>
      <c r="AF3060" s="5">
        <v>77</v>
      </c>
      <c r="AG3060" s="6">
        <v>13.230240549828178</v>
      </c>
      <c r="AH3060" s="6">
        <v>67.674418604651166</v>
      </c>
      <c r="AI3060" s="3"/>
      <c r="AJ3060" s="3"/>
    </row>
    <row r="3061" spans="1:36" hidden="1" x14ac:dyDescent="0.2">
      <c r="A3061" s="1" t="str">
        <f t="shared" si="47"/>
        <v>HillingdonOther</v>
      </c>
      <c r="B3061" s="3" t="s">
        <v>663</v>
      </c>
      <c r="C3061" s="3" t="s">
        <v>664</v>
      </c>
      <c r="D3061" s="3" t="s">
        <v>718</v>
      </c>
      <c r="E3061" s="5">
        <v>5166</v>
      </c>
      <c r="F3061" s="5">
        <v>14</v>
      </c>
      <c r="G3061" s="5">
        <v>140</v>
      </c>
      <c r="H3061" s="5">
        <v>0</v>
      </c>
      <c r="I3061" s="5">
        <v>0</v>
      </c>
      <c r="J3061" s="5">
        <v>14</v>
      </c>
      <c r="K3061" s="5">
        <v>1612</v>
      </c>
      <c r="L3061" s="5">
        <v>773</v>
      </c>
      <c r="M3061" s="5">
        <v>0</v>
      </c>
      <c r="N3061" s="5">
        <v>0</v>
      </c>
      <c r="O3061" s="6">
        <v>0.27100271002710025</v>
      </c>
      <c r="P3061" s="6">
        <v>2.7100271002710028</v>
      </c>
      <c r="Q3061" s="6">
        <v>0</v>
      </c>
      <c r="R3061" s="6">
        <v>0</v>
      </c>
      <c r="S3061" s="6">
        <v>0.27100271002710025</v>
      </c>
      <c r="T3061" s="6">
        <v>31.204026325977544</v>
      </c>
      <c r="U3061" s="6">
        <v>14.963221060782036</v>
      </c>
      <c r="V3061" s="6">
        <v>0</v>
      </c>
      <c r="W3061" s="6">
        <v>0</v>
      </c>
      <c r="X3061" s="5">
        <v>1963</v>
      </c>
      <c r="Y3061" s="5">
        <v>1593</v>
      </c>
      <c r="Z3061" s="5">
        <v>121</v>
      </c>
      <c r="AA3061" s="5">
        <v>0</v>
      </c>
      <c r="AB3061" s="5">
        <v>0</v>
      </c>
      <c r="AC3061" s="5">
        <v>0</v>
      </c>
      <c r="AD3061" s="5">
        <v>1963</v>
      </c>
      <c r="AE3061" s="5">
        <v>1593</v>
      </c>
      <c r="AF3061" s="5">
        <v>121</v>
      </c>
      <c r="AG3061" s="6">
        <v>7.5957313245448841</v>
      </c>
      <c r="AH3061" s="6">
        <v>81.151299032093732</v>
      </c>
      <c r="AI3061" s="3"/>
      <c r="AJ3061" s="3"/>
    </row>
    <row r="3062" spans="1:36" x14ac:dyDescent="0.2">
      <c r="A3062" s="1" t="str">
        <f t="shared" si="47"/>
        <v>Hinckley and BosworthAll people</v>
      </c>
      <c r="B3062" s="3" t="s">
        <v>373</v>
      </c>
      <c r="C3062" s="3" t="s">
        <v>374</v>
      </c>
      <c r="D3062" s="3" t="s">
        <v>700</v>
      </c>
      <c r="E3062" s="5">
        <v>105078</v>
      </c>
      <c r="F3062" s="5">
        <v>0</v>
      </c>
      <c r="G3062" s="5">
        <v>0</v>
      </c>
      <c r="H3062" s="5">
        <v>0</v>
      </c>
      <c r="I3062" s="5">
        <v>0</v>
      </c>
      <c r="J3062" s="5">
        <v>3110</v>
      </c>
      <c r="K3062" s="5">
        <v>7290</v>
      </c>
      <c r="L3062" s="5">
        <v>1683</v>
      </c>
      <c r="M3062" s="5">
        <v>0</v>
      </c>
      <c r="N3062" s="5">
        <v>0</v>
      </c>
      <c r="O3062" s="6">
        <v>0</v>
      </c>
      <c r="P3062" s="6">
        <v>0</v>
      </c>
      <c r="Q3062" s="6">
        <v>0</v>
      </c>
      <c r="R3062" s="6">
        <v>0</v>
      </c>
      <c r="S3062" s="6">
        <v>2.9597061230704811</v>
      </c>
      <c r="T3062" s="6">
        <v>6.9377034203163364</v>
      </c>
      <c r="U3062" s="6">
        <v>1.601667332838463</v>
      </c>
      <c r="V3062" s="6">
        <v>0</v>
      </c>
      <c r="W3062" s="6">
        <v>0</v>
      </c>
      <c r="X3062" s="5">
        <v>34406</v>
      </c>
      <c r="Y3062" s="5">
        <v>31320</v>
      </c>
      <c r="Z3062" s="5">
        <v>1175</v>
      </c>
      <c r="AA3062" s="5">
        <v>0</v>
      </c>
      <c r="AB3062" s="5">
        <v>0</v>
      </c>
      <c r="AC3062" s="5">
        <v>0</v>
      </c>
      <c r="AD3062" s="5">
        <v>34406</v>
      </c>
      <c r="AE3062" s="5">
        <v>31320</v>
      </c>
      <c r="AF3062" s="5">
        <v>1175</v>
      </c>
      <c r="AG3062" s="6">
        <v>3.7515964240102173</v>
      </c>
      <c r="AH3062" s="6">
        <v>91.030634191710746</v>
      </c>
      <c r="AI3062" s="3"/>
      <c r="AJ3062" s="3"/>
    </row>
    <row r="3063" spans="1:36" hidden="1" x14ac:dyDescent="0.2">
      <c r="A3063" s="1" t="str">
        <f t="shared" si="47"/>
        <v>Hinckley and BosworthWhite British</v>
      </c>
      <c r="B3063" s="3" t="s">
        <v>373</v>
      </c>
      <c r="C3063" s="3" t="s">
        <v>374</v>
      </c>
      <c r="D3063" s="3" t="s">
        <v>701</v>
      </c>
      <c r="E3063" s="5">
        <v>99440</v>
      </c>
      <c r="F3063" s="5">
        <v>0</v>
      </c>
      <c r="G3063" s="5">
        <v>0</v>
      </c>
      <c r="H3063" s="5">
        <v>0</v>
      </c>
      <c r="I3063" s="5">
        <v>0</v>
      </c>
      <c r="J3063" s="5">
        <v>2959</v>
      </c>
      <c r="K3063" s="5">
        <v>6907</v>
      </c>
      <c r="L3063" s="5">
        <v>1469</v>
      </c>
      <c r="M3063" s="5">
        <v>0</v>
      </c>
      <c r="N3063" s="5">
        <v>0</v>
      </c>
      <c r="O3063" s="6">
        <v>0</v>
      </c>
      <c r="P3063" s="6">
        <v>0</v>
      </c>
      <c r="Q3063" s="6">
        <v>0</v>
      </c>
      <c r="R3063" s="6">
        <v>0</v>
      </c>
      <c r="S3063" s="6">
        <v>2.9756637168141591</v>
      </c>
      <c r="T3063" s="6">
        <v>6.9458970233306516</v>
      </c>
      <c r="U3063" s="6">
        <v>1.4772727272727273</v>
      </c>
      <c r="V3063" s="6">
        <v>0</v>
      </c>
      <c r="W3063" s="6">
        <v>0</v>
      </c>
      <c r="X3063" s="5">
        <v>32073</v>
      </c>
      <c r="Y3063" s="5">
        <v>29240</v>
      </c>
      <c r="Z3063" s="5">
        <v>1067</v>
      </c>
      <c r="AA3063" s="5">
        <v>0</v>
      </c>
      <c r="AB3063" s="5">
        <v>0</v>
      </c>
      <c r="AC3063" s="5">
        <v>0</v>
      </c>
      <c r="AD3063" s="5">
        <v>32073</v>
      </c>
      <c r="AE3063" s="5">
        <v>29240</v>
      </c>
      <c r="AF3063" s="5">
        <v>1067</v>
      </c>
      <c r="AG3063" s="6">
        <v>3.649110807113543</v>
      </c>
      <c r="AH3063" s="6">
        <v>91.167025223708421</v>
      </c>
      <c r="AI3063" s="3"/>
      <c r="AJ3063" s="3"/>
    </row>
    <row r="3064" spans="1:36" hidden="1" x14ac:dyDescent="0.2">
      <c r="A3064" s="1" t="str">
        <f t="shared" si="47"/>
        <v>Hinckley and BosworthMinorities - all other than White British</v>
      </c>
      <c r="B3064" s="3" t="s">
        <v>373</v>
      </c>
      <c r="C3064" s="3" t="s">
        <v>374</v>
      </c>
      <c r="D3064" s="3" t="s">
        <v>702</v>
      </c>
      <c r="E3064" s="5">
        <v>5638</v>
      </c>
      <c r="F3064" s="5">
        <v>0</v>
      </c>
      <c r="G3064" s="5">
        <v>0</v>
      </c>
      <c r="H3064" s="5">
        <v>0</v>
      </c>
      <c r="I3064" s="5">
        <v>0</v>
      </c>
      <c r="J3064" s="5">
        <v>151</v>
      </c>
      <c r="K3064" s="5">
        <v>383</v>
      </c>
      <c r="L3064" s="5">
        <v>214</v>
      </c>
      <c r="M3064" s="5">
        <v>0</v>
      </c>
      <c r="N3064" s="5">
        <v>0</v>
      </c>
      <c r="O3064" s="6">
        <v>0</v>
      </c>
      <c r="P3064" s="6">
        <v>0</v>
      </c>
      <c r="Q3064" s="6">
        <v>0</v>
      </c>
      <c r="R3064" s="6">
        <v>0</v>
      </c>
      <c r="S3064" s="6">
        <v>2.6782547002483148</v>
      </c>
      <c r="T3064" s="6">
        <v>6.7931890741397662</v>
      </c>
      <c r="U3064" s="6">
        <v>3.7956722241929763</v>
      </c>
      <c r="V3064" s="6">
        <v>0</v>
      </c>
      <c r="W3064" s="6">
        <v>0</v>
      </c>
      <c r="X3064" s="5">
        <v>2333</v>
      </c>
      <c r="Y3064" s="5">
        <v>2080</v>
      </c>
      <c r="Z3064" s="5">
        <v>108</v>
      </c>
      <c r="AA3064" s="5">
        <v>0</v>
      </c>
      <c r="AB3064" s="5">
        <v>0</v>
      </c>
      <c r="AC3064" s="5">
        <v>0</v>
      </c>
      <c r="AD3064" s="5">
        <v>2333</v>
      </c>
      <c r="AE3064" s="5">
        <v>2080</v>
      </c>
      <c r="AF3064" s="5">
        <v>108</v>
      </c>
      <c r="AG3064" s="6">
        <v>5.1923076923076925</v>
      </c>
      <c r="AH3064" s="6">
        <v>89.155593656236604</v>
      </c>
      <c r="AI3064" s="3"/>
      <c r="AJ3064" s="3"/>
    </row>
    <row r="3065" spans="1:36" hidden="1" x14ac:dyDescent="0.2">
      <c r="A3065" s="1" t="str">
        <f t="shared" si="47"/>
        <v>Hinckley and BosworthWhite Irish</v>
      </c>
      <c r="B3065" s="3" t="s">
        <v>373</v>
      </c>
      <c r="C3065" s="3" t="s">
        <v>374</v>
      </c>
      <c r="D3065" s="3" t="s">
        <v>703</v>
      </c>
      <c r="E3065" s="5">
        <v>451</v>
      </c>
      <c r="F3065" s="5">
        <v>0</v>
      </c>
      <c r="G3065" s="5">
        <v>0</v>
      </c>
      <c r="H3065" s="5">
        <v>0</v>
      </c>
      <c r="I3065" s="5">
        <v>0</v>
      </c>
      <c r="J3065" s="5">
        <v>22</v>
      </c>
      <c r="K3065" s="5">
        <v>24</v>
      </c>
      <c r="L3065" s="5">
        <v>10</v>
      </c>
      <c r="M3065" s="5">
        <v>0</v>
      </c>
      <c r="N3065" s="5">
        <v>0</v>
      </c>
      <c r="O3065" s="6">
        <v>0</v>
      </c>
      <c r="P3065" s="6">
        <v>0</v>
      </c>
      <c r="Q3065" s="6">
        <v>0</v>
      </c>
      <c r="R3065" s="6">
        <v>0</v>
      </c>
      <c r="S3065" s="6">
        <v>4.8780487804878048</v>
      </c>
      <c r="T3065" s="6">
        <v>5.3215077605321506</v>
      </c>
      <c r="U3065" s="6">
        <v>2.2172949002217295</v>
      </c>
      <c r="V3065" s="6">
        <v>0</v>
      </c>
      <c r="W3065" s="6">
        <v>0</v>
      </c>
      <c r="X3065" s="5">
        <v>129</v>
      </c>
      <c r="Y3065" s="5">
        <v>118</v>
      </c>
      <c r="Z3065" s="5">
        <v>3</v>
      </c>
      <c r="AA3065" s="5">
        <v>0</v>
      </c>
      <c r="AB3065" s="5">
        <v>0</v>
      </c>
      <c r="AC3065" s="5">
        <v>0</v>
      </c>
      <c r="AD3065" s="5">
        <v>129</v>
      </c>
      <c r="AE3065" s="5">
        <v>118</v>
      </c>
      <c r="AF3065" s="5">
        <v>3</v>
      </c>
      <c r="AG3065" s="6">
        <v>2.5423728813559321</v>
      </c>
      <c r="AH3065" s="6">
        <v>91.47286821705427</v>
      </c>
      <c r="AI3065" s="3"/>
      <c r="AJ3065" s="3"/>
    </row>
    <row r="3066" spans="1:36" hidden="1" x14ac:dyDescent="0.2">
      <c r="A3066" s="1" t="str">
        <f t="shared" si="47"/>
        <v>Hinckley and BosworthWhite Gyspy or Irish Traveller</v>
      </c>
      <c r="B3066" s="3" t="s">
        <v>373</v>
      </c>
      <c r="C3066" s="3" t="s">
        <v>374</v>
      </c>
      <c r="D3066" s="3" t="s">
        <v>704</v>
      </c>
      <c r="E3066" s="5">
        <v>86</v>
      </c>
      <c r="F3066" s="5">
        <v>0</v>
      </c>
      <c r="G3066" s="5">
        <v>0</v>
      </c>
      <c r="H3066" s="5">
        <v>0</v>
      </c>
      <c r="I3066" s="5">
        <v>0</v>
      </c>
      <c r="J3066" s="5">
        <v>3</v>
      </c>
      <c r="K3066" s="5">
        <v>13</v>
      </c>
      <c r="L3066" s="5">
        <v>9</v>
      </c>
      <c r="M3066" s="5">
        <v>0</v>
      </c>
      <c r="N3066" s="5">
        <v>0</v>
      </c>
      <c r="O3066" s="6">
        <v>0</v>
      </c>
      <c r="P3066" s="6">
        <v>0</v>
      </c>
      <c r="Q3066" s="6">
        <v>0</v>
      </c>
      <c r="R3066" s="6">
        <v>0</v>
      </c>
      <c r="S3066" s="6">
        <v>3.4883720930232558</v>
      </c>
      <c r="T3066" s="6">
        <v>15.116279069767442</v>
      </c>
      <c r="U3066" s="6">
        <v>10.465116279069768</v>
      </c>
      <c r="V3066" s="6">
        <v>0</v>
      </c>
      <c r="W3066" s="6">
        <v>0</v>
      </c>
      <c r="X3066" s="5">
        <v>29</v>
      </c>
      <c r="Y3066" s="5">
        <v>23</v>
      </c>
      <c r="Z3066" s="5">
        <v>2</v>
      </c>
      <c r="AA3066" s="5">
        <v>0</v>
      </c>
      <c r="AB3066" s="5">
        <v>0</v>
      </c>
      <c r="AC3066" s="5">
        <v>0</v>
      </c>
      <c r="AD3066" s="5">
        <v>29</v>
      </c>
      <c r="AE3066" s="5">
        <v>23</v>
      </c>
      <c r="AF3066" s="5">
        <v>2</v>
      </c>
      <c r="AG3066" s="6">
        <v>8.695652173913043</v>
      </c>
      <c r="AH3066" s="6">
        <v>79.310344827586206</v>
      </c>
      <c r="AI3066" s="3"/>
      <c r="AJ3066" s="3"/>
    </row>
    <row r="3067" spans="1:36" hidden="1" x14ac:dyDescent="0.2">
      <c r="A3067" s="1" t="str">
        <f t="shared" si="47"/>
        <v>Hinckley and BosworthWhite Other</v>
      </c>
      <c r="B3067" s="3" t="s">
        <v>373</v>
      </c>
      <c r="C3067" s="3" t="s">
        <v>374</v>
      </c>
      <c r="D3067" s="3" t="s">
        <v>705</v>
      </c>
      <c r="E3067" s="5">
        <v>1392</v>
      </c>
      <c r="F3067" s="5">
        <v>0</v>
      </c>
      <c r="G3067" s="5">
        <v>0</v>
      </c>
      <c r="H3067" s="5">
        <v>0</v>
      </c>
      <c r="I3067" s="5">
        <v>0</v>
      </c>
      <c r="J3067" s="5">
        <v>28</v>
      </c>
      <c r="K3067" s="5">
        <v>71</v>
      </c>
      <c r="L3067" s="5">
        <v>44</v>
      </c>
      <c r="M3067" s="5">
        <v>0</v>
      </c>
      <c r="N3067" s="5">
        <v>0</v>
      </c>
      <c r="O3067" s="6">
        <v>0</v>
      </c>
      <c r="P3067" s="6">
        <v>0</v>
      </c>
      <c r="Q3067" s="6">
        <v>0</v>
      </c>
      <c r="R3067" s="6">
        <v>0</v>
      </c>
      <c r="S3067" s="6">
        <v>2.0114942528735633</v>
      </c>
      <c r="T3067" s="6">
        <v>5.1005747126436782</v>
      </c>
      <c r="U3067" s="6">
        <v>3.1609195402298851</v>
      </c>
      <c r="V3067" s="6">
        <v>0</v>
      </c>
      <c r="W3067" s="6">
        <v>0</v>
      </c>
      <c r="X3067" s="5">
        <v>741</v>
      </c>
      <c r="Y3067" s="5">
        <v>678</v>
      </c>
      <c r="Z3067" s="5">
        <v>32</v>
      </c>
      <c r="AA3067" s="5">
        <v>0</v>
      </c>
      <c r="AB3067" s="5">
        <v>0</v>
      </c>
      <c r="AC3067" s="5">
        <v>0</v>
      </c>
      <c r="AD3067" s="5">
        <v>741</v>
      </c>
      <c r="AE3067" s="5">
        <v>678</v>
      </c>
      <c r="AF3067" s="5">
        <v>32</v>
      </c>
      <c r="AG3067" s="6">
        <v>4.71976401179941</v>
      </c>
      <c r="AH3067" s="6">
        <v>91.497975708502025</v>
      </c>
      <c r="AI3067" s="3"/>
      <c r="AJ3067" s="3"/>
    </row>
    <row r="3068" spans="1:36" hidden="1" x14ac:dyDescent="0.2">
      <c r="A3068" s="1" t="str">
        <f t="shared" si="47"/>
        <v>Hinckley and BosworthMixed White and Black Caribbean</v>
      </c>
      <c r="B3068" s="3" t="s">
        <v>373</v>
      </c>
      <c r="C3068" s="3" t="s">
        <v>374</v>
      </c>
      <c r="D3068" s="3" t="s">
        <v>706</v>
      </c>
      <c r="E3068" s="5">
        <v>364</v>
      </c>
      <c r="F3068" s="5">
        <v>0</v>
      </c>
      <c r="G3068" s="5">
        <v>0</v>
      </c>
      <c r="H3068" s="5">
        <v>0</v>
      </c>
      <c r="I3068" s="5">
        <v>0</v>
      </c>
      <c r="J3068" s="5">
        <v>18</v>
      </c>
      <c r="K3068" s="5">
        <v>15</v>
      </c>
      <c r="L3068" s="5">
        <v>6</v>
      </c>
      <c r="M3068" s="5">
        <v>0</v>
      </c>
      <c r="N3068" s="5">
        <v>0</v>
      </c>
      <c r="O3068" s="6">
        <v>0</v>
      </c>
      <c r="P3068" s="6">
        <v>0</v>
      </c>
      <c r="Q3068" s="6">
        <v>0</v>
      </c>
      <c r="R3068" s="6">
        <v>0</v>
      </c>
      <c r="S3068" s="6">
        <v>4.9450549450549453</v>
      </c>
      <c r="T3068" s="6">
        <v>4.1208791208791204</v>
      </c>
      <c r="U3068" s="6">
        <v>1.6483516483516483</v>
      </c>
      <c r="V3068" s="6">
        <v>0</v>
      </c>
      <c r="W3068" s="6">
        <v>0</v>
      </c>
      <c r="X3068" s="5">
        <v>91</v>
      </c>
      <c r="Y3068" s="5">
        <v>77</v>
      </c>
      <c r="Z3068" s="5">
        <v>11</v>
      </c>
      <c r="AA3068" s="5">
        <v>0</v>
      </c>
      <c r="AB3068" s="5">
        <v>0</v>
      </c>
      <c r="AC3068" s="5">
        <v>0</v>
      </c>
      <c r="AD3068" s="5">
        <v>91</v>
      </c>
      <c r="AE3068" s="5">
        <v>77</v>
      </c>
      <c r="AF3068" s="5">
        <v>11</v>
      </c>
      <c r="AG3068" s="6">
        <v>14.285714285714286</v>
      </c>
      <c r="AH3068" s="6">
        <v>84.615384615384613</v>
      </c>
      <c r="AI3068" s="3"/>
      <c r="AJ3068" s="3"/>
    </row>
    <row r="3069" spans="1:36" hidden="1" x14ac:dyDescent="0.2">
      <c r="A3069" s="1" t="str">
        <f t="shared" si="47"/>
        <v>Hinckley and BosworthMixed White and Black African</v>
      </c>
      <c r="B3069" s="3" t="s">
        <v>373</v>
      </c>
      <c r="C3069" s="3" t="s">
        <v>374</v>
      </c>
      <c r="D3069" s="3" t="s">
        <v>707</v>
      </c>
      <c r="E3069" s="5">
        <v>81</v>
      </c>
      <c r="F3069" s="5">
        <v>0</v>
      </c>
      <c r="G3069" s="5">
        <v>0</v>
      </c>
      <c r="H3069" s="5">
        <v>0</v>
      </c>
      <c r="I3069" s="5">
        <v>0</v>
      </c>
      <c r="J3069" s="5">
        <v>5</v>
      </c>
      <c r="K3069" s="5">
        <v>6</v>
      </c>
      <c r="L3069" s="5">
        <v>5</v>
      </c>
      <c r="M3069" s="5">
        <v>0</v>
      </c>
      <c r="N3069" s="5">
        <v>0</v>
      </c>
      <c r="O3069" s="6">
        <v>0</v>
      </c>
      <c r="P3069" s="6">
        <v>0</v>
      </c>
      <c r="Q3069" s="6">
        <v>0</v>
      </c>
      <c r="R3069" s="6">
        <v>0</v>
      </c>
      <c r="S3069" s="6">
        <v>6.1728395061728394</v>
      </c>
      <c r="T3069" s="6">
        <v>7.4074074074074074</v>
      </c>
      <c r="U3069" s="6">
        <v>6.1728395061728394</v>
      </c>
      <c r="V3069" s="6">
        <v>0</v>
      </c>
      <c r="W3069" s="6">
        <v>0</v>
      </c>
      <c r="X3069" s="5">
        <v>17</v>
      </c>
      <c r="Y3069" s="5">
        <v>15</v>
      </c>
      <c r="Z3069" s="5">
        <v>1</v>
      </c>
      <c r="AA3069" s="5">
        <v>0</v>
      </c>
      <c r="AB3069" s="5">
        <v>0</v>
      </c>
      <c r="AC3069" s="5">
        <v>0</v>
      </c>
      <c r="AD3069" s="5">
        <v>17</v>
      </c>
      <c r="AE3069" s="5">
        <v>15</v>
      </c>
      <c r="AF3069" s="5">
        <v>1</v>
      </c>
      <c r="AG3069" s="6">
        <v>6.666666666666667</v>
      </c>
      <c r="AH3069" s="6">
        <v>88.235294117647058</v>
      </c>
      <c r="AI3069" s="3"/>
      <c r="AJ3069" s="3"/>
    </row>
    <row r="3070" spans="1:36" hidden="1" x14ac:dyDescent="0.2">
      <c r="A3070" s="1" t="str">
        <f t="shared" si="47"/>
        <v>Hinckley and BosworthMixed White and Asian</v>
      </c>
      <c r="B3070" s="3" t="s">
        <v>373</v>
      </c>
      <c r="C3070" s="3" t="s">
        <v>374</v>
      </c>
      <c r="D3070" s="3" t="s">
        <v>708</v>
      </c>
      <c r="E3070" s="5">
        <v>390</v>
      </c>
      <c r="F3070" s="5">
        <v>0</v>
      </c>
      <c r="G3070" s="5">
        <v>0</v>
      </c>
      <c r="H3070" s="5">
        <v>0</v>
      </c>
      <c r="I3070" s="5">
        <v>0</v>
      </c>
      <c r="J3070" s="5">
        <v>7</v>
      </c>
      <c r="K3070" s="5">
        <v>38</v>
      </c>
      <c r="L3070" s="5">
        <v>7</v>
      </c>
      <c r="M3070" s="5">
        <v>0</v>
      </c>
      <c r="N3070" s="5">
        <v>0</v>
      </c>
      <c r="O3070" s="6">
        <v>0</v>
      </c>
      <c r="P3070" s="6">
        <v>0</v>
      </c>
      <c r="Q3070" s="6">
        <v>0</v>
      </c>
      <c r="R3070" s="6">
        <v>0</v>
      </c>
      <c r="S3070" s="6">
        <v>1.7948717948717949</v>
      </c>
      <c r="T3070" s="6">
        <v>9.7435897435897427</v>
      </c>
      <c r="U3070" s="6">
        <v>1.7948717948717949</v>
      </c>
      <c r="V3070" s="6">
        <v>0</v>
      </c>
      <c r="W3070" s="6">
        <v>0</v>
      </c>
      <c r="X3070" s="5">
        <v>64</v>
      </c>
      <c r="Y3070" s="5">
        <v>60</v>
      </c>
      <c r="Z3070" s="5">
        <v>1</v>
      </c>
      <c r="AA3070" s="5">
        <v>0</v>
      </c>
      <c r="AB3070" s="5">
        <v>0</v>
      </c>
      <c r="AC3070" s="5">
        <v>0</v>
      </c>
      <c r="AD3070" s="5">
        <v>64</v>
      </c>
      <c r="AE3070" s="5">
        <v>60</v>
      </c>
      <c r="AF3070" s="5">
        <v>1</v>
      </c>
      <c r="AG3070" s="6">
        <v>1.6666666666666667</v>
      </c>
      <c r="AH3070" s="6">
        <v>93.75</v>
      </c>
      <c r="AI3070" s="3"/>
      <c r="AJ3070" s="3"/>
    </row>
    <row r="3071" spans="1:36" hidden="1" x14ac:dyDescent="0.2">
      <c r="A3071" s="1" t="str">
        <f t="shared" si="47"/>
        <v>Hinckley and BosworthMixed Other</v>
      </c>
      <c r="B3071" s="3" t="s">
        <v>373</v>
      </c>
      <c r="C3071" s="3" t="s">
        <v>374</v>
      </c>
      <c r="D3071" s="3" t="s">
        <v>709</v>
      </c>
      <c r="E3071" s="5">
        <v>192</v>
      </c>
      <c r="F3071" s="5">
        <v>0</v>
      </c>
      <c r="G3071" s="5">
        <v>0</v>
      </c>
      <c r="H3071" s="5">
        <v>0</v>
      </c>
      <c r="I3071" s="5">
        <v>0</v>
      </c>
      <c r="J3071" s="5">
        <v>9</v>
      </c>
      <c r="K3071" s="5">
        <v>23</v>
      </c>
      <c r="L3071" s="5">
        <v>3</v>
      </c>
      <c r="M3071" s="5">
        <v>0</v>
      </c>
      <c r="N3071" s="5">
        <v>0</v>
      </c>
      <c r="O3071" s="6">
        <v>0</v>
      </c>
      <c r="P3071" s="6">
        <v>0</v>
      </c>
      <c r="Q3071" s="6">
        <v>0</v>
      </c>
      <c r="R3071" s="6">
        <v>0</v>
      </c>
      <c r="S3071" s="6">
        <v>4.6875</v>
      </c>
      <c r="T3071" s="6">
        <v>11.979166666666666</v>
      </c>
      <c r="U3071" s="6">
        <v>1.5625</v>
      </c>
      <c r="V3071" s="6">
        <v>0</v>
      </c>
      <c r="W3071" s="6">
        <v>0</v>
      </c>
      <c r="X3071" s="5">
        <v>52</v>
      </c>
      <c r="Y3071" s="5">
        <v>46</v>
      </c>
      <c r="Z3071" s="5">
        <v>3</v>
      </c>
      <c r="AA3071" s="5">
        <v>0</v>
      </c>
      <c r="AB3071" s="5">
        <v>0</v>
      </c>
      <c r="AC3071" s="5">
        <v>0</v>
      </c>
      <c r="AD3071" s="5">
        <v>52</v>
      </c>
      <c r="AE3071" s="5">
        <v>46</v>
      </c>
      <c r="AF3071" s="5">
        <v>3</v>
      </c>
      <c r="AG3071" s="6">
        <v>6.5217391304347823</v>
      </c>
      <c r="AH3071" s="6">
        <v>88.461538461538467</v>
      </c>
      <c r="AI3071" s="3"/>
      <c r="AJ3071" s="3"/>
    </row>
    <row r="3072" spans="1:36" hidden="1" x14ac:dyDescent="0.2">
      <c r="A3072" s="1" t="str">
        <f t="shared" si="47"/>
        <v>Hinckley and BosworthIndian</v>
      </c>
      <c r="B3072" s="3" t="s">
        <v>373</v>
      </c>
      <c r="C3072" s="3" t="s">
        <v>374</v>
      </c>
      <c r="D3072" s="3" t="s">
        <v>710</v>
      </c>
      <c r="E3072" s="5">
        <v>1390</v>
      </c>
      <c r="F3072" s="5">
        <v>0</v>
      </c>
      <c r="G3072" s="5">
        <v>0</v>
      </c>
      <c r="H3072" s="5">
        <v>0</v>
      </c>
      <c r="I3072" s="5">
        <v>0</v>
      </c>
      <c r="J3072" s="5">
        <v>28</v>
      </c>
      <c r="K3072" s="5">
        <v>73</v>
      </c>
      <c r="L3072" s="5">
        <v>83</v>
      </c>
      <c r="M3072" s="5">
        <v>0</v>
      </c>
      <c r="N3072" s="5">
        <v>0</v>
      </c>
      <c r="O3072" s="6">
        <v>0</v>
      </c>
      <c r="P3072" s="6">
        <v>0</v>
      </c>
      <c r="Q3072" s="6">
        <v>0</v>
      </c>
      <c r="R3072" s="6">
        <v>0</v>
      </c>
      <c r="S3072" s="6">
        <v>2.014388489208633</v>
      </c>
      <c r="T3072" s="6">
        <v>5.2517985611510793</v>
      </c>
      <c r="U3072" s="6">
        <v>5.971223021582734</v>
      </c>
      <c r="V3072" s="6">
        <v>0</v>
      </c>
      <c r="W3072" s="6">
        <v>0</v>
      </c>
      <c r="X3072" s="5">
        <v>659</v>
      </c>
      <c r="Y3072" s="5">
        <v>598</v>
      </c>
      <c r="Z3072" s="5">
        <v>18</v>
      </c>
      <c r="AA3072" s="5">
        <v>0</v>
      </c>
      <c r="AB3072" s="5">
        <v>0</v>
      </c>
      <c r="AC3072" s="5">
        <v>0</v>
      </c>
      <c r="AD3072" s="5">
        <v>659</v>
      </c>
      <c r="AE3072" s="5">
        <v>598</v>
      </c>
      <c r="AF3072" s="5">
        <v>18</v>
      </c>
      <c r="AG3072" s="6">
        <v>3.0100334448160537</v>
      </c>
      <c r="AH3072" s="6">
        <v>90.743550834597869</v>
      </c>
      <c r="AI3072" s="3"/>
      <c r="AJ3072" s="3"/>
    </row>
    <row r="3073" spans="1:36" hidden="1" x14ac:dyDescent="0.2">
      <c r="A3073" s="1" t="str">
        <f t="shared" si="47"/>
        <v>Hinckley and BosworthPakistani</v>
      </c>
      <c r="B3073" s="3" t="s">
        <v>373</v>
      </c>
      <c r="C3073" s="3" t="s">
        <v>374</v>
      </c>
      <c r="D3073" s="3" t="s">
        <v>711</v>
      </c>
      <c r="E3073" s="5">
        <v>158</v>
      </c>
      <c r="F3073" s="5">
        <v>0</v>
      </c>
      <c r="G3073" s="5">
        <v>0</v>
      </c>
      <c r="H3073" s="5">
        <v>0</v>
      </c>
      <c r="I3073" s="5">
        <v>0</v>
      </c>
      <c r="J3073" s="5">
        <v>9</v>
      </c>
      <c r="K3073" s="5">
        <v>35</v>
      </c>
      <c r="L3073" s="5">
        <v>5</v>
      </c>
      <c r="M3073" s="5">
        <v>0</v>
      </c>
      <c r="N3073" s="5">
        <v>0</v>
      </c>
      <c r="O3073" s="6">
        <v>0</v>
      </c>
      <c r="P3073" s="6">
        <v>0</v>
      </c>
      <c r="Q3073" s="6">
        <v>0</v>
      </c>
      <c r="R3073" s="6">
        <v>0</v>
      </c>
      <c r="S3073" s="6">
        <v>5.6962025316455698</v>
      </c>
      <c r="T3073" s="6">
        <v>22.151898734177216</v>
      </c>
      <c r="U3073" s="6">
        <v>3.1645569620253164</v>
      </c>
      <c r="V3073" s="6">
        <v>0</v>
      </c>
      <c r="W3073" s="6">
        <v>0</v>
      </c>
      <c r="X3073" s="5">
        <v>48</v>
      </c>
      <c r="Y3073" s="5">
        <v>40</v>
      </c>
      <c r="Z3073" s="5">
        <v>8</v>
      </c>
      <c r="AA3073" s="5">
        <v>0</v>
      </c>
      <c r="AB3073" s="5">
        <v>0</v>
      </c>
      <c r="AC3073" s="5">
        <v>0</v>
      </c>
      <c r="AD3073" s="5">
        <v>48</v>
      </c>
      <c r="AE3073" s="5">
        <v>40</v>
      </c>
      <c r="AF3073" s="5">
        <v>8</v>
      </c>
      <c r="AG3073" s="6">
        <v>20</v>
      </c>
      <c r="AH3073" s="6">
        <v>83.333333333333329</v>
      </c>
      <c r="AI3073" s="3"/>
      <c r="AJ3073" s="3"/>
    </row>
    <row r="3074" spans="1:36" hidden="1" x14ac:dyDescent="0.2">
      <c r="A3074" s="1" t="str">
        <f t="shared" ref="A3074:A3137" si="48">C3074&amp;D3074</f>
        <v>Hinckley and BosworthBangladeshi</v>
      </c>
      <c r="B3074" s="3" t="s">
        <v>373</v>
      </c>
      <c r="C3074" s="3" t="s">
        <v>374</v>
      </c>
      <c r="D3074" s="3" t="s">
        <v>712</v>
      </c>
      <c r="E3074" s="5">
        <v>81</v>
      </c>
      <c r="F3074" s="5">
        <v>0</v>
      </c>
      <c r="G3074" s="5">
        <v>0</v>
      </c>
      <c r="H3074" s="5">
        <v>0</v>
      </c>
      <c r="I3074" s="5">
        <v>0</v>
      </c>
      <c r="J3074" s="5">
        <v>1</v>
      </c>
      <c r="K3074" s="5">
        <v>18</v>
      </c>
      <c r="L3074" s="5">
        <v>4</v>
      </c>
      <c r="M3074" s="5">
        <v>0</v>
      </c>
      <c r="N3074" s="5">
        <v>0</v>
      </c>
      <c r="O3074" s="6">
        <v>0</v>
      </c>
      <c r="P3074" s="6">
        <v>0</v>
      </c>
      <c r="Q3074" s="6">
        <v>0</v>
      </c>
      <c r="R3074" s="6">
        <v>0</v>
      </c>
      <c r="S3074" s="6">
        <v>1.2345679012345678</v>
      </c>
      <c r="T3074" s="6">
        <v>22.222222222222221</v>
      </c>
      <c r="U3074" s="6">
        <v>4.9382716049382713</v>
      </c>
      <c r="V3074" s="6">
        <v>0</v>
      </c>
      <c r="W3074" s="6">
        <v>0</v>
      </c>
      <c r="X3074" s="5">
        <v>28</v>
      </c>
      <c r="Y3074" s="5">
        <v>21</v>
      </c>
      <c r="Z3074" s="5">
        <v>2</v>
      </c>
      <c r="AA3074" s="5">
        <v>0</v>
      </c>
      <c r="AB3074" s="5">
        <v>0</v>
      </c>
      <c r="AC3074" s="5">
        <v>0</v>
      </c>
      <c r="AD3074" s="5">
        <v>28</v>
      </c>
      <c r="AE3074" s="5">
        <v>21</v>
      </c>
      <c r="AF3074" s="5">
        <v>2</v>
      </c>
      <c r="AG3074" s="6">
        <v>9.5238095238095237</v>
      </c>
      <c r="AH3074" s="6">
        <v>75</v>
      </c>
      <c r="AI3074" s="3"/>
      <c r="AJ3074" s="3"/>
    </row>
    <row r="3075" spans="1:36" hidden="1" x14ac:dyDescent="0.2">
      <c r="A3075" s="1" t="str">
        <f t="shared" si="48"/>
        <v>Hinckley and BosworthChinese</v>
      </c>
      <c r="B3075" s="3" t="s">
        <v>373</v>
      </c>
      <c r="C3075" s="3" t="s">
        <v>374</v>
      </c>
      <c r="D3075" s="3" t="s">
        <v>713</v>
      </c>
      <c r="E3075" s="5">
        <v>269</v>
      </c>
      <c r="F3075" s="5">
        <v>0</v>
      </c>
      <c r="G3075" s="5">
        <v>0</v>
      </c>
      <c r="H3075" s="5">
        <v>0</v>
      </c>
      <c r="I3075" s="5">
        <v>0</v>
      </c>
      <c r="J3075" s="5">
        <v>6</v>
      </c>
      <c r="K3075" s="5">
        <v>0</v>
      </c>
      <c r="L3075" s="5">
        <v>10</v>
      </c>
      <c r="M3075" s="5">
        <v>0</v>
      </c>
      <c r="N3075" s="5">
        <v>0</v>
      </c>
      <c r="O3075" s="6">
        <v>0</v>
      </c>
      <c r="P3075" s="6">
        <v>0</v>
      </c>
      <c r="Q3075" s="6">
        <v>0</v>
      </c>
      <c r="R3075" s="6">
        <v>0</v>
      </c>
      <c r="S3075" s="6">
        <v>2.2304832713754648</v>
      </c>
      <c r="T3075" s="6">
        <v>0</v>
      </c>
      <c r="U3075" s="6">
        <v>3.7174721189591078</v>
      </c>
      <c r="V3075" s="6">
        <v>0</v>
      </c>
      <c r="W3075" s="6">
        <v>0</v>
      </c>
      <c r="X3075" s="5">
        <v>118</v>
      </c>
      <c r="Y3075" s="5">
        <v>104</v>
      </c>
      <c r="Z3075" s="5">
        <v>10</v>
      </c>
      <c r="AA3075" s="5">
        <v>0</v>
      </c>
      <c r="AB3075" s="5">
        <v>0</v>
      </c>
      <c r="AC3075" s="5">
        <v>0</v>
      </c>
      <c r="AD3075" s="5">
        <v>118</v>
      </c>
      <c r="AE3075" s="5">
        <v>104</v>
      </c>
      <c r="AF3075" s="5">
        <v>10</v>
      </c>
      <c r="AG3075" s="6">
        <v>9.615384615384615</v>
      </c>
      <c r="AH3075" s="6">
        <v>88.13559322033899</v>
      </c>
      <c r="AI3075" s="3"/>
      <c r="AJ3075" s="3"/>
    </row>
    <row r="3076" spans="1:36" hidden="1" x14ac:dyDescent="0.2">
      <c r="A3076" s="1" t="str">
        <f t="shared" si="48"/>
        <v>Hinckley and BosworthAsian Other</v>
      </c>
      <c r="B3076" s="3" t="s">
        <v>373</v>
      </c>
      <c r="C3076" s="3" t="s">
        <v>374</v>
      </c>
      <c r="D3076" s="3" t="s">
        <v>714</v>
      </c>
      <c r="E3076" s="5">
        <v>348</v>
      </c>
      <c r="F3076" s="5">
        <v>0</v>
      </c>
      <c r="G3076" s="5">
        <v>0</v>
      </c>
      <c r="H3076" s="5">
        <v>0</v>
      </c>
      <c r="I3076" s="5">
        <v>0</v>
      </c>
      <c r="J3076" s="5">
        <v>5</v>
      </c>
      <c r="K3076" s="5">
        <v>20</v>
      </c>
      <c r="L3076" s="5">
        <v>18</v>
      </c>
      <c r="M3076" s="5">
        <v>0</v>
      </c>
      <c r="N3076" s="5">
        <v>0</v>
      </c>
      <c r="O3076" s="6">
        <v>0</v>
      </c>
      <c r="P3076" s="6">
        <v>0</v>
      </c>
      <c r="Q3076" s="6">
        <v>0</v>
      </c>
      <c r="R3076" s="6">
        <v>0</v>
      </c>
      <c r="S3076" s="6">
        <v>1.4367816091954022</v>
      </c>
      <c r="T3076" s="6">
        <v>5.7471264367816088</v>
      </c>
      <c r="U3076" s="6">
        <v>5.1724137931034484</v>
      </c>
      <c r="V3076" s="6">
        <v>0</v>
      </c>
      <c r="W3076" s="6">
        <v>0</v>
      </c>
      <c r="X3076" s="5">
        <v>165</v>
      </c>
      <c r="Y3076" s="5">
        <v>133</v>
      </c>
      <c r="Z3076" s="5">
        <v>9</v>
      </c>
      <c r="AA3076" s="5">
        <v>0</v>
      </c>
      <c r="AB3076" s="5">
        <v>0</v>
      </c>
      <c r="AC3076" s="5">
        <v>0</v>
      </c>
      <c r="AD3076" s="5">
        <v>165</v>
      </c>
      <c r="AE3076" s="5">
        <v>133</v>
      </c>
      <c r="AF3076" s="5">
        <v>9</v>
      </c>
      <c r="AG3076" s="6">
        <v>6.7669172932330826</v>
      </c>
      <c r="AH3076" s="6">
        <v>80.606060606060609</v>
      </c>
      <c r="AI3076" s="3"/>
      <c r="AJ3076" s="3"/>
    </row>
    <row r="3077" spans="1:36" hidden="1" x14ac:dyDescent="0.2">
      <c r="A3077" s="1" t="str">
        <f t="shared" si="48"/>
        <v>Hinckley and BosworthBlack African</v>
      </c>
      <c r="B3077" s="3" t="s">
        <v>373</v>
      </c>
      <c r="C3077" s="3" t="s">
        <v>374</v>
      </c>
      <c r="D3077" s="3" t="s">
        <v>715</v>
      </c>
      <c r="E3077" s="5">
        <v>133</v>
      </c>
      <c r="F3077" s="5">
        <v>0</v>
      </c>
      <c r="G3077" s="5">
        <v>0</v>
      </c>
      <c r="H3077" s="5">
        <v>0</v>
      </c>
      <c r="I3077" s="5">
        <v>0</v>
      </c>
      <c r="J3077" s="5">
        <v>0</v>
      </c>
      <c r="K3077" s="5">
        <v>18</v>
      </c>
      <c r="L3077" s="5">
        <v>5</v>
      </c>
      <c r="M3077" s="5">
        <v>0</v>
      </c>
      <c r="N3077" s="5">
        <v>0</v>
      </c>
      <c r="O3077" s="6">
        <v>0</v>
      </c>
      <c r="P3077" s="6">
        <v>0</v>
      </c>
      <c r="Q3077" s="6">
        <v>0</v>
      </c>
      <c r="R3077" s="6">
        <v>0</v>
      </c>
      <c r="S3077" s="6">
        <v>0</v>
      </c>
      <c r="T3077" s="6">
        <v>13.533834586466165</v>
      </c>
      <c r="U3077" s="6">
        <v>3.7593984962406015</v>
      </c>
      <c r="V3077" s="6">
        <v>0</v>
      </c>
      <c r="W3077" s="6">
        <v>0</v>
      </c>
      <c r="X3077" s="5">
        <v>61</v>
      </c>
      <c r="Y3077" s="5">
        <v>57</v>
      </c>
      <c r="Z3077" s="5">
        <v>1</v>
      </c>
      <c r="AA3077" s="5">
        <v>0</v>
      </c>
      <c r="AB3077" s="5">
        <v>0</v>
      </c>
      <c r="AC3077" s="5">
        <v>0</v>
      </c>
      <c r="AD3077" s="5">
        <v>61</v>
      </c>
      <c r="AE3077" s="5">
        <v>57</v>
      </c>
      <c r="AF3077" s="5">
        <v>1</v>
      </c>
      <c r="AG3077" s="6">
        <v>1.7543859649122806</v>
      </c>
      <c r="AH3077" s="6">
        <v>93.442622950819668</v>
      </c>
      <c r="AI3077" s="3"/>
      <c r="AJ3077" s="3"/>
    </row>
    <row r="3078" spans="1:36" hidden="1" x14ac:dyDescent="0.2">
      <c r="A3078" s="1" t="str">
        <f t="shared" si="48"/>
        <v>Hinckley and BosworthBlack Caribbean</v>
      </c>
      <c r="B3078" s="3" t="s">
        <v>373</v>
      </c>
      <c r="C3078" s="3" t="s">
        <v>374</v>
      </c>
      <c r="D3078" s="3" t="s">
        <v>716</v>
      </c>
      <c r="E3078" s="5">
        <v>110</v>
      </c>
      <c r="F3078" s="5">
        <v>0</v>
      </c>
      <c r="G3078" s="5">
        <v>0</v>
      </c>
      <c r="H3078" s="5">
        <v>0</v>
      </c>
      <c r="I3078" s="5">
        <v>0</v>
      </c>
      <c r="J3078" s="5">
        <v>3</v>
      </c>
      <c r="K3078" s="5">
        <v>7</v>
      </c>
      <c r="L3078" s="5">
        <v>2</v>
      </c>
      <c r="M3078" s="5">
        <v>0</v>
      </c>
      <c r="N3078" s="5">
        <v>0</v>
      </c>
      <c r="O3078" s="6">
        <v>0</v>
      </c>
      <c r="P3078" s="6">
        <v>0</v>
      </c>
      <c r="Q3078" s="6">
        <v>0</v>
      </c>
      <c r="R3078" s="6">
        <v>0</v>
      </c>
      <c r="S3078" s="6">
        <v>2.7272727272727271</v>
      </c>
      <c r="T3078" s="6">
        <v>6.3636363636363633</v>
      </c>
      <c r="U3078" s="6">
        <v>1.8181818181818181</v>
      </c>
      <c r="V3078" s="6">
        <v>0</v>
      </c>
      <c r="W3078" s="6">
        <v>0</v>
      </c>
      <c r="X3078" s="5">
        <v>52</v>
      </c>
      <c r="Y3078" s="5">
        <v>44</v>
      </c>
      <c r="Z3078" s="5">
        <v>3</v>
      </c>
      <c r="AA3078" s="5">
        <v>0</v>
      </c>
      <c r="AB3078" s="5">
        <v>0</v>
      </c>
      <c r="AC3078" s="5">
        <v>0</v>
      </c>
      <c r="AD3078" s="5">
        <v>52</v>
      </c>
      <c r="AE3078" s="5">
        <v>44</v>
      </c>
      <c r="AF3078" s="5">
        <v>3</v>
      </c>
      <c r="AG3078" s="6">
        <v>6.8181818181818183</v>
      </c>
      <c r="AH3078" s="6">
        <v>84.615384615384613</v>
      </c>
      <c r="AI3078" s="3"/>
      <c r="AJ3078" s="3"/>
    </row>
    <row r="3079" spans="1:36" hidden="1" x14ac:dyDescent="0.2">
      <c r="A3079" s="1" t="str">
        <f t="shared" si="48"/>
        <v>Hinckley and BosworthBlack Other</v>
      </c>
      <c r="B3079" s="3" t="s">
        <v>373</v>
      </c>
      <c r="C3079" s="3" t="s">
        <v>374</v>
      </c>
      <c r="D3079" s="3" t="s">
        <v>717</v>
      </c>
      <c r="E3079" s="5">
        <v>19</v>
      </c>
      <c r="F3079" s="5">
        <v>0</v>
      </c>
      <c r="G3079" s="5">
        <v>0</v>
      </c>
      <c r="H3079" s="5">
        <v>0</v>
      </c>
      <c r="I3079" s="5">
        <v>0</v>
      </c>
      <c r="J3079" s="5">
        <v>0</v>
      </c>
      <c r="K3079" s="5">
        <v>6</v>
      </c>
      <c r="L3079" s="5">
        <v>1</v>
      </c>
      <c r="M3079" s="5">
        <v>0</v>
      </c>
      <c r="N3079" s="5">
        <v>0</v>
      </c>
      <c r="O3079" s="6">
        <v>0</v>
      </c>
      <c r="P3079" s="6">
        <v>0</v>
      </c>
      <c r="Q3079" s="6">
        <v>0</v>
      </c>
      <c r="R3079" s="6">
        <v>0</v>
      </c>
      <c r="S3079" s="6">
        <v>0</v>
      </c>
      <c r="T3079" s="6">
        <v>31.578947368421051</v>
      </c>
      <c r="U3079" s="6">
        <v>5.2631578947368425</v>
      </c>
      <c r="V3079" s="6">
        <v>0</v>
      </c>
      <c r="W3079" s="6">
        <v>0</v>
      </c>
      <c r="X3079" s="5">
        <v>6</v>
      </c>
      <c r="Y3079" s="5">
        <v>5</v>
      </c>
      <c r="Z3079" s="5">
        <v>1</v>
      </c>
      <c r="AA3079" s="5">
        <v>0</v>
      </c>
      <c r="AB3079" s="5">
        <v>0</v>
      </c>
      <c r="AC3079" s="5">
        <v>0</v>
      </c>
      <c r="AD3079" s="5">
        <v>6</v>
      </c>
      <c r="AE3079" s="5">
        <v>5</v>
      </c>
      <c r="AF3079" s="5">
        <v>1</v>
      </c>
      <c r="AG3079" s="6">
        <v>20</v>
      </c>
      <c r="AH3079" s="6">
        <v>83.333333333333329</v>
      </c>
      <c r="AI3079" s="3"/>
      <c r="AJ3079" s="3"/>
    </row>
    <row r="3080" spans="1:36" hidden="1" x14ac:dyDescent="0.2">
      <c r="A3080" s="1" t="str">
        <f t="shared" si="48"/>
        <v>Hinckley and BosworthArab</v>
      </c>
      <c r="B3080" s="3" t="s">
        <v>373</v>
      </c>
      <c r="C3080" s="3" t="s">
        <v>374</v>
      </c>
      <c r="D3080" s="3" t="s">
        <v>699</v>
      </c>
      <c r="E3080" s="5">
        <v>74</v>
      </c>
      <c r="F3080" s="5">
        <v>0</v>
      </c>
      <c r="G3080" s="5">
        <v>0</v>
      </c>
      <c r="H3080" s="5">
        <v>0</v>
      </c>
      <c r="I3080" s="5">
        <v>0</v>
      </c>
      <c r="J3080" s="5">
        <v>1</v>
      </c>
      <c r="K3080" s="5">
        <v>7</v>
      </c>
      <c r="L3080" s="5">
        <v>0</v>
      </c>
      <c r="M3080" s="5">
        <v>0</v>
      </c>
      <c r="N3080" s="5">
        <v>0</v>
      </c>
      <c r="O3080" s="6">
        <v>0</v>
      </c>
      <c r="P3080" s="6">
        <v>0</v>
      </c>
      <c r="Q3080" s="6">
        <v>0</v>
      </c>
      <c r="R3080" s="6">
        <v>0</v>
      </c>
      <c r="S3080" s="6">
        <v>1.3513513513513513</v>
      </c>
      <c r="T3080" s="6">
        <v>9.4594594594594597</v>
      </c>
      <c r="U3080" s="6">
        <v>0</v>
      </c>
      <c r="V3080" s="6">
        <v>0</v>
      </c>
      <c r="W3080" s="6">
        <v>0</v>
      </c>
      <c r="X3080" s="5">
        <v>24</v>
      </c>
      <c r="Y3080" s="5">
        <v>21</v>
      </c>
      <c r="Z3080" s="5">
        <v>3</v>
      </c>
      <c r="AA3080" s="5">
        <v>0</v>
      </c>
      <c r="AB3080" s="5">
        <v>0</v>
      </c>
      <c r="AC3080" s="5">
        <v>0</v>
      </c>
      <c r="AD3080" s="5">
        <v>24</v>
      </c>
      <c r="AE3080" s="5">
        <v>21</v>
      </c>
      <c r="AF3080" s="5">
        <v>3</v>
      </c>
      <c r="AG3080" s="6">
        <v>14.285714285714286</v>
      </c>
      <c r="AH3080" s="6">
        <v>87.5</v>
      </c>
      <c r="AI3080" s="3"/>
      <c r="AJ3080" s="3"/>
    </row>
    <row r="3081" spans="1:36" hidden="1" x14ac:dyDescent="0.2">
      <c r="A3081" s="1" t="str">
        <f t="shared" si="48"/>
        <v>Hinckley and BosworthOther</v>
      </c>
      <c r="B3081" s="3" t="s">
        <v>373</v>
      </c>
      <c r="C3081" s="3" t="s">
        <v>374</v>
      </c>
      <c r="D3081" s="3" t="s">
        <v>718</v>
      </c>
      <c r="E3081" s="5">
        <v>100</v>
      </c>
      <c r="F3081" s="5">
        <v>0</v>
      </c>
      <c r="G3081" s="5">
        <v>0</v>
      </c>
      <c r="H3081" s="5">
        <v>0</v>
      </c>
      <c r="I3081" s="5">
        <v>0</v>
      </c>
      <c r="J3081" s="5">
        <v>6</v>
      </c>
      <c r="K3081" s="5">
        <v>9</v>
      </c>
      <c r="L3081" s="5">
        <v>2</v>
      </c>
      <c r="M3081" s="5">
        <v>0</v>
      </c>
      <c r="N3081" s="5">
        <v>0</v>
      </c>
      <c r="O3081" s="6">
        <v>0</v>
      </c>
      <c r="P3081" s="6">
        <v>0</v>
      </c>
      <c r="Q3081" s="6">
        <v>0</v>
      </c>
      <c r="R3081" s="6">
        <v>0</v>
      </c>
      <c r="S3081" s="6">
        <v>6</v>
      </c>
      <c r="T3081" s="6">
        <v>9</v>
      </c>
      <c r="U3081" s="6">
        <v>2</v>
      </c>
      <c r="V3081" s="6">
        <v>0</v>
      </c>
      <c r="W3081" s="6">
        <v>0</v>
      </c>
      <c r="X3081" s="5">
        <v>49</v>
      </c>
      <c r="Y3081" s="5">
        <v>40</v>
      </c>
      <c r="Z3081" s="5">
        <v>0</v>
      </c>
      <c r="AA3081" s="5">
        <v>0</v>
      </c>
      <c r="AB3081" s="5">
        <v>0</v>
      </c>
      <c r="AC3081" s="5">
        <v>0</v>
      </c>
      <c r="AD3081" s="5">
        <v>49</v>
      </c>
      <c r="AE3081" s="5">
        <v>40</v>
      </c>
      <c r="AF3081" s="5">
        <v>0</v>
      </c>
      <c r="AG3081" s="6">
        <v>0</v>
      </c>
      <c r="AH3081" s="6">
        <v>81.632653061224488</v>
      </c>
      <c r="AI3081" s="3"/>
      <c r="AJ3081" s="3"/>
    </row>
    <row r="3082" spans="1:36" x14ac:dyDescent="0.2">
      <c r="A3082" s="1" t="str">
        <f t="shared" si="48"/>
        <v>HorshamAll people</v>
      </c>
      <c r="B3082" s="3" t="s">
        <v>541</v>
      </c>
      <c r="C3082" s="3" t="s">
        <v>542</v>
      </c>
      <c r="D3082" s="3" t="s">
        <v>700</v>
      </c>
      <c r="E3082" s="5">
        <v>131301</v>
      </c>
      <c r="F3082" s="5">
        <v>0</v>
      </c>
      <c r="G3082" s="5">
        <v>0</v>
      </c>
      <c r="H3082" s="5">
        <v>0</v>
      </c>
      <c r="I3082" s="5">
        <v>0</v>
      </c>
      <c r="J3082" s="5">
        <v>0</v>
      </c>
      <c r="K3082" s="5">
        <v>23223</v>
      </c>
      <c r="L3082" s="5">
        <v>0</v>
      </c>
      <c r="M3082" s="5">
        <v>0</v>
      </c>
      <c r="N3082" s="5">
        <v>0</v>
      </c>
      <c r="O3082" s="6">
        <v>0</v>
      </c>
      <c r="P3082" s="6">
        <v>0</v>
      </c>
      <c r="Q3082" s="6">
        <v>0</v>
      </c>
      <c r="R3082" s="6">
        <v>0</v>
      </c>
      <c r="S3082" s="6">
        <v>0</v>
      </c>
      <c r="T3082" s="6">
        <v>17.686841684374073</v>
      </c>
      <c r="U3082" s="6">
        <v>0</v>
      </c>
      <c r="V3082" s="6">
        <v>0</v>
      </c>
      <c r="W3082" s="6">
        <v>0</v>
      </c>
      <c r="X3082" s="5">
        <v>41541</v>
      </c>
      <c r="Y3082" s="5">
        <v>37224</v>
      </c>
      <c r="Z3082" s="5">
        <v>1231</v>
      </c>
      <c r="AA3082" s="5">
        <v>0</v>
      </c>
      <c r="AB3082" s="5">
        <v>0</v>
      </c>
      <c r="AC3082" s="5">
        <v>0</v>
      </c>
      <c r="AD3082" s="5">
        <v>41541</v>
      </c>
      <c r="AE3082" s="5">
        <v>37224</v>
      </c>
      <c r="AF3082" s="5">
        <v>1231</v>
      </c>
      <c r="AG3082" s="6">
        <v>3.3070062325381473</v>
      </c>
      <c r="AH3082" s="6">
        <v>89.607857297609584</v>
      </c>
      <c r="AI3082" s="3"/>
      <c r="AJ3082" s="3"/>
    </row>
    <row r="3083" spans="1:36" hidden="1" x14ac:dyDescent="0.2">
      <c r="A3083" s="1" t="str">
        <f t="shared" si="48"/>
        <v>HorshamWhite British</v>
      </c>
      <c r="B3083" s="3" t="s">
        <v>541</v>
      </c>
      <c r="C3083" s="3" t="s">
        <v>542</v>
      </c>
      <c r="D3083" s="3" t="s">
        <v>701</v>
      </c>
      <c r="E3083" s="5">
        <v>121020</v>
      </c>
      <c r="F3083" s="5">
        <v>0</v>
      </c>
      <c r="G3083" s="5">
        <v>0</v>
      </c>
      <c r="H3083" s="5">
        <v>0</v>
      </c>
      <c r="I3083" s="5">
        <v>0</v>
      </c>
      <c r="J3083" s="5">
        <v>0</v>
      </c>
      <c r="K3083" s="5">
        <v>21348</v>
      </c>
      <c r="L3083" s="5">
        <v>0</v>
      </c>
      <c r="M3083" s="5">
        <v>0</v>
      </c>
      <c r="N3083" s="5">
        <v>0</v>
      </c>
      <c r="O3083" s="6">
        <v>0</v>
      </c>
      <c r="P3083" s="6">
        <v>0</v>
      </c>
      <c r="Q3083" s="6">
        <v>0</v>
      </c>
      <c r="R3083" s="6">
        <v>0</v>
      </c>
      <c r="S3083" s="6">
        <v>0</v>
      </c>
      <c r="T3083" s="6">
        <v>17.640059494298463</v>
      </c>
      <c r="U3083" s="6">
        <v>0</v>
      </c>
      <c r="V3083" s="6">
        <v>0</v>
      </c>
      <c r="W3083" s="6">
        <v>0</v>
      </c>
      <c r="X3083" s="5">
        <v>37172</v>
      </c>
      <c r="Y3083" s="5">
        <v>33374</v>
      </c>
      <c r="Z3083" s="5">
        <v>1069</v>
      </c>
      <c r="AA3083" s="5">
        <v>0</v>
      </c>
      <c r="AB3083" s="5">
        <v>0</v>
      </c>
      <c r="AC3083" s="5">
        <v>0</v>
      </c>
      <c r="AD3083" s="5">
        <v>37172</v>
      </c>
      <c r="AE3083" s="5">
        <v>33374</v>
      </c>
      <c r="AF3083" s="5">
        <v>1069</v>
      </c>
      <c r="AG3083" s="6">
        <v>3.2030922274824714</v>
      </c>
      <c r="AH3083" s="6">
        <v>89.78263208866889</v>
      </c>
      <c r="AI3083" s="3"/>
      <c r="AJ3083" s="3"/>
    </row>
    <row r="3084" spans="1:36" hidden="1" x14ac:dyDescent="0.2">
      <c r="A3084" s="1" t="str">
        <f t="shared" si="48"/>
        <v>HorshamMinorities - all other than White British</v>
      </c>
      <c r="B3084" s="3" t="s">
        <v>541</v>
      </c>
      <c r="C3084" s="3" t="s">
        <v>542</v>
      </c>
      <c r="D3084" s="3" t="s">
        <v>702</v>
      </c>
      <c r="E3084" s="5">
        <v>10281</v>
      </c>
      <c r="F3084" s="5">
        <v>0</v>
      </c>
      <c r="G3084" s="5">
        <v>0</v>
      </c>
      <c r="H3084" s="5">
        <v>0</v>
      </c>
      <c r="I3084" s="5">
        <v>0</v>
      </c>
      <c r="J3084" s="5">
        <v>0</v>
      </c>
      <c r="K3084" s="5">
        <v>1875</v>
      </c>
      <c r="L3084" s="5">
        <v>0</v>
      </c>
      <c r="M3084" s="5">
        <v>0</v>
      </c>
      <c r="N3084" s="5">
        <v>0</v>
      </c>
      <c r="O3084" s="6">
        <v>0</v>
      </c>
      <c r="P3084" s="6">
        <v>0</v>
      </c>
      <c r="Q3084" s="6">
        <v>0</v>
      </c>
      <c r="R3084" s="6">
        <v>0</v>
      </c>
      <c r="S3084" s="6">
        <v>0</v>
      </c>
      <c r="T3084" s="6">
        <v>18.237525532535745</v>
      </c>
      <c r="U3084" s="6">
        <v>0</v>
      </c>
      <c r="V3084" s="6">
        <v>0</v>
      </c>
      <c r="W3084" s="6">
        <v>0</v>
      </c>
      <c r="X3084" s="5">
        <v>4369</v>
      </c>
      <c r="Y3084" s="5">
        <v>3850</v>
      </c>
      <c r="Z3084" s="5">
        <v>162</v>
      </c>
      <c r="AA3084" s="5">
        <v>0</v>
      </c>
      <c r="AB3084" s="5">
        <v>0</v>
      </c>
      <c r="AC3084" s="5">
        <v>0</v>
      </c>
      <c r="AD3084" s="5">
        <v>4369</v>
      </c>
      <c r="AE3084" s="5">
        <v>3850</v>
      </c>
      <c r="AF3084" s="5">
        <v>162</v>
      </c>
      <c r="AG3084" s="6">
        <v>4.2077922077922079</v>
      </c>
      <c r="AH3084" s="6">
        <v>88.120851453421835</v>
      </c>
      <c r="AI3084" s="3"/>
      <c r="AJ3084" s="3"/>
    </row>
    <row r="3085" spans="1:36" hidden="1" x14ac:dyDescent="0.2">
      <c r="A3085" s="1" t="str">
        <f t="shared" si="48"/>
        <v>HorshamWhite Irish</v>
      </c>
      <c r="B3085" s="3" t="s">
        <v>541</v>
      </c>
      <c r="C3085" s="3" t="s">
        <v>542</v>
      </c>
      <c r="D3085" s="3" t="s">
        <v>703</v>
      </c>
      <c r="E3085" s="5">
        <v>904</v>
      </c>
      <c r="F3085" s="5">
        <v>0</v>
      </c>
      <c r="G3085" s="5">
        <v>0</v>
      </c>
      <c r="H3085" s="5">
        <v>0</v>
      </c>
      <c r="I3085" s="5">
        <v>0</v>
      </c>
      <c r="J3085" s="5">
        <v>0</v>
      </c>
      <c r="K3085" s="5">
        <v>163</v>
      </c>
      <c r="L3085" s="5">
        <v>0</v>
      </c>
      <c r="M3085" s="5">
        <v>0</v>
      </c>
      <c r="N3085" s="5">
        <v>0</v>
      </c>
      <c r="O3085" s="6">
        <v>0</v>
      </c>
      <c r="P3085" s="6">
        <v>0</v>
      </c>
      <c r="Q3085" s="6">
        <v>0</v>
      </c>
      <c r="R3085" s="6">
        <v>0</v>
      </c>
      <c r="S3085" s="6">
        <v>0</v>
      </c>
      <c r="T3085" s="6">
        <v>18.030973451327434</v>
      </c>
      <c r="U3085" s="6">
        <v>0</v>
      </c>
      <c r="V3085" s="6">
        <v>0</v>
      </c>
      <c r="W3085" s="6">
        <v>0</v>
      </c>
      <c r="X3085" s="5">
        <v>324</v>
      </c>
      <c r="Y3085" s="5">
        <v>291</v>
      </c>
      <c r="Z3085" s="5">
        <v>10</v>
      </c>
      <c r="AA3085" s="5">
        <v>0</v>
      </c>
      <c r="AB3085" s="5">
        <v>0</v>
      </c>
      <c r="AC3085" s="5">
        <v>0</v>
      </c>
      <c r="AD3085" s="5">
        <v>324</v>
      </c>
      <c r="AE3085" s="5">
        <v>291</v>
      </c>
      <c r="AF3085" s="5">
        <v>10</v>
      </c>
      <c r="AG3085" s="6">
        <v>3.4364261168384878</v>
      </c>
      <c r="AH3085" s="6">
        <v>89.81481481481481</v>
      </c>
      <c r="AI3085" s="3"/>
      <c r="AJ3085" s="3"/>
    </row>
    <row r="3086" spans="1:36" hidden="1" x14ac:dyDescent="0.2">
      <c r="A3086" s="1" t="str">
        <f t="shared" si="48"/>
        <v>HorshamWhite Gyspy or Irish Traveller</v>
      </c>
      <c r="B3086" s="3" t="s">
        <v>541</v>
      </c>
      <c r="C3086" s="3" t="s">
        <v>542</v>
      </c>
      <c r="D3086" s="3" t="s">
        <v>704</v>
      </c>
      <c r="E3086" s="5">
        <v>234</v>
      </c>
      <c r="F3086" s="5">
        <v>0</v>
      </c>
      <c r="G3086" s="5">
        <v>0</v>
      </c>
      <c r="H3086" s="5">
        <v>0</v>
      </c>
      <c r="I3086" s="5">
        <v>0</v>
      </c>
      <c r="J3086" s="5">
        <v>0</v>
      </c>
      <c r="K3086" s="5">
        <v>59</v>
      </c>
      <c r="L3086" s="5">
        <v>0</v>
      </c>
      <c r="M3086" s="5">
        <v>0</v>
      </c>
      <c r="N3086" s="5">
        <v>0</v>
      </c>
      <c r="O3086" s="6">
        <v>0</v>
      </c>
      <c r="P3086" s="6">
        <v>0</v>
      </c>
      <c r="Q3086" s="6">
        <v>0</v>
      </c>
      <c r="R3086" s="6">
        <v>0</v>
      </c>
      <c r="S3086" s="6">
        <v>0</v>
      </c>
      <c r="T3086" s="6">
        <v>25.213675213675213</v>
      </c>
      <c r="U3086" s="6">
        <v>0</v>
      </c>
      <c r="V3086" s="6">
        <v>0</v>
      </c>
      <c r="W3086" s="6">
        <v>0</v>
      </c>
      <c r="X3086" s="5">
        <v>67</v>
      </c>
      <c r="Y3086" s="5">
        <v>34</v>
      </c>
      <c r="Z3086" s="5">
        <v>9</v>
      </c>
      <c r="AA3086" s="5">
        <v>0</v>
      </c>
      <c r="AB3086" s="5">
        <v>0</v>
      </c>
      <c r="AC3086" s="5">
        <v>0</v>
      </c>
      <c r="AD3086" s="5">
        <v>67</v>
      </c>
      <c r="AE3086" s="5">
        <v>34</v>
      </c>
      <c r="AF3086" s="5">
        <v>9</v>
      </c>
      <c r="AG3086" s="6">
        <v>26.470588235294116</v>
      </c>
      <c r="AH3086" s="6">
        <v>50.746268656716417</v>
      </c>
      <c r="AI3086" s="3"/>
      <c r="AJ3086" s="3"/>
    </row>
    <row r="3087" spans="1:36" hidden="1" x14ac:dyDescent="0.2">
      <c r="A3087" s="1" t="str">
        <f t="shared" si="48"/>
        <v>HorshamWhite Other</v>
      </c>
      <c r="B3087" s="3" t="s">
        <v>541</v>
      </c>
      <c r="C3087" s="3" t="s">
        <v>542</v>
      </c>
      <c r="D3087" s="3" t="s">
        <v>705</v>
      </c>
      <c r="E3087" s="5">
        <v>3904</v>
      </c>
      <c r="F3087" s="5">
        <v>0</v>
      </c>
      <c r="G3087" s="5">
        <v>0</v>
      </c>
      <c r="H3087" s="5">
        <v>0</v>
      </c>
      <c r="I3087" s="5">
        <v>0</v>
      </c>
      <c r="J3087" s="5">
        <v>0</v>
      </c>
      <c r="K3087" s="5">
        <v>656</v>
      </c>
      <c r="L3087" s="5">
        <v>0</v>
      </c>
      <c r="M3087" s="5">
        <v>0</v>
      </c>
      <c r="N3087" s="5">
        <v>0</v>
      </c>
      <c r="O3087" s="6">
        <v>0</v>
      </c>
      <c r="P3087" s="6">
        <v>0</v>
      </c>
      <c r="Q3087" s="6">
        <v>0</v>
      </c>
      <c r="R3087" s="6">
        <v>0</v>
      </c>
      <c r="S3087" s="6">
        <v>0</v>
      </c>
      <c r="T3087" s="6">
        <v>16.803278688524589</v>
      </c>
      <c r="U3087" s="6">
        <v>0</v>
      </c>
      <c r="V3087" s="6">
        <v>0</v>
      </c>
      <c r="W3087" s="6">
        <v>0</v>
      </c>
      <c r="X3087" s="5">
        <v>2042</v>
      </c>
      <c r="Y3087" s="5">
        <v>1842</v>
      </c>
      <c r="Z3087" s="5">
        <v>75</v>
      </c>
      <c r="AA3087" s="5">
        <v>0</v>
      </c>
      <c r="AB3087" s="5">
        <v>0</v>
      </c>
      <c r="AC3087" s="5">
        <v>0</v>
      </c>
      <c r="AD3087" s="5">
        <v>2042</v>
      </c>
      <c r="AE3087" s="5">
        <v>1842</v>
      </c>
      <c r="AF3087" s="5">
        <v>75</v>
      </c>
      <c r="AG3087" s="6">
        <v>4.0716612377850163</v>
      </c>
      <c r="AH3087" s="6">
        <v>90.205680705190986</v>
      </c>
      <c r="AI3087" s="3"/>
      <c r="AJ3087" s="3"/>
    </row>
    <row r="3088" spans="1:36" hidden="1" x14ac:dyDescent="0.2">
      <c r="A3088" s="1" t="str">
        <f t="shared" si="48"/>
        <v>HorshamMixed White and Black Caribbean</v>
      </c>
      <c r="B3088" s="3" t="s">
        <v>541</v>
      </c>
      <c r="C3088" s="3" t="s">
        <v>542</v>
      </c>
      <c r="D3088" s="3" t="s">
        <v>706</v>
      </c>
      <c r="E3088" s="5">
        <v>364</v>
      </c>
      <c r="F3088" s="5">
        <v>0</v>
      </c>
      <c r="G3088" s="5">
        <v>0</v>
      </c>
      <c r="H3088" s="5">
        <v>0</v>
      </c>
      <c r="I3088" s="5">
        <v>0</v>
      </c>
      <c r="J3088" s="5">
        <v>0</v>
      </c>
      <c r="K3088" s="5">
        <v>71</v>
      </c>
      <c r="L3088" s="5">
        <v>0</v>
      </c>
      <c r="M3088" s="5">
        <v>0</v>
      </c>
      <c r="N3088" s="5">
        <v>0</v>
      </c>
      <c r="O3088" s="6">
        <v>0</v>
      </c>
      <c r="P3088" s="6">
        <v>0</v>
      </c>
      <c r="Q3088" s="6">
        <v>0</v>
      </c>
      <c r="R3088" s="6">
        <v>0</v>
      </c>
      <c r="S3088" s="6">
        <v>0</v>
      </c>
      <c r="T3088" s="6">
        <v>19.505494505494507</v>
      </c>
      <c r="U3088" s="6">
        <v>0</v>
      </c>
      <c r="V3088" s="6">
        <v>0</v>
      </c>
      <c r="W3088" s="6">
        <v>0</v>
      </c>
      <c r="X3088" s="5">
        <v>83</v>
      </c>
      <c r="Y3088" s="5">
        <v>75</v>
      </c>
      <c r="Z3088" s="5">
        <v>4</v>
      </c>
      <c r="AA3088" s="5">
        <v>0</v>
      </c>
      <c r="AB3088" s="5">
        <v>0</v>
      </c>
      <c r="AC3088" s="5">
        <v>0</v>
      </c>
      <c r="AD3088" s="5">
        <v>83</v>
      </c>
      <c r="AE3088" s="5">
        <v>75</v>
      </c>
      <c r="AF3088" s="5">
        <v>4</v>
      </c>
      <c r="AG3088" s="6">
        <v>5.333333333333333</v>
      </c>
      <c r="AH3088" s="6">
        <v>90.361445783132524</v>
      </c>
      <c r="AI3088" s="3"/>
      <c r="AJ3088" s="3"/>
    </row>
    <row r="3089" spans="1:36" hidden="1" x14ac:dyDescent="0.2">
      <c r="A3089" s="1" t="str">
        <f t="shared" si="48"/>
        <v>HorshamMixed White and Black African</v>
      </c>
      <c r="B3089" s="3" t="s">
        <v>541</v>
      </c>
      <c r="C3089" s="3" t="s">
        <v>542</v>
      </c>
      <c r="D3089" s="3" t="s">
        <v>707</v>
      </c>
      <c r="E3089" s="5">
        <v>260</v>
      </c>
      <c r="F3089" s="5">
        <v>0</v>
      </c>
      <c r="G3089" s="5">
        <v>0</v>
      </c>
      <c r="H3089" s="5">
        <v>0</v>
      </c>
      <c r="I3089" s="5">
        <v>0</v>
      </c>
      <c r="J3089" s="5">
        <v>0</v>
      </c>
      <c r="K3089" s="5">
        <v>77</v>
      </c>
      <c r="L3089" s="5">
        <v>0</v>
      </c>
      <c r="M3089" s="5">
        <v>0</v>
      </c>
      <c r="N3089" s="5">
        <v>0</v>
      </c>
      <c r="O3089" s="6">
        <v>0</v>
      </c>
      <c r="P3089" s="6">
        <v>0</v>
      </c>
      <c r="Q3089" s="6">
        <v>0</v>
      </c>
      <c r="R3089" s="6">
        <v>0</v>
      </c>
      <c r="S3089" s="6">
        <v>0</v>
      </c>
      <c r="T3089" s="6">
        <v>29.615384615384617</v>
      </c>
      <c r="U3089" s="6">
        <v>0</v>
      </c>
      <c r="V3089" s="6">
        <v>0</v>
      </c>
      <c r="W3089" s="6">
        <v>0</v>
      </c>
      <c r="X3089" s="5">
        <v>43</v>
      </c>
      <c r="Y3089" s="5">
        <v>37</v>
      </c>
      <c r="Z3089" s="5">
        <v>0</v>
      </c>
      <c r="AA3089" s="5">
        <v>0</v>
      </c>
      <c r="AB3089" s="5">
        <v>0</v>
      </c>
      <c r="AC3089" s="5">
        <v>0</v>
      </c>
      <c r="AD3089" s="5">
        <v>43</v>
      </c>
      <c r="AE3089" s="5">
        <v>37</v>
      </c>
      <c r="AF3089" s="5">
        <v>0</v>
      </c>
      <c r="AG3089" s="6">
        <v>0</v>
      </c>
      <c r="AH3089" s="6">
        <v>86.04651162790698</v>
      </c>
      <c r="AI3089" s="3"/>
      <c r="AJ3089" s="3"/>
    </row>
    <row r="3090" spans="1:36" hidden="1" x14ac:dyDescent="0.2">
      <c r="A3090" s="1" t="str">
        <f t="shared" si="48"/>
        <v>HorshamMixed White and Asian</v>
      </c>
      <c r="B3090" s="3" t="s">
        <v>541</v>
      </c>
      <c r="C3090" s="3" t="s">
        <v>542</v>
      </c>
      <c r="D3090" s="3" t="s">
        <v>708</v>
      </c>
      <c r="E3090" s="5">
        <v>725</v>
      </c>
      <c r="F3090" s="5">
        <v>0</v>
      </c>
      <c r="G3090" s="5">
        <v>0</v>
      </c>
      <c r="H3090" s="5">
        <v>0</v>
      </c>
      <c r="I3090" s="5">
        <v>0</v>
      </c>
      <c r="J3090" s="5">
        <v>0</v>
      </c>
      <c r="K3090" s="5">
        <v>124</v>
      </c>
      <c r="L3090" s="5">
        <v>0</v>
      </c>
      <c r="M3090" s="5">
        <v>0</v>
      </c>
      <c r="N3090" s="5">
        <v>0</v>
      </c>
      <c r="O3090" s="6">
        <v>0</v>
      </c>
      <c r="P3090" s="6">
        <v>0</v>
      </c>
      <c r="Q3090" s="6">
        <v>0</v>
      </c>
      <c r="R3090" s="6">
        <v>0</v>
      </c>
      <c r="S3090" s="6">
        <v>0</v>
      </c>
      <c r="T3090" s="6">
        <v>17.103448275862068</v>
      </c>
      <c r="U3090" s="6">
        <v>0</v>
      </c>
      <c r="V3090" s="6">
        <v>0</v>
      </c>
      <c r="W3090" s="6">
        <v>0</v>
      </c>
      <c r="X3090" s="5">
        <v>160</v>
      </c>
      <c r="Y3090" s="5">
        <v>140</v>
      </c>
      <c r="Z3090" s="5">
        <v>5</v>
      </c>
      <c r="AA3090" s="5">
        <v>0</v>
      </c>
      <c r="AB3090" s="5">
        <v>0</v>
      </c>
      <c r="AC3090" s="5">
        <v>0</v>
      </c>
      <c r="AD3090" s="5">
        <v>160</v>
      </c>
      <c r="AE3090" s="5">
        <v>140</v>
      </c>
      <c r="AF3090" s="5">
        <v>5</v>
      </c>
      <c r="AG3090" s="6">
        <v>3.5714285714285716</v>
      </c>
      <c r="AH3090" s="6">
        <v>87.5</v>
      </c>
      <c r="AI3090" s="3"/>
      <c r="AJ3090" s="3"/>
    </row>
    <row r="3091" spans="1:36" hidden="1" x14ac:dyDescent="0.2">
      <c r="A3091" s="1" t="str">
        <f t="shared" si="48"/>
        <v>HorshamMixed Other</v>
      </c>
      <c r="B3091" s="3" t="s">
        <v>541</v>
      </c>
      <c r="C3091" s="3" t="s">
        <v>542</v>
      </c>
      <c r="D3091" s="3" t="s">
        <v>709</v>
      </c>
      <c r="E3091" s="5">
        <v>425</v>
      </c>
      <c r="F3091" s="5">
        <v>0</v>
      </c>
      <c r="G3091" s="5">
        <v>0</v>
      </c>
      <c r="H3091" s="5">
        <v>0</v>
      </c>
      <c r="I3091" s="5">
        <v>0</v>
      </c>
      <c r="J3091" s="5">
        <v>0</v>
      </c>
      <c r="K3091" s="5">
        <v>63</v>
      </c>
      <c r="L3091" s="5">
        <v>0</v>
      </c>
      <c r="M3091" s="5">
        <v>0</v>
      </c>
      <c r="N3091" s="5">
        <v>0</v>
      </c>
      <c r="O3091" s="6">
        <v>0</v>
      </c>
      <c r="P3091" s="6">
        <v>0</v>
      </c>
      <c r="Q3091" s="6">
        <v>0</v>
      </c>
      <c r="R3091" s="6">
        <v>0</v>
      </c>
      <c r="S3091" s="6">
        <v>0</v>
      </c>
      <c r="T3091" s="6">
        <v>14.823529411764707</v>
      </c>
      <c r="U3091" s="6">
        <v>0</v>
      </c>
      <c r="V3091" s="6">
        <v>0</v>
      </c>
      <c r="W3091" s="6">
        <v>0</v>
      </c>
      <c r="X3091" s="5">
        <v>128</v>
      </c>
      <c r="Y3091" s="5">
        <v>109</v>
      </c>
      <c r="Z3091" s="5">
        <v>5</v>
      </c>
      <c r="AA3091" s="5">
        <v>0</v>
      </c>
      <c r="AB3091" s="5">
        <v>0</v>
      </c>
      <c r="AC3091" s="5">
        <v>0</v>
      </c>
      <c r="AD3091" s="5">
        <v>128</v>
      </c>
      <c r="AE3091" s="5">
        <v>109</v>
      </c>
      <c r="AF3091" s="5">
        <v>5</v>
      </c>
      <c r="AG3091" s="6">
        <v>4.5871559633027523</v>
      </c>
      <c r="AH3091" s="6">
        <v>85.15625</v>
      </c>
      <c r="AI3091" s="3"/>
      <c r="AJ3091" s="3"/>
    </row>
    <row r="3092" spans="1:36" hidden="1" x14ac:dyDescent="0.2">
      <c r="A3092" s="1" t="str">
        <f t="shared" si="48"/>
        <v>HorshamIndian</v>
      </c>
      <c r="B3092" s="3" t="s">
        <v>541</v>
      </c>
      <c r="C3092" s="3" t="s">
        <v>542</v>
      </c>
      <c r="D3092" s="3" t="s">
        <v>710</v>
      </c>
      <c r="E3092" s="5">
        <v>734</v>
      </c>
      <c r="F3092" s="5">
        <v>0</v>
      </c>
      <c r="G3092" s="5">
        <v>0</v>
      </c>
      <c r="H3092" s="5">
        <v>0</v>
      </c>
      <c r="I3092" s="5">
        <v>0</v>
      </c>
      <c r="J3092" s="5">
        <v>0</v>
      </c>
      <c r="K3092" s="5">
        <v>58</v>
      </c>
      <c r="L3092" s="5">
        <v>0</v>
      </c>
      <c r="M3092" s="5">
        <v>0</v>
      </c>
      <c r="N3092" s="5">
        <v>0</v>
      </c>
      <c r="O3092" s="6">
        <v>0</v>
      </c>
      <c r="P3092" s="6">
        <v>0</v>
      </c>
      <c r="Q3092" s="6">
        <v>0</v>
      </c>
      <c r="R3092" s="6">
        <v>0</v>
      </c>
      <c r="S3092" s="6">
        <v>0</v>
      </c>
      <c r="T3092" s="6">
        <v>7.9019073569482288</v>
      </c>
      <c r="U3092" s="6">
        <v>0</v>
      </c>
      <c r="V3092" s="6">
        <v>0</v>
      </c>
      <c r="W3092" s="6">
        <v>0</v>
      </c>
      <c r="X3092" s="5">
        <v>355</v>
      </c>
      <c r="Y3092" s="5">
        <v>324</v>
      </c>
      <c r="Z3092" s="5">
        <v>7</v>
      </c>
      <c r="AA3092" s="5">
        <v>0</v>
      </c>
      <c r="AB3092" s="5">
        <v>0</v>
      </c>
      <c r="AC3092" s="5">
        <v>0</v>
      </c>
      <c r="AD3092" s="5">
        <v>355</v>
      </c>
      <c r="AE3092" s="5">
        <v>324</v>
      </c>
      <c r="AF3092" s="5">
        <v>7</v>
      </c>
      <c r="AG3092" s="6">
        <v>2.1604938271604937</v>
      </c>
      <c r="AH3092" s="6">
        <v>91.267605633802816</v>
      </c>
      <c r="AI3092" s="3"/>
      <c r="AJ3092" s="3"/>
    </row>
    <row r="3093" spans="1:36" hidden="1" x14ac:dyDescent="0.2">
      <c r="A3093" s="1" t="str">
        <f t="shared" si="48"/>
        <v>HorshamPakistani</v>
      </c>
      <c r="B3093" s="3" t="s">
        <v>541</v>
      </c>
      <c r="C3093" s="3" t="s">
        <v>542</v>
      </c>
      <c r="D3093" s="3" t="s">
        <v>711</v>
      </c>
      <c r="E3093" s="5">
        <v>165</v>
      </c>
      <c r="F3093" s="5">
        <v>0</v>
      </c>
      <c r="G3093" s="5">
        <v>0</v>
      </c>
      <c r="H3093" s="5">
        <v>0</v>
      </c>
      <c r="I3093" s="5">
        <v>0</v>
      </c>
      <c r="J3093" s="5">
        <v>0</v>
      </c>
      <c r="K3093" s="5">
        <v>15</v>
      </c>
      <c r="L3093" s="5">
        <v>0</v>
      </c>
      <c r="M3093" s="5">
        <v>0</v>
      </c>
      <c r="N3093" s="5">
        <v>0</v>
      </c>
      <c r="O3093" s="6">
        <v>0</v>
      </c>
      <c r="P3093" s="6">
        <v>0</v>
      </c>
      <c r="Q3093" s="6">
        <v>0</v>
      </c>
      <c r="R3093" s="6">
        <v>0</v>
      </c>
      <c r="S3093" s="6">
        <v>0</v>
      </c>
      <c r="T3093" s="6">
        <v>9.0909090909090917</v>
      </c>
      <c r="U3093" s="6">
        <v>0</v>
      </c>
      <c r="V3093" s="6">
        <v>0</v>
      </c>
      <c r="W3093" s="6">
        <v>0</v>
      </c>
      <c r="X3093" s="5">
        <v>69</v>
      </c>
      <c r="Y3093" s="5">
        <v>57</v>
      </c>
      <c r="Z3093" s="5">
        <v>8</v>
      </c>
      <c r="AA3093" s="5">
        <v>0</v>
      </c>
      <c r="AB3093" s="5">
        <v>0</v>
      </c>
      <c r="AC3093" s="5">
        <v>0</v>
      </c>
      <c r="AD3093" s="5">
        <v>69</v>
      </c>
      <c r="AE3093" s="5">
        <v>57</v>
      </c>
      <c r="AF3093" s="5">
        <v>8</v>
      </c>
      <c r="AG3093" s="6">
        <v>14.035087719298245</v>
      </c>
      <c r="AH3093" s="6">
        <v>82.608695652173907</v>
      </c>
      <c r="AI3093" s="3"/>
      <c r="AJ3093" s="3"/>
    </row>
    <row r="3094" spans="1:36" hidden="1" x14ac:dyDescent="0.2">
      <c r="A3094" s="1" t="str">
        <f t="shared" si="48"/>
        <v>HorshamBangladeshi</v>
      </c>
      <c r="B3094" s="3" t="s">
        <v>541</v>
      </c>
      <c r="C3094" s="3" t="s">
        <v>542</v>
      </c>
      <c r="D3094" s="3" t="s">
        <v>712</v>
      </c>
      <c r="E3094" s="5">
        <v>209</v>
      </c>
      <c r="F3094" s="5">
        <v>0</v>
      </c>
      <c r="G3094" s="5">
        <v>0</v>
      </c>
      <c r="H3094" s="5">
        <v>0</v>
      </c>
      <c r="I3094" s="5">
        <v>0</v>
      </c>
      <c r="J3094" s="5">
        <v>0</v>
      </c>
      <c r="K3094" s="5">
        <v>21</v>
      </c>
      <c r="L3094" s="5">
        <v>0</v>
      </c>
      <c r="M3094" s="5">
        <v>0</v>
      </c>
      <c r="N3094" s="5">
        <v>0</v>
      </c>
      <c r="O3094" s="6">
        <v>0</v>
      </c>
      <c r="P3094" s="6">
        <v>0</v>
      </c>
      <c r="Q3094" s="6">
        <v>0</v>
      </c>
      <c r="R3094" s="6">
        <v>0</v>
      </c>
      <c r="S3094" s="6">
        <v>0</v>
      </c>
      <c r="T3094" s="6">
        <v>10.047846889952153</v>
      </c>
      <c r="U3094" s="6">
        <v>0</v>
      </c>
      <c r="V3094" s="6">
        <v>0</v>
      </c>
      <c r="W3094" s="6">
        <v>0</v>
      </c>
      <c r="X3094" s="5">
        <v>81</v>
      </c>
      <c r="Y3094" s="5">
        <v>61</v>
      </c>
      <c r="Z3094" s="5">
        <v>5</v>
      </c>
      <c r="AA3094" s="5">
        <v>0</v>
      </c>
      <c r="AB3094" s="5">
        <v>0</v>
      </c>
      <c r="AC3094" s="5">
        <v>0</v>
      </c>
      <c r="AD3094" s="5">
        <v>81</v>
      </c>
      <c r="AE3094" s="5">
        <v>61</v>
      </c>
      <c r="AF3094" s="5">
        <v>5</v>
      </c>
      <c r="AG3094" s="6">
        <v>8.1967213114754092</v>
      </c>
      <c r="AH3094" s="6">
        <v>75.308641975308646</v>
      </c>
      <c r="AI3094" s="3"/>
      <c r="AJ3094" s="3"/>
    </row>
    <row r="3095" spans="1:36" hidden="1" x14ac:dyDescent="0.2">
      <c r="A3095" s="1" t="str">
        <f t="shared" si="48"/>
        <v>HorshamChinese</v>
      </c>
      <c r="B3095" s="3" t="s">
        <v>541</v>
      </c>
      <c r="C3095" s="3" t="s">
        <v>542</v>
      </c>
      <c r="D3095" s="3" t="s">
        <v>713</v>
      </c>
      <c r="E3095" s="5">
        <v>472</v>
      </c>
      <c r="F3095" s="5">
        <v>0</v>
      </c>
      <c r="G3095" s="5">
        <v>0</v>
      </c>
      <c r="H3095" s="5">
        <v>0</v>
      </c>
      <c r="I3095" s="5">
        <v>0</v>
      </c>
      <c r="J3095" s="5">
        <v>0</v>
      </c>
      <c r="K3095" s="5">
        <v>79</v>
      </c>
      <c r="L3095" s="5">
        <v>0</v>
      </c>
      <c r="M3095" s="5">
        <v>0</v>
      </c>
      <c r="N3095" s="5">
        <v>0</v>
      </c>
      <c r="O3095" s="6">
        <v>0</v>
      </c>
      <c r="P3095" s="6">
        <v>0</v>
      </c>
      <c r="Q3095" s="6">
        <v>0</v>
      </c>
      <c r="R3095" s="6">
        <v>0</v>
      </c>
      <c r="S3095" s="6">
        <v>0</v>
      </c>
      <c r="T3095" s="6">
        <v>16.737288135593221</v>
      </c>
      <c r="U3095" s="6">
        <v>0</v>
      </c>
      <c r="V3095" s="6">
        <v>0</v>
      </c>
      <c r="W3095" s="6">
        <v>0</v>
      </c>
      <c r="X3095" s="5">
        <v>194</v>
      </c>
      <c r="Y3095" s="5">
        <v>167</v>
      </c>
      <c r="Z3095" s="5">
        <v>4</v>
      </c>
      <c r="AA3095" s="5">
        <v>0</v>
      </c>
      <c r="AB3095" s="5">
        <v>0</v>
      </c>
      <c r="AC3095" s="5">
        <v>0</v>
      </c>
      <c r="AD3095" s="5">
        <v>194</v>
      </c>
      <c r="AE3095" s="5">
        <v>167</v>
      </c>
      <c r="AF3095" s="5">
        <v>4</v>
      </c>
      <c r="AG3095" s="6">
        <v>2.3952095808383231</v>
      </c>
      <c r="AH3095" s="6">
        <v>86.082474226804123</v>
      </c>
      <c r="AI3095" s="3"/>
      <c r="AJ3095" s="3"/>
    </row>
    <row r="3096" spans="1:36" hidden="1" x14ac:dyDescent="0.2">
      <c r="A3096" s="1" t="str">
        <f t="shared" si="48"/>
        <v>HorshamAsian Other</v>
      </c>
      <c r="B3096" s="3" t="s">
        <v>541</v>
      </c>
      <c r="C3096" s="3" t="s">
        <v>542</v>
      </c>
      <c r="D3096" s="3" t="s">
        <v>714</v>
      </c>
      <c r="E3096" s="5">
        <v>1005</v>
      </c>
      <c r="F3096" s="5">
        <v>0</v>
      </c>
      <c r="G3096" s="5">
        <v>0</v>
      </c>
      <c r="H3096" s="5">
        <v>0</v>
      </c>
      <c r="I3096" s="5">
        <v>0</v>
      </c>
      <c r="J3096" s="5">
        <v>0</v>
      </c>
      <c r="K3096" s="5">
        <v>214</v>
      </c>
      <c r="L3096" s="5">
        <v>0</v>
      </c>
      <c r="M3096" s="5">
        <v>0</v>
      </c>
      <c r="N3096" s="5">
        <v>0</v>
      </c>
      <c r="O3096" s="6">
        <v>0</v>
      </c>
      <c r="P3096" s="6">
        <v>0</v>
      </c>
      <c r="Q3096" s="6">
        <v>0</v>
      </c>
      <c r="R3096" s="6">
        <v>0</v>
      </c>
      <c r="S3096" s="6">
        <v>0</v>
      </c>
      <c r="T3096" s="6">
        <v>21.293532338308459</v>
      </c>
      <c r="U3096" s="6">
        <v>0</v>
      </c>
      <c r="V3096" s="6">
        <v>0</v>
      </c>
      <c r="W3096" s="6">
        <v>0</v>
      </c>
      <c r="X3096" s="5">
        <v>481</v>
      </c>
      <c r="Y3096" s="5">
        <v>409</v>
      </c>
      <c r="Z3096" s="5">
        <v>11</v>
      </c>
      <c r="AA3096" s="5">
        <v>0</v>
      </c>
      <c r="AB3096" s="5">
        <v>0</v>
      </c>
      <c r="AC3096" s="5">
        <v>0</v>
      </c>
      <c r="AD3096" s="5">
        <v>481</v>
      </c>
      <c r="AE3096" s="5">
        <v>409</v>
      </c>
      <c r="AF3096" s="5">
        <v>11</v>
      </c>
      <c r="AG3096" s="6">
        <v>2.6894865525672373</v>
      </c>
      <c r="AH3096" s="6">
        <v>85.031185031185032</v>
      </c>
      <c r="AI3096" s="3"/>
      <c r="AJ3096" s="3"/>
    </row>
    <row r="3097" spans="1:36" hidden="1" x14ac:dyDescent="0.2">
      <c r="A3097" s="1" t="str">
        <f t="shared" si="48"/>
        <v>HorshamBlack African</v>
      </c>
      <c r="B3097" s="3" t="s">
        <v>541</v>
      </c>
      <c r="C3097" s="3" t="s">
        <v>542</v>
      </c>
      <c r="D3097" s="3" t="s">
        <v>715</v>
      </c>
      <c r="E3097" s="5">
        <v>440</v>
      </c>
      <c r="F3097" s="5">
        <v>0</v>
      </c>
      <c r="G3097" s="5">
        <v>0</v>
      </c>
      <c r="H3097" s="5">
        <v>0</v>
      </c>
      <c r="I3097" s="5">
        <v>0</v>
      </c>
      <c r="J3097" s="5">
        <v>0</v>
      </c>
      <c r="K3097" s="5">
        <v>173</v>
      </c>
      <c r="L3097" s="5">
        <v>0</v>
      </c>
      <c r="M3097" s="5">
        <v>0</v>
      </c>
      <c r="N3097" s="5">
        <v>0</v>
      </c>
      <c r="O3097" s="6">
        <v>0</v>
      </c>
      <c r="P3097" s="6">
        <v>0</v>
      </c>
      <c r="Q3097" s="6">
        <v>0</v>
      </c>
      <c r="R3097" s="6">
        <v>0</v>
      </c>
      <c r="S3097" s="6">
        <v>0</v>
      </c>
      <c r="T3097" s="6">
        <v>39.31818181818182</v>
      </c>
      <c r="U3097" s="6">
        <v>0</v>
      </c>
      <c r="V3097" s="6">
        <v>0</v>
      </c>
      <c r="W3097" s="6">
        <v>0</v>
      </c>
      <c r="X3097" s="5">
        <v>140</v>
      </c>
      <c r="Y3097" s="5">
        <v>131</v>
      </c>
      <c r="Z3097" s="5">
        <v>10</v>
      </c>
      <c r="AA3097" s="5">
        <v>0</v>
      </c>
      <c r="AB3097" s="5">
        <v>0</v>
      </c>
      <c r="AC3097" s="5">
        <v>0</v>
      </c>
      <c r="AD3097" s="5">
        <v>140</v>
      </c>
      <c r="AE3097" s="5">
        <v>131</v>
      </c>
      <c r="AF3097" s="5">
        <v>10</v>
      </c>
      <c r="AG3097" s="6">
        <v>7.6335877862595423</v>
      </c>
      <c r="AH3097" s="6">
        <v>93.571428571428569</v>
      </c>
      <c r="AI3097" s="3"/>
      <c r="AJ3097" s="3"/>
    </row>
    <row r="3098" spans="1:36" hidden="1" x14ac:dyDescent="0.2">
      <c r="A3098" s="1" t="str">
        <f t="shared" si="48"/>
        <v>HorshamBlack Caribbean</v>
      </c>
      <c r="B3098" s="3" t="s">
        <v>541</v>
      </c>
      <c r="C3098" s="3" t="s">
        <v>542</v>
      </c>
      <c r="D3098" s="3" t="s">
        <v>716</v>
      </c>
      <c r="E3098" s="5">
        <v>155</v>
      </c>
      <c r="F3098" s="5">
        <v>0</v>
      </c>
      <c r="G3098" s="5">
        <v>0</v>
      </c>
      <c r="H3098" s="5">
        <v>0</v>
      </c>
      <c r="I3098" s="5">
        <v>0</v>
      </c>
      <c r="J3098" s="5">
        <v>0</v>
      </c>
      <c r="K3098" s="5">
        <v>37</v>
      </c>
      <c r="L3098" s="5">
        <v>0</v>
      </c>
      <c r="M3098" s="5">
        <v>0</v>
      </c>
      <c r="N3098" s="5">
        <v>0</v>
      </c>
      <c r="O3098" s="6">
        <v>0</v>
      </c>
      <c r="P3098" s="6">
        <v>0</v>
      </c>
      <c r="Q3098" s="6">
        <v>0</v>
      </c>
      <c r="R3098" s="6">
        <v>0</v>
      </c>
      <c r="S3098" s="6">
        <v>0</v>
      </c>
      <c r="T3098" s="6">
        <v>23.870967741935484</v>
      </c>
      <c r="U3098" s="6">
        <v>0</v>
      </c>
      <c r="V3098" s="6">
        <v>0</v>
      </c>
      <c r="W3098" s="6">
        <v>0</v>
      </c>
      <c r="X3098" s="5">
        <v>70</v>
      </c>
      <c r="Y3098" s="5">
        <v>64</v>
      </c>
      <c r="Z3098" s="5">
        <v>5</v>
      </c>
      <c r="AA3098" s="5">
        <v>0</v>
      </c>
      <c r="AB3098" s="5">
        <v>0</v>
      </c>
      <c r="AC3098" s="5">
        <v>0</v>
      </c>
      <c r="AD3098" s="5">
        <v>70</v>
      </c>
      <c r="AE3098" s="5">
        <v>64</v>
      </c>
      <c r="AF3098" s="5">
        <v>5</v>
      </c>
      <c r="AG3098" s="6">
        <v>7.8125</v>
      </c>
      <c r="AH3098" s="6">
        <v>91.428571428571431</v>
      </c>
      <c r="AI3098" s="3"/>
      <c r="AJ3098" s="3"/>
    </row>
    <row r="3099" spans="1:36" hidden="1" x14ac:dyDescent="0.2">
      <c r="A3099" s="1" t="str">
        <f t="shared" si="48"/>
        <v>HorshamBlack Other</v>
      </c>
      <c r="B3099" s="3" t="s">
        <v>541</v>
      </c>
      <c r="C3099" s="3" t="s">
        <v>542</v>
      </c>
      <c r="D3099" s="3" t="s">
        <v>717</v>
      </c>
      <c r="E3099" s="5">
        <v>56</v>
      </c>
      <c r="F3099" s="5">
        <v>0</v>
      </c>
      <c r="G3099" s="5">
        <v>0</v>
      </c>
      <c r="H3099" s="5">
        <v>0</v>
      </c>
      <c r="I3099" s="5">
        <v>0</v>
      </c>
      <c r="J3099" s="5">
        <v>0</v>
      </c>
      <c r="K3099" s="5">
        <v>19</v>
      </c>
      <c r="L3099" s="5">
        <v>0</v>
      </c>
      <c r="M3099" s="5">
        <v>0</v>
      </c>
      <c r="N3099" s="5">
        <v>0</v>
      </c>
      <c r="O3099" s="6">
        <v>0</v>
      </c>
      <c r="P3099" s="6">
        <v>0</v>
      </c>
      <c r="Q3099" s="6">
        <v>0</v>
      </c>
      <c r="R3099" s="6">
        <v>0</v>
      </c>
      <c r="S3099" s="6">
        <v>0</v>
      </c>
      <c r="T3099" s="6">
        <v>33.928571428571431</v>
      </c>
      <c r="U3099" s="6">
        <v>0</v>
      </c>
      <c r="V3099" s="6">
        <v>0</v>
      </c>
      <c r="W3099" s="6">
        <v>0</v>
      </c>
      <c r="X3099" s="5">
        <v>21</v>
      </c>
      <c r="Y3099" s="5">
        <v>18</v>
      </c>
      <c r="Z3099" s="5">
        <v>0</v>
      </c>
      <c r="AA3099" s="5">
        <v>0</v>
      </c>
      <c r="AB3099" s="5">
        <v>0</v>
      </c>
      <c r="AC3099" s="5">
        <v>0</v>
      </c>
      <c r="AD3099" s="5">
        <v>21</v>
      </c>
      <c r="AE3099" s="5">
        <v>18</v>
      </c>
      <c r="AF3099" s="5">
        <v>0</v>
      </c>
      <c r="AG3099" s="6">
        <v>0</v>
      </c>
      <c r="AH3099" s="6">
        <v>85.714285714285708</v>
      </c>
      <c r="AI3099" s="3"/>
      <c r="AJ3099" s="3"/>
    </row>
    <row r="3100" spans="1:36" hidden="1" x14ac:dyDescent="0.2">
      <c r="A3100" s="1" t="str">
        <f t="shared" si="48"/>
        <v>HorshamArab</v>
      </c>
      <c r="B3100" s="3" t="s">
        <v>541</v>
      </c>
      <c r="C3100" s="3" t="s">
        <v>542</v>
      </c>
      <c r="D3100" s="3" t="s">
        <v>699</v>
      </c>
      <c r="E3100" s="5">
        <v>75</v>
      </c>
      <c r="F3100" s="5">
        <v>0</v>
      </c>
      <c r="G3100" s="5">
        <v>0</v>
      </c>
      <c r="H3100" s="5">
        <v>0</v>
      </c>
      <c r="I3100" s="5">
        <v>0</v>
      </c>
      <c r="J3100" s="5">
        <v>0</v>
      </c>
      <c r="K3100" s="5">
        <v>12</v>
      </c>
      <c r="L3100" s="5">
        <v>0</v>
      </c>
      <c r="M3100" s="5">
        <v>0</v>
      </c>
      <c r="N3100" s="5">
        <v>0</v>
      </c>
      <c r="O3100" s="6">
        <v>0</v>
      </c>
      <c r="P3100" s="6">
        <v>0</v>
      </c>
      <c r="Q3100" s="6">
        <v>0</v>
      </c>
      <c r="R3100" s="6">
        <v>0</v>
      </c>
      <c r="S3100" s="6">
        <v>0</v>
      </c>
      <c r="T3100" s="6">
        <v>16</v>
      </c>
      <c r="U3100" s="6">
        <v>0</v>
      </c>
      <c r="V3100" s="6">
        <v>0</v>
      </c>
      <c r="W3100" s="6">
        <v>0</v>
      </c>
      <c r="X3100" s="5">
        <v>39</v>
      </c>
      <c r="Y3100" s="5">
        <v>27</v>
      </c>
      <c r="Z3100" s="5">
        <v>0</v>
      </c>
      <c r="AA3100" s="5">
        <v>0</v>
      </c>
      <c r="AB3100" s="5">
        <v>0</v>
      </c>
      <c r="AC3100" s="5">
        <v>0</v>
      </c>
      <c r="AD3100" s="5">
        <v>39</v>
      </c>
      <c r="AE3100" s="5">
        <v>27</v>
      </c>
      <c r="AF3100" s="5">
        <v>0</v>
      </c>
      <c r="AG3100" s="6">
        <v>0</v>
      </c>
      <c r="AH3100" s="6">
        <v>69.230769230769226</v>
      </c>
      <c r="AI3100" s="3"/>
      <c r="AJ3100" s="3"/>
    </row>
    <row r="3101" spans="1:36" hidden="1" x14ac:dyDescent="0.2">
      <c r="A3101" s="1" t="str">
        <f t="shared" si="48"/>
        <v>HorshamOther</v>
      </c>
      <c r="B3101" s="3" t="s">
        <v>541</v>
      </c>
      <c r="C3101" s="3" t="s">
        <v>542</v>
      </c>
      <c r="D3101" s="3" t="s">
        <v>718</v>
      </c>
      <c r="E3101" s="5">
        <v>154</v>
      </c>
      <c r="F3101" s="5">
        <v>0</v>
      </c>
      <c r="G3101" s="5">
        <v>0</v>
      </c>
      <c r="H3101" s="5">
        <v>0</v>
      </c>
      <c r="I3101" s="5">
        <v>0</v>
      </c>
      <c r="J3101" s="5">
        <v>0</v>
      </c>
      <c r="K3101" s="5">
        <v>34</v>
      </c>
      <c r="L3101" s="5">
        <v>0</v>
      </c>
      <c r="M3101" s="5">
        <v>0</v>
      </c>
      <c r="N3101" s="5">
        <v>0</v>
      </c>
      <c r="O3101" s="6">
        <v>0</v>
      </c>
      <c r="P3101" s="6">
        <v>0</v>
      </c>
      <c r="Q3101" s="6">
        <v>0</v>
      </c>
      <c r="R3101" s="6">
        <v>0</v>
      </c>
      <c r="S3101" s="6">
        <v>0</v>
      </c>
      <c r="T3101" s="6">
        <v>22.077922077922079</v>
      </c>
      <c r="U3101" s="6">
        <v>0</v>
      </c>
      <c r="V3101" s="6">
        <v>0</v>
      </c>
      <c r="W3101" s="6">
        <v>0</v>
      </c>
      <c r="X3101" s="5">
        <v>72</v>
      </c>
      <c r="Y3101" s="5">
        <v>64</v>
      </c>
      <c r="Z3101" s="5">
        <v>4</v>
      </c>
      <c r="AA3101" s="5">
        <v>0</v>
      </c>
      <c r="AB3101" s="5">
        <v>0</v>
      </c>
      <c r="AC3101" s="5">
        <v>0</v>
      </c>
      <c r="AD3101" s="5">
        <v>72</v>
      </c>
      <c r="AE3101" s="5">
        <v>64</v>
      </c>
      <c r="AF3101" s="5">
        <v>4</v>
      </c>
      <c r="AG3101" s="6">
        <v>6.25</v>
      </c>
      <c r="AH3101" s="6">
        <v>88.888888888888886</v>
      </c>
      <c r="AI3101" s="3"/>
      <c r="AJ3101" s="3"/>
    </row>
    <row r="3102" spans="1:36" x14ac:dyDescent="0.2">
      <c r="A3102" s="1" t="str">
        <f t="shared" si="48"/>
        <v>HounslowAll people</v>
      </c>
      <c r="B3102" s="3" t="s">
        <v>665</v>
      </c>
      <c r="C3102" s="3" t="s">
        <v>666</v>
      </c>
      <c r="D3102" s="3" t="s">
        <v>700</v>
      </c>
      <c r="E3102" s="5">
        <v>253957</v>
      </c>
      <c r="F3102" s="5">
        <v>1634</v>
      </c>
      <c r="G3102" s="5">
        <v>14455</v>
      </c>
      <c r="H3102" s="5">
        <v>0</v>
      </c>
      <c r="I3102" s="5">
        <v>0</v>
      </c>
      <c r="J3102" s="5">
        <v>0</v>
      </c>
      <c r="K3102" s="5">
        <v>49858</v>
      </c>
      <c r="L3102" s="5">
        <v>17807</v>
      </c>
      <c r="M3102" s="5">
        <v>0</v>
      </c>
      <c r="N3102" s="5">
        <v>0</v>
      </c>
      <c r="O3102" s="6">
        <v>0.64341601137200388</v>
      </c>
      <c r="P3102" s="6">
        <v>5.6919084726941964</v>
      </c>
      <c r="Q3102" s="6">
        <v>0</v>
      </c>
      <c r="R3102" s="6">
        <v>0</v>
      </c>
      <c r="S3102" s="6">
        <v>0</v>
      </c>
      <c r="T3102" s="6">
        <v>19.63245746327134</v>
      </c>
      <c r="U3102" s="6">
        <v>7.0118169611390906</v>
      </c>
      <c r="V3102" s="6">
        <v>0</v>
      </c>
      <c r="W3102" s="6">
        <v>0</v>
      </c>
      <c r="X3102" s="5">
        <v>102655</v>
      </c>
      <c r="Y3102" s="5">
        <v>87700</v>
      </c>
      <c r="Z3102" s="5">
        <v>5229</v>
      </c>
      <c r="AA3102" s="5">
        <v>0</v>
      </c>
      <c r="AB3102" s="5">
        <v>0</v>
      </c>
      <c r="AC3102" s="5">
        <v>0</v>
      </c>
      <c r="AD3102" s="5">
        <v>102655</v>
      </c>
      <c r="AE3102" s="5">
        <v>87700</v>
      </c>
      <c r="AF3102" s="5">
        <v>5229</v>
      </c>
      <c r="AG3102" s="6">
        <v>5.9623717217787915</v>
      </c>
      <c r="AH3102" s="6">
        <v>85.431786079586971</v>
      </c>
      <c r="AI3102" s="3"/>
      <c r="AJ3102" s="3"/>
    </row>
    <row r="3103" spans="1:36" hidden="1" x14ac:dyDescent="0.2">
      <c r="A3103" s="1" t="str">
        <f t="shared" si="48"/>
        <v>HounslowWhite British</v>
      </c>
      <c r="B3103" s="3" t="s">
        <v>665</v>
      </c>
      <c r="C3103" s="3" t="s">
        <v>666</v>
      </c>
      <c r="D3103" s="3" t="s">
        <v>701</v>
      </c>
      <c r="E3103" s="5">
        <v>96264</v>
      </c>
      <c r="F3103" s="5">
        <v>507</v>
      </c>
      <c r="G3103" s="5">
        <v>5739</v>
      </c>
      <c r="H3103" s="5">
        <v>0</v>
      </c>
      <c r="I3103" s="5">
        <v>0</v>
      </c>
      <c r="J3103" s="5">
        <v>0</v>
      </c>
      <c r="K3103" s="5">
        <v>15888</v>
      </c>
      <c r="L3103" s="5">
        <v>7247</v>
      </c>
      <c r="M3103" s="5">
        <v>0</v>
      </c>
      <c r="N3103" s="5">
        <v>0</v>
      </c>
      <c r="O3103" s="6">
        <v>0.5266766392420843</v>
      </c>
      <c r="P3103" s="6">
        <v>5.961730241834954</v>
      </c>
      <c r="Q3103" s="6">
        <v>0</v>
      </c>
      <c r="R3103" s="6">
        <v>0</v>
      </c>
      <c r="S3103" s="6">
        <v>0</v>
      </c>
      <c r="T3103" s="6">
        <v>16.50461231613064</v>
      </c>
      <c r="U3103" s="6">
        <v>7.5282556303498716</v>
      </c>
      <c r="V3103" s="6">
        <v>0</v>
      </c>
      <c r="W3103" s="6">
        <v>0</v>
      </c>
      <c r="X3103" s="5">
        <v>34004</v>
      </c>
      <c r="Y3103" s="5">
        <v>29614</v>
      </c>
      <c r="Z3103" s="5">
        <v>1532</v>
      </c>
      <c r="AA3103" s="5">
        <v>0</v>
      </c>
      <c r="AB3103" s="5">
        <v>0</v>
      </c>
      <c r="AC3103" s="5">
        <v>0</v>
      </c>
      <c r="AD3103" s="5">
        <v>34004</v>
      </c>
      <c r="AE3103" s="5">
        <v>29614</v>
      </c>
      <c r="AF3103" s="5">
        <v>1532</v>
      </c>
      <c r="AG3103" s="6">
        <v>5.1732288782332683</v>
      </c>
      <c r="AH3103" s="6">
        <v>87.089754146570996</v>
      </c>
      <c r="AI3103" s="3"/>
      <c r="AJ3103" s="3"/>
    </row>
    <row r="3104" spans="1:36" hidden="1" x14ac:dyDescent="0.2">
      <c r="A3104" s="1" t="str">
        <f t="shared" si="48"/>
        <v>HounslowMinorities - all other than White British</v>
      </c>
      <c r="B3104" s="3" t="s">
        <v>665</v>
      </c>
      <c r="C3104" s="3" t="s">
        <v>666</v>
      </c>
      <c r="D3104" s="3" t="s">
        <v>702</v>
      </c>
      <c r="E3104" s="5">
        <v>157693</v>
      </c>
      <c r="F3104" s="5">
        <v>1127</v>
      </c>
      <c r="G3104" s="5">
        <v>8716</v>
      </c>
      <c r="H3104" s="5">
        <v>0</v>
      </c>
      <c r="I3104" s="5">
        <v>0</v>
      </c>
      <c r="J3104" s="5">
        <v>0</v>
      </c>
      <c r="K3104" s="5">
        <v>33970</v>
      </c>
      <c r="L3104" s="5">
        <v>10560</v>
      </c>
      <c r="M3104" s="5">
        <v>0</v>
      </c>
      <c r="N3104" s="5">
        <v>0</v>
      </c>
      <c r="O3104" s="6">
        <v>0.71467978921068154</v>
      </c>
      <c r="P3104" s="6">
        <v>5.5271952464598932</v>
      </c>
      <c r="Q3104" s="6">
        <v>0</v>
      </c>
      <c r="R3104" s="6">
        <v>0</v>
      </c>
      <c r="S3104" s="6">
        <v>0</v>
      </c>
      <c r="T3104" s="6">
        <v>21.541856645507409</v>
      </c>
      <c r="U3104" s="6">
        <v>6.6965559663396599</v>
      </c>
      <c r="V3104" s="6">
        <v>0</v>
      </c>
      <c r="W3104" s="6">
        <v>0</v>
      </c>
      <c r="X3104" s="5">
        <v>68651</v>
      </c>
      <c r="Y3104" s="5">
        <v>58086</v>
      </c>
      <c r="Z3104" s="5">
        <v>3697</v>
      </c>
      <c r="AA3104" s="5">
        <v>0</v>
      </c>
      <c r="AB3104" s="5">
        <v>0</v>
      </c>
      <c r="AC3104" s="5">
        <v>0</v>
      </c>
      <c r="AD3104" s="5">
        <v>68651</v>
      </c>
      <c r="AE3104" s="5">
        <v>58086</v>
      </c>
      <c r="AF3104" s="5">
        <v>3697</v>
      </c>
      <c r="AG3104" s="6">
        <v>6.3647006163275144</v>
      </c>
      <c r="AH3104" s="6">
        <v>84.610566488470667</v>
      </c>
      <c r="AI3104" s="3"/>
      <c r="AJ3104" s="3"/>
    </row>
    <row r="3105" spans="1:36" hidden="1" x14ac:dyDescent="0.2">
      <c r="A3105" s="1" t="str">
        <f t="shared" si="48"/>
        <v>HounslowWhite Irish</v>
      </c>
      <c r="B3105" s="3" t="s">
        <v>665</v>
      </c>
      <c r="C3105" s="3" t="s">
        <v>666</v>
      </c>
      <c r="D3105" s="3" t="s">
        <v>703</v>
      </c>
      <c r="E3105" s="5">
        <v>4775</v>
      </c>
      <c r="F3105" s="5">
        <v>19</v>
      </c>
      <c r="G3105" s="5">
        <v>215</v>
      </c>
      <c r="H3105" s="5">
        <v>0</v>
      </c>
      <c r="I3105" s="5">
        <v>0</v>
      </c>
      <c r="J3105" s="5">
        <v>0</v>
      </c>
      <c r="K3105" s="5">
        <v>736</v>
      </c>
      <c r="L3105" s="5">
        <v>217</v>
      </c>
      <c r="M3105" s="5">
        <v>0</v>
      </c>
      <c r="N3105" s="5">
        <v>0</v>
      </c>
      <c r="O3105" s="6">
        <v>0.39790575916230364</v>
      </c>
      <c r="P3105" s="6">
        <v>4.5026178010471201</v>
      </c>
      <c r="Q3105" s="6">
        <v>0</v>
      </c>
      <c r="R3105" s="6">
        <v>0</v>
      </c>
      <c r="S3105" s="6">
        <v>0</v>
      </c>
      <c r="T3105" s="6">
        <v>15.413612565445026</v>
      </c>
      <c r="U3105" s="6">
        <v>4.5445026178010473</v>
      </c>
      <c r="V3105" s="6">
        <v>0</v>
      </c>
      <c r="W3105" s="6">
        <v>0</v>
      </c>
      <c r="X3105" s="5">
        <v>1755</v>
      </c>
      <c r="Y3105" s="5">
        <v>1569</v>
      </c>
      <c r="Z3105" s="5">
        <v>65</v>
      </c>
      <c r="AA3105" s="5">
        <v>0</v>
      </c>
      <c r="AB3105" s="5">
        <v>0</v>
      </c>
      <c r="AC3105" s="5">
        <v>0</v>
      </c>
      <c r="AD3105" s="5">
        <v>1755</v>
      </c>
      <c r="AE3105" s="5">
        <v>1569</v>
      </c>
      <c r="AF3105" s="5">
        <v>65</v>
      </c>
      <c r="AG3105" s="6">
        <v>4.1427660930528996</v>
      </c>
      <c r="AH3105" s="6">
        <v>89.401709401709397</v>
      </c>
      <c r="AI3105" s="3"/>
      <c r="AJ3105" s="3"/>
    </row>
    <row r="3106" spans="1:36" hidden="1" x14ac:dyDescent="0.2">
      <c r="A3106" s="1" t="str">
        <f t="shared" si="48"/>
        <v>HounslowWhite Gyspy or Irish Traveller</v>
      </c>
      <c r="B3106" s="3" t="s">
        <v>665</v>
      </c>
      <c r="C3106" s="3" t="s">
        <v>666</v>
      </c>
      <c r="D3106" s="3" t="s">
        <v>704</v>
      </c>
      <c r="E3106" s="5">
        <v>183</v>
      </c>
      <c r="F3106" s="5">
        <v>1</v>
      </c>
      <c r="G3106" s="5">
        <v>24</v>
      </c>
      <c r="H3106" s="5">
        <v>0</v>
      </c>
      <c r="I3106" s="5">
        <v>0</v>
      </c>
      <c r="J3106" s="5">
        <v>0</v>
      </c>
      <c r="K3106" s="5">
        <v>44</v>
      </c>
      <c r="L3106" s="5">
        <v>18</v>
      </c>
      <c r="M3106" s="5">
        <v>0</v>
      </c>
      <c r="N3106" s="5">
        <v>0</v>
      </c>
      <c r="O3106" s="6">
        <v>0.54644808743169404</v>
      </c>
      <c r="P3106" s="6">
        <v>13.114754098360656</v>
      </c>
      <c r="Q3106" s="6">
        <v>0</v>
      </c>
      <c r="R3106" s="6">
        <v>0</v>
      </c>
      <c r="S3106" s="6">
        <v>0</v>
      </c>
      <c r="T3106" s="6">
        <v>24.043715846994534</v>
      </c>
      <c r="U3106" s="6">
        <v>9.8360655737704921</v>
      </c>
      <c r="V3106" s="6">
        <v>0</v>
      </c>
      <c r="W3106" s="6">
        <v>0</v>
      </c>
      <c r="X3106" s="5">
        <v>57</v>
      </c>
      <c r="Y3106" s="5">
        <v>22</v>
      </c>
      <c r="Z3106" s="5">
        <v>6</v>
      </c>
      <c r="AA3106" s="5">
        <v>0</v>
      </c>
      <c r="AB3106" s="5">
        <v>0</v>
      </c>
      <c r="AC3106" s="5">
        <v>0</v>
      </c>
      <c r="AD3106" s="5">
        <v>57</v>
      </c>
      <c r="AE3106" s="5">
        <v>22</v>
      </c>
      <c r="AF3106" s="5">
        <v>6</v>
      </c>
      <c r="AG3106" s="6">
        <v>27.272727272727273</v>
      </c>
      <c r="AH3106" s="6">
        <v>38.596491228070178</v>
      </c>
      <c r="AI3106" s="3"/>
      <c r="AJ3106" s="3"/>
    </row>
    <row r="3107" spans="1:36" hidden="1" x14ac:dyDescent="0.2">
      <c r="A3107" s="1" t="str">
        <f t="shared" si="48"/>
        <v>HounslowWhite Other</v>
      </c>
      <c r="B3107" s="3" t="s">
        <v>665</v>
      </c>
      <c r="C3107" s="3" t="s">
        <v>666</v>
      </c>
      <c r="D3107" s="3" t="s">
        <v>705</v>
      </c>
      <c r="E3107" s="5">
        <v>29283</v>
      </c>
      <c r="F3107" s="5">
        <v>132</v>
      </c>
      <c r="G3107" s="5">
        <v>1253</v>
      </c>
      <c r="H3107" s="5">
        <v>0</v>
      </c>
      <c r="I3107" s="5">
        <v>0</v>
      </c>
      <c r="J3107" s="5">
        <v>0</v>
      </c>
      <c r="K3107" s="5">
        <v>5075</v>
      </c>
      <c r="L3107" s="5">
        <v>1837</v>
      </c>
      <c r="M3107" s="5">
        <v>0</v>
      </c>
      <c r="N3107" s="5">
        <v>0</v>
      </c>
      <c r="O3107" s="6">
        <v>0.45077348632312264</v>
      </c>
      <c r="P3107" s="6">
        <v>4.2789331694157022</v>
      </c>
      <c r="Q3107" s="6">
        <v>0</v>
      </c>
      <c r="R3107" s="6">
        <v>0</v>
      </c>
      <c r="S3107" s="6">
        <v>0</v>
      </c>
      <c r="T3107" s="6">
        <v>17.33087456886248</v>
      </c>
      <c r="U3107" s="6">
        <v>6.2732643513301234</v>
      </c>
      <c r="V3107" s="6">
        <v>0</v>
      </c>
      <c r="W3107" s="6">
        <v>0</v>
      </c>
      <c r="X3107" s="5">
        <v>17416</v>
      </c>
      <c r="Y3107" s="5">
        <v>15734</v>
      </c>
      <c r="Z3107" s="5">
        <v>567</v>
      </c>
      <c r="AA3107" s="5">
        <v>0</v>
      </c>
      <c r="AB3107" s="5">
        <v>0</v>
      </c>
      <c r="AC3107" s="5">
        <v>0</v>
      </c>
      <c r="AD3107" s="5">
        <v>17416</v>
      </c>
      <c r="AE3107" s="5">
        <v>15734</v>
      </c>
      <c r="AF3107" s="5">
        <v>567</v>
      </c>
      <c r="AG3107" s="6">
        <v>3.6036608618278887</v>
      </c>
      <c r="AH3107" s="6">
        <v>90.342214056040419</v>
      </c>
      <c r="AI3107" s="3"/>
      <c r="AJ3107" s="3"/>
    </row>
    <row r="3108" spans="1:36" hidden="1" x14ac:dyDescent="0.2">
      <c r="A3108" s="1" t="str">
        <f t="shared" si="48"/>
        <v>HounslowMixed White and Black Caribbean</v>
      </c>
      <c r="B3108" s="3" t="s">
        <v>665</v>
      </c>
      <c r="C3108" s="3" t="s">
        <v>666</v>
      </c>
      <c r="D3108" s="3" t="s">
        <v>706</v>
      </c>
      <c r="E3108" s="5">
        <v>2273</v>
      </c>
      <c r="F3108" s="5">
        <v>13</v>
      </c>
      <c r="G3108" s="5">
        <v>211</v>
      </c>
      <c r="H3108" s="5">
        <v>0</v>
      </c>
      <c r="I3108" s="5">
        <v>0</v>
      </c>
      <c r="J3108" s="5">
        <v>0</v>
      </c>
      <c r="K3108" s="5">
        <v>388</v>
      </c>
      <c r="L3108" s="5">
        <v>190</v>
      </c>
      <c r="M3108" s="5">
        <v>0</v>
      </c>
      <c r="N3108" s="5">
        <v>0</v>
      </c>
      <c r="O3108" s="6">
        <v>0.5719313682358117</v>
      </c>
      <c r="P3108" s="6">
        <v>9.2828860536735593</v>
      </c>
      <c r="Q3108" s="6">
        <v>0</v>
      </c>
      <c r="R3108" s="6">
        <v>0</v>
      </c>
      <c r="S3108" s="6">
        <v>0</v>
      </c>
      <c r="T3108" s="6">
        <v>17.069951605807304</v>
      </c>
      <c r="U3108" s="6">
        <v>8.358996920369556</v>
      </c>
      <c r="V3108" s="6">
        <v>0</v>
      </c>
      <c r="W3108" s="6">
        <v>0</v>
      </c>
      <c r="X3108" s="5">
        <v>567</v>
      </c>
      <c r="Y3108" s="5">
        <v>447</v>
      </c>
      <c r="Z3108" s="5">
        <v>52</v>
      </c>
      <c r="AA3108" s="5">
        <v>0</v>
      </c>
      <c r="AB3108" s="5">
        <v>0</v>
      </c>
      <c r="AC3108" s="5">
        <v>0</v>
      </c>
      <c r="AD3108" s="5">
        <v>567</v>
      </c>
      <c r="AE3108" s="5">
        <v>447</v>
      </c>
      <c r="AF3108" s="5">
        <v>52</v>
      </c>
      <c r="AG3108" s="6">
        <v>11.633109619686801</v>
      </c>
      <c r="AH3108" s="6">
        <v>78.835978835978835</v>
      </c>
      <c r="AI3108" s="3"/>
      <c r="AJ3108" s="3"/>
    </row>
    <row r="3109" spans="1:36" hidden="1" x14ac:dyDescent="0.2">
      <c r="A3109" s="1" t="str">
        <f t="shared" si="48"/>
        <v>HounslowMixed White and Black African</v>
      </c>
      <c r="B3109" s="3" t="s">
        <v>665</v>
      </c>
      <c r="C3109" s="3" t="s">
        <v>666</v>
      </c>
      <c r="D3109" s="3" t="s">
        <v>707</v>
      </c>
      <c r="E3109" s="5">
        <v>1730</v>
      </c>
      <c r="F3109" s="5">
        <v>41</v>
      </c>
      <c r="G3109" s="5">
        <v>150</v>
      </c>
      <c r="H3109" s="5">
        <v>0</v>
      </c>
      <c r="I3109" s="5">
        <v>0</v>
      </c>
      <c r="J3109" s="5">
        <v>0</v>
      </c>
      <c r="K3109" s="5">
        <v>367</v>
      </c>
      <c r="L3109" s="5">
        <v>164</v>
      </c>
      <c r="M3109" s="5">
        <v>0</v>
      </c>
      <c r="N3109" s="5">
        <v>0</v>
      </c>
      <c r="O3109" s="6">
        <v>2.3699421965317917</v>
      </c>
      <c r="P3109" s="6">
        <v>8.6705202312138727</v>
      </c>
      <c r="Q3109" s="6">
        <v>0</v>
      </c>
      <c r="R3109" s="6">
        <v>0</v>
      </c>
      <c r="S3109" s="6">
        <v>0</v>
      </c>
      <c r="T3109" s="6">
        <v>21.213872832369944</v>
      </c>
      <c r="U3109" s="6">
        <v>9.4797687861271669</v>
      </c>
      <c r="V3109" s="6">
        <v>0</v>
      </c>
      <c r="W3109" s="6">
        <v>0</v>
      </c>
      <c r="X3109" s="5">
        <v>467</v>
      </c>
      <c r="Y3109" s="5">
        <v>388</v>
      </c>
      <c r="Z3109" s="5">
        <v>25</v>
      </c>
      <c r="AA3109" s="5">
        <v>0</v>
      </c>
      <c r="AB3109" s="5">
        <v>0</v>
      </c>
      <c r="AC3109" s="5">
        <v>0</v>
      </c>
      <c r="AD3109" s="5">
        <v>467</v>
      </c>
      <c r="AE3109" s="5">
        <v>388</v>
      </c>
      <c r="AF3109" s="5">
        <v>25</v>
      </c>
      <c r="AG3109" s="6">
        <v>6.4432989690721651</v>
      </c>
      <c r="AH3109" s="6">
        <v>83.083511777301922</v>
      </c>
      <c r="AI3109" s="3"/>
      <c r="AJ3109" s="3"/>
    </row>
    <row r="3110" spans="1:36" hidden="1" x14ac:dyDescent="0.2">
      <c r="A3110" s="1" t="str">
        <f t="shared" si="48"/>
        <v>HounslowMixed White and Asian</v>
      </c>
      <c r="B3110" s="3" t="s">
        <v>665</v>
      </c>
      <c r="C3110" s="3" t="s">
        <v>666</v>
      </c>
      <c r="D3110" s="3" t="s">
        <v>708</v>
      </c>
      <c r="E3110" s="5">
        <v>3390</v>
      </c>
      <c r="F3110" s="5">
        <v>21</v>
      </c>
      <c r="G3110" s="5">
        <v>161</v>
      </c>
      <c r="H3110" s="5">
        <v>0</v>
      </c>
      <c r="I3110" s="5">
        <v>0</v>
      </c>
      <c r="J3110" s="5">
        <v>0</v>
      </c>
      <c r="K3110" s="5">
        <v>637</v>
      </c>
      <c r="L3110" s="5">
        <v>204</v>
      </c>
      <c r="M3110" s="5">
        <v>0</v>
      </c>
      <c r="N3110" s="5">
        <v>0</v>
      </c>
      <c r="O3110" s="6">
        <v>0.61946902654867253</v>
      </c>
      <c r="P3110" s="6">
        <v>4.7492625368731565</v>
      </c>
      <c r="Q3110" s="6">
        <v>0</v>
      </c>
      <c r="R3110" s="6">
        <v>0</v>
      </c>
      <c r="S3110" s="6">
        <v>0</v>
      </c>
      <c r="T3110" s="6">
        <v>18.790560471976402</v>
      </c>
      <c r="U3110" s="6">
        <v>6.0176991150442474</v>
      </c>
      <c r="V3110" s="6">
        <v>0</v>
      </c>
      <c r="W3110" s="6">
        <v>0</v>
      </c>
      <c r="X3110" s="5">
        <v>827</v>
      </c>
      <c r="Y3110" s="5">
        <v>704</v>
      </c>
      <c r="Z3110" s="5">
        <v>49</v>
      </c>
      <c r="AA3110" s="5">
        <v>0</v>
      </c>
      <c r="AB3110" s="5">
        <v>0</v>
      </c>
      <c r="AC3110" s="5">
        <v>0</v>
      </c>
      <c r="AD3110" s="5">
        <v>827</v>
      </c>
      <c r="AE3110" s="5">
        <v>704</v>
      </c>
      <c r="AF3110" s="5">
        <v>49</v>
      </c>
      <c r="AG3110" s="6">
        <v>6.9602272727272725</v>
      </c>
      <c r="AH3110" s="6">
        <v>85.126964933494563</v>
      </c>
      <c r="AI3110" s="3"/>
      <c r="AJ3110" s="3"/>
    </row>
    <row r="3111" spans="1:36" hidden="1" x14ac:dyDescent="0.2">
      <c r="A3111" s="1" t="str">
        <f t="shared" si="48"/>
        <v>HounslowMixed Other</v>
      </c>
      <c r="B3111" s="3" t="s">
        <v>665</v>
      </c>
      <c r="C3111" s="3" t="s">
        <v>666</v>
      </c>
      <c r="D3111" s="3" t="s">
        <v>709</v>
      </c>
      <c r="E3111" s="5">
        <v>2956</v>
      </c>
      <c r="F3111" s="5">
        <v>33</v>
      </c>
      <c r="G3111" s="5">
        <v>193</v>
      </c>
      <c r="H3111" s="5">
        <v>0</v>
      </c>
      <c r="I3111" s="5">
        <v>0</v>
      </c>
      <c r="J3111" s="5">
        <v>0</v>
      </c>
      <c r="K3111" s="5">
        <v>596</v>
      </c>
      <c r="L3111" s="5">
        <v>180</v>
      </c>
      <c r="M3111" s="5">
        <v>0</v>
      </c>
      <c r="N3111" s="5">
        <v>0</v>
      </c>
      <c r="O3111" s="6">
        <v>1.1163734776725305</v>
      </c>
      <c r="P3111" s="6">
        <v>6.529093369418133</v>
      </c>
      <c r="Q3111" s="6">
        <v>0</v>
      </c>
      <c r="R3111" s="6">
        <v>0</v>
      </c>
      <c r="S3111" s="6">
        <v>0</v>
      </c>
      <c r="T3111" s="6">
        <v>20.162381596752368</v>
      </c>
      <c r="U3111" s="6">
        <v>6.0893098782138022</v>
      </c>
      <c r="V3111" s="6">
        <v>0</v>
      </c>
      <c r="W3111" s="6">
        <v>0</v>
      </c>
      <c r="X3111" s="5">
        <v>994</v>
      </c>
      <c r="Y3111" s="5">
        <v>846</v>
      </c>
      <c r="Z3111" s="5">
        <v>56</v>
      </c>
      <c r="AA3111" s="5">
        <v>0</v>
      </c>
      <c r="AB3111" s="5">
        <v>0</v>
      </c>
      <c r="AC3111" s="5">
        <v>0</v>
      </c>
      <c r="AD3111" s="5">
        <v>994</v>
      </c>
      <c r="AE3111" s="5">
        <v>846</v>
      </c>
      <c r="AF3111" s="5">
        <v>56</v>
      </c>
      <c r="AG3111" s="6">
        <v>6.6193853427895979</v>
      </c>
      <c r="AH3111" s="6">
        <v>85.110663983903422</v>
      </c>
      <c r="AI3111" s="3"/>
      <c r="AJ3111" s="3"/>
    </row>
    <row r="3112" spans="1:36" hidden="1" x14ac:dyDescent="0.2">
      <c r="A3112" s="1" t="str">
        <f t="shared" si="48"/>
        <v>HounslowIndian</v>
      </c>
      <c r="B3112" s="3" t="s">
        <v>665</v>
      </c>
      <c r="C3112" s="3" t="s">
        <v>666</v>
      </c>
      <c r="D3112" s="3" t="s">
        <v>710</v>
      </c>
      <c r="E3112" s="5">
        <v>48161</v>
      </c>
      <c r="F3112" s="5">
        <v>126</v>
      </c>
      <c r="G3112" s="5">
        <v>1297</v>
      </c>
      <c r="H3112" s="5">
        <v>0</v>
      </c>
      <c r="I3112" s="5">
        <v>0</v>
      </c>
      <c r="J3112" s="5">
        <v>0</v>
      </c>
      <c r="K3112" s="5">
        <v>10800</v>
      </c>
      <c r="L3112" s="5">
        <v>3150</v>
      </c>
      <c r="M3112" s="5">
        <v>0</v>
      </c>
      <c r="N3112" s="5">
        <v>0</v>
      </c>
      <c r="O3112" s="6">
        <v>0.26162247461639088</v>
      </c>
      <c r="P3112" s="6">
        <v>2.6930503934718963</v>
      </c>
      <c r="Q3112" s="6">
        <v>0</v>
      </c>
      <c r="R3112" s="6">
        <v>0</v>
      </c>
      <c r="S3112" s="6">
        <v>0</v>
      </c>
      <c r="T3112" s="6">
        <v>22.424783538547789</v>
      </c>
      <c r="U3112" s="6">
        <v>6.5405618654097717</v>
      </c>
      <c r="V3112" s="6">
        <v>0</v>
      </c>
      <c r="W3112" s="6">
        <v>0</v>
      </c>
      <c r="X3112" s="5">
        <v>21163</v>
      </c>
      <c r="Y3112" s="5">
        <v>18588</v>
      </c>
      <c r="Z3112" s="5">
        <v>1085</v>
      </c>
      <c r="AA3112" s="5">
        <v>0</v>
      </c>
      <c r="AB3112" s="5">
        <v>0</v>
      </c>
      <c r="AC3112" s="5">
        <v>0</v>
      </c>
      <c r="AD3112" s="5">
        <v>21163</v>
      </c>
      <c r="AE3112" s="5">
        <v>18588</v>
      </c>
      <c r="AF3112" s="5">
        <v>1085</v>
      </c>
      <c r="AG3112" s="6">
        <v>5.8370992037873899</v>
      </c>
      <c r="AH3112" s="6">
        <v>87.832537919954632</v>
      </c>
      <c r="AI3112" s="3"/>
      <c r="AJ3112" s="3"/>
    </row>
    <row r="3113" spans="1:36" hidden="1" x14ac:dyDescent="0.2">
      <c r="A3113" s="1" t="str">
        <f t="shared" si="48"/>
        <v>HounslowPakistani</v>
      </c>
      <c r="B3113" s="3" t="s">
        <v>665</v>
      </c>
      <c r="C3113" s="3" t="s">
        <v>666</v>
      </c>
      <c r="D3113" s="3" t="s">
        <v>711</v>
      </c>
      <c r="E3113" s="5">
        <v>13676</v>
      </c>
      <c r="F3113" s="5">
        <v>79</v>
      </c>
      <c r="G3113" s="5">
        <v>736</v>
      </c>
      <c r="H3113" s="5">
        <v>0</v>
      </c>
      <c r="I3113" s="5">
        <v>0</v>
      </c>
      <c r="J3113" s="5">
        <v>0</v>
      </c>
      <c r="K3113" s="5">
        <v>3586</v>
      </c>
      <c r="L3113" s="5">
        <v>1002</v>
      </c>
      <c r="M3113" s="5">
        <v>0</v>
      </c>
      <c r="N3113" s="5">
        <v>0</v>
      </c>
      <c r="O3113" s="6">
        <v>0.57765428487861947</v>
      </c>
      <c r="P3113" s="6">
        <v>5.3816905527932146</v>
      </c>
      <c r="Q3113" s="6">
        <v>0</v>
      </c>
      <c r="R3113" s="6">
        <v>0</v>
      </c>
      <c r="S3113" s="6">
        <v>0</v>
      </c>
      <c r="T3113" s="6">
        <v>26.221117285756069</v>
      </c>
      <c r="U3113" s="6">
        <v>7.3267037145364142</v>
      </c>
      <c r="V3113" s="6">
        <v>0</v>
      </c>
      <c r="W3113" s="6">
        <v>0</v>
      </c>
      <c r="X3113" s="5">
        <v>5118</v>
      </c>
      <c r="Y3113" s="5">
        <v>3746</v>
      </c>
      <c r="Z3113" s="5">
        <v>348</v>
      </c>
      <c r="AA3113" s="5">
        <v>0</v>
      </c>
      <c r="AB3113" s="5">
        <v>0</v>
      </c>
      <c r="AC3113" s="5">
        <v>0</v>
      </c>
      <c r="AD3113" s="5">
        <v>5118</v>
      </c>
      <c r="AE3113" s="5">
        <v>3746</v>
      </c>
      <c r="AF3113" s="5">
        <v>348</v>
      </c>
      <c r="AG3113" s="6">
        <v>9.2899092365189535</v>
      </c>
      <c r="AH3113" s="6">
        <v>73.192653380226645</v>
      </c>
      <c r="AI3113" s="3"/>
      <c r="AJ3113" s="3"/>
    </row>
    <row r="3114" spans="1:36" hidden="1" x14ac:dyDescent="0.2">
      <c r="A3114" s="1" t="str">
        <f t="shared" si="48"/>
        <v>HounslowBangladeshi</v>
      </c>
      <c r="B3114" s="3" t="s">
        <v>665</v>
      </c>
      <c r="C3114" s="3" t="s">
        <v>666</v>
      </c>
      <c r="D3114" s="3" t="s">
        <v>712</v>
      </c>
      <c r="E3114" s="5">
        <v>2189</v>
      </c>
      <c r="F3114" s="5">
        <v>15</v>
      </c>
      <c r="G3114" s="5">
        <v>166</v>
      </c>
      <c r="H3114" s="5">
        <v>0</v>
      </c>
      <c r="I3114" s="5">
        <v>0</v>
      </c>
      <c r="J3114" s="5">
        <v>0</v>
      </c>
      <c r="K3114" s="5">
        <v>484</v>
      </c>
      <c r="L3114" s="5">
        <v>166</v>
      </c>
      <c r="M3114" s="5">
        <v>0</v>
      </c>
      <c r="N3114" s="5">
        <v>0</v>
      </c>
      <c r="O3114" s="6">
        <v>0.68524440383736862</v>
      </c>
      <c r="P3114" s="6">
        <v>7.5833714024668799</v>
      </c>
      <c r="Q3114" s="6">
        <v>0</v>
      </c>
      <c r="R3114" s="6">
        <v>0</v>
      </c>
      <c r="S3114" s="6">
        <v>0</v>
      </c>
      <c r="T3114" s="6">
        <v>22.110552763819097</v>
      </c>
      <c r="U3114" s="6">
        <v>7.5833714024668799</v>
      </c>
      <c r="V3114" s="6">
        <v>0</v>
      </c>
      <c r="W3114" s="6">
        <v>0</v>
      </c>
      <c r="X3114" s="5">
        <v>923</v>
      </c>
      <c r="Y3114" s="5">
        <v>662</v>
      </c>
      <c r="Z3114" s="5">
        <v>52</v>
      </c>
      <c r="AA3114" s="5">
        <v>0</v>
      </c>
      <c r="AB3114" s="5">
        <v>0</v>
      </c>
      <c r="AC3114" s="5">
        <v>0</v>
      </c>
      <c r="AD3114" s="5">
        <v>923</v>
      </c>
      <c r="AE3114" s="5">
        <v>662</v>
      </c>
      <c r="AF3114" s="5">
        <v>52</v>
      </c>
      <c r="AG3114" s="6">
        <v>7.8549848942598191</v>
      </c>
      <c r="AH3114" s="6">
        <v>71.722643553629467</v>
      </c>
      <c r="AI3114" s="3"/>
      <c r="AJ3114" s="3"/>
    </row>
    <row r="3115" spans="1:36" hidden="1" x14ac:dyDescent="0.2">
      <c r="A3115" s="1" t="str">
        <f t="shared" si="48"/>
        <v>HounslowChinese</v>
      </c>
      <c r="B3115" s="3" t="s">
        <v>665</v>
      </c>
      <c r="C3115" s="3" t="s">
        <v>666</v>
      </c>
      <c r="D3115" s="3" t="s">
        <v>713</v>
      </c>
      <c r="E3115" s="5">
        <v>2405</v>
      </c>
      <c r="F3115" s="5">
        <v>23</v>
      </c>
      <c r="G3115" s="5">
        <v>121</v>
      </c>
      <c r="H3115" s="5">
        <v>0</v>
      </c>
      <c r="I3115" s="5">
        <v>0</v>
      </c>
      <c r="J3115" s="5">
        <v>0</v>
      </c>
      <c r="K3115" s="5">
        <v>350</v>
      </c>
      <c r="L3115" s="5">
        <v>141</v>
      </c>
      <c r="M3115" s="5">
        <v>0</v>
      </c>
      <c r="N3115" s="5">
        <v>0</v>
      </c>
      <c r="O3115" s="6">
        <v>0.95634095634095639</v>
      </c>
      <c r="P3115" s="6">
        <v>5.0311850311850312</v>
      </c>
      <c r="Q3115" s="6">
        <v>0</v>
      </c>
      <c r="R3115" s="6">
        <v>0</v>
      </c>
      <c r="S3115" s="6">
        <v>0</v>
      </c>
      <c r="T3115" s="6">
        <v>14.553014553014552</v>
      </c>
      <c r="U3115" s="6">
        <v>5.8627858627858629</v>
      </c>
      <c r="V3115" s="6">
        <v>0</v>
      </c>
      <c r="W3115" s="6">
        <v>0</v>
      </c>
      <c r="X3115" s="5">
        <v>1115</v>
      </c>
      <c r="Y3115" s="5">
        <v>990</v>
      </c>
      <c r="Z3115" s="5">
        <v>45</v>
      </c>
      <c r="AA3115" s="5">
        <v>0</v>
      </c>
      <c r="AB3115" s="5">
        <v>0</v>
      </c>
      <c r="AC3115" s="5">
        <v>0</v>
      </c>
      <c r="AD3115" s="5">
        <v>1115</v>
      </c>
      <c r="AE3115" s="5">
        <v>990</v>
      </c>
      <c r="AF3115" s="5">
        <v>45</v>
      </c>
      <c r="AG3115" s="6">
        <v>4.5454545454545459</v>
      </c>
      <c r="AH3115" s="6">
        <v>88.789237668161434</v>
      </c>
      <c r="AI3115" s="3"/>
      <c r="AJ3115" s="3"/>
    </row>
    <row r="3116" spans="1:36" hidden="1" x14ac:dyDescent="0.2">
      <c r="A3116" s="1" t="str">
        <f t="shared" si="48"/>
        <v>HounslowAsian Other</v>
      </c>
      <c r="B3116" s="3" t="s">
        <v>665</v>
      </c>
      <c r="C3116" s="3" t="s">
        <v>666</v>
      </c>
      <c r="D3116" s="3" t="s">
        <v>714</v>
      </c>
      <c r="E3116" s="5">
        <v>20826</v>
      </c>
      <c r="F3116" s="5">
        <v>167</v>
      </c>
      <c r="G3116" s="5">
        <v>1378</v>
      </c>
      <c r="H3116" s="5">
        <v>0</v>
      </c>
      <c r="I3116" s="5">
        <v>0</v>
      </c>
      <c r="J3116" s="5">
        <v>0</v>
      </c>
      <c r="K3116" s="5">
        <v>4572</v>
      </c>
      <c r="L3116" s="5">
        <v>1499</v>
      </c>
      <c r="M3116" s="5">
        <v>0</v>
      </c>
      <c r="N3116" s="5">
        <v>0</v>
      </c>
      <c r="O3116" s="6">
        <v>0.80188226255641981</v>
      </c>
      <c r="P3116" s="6">
        <v>6.6167290886392012</v>
      </c>
      <c r="Q3116" s="6">
        <v>0</v>
      </c>
      <c r="R3116" s="6">
        <v>0</v>
      </c>
      <c r="S3116" s="6">
        <v>0</v>
      </c>
      <c r="T3116" s="6">
        <v>21.953327571305099</v>
      </c>
      <c r="U3116" s="6">
        <v>7.1977336022279843</v>
      </c>
      <c r="V3116" s="6">
        <v>0</v>
      </c>
      <c r="W3116" s="6">
        <v>0</v>
      </c>
      <c r="X3116" s="5">
        <v>8367</v>
      </c>
      <c r="Y3116" s="5">
        <v>6634</v>
      </c>
      <c r="Z3116" s="5">
        <v>411</v>
      </c>
      <c r="AA3116" s="5">
        <v>0</v>
      </c>
      <c r="AB3116" s="5">
        <v>0</v>
      </c>
      <c r="AC3116" s="5">
        <v>0</v>
      </c>
      <c r="AD3116" s="5">
        <v>8367</v>
      </c>
      <c r="AE3116" s="5">
        <v>6634</v>
      </c>
      <c r="AF3116" s="5">
        <v>411</v>
      </c>
      <c r="AG3116" s="6">
        <v>6.1953572505275849</v>
      </c>
      <c r="AH3116" s="6">
        <v>79.287677781761687</v>
      </c>
      <c r="AI3116" s="3"/>
      <c r="AJ3116" s="3"/>
    </row>
    <row r="3117" spans="1:36" hidden="1" x14ac:dyDescent="0.2">
      <c r="A3117" s="1" t="str">
        <f t="shared" si="48"/>
        <v>HounslowBlack African</v>
      </c>
      <c r="B3117" s="3" t="s">
        <v>665</v>
      </c>
      <c r="C3117" s="3" t="s">
        <v>666</v>
      </c>
      <c r="D3117" s="3" t="s">
        <v>715</v>
      </c>
      <c r="E3117" s="5">
        <v>10787</v>
      </c>
      <c r="F3117" s="5">
        <v>268</v>
      </c>
      <c r="G3117" s="5">
        <v>1599</v>
      </c>
      <c r="H3117" s="5">
        <v>0</v>
      </c>
      <c r="I3117" s="5">
        <v>0</v>
      </c>
      <c r="J3117" s="5">
        <v>0</v>
      </c>
      <c r="K3117" s="5">
        <v>2731</v>
      </c>
      <c r="L3117" s="5">
        <v>783</v>
      </c>
      <c r="M3117" s="5">
        <v>0</v>
      </c>
      <c r="N3117" s="5">
        <v>0</v>
      </c>
      <c r="O3117" s="6">
        <v>2.4844720496894408</v>
      </c>
      <c r="P3117" s="6">
        <v>14.823398535273942</v>
      </c>
      <c r="Q3117" s="6">
        <v>0</v>
      </c>
      <c r="R3117" s="6">
        <v>0</v>
      </c>
      <c r="S3117" s="6">
        <v>0</v>
      </c>
      <c r="T3117" s="6">
        <v>25.317511819783071</v>
      </c>
      <c r="U3117" s="6">
        <v>7.2587373690553445</v>
      </c>
      <c r="V3117" s="6">
        <v>0</v>
      </c>
      <c r="W3117" s="6">
        <v>0</v>
      </c>
      <c r="X3117" s="5">
        <v>3940</v>
      </c>
      <c r="Y3117" s="5">
        <v>3066</v>
      </c>
      <c r="Z3117" s="5">
        <v>441</v>
      </c>
      <c r="AA3117" s="5">
        <v>0</v>
      </c>
      <c r="AB3117" s="5">
        <v>0</v>
      </c>
      <c r="AC3117" s="5">
        <v>0</v>
      </c>
      <c r="AD3117" s="5">
        <v>3940</v>
      </c>
      <c r="AE3117" s="5">
        <v>3066</v>
      </c>
      <c r="AF3117" s="5">
        <v>441</v>
      </c>
      <c r="AG3117" s="6">
        <v>14.383561643835616</v>
      </c>
      <c r="AH3117" s="6">
        <v>77.817258883248726</v>
      </c>
      <c r="AI3117" s="3"/>
      <c r="AJ3117" s="3"/>
    </row>
    <row r="3118" spans="1:36" hidden="1" x14ac:dyDescent="0.2">
      <c r="A3118" s="1" t="str">
        <f t="shared" si="48"/>
        <v>HounslowBlack Caribbean</v>
      </c>
      <c r="B3118" s="3" t="s">
        <v>665</v>
      </c>
      <c r="C3118" s="3" t="s">
        <v>666</v>
      </c>
      <c r="D3118" s="3" t="s">
        <v>716</v>
      </c>
      <c r="E3118" s="5">
        <v>3381</v>
      </c>
      <c r="F3118" s="5">
        <v>20</v>
      </c>
      <c r="G3118" s="5">
        <v>313</v>
      </c>
      <c r="H3118" s="5">
        <v>0</v>
      </c>
      <c r="I3118" s="5">
        <v>0</v>
      </c>
      <c r="J3118" s="5">
        <v>0</v>
      </c>
      <c r="K3118" s="5">
        <v>738</v>
      </c>
      <c r="L3118" s="5">
        <v>252</v>
      </c>
      <c r="M3118" s="5">
        <v>0</v>
      </c>
      <c r="N3118" s="5">
        <v>0</v>
      </c>
      <c r="O3118" s="6">
        <v>0.59154096421177171</v>
      </c>
      <c r="P3118" s="6">
        <v>9.2576160899142259</v>
      </c>
      <c r="Q3118" s="6">
        <v>0</v>
      </c>
      <c r="R3118" s="6">
        <v>0</v>
      </c>
      <c r="S3118" s="6">
        <v>0</v>
      </c>
      <c r="T3118" s="6">
        <v>21.827861579414375</v>
      </c>
      <c r="U3118" s="6">
        <v>7.4534161490683228</v>
      </c>
      <c r="V3118" s="6">
        <v>0</v>
      </c>
      <c r="W3118" s="6">
        <v>0</v>
      </c>
      <c r="X3118" s="5">
        <v>1381</v>
      </c>
      <c r="Y3118" s="5">
        <v>1234</v>
      </c>
      <c r="Z3118" s="5">
        <v>119</v>
      </c>
      <c r="AA3118" s="5">
        <v>0</v>
      </c>
      <c r="AB3118" s="5">
        <v>0</v>
      </c>
      <c r="AC3118" s="5">
        <v>0</v>
      </c>
      <c r="AD3118" s="5">
        <v>1381</v>
      </c>
      <c r="AE3118" s="5">
        <v>1234</v>
      </c>
      <c r="AF3118" s="5">
        <v>119</v>
      </c>
      <c r="AG3118" s="6">
        <v>9.6434359805510539</v>
      </c>
      <c r="AH3118" s="6">
        <v>89.355539464156408</v>
      </c>
      <c r="AI3118" s="3"/>
      <c r="AJ3118" s="3"/>
    </row>
    <row r="3119" spans="1:36" hidden="1" x14ac:dyDescent="0.2">
      <c r="A3119" s="1" t="str">
        <f t="shared" si="48"/>
        <v>HounslowBlack Other</v>
      </c>
      <c r="B3119" s="3" t="s">
        <v>665</v>
      </c>
      <c r="C3119" s="3" t="s">
        <v>666</v>
      </c>
      <c r="D3119" s="3" t="s">
        <v>717</v>
      </c>
      <c r="E3119" s="5">
        <v>2645</v>
      </c>
      <c r="F3119" s="5">
        <v>85</v>
      </c>
      <c r="G3119" s="5">
        <v>376</v>
      </c>
      <c r="H3119" s="5">
        <v>0</v>
      </c>
      <c r="I3119" s="5">
        <v>0</v>
      </c>
      <c r="J3119" s="5">
        <v>0</v>
      </c>
      <c r="K3119" s="5">
        <v>671</v>
      </c>
      <c r="L3119" s="5">
        <v>175</v>
      </c>
      <c r="M3119" s="5">
        <v>0</v>
      </c>
      <c r="N3119" s="5">
        <v>0</v>
      </c>
      <c r="O3119" s="6">
        <v>3.2136105860113422</v>
      </c>
      <c r="P3119" s="6">
        <v>14.215500945179585</v>
      </c>
      <c r="Q3119" s="6">
        <v>0</v>
      </c>
      <c r="R3119" s="6">
        <v>0</v>
      </c>
      <c r="S3119" s="6">
        <v>0</v>
      </c>
      <c r="T3119" s="6">
        <v>25.368620037807183</v>
      </c>
      <c r="U3119" s="6">
        <v>6.616257088846881</v>
      </c>
      <c r="V3119" s="6">
        <v>0</v>
      </c>
      <c r="W3119" s="6">
        <v>0</v>
      </c>
      <c r="X3119" s="5">
        <v>862</v>
      </c>
      <c r="Y3119" s="5">
        <v>627</v>
      </c>
      <c r="Z3119" s="5">
        <v>89</v>
      </c>
      <c r="AA3119" s="5">
        <v>0</v>
      </c>
      <c r="AB3119" s="5">
        <v>0</v>
      </c>
      <c r="AC3119" s="5">
        <v>0</v>
      </c>
      <c r="AD3119" s="5">
        <v>862</v>
      </c>
      <c r="AE3119" s="5">
        <v>627</v>
      </c>
      <c r="AF3119" s="5">
        <v>89</v>
      </c>
      <c r="AG3119" s="6">
        <v>14.19457735247209</v>
      </c>
      <c r="AH3119" s="6">
        <v>72.737819025522043</v>
      </c>
      <c r="AI3119" s="3"/>
      <c r="AJ3119" s="3"/>
    </row>
    <row r="3120" spans="1:36" hidden="1" x14ac:dyDescent="0.2">
      <c r="A3120" s="1" t="str">
        <f t="shared" si="48"/>
        <v>HounslowArab</v>
      </c>
      <c r="B3120" s="3" t="s">
        <v>665</v>
      </c>
      <c r="C3120" s="3" t="s">
        <v>666</v>
      </c>
      <c r="D3120" s="3" t="s">
        <v>699</v>
      </c>
      <c r="E3120" s="5">
        <v>3638</v>
      </c>
      <c r="F3120" s="5">
        <v>43</v>
      </c>
      <c r="G3120" s="5">
        <v>238</v>
      </c>
      <c r="H3120" s="5">
        <v>0</v>
      </c>
      <c r="I3120" s="5">
        <v>0</v>
      </c>
      <c r="J3120" s="5">
        <v>0</v>
      </c>
      <c r="K3120" s="5">
        <v>875</v>
      </c>
      <c r="L3120" s="5">
        <v>272</v>
      </c>
      <c r="M3120" s="5">
        <v>0</v>
      </c>
      <c r="N3120" s="5">
        <v>0</v>
      </c>
      <c r="O3120" s="6">
        <v>1.1819681143485432</v>
      </c>
      <c r="P3120" s="6">
        <v>6.5420560747663554</v>
      </c>
      <c r="Q3120" s="6">
        <v>0</v>
      </c>
      <c r="R3120" s="6">
        <v>0</v>
      </c>
      <c r="S3120" s="6">
        <v>0</v>
      </c>
      <c r="T3120" s="6">
        <v>24.05167674546454</v>
      </c>
      <c r="U3120" s="6">
        <v>7.4766355140186915</v>
      </c>
      <c r="V3120" s="6">
        <v>0</v>
      </c>
      <c r="W3120" s="6">
        <v>0</v>
      </c>
      <c r="X3120" s="5">
        <v>1479</v>
      </c>
      <c r="Y3120" s="5">
        <v>1040</v>
      </c>
      <c r="Z3120" s="5">
        <v>121</v>
      </c>
      <c r="AA3120" s="5">
        <v>0</v>
      </c>
      <c r="AB3120" s="5">
        <v>0</v>
      </c>
      <c r="AC3120" s="5">
        <v>0</v>
      </c>
      <c r="AD3120" s="5">
        <v>1479</v>
      </c>
      <c r="AE3120" s="5">
        <v>1040</v>
      </c>
      <c r="AF3120" s="5">
        <v>121</v>
      </c>
      <c r="AG3120" s="6">
        <v>11.634615384615385</v>
      </c>
      <c r="AH3120" s="6">
        <v>70.317782285327922</v>
      </c>
      <c r="AI3120" s="3"/>
      <c r="AJ3120" s="3"/>
    </row>
    <row r="3121" spans="1:36" hidden="1" x14ac:dyDescent="0.2">
      <c r="A3121" s="1" t="str">
        <f t="shared" si="48"/>
        <v>HounslowOther</v>
      </c>
      <c r="B3121" s="3" t="s">
        <v>665</v>
      </c>
      <c r="C3121" s="3" t="s">
        <v>666</v>
      </c>
      <c r="D3121" s="3" t="s">
        <v>718</v>
      </c>
      <c r="E3121" s="5">
        <v>5395</v>
      </c>
      <c r="F3121" s="5">
        <v>41</v>
      </c>
      <c r="G3121" s="5">
        <v>285</v>
      </c>
      <c r="H3121" s="5">
        <v>0</v>
      </c>
      <c r="I3121" s="5">
        <v>0</v>
      </c>
      <c r="J3121" s="5">
        <v>0</v>
      </c>
      <c r="K3121" s="5">
        <v>1320</v>
      </c>
      <c r="L3121" s="5">
        <v>310</v>
      </c>
      <c r="M3121" s="5">
        <v>0</v>
      </c>
      <c r="N3121" s="5">
        <v>0</v>
      </c>
      <c r="O3121" s="6">
        <v>0.75996292863762738</v>
      </c>
      <c r="P3121" s="6">
        <v>5.2826691380908253</v>
      </c>
      <c r="Q3121" s="6">
        <v>0</v>
      </c>
      <c r="R3121" s="6">
        <v>0</v>
      </c>
      <c r="S3121" s="6">
        <v>0</v>
      </c>
      <c r="T3121" s="6">
        <v>24.467099165894346</v>
      </c>
      <c r="U3121" s="6">
        <v>5.7460611677479143</v>
      </c>
      <c r="V3121" s="6">
        <v>0</v>
      </c>
      <c r="W3121" s="6">
        <v>0</v>
      </c>
      <c r="X3121" s="5">
        <v>2220</v>
      </c>
      <c r="Y3121" s="5">
        <v>1789</v>
      </c>
      <c r="Z3121" s="5">
        <v>166</v>
      </c>
      <c r="AA3121" s="5">
        <v>0</v>
      </c>
      <c r="AB3121" s="5">
        <v>0</v>
      </c>
      <c r="AC3121" s="5">
        <v>0</v>
      </c>
      <c r="AD3121" s="5">
        <v>2220</v>
      </c>
      <c r="AE3121" s="5">
        <v>1789</v>
      </c>
      <c r="AF3121" s="5">
        <v>166</v>
      </c>
      <c r="AG3121" s="6">
        <v>9.2789267747344883</v>
      </c>
      <c r="AH3121" s="6">
        <v>80.585585585585591</v>
      </c>
      <c r="AI3121" s="3"/>
      <c r="AJ3121" s="3"/>
    </row>
    <row r="3122" spans="1:36" x14ac:dyDescent="0.2">
      <c r="A3122" s="1" t="str">
        <f t="shared" si="48"/>
        <v>HuntingdonshireAll people</v>
      </c>
      <c r="B3122" s="3" t="s">
        <v>171</v>
      </c>
      <c r="C3122" s="3" t="s">
        <v>172</v>
      </c>
      <c r="D3122" s="3" t="s">
        <v>700</v>
      </c>
      <c r="E3122" s="5">
        <v>169508</v>
      </c>
      <c r="F3122" s="5">
        <v>0</v>
      </c>
      <c r="G3122" s="5">
        <v>0</v>
      </c>
      <c r="H3122" s="5">
        <v>0</v>
      </c>
      <c r="I3122" s="5">
        <v>0</v>
      </c>
      <c r="J3122" s="5">
        <v>5901</v>
      </c>
      <c r="K3122" s="5">
        <v>13376</v>
      </c>
      <c r="L3122" s="5">
        <v>0</v>
      </c>
      <c r="M3122" s="5">
        <v>0</v>
      </c>
      <c r="N3122" s="5">
        <v>0</v>
      </c>
      <c r="O3122" s="6">
        <v>0</v>
      </c>
      <c r="P3122" s="6">
        <v>0</v>
      </c>
      <c r="Q3122" s="6">
        <v>0</v>
      </c>
      <c r="R3122" s="6">
        <v>0</v>
      </c>
      <c r="S3122" s="6">
        <v>3.4812516223423082</v>
      </c>
      <c r="T3122" s="6">
        <v>7.891072987705595</v>
      </c>
      <c r="U3122" s="6">
        <v>0</v>
      </c>
      <c r="V3122" s="6">
        <v>0</v>
      </c>
      <c r="W3122" s="6">
        <v>0</v>
      </c>
      <c r="X3122" s="5">
        <v>57913</v>
      </c>
      <c r="Y3122" s="5">
        <v>51907</v>
      </c>
      <c r="Z3122" s="5">
        <v>1870</v>
      </c>
      <c r="AA3122" s="5">
        <v>0</v>
      </c>
      <c r="AB3122" s="5">
        <v>0</v>
      </c>
      <c r="AC3122" s="5">
        <v>0</v>
      </c>
      <c r="AD3122" s="5">
        <v>57913</v>
      </c>
      <c r="AE3122" s="5">
        <v>51907</v>
      </c>
      <c r="AF3122" s="5">
        <v>1870</v>
      </c>
      <c r="AG3122" s="6">
        <v>3.6025969522415089</v>
      </c>
      <c r="AH3122" s="6">
        <v>89.629271493447064</v>
      </c>
      <c r="AI3122" s="3"/>
      <c r="AJ3122" s="3"/>
    </row>
    <row r="3123" spans="1:36" hidden="1" x14ac:dyDescent="0.2">
      <c r="A3123" s="1" t="str">
        <f t="shared" si="48"/>
        <v>HuntingdonshireWhite British</v>
      </c>
      <c r="B3123" s="3" t="s">
        <v>171</v>
      </c>
      <c r="C3123" s="3" t="s">
        <v>172</v>
      </c>
      <c r="D3123" s="3" t="s">
        <v>701</v>
      </c>
      <c r="E3123" s="5">
        <v>151694</v>
      </c>
      <c r="F3123" s="5">
        <v>0</v>
      </c>
      <c r="G3123" s="5">
        <v>0</v>
      </c>
      <c r="H3123" s="5">
        <v>0</v>
      </c>
      <c r="I3123" s="5">
        <v>0</v>
      </c>
      <c r="J3123" s="5">
        <v>4390</v>
      </c>
      <c r="K3123" s="5">
        <v>11955</v>
      </c>
      <c r="L3123" s="5">
        <v>0</v>
      </c>
      <c r="M3123" s="5">
        <v>0</v>
      </c>
      <c r="N3123" s="5">
        <v>0</v>
      </c>
      <c r="O3123" s="6">
        <v>0</v>
      </c>
      <c r="P3123" s="6">
        <v>0</v>
      </c>
      <c r="Q3123" s="6">
        <v>0</v>
      </c>
      <c r="R3123" s="6">
        <v>0</v>
      </c>
      <c r="S3123" s="6">
        <v>2.8939839413556236</v>
      </c>
      <c r="T3123" s="6">
        <v>7.8809972708215223</v>
      </c>
      <c r="U3123" s="6">
        <v>0</v>
      </c>
      <c r="V3123" s="6">
        <v>0</v>
      </c>
      <c r="W3123" s="6">
        <v>0</v>
      </c>
      <c r="X3123" s="5">
        <v>49833</v>
      </c>
      <c r="Y3123" s="5">
        <v>44902</v>
      </c>
      <c r="Z3123" s="5">
        <v>1576</v>
      </c>
      <c r="AA3123" s="5">
        <v>0</v>
      </c>
      <c r="AB3123" s="5">
        <v>0</v>
      </c>
      <c r="AC3123" s="5">
        <v>0</v>
      </c>
      <c r="AD3123" s="5">
        <v>49833</v>
      </c>
      <c r="AE3123" s="5">
        <v>44902</v>
      </c>
      <c r="AF3123" s="5">
        <v>1576</v>
      </c>
      <c r="AG3123" s="6">
        <v>3.5098659302480959</v>
      </c>
      <c r="AH3123" s="6">
        <v>90.104950534786184</v>
      </c>
      <c r="AI3123" s="3"/>
      <c r="AJ3123" s="3"/>
    </row>
    <row r="3124" spans="1:36" hidden="1" x14ac:dyDescent="0.2">
      <c r="A3124" s="1" t="str">
        <f t="shared" si="48"/>
        <v>HuntingdonshireMinorities - all other than White British</v>
      </c>
      <c r="B3124" s="3" t="s">
        <v>171</v>
      </c>
      <c r="C3124" s="3" t="s">
        <v>172</v>
      </c>
      <c r="D3124" s="3" t="s">
        <v>702</v>
      </c>
      <c r="E3124" s="5">
        <v>17814</v>
      </c>
      <c r="F3124" s="5">
        <v>0</v>
      </c>
      <c r="G3124" s="5">
        <v>0</v>
      </c>
      <c r="H3124" s="5">
        <v>0</v>
      </c>
      <c r="I3124" s="5">
        <v>0</v>
      </c>
      <c r="J3124" s="5">
        <v>1511</v>
      </c>
      <c r="K3124" s="5">
        <v>1421</v>
      </c>
      <c r="L3124" s="5">
        <v>0</v>
      </c>
      <c r="M3124" s="5">
        <v>0</v>
      </c>
      <c r="N3124" s="5">
        <v>0</v>
      </c>
      <c r="O3124" s="6">
        <v>0</v>
      </c>
      <c r="P3124" s="6">
        <v>0</v>
      </c>
      <c r="Q3124" s="6">
        <v>0</v>
      </c>
      <c r="R3124" s="6">
        <v>0</v>
      </c>
      <c r="S3124" s="6">
        <v>8.4820927360502978</v>
      </c>
      <c r="T3124" s="6">
        <v>7.9768721230492874</v>
      </c>
      <c r="U3124" s="6">
        <v>0</v>
      </c>
      <c r="V3124" s="6">
        <v>0</v>
      </c>
      <c r="W3124" s="6">
        <v>0</v>
      </c>
      <c r="X3124" s="5">
        <v>8080</v>
      </c>
      <c r="Y3124" s="5">
        <v>7005</v>
      </c>
      <c r="Z3124" s="5">
        <v>294</v>
      </c>
      <c r="AA3124" s="5">
        <v>0</v>
      </c>
      <c r="AB3124" s="5">
        <v>0</v>
      </c>
      <c r="AC3124" s="5">
        <v>0</v>
      </c>
      <c r="AD3124" s="5">
        <v>8080</v>
      </c>
      <c r="AE3124" s="5">
        <v>7005</v>
      </c>
      <c r="AF3124" s="5">
        <v>294</v>
      </c>
      <c r="AG3124" s="6">
        <v>4.1970021413276228</v>
      </c>
      <c r="AH3124" s="6">
        <v>86.695544554455452</v>
      </c>
      <c r="AI3124" s="3"/>
      <c r="AJ3124" s="3"/>
    </row>
    <row r="3125" spans="1:36" hidden="1" x14ac:dyDescent="0.2">
      <c r="A3125" s="1" t="str">
        <f t="shared" si="48"/>
        <v>HuntingdonshireWhite Irish</v>
      </c>
      <c r="B3125" s="3" t="s">
        <v>171</v>
      </c>
      <c r="C3125" s="3" t="s">
        <v>172</v>
      </c>
      <c r="D3125" s="3" t="s">
        <v>703</v>
      </c>
      <c r="E3125" s="5">
        <v>1130</v>
      </c>
      <c r="F3125" s="5">
        <v>0</v>
      </c>
      <c r="G3125" s="5">
        <v>0</v>
      </c>
      <c r="H3125" s="5">
        <v>0</v>
      </c>
      <c r="I3125" s="5">
        <v>0</v>
      </c>
      <c r="J3125" s="5">
        <v>47</v>
      </c>
      <c r="K3125" s="5">
        <v>83</v>
      </c>
      <c r="L3125" s="5">
        <v>0</v>
      </c>
      <c r="M3125" s="5">
        <v>0</v>
      </c>
      <c r="N3125" s="5">
        <v>0</v>
      </c>
      <c r="O3125" s="6">
        <v>0</v>
      </c>
      <c r="P3125" s="6">
        <v>0</v>
      </c>
      <c r="Q3125" s="6">
        <v>0</v>
      </c>
      <c r="R3125" s="6">
        <v>0</v>
      </c>
      <c r="S3125" s="6">
        <v>4.1592920353982299</v>
      </c>
      <c r="T3125" s="6">
        <v>7.3451327433628322</v>
      </c>
      <c r="U3125" s="6">
        <v>0</v>
      </c>
      <c r="V3125" s="6">
        <v>0</v>
      </c>
      <c r="W3125" s="6">
        <v>0</v>
      </c>
      <c r="X3125" s="5">
        <v>347</v>
      </c>
      <c r="Y3125" s="5">
        <v>305</v>
      </c>
      <c r="Z3125" s="5">
        <v>7</v>
      </c>
      <c r="AA3125" s="5">
        <v>0</v>
      </c>
      <c r="AB3125" s="5">
        <v>0</v>
      </c>
      <c r="AC3125" s="5">
        <v>0</v>
      </c>
      <c r="AD3125" s="5">
        <v>347</v>
      </c>
      <c r="AE3125" s="5">
        <v>305</v>
      </c>
      <c r="AF3125" s="5">
        <v>7</v>
      </c>
      <c r="AG3125" s="6">
        <v>2.2950819672131146</v>
      </c>
      <c r="AH3125" s="6">
        <v>87.896253602305478</v>
      </c>
      <c r="AI3125" s="3"/>
      <c r="AJ3125" s="3"/>
    </row>
    <row r="3126" spans="1:36" hidden="1" x14ac:dyDescent="0.2">
      <c r="A3126" s="1" t="str">
        <f t="shared" si="48"/>
        <v>HuntingdonshireWhite Gyspy or Irish Traveller</v>
      </c>
      <c r="B3126" s="3" t="s">
        <v>171</v>
      </c>
      <c r="C3126" s="3" t="s">
        <v>172</v>
      </c>
      <c r="D3126" s="3" t="s">
        <v>704</v>
      </c>
      <c r="E3126" s="5">
        <v>208</v>
      </c>
      <c r="F3126" s="5">
        <v>0</v>
      </c>
      <c r="G3126" s="5">
        <v>0</v>
      </c>
      <c r="H3126" s="5">
        <v>0</v>
      </c>
      <c r="I3126" s="5">
        <v>0</v>
      </c>
      <c r="J3126" s="5">
        <v>24</v>
      </c>
      <c r="K3126" s="5">
        <v>49</v>
      </c>
      <c r="L3126" s="5">
        <v>0</v>
      </c>
      <c r="M3126" s="5">
        <v>0</v>
      </c>
      <c r="N3126" s="5">
        <v>0</v>
      </c>
      <c r="O3126" s="6">
        <v>0</v>
      </c>
      <c r="P3126" s="6">
        <v>0</v>
      </c>
      <c r="Q3126" s="6">
        <v>0</v>
      </c>
      <c r="R3126" s="6">
        <v>0</v>
      </c>
      <c r="S3126" s="6">
        <v>11.538461538461538</v>
      </c>
      <c r="T3126" s="6">
        <v>23.557692307692307</v>
      </c>
      <c r="U3126" s="6">
        <v>0</v>
      </c>
      <c r="V3126" s="6">
        <v>0</v>
      </c>
      <c r="W3126" s="6">
        <v>0</v>
      </c>
      <c r="X3126" s="5">
        <v>76</v>
      </c>
      <c r="Y3126" s="5">
        <v>41</v>
      </c>
      <c r="Z3126" s="5">
        <v>7</v>
      </c>
      <c r="AA3126" s="5">
        <v>0</v>
      </c>
      <c r="AB3126" s="5">
        <v>0</v>
      </c>
      <c r="AC3126" s="5">
        <v>0</v>
      </c>
      <c r="AD3126" s="5">
        <v>76</v>
      </c>
      <c r="AE3126" s="5">
        <v>41</v>
      </c>
      <c r="AF3126" s="5">
        <v>7</v>
      </c>
      <c r="AG3126" s="6">
        <v>17.073170731707318</v>
      </c>
      <c r="AH3126" s="6">
        <v>53.94736842105263</v>
      </c>
      <c r="AI3126" s="3"/>
      <c r="AJ3126" s="3"/>
    </row>
    <row r="3127" spans="1:36" hidden="1" x14ac:dyDescent="0.2">
      <c r="A3127" s="1" t="str">
        <f t="shared" si="48"/>
        <v>HuntingdonshireWhite Other</v>
      </c>
      <c r="B3127" s="3" t="s">
        <v>171</v>
      </c>
      <c r="C3127" s="3" t="s">
        <v>172</v>
      </c>
      <c r="D3127" s="3" t="s">
        <v>705</v>
      </c>
      <c r="E3127" s="5">
        <v>7659</v>
      </c>
      <c r="F3127" s="5">
        <v>0</v>
      </c>
      <c r="G3127" s="5">
        <v>0</v>
      </c>
      <c r="H3127" s="5">
        <v>0</v>
      </c>
      <c r="I3127" s="5">
        <v>0</v>
      </c>
      <c r="J3127" s="5">
        <v>675</v>
      </c>
      <c r="K3127" s="5">
        <v>528</v>
      </c>
      <c r="L3127" s="5">
        <v>0</v>
      </c>
      <c r="M3127" s="5">
        <v>0</v>
      </c>
      <c r="N3127" s="5">
        <v>0</v>
      </c>
      <c r="O3127" s="6">
        <v>0</v>
      </c>
      <c r="P3127" s="6">
        <v>0</v>
      </c>
      <c r="Q3127" s="6">
        <v>0</v>
      </c>
      <c r="R3127" s="6">
        <v>0</v>
      </c>
      <c r="S3127" s="6">
        <v>8.8131609870740313</v>
      </c>
      <c r="T3127" s="6">
        <v>6.8938503721112419</v>
      </c>
      <c r="U3127" s="6">
        <v>0</v>
      </c>
      <c r="V3127" s="6">
        <v>0</v>
      </c>
      <c r="W3127" s="6">
        <v>0</v>
      </c>
      <c r="X3127" s="5">
        <v>4062</v>
      </c>
      <c r="Y3127" s="5">
        <v>3637</v>
      </c>
      <c r="Z3127" s="5">
        <v>118</v>
      </c>
      <c r="AA3127" s="5">
        <v>0</v>
      </c>
      <c r="AB3127" s="5">
        <v>0</v>
      </c>
      <c r="AC3127" s="5">
        <v>0</v>
      </c>
      <c r="AD3127" s="5">
        <v>4062</v>
      </c>
      <c r="AE3127" s="5">
        <v>3637</v>
      </c>
      <c r="AF3127" s="5">
        <v>118</v>
      </c>
      <c r="AG3127" s="6">
        <v>3.2444322243607369</v>
      </c>
      <c r="AH3127" s="6">
        <v>89.537173806006891</v>
      </c>
      <c r="AI3127" s="3"/>
      <c r="AJ3127" s="3"/>
    </row>
    <row r="3128" spans="1:36" hidden="1" x14ac:dyDescent="0.2">
      <c r="A3128" s="1" t="str">
        <f t="shared" si="48"/>
        <v>HuntingdonshireMixed White and Black Caribbean</v>
      </c>
      <c r="B3128" s="3" t="s">
        <v>171</v>
      </c>
      <c r="C3128" s="3" t="s">
        <v>172</v>
      </c>
      <c r="D3128" s="3" t="s">
        <v>706</v>
      </c>
      <c r="E3128" s="5">
        <v>707</v>
      </c>
      <c r="F3128" s="5">
        <v>0</v>
      </c>
      <c r="G3128" s="5">
        <v>0</v>
      </c>
      <c r="H3128" s="5">
        <v>0</v>
      </c>
      <c r="I3128" s="5">
        <v>0</v>
      </c>
      <c r="J3128" s="5">
        <v>66</v>
      </c>
      <c r="K3128" s="5">
        <v>82</v>
      </c>
      <c r="L3128" s="5">
        <v>0</v>
      </c>
      <c r="M3128" s="5">
        <v>0</v>
      </c>
      <c r="N3128" s="5">
        <v>0</v>
      </c>
      <c r="O3128" s="6">
        <v>0</v>
      </c>
      <c r="P3128" s="6">
        <v>0</v>
      </c>
      <c r="Q3128" s="6">
        <v>0</v>
      </c>
      <c r="R3128" s="6">
        <v>0</v>
      </c>
      <c r="S3128" s="6">
        <v>9.3352192362093351</v>
      </c>
      <c r="T3128" s="6">
        <v>11.598302687411598</v>
      </c>
      <c r="U3128" s="6">
        <v>0</v>
      </c>
      <c r="V3128" s="6">
        <v>0</v>
      </c>
      <c r="W3128" s="6">
        <v>0</v>
      </c>
      <c r="X3128" s="5">
        <v>196</v>
      </c>
      <c r="Y3128" s="5">
        <v>160</v>
      </c>
      <c r="Z3128" s="5">
        <v>13</v>
      </c>
      <c r="AA3128" s="5">
        <v>0</v>
      </c>
      <c r="AB3128" s="5">
        <v>0</v>
      </c>
      <c r="AC3128" s="5">
        <v>0</v>
      </c>
      <c r="AD3128" s="5">
        <v>196</v>
      </c>
      <c r="AE3128" s="5">
        <v>160</v>
      </c>
      <c r="AF3128" s="5">
        <v>13</v>
      </c>
      <c r="AG3128" s="6">
        <v>8.125</v>
      </c>
      <c r="AH3128" s="6">
        <v>81.632653061224488</v>
      </c>
      <c r="AI3128" s="3"/>
      <c r="AJ3128" s="3"/>
    </row>
    <row r="3129" spans="1:36" hidden="1" x14ac:dyDescent="0.2">
      <c r="A3129" s="1" t="str">
        <f t="shared" si="48"/>
        <v>HuntingdonshireMixed White and Black African</v>
      </c>
      <c r="B3129" s="3" t="s">
        <v>171</v>
      </c>
      <c r="C3129" s="3" t="s">
        <v>172</v>
      </c>
      <c r="D3129" s="3" t="s">
        <v>707</v>
      </c>
      <c r="E3129" s="5">
        <v>356</v>
      </c>
      <c r="F3129" s="5">
        <v>0</v>
      </c>
      <c r="G3129" s="5">
        <v>0</v>
      </c>
      <c r="H3129" s="5">
        <v>0</v>
      </c>
      <c r="I3129" s="5">
        <v>0</v>
      </c>
      <c r="J3129" s="5">
        <v>37</v>
      </c>
      <c r="K3129" s="5">
        <v>24</v>
      </c>
      <c r="L3129" s="5">
        <v>0</v>
      </c>
      <c r="M3129" s="5">
        <v>0</v>
      </c>
      <c r="N3129" s="5">
        <v>0</v>
      </c>
      <c r="O3129" s="6">
        <v>0</v>
      </c>
      <c r="P3129" s="6">
        <v>0</v>
      </c>
      <c r="Q3129" s="6">
        <v>0</v>
      </c>
      <c r="R3129" s="6">
        <v>0</v>
      </c>
      <c r="S3129" s="6">
        <v>10.393258426966293</v>
      </c>
      <c r="T3129" s="6">
        <v>6.7415730337078648</v>
      </c>
      <c r="U3129" s="6">
        <v>0</v>
      </c>
      <c r="V3129" s="6">
        <v>0</v>
      </c>
      <c r="W3129" s="6">
        <v>0</v>
      </c>
      <c r="X3129" s="5">
        <v>101</v>
      </c>
      <c r="Y3129" s="5">
        <v>89</v>
      </c>
      <c r="Z3129" s="5">
        <v>8</v>
      </c>
      <c r="AA3129" s="5">
        <v>0</v>
      </c>
      <c r="AB3129" s="5">
        <v>0</v>
      </c>
      <c r="AC3129" s="5">
        <v>0</v>
      </c>
      <c r="AD3129" s="5">
        <v>101</v>
      </c>
      <c r="AE3129" s="5">
        <v>89</v>
      </c>
      <c r="AF3129" s="5">
        <v>8</v>
      </c>
      <c r="AG3129" s="6">
        <v>8.9887640449438209</v>
      </c>
      <c r="AH3129" s="6">
        <v>88.118811881188122</v>
      </c>
      <c r="AI3129" s="3"/>
      <c r="AJ3129" s="3"/>
    </row>
    <row r="3130" spans="1:36" hidden="1" x14ac:dyDescent="0.2">
      <c r="A3130" s="1" t="str">
        <f t="shared" si="48"/>
        <v>HuntingdonshireMixed White and Asian</v>
      </c>
      <c r="B3130" s="3" t="s">
        <v>171</v>
      </c>
      <c r="C3130" s="3" t="s">
        <v>172</v>
      </c>
      <c r="D3130" s="3" t="s">
        <v>708</v>
      </c>
      <c r="E3130" s="5">
        <v>769</v>
      </c>
      <c r="F3130" s="5">
        <v>0</v>
      </c>
      <c r="G3130" s="5">
        <v>0</v>
      </c>
      <c r="H3130" s="5">
        <v>0</v>
      </c>
      <c r="I3130" s="5">
        <v>0</v>
      </c>
      <c r="J3130" s="5">
        <v>20</v>
      </c>
      <c r="K3130" s="5">
        <v>68</v>
      </c>
      <c r="L3130" s="5">
        <v>0</v>
      </c>
      <c r="M3130" s="5">
        <v>0</v>
      </c>
      <c r="N3130" s="5">
        <v>0</v>
      </c>
      <c r="O3130" s="6">
        <v>0</v>
      </c>
      <c r="P3130" s="6">
        <v>0</v>
      </c>
      <c r="Q3130" s="6">
        <v>0</v>
      </c>
      <c r="R3130" s="6">
        <v>0</v>
      </c>
      <c r="S3130" s="6">
        <v>2.6007802340702209</v>
      </c>
      <c r="T3130" s="6">
        <v>8.8426527958387524</v>
      </c>
      <c r="U3130" s="6">
        <v>0</v>
      </c>
      <c r="V3130" s="6">
        <v>0</v>
      </c>
      <c r="W3130" s="6">
        <v>0</v>
      </c>
      <c r="X3130" s="5">
        <v>177</v>
      </c>
      <c r="Y3130" s="5">
        <v>158</v>
      </c>
      <c r="Z3130" s="5">
        <v>7</v>
      </c>
      <c r="AA3130" s="5">
        <v>0</v>
      </c>
      <c r="AB3130" s="5">
        <v>0</v>
      </c>
      <c r="AC3130" s="5">
        <v>0</v>
      </c>
      <c r="AD3130" s="5">
        <v>177</v>
      </c>
      <c r="AE3130" s="5">
        <v>158</v>
      </c>
      <c r="AF3130" s="5">
        <v>7</v>
      </c>
      <c r="AG3130" s="6">
        <v>4.4303797468354427</v>
      </c>
      <c r="AH3130" s="6">
        <v>89.265536723163848</v>
      </c>
      <c r="AI3130" s="3"/>
      <c r="AJ3130" s="3"/>
    </row>
    <row r="3131" spans="1:36" hidden="1" x14ac:dyDescent="0.2">
      <c r="A3131" s="1" t="str">
        <f t="shared" si="48"/>
        <v>HuntingdonshireMixed Other</v>
      </c>
      <c r="B3131" s="3" t="s">
        <v>171</v>
      </c>
      <c r="C3131" s="3" t="s">
        <v>172</v>
      </c>
      <c r="D3131" s="3" t="s">
        <v>709</v>
      </c>
      <c r="E3131" s="5">
        <v>698</v>
      </c>
      <c r="F3131" s="5">
        <v>0</v>
      </c>
      <c r="G3131" s="5">
        <v>0</v>
      </c>
      <c r="H3131" s="5">
        <v>0</v>
      </c>
      <c r="I3131" s="5">
        <v>0</v>
      </c>
      <c r="J3131" s="5">
        <v>42</v>
      </c>
      <c r="K3131" s="5">
        <v>73</v>
      </c>
      <c r="L3131" s="5">
        <v>0</v>
      </c>
      <c r="M3131" s="5">
        <v>0</v>
      </c>
      <c r="N3131" s="5">
        <v>0</v>
      </c>
      <c r="O3131" s="6">
        <v>0</v>
      </c>
      <c r="P3131" s="6">
        <v>0</v>
      </c>
      <c r="Q3131" s="6">
        <v>0</v>
      </c>
      <c r="R3131" s="6">
        <v>0</v>
      </c>
      <c r="S3131" s="6">
        <v>6.0171919770773643</v>
      </c>
      <c r="T3131" s="6">
        <v>10.458452722063038</v>
      </c>
      <c r="U3131" s="6">
        <v>0</v>
      </c>
      <c r="V3131" s="6">
        <v>0</v>
      </c>
      <c r="W3131" s="6">
        <v>0</v>
      </c>
      <c r="X3131" s="5">
        <v>220</v>
      </c>
      <c r="Y3131" s="5">
        <v>187</v>
      </c>
      <c r="Z3131" s="5">
        <v>11</v>
      </c>
      <c r="AA3131" s="5">
        <v>0</v>
      </c>
      <c r="AB3131" s="5">
        <v>0</v>
      </c>
      <c r="AC3131" s="5">
        <v>0</v>
      </c>
      <c r="AD3131" s="5">
        <v>220</v>
      </c>
      <c r="AE3131" s="5">
        <v>187</v>
      </c>
      <c r="AF3131" s="5">
        <v>11</v>
      </c>
      <c r="AG3131" s="6">
        <v>5.882352941176471</v>
      </c>
      <c r="AH3131" s="6">
        <v>85</v>
      </c>
      <c r="AI3131" s="3"/>
      <c r="AJ3131" s="3"/>
    </row>
    <row r="3132" spans="1:36" hidden="1" x14ac:dyDescent="0.2">
      <c r="A3132" s="1" t="str">
        <f t="shared" si="48"/>
        <v>HuntingdonshireIndian</v>
      </c>
      <c r="B3132" s="3" t="s">
        <v>171</v>
      </c>
      <c r="C3132" s="3" t="s">
        <v>172</v>
      </c>
      <c r="D3132" s="3" t="s">
        <v>710</v>
      </c>
      <c r="E3132" s="5">
        <v>1119</v>
      </c>
      <c r="F3132" s="5">
        <v>0</v>
      </c>
      <c r="G3132" s="5">
        <v>0</v>
      </c>
      <c r="H3132" s="5">
        <v>0</v>
      </c>
      <c r="I3132" s="5">
        <v>0</v>
      </c>
      <c r="J3132" s="5">
        <v>93</v>
      </c>
      <c r="K3132" s="5">
        <v>64</v>
      </c>
      <c r="L3132" s="5">
        <v>0</v>
      </c>
      <c r="M3132" s="5">
        <v>0</v>
      </c>
      <c r="N3132" s="5">
        <v>0</v>
      </c>
      <c r="O3132" s="6">
        <v>0</v>
      </c>
      <c r="P3132" s="6">
        <v>0</v>
      </c>
      <c r="Q3132" s="6">
        <v>0</v>
      </c>
      <c r="R3132" s="6">
        <v>0</v>
      </c>
      <c r="S3132" s="6">
        <v>8.310991957104557</v>
      </c>
      <c r="T3132" s="6">
        <v>5.7193923145665773</v>
      </c>
      <c r="U3132" s="6">
        <v>0</v>
      </c>
      <c r="V3132" s="6">
        <v>0</v>
      </c>
      <c r="W3132" s="6">
        <v>0</v>
      </c>
      <c r="X3132" s="5">
        <v>575</v>
      </c>
      <c r="Y3132" s="5">
        <v>525</v>
      </c>
      <c r="Z3132" s="5">
        <v>14</v>
      </c>
      <c r="AA3132" s="5">
        <v>0</v>
      </c>
      <c r="AB3132" s="5">
        <v>0</v>
      </c>
      <c r="AC3132" s="5">
        <v>0</v>
      </c>
      <c r="AD3132" s="5">
        <v>575</v>
      </c>
      <c r="AE3132" s="5">
        <v>525</v>
      </c>
      <c r="AF3132" s="5">
        <v>14</v>
      </c>
      <c r="AG3132" s="6">
        <v>2.6666666666666665</v>
      </c>
      <c r="AH3132" s="6">
        <v>91.304347826086953</v>
      </c>
      <c r="AI3132" s="3"/>
      <c r="AJ3132" s="3"/>
    </row>
    <row r="3133" spans="1:36" hidden="1" x14ac:dyDescent="0.2">
      <c r="A3133" s="1" t="str">
        <f t="shared" si="48"/>
        <v>HuntingdonshirePakistani</v>
      </c>
      <c r="B3133" s="3" t="s">
        <v>171</v>
      </c>
      <c r="C3133" s="3" t="s">
        <v>172</v>
      </c>
      <c r="D3133" s="3" t="s">
        <v>711</v>
      </c>
      <c r="E3133" s="5">
        <v>998</v>
      </c>
      <c r="F3133" s="5">
        <v>0</v>
      </c>
      <c r="G3133" s="5">
        <v>0</v>
      </c>
      <c r="H3133" s="5">
        <v>0</v>
      </c>
      <c r="I3133" s="5">
        <v>0</v>
      </c>
      <c r="J3133" s="5">
        <v>149</v>
      </c>
      <c r="K3133" s="5">
        <v>21</v>
      </c>
      <c r="L3133" s="5">
        <v>0</v>
      </c>
      <c r="M3133" s="5">
        <v>0</v>
      </c>
      <c r="N3133" s="5">
        <v>0</v>
      </c>
      <c r="O3133" s="6">
        <v>0</v>
      </c>
      <c r="P3133" s="6">
        <v>0</v>
      </c>
      <c r="Q3133" s="6">
        <v>0</v>
      </c>
      <c r="R3133" s="6">
        <v>0</v>
      </c>
      <c r="S3133" s="6">
        <v>14.929859719438877</v>
      </c>
      <c r="T3133" s="6">
        <v>2.1042084168336674</v>
      </c>
      <c r="U3133" s="6">
        <v>0</v>
      </c>
      <c r="V3133" s="6">
        <v>0</v>
      </c>
      <c r="W3133" s="6">
        <v>0</v>
      </c>
      <c r="X3133" s="5">
        <v>402</v>
      </c>
      <c r="Y3133" s="5">
        <v>263</v>
      </c>
      <c r="Z3133" s="5">
        <v>23</v>
      </c>
      <c r="AA3133" s="5">
        <v>0</v>
      </c>
      <c r="AB3133" s="5">
        <v>0</v>
      </c>
      <c r="AC3133" s="5">
        <v>0</v>
      </c>
      <c r="AD3133" s="5">
        <v>402</v>
      </c>
      <c r="AE3133" s="5">
        <v>263</v>
      </c>
      <c r="AF3133" s="5">
        <v>23</v>
      </c>
      <c r="AG3133" s="6">
        <v>8.7452471482889731</v>
      </c>
      <c r="AH3133" s="6">
        <v>65.422885572139307</v>
      </c>
      <c r="AI3133" s="3"/>
      <c r="AJ3133" s="3"/>
    </row>
    <row r="3134" spans="1:36" hidden="1" x14ac:dyDescent="0.2">
      <c r="A3134" s="1" t="str">
        <f t="shared" si="48"/>
        <v>HuntingdonshireBangladeshi</v>
      </c>
      <c r="B3134" s="3" t="s">
        <v>171</v>
      </c>
      <c r="C3134" s="3" t="s">
        <v>172</v>
      </c>
      <c r="D3134" s="3" t="s">
        <v>712</v>
      </c>
      <c r="E3134" s="5">
        <v>351</v>
      </c>
      <c r="F3134" s="5">
        <v>0</v>
      </c>
      <c r="G3134" s="5">
        <v>0</v>
      </c>
      <c r="H3134" s="5">
        <v>0</v>
      </c>
      <c r="I3134" s="5">
        <v>0</v>
      </c>
      <c r="J3134" s="5">
        <v>25</v>
      </c>
      <c r="K3134" s="5">
        <v>33</v>
      </c>
      <c r="L3134" s="5">
        <v>0</v>
      </c>
      <c r="M3134" s="5">
        <v>0</v>
      </c>
      <c r="N3134" s="5">
        <v>0</v>
      </c>
      <c r="O3134" s="6">
        <v>0</v>
      </c>
      <c r="P3134" s="6">
        <v>0</v>
      </c>
      <c r="Q3134" s="6">
        <v>0</v>
      </c>
      <c r="R3134" s="6">
        <v>0</v>
      </c>
      <c r="S3134" s="6">
        <v>7.1225071225071224</v>
      </c>
      <c r="T3134" s="6">
        <v>9.4017094017094021</v>
      </c>
      <c r="U3134" s="6">
        <v>0</v>
      </c>
      <c r="V3134" s="6">
        <v>0</v>
      </c>
      <c r="W3134" s="6">
        <v>0</v>
      </c>
      <c r="X3134" s="5">
        <v>136</v>
      </c>
      <c r="Y3134" s="5">
        <v>105</v>
      </c>
      <c r="Z3134" s="5">
        <v>7</v>
      </c>
      <c r="AA3134" s="5">
        <v>0</v>
      </c>
      <c r="AB3134" s="5">
        <v>0</v>
      </c>
      <c r="AC3134" s="5">
        <v>0</v>
      </c>
      <c r="AD3134" s="5">
        <v>136</v>
      </c>
      <c r="AE3134" s="5">
        <v>105</v>
      </c>
      <c r="AF3134" s="5">
        <v>7</v>
      </c>
      <c r="AG3134" s="6">
        <v>6.666666666666667</v>
      </c>
      <c r="AH3134" s="6">
        <v>77.205882352941174</v>
      </c>
      <c r="AI3134" s="3"/>
      <c r="AJ3134" s="3"/>
    </row>
    <row r="3135" spans="1:36" hidden="1" x14ac:dyDescent="0.2">
      <c r="A3135" s="1" t="str">
        <f t="shared" si="48"/>
        <v>HuntingdonshireChinese</v>
      </c>
      <c r="B3135" s="3" t="s">
        <v>171</v>
      </c>
      <c r="C3135" s="3" t="s">
        <v>172</v>
      </c>
      <c r="D3135" s="3" t="s">
        <v>713</v>
      </c>
      <c r="E3135" s="5">
        <v>575</v>
      </c>
      <c r="F3135" s="5">
        <v>0</v>
      </c>
      <c r="G3135" s="5">
        <v>0</v>
      </c>
      <c r="H3135" s="5">
        <v>0</v>
      </c>
      <c r="I3135" s="5">
        <v>0</v>
      </c>
      <c r="J3135" s="5">
        <v>26</v>
      </c>
      <c r="K3135" s="5">
        <v>37</v>
      </c>
      <c r="L3135" s="5">
        <v>0</v>
      </c>
      <c r="M3135" s="5">
        <v>0</v>
      </c>
      <c r="N3135" s="5">
        <v>0</v>
      </c>
      <c r="O3135" s="6">
        <v>0</v>
      </c>
      <c r="P3135" s="6">
        <v>0</v>
      </c>
      <c r="Q3135" s="6">
        <v>0</v>
      </c>
      <c r="R3135" s="6">
        <v>0</v>
      </c>
      <c r="S3135" s="6">
        <v>4.5217391304347823</v>
      </c>
      <c r="T3135" s="6">
        <v>6.4347826086956523</v>
      </c>
      <c r="U3135" s="6">
        <v>0</v>
      </c>
      <c r="V3135" s="6">
        <v>0</v>
      </c>
      <c r="W3135" s="6">
        <v>0</v>
      </c>
      <c r="X3135" s="5">
        <v>273</v>
      </c>
      <c r="Y3135" s="5">
        <v>239</v>
      </c>
      <c r="Z3135" s="5">
        <v>8</v>
      </c>
      <c r="AA3135" s="5">
        <v>0</v>
      </c>
      <c r="AB3135" s="5">
        <v>0</v>
      </c>
      <c r="AC3135" s="5">
        <v>0</v>
      </c>
      <c r="AD3135" s="5">
        <v>273</v>
      </c>
      <c r="AE3135" s="5">
        <v>239</v>
      </c>
      <c r="AF3135" s="5">
        <v>8</v>
      </c>
      <c r="AG3135" s="6">
        <v>3.3472803347280333</v>
      </c>
      <c r="AH3135" s="6">
        <v>87.545787545787547</v>
      </c>
      <c r="AI3135" s="3"/>
      <c r="AJ3135" s="3"/>
    </row>
    <row r="3136" spans="1:36" hidden="1" x14ac:dyDescent="0.2">
      <c r="A3136" s="1" t="str">
        <f t="shared" si="48"/>
        <v>HuntingdonshireAsian Other</v>
      </c>
      <c r="B3136" s="3" t="s">
        <v>171</v>
      </c>
      <c r="C3136" s="3" t="s">
        <v>172</v>
      </c>
      <c r="D3136" s="3" t="s">
        <v>714</v>
      </c>
      <c r="E3136" s="5">
        <v>1147</v>
      </c>
      <c r="F3136" s="5">
        <v>0</v>
      </c>
      <c r="G3136" s="5">
        <v>0</v>
      </c>
      <c r="H3136" s="5">
        <v>0</v>
      </c>
      <c r="I3136" s="5">
        <v>0</v>
      </c>
      <c r="J3136" s="5">
        <v>110</v>
      </c>
      <c r="K3136" s="5">
        <v>66</v>
      </c>
      <c r="L3136" s="5">
        <v>0</v>
      </c>
      <c r="M3136" s="5">
        <v>0</v>
      </c>
      <c r="N3136" s="5">
        <v>0</v>
      </c>
      <c r="O3136" s="6">
        <v>0</v>
      </c>
      <c r="P3136" s="6">
        <v>0</v>
      </c>
      <c r="Q3136" s="6">
        <v>0</v>
      </c>
      <c r="R3136" s="6">
        <v>0</v>
      </c>
      <c r="S3136" s="6">
        <v>9.5902353966870102</v>
      </c>
      <c r="T3136" s="6">
        <v>5.7541412380122061</v>
      </c>
      <c r="U3136" s="6">
        <v>0</v>
      </c>
      <c r="V3136" s="6">
        <v>0</v>
      </c>
      <c r="W3136" s="6">
        <v>0</v>
      </c>
      <c r="X3136" s="5">
        <v>572</v>
      </c>
      <c r="Y3136" s="5">
        <v>488</v>
      </c>
      <c r="Z3136" s="5">
        <v>22</v>
      </c>
      <c r="AA3136" s="5">
        <v>0</v>
      </c>
      <c r="AB3136" s="5">
        <v>0</v>
      </c>
      <c r="AC3136" s="5">
        <v>0</v>
      </c>
      <c r="AD3136" s="5">
        <v>572</v>
      </c>
      <c r="AE3136" s="5">
        <v>488</v>
      </c>
      <c r="AF3136" s="5">
        <v>22</v>
      </c>
      <c r="AG3136" s="6">
        <v>4.5081967213114753</v>
      </c>
      <c r="AH3136" s="6">
        <v>85.31468531468532</v>
      </c>
      <c r="AI3136" s="3"/>
      <c r="AJ3136" s="3"/>
    </row>
    <row r="3137" spans="1:36" hidden="1" x14ac:dyDescent="0.2">
      <c r="A3137" s="1" t="str">
        <f t="shared" si="48"/>
        <v>HuntingdonshireBlack African</v>
      </c>
      <c r="B3137" s="3" t="s">
        <v>171</v>
      </c>
      <c r="C3137" s="3" t="s">
        <v>172</v>
      </c>
      <c r="D3137" s="3" t="s">
        <v>715</v>
      </c>
      <c r="E3137" s="5">
        <v>862</v>
      </c>
      <c r="F3137" s="5">
        <v>0</v>
      </c>
      <c r="G3137" s="5">
        <v>0</v>
      </c>
      <c r="H3137" s="5">
        <v>0</v>
      </c>
      <c r="I3137" s="5">
        <v>0</v>
      </c>
      <c r="J3137" s="5">
        <v>111</v>
      </c>
      <c r="K3137" s="5">
        <v>116</v>
      </c>
      <c r="L3137" s="5">
        <v>0</v>
      </c>
      <c r="M3137" s="5">
        <v>0</v>
      </c>
      <c r="N3137" s="5">
        <v>0</v>
      </c>
      <c r="O3137" s="6">
        <v>0</v>
      </c>
      <c r="P3137" s="6">
        <v>0</v>
      </c>
      <c r="Q3137" s="6">
        <v>0</v>
      </c>
      <c r="R3137" s="6">
        <v>0</v>
      </c>
      <c r="S3137" s="6">
        <v>12.877030162412993</v>
      </c>
      <c r="T3137" s="6">
        <v>13.45707656612529</v>
      </c>
      <c r="U3137" s="6">
        <v>0</v>
      </c>
      <c r="V3137" s="6">
        <v>0</v>
      </c>
      <c r="W3137" s="6">
        <v>0</v>
      </c>
      <c r="X3137" s="5">
        <v>378</v>
      </c>
      <c r="Y3137" s="5">
        <v>338</v>
      </c>
      <c r="Z3137" s="5">
        <v>23</v>
      </c>
      <c r="AA3137" s="5">
        <v>0</v>
      </c>
      <c r="AB3137" s="5">
        <v>0</v>
      </c>
      <c r="AC3137" s="5">
        <v>0</v>
      </c>
      <c r="AD3137" s="5">
        <v>378</v>
      </c>
      <c r="AE3137" s="5">
        <v>338</v>
      </c>
      <c r="AF3137" s="5">
        <v>23</v>
      </c>
      <c r="AG3137" s="6">
        <v>6.8047337278106506</v>
      </c>
      <c r="AH3137" s="6">
        <v>89.417989417989418</v>
      </c>
      <c r="AI3137" s="3"/>
      <c r="AJ3137" s="3"/>
    </row>
    <row r="3138" spans="1:36" hidden="1" x14ac:dyDescent="0.2">
      <c r="A3138" s="1" t="str">
        <f t="shared" ref="A3138:A3201" si="49">C3138&amp;D3138</f>
        <v>HuntingdonshireBlack Caribbean</v>
      </c>
      <c r="B3138" s="3" t="s">
        <v>171</v>
      </c>
      <c r="C3138" s="3" t="s">
        <v>172</v>
      </c>
      <c r="D3138" s="3" t="s">
        <v>716</v>
      </c>
      <c r="E3138" s="5">
        <v>427</v>
      </c>
      <c r="F3138" s="5">
        <v>0</v>
      </c>
      <c r="G3138" s="5">
        <v>0</v>
      </c>
      <c r="H3138" s="5">
        <v>0</v>
      </c>
      <c r="I3138" s="5">
        <v>0</v>
      </c>
      <c r="J3138" s="5">
        <v>33</v>
      </c>
      <c r="K3138" s="5">
        <v>100</v>
      </c>
      <c r="L3138" s="5">
        <v>0</v>
      </c>
      <c r="M3138" s="5">
        <v>0</v>
      </c>
      <c r="N3138" s="5">
        <v>0</v>
      </c>
      <c r="O3138" s="6">
        <v>0</v>
      </c>
      <c r="P3138" s="6">
        <v>0</v>
      </c>
      <c r="Q3138" s="6">
        <v>0</v>
      </c>
      <c r="R3138" s="6">
        <v>0</v>
      </c>
      <c r="S3138" s="6">
        <v>7.7283372365339575</v>
      </c>
      <c r="T3138" s="6">
        <v>23.419203747072601</v>
      </c>
      <c r="U3138" s="6">
        <v>0</v>
      </c>
      <c r="V3138" s="6">
        <v>0</v>
      </c>
      <c r="W3138" s="6">
        <v>0</v>
      </c>
      <c r="X3138" s="5">
        <v>184</v>
      </c>
      <c r="Y3138" s="5">
        <v>149</v>
      </c>
      <c r="Z3138" s="5">
        <v>14</v>
      </c>
      <c r="AA3138" s="5">
        <v>0</v>
      </c>
      <c r="AB3138" s="5">
        <v>0</v>
      </c>
      <c r="AC3138" s="5">
        <v>0</v>
      </c>
      <c r="AD3138" s="5">
        <v>184</v>
      </c>
      <c r="AE3138" s="5">
        <v>149</v>
      </c>
      <c r="AF3138" s="5">
        <v>14</v>
      </c>
      <c r="AG3138" s="6">
        <v>9.3959731543624159</v>
      </c>
      <c r="AH3138" s="6">
        <v>80.978260869565219</v>
      </c>
      <c r="AI3138" s="3"/>
      <c r="AJ3138" s="3"/>
    </row>
    <row r="3139" spans="1:36" hidden="1" x14ac:dyDescent="0.2">
      <c r="A3139" s="1" t="str">
        <f t="shared" si="49"/>
        <v>HuntingdonshireBlack Other</v>
      </c>
      <c r="B3139" s="3" t="s">
        <v>171</v>
      </c>
      <c r="C3139" s="3" t="s">
        <v>172</v>
      </c>
      <c r="D3139" s="3" t="s">
        <v>717</v>
      </c>
      <c r="E3139" s="5">
        <v>353</v>
      </c>
      <c r="F3139" s="5">
        <v>0</v>
      </c>
      <c r="G3139" s="5">
        <v>0</v>
      </c>
      <c r="H3139" s="5">
        <v>0</v>
      </c>
      <c r="I3139" s="5">
        <v>0</v>
      </c>
      <c r="J3139" s="5">
        <v>28</v>
      </c>
      <c r="K3139" s="5">
        <v>32</v>
      </c>
      <c r="L3139" s="5">
        <v>0</v>
      </c>
      <c r="M3139" s="5">
        <v>0</v>
      </c>
      <c r="N3139" s="5">
        <v>0</v>
      </c>
      <c r="O3139" s="6">
        <v>0</v>
      </c>
      <c r="P3139" s="6">
        <v>0</v>
      </c>
      <c r="Q3139" s="6">
        <v>0</v>
      </c>
      <c r="R3139" s="6">
        <v>0</v>
      </c>
      <c r="S3139" s="6">
        <v>7.9320113314447589</v>
      </c>
      <c r="T3139" s="6">
        <v>9.0651558073654392</v>
      </c>
      <c r="U3139" s="6">
        <v>0</v>
      </c>
      <c r="V3139" s="6">
        <v>0</v>
      </c>
      <c r="W3139" s="6">
        <v>0</v>
      </c>
      <c r="X3139" s="5">
        <v>167</v>
      </c>
      <c r="Y3139" s="5">
        <v>145</v>
      </c>
      <c r="Z3139" s="5">
        <v>3</v>
      </c>
      <c r="AA3139" s="5">
        <v>0</v>
      </c>
      <c r="AB3139" s="5">
        <v>0</v>
      </c>
      <c r="AC3139" s="5">
        <v>0</v>
      </c>
      <c r="AD3139" s="5">
        <v>167</v>
      </c>
      <c r="AE3139" s="5">
        <v>145</v>
      </c>
      <c r="AF3139" s="5">
        <v>3</v>
      </c>
      <c r="AG3139" s="6">
        <v>2.0689655172413794</v>
      </c>
      <c r="AH3139" s="6">
        <v>86.82634730538922</v>
      </c>
      <c r="AI3139" s="3"/>
      <c r="AJ3139" s="3"/>
    </row>
    <row r="3140" spans="1:36" hidden="1" x14ac:dyDescent="0.2">
      <c r="A3140" s="1" t="str">
        <f t="shared" si="49"/>
        <v>HuntingdonshireArab</v>
      </c>
      <c r="B3140" s="3" t="s">
        <v>171</v>
      </c>
      <c r="C3140" s="3" t="s">
        <v>172</v>
      </c>
      <c r="D3140" s="3" t="s">
        <v>699</v>
      </c>
      <c r="E3140" s="5">
        <v>132</v>
      </c>
      <c r="F3140" s="5">
        <v>0</v>
      </c>
      <c r="G3140" s="5">
        <v>0</v>
      </c>
      <c r="H3140" s="5">
        <v>0</v>
      </c>
      <c r="I3140" s="5">
        <v>0</v>
      </c>
      <c r="J3140" s="5">
        <v>2</v>
      </c>
      <c r="K3140" s="5">
        <v>9</v>
      </c>
      <c r="L3140" s="5">
        <v>0</v>
      </c>
      <c r="M3140" s="5">
        <v>0</v>
      </c>
      <c r="N3140" s="5">
        <v>0</v>
      </c>
      <c r="O3140" s="6">
        <v>0</v>
      </c>
      <c r="P3140" s="6">
        <v>0</v>
      </c>
      <c r="Q3140" s="6">
        <v>0</v>
      </c>
      <c r="R3140" s="6">
        <v>0</v>
      </c>
      <c r="S3140" s="6">
        <v>1.5151515151515151</v>
      </c>
      <c r="T3140" s="6">
        <v>6.8181818181818183</v>
      </c>
      <c r="U3140" s="6">
        <v>0</v>
      </c>
      <c r="V3140" s="6">
        <v>0</v>
      </c>
      <c r="W3140" s="6">
        <v>0</v>
      </c>
      <c r="X3140" s="5">
        <v>59</v>
      </c>
      <c r="Y3140" s="5">
        <v>46</v>
      </c>
      <c r="Z3140" s="5">
        <v>6</v>
      </c>
      <c r="AA3140" s="5">
        <v>0</v>
      </c>
      <c r="AB3140" s="5">
        <v>0</v>
      </c>
      <c r="AC3140" s="5">
        <v>0</v>
      </c>
      <c r="AD3140" s="5">
        <v>59</v>
      </c>
      <c r="AE3140" s="5">
        <v>46</v>
      </c>
      <c r="AF3140" s="5">
        <v>6</v>
      </c>
      <c r="AG3140" s="6">
        <v>13.043478260869565</v>
      </c>
      <c r="AH3140" s="6">
        <v>77.966101694915253</v>
      </c>
      <c r="AI3140" s="3"/>
      <c r="AJ3140" s="3"/>
    </row>
    <row r="3141" spans="1:36" hidden="1" x14ac:dyDescent="0.2">
      <c r="A3141" s="1" t="str">
        <f t="shared" si="49"/>
        <v>HuntingdonshireOther</v>
      </c>
      <c r="B3141" s="3" t="s">
        <v>171</v>
      </c>
      <c r="C3141" s="3" t="s">
        <v>172</v>
      </c>
      <c r="D3141" s="3" t="s">
        <v>718</v>
      </c>
      <c r="E3141" s="5">
        <v>323</v>
      </c>
      <c r="F3141" s="5">
        <v>0</v>
      </c>
      <c r="G3141" s="5">
        <v>0</v>
      </c>
      <c r="H3141" s="5">
        <v>0</v>
      </c>
      <c r="I3141" s="5">
        <v>0</v>
      </c>
      <c r="J3141" s="5">
        <v>23</v>
      </c>
      <c r="K3141" s="5">
        <v>36</v>
      </c>
      <c r="L3141" s="5">
        <v>0</v>
      </c>
      <c r="M3141" s="5">
        <v>0</v>
      </c>
      <c r="N3141" s="5">
        <v>0</v>
      </c>
      <c r="O3141" s="6">
        <v>0</v>
      </c>
      <c r="P3141" s="6">
        <v>0</v>
      </c>
      <c r="Q3141" s="6">
        <v>0</v>
      </c>
      <c r="R3141" s="6">
        <v>0</v>
      </c>
      <c r="S3141" s="6">
        <v>7.1207430340557272</v>
      </c>
      <c r="T3141" s="6">
        <v>11.145510835913313</v>
      </c>
      <c r="U3141" s="6">
        <v>0</v>
      </c>
      <c r="V3141" s="6">
        <v>0</v>
      </c>
      <c r="W3141" s="6">
        <v>0</v>
      </c>
      <c r="X3141" s="5">
        <v>155</v>
      </c>
      <c r="Y3141" s="5">
        <v>130</v>
      </c>
      <c r="Z3141" s="5">
        <v>3</v>
      </c>
      <c r="AA3141" s="5">
        <v>0</v>
      </c>
      <c r="AB3141" s="5">
        <v>0</v>
      </c>
      <c r="AC3141" s="5">
        <v>0</v>
      </c>
      <c r="AD3141" s="5">
        <v>155</v>
      </c>
      <c r="AE3141" s="5">
        <v>130</v>
      </c>
      <c r="AF3141" s="5">
        <v>3</v>
      </c>
      <c r="AG3141" s="6">
        <v>2.3076923076923075</v>
      </c>
      <c r="AH3141" s="6">
        <v>83.870967741935488</v>
      </c>
      <c r="AI3141" s="3"/>
      <c r="AJ3141" s="3"/>
    </row>
    <row r="3142" spans="1:36" x14ac:dyDescent="0.2">
      <c r="A3142" s="1" t="str">
        <f t="shared" si="49"/>
        <v>HyndburnAll people</v>
      </c>
      <c r="B3142" s="3" t="s">
        <v>349</v>
      </c>
      <c r="C3142" s="3" t="s">
        <v>350</v>
      </c>
      <c r="D3142" s="3" t="s">
        <v>700</v>
      </c>
      <c r="E3142" s="5">
        <v>80734</v>
      </c>
      <c r="F3142" s="5">
        <v>17654</v>
      </c>
      <c r="G3142" s="5">
        <v>14912</v>
      </c>
      <c r="H3142" s="5">
        <v>20618</v>
      </c>
      <c r="I3142" s="5">
        <v>27914</v>
      </c>
      <c r="J3142" s="5">
        <v>19179</v>
      </c>
      <c r="K3142" s="5">
        <v>0</v>
      </c>
      <c r="L3142" s="5">
        <v>0</v>
      </c>
      <c r="M3142" s="5">
        <v>30912</v>
      </c>
      <c r="N3142" s="5">
        <v>11916</v>
      </c>
      <c r="O3142" s="6">
        <v>21.866871454405828</v>
      </c>
      <c r="P3142" s="6">
        <v>18.470532861000322</v>
      </c>
      <c r="Q3142" s="6">
        <v>25.538187133054226</v>
      </c>
      <c r="R3142" s="6">
        <v>34.575271880496445</v>
      </c>
      <c r="S3142" s="6">
        <v>23.755790621051851</v>
      </c>
      <c r="T3142" s="6">
        <v>0</v>
      </c>
      <c r="U3142" s="6">
        <v>0</v>
      </c>
      <c r="V3142" s="6">
        <v>38.28870116679466</v>
      </c>
      <c r="W3142" s="6">
        <v>14.759580845740333</v>
      </c>
      <c r="X3142" s="5">
        <v>26811</v>
      </c>
      <c r="Y3142" s="5">
        <v>22490</v>
      </c>
      <c r="Z3142" s="5">
        <v>1312</v>
      </c>
      <c r="AA3142" s="5">
        <v>4023</v>
      </c>
      <c r="AB3142" s="5">
        <v>2655</v>
      </c>
      <c r="AC3142" s="5">
        <v>293</v>
      </c>
      <c r="AD3142" s="5">
        <v>22788</v>
      </c>
      <c r="AE3142" s="5">
        <v>19835</v>
      </c>
      <c r="AF3142" s="5">
        <v>1019</v>
      </c>
      <c r="AG3142" s="6">
        <v>5.1373834131585578</v>
      </c>
      <c r="AH3142" s="6">
        <v>87.041425311567494</v>
      </c>
      <c r="AI3142" s="3">
        <v>11.035781544256121</v>
      </c>
      <c r="AJ3142" s="3">
        <v>65.995525727069349</v>
      </c>
    </row>
    <row r="3143" spans="1:36" hidden="1" x14ac:dyDescent="0.2">
      <c r="A3143" s="1" t="str">
        <f t="shared" si="49"/>
        <v>HyndburnWhite British</v>
      </c>
      <c r="B3143" s="3" t="s">
        <v>349</v>
      </c>
      <c r="C3143" s="3" t="s">
        <v>350</v>
      </c>
      <c r="D3143" s="3" t="s">
        <v>701</v>
      </c>
      <c r="E3143" s="5">
        <v>68834</v>
      </c>
      <c r="F3143" s="5">
        <v>10270</v>
      </c>
      <c r="G3143" s="5">
        <v>7919</v>
      </c>
      <c r="H3143" s="5">
        <v>13223</v>
      </c>
      <c r="I3143" s="5">
        <v>19814</v>
      </c>
      <c r="J3143" s="5">
        <v>11330</v>
      </c>
      <c r="K3143" s="5">
        <v>0</v>
      </c>
      <c r="L3143" s="5">
        <v>0</v>
      </c>
      <c r="M3143" s="5">
        <v>22164</v>
      </c>
      <c r="N3143" s="5">
        <v>5403</v>
      </c>
      <c r="O3143" s="6">
        <v>14.91995234912979</v>
      </c>
      <c r="P3143" s="6">
        <v>11.504489060638639</v>
      </c>
      <c r="Q3143" s="6">
        <v>19.209983438417062</v>
      </c>
      <c r="R3143" s="6">
        <v>28.785193363744661</v>
      </c>
      <c r="S3143" s="6">
        <v>16.459889008338902</v>
      </c>
      <c r="T3143" s="6">
        <v>0</v>
      </c>
      <c r="U3143" s="6">
        <v>0</v>
      </c>
      <c r="V3143" s="6">
        <v>32.199203881802596</v>
      </c>
      <c r="W3143" s="6">
        <v>7.849318650666822</v>
      </c>
      <c r="X3143" s="5">
        <v>22471</v>
      </c>
      <c r="Y3143" s="5">
        <v>19509</v>
      </c>
      <c r="Z3143" s="5">
        <v>1058</v>
      </c>
      <c r="AA3143" s="5">
        <v>1715</v>
      </c>
      <c r="AB3143" s="5">
        <v>1236</v>
      </c>
      <c r="AC3143" s="5">
        <v>166</v>
      </c>
      <c r="AD3143" s="5">
        <v>20756</v>
      </c>
      <c r="AE3143" s="5">
        <v>18273</v>
      </c>
      <c r="AF3143" s="5">
        <v>892</v>
      </c>
      <c r="AG3143" s="6">
        <v>4.8815191813057517</v>
      </c>
      <c r="AH3143" s="6">
        <v>88.037194064366929</v>
      </c>
      <c r="AI3143" s="3">
        <v>13.43042071197411</v>
      </c>
      <c r="AJ3143" s="3">
        <v>72.069970845481052</v>
      </c>
    </row>
    <row r="3144" spans="1:36" hidden="1" x14ac:dyDescent="0.2">
      <c r="A3144" s="1" t="str">
        <f t="shared" si="49"/>
        <v>HyndburnMinorities - all other than White British</v>
      </c>
      <c r="B3144" s="3" t="s">
        <v>349</v>
      </c>
      <c r="C3144" s="3" t="s">
        <v>350</v>
      </c>
      <c r="D3144" s="3" t="s">
        <v>702</v>
      </c>
      <c r="E3144" s="5">
        <v>11900</v>
      </c>
      <c r="F3144" s="5">
        <v>7384</v>
      </c>
      <c r="G3144" s="5">
        <v>6993</v>
      </c>
      <c r="H3144" s="5">
        <v>7395</v>
      </c>
      <c r="I3144" s="5">
        <v>8100</v>
      </c>
      <c r="J3144" s="5">
        <v>7849</v>
      </c>
      <c r="K3144" s="5">
        <v>0</v>
      </c>
      <c r="L3144" s="5">
        <v>0</v>
      </c>
      <c r="M3144" s="5">
        <v>8748</v>
      </c>
      <c r="N3144" s="5">
        <v>6513</v>
      </c>
      <c r="O3144" s="6">
        <v>62.050420168067227</v>
      </c>
      <c r="P3144" s="6">
        <v>58.764705882352942</v>
      </c>
      <c r="Q3144" s="6">
        <v>62.142857142857146</v>
      </c>
      <c r="R3144" s="6">
        <v>68.067226890756302</v>
      </c>
      <c r="S3144" s="6">
        <v>65.957983193277315</v>
      </c>
      <c r="T3144" s="6">
        <v>0</v>
      </c>
      <c r="U3144" s="6">
        <v>0</v>
      </c>
      <c r="V3144" s="6">
        <v>73.512605042016801</v>
      </c>
      <c r="W3144" s="6">
        <v>54.731092436974791</v>
      </c>
      <c r="X3144" s="5">
        <v>4340</v>
      </c>
      <c r="Y3144" s="5">
        <v>2981</v>
      </c>
      <c r="Z3144" s="5">
        <v>254</v>
      </c>
      <c r="AA3144" s="5">
        <v>2308</v>
      </c>
      <c r="AB3144" s="5">
        <v>1419</v>
      </c>
      <c r="AC3144" s="5">
        <v>127</v>
      </c>
      <c r="AD3144" s="5">
        <v>2032</v>
      </c>
      <c r="AE3144" s="5">
        <v>1562</v>
      </c>
      <c r="AF3144" s="5">
        <v>127</v>
      </c>
      <c r="AG3144" s="6">
        <v>8.1306017925736231</v>
      </c>
      <c r="AH3144" s="6">
        <v>76.870078740157481</v>
      </c>
      <c r="AI3144" s="3">
        <v>8.9499647639182527</v>
      </c>
      <c r="AJ3144" s="3">
        <v>61.481802426343151</v>
      </c>
    </row>
    <row r="3145" spans="1:36" hidden="1" x14ac:dyDescent="0.2">
      <c r="A3145" s="1" t="str">
        <f t="shared" si="49"/>
        <v>HyndburnWhite Irish</v>
      </c>
      <c r="B3145" s="3" t="s">
        <v>349</v>
      </c>
      <c r="C3145" s="3" t="s">
        <v>350</v>
      </c>
      <c r="D3145" s="3" t="s">
        <v>703</v>
      </c>
      <c r="E3145" s="5">
        <v>436</v>
      </c>
      <c r="F3145" s="5">
        <v>112</v>
      </c>
      <c r="G3145" s="5">
        <v>90</v>
      </c>
      <c r="H3145" s="5">
        <v>121</v>
      </c>
      <c r="I3145" s="5">
        <v>163</v>
      </c>
      <c r="J3145" s="5">
        <v>109</v>
      </c>
      <c r="K3145" s="5">
        <v>0</v>
      </c>
      <c r="L3145" s="5">
        <v>0</v>
      </c>
      <c r="M3145" s="5">
        <v>162</v>
      </c>
      <c r="N3145" s="5">
        <v>64</v>
      </c>
      <c r="O3145" s="6">
        <v>25.688073394495412</v>
      </c>
      <c r="P3145" s="6">
        <v>20.642201834862384</v>
      </c>
      <c r="Q3145" s="6">
        <v>27.75229357798165</v>
      </c>
      <c r="R3145" s="6">
        <v>37.38532110091743</v>
      </c>
      <c r="S3145" s="6">
        <v>25</v>
      </c>
      <c r="T3145" s="6">
        <v>0</v>
      </c>
      <c r="U3145" s="6">
        <v>0</v>
      </c>
      <c r="V3145" s="6">
        <v>37.155963302752291</v>
      </c>
      <c r="W3145" s="6">
        <v>14.678899082568808</v>
      </c>
      <c r="X3145" s="5">
        <v>97</v>
      </c>
      <c r="Y3145" s="5">
        <v>75</v>
      </c>
      <c r="Z3145" s="5">
        <v>7</v>
      </c>
      <c r="AA3145" s="5">
        <v>16</v>
      </c>
      <c r="AB3145" s="5">
        <v>9</v>
      </c>
      <c r="AC3145" s="5">
        <v>3</v>
      </c>
      <c r="AD3145" s="5">
        <v>81</v>
      </c>
      <c r="AE3145" s="5">
        <v>66</v>
      </c>
      <c r="AF3145" s="5">
        <v>4</v>
      </c>
      <c r="AG3145" s="6">
        <v>6.0606060606060606</v>
      </c>
      <c r="AH3145" s="6">
        <v>81.481481481481481</v>
      </c>
      <c r="AI3145" s="3">
        <v>33.333333333333336</v>
      </c>
      <c r="AJ3145" s="3">
        <v>56.25</v>
      </c>
    </row>
    <row r="3146" spans="1:36" hidden="1" x14ac:dyDescent="0.2">
      <c r="A3146" s="1" t="str">
        <f t="shared" si="49"/>
        <v>HyndburnWhite Gyspy or Irish Traveller</v>
      </c>
      <c r="B3146" s="3" t="s">
        <v>349</v>
      </c>
      <c r="C3146" s="3" t="s">
        <v>350</v>
      </c>
      <c r="D3146" s="3" t="s">
        <v>704</v>
      </c>
      <c r="E3146" s="5">
        <v>97</v>
      </c>
      <c r="F3146" s="5">
        <v>56</v>
      </c>
      <c r="G3146" s="5">
        <v>54</v>
      </c>
      <c r="H3146" s="5">
        <v>58</v>
      </c>
      <c r="I3146" s="5">
        <v>61</v>
      </c>
      <c r="J3146" s="5">
        <v>55</v>
      </c>
      <c r="K3146" s="5">
        <v>0</v>
      </c>
      <c r="L3146" s="5">
        <v>0</v>
      </c>
      <c r="M3146" s="5">
        <v>61</v>
      </c>
      <c r="N3146" s="5">
        <v>51</v>
      </c>
      <c r="O3146" s="6">
        <v>57.731958762886599</v>
      </c>
      <c r="P3146" s="6">
        <v>55.670103092783506</v>
      </c>
      <c r="Q3146" s="6">
        <v>59.793814432989691</v>
      </c>
      <c r="R3146" s="6">
        <v>62.886597938144327</v>
      </c>
      <c r="S3146" s="6">
        <v>56.701030927835049</v>
      </c>
      <c r="T3146" s="6">
        <v>0</v>
      </c>
      <c r="U3146" s="6">
        <v>0</v>
      </c>
      <c r="V3146" s="6">
        <v>62.886597938144327</v>
      </c>
      <c r="W3146" s="6">
        <v>52.577319587628864</v>
      </c>
      <c r="X3146" s="5">
        <v>30</v>
      </c>
      <c r="Y3146" s="5">
        <v>15</v>
      </c>
      <c r="Z3146" s="5">
        <v>1</v>
      </c>
      <c r="AA3146" s="5">
        <v>13</v>
      </c>
      <c r="AB3146" s="5">
        <v>5</v>
      </c>
      <c r="AC3146" s="5">
        <v>0</v>
      </c>
      <c r="AD3146" s="5">
        <v>17</v>
      </c>
      <c r="AE3146" s="5">
        <v>10</v>
      </c>
      <c r="AF3146" s="5">
        <v>1</v>
      </c>
      <c r="AG3146" s="6">
        <v>10</v>
      </c>
      <c r="AH3146" s="6">
        <v>58.823529411764703</v>
      </c>
      <c r="AI3146" s="3">
        <v>0</v>
      </c>
      <c r="AJ3146" s="3">
        <v>38.46153846153846</v>
      </c>
    </row>
    <row r="3147" spans="1:36" hidden="1" x14ac:dyDescent="0.2">
      <c r="A3147" s="1" t="str">
        <f t="shared" si="49"/>
        <v>HyndburnWhite Other</v>
      </c>
      <c r="B3147" s="3" t="s">
        <v>349</v>
      </c>
      <c r="C3147" s="3" t="s">
        <v>350</v>
      </c>
      <c r="D3147" s="3" t="s">
        <v>705</v>
      </c>
      <c r="E3147" s="5">
        <v>1411</v>
      </c>
      <c r="F3147" s="5">
        <v>610</v>
      </c>
      <c r="G3147" s="5">
        <v>525</v>
      </c>
      <c r="H3147" s="5">
        <v>653</v>
      </c>
      <c r="I3147" s="5">
        <v>803</v>
      </c>
      <c r="J3147" s="5">
        <v>624</v>
      </c>
      <c r="K3147" s="5">
        <v>0</v>
      </c>
      <c r="L3147" s="5">
        <v>0</v>
      </c>
      <c r="M3147" s="5">
        <v>870</v>
      </c>
      <c r="N3147" s="5">
        <v>466</v>
      </c>
      <c r="O3147" s="6">
        <v>43.231750531537919</v>
      </c>
      <c r="P3147" s="6">
        <v>37.207654145995747</v>
      </c>
      <c r="Q3147" s="6">
        <v>46.279234585400424</v>
      </c>
      <c r="R3147" s="6">
        <v>56.909992912827782</v>
      </c>
      <c r="S3147" s="6">
        <v>44.223954642097802</v>
      </c>
      <c r="T3147" s="6">
        <v>0</v>
      </c>
      <c r="U3147" s="6">
        <v>0</v>
      </c>
      <c r="V3147" s="6">
        <v>61.658398299078669</v>
      </c>
      <c r="W3147" s="6">
        <v>33.026222537207651</v>
      </c>
      <c r="X3147" s="5">
        <v>697</v>
      </c>
      <c r="Y3147" s="5">
        <v>602</v>
      </c>
      <c r="Z3147" s="5">
        <v>27</v>
      </c>
      <c r="AA3147" s="5">
        <v>210</v>
      </c>
      <c r="AB3147" s="5">
        <v>179</v>
      </c>
      <c r="AC3147" s="5">
        <v>12</v>
      </c>
      <c r="AD3147" s="5">
        <v>487</v>
      </c>
      <c r="AE3147" s="5">
        <v>423</v>
      </c>
      <c r="AF3147" s="5">
        <v>15</v>
      </c>
      <c r="AG3147" s="6">
        <v>3.5460992907801416</v>
      </c>
      <c r="AH3147" s="6">
        <v>86.858316221765918</v>
      </c>
      <c r="AI3147" s="3">
        <v>6.7039106145251397</v>
      </c>
      <c r="AJ3147" s="3">
        <v>85.238095238095241</v>
      </c>
    </row>
    <row r="3148" spans="1:36" hidden="1" x14ac:dyDescent="0.2">
      <c r="A3148" s="1" t="str">
        <f t="shared" si="49"/>
        <v>HyndburnMixed White and Black Caribbean</v>
      </c>
      <c r="B3148" s="3" t="s">
        <v>349</v>
      </c>
      <c r="C3148" s="3" t="s">
        <v>350</v>
      </c>
      <c r="D3148" s="3" t="s">
        <v>706</v>
      </c>
      <c r="E3148" s="5">
        <v>186</v>
      </c>
      <c r="F3148" s="5">
        <v>43</v>
      </c>
      <c r="G3148" s="5">
        <v>29</v>
      </c>
      <c r="H3148" s="5">
        <v>45</v>
      </c>
      <c r="I3148" s="5">
        <v>59</v>
      </c>
      <c r="J3148" s="5">
        <v>50</v>
      </c>
      <c r="K3148" s="5">
        <v>0</v>
      </c>
      <c r="L3148" s="5">
        <v>0</v>
      </c>
      <c r="M3148" s="5">
        <v>81</v>
      </c>
      <c r="N3148" s="5">
        <v>22</v>
      </c>
      <c r="O3148" s="6">
        <v>23.118279569892472</v>
      </c>
      <c r="P3148" s="6">
        <v>15.591397849462366</v>
      </c>
      <c r="Q3148" s="6">
        <v>24.193548387096776</v>
      </c>
      <c r="R3148" s="6">
        <v>31.72043010752688</v>
      </c>
      <c r="S3148" s="6">
        <v>26.881720430107528</v>
      </c>
      <c r="T3148" s="6">
        <v>0</v>
      </c>
      <c r="U3148" s="6">
        <v>0</v>
      </c>
      <c r="V3148" s="6">
        <v>43.548387096774192</v>
      </c>
      <c r="W3148" s="6">
        <v>11.827956989247312</v>
      </c>
      <c r="X3148" s="5">
        <v>58</v>
      </c>
      <c r="Y3148" s="5">
        <v>44</v>
      </c>
      <c r="Z3148" s="5">
        <v>5</v>
      </c>
      <c r="AA3148" s="5">
        <v>11</v>
      </c>
      <c r="AB3148" s="5">
        <v>5</v>
      </c>
      <c r="AC3148" s="5">
        <v>1</v>
      </c>
      <c r="AD3148" s="5">
        <v>47</v>
      </c>
      <c r="AE3148" s="5">
        <v>39</v>
      </c>
      <c r="AF3148" s="5">
        <v>4</v>
      </c>
      <c r="AG3148" s="6">
        <v>10.256410256410257</v>
      </c>
      <c r="AH3148" s="6">
        <v>82.978723404255319</v>
      </c>
      <c r="AI3148" s="3">
        <v>20</v>
      </c>
      <c r="AJ3148" s="3">
        <v>45.454545454545453</v>
      </c>
    </row>
    <row r="3149" spans="1:36" hidden="1" x14ac:dyDescent="0.2">
      <c r="A3149" s="1" t="str">
        <f t="shared" si="49"/>
        <v>HyndburnMixed White and Black African</v>
      </c>
      <c r="B3149" s="3" t="s">
        <v>349</v>
      </c>
      <c r="C3149" s="3" t="s">
        <v>350</v>
      </c>
      <c r="D3149" s="3" t="s">
        <v>707</v>
      </c>
      <c r="E3149" s="5">
        <v>39</v>
      </c>
      <c r="F3149" s="5">
        <v>7</v>
      </c>
      <c r="G3149" s="5">
        <v>7</v>
      </c>
      <c r="H3149" s="5">
        <v>11</v>
      </c>
      <c r="I3149" s="5">
        <v>18</v>
      </c>
      <c r="J3149" s="5">
        <v>9</v>
      </c>
      <c r="K3149" s="5">
        <v>0</v>
      </c>
      <c r="L3149" s="5">
        <v>0</v>
      </c>
      <c r="M3149" s="5">
        <v>16</v>
      </c>
      <c r="N3149" s="5">
        <v>5</v>
      </c>
      <c r="O3149" s="6">
        <v>17.948717948717949</v>
      </c>
      <c r="P3149" s="6">
        <v>17.948717948717949</v>
      </c>
      <c r="Q3149" s="6">
        <v>28.205128205128204</v>
      </c>
      <c r="R3149" s="6">
        <v>46.153846153846153</v>
      </c>
      <c r="S3149" s="6">
        <v>23.076923076923077</v>
      </c>
      <c r="T3149" s="6">
        <v>0</v>
      </c>
      <c r="U3149" s="6">
        <v>0</v>
      </c>
      <c r="V3149" s="6">
        <v>41.025641025641029</v>
      </c>
      <c r="W3149" s="6">
        <v>12.820512820512821</v>
      </c>
      <c r="X3149" s="5">
        <v>14</v>
      </c>
      <c r="Y3149" s="5">
        <v>13</v>
      </c>
      <c r="Z3149" s="5">
        <v>0</v>
      </c>
      <c r="AA3149" s="5">
        <v>4</v>
      </c>
      <c r="AB3149" s="5">
        <v>4</v>
      </c>
      <c r="AC3149" s="5">
        <v>0</v>
      </c>
      <c r="AD3149" s="5">
        <v>10</v>
      </c>
      <c r="AE3149" s="5">
        <v>9</v>
      </c>
      <c r="AF3149" s="5">
        <v>0</v>
      </c>
      <c r="AG3149" s="6">
        <v>0</v>
      </c>
      <c r="AH3149" s="6">
        <v>90</v>
      </c>
      <c r="AI3149" s="3">
        <v>0</v>
      </c>
      <c r="AJ3149" s="3">
        <v>100</v>
      </c>
    </row>
    <row r="3150" spans="1:36" hidden="1" x14ac:dyDescent="0.2">
      <c r="A3150" s="1" t="str">
        <f t="shared" si="49"/>
        <v>HyndburnMixed White and Asian</v>
      </c>
      <c r="B3150" s="3" t="s">
        <v>349</v>
      </c>
      <c r="C3150" s="3" t="s">
        <v>350</v>
      </c>
      <c r="D3150" s="3" t="s">
        <v>708</v>
      </c>
      <c r="E3150" s="5">
        <v>336</v>
      </c>
      <c r="F3150" s="5">
        <v>124</v>
      </c>
      <c r="G3150" s="5">
        <v>111</v>
      </c>
      <c r="H3150" s="5">
        <v>132</v>
      </c>
      <c r="I3150" s="5">
        <v>177</v>
      </c>
      <c r="J3150" s="5">
        <v>128</v>
      </c>
      <c r="K3150" s="5">
        <v>0</v>
      </c>
      <c r="L3150" s="5">
        <v>0</v>
      </c>
      <c r="M3150" s="5">
        <v>175</v>
      </c>
      <c r="N3150" s="5">
        <v>86</v>
      </c>
      <c r="O3150" s="6">
        <v>36.904761904761905</v>
      </c>
      <c r="P3150" s="6">
        <v>33.035714285714285</v>
      </c>
      <c r="Q3150" s="6">
        <v>39.285714285714285</v>
      </c>
      <c r="R3150" s="6">
        <v>52.678571428571431</v>
      </c>
      <c r="S3150" s="6">
        <v>38.095238095238095</v>
      </c>
      <c r="T3150" s="6">
        <v>0</v>
      </c>
      <c r="U3150" s="6">
        <v>0</v>
      </c>
      <c r="V3150" s="6">
        <v>52.083333333333336</v>
      </c>
      <c r="W3150" s="6">
        <v>25.595238095238095</v>
      </c>
      <c r="X3150" s="5">
        <v>61</v>
      </c>
      <c r="Y3150" s="5">
        <v>48</v>
      </c>
      <c r="Z3150" s="5">
        <v>6</v>
      </c>
      <c r="AA3150" s="5">
        <v>14</v>
      </c>
      <c r="AB3150" s="5">
        <v>10</v>
      </c>
      <c r="AC3150" s="5">
        <v>1</v>
      </c>
      <c r="AD3150" s="5">
        <v>47</v>
      </c>
      <c r="AE3150" s="5">
        <v>38</v>
      </c>
      <c r="AF3150" s="5">
        <v>5</v>
      </c>
      <c r="AG3150" s="6">
        <v>13.157894736842104</v>
      </c>
      <c r="AH3150" s="6">
        <v>80.851063829787236</v>
      </c>
      <c r="AI3150" s="3">
        <v>10</v>
      </c>
      <c r="AJ3150" s="3">
        <v>71.428571428571431</v>
      </c>
    </row>
    <row r="3151" spans="1:36" hidden="1" x14ac:dyDescent="0.2">
      <c r="A3151" s="1" t="str">
        <f t="shared" si="49"/>
        <v>HyndburnMixed Other</v>
      </c>
      <c r="B3151" s="3" t="s">
        <v>349</v>
      </c>
      <c r="C3151" s="3" t="s">
        <v>350</v>
      </c>
      <c r="D3151" s="3" t="s">
        <v>709</v>
      </c>
      <c r="E3151" s="5">
        <v>135</v>
      </c>
      <c r="F3151" s="5">
        <v>44</v>
      </c>
      <c r="G3151" s="5">
        <v>36</v>
      </c>
      <c r="H3151" s="5">
        <v>43</v>
      </c>
      <c r="I3151" s="5">
        <v>57</v>
      </c>
      <c r="J3151" s="5">
        <v>39</v>
      </c>
      <c r="K3151" s="5">
        <v>0</v>
      </c>
      <c r="L3151" s="5">
        <v>0</v>
      </c>
      <c r="M3151" s="5">
        <v>58</v>
      </c>
      <c r="N3151" s="5">
        <v>29</v>
      </c>
      <c r="O3151" s="6">
        <v>32.592592592592595</v>
      </c>
      <c r="P3151" s="6">
        <v>26.666666666666668</v>
      </c>
      <c r="Q3151" s="6">
        <v>31.851851851851851</v>
      </c>
      <c r="R3151" s="6">
        <v>42.222222222222221</v>
      </c>
      <c r="S3151" s="6">
        <v>28.888888888888889</v>
      </c>
      <c r="T3151" s="6">
        <v>0</v>
      </c>
      <c r="U3151" s="6">
        <v>0</v>
      </c>
      <c r="V3151" s="6">
        <v>42.962962962962962</v>
      </c>
      <c r="W3151" s="6">
        <v>21.481481481481481</v>
      </c>
      <c r="X3151" s="5">
        <v>43</v>
      </c>
      <c r="Y3151" s="5">
        <v>25</v>
      </c>
      <c r="Z3151" s="5">
        <v>2</v>
      </c>
      <c r="AA3151" s="5">
        <v>6</v>
      </c>
      <c r="AB3151" s="5">
        <v>3</v>
      </c>
      <c r="AC3151" s="5">
        <v>2</v>
      </c>
      <c r="AD3151" s="5">
        <v>37</v>
      </c>
      <c r="AE3151" s="5">
        <v>22</v>
      </c>
      <c r="AF3151" s="5">
        <v>0</v>
      </c>
      <c r="AG3151" s="6">
        <v>0</v>
      </c>
      <c r="AH3151" s="6">
        <v>59.45945945945946</v>
      </c>
      <c r="AI3151" s="3">
        <v>66.666666666666671</v>
      </c>
      <c r="AJ3151" s="3">
        <v>50</v>
      </c>
    </row>
    <row r="3152" spans="1:36" hidden="1" x14ac:dyDescent="0.2">
      <c r="A3152" s="1" t="str">
        <f t="shared" si="49"/>
        <v>HyndburnIndian</v>
      </c>
      <c r="B3152" s="3" t="s">
        <v>349</v>
      </c>
      <c r="C3152" s="3" t="s">
        <v>350</v>
      </c>
      <c r="D3152" s="3" t="s">
        <v>710</v>
      </c>
      <c r="E3152" s="5">
        <v>279</v>
      </c>
      <c r="F3152" s="5">
        <v>108</v>
      </c>
      <c r="G3152" s="5">
        <v>98</v>
      </c>
      <c r="H3152" s="5">
        <v>111</v>
      </c>
      <c r="I3152" s="5">
        <v>119</v>
      </c>
      <c r="J3152" s="5">
        <v>134</v>
      </c>
      <c r="K3152" s="5">
        <v>0</v>
      </c>
      <c r="L3152" s="5">
        <v>0</v>
      </c>
      <c r="M3152" s="5">
        <v>156</v>
      </c>
      <c r="N3152" s="5">
        <v>85</v>
      </c>
      <c r="O3152" s="6">
        <v>38.70967741935484</v>
      </c>
      <c r="P3152" s="6">
        <v>35.125448028673837</v>
      </c>
      <c r="Q3152" s="6">
        <v>39.784946236559136</v>
      </c>
      <c r="R3152" s="6">
        <v>42.652329749103941</v>
      </c>
      <c r="S3152" s="6">
        <v>48.028673835125446</v>
      </c>
      <c r="T3152" s="6">
        <v>0</v>
      </c>
      <c r="U3152" s="6">
        <v>0</v>
      </c>
      <c r="V3152" s="6">
        <v>55.913978494623656</v>
      </c>
      <c r="W3152" s="6">
        <v>30.465949820788531</v>
      </c>
      <c r="X3152" s="5">
        <v>116</v>
      </c>
      <c r="Y3152" s="5">
        <v>94</v>
      </c>
      <c r="Z3152" s="5">
        <v>8</v>
      </c>
      <c r="AA3152" s="5">
        <v>32</v>
      </c>
      <c r="AB3152" s="5">
        <v>24</v>
      </c>
      <c r="AC3152" s="5">
        <v>2</v>
      </c>
      <c r="AD3152" s="5">
        <v>84</v>
      </c>
      <c r="AE3152" s="5">
        <v>70</v>
      </c>
      <c r="AF3152" s="5">
        <v>6</v>
      </c>
      <c r="AG3152" s="6">
        <v>8.5714285714285712</v>
      </c>
      <c r="AH3152" s="6">
        <v>83.333333333333329</v>
      </c>
      <c r="AI3152" s="3">
        <v>8.3333333333333339</v>
      </c>
      <c r="AJ3152" s="3">
        <v>75</v>
      </c>
    </row>
    <row r="3153" spans="1:36" hidden="1" x14ac:dyDescent="0.2">
      <c r="A3153" s="1" t="str">
        <f t="shared" si="49"/>
        <v>HyndburnPakistani</v>
      </c>
      <c r="B3153" s="3" t="s">
        <v>349</v>
      </c>
      <c r="C3153" s="3" t="s">
        <v>350</v>
      </c>
      <c r="D3153" s="3" t="s">
        <v>711</v>
      </c>
      <c r="E3153" s="5">
        <v>7548</v>
      </c>
      <c r="F3153" s="5">
        <v>5557</v>
      </c>
      <c r="G3153" s="5">
        <v>5362</v>
      </c>
      <c r="H3153" s="5">
        <v>5506</v>
      </c>
      <c r="I3153" s="5">
        <v>5821</v>
      </c>
      <c r="J3153" s="5">
        <v>5961</v>
      </c>
      <c r="K3153" s="5">
        <v>0</v>
      </c>
      <c r="L3153" s="5">
        <v>0</v>
      </c>
      <c r="M3153" s="5">
        <v>6279</v>
      </c>
      <c r="N3153" s="5">
        <v>5074</v>
      </c>
      <c r="O3153" s="6">
        <v>73.622151563328032</v>
      </c>
      <c r="P3153" s="6">
        <v>71.038685744568099</v>
      </c>
      <c r="Q3153" s="6">
        <v>72.946475887652355</v>
      </c>
      <c r="R3153" s="6">
        <v>77.11976682564918</v>
      </c>
      <c r="S3153" s="6">
        <v>78.974562798092208</v>
      </c>
      <c r="T3153" s="6">
        <v>0</v>
      </c>
      <c r="U3153" s="6">
        <v>0</v>
      </c>
      <c r="V3153" s="6">
        <v>83.187599364069953</v>
      </c>
      <c r="W3153" s="6">
        <v>67.223105458399573</v>
      </c>
      <c r="X3153" s="5">
        <v>2676</v>
      </c>
      <c r="Y3153" s="5">
        <v>1622</v>
      </c>
      <c r="Z3153" s="5">
        <v>161</v>
      </c>
      <c r="AA3153" s="5">
        <v>1805</v>
      </c>
      <c r="AB3153" s="5">
        <v>1038</v>
      </c>
      <c r="AC3153" s="5">
        <v>94</v>
      </c>
      <c r="AD3153" s="5">
        <v>871</v>
      </c>
      <c r="AE3153" s="5">
        <v>584</v>
      </c>
      <c r="AF3153" s="5">
        <v>67</v>
      </c>
      <c r="AG3153" s="6">
        <v>11.472602739726028</v>
      </c>
      <c r="AH3153" s="6">
        <v>67.049368541905849</v>
      </c>
      <c r="AI3153" s="3">
        <v>9.0558766859344892</v>
      </c>
      <c r="AJ3153" s="3">
        <v>57.506925207756233</v>
      </c>
    </row>
    <row r="3154" spans="1:36" hidden="1" x14ac:dyDescent="0.2">
      <c r="A3154" s="1" t="str">
        <f t="shared" si="49"/>
        <v>HyndburnBangladeshi</v>
      </c>
      <c r="B3154" s="3" t="s">
        <v>349</v>
      </c>
      <c r="C3154" s="3" t="s">
        <v>350</v>
      </c>
      <c r="D3154" s="3" t="s">
        <v>712</v>
      </c>
      <c r="E3154" s="5">
        <v>402</v>
      </c>
      <c r="F3154" s="5">
        <v>230</v>
      </c>
      <c r="G3154" s="5">
        <v>224</v>
      </c>
      <c r="H3154" s="5">
        <v>233</v>
      </c>
      <c r="I3154" s="5">
        <v>249</v>
      </c>
      <c r="J3154" s="5">
        <v>241</v>
      </c>
      <c r="K3154" s="5">
        <v>0</v>
      </c>
      <c r="L3154" s="5">
        <v>0</v>
      </c>
      <c r="M3154" s="5">
        <v>239</v>
      </c>
      <c r="N3154" s="5">
        <v>205</v>
      </c>
      <c r="O3154" s="6">
        <v>57.213930348258707</v>
      </c>
      <c r="P3154" s="6">
        <v>55.721393034825873</v>
      </c>
      <c r="Q3154" s="6">
        <v>57.960199004975124</v>
      </c>
      <c r="R3154" s="6">
        <v>61.940298507462686</v>
      </c>
      <c r="S3154" s="6">
        <v>59.950248756218905</v>
      </c>
      <c r="T3154" s="6">
        <v>0</v>
      </c>
      <c r="U3154" s="6">
        <v>0</v>
      </c>
      <c r="V3154" s="6">
        <v>59.452736318407958</v>
      </c>
      <c r="W3154" s="6">
        <v>50.995024875621894</v>
      </c>
      <c r="X3154" s="5">
        <v>104</v>
      </c>
      <c r="Y3154" s="5">
        <v>65</v>
      </c>
      <c r="Z3154" s="5">
        <v>4</v>
      </c>
      <c r="AA3154" s="5">
        <v>51</v>
      </c>
      <c r="AB3154" s="5">
        <v>34</v>
      </c>
      <c r="AC3154" s="5">
        <v>3</v>
      </c>
      <c r="AD3154" s="5">
        <v>53</v>
      </c>
      <c r="AE3154" s="5">
        <v>31</v>
      </c>
      <c r="AF3154" s="5">
        <v>1</v>
      </c>
      <c r="AG3154" s="6">
        <v>3.225806451612903</v>
      </c>
      <c r="AH3154" s="6">
        <v>58.490566037735846</v>
      </c>
      <c r="AI3154" s="3">
        <v>8.8235294117647065</v>
      </c>
      <c r="AJ3154" s="3">
        <v>66.666666666666671</v>
      </c>
    </row>
    <row r="3155" spans="1:36" hidden="1" x14ac:dyDescent="0.2">
      <c r="A3155" s="1" t="str">
        <f t="shared" si="49"/>
        <v>HyndburnChinese</v>
      </c>
      <c r="B3155" s="3" t="s">
        <v>349</v>
      </c>
      <c r="C3155" s="3" t="s">
        <v>350</v>
      </c>
      <c r="D3155" s="3" t="s">
        <v>713</v>
      </c>
      <c r="E3155" s="5">
        <v>268</v>
      </c>
      <c r="F3155" s="5">
        <v>51</v>
      </c>
      <c r="G3155" s="5">
        <v>48</v>
      </c>
      <c r="H3155" s="5">
        <v>59</v>
      </c>
      <c r="I3155" s="5">
        <v>83</v>
      </c>
      <c r="J3155" s="5">
        <v>65</v>
      </c>
      <c r="K3155" s="5">
        <v>0</v>
      </c>
      <c r="L3155" s="5">
        <v>0</v>
      </c>
      <c r="M3155" s="5">
        <v>143</v>
      </c>
      <c r="N3155" s="5">
        <v>44</v>
      </c>
      <c r="O3155" s="6">
        <v>19.029850746268657</v>
      </c>
      <c r="P3155" s="6">
        <v>17.910447761194028</v>
      </c>
      <c r="Q3155" s="6">
        <v>22.014925373134329</v>
      </c>
      <c r="R3155" s="6">
        <v>30.970149253731343</v>
      </c>
      <c r="S3155" s="6">
        <v>24.253731343283583</v>
      </c>
      <c r="T3155" s="6">
        <v>0</v>
      </c>
      <c r="U3155" s="6">
        <v>0</v>
      </c>
      <c r="V3155" s="6">
        <v>53.35820895522388</v>
      </c>
      <c r="W3155" s="6">
        <v>16.417910447761194</v>
      </c>
      <c r="X3155" s="5">
        <v>128</v>
      </c>
      <c r="Y3155" s="5">
        <v>115</v>
      </c>
      <c r="Z3155" s="5">
        <v>10</v>
      </c>
      <c r="AA3155" s="5">
        <v>17</v>
      </c>
      <c r="AB3155" s="5">
        <v>16</v>
      </c>
      <c r="AC3155" s="5">
        <v>0</v>
      </c>
      <c r="AD3155" s="5">
        <v>111</v>
      </c>
      <c r="AE3155" s="5">
        <v>99</v>
      </c>
      <c r="AF3155" s="5">
        <v>10</v>
      </c>
      <c r="AG3155" s="6">
        <v>10.1010101010101</v>
      </c>
      <c r="AH3155" s="6">
        <v>89.189189189189193</v>
      </c>
      <c r="AI3155" s="3">
        <v>0</v>
      </c>
      <c r="AJ3155" s="3">
        <v>94.117647058823536</v>
      </c>
    </row>
    <row r="3156" spans="1:36" hidden="1" x14ac:dyDescent="0.2">
      <c r="A3156" s="1" t="str">
        <f t="shared" si="49"/>
        <v>HyndburnAsian Other</v>
      </c>
      <c r="B3156" s="3" t="s">
        <v>349</v>
      </c>
      <c r="C3156" s="3" t="s">
        <v>350</v>
      </c>
      <c r="D3156" s="3" t="s">
        <v>714</v>
      </c>
      <c r="E3156" s="5">
        <v>510</v>
      </c>
      <c r="F3156" s="5">
        <v>359</v>
      </c>
      <c r="G3156" s="5">
        <v>337</v>
      </c>
      <c r="H3156" s="5">
        <v>344</v>
      </c>
      <c r="I3156" s="5">
        <v>385</v>
      </c>
      <c r="J3156" s="5">
        <v>353</v>
      </c>
      <c r="K3156" s="5">
        <v>0</v>
      </c>
      <c r="L3156" s="5">
        <v>0</v>
      </c>
      <c r="M3156" s="5">
        <v>388</v>
      </c>
      <c r="N3156" s="5">
        <v>316</v>
      </c>
      <c r="O3156" s="6">
        <v>70.392156862745097</v>
      </c>
      <c r="P3156" s="6">
        <v>66.078431372549019</v>
      </c>
      <c r="Q3156" s="6">
        <v>67.450980392156865</v>
      </c>
      <c r="R3156" s="6">
        <v>75.490196078431367</v>
      </c>
      <c r="S3156" s="6">
        <v>69.215686274509807</v>
      </c>
      <c r="T3156" s="6">
        <v>0</v>
      </c>
      <c r="U3156" s="6">
        <v>0</v>
      </c>
      <c r="V3156" s="6">
        <v>76.078431372549019</v>
      </c>
      <c r="W3156" s="6">
        <v>61.96078431372549</v>
      </c>
      <c r="X3156" s="5">
        <v>196</v>
      </c>
      <c r="Y3156" s="5">
        <v>153</v>
      </c>
      <c r="Z3156" s="5">
        <v>17</v>
      </c>
      <c r="AA3156" s="5">
        <v>103</v>
      </c>
      <c r="AB3156" s="5">
        <v>70</v>
      </c>
      <c r="AC3156" s="5">
        <v>9</v>
      </c>
      <c r="AD3156" s="5">
        <v>93</v>
      </c>
      <c r="AE3156" s="5">
        <v>83</v>
      </c>
      <c r="AF3156" s="5">
        <v>8</v>
      </c>
      <c r="AG3156" s="6">
        <v>9.6385542168674707</v>
      </c>
      <c r="AH3156" s="6">
        <v>89.247311827956992</v>
      </c>
      <c r="AI3156" s="3">
        <v>12.857142857142858</v>
      </c>
      <c r="AJ3156" s="3">
        <v>67.961165048543691</v>
      </c>
    </row>
    <row r="3157" spans="1:36" hidden="1" x14ac:dyDescent="0.2">
      <c r="A3157" s="1" t="str">
        <f t="shared" si="49"/>
        <v>HyndburnBlack African</v>
      </c>
      <c r="B3157" s="3" t="s">
        <v>349</v>
      </c>
      <c r="C3157" s="3" t="s">
        <v>350</v>
      </c>
      <c r="D3157" s="3" t="s">
        <v>715</v>
      </c>
      <c r="E3157" s="5">
        <v>52</v>
      </c>
      <c r="F3157" s="5">
        <v>14</v>
      </c>
      <c r="G3157" s="5">
        <v>13</v>
      </c>
      <c r="H3157" s="5">
        <v>17</v>
      </c>
      <c r="I3157" s="5">
        <v>19</v>
      </c>
      <c r="J3157" s="5">
        <v>16</v>
      </c>
      <c r="K3157" s="5">
        <v>0</v>
      </c>
      <c r="L3157" s="5">
        <v>0</v>
      </c>
      <c r="M3157" s="5">
        <v>30</v>
      </c>
      <c r="N3157" s="5">
        <v>11</v>
      </c>
      <c r="O3157" s="6">
        <v>26.923076923076923</v>
      </c>
      <c r="P3157" s="6">
        <v>25</v>
      </c>
      <c r="Q3157" s="6">
        <v>32.692307692307693</v>
      </c>
      <c r="R3157" s="6">
        <v>36.53846153846154</v>
      </c>
      <c r="S3157" s="6">
        <v>30.76923076923077</v>
      </c>
      <c r="T3157" s="6">
        <v>0</v>
      </c>
      <c r="U3157" s="6">
        <v>0</v>
      </c>
      <c r="V3157" s="6">
        <v>57.692307692307693</v>
      </c>
      <c r="W3157" s="6">
        <v>21.153846153846153</v>
      </c>
      <c r="X3157" s="5">
        <v>19</v>
      </c>
      <c r="Y3157" s="5">
        <v>16</v>
      </c>
      <c r="Z3157" s="5">
        <v>2</v>
      </c>
      <c r="AA3157" s="5">
        <v>3</v>
      </c>
      <c r="AB3157" s="5">
        <v>2</v>
      </c>
      <c r="AC3157" s="5">
        <v>0</v>
      </c>
      <c r="AD3157" s="5">
        <v>16</v>
      </c>
      <c r="AE3157" s="5">
        <v>14</v>
      </c>
      <c r="AF3157" s="5">
        <v>2</v>
      </c>
      <c r="AG3157" s="6">
        <v>14.285714285714286</v>
      </c>
      <c r="AH3157" s="6">
        <v>87.5</v>
      </c>
      <c r="AI3157" s="3">
        <v>0</v>
      </c>
      <c r="AJ3157" s="3">
        <v>66.666666666666671</v>
      </c>
    </row>
    <row r="3158" spans="1:36" hidden="1" x14ac:dyDescent="0.2">
      <c r="A3158" s="1" t="str">
        <f t="shared" si="49"/>
        <v>HyndburnBlack Caribbean</v>
      </c>
      <c r="B3158" s="3" t="s">
        <v>349</v>
      </c>
      <c r="C3158" s="3" t="s">
        <v>350</v>
      </c>
      <c r="D3158" s="3" t="s">
        <v>716</v>
      </c>
      <c r="E3158" s="5">
        <v>45</v>
      </c>
      <c r="F3158" s="5">
        <v>11</v>
      </c>
      <c r="G3158" s="5">
        <v>3</v>
      </c>
      <c r="H3158" s="5">
        <v>5</v>
      </c>
      <c r="I3158" s="5">
        <v>21</v>
      </c>
      <c r="J3158" s="5">
        <v>5</v>
      </c>
      <c r="K3158" s="5">
        <v>0</v>
      </c>
      <c r="L3158" s="5">
        <v>0</v>
      </c>
      <c r="M3158" s="5">
        <v>15</v>
      </c>
      <c r="N3158" s="5">
        <v>2</v>
      </c>
      <c r="O3158" s="6">
        <v>24.444444444444443</v>
      </c>
      <c r="P3158" s="6">
        <v>6.666666666666667</v>
      </c>
      <c r="Q3158" s="6">
        <v>11.111111111111111</v>
      </c>
      <c r="R3158" s="6">
        <v>46.666666666666664</v>
      </c>
      <c r="S3158" s="6">
        <v>11.111111111111111</v>
      </c>
      <c r="T3158" s="6">
        <v>0</v>
      </c>
      <c r="U3158" s="6">
        <v>0</v>
      </c>
      <c r="V3158" s="6">
        <v>33.333333333333336</v>
      </c>
      <c r="W3158" s="6">
        <v>4.4444444444444446</v>
      </c>
      <c r="X3158" s="5">
        <v>18</v>
      </c>
      <c r="Y3158" s="5">
        <v>18</v>
      </c>
      <c r="Z3158" s="5">
        <v>0</v>
      </c>
      <c r="AA3158" s="5">
        <v>2</v>
      </c>
      <c r="AB3158" s="5">
        <v>2</v>
      </c>
      <c r="AC3158" s="5">
        <v>0</v>
      </c>
      <c r="AD3158" s="5">
        <v>16</v>
      </c>
      <c r="AE3158" s="5">
        <v>16</v>
      </c>
      <c r="AF3158" s="5">
        <v>0</v>
      </c>
      <c r="AG3158" s="6">
        <v>0</v>
      </c>
      <c r="AH3158" s="6">
        <v>100</v>
      </c>
      <c r="AI3158" s="3">
        <v>0</v>
      </c>
      <c r="AJ3158" s="3">
        <v>100</v>
      </c>
    </row>
    <row r="3159" spans="1:36" hidden="1" x14ac:dyDescent="0.2">
      <c r="A3159" s="1" t="str">
        <f t="shared" si="49"/>
        <v>HyndburnBlack Other</v>
      </c>
      <c r="B3159" s="3" t="s">
        <v>349</v>
      </c>
      <c r="C3159" s="3" t="s">
        <v>350</v>
      </c>
      <c r="D3159" s="3" t="s">
        <v>717</v>
      </c>
      <c r="E3159" s="5">
        <v>9</v>
      </c>
      <c r="F3159" s="5">
        <v>1</v>
      </c>
      <c r="G3159" s="5">
        <v>1</v>
      </c>
      <c r="H3159" s="5">
        <v>1</v>
      </c>
      <c r="I3159" s="5">
        <v>1</v>
      </c>
      <c r="J3159" s="5">
        <v>2</v>
      </c>
      <c r="K3159" s="5">
        <v>0</v>
      </c>
      <c r="L3159" s="5">
        <v>0</v>
      </c>
      <c r="M3159" s="5">
        <v>4</v>
      </c>
      <c r="N3159" s="5">
        <v>1</v>
      </c>
      <c r="O3159" s="6">
        <v>11.111111111111111</v>
      </c>
      <c r="P3159" s="6">
        <v>11.111111111111111</v>
      </c>
      <c r="Q3159" s="6">
        <v>11.111111111111111</v>
      </c>
      <c r="R3159" s="6">
        <v>11.111111111111111</v>
      </c>
      <c r="S3159" s="6">
        <v>22.222222222222221</v>
      </c>
      <c r="T3159" s="6">
        <v>0</v>
      </c>
      <c r="U3159" s="6">
        <v>0</v>
      </c>
      <c r="V3159" s="6">
        <v>44.444444444444443</v>
      </c>
      <c r="W3159" s="6">
        <v>11.111111111111111</v>
      </c>
      <c r="X3159" s="5">
        <v>3</v>
      </c>
      <c r="Y3159" s="5">
        <v>3</v>
      </c>
      <c r="Z3159" s="5">
        <v>0</v>
      </c>
      <c r="AA3159" s="5">
        <v>0</v>
      </c>
      <c r="AB3159" s="5">
        <v>0</v>
      </c>
      <c r="AC3159" s="5">
        <v>0</v>
      </c>
      <c r="AD3159" s="5">
        <v>3</v>
      </c>
      <c r="AE3159" s="5">
        <v>3</v>
      </c>
      <c r="AF3159" s="5">
        <v>0</v>
      </c>
      <c r="AG3159" s="6">
        <v>0</v>
      </c>
      <c r="AH3159" s="6">
        <v>100</v>
      </c>
      <c r="AI3159" s="3"/>
      <c r="AJ3159" s="3"/>
    </row>
    <row r="3160" spans="1:36" hidden="1" x14ac:dyDescent="0.2">
      <c r="A3160" s="1" t="str">
        <f t="shared" si="49"/>
        <v>HyndburnArab</v>
      </c>
      <c r="B3160" s="3" t="s">
        <v>349</v>
      </c>
      <c r="C3160" s="3" t="s">
        <v>350</v>
      </c>
      <c r="D3160" s="3" t="s">
        <v>699</v>
      </c>
      <c r="E3160" s="5">
        <v>91</v>
      </c>
      <c r="F3160" s="5">
        <v>44</v>
      </c>
      <c r="G3160" s="5">
        <v>43</v>
      </c>
      <c r="H3160" s="5">
        <v>43</v>
      </c>
      <c r="I3160" s="5">
        <v>45</v>
      </c>
      <c r="J3160" s="5">
        <v>44</v>
      </c>
      <c r="K3160" s="5">
        <v>0</v>
      </c>
      <c r="L3160" s="5">
        <v>0</v>
      </c>
      <c r="M3160" s="5">
        <v>52</v>
      </c>
      <c r="N3160" s="5">
        <v>43</v>
      </c>
      <c r="O3160" s="6">
        <v>48.35164835164835</v>
      </c>
      <c r="P3160" s="6">
        <v>47.252747252747255</v>
      </c>
      <c r="Q3160" s="6">
        <v>47.252747252747255</v>
      </c>
      <c r="R3160" s="6">
        <v>49.450549450549453</v>
      </c>
      <c r="S3160" s="6">
        <v>48.35164835164835</v>
      </c>
      <c r="T3160" s="6">
        <v>0</v>
      </c>
      <c r="U3160" s="6">
        <v>0</v>
      </c>
      <c r="V3160" s="6">
        <v>57.142857142857146</v>
      </c>
      <c r="W3160" s="6">
        <v>47.252747252747255</v>
      </c>
      <c r="X3160" s="5">
        <v>46</v>
      </c>
      <c r="Y3160" s="5">
        <v>40</v>
      </c>
      <c r="Z3160" s="5">
        <v>1</v>
      </c>
      <c r="AA3160" s="5">
        <v>21</v>
      </c>
      <c r="AB3160" s="5">
        <v>18</v>
      </c>
      <c r="AC3160" s="5">
        <v>0</v>
      </c>
      <c r="AD3160" s="5">
        <v>25</v>
      </c>
      <c r="AE3160" s="5">
        <v>22</v>
      </c>
      <c r="AF3160" s="5">
        <v>1</v>
      </c>
      <c r="AG3160" s="6">
        <v>4.5454545454545459</v>
      </c>
      <c r="AH3160" s="6">
        <v>88</v>
      </c>
      <c r="AI3160" s="3">
        <v>0</v>
      </c>
      <c r="AJ3160" s="3">
        <v>85.714285714285708</v>
      </c>
    </row>
    <row r="3161" spans="1:36" hidden="1" x14ac:dyDescent="0.2">
      <c r="A3161" s="1" t="str">
        <f t="shared" si="49"/>
        <v>HyndburnOther</v>
      </c>
      <c r="B3161" s="3" t="s">
        <v>349</v>
      </c>
      <c r="C3161" s="3" t="s">
        <v>350</v>
      </c>
      <c r="D3161" s="3" t="s">
        <v>718</v>
      </c>
      <c r="E3161" s="5">
        <v>56</v>
      </c>
      <c r="F3161" s="5">
        <v>13</v>
      </c>
      <c r="G3161" s="5">
        <v>12</v>
      </c>
      <c r="H3161" s="5">
        <v>13</v>
      </c>
      <c r="I3161" s="5">
        <v>19</v>
      </c>
      <c r="J3161" s="5">
        <v>14</v>
      </c>
      <c r="K3161" s="5">
        <v>0</v>
      </c>
      <c r="L3161" s="5">
        <v>0</v>
      </c>
      <c r="M3161" s="5">
        <v>19</v>
      </c>
      <c r="N3161" s="5">
        <v>9</v>
      </c>
      <c r="O3161" s="6">
        <v>23.214285714285715</v>
      </c>
      <c r="P3161" s="6">
        <v>21.428571428571427</v>
      </c>
      <c r="Q3161" s="6">
        <v>23.214285714285715</v>
      </c>
      <c r="R3161" s="6">
        <v>33.928571428571431</v>
      </c>
      <c r="S3161" s="6">
        <v>25</v>
      </c>
      <c r="T3161" s="6">
        <v>0</v>
      </c>
      <c r="U3161" s="6">
        <v>0</v>
      </c>
      <c r="V3161" s="6">
        <v>33.928571428571431</v>
      </c>
      <c r="W3161" s="6">
        <v>16.071428571428573</v>
      </c>
      <c r="X3161" s="5">
        <v>34</v>
      </c>
      <c r="Y3161" s="5">
        <v>33</v>
      </c>
      <c r="Z3161" s="5">
        <v>3</v>
      </c>
      <c r="AA3161" s="5">
        <v>0</v>
      </c>
      <c r="AB3161" s="5">
        <v>0</v>
      </c>
      <c r="AC3161" s="5">
        <v>0</v>
      </c>
      <c r="AD3161" s="5">
        <v>34</v>
      </c>
      <c r="AE3161" s="5">
        <v>33</v>
      </c>
      <c r="AF3161" s="5">
        <v>3</v>
      </c>
      <c r="AG3161" s="6">
        <v>9.0909090909090917</v>
      </c>
      <c r="AH3161" s="6">
        <v>97.058823529411768</v>
      </c>
      <c r="AI3161" s="3"/>
      <c r="AJ3161" s="3"/>
    </row>
    <row r="3162" spans="1:36" x14ac:dyDescent="0.2">
      <c r="A3162" s="1" t="str">
        <f t="shared" si="49"/>
        <v>IpswichAll people</v>
      </c>
      <c r="B3162" s="3" t="s">
        <v>491</v>
      </c>
      <c r="C3162" s="3" t="s">
        <v>492</v>
      </c>
      <c r="D3162" s="3" t="s">
        <v>700</v>
      </c>
      <c r="E3162" s="5">
        <v>133384</v>
      </c>
      <c r="F3162" s="5">
        <v>15650</v>
      </c>
      <c r="G3162" s="5">
        <v>11115</v>
      </c>
      <c r="H3162" s="5">
        <v>14017</v>
      </c>
      <c r="I3162" s="5">
        <v>5227</v>
      </c>
      <c r="J3162" s="5">
        <v>27389</v>
      </c>
      <c r="K3162" s="5">
        <v>1392</v>
      </c>
      <c r="L3162" s="5">
        <v>18246</v>
      </c>
      <c r="M3162" s="5">
        <v>36160</v>
      </c>
      <c r="N3162" s="5">
        <v>3368</v>
      </c>
      <c r="O3162" s="6">
        <v>11.733041444251185</v>
      </c>
      <c r="P3162" s="6">
        <v>8.3330834282972468</v>
      </c>
      <c r="Q3162" s="6">
        <v>10.508756672464463</v>
      </c>
      <c r="R3162" s="6">
        <v>3.9187608708690695</v>
      </c>
      <c r="S3162" s="6">
        <v>20.533947100101962</v>
      </c>
      <c r="T3162" s="6">
        <v>1.0436034306963353</v>
      </c>
      <c r="U3162" s="6">
        <v>13.679301865291189</v>
      </c>
      <c r="V3162" s="6">
        <v>27.109698314640436</v>
      </c>
      <c r="W3162" s="6">
        <v>2.5250404846158458</v>
      </c>
      <c r="X3162" s="5">
        <v>47489</v>
      </c>
      <c r="Y3162" s="5">
        <v>41285</v>
      </c>
      <c r="Z3162" s="5">
        <v>2815</v>
      </c>
      <c r="AA3162" s="5">
        <v>0</v>
      </c>
      <c r="AB3162" s="5">
        <v>0</v>
      </c>
      <c r="AC3162" s="5">
        <v>0</v>
      </c>
      <c r="AD3162" s="5">
        <v>47489</v>
      </c>
      <c r="AE3162" s="5">
        <v>41285</v>
      </c>
      <c r="AF3162" s="5">
        <v>2815</v>
      </c>
      <c r="AG3162" s="6">
        <v>6.8184570667312583</v>
      </c>
      <c r="AH3162" s="6">
        <v>86.935922002990168</v>
      </c>
      <c r="AI3162" s="3"/>
      <c r="AJ3162" s="3"/>
    </row>
    <row r="3163" spans="1:36" hidden="1" x14ac:dyDescent="0.2">
      <c r="A3163" s="1" t="str">
        <f t="shared" si="49"/>
        <v>IpswichWhite British</v>
      </c>
      <c r="B3163" s="3" t="s">
        <v>491</v>
      </c>
      <c r="C3163" s="3" t="s">
        <v>492</v>
      </c>
      <c r="D3163" s="3" t="s">
        <v>701</v>
      </c>
      <c r="E3163" s="5">
        <v>110624</v>
      </c>
      <c r="F3163" s="5">
        <v>12342</v>
      </c>
      <c r="G3163" s="5">
        <v>8468</v>
      </c>
      <c r="H3163" s="5">
        <v>10458</v>
      </c>
      <c r="I3163" s="5">
        <v>3239</v>
      </c>
      <c r="J3163" s="5">
        <v>23352</v>
      </c>
      <c r="K3163" s="5">
        <v>1177</v>
      </c>
      <c r="L3163" s="5">
        <v>12772</v>
      </c>
      <c r="M3163" s="5">
        <v>26211</v>
      </c>
      <c r="N3163" s="5">
        <v>2153</v>
      </c>
      <c r="O3163" s="6">
        <v>11.156711021116575</v>
      </c>
      <c r="P3163" s="6">
        <v>7.6547584610934338</v>
      </c>
      <c r="Q3163" s="6">
        <v>9.4536447787098634</v>
      </c>
      <c r="R3163" s="6">
        <v>2.9279360717385017</v>
      </c>
      <c r="S3163" s="6">
        <v>21.10934336129592</v>
      </c>
      <c r="T3163" s="6">
        <v>1.0639644200173561</v>
      </c>
      <c r="U3163" s="6">
        <v>11.545415099797513</v>
      </c>
      <c r="V3163" s="6">
        <v>23.693773503037317</v>
      </c>
      <c r="W3163" s="6">
        <v>1.9462322823257159</v>
      </c>
      <c r="X3163" s="5">
        <v>37703</v>
      </c>
      <c r="Y3163" s="5">
        <v>32944</v>
      </c>
      <c r="Z3163" s="5">
        <v>2043</v>
      </c>
      <c r="AA3163" s="5">
        <v>0</v>
      </c>
      <c r="AB3163" s="5">
        <v>0</v>
      </c>
      <c r="AC3163" s="5">
        <v>0</v>
      </c>
      <c r="AD3163" s="5">
        <v>37703</v>
      </c>
      <c r="AE3163" s="5">
        <v>32944</v>
      </c>
      <c r="AF3163" s="5">
        <v>2043</v>
      </c>
      <c r="AG3163" s="6">
        <v>6.2014327343370566</v>
      </c>
      <c r="AH3163" s="6">
        <v>87.37766225499297</v>
      </c>
      <c r="AI3163" s="3"/>
      <c r="AJ3163" s="3"/>
    </row>
    <row r="3164" spans="1:36" hidden="1" x14ac:dyDescent="0.2">
      <c r="A3164" s="1" t="str">
        <f t="shared" si="49"/>
        <v>IpswichMinorities - all other than White British</v>
      </c>
      <c r="B3164" s="3" t="s">
        <v>491</v>
      </c>
      <c r="C3164" s="3" t="s">
        <v>492</v>
      </c>
      <c r="D3164" s="3" t="s">
        <v>702</v>
      </c>
      <c r="E3164" s="5">
        <v>22760</v>
      </c>
      <c r="F3164" s="5">
        <v>3308</v>
      </c>
      <c r="G3164" s="5">
        <v>2647</v>
      </c>
      <c r="H3164" s="5">
        <v>3559</v>
      </c>
      <c r="I3164" s="5">
        <v>1988</v>
      </c>
      <c r="J3164" s="5">
        <v>4037</v>
      </c>
      <c r="K3164" s="5">
        <v>215</v>
      </c>
      <c r="L3164" s="5">
        <v>5474</v>
      </c>
      <c r="M3164" s="5">
        <v>9949</v>
      </c>
      <c r="N3164" s="5">
        <v>1215</v>
      </c>
      <c r="O3164" s="6">
        <v>14.53427065026362</v>
      </c>
      <c r="P3164" s="6">
        <v>11.630052724077329</v>
      </c>
      <c r="Q3164" s="6">
        <v>15.637082601054482</v>
      </c>
      <c r="R3164" s="6">
        <v>8.7346221441124783</v>
      </c>
      <c r="S3164" s="6">
        <v>17.737258347978912</v>
      </c>
      <c r="T3164" s="6">
        <v>0.94463971880492092</v>
      </c>
      <c r="U3164" s="6">
        <v>24.050966608084359</v>
      </c>
      <c r="V3164" s="6">
        <v>43.712653778558874</v>
      </c>
      <c r="W3164" s="6">
        <v>5.3383128295254831</v>
      </c>
      <c r="X3164" s="5">
        <v>9786</v>
      </c>
      <c r="Y3164" s="5">
        <v>8341</v>
      </c>
      <c r="Z3164" s="5">
        <v>772</v>
      </c>
      <c r="AA3164" s="5">
        <v>0</v>
      </c>
      <c r="AB3164" s="5">
        <v>0</v>
      </c>
      <c r="AC3164" s="5">
        <v>0</v>
      </c>
      <c r="AD3164" s="5">
        <v>9786</v>
      </c>
      <c r="AE3164" s="5">
        <v>8341</v>
      </c>
      <c r="AF3164" s="5">
        <v>772</v>
      </c>
      <c r="AG3164" s="6">
        <v>9.2554849538424655</v>
      </c>
      <c r="AH3164" s="6">
        <v>85.234007766196612</v>
      </c>
      <c r="AI3164" s="3"/>
      <c r="AJ3164" s="3"/>
    </row>
    <row r="3165" spans="1:36" hidden="1" x14ac:dyDescent="0.2">
      <c r="A3165" s="1" t="str">
        <f t="shared" si="49"/>
        <v>IpswichWhite Irish</v>
      </c>
      <c r="B3165" s="3" t="s">
        <v>491</v>
      </c>
      <c r="C3165" s="3" t="s">
        <v>492</v>
      </c>
      <c r="D3165" s="3" t="s">
        <v>703</v>
      </c>
      <c r="E3165" s="5">
        <v>610</v>
      </c>
      <c r="F3165" s="5">
        <v>76</v>
      </c>
      <c r="G3165" s="5">
        <v>54</v>
      </c>
      <c r="H3165" s="5">
        <v>81</v>
      </c>
      <c r="I3165" s="5">
        <v>54</v>
      </c>
      <c r="J3165" s="5">
        <v>89</v>
      </c>
      <c r="K3165" s="5">
        <v>2</v>
      </c>
      <c r="L3165" s="5">
        <v>110</v>
      </c>
      <c r="M3165" s="5">
        <v>226</v>
      </c>
      <c r="N3165" s="5">
        <v>43</v>
      </c>
      <c r="O3165" s="6">
        <v>12.459016393442623</v>
      </c>
      <c r="P3165" s="6">
        <v>8.8524590163934427</v>
      </c>
      <c r="Q3165" s="6">
        <v>13.278688524590164</v>
      </c>
      <c r="R3165" s="6">
        <v>8.8524590163934427</v>
      </c>
      <c r="S3165" s="6">
        <v>14.590163934426229</v>
      </c>
      <c r="T3165" s="6">
        <v>0.32786885245901637</v>
      </c>
      <c r="U3165" s="6">
        <v>18.032786885245901</v>
      </c>
      <c r="V3165" s="6">
        <v>37.049180327868854</v>
      </c>
      <c r="W3165" s="6">
        <v>7.0491803278688527</v>
      </c>
      <c r="X3165" s="5">
        <v>188</v>
      </c>
      <c r="Y3165" s="5">
        <v>169</v>
      </c>
      <c r="Z3165" s="5">
        <v>7</v>
      </c>
      <c r="AA3165" s="5">
        <v>0</v>
      </c>
      <c r="AB3165" s="5">
        <v>0</v>
      </c>
      <c r="AC3165" s="5">
        <v>0</v>
      </c>
      <c r="AD3165" s="5">
        <v>188</v>
      </c>
      <c r="AE3165" s="5">
        <v>169</v>
      </c>
      <c r="AF3165" s="5">
        <v>7</v>
      </c>
      <c r="AG3165" s="6">
        <v>4.1420118343195265</v>
      </c>
      <c r="AH3165" s="6">
        <v>89.893617021276597</v>
      </c>
      <c r="AI3165" s="3"/>
      <c r="AJ3165" s="3"/>
    </row>
    <row r="3166" spans="1:36" hidden="1" x14ac:dyDescent="0.2">
      <c r="A3166" s="1" t="str">
        <f t="shared" si="49"/>
        <v>IpswichWhite Gyspy or Irish Traveller</v>
      </c>
      <c r="B3166" s="3" t="s">
        <v>491</v>
      </c>
      <c r="C3166" s="3" t="s">
        <v>492</v>
      </c>
      <c r="D3166" s="3" t="s">
        <v>704</v>
      </c>
      <c r="E3166" s="5">
        <v>149</v>
      </c>
      <c r="F3166" s="5">
        <v>26</v>
      </c>
      <c r="G3166" s="5">
        <v>22</v>
      </c>
      <c r="H3166" s="5">
        <v>22</v>
      </c>
      <c r="I3166" s="5">
        <v>12</v>
      </c>
      <c r="J3166" s="5">
        <v>44</v>
      </c>
      <c r="K3166" s="5">
        <v>0</v>
      </c>
      <c r="L3166" s="5">
        <v>30</v>
      </c>
      <c r="M3166" s="5">
        <v>52</v>
      </c>
      <c r="N3166" s="5">
        <v>3</v>
      </c>
      <c r="O3166" s="6">
        <v>17.449664429530202</v>
      </c>
      <c r="P3166" s="6">
        <v>14.765100671140939</v>
      </c>
      <c r="Q3166" s="6">
        <v>14.765100671140939</v>
      </c>
      <c r="R3166" s="6">
        <v>8.053691275167786</v>
      </c>
      <c r="S3166" s="6">
        <v>29.530201342281877</v>
      </c>
      <c r="T3166" s="6">
        <v>0</v>
      </c>
      <c r="U3166" s="6">
        <v>20.134228187919462</v>
      </c>
      <c r="V3166" s="6">
        <v>34.899328859060404</v>
      </c>
      <c r="W3166" s="6">
        <v>2.0134228187919465</v>
      </c>
      <c r="X3166" s="5">
        <v>52</v>
      </c>
      <c r="Y3166" s="5">
        <v>30</v>
      </c>
      <c r="Z3166" s="5">
        <v>3</v>
      </c>
      <c r="AA3166" s="5">
        <v>0</v>
      </c>
      <c r="AB3166" s="5">
        <v>0</v>
      </c>
      <c r="AC3166" s="5">
        <v>0</v>
      </c>
      <c r="AD3166" s="5">
        <v>52</v>
      </c>
      <c r="AE3166" s="5">
        <v>30</v>
      </c>
      <c r="AF3166" s="5">
        <v>3</v>
      </c>
      <c r="AG3166" s="6">
        <v>10</v>
      </c>
      <c r="AH3166" s="6">
        <v>57.692307692307693</v>
      </c>
      <c r="AI3166" s="3"/>
      <c r="AJ3166" s="3"/>
    </row>
    <row r="3167" spans="1:36" hidden="1" x14ac:dyDescent="0.2">
      <c r="A3167" s="1" t="str">
        <f t="shared" si="49"/>
        <v>IpswichWhite Other</v>
      </c>
      <c r="B3167" s="3" t="s">
        <v>491</v>
      </c>
      <c r="C3167" s="3" t="s">
        <v>492</v>
      </c>
      <c r="D3167" s="3" t="s">
        <v>705</v>
      </c>
      <c r="E3167" s="5">
        <v>7213</v>
      </c>
      <c r="F3167" s="5">
        <v>784</v>
      </c>
      <c r="G3167" s="5">
        <v>651</v>
      </c>
      <c r="H3167" s="5">
        <v>1025</v>
      </c>
      <c r="I3167" s="5">
        <v>724</v>
      </c>
      <c r="J3167" s="5">
        <v>778</v>
      </c>
      <c r="K3167" s="5">
        <v>34</v>
      </c>
      <c r="L3167" s="5">
        <v>1891</v>
      </c>
      <c r="M3167" s="5">
        <v>3910</v>
      </c>
      <c r="N3167" s="5">
        <v>387</v>
      </c>
      <c r="O3167" s="6">
        <v>10.869263829197283</v>
      </c>
      <c r="P3167" s="6">
        <v>9.0253708581727441</v>
      </c>
      <c r="Q3167" s="6">
        <v>14.210453348121447</v>
      </c>
      <c r="R3167" s="6">
        <v>10.037432413697491</v>
      </c>
      <c r="S3167" s="6">
        <v>10.786080687647303</v>
      </c>
      <c r="T3167" s="6">
        <v>0.47137113544988218</v>
      </c>
      <c r="U3167" s="6">
        <v>26.216553445168447</v>
      </c>
      <c r="V3167" s="6">
        <v>54.20768057673645</v>
      </c>
      <c r="W3167" s="6">
        <v>5.3653126299736584</v>
      </c>
      <c r="X3167" s="5">
        <v>3654</v>
      </c>
      <c r="Y3167" s="5">
        <v>3294</v>
      </c>
      <c r="Z3167" s="5">
        <v>195</v>
      </c>
      <c r="AA3167" s="5">
        <v>0</v>
      </c>
      <c r="AB3167" s="5">
        <v>0</v>
      </c>
      <c r="AC3167" s="5">
        <v>0</v>
      </c>
      <c r="AD3167" s="5">
        <v>3654</v>
      </c>
      <c r="AE3167" s="5">
        <v>3294</v>
      </c>
      <c r="AF3167" s="5">
        <v>195</v>
      </c>
      <c r="AG3167" s="6">
        <v>5.9198542805100178</v>
      </c>
      <c r="AH3167" s="6">
        <v>90.14778325123153</v>
      </c>
      <c r="AI3167" s="3"/>
      <c r="AJ3167" s="3"/>
    </row>
    <row r="3168" spans="1:36" hidden="1" x14ac:dyDescent="0.2">
      <c r="A3168" s="1" t="str">
        <f t="shared" si="49"/>
        <v>IpswichMixed White and Black Caribbean</v>
      </c>
      <c r="B3168" s="3" t="s">
        <v>491</v>
      </c>
      <c r="C3168" s="3" t="s">
        <v>492</v>
      </c>
      <c r="D3168" s="3" t="s">
        <v>706</v>
      </c>
      <c r="E3168" s="5">
        <v>2579</v>
      </c>
      <c r="F3168" s="5">
        <v>449</v>
      </c>
      <c r="G3168" s="5">
        <v>299</v>
      </c>
      <c r="H3168" s="5">
        <v>364</v>
      </c>
      <c r="I3168" s="5">
        <v>101</v>
      </c>
      <c r="J3168" s="5">
        <v>785</v>
      </c>
      <c r="K3168" s="5">
        <v>47</v>
      </c>
      <c r="L3168" s="5">
        <v>466</v>
      </c>
      <c r="M3168" s="5">
        <v>836</v>
      </c>
      <c r="N3168" s="5">
        <v>61</v>
      </c>
      <c r="O3168" s="6">
        <v>17.409848778596356</v>
      </c>
      <c r="P3168" s="6">
        <v>11.593640946103141</v>
      </c>
      <c r="Q3168" s="6">
        <v>14.113997673516867</v>
      </c>
      <c r="R3168" s="6">
        <v>3.9162466072120976</v>
      </c>
      <c r="S3168" s="6">
        <v>30.438154323381156</v>
      </c>
      <c r="T3168" s="6">
        <v>1.8224117875145405</v>
      </c>
      <c r="U3168" s="6">
        <v>18.069018999612254</v>
      </c>
      <c r="V3168" s="6">
        <v>32.415664986428851</v>
      </c>
      <c r="W3168" s="6">
        <v>2.3652578518805738</v>
      </c>
      <c r="X3168" s="5">
        <v>563</v>
      </c>
      <c r="Y3168" s="5">
        <v>464</v>
      </c>
      <c r="Z3168" s="5">
        <v>77</v>
      </c>
      <c r="AA3168" s="5">
        <v>0</v>
      </c>
      <c r="AB3168" s="5">
        <v>0</v>
      </c>
      <c r="AC3168" s="5">
        <v>0</v>
      </c>
      <c r="AD3168" s="5">
        <v>563</v>
      </c>
      <c r="AE3168" s="5">
        <v>464</v>
      </c>
      <c r="AF3168" s="5">
        <v>77</v>
      </c>
      <c r="AG3168" s="6">
        <v>16.594827586206897</v>
      </c>
      <c r="AH3168" s="6">
        <v>82.415630550621671</v>
      </c>
      <c r="AI3168" s="3"/>
      <c r="AJ3168" s="3"/>
    </row>
    <row r="3169" spans="1:36" hidden="1" x14ac:dyDescent="0.2">
      <c r="A3169" s="1" t="str">
        <f t="shared" si="49"/>
        <v>IpswichMixed White and Black African</v>
      </c>
      <c r="B3169" s="3" t="s">
        <v>491</v>
      </c>
      <c r="C3169" s="3" t="s">
        <v>492</v>
      </c>
      <c r="D3169" s="3" t="s">
        <v>707</v>
      </c>
      <c r="E3169" s="5">
        <v>655</v>
      </c>
      <c r="F3169" s="5">
        <v>111</v>
      </c>
      <c r="G3169" s="5">
        <v>87</v>
      </c>
      <c r="H3169" s="5">
        <v>106</v>
      </c>
      <c r="I3169" s="5">
        <v>42</v>
      </c>
      <c r="J3169" s="5">
        <v>177</v>
      </c>
      <c r="K3169" s="5">
        <v>12</v>
      </c>
      <c r="L3169" s="5">
        <v>133</v>
      </c>
      <c r="M3169" s="5">
        <v>223</v>
      </c>
      <c r="N3169" s="5">
        <v>19</v>
      </c>
      <c r="O3169" s="6">
        <v>16.946564885496183</v>
      </c>
      <c r="P3169" s="6">
        <v>13.282442748091603</v>
      </c>
      <c r="Q3169" s="6">
        <v>16.18320610687023</v>
      </c>
      <c r="R3169" s="6">
        <v>6.4122137404580153</v>
      </c>
      <c r="S3169" s="6">
        <v>27.022900763358777</v>
      </c>
      <c r="T3169" s="6">
        <v>1.83206106870229</v>
      </c>
      <c r="U3169" s="6">
        <v>20.305343511450381</v>
      </c>
      <c r="V3169" s="6">
        <v>34.045801526717554</v>
      </c>
      <c r="W3169" s="6">
        <v>2.9007633587786259</v>
      </c>
      <c r="X3169" s="5">
        <v>148</v>
      </c>
      <c r="Y3169" s="5">
        <v>128</v>
      </c>
      <c r="Z3169" s="5">
        <v>17</v>
      </c>
      <c r="AA3169" s="5">
        <v>0</v>
      </c>
      <c r="AB3169" s="5">
        <v>0</v>
      </c>
      <c r="AC3169" s="5">
        <v>0</v>
      </c>
      <c r="AD3169" s="5">
        <v>148</v>
      </c>
      <c r="AE3169" s="5">
        <v>128</v>
      </c>
      <c r="AF3169" s="5">
        <v>17</v>
      </c>
      <c r="AG3169" s="6">
        <v>13.28125</v>
      </c>
      <c r="AH3169" s="6">
        <v>86.486486486486484</v>
      </c>
      <c r="AI3169" s="3"/>
      <c r="AJ3169" s="3"/>
    </row>
    <row r="3170" spans="1:36" hidden="1" x14ac:dyDescent="0.2">
      <c r="A3170" s="1" t="str">
        <f t="shared" si="49"/>
        <v>IpswichMixed White and Asian</v>
      </c>
      <c r="B3170" s="3" t="s">
        <v>491</v>
      </c>
      <c r="C3170" s="3" t="s">
        <v>492</v>
      </c>
      <c r="D3170" s="3" t="s">
        <v>708</v>
      </c>
      <c r="E3170" s="5">
        <v>637</v>
      </c>
      <c r="F3170" s="5">
        <v>75</v>
      </c>
      <c r="G3170" s="5">
        <v>68</v>
      </c>
      <c r="H3170" s="5">
        <v>80</v>
      </c>
      <c r="I3170" s="5">
        <v>58</v>
      </c>
      <c r="J3170" s="5">
        <v>100</v>
      </c>
      <c r="K3170" s="5">
        <v>8</v>
      </c>
      <c r="L3170" s="5">
        <v>99</v>
      </c>
      <c r="M3170" s="5">
        <v>243</v>
      </c>
      <c r="N3170" s="5">
        <v>37</v>
      </c>
      <c r="O3170" s="6">
        <v>11.773940345368917</v>
      </c>
      <c r="P3170" s="6">
        <v>10.675039246467819</v>
      </c>
      <c r="Q3170" s="6">
        <v>12.558869701726845</v>
      </c>
      <c r="R3170" s="6">
        <v>9.1051805337519625</v>
      </c>
      <c r="S3170" s="6">
        <v>15.698587127158556</v>
      </c>
      <c r="T3170" s="6">
        <v>1.2558869701726845</v>
      </c>
      <c r="U3170" s="6">
        <v>15.54160125588697</v>
      </c>
      <c r="V3170" s="6">
        <v>38.147566718995293</v>
      </c>
      <c r="W3170" s="6">
        <v>5.8084772370486659</v>
      </c>
      <c r="X3170" s="5">
        <v>188</v>
      </c>
      <c r="Y3170" s="5">
        <v>168</v>
      </c>
      <c r="Z3170" s="5">
        <v>21</v>
      </c>
      <c r="AA3170" s="5">
        <v>0</v>
      </c>
      <c r="AB3170" s="5">
        <v>0</v>
      </c>
      <c r="AC3170" s="5">
        <v>0</v>
      </c>
      <c r="AD3170" s="5">
        <v>188</v>
      </c>
      <c r="AE3170" s="5">
        <v>168</v>
      </c>
      <c r="AF3170" s="5">
        <v>21</v>
      </c>
      <c r="AG3170" s="6">
        <v>12.5</v>
      </c>
      <c r="AH3170" s="6">
        <v>89.361702127659569</v>
      </c>
      <c r="AI3170" s="3"/>
      <c r="AJ3170" s="3"/>
    </row>
    <row r="3171" spans="1:36" hidden="1" x14ac:dyDescent="0.2">
      <c r="A3171" s="1" t="str">
        <f t="shared" si="49"/>
        <v>IpswichMixed Other</v>
      </c>
      <c r="B3171" s="3" t="s">
        <v>491</v>
      </c>
      <c r="C3171" s="3" t="s">
        <v>492</v>
      </c>
      <c r="D3171" s="3" t="s">
        <v>709</v>
      </c>
      <c r="E3171" s="5">
        <v>945</v>
      </c>
      <c r="F3171" s="5">
        <v>166</v>
      </c>
      <c r="G3171" s="5">
        <v>134</v>
      </c>
      <c r="H3171" s="5">
        <v>162</v>
      </c>
      <c r="I3171" s="5">
        <v>48</v>
      </c>
      <c r="J3171" s="5">
        <v>236</v>
      </c>
      <c r="K3171" s="5">
        <v>25</v>
      </c>
      <c r="L3171" s="5">
        <v>170</v>
      </c>
      <c r="M3171" s="5">
        <v>295</v>
      </c>
      <c r="N3171" s="5">
        <v>27</v>
      </c>
      <c r="O3171" s="6">
        <v>17.566137566137566</v>
      </c>
      <c r="P3171" s="6">
        <v>14.17989417989418</v>
      </c>
      <c r="Q3171" s="6">
        <v>17.142857142857142</v>
      </c>
      <c r="R3171" s="6">
        <v>5.0793650793650791</v>
      </c>
      <c r="S3171" s="6">
        <v>24.973544973544975</v>
      </c>
      <c r="T3171" s="6">
        <v>2.6455026455026456</v>
      </c>
      <c r="U3171" s="6">
        <v>17.989417989417991</v>
      </c>
      <c r="V3171" s="6">
        <v>31.216931216931219</v>
      </c>
      <c r="W3171" s="6">
        <v>2.8571428571428572</v>
      </c>
      <c r="X3171" s="5">
        <v>277</v>
      </c>
      <c r="Y3171" s="5">
        <v>242</v>
      </c>
      <c r="Z3171" s="5">
        <v>34</v>
      </c>
      <c r="AA3171" s="5">
        <v>0</v>
      </c>
      <c r="AB3171" s="5">
        <v>0</v>
      </c>
      <c r="AC3171" s="5">
        <v>0</v>
      </c>
      <c r="AD3171" s="5">
        <v>277</v>
      </c>
      <c r="AE3171" s="5">
        <v>242</v>
      </c>
      <c r="AF3171" s="5">
        <v>34</v>
      </c>
      <c r="AG3171" s="6">
        <v>14.049586776859504</v>
      </c>
      <c r="AH3171" s="6">
        <v>87.364620938628164</v>
      </c>
      <c r="AI3171" s="3"/>
      <c r="AJ3171" s="3"/>
    </row>
    <row r="3172" spans="1:36" hidden="1" x14ac:dyDescent="0.2">
      <c r="A3172" s="1" t="str">
        <f t="shared" si="49"/>
        <v>IpswichIndian</v>
      </c>
      <c r="B3172" s="3" t="s">
        <v>491</v>
      </c>
      <c r="C3172" s="3" t="s">
        <v>492</v>
      </c>
      <c r="D3172" s="3" t="s">
        <v>710</v>
      </c>
      <c r="E3172" s="5">
        <v>1801</v>
      </c>
      <c r="F3172" s="5">
        <v>211</v>
      </c>
      <c r="G3172" s="5">
        <v>206</v>
      </c>
      <c r="H3172" s="5">
        <v>274</v>
      </c>
      <c r="I3172" s="5">
        <v>232</v>
      </c>
      <c r="J3172" s="5">
        <v>110</v>
      </c>
      <c r="K3172" s="5">
        <v>3</v>
      </c>
      <c r="L3172" s="5">
        <v>395</v>
      </c>
      <c r="M3172" s="5">
        <v>848</v>
      </c>
      <c r="N3172" s="5">
        <v>165</v>
      </c>
      <c r="O3172" s="6">
        <v>11.715713492504165</v>
      </c>
      <c r="P3172" s="6">
        <v>11.438089950027763</v>
      </c>
      <c r="Q3172" s="6">
        <v>15.21377012770683</v>
      </c>
      <c r="R3172" s="6">
        <v>12.881732370905052</v>
      </c>
      <c r="S3172" s="6">
        <v>6.1077179344808439</v>
      </c>
      <c r="T3172" s="6">
        <v>0.16657412548584119</v>
      </c>
      <c r="U3172" s="6">
        <v>21.932259855635756</v>
      </c>
      <c r="V3172" s="6">
        <v>47.08495280399778</v>
      </c>
      <c r="W3172" s="6">
        <v>9.1615769017212667</v>
      </c>
      <c r="X3172" s="5">
        <v>1032</v>
      </c>
      <c r="Y3172" s="5">
        <v>876</v>
      </c>
      <c r="Z3172" s="5">
        <v>43</v>
      </c>
      <c r="AA3172" s="5">
        <v>0</v>
      </c>
      <c r="AB3172" s="5">
        <v>0</v>
      </c>
      <c r="AC3172" s="5">
        <v>0</v>
      </c>
      <c r="AD3172" s="5">
        <v>1032</v>
      </c>
      <c r="AE3172" s="5">
        <v>876</v>
      </c>
      <c r="AF3172" s="5">
        <v>43</v>
      </c>
      <c r="AG3172" s="6">
        <v>4.9086757990867582</v>
      </c>
      <c r="AH3172" s="6">
        <v>84.883720930232556</v>
      </c>
      <c r="AI3172" s="3"/>
      <c r="AJ3172" s="3"/>
    </row>
    <row r="3173" spans="1:36" hidden="1" x14ac:dyDescent="0.2">
      <c r="A3173" s="1" t="str">
        <f t="shared" si="49"/>
        <v>IpswichPakistani</v>
      </c>
      <c r="B3173" s="3" t="s">
        <v>491</v>
      </c>
      <c r="C3173" s="3" t="s">
        <v>492</v>
      </c>
      <c r="D3173" s="3" t="s">
        <v>711</v>
      </c>
      <c r="E3173" s="5">
        <v>242</v>
      </c>
      <c r="F3173" s="5">
        <v>36</v>
      </c>
      <c r="G3173" s="5">
        <v>31</v>
      </c>
      <c r="H3173" s="5">
        <v>43</v>
      </c>
      <c r="I3173" s="5">
        <v>30</v>
      </c>
      <c r="J3173" s="5">
        <v>38</v>
      </c>
      <c r="K3173" s="5">
        <v>0</v>
      </c>
      <c r="L3173" s="5">
        <v>46</v>
      </c>
      <c r="M3173" s="5">
        <v>74</v>
      </c>
      <c r="N3173" s="5">
        <v>20</v>
      </c>
      <c r="O3173" s="6">
        <v>14.87603305785124</v>
      </c>
      <c r="P3173" s="6">
        <v>12.809917355371901</v>
      </c>
      <c r="Q3173" s="6">
        <v>17.768595041322314</v>
      </c>
      <c r="R3173" s="6">
        <v>12.396694214876034</v>
      </c>
      <c r="S3173" s="6">
        <v>15.702479338842975</v>
      </c>
      <c r="T3173" s="6">
        <v>0</v>
      </c>
      <c r="U3173" s="6">
        <v>19.008264462809919</v>
      </c>
      <c r="V3173" s="6">
        <v>30.578512396694215</v>
      </c>
      <c r="W3173" s="6">
        <v>8.2644628099173545</v>
      </c>
      <c r="X3173" s="5">
        <v>126</v>
      </c>
      <c r="Y3173" s="5">
        <v>100</v>
      </c>
      <c r="Z3173" s="5">
        <v>6</v>
      </c>
      <c r="AA3173" s="5">
        <v>0</v>
      </c>
      <c r="AB3173" s="5">
        <v>0</v>
      </c>
      <c r="AC3173" s="5">
        <v>0</v>
      </c>
      <c r="AD3173" s="5">
        <v>126</v>
      </c>
      <c r="AE3173" s="5">
        <v>100</v>
      </c>
      <c r="AF3173" s="5">
        <v>6</v>
      </c>
      <c r="AG3173" s="6">
        <v>6</v>
      </c>
      <c r="AH3173" s="6">
        <v>79.365079365079367</v>
      </c>
      <c r="AI3173" s="3"/>
      <c r="AJ3173" s="3"/>
    </row>
    <row r="3174" spans="1:36" hidden="1" x14ac:dyDescent="0.2">
      <c r="A3174" s="1" t="str">
        <f t="shared" si="49"/>
        <v>IpswichBangladeshi</v>
      </c>
      <c r="B3174" s="3" t="s">
        <v>491</v>
      </c>
      <c r="C3174" s="3" t="s">
        <v>492</v>
      </c>
      <c r="D3174" s="3" t="s">
        <v>712</v>
      </c>
      <c r="E3174" s="5">
        <v>1687</v>
      </c>
      <c r="F3174" s="5">
        <v>350</v>
      </c>
      <c r="G3174" s="5">
        <v>336</v>
      </c>
      <c r="H3174" s="5">
        <v>372</v>
      </c>
      <c r="I3174" s="5">
        <v>199</v>
      </c>
      <c r="J3174" s="5">
        <v>428</v>
      </c>
      <c r="K3174" s="5">
        <v>4</v>
      </c>
      <c r="L3174" s="5">
        <v>606</v>
      </c>
      <c r="M3174" s="5">
        <v>697</v>
      </c>
      <c r="N3174" s="5">
        <v>139</v>
      </c>
      <c r="O3174" s="6">
        <v>20.74688796680498</v>
      </c>
      <c r="P3174" s="6">
        <v>19.91701244813278</v>
      </c>
      <c r="Q3174" s="6">
        <v>22.050978067575578</v>
      </c>
      <c r="R3174" s="6">
        <v>11.796087729697689</v>
      </c>
      <c r="S3174" s="6">
        <v>25.370480142264373</v>
      </c>
      <c r="T3174" s="6">
        <v>0.23710729104919975</v>
      </c>
      <c r="U3174" s="6">
        <v>35.921754593953764</v>
      </c>
      <c r="V3174" s="6">
        <v>41.315945465323061</v>
      </c>
      <c r="W3174" s="6">
        <v>8.2394783639596909</v>
      </c>
      <c r="X3174" s="5">
        <v>627</v>
      </c>
      <c r="Y3174" s="5">
        <v>411</v>
      </c>
      <c r="Z3174" s="5">
        <v>44</v>
      </c>
      <c r="AA3174" s="5">
        <v>0</v>
      </c>
      <c r="AB3174" s="5">
        <v>0</v>
      </c>
      <c r="AC3174" s="5">
        <v>0</v>
      </c>
      <c r="AD3174" s="5">
        <v>627</v>
      </c>
      <c r="AE3174" s="5">
        <v>411</v>
      </c>
      <c r="AF3174" s="5">
        <v>44</v>
      </c>
      <c r="AG3174" s="6">
        <v>10.70559610705596</v>
      </c>
      <c r="AH3174" s="6">
        <v>65.550239234449762</v>
      </c>
      <c r="AI3174" s="3"/>
      <c r="AJ3174" s="3"/>
    </row>
    <row r="3175" spans="1:36" hidden="1" x14ac:dyDescent="0.2">
      <c r="A3175" s="1" t="str">
        <f t="shared" si="49"/>
        <v>IpswichChinese</v>
      </c>
      <c r="B3175" s="3" t="s">
        <v>491</v>
      </c>
      <c r="C3175" s="3" t="s">
        <v>492</v>
      </c>
      <c r="D3175" s="3" t="s">
        <v>713</v>
      </c>
      <c r="E3175" s="5">
        <v>666</v>
      </c>
      <c r="F3175" s="5">
        <v>92</v>
      </c>
      <c r="G3175" s="5">
        <v>78</v>
      </c>
      <c r="H3175" s="5">
        <v>91</v>
      </c>
      <c r="I3175" s="5">
        <v>41</v>
      </c>
      <c r="J3175" s="5">
        <v>90</v>
      </c>
      <c r="K3175" s="5">
        <v>3</v>
      </c>
      <c r="L3175" s="5">
        <v>138</v>
      </c>
      <c r="M3175" s="5">
        <v>224</v>
      </c>
      <c r="N3175" s="5">
        <v>36</v>
      </c>
      <c r="O3175" s="6">
        <v>13.813813813813814</v>
      </c>
      <c r="P3175" s="6">
        <v>11.711711711711711</v>
      </c>
      <c r="Q3175" s="6">
        <v>13.663663663663664</v>
      </c>
      <c r="R3175" s="6">
        <v>6.1561561561561557</v>
      </c>
      <c r="S3175" s="6">
        <v>13.513513513513514</v>
      </c>
      <c r="T3175" s="6">
        <v>0.45045045045045046</v>
      </c>
      <c r="U3175" s="6">
        <v>20.72072072072072</v>
      </c>
      <c r="V3175" s="6">
        <v>33.633633633633636</v>
      </c>
      <c r="W3175" s="6">
        <v>5.4054054054054053</v>
      </c>
      <c r="X3175" s="5">
        <v>297</v>
      </c>
      <c r="Y3175" s="5">
        <v>247</v>
      </c>
      <c r="Z3175" s="5">
        <v>10</v>
      </c>
      <c r="AA3175" s="5">
        <v>0</v>
      </c>
      <c r="AB3175" s="5">
        <v>0</v>
      </c>
      <c r="AC3175" s="5">
        <v>0</v>
      </c>
      <c r="AD3175" s="5">
        <v>297</v>
      </c>
      <c r="AE3175" s="5">
        <v>247</v>
      </c>
      <c r="AF3175" s="5">
        <v>10</v>
      </c>
      <c r="AG3175" s="6">
        <v>4.048582995951417</v>
      </c>
      <c r="AH3175" s="6">
        <v>83.16498316498317</v>
      </c>
      <c r="AI3175" s="3"/>
      <c r="AJ3175" s="3"/>
    </row>
    <row r="3176" spans="1:36" hidden="1" x14ac:dyDescent="0.2">
      <c r="A3176" s="1" t="str">
        <f t="shared" si="49"/>
        <v>IpswichAsian Other</v>
      </c>
      <c r="B3176" s="3" t="s">
        <v>491</v>
      </c>
      <c r="C3176" s="3" t="s">
        <v>492</v>
      </c>
      <c r="D3176" s="3" t="s">
        <v>714</v>
      </c>
      <c r="E3176" s="5">
        <v>1344</v>
      </c>
      <c r="F3176" s="5">
        <v>148</v>
      </c>
      <c r="G3176" s="5">
        <v>111</v>
      </c>
      <c r="H3176" s="5">
        <v>145</v>
      </c>
      <c r="I3176" s="5">
        <v>80</v>
      </c>
      <c r="J3176" s="5">
        <v>173</v>
      </c>
      <c r="K3176" s="5">
        <v>6</v>
      </c>
      <c r="L3176" s="5">
        <v>280</v>
      </c>
      <c r="M3176" s="5">
        <v>583</v>
      </c>
      <c r="N3176" s="5">
        <v>65</v>
      </c>
      <c r="O3176" s="6">
        <v>11.011904761904763</v>
      </c>
      <c r="P3176" s="6">
        <v>8.2589285714285712</v>
      </c>
      <c r="Q3176" s="6">
        <v>10.788690476190476</v>
      </c>
      <c r="R3176" s="6">
        <v>5.9523809523809526</v>
      </c>
      <c r="S3176" s="6">
        <v>12.87202380952381</v>
      </c>
      <c r="T3176" s="6">
        <v>0.44642857142857145</v>
      </c>
      <c r="U3176" s="6">
        <v>20.833333333333332</v>
      </c>
      <c r="V3176" s="6">
        <v>43.37797619047619</v>
      </c>
      <c r="W3176" s="6">
        <v>4.8363095238095237</v>
      </c>
      <c r="X3176" s="5">
        <v>667</v>
      </c>
      <c r="Y3176" s="5">
        <v>552</v>
      </c>
      <c r="Z3176" s="5">
        <v>44</v>
      </c>
      <c r="AA3176" s="5">
        <v>0</v>
      </c>
      <c r="AB3176" s="5">
        <v>0</v>
      </c>
      <c r="AC3176" s="5">
        <v>0</v>
      </c>
      <c r="AD3176" s="5">
        <v>667</v>
      </c>
      <c r="AE3176" s="5">
        <v>552</v>
      </c>
      <c r="AF3176" s="5">
        <v>44</v>
      </c>
      <c r="AG3176" s="6">
        <v>7.9710144927536231</v>
      </c>
      <c r="AH3176" s="6">
        <v>82.758620689655174</v>
      </c>
      <c r="AI3176" s="3"/>
      <c r="AJ3176" s="3"/>
    </row>
    <row r="3177" spans="1:36" hidden="1" x14ac:dyDescent="0.2">
      <c r="A3177" s="1" t="str">
        <f t="shared" si="49"/>
        <v>IpswichBlack African</v>
      </c>
      <c r="B3177" s="3" t="s">
        <v>491</v>
      </c>
      <c r="C3177" s="3" t="s">
        <v>492</v>
      </c>
      <c r="D3177" s="3" t="s">
        <v>715</v>
      </c>
      <c r="E3177" s="5">
        <v>1025</v>
      </c>
      <c r="F3177" s="5">
        <v>188</v>
      </c>
      <c r="G3177" s="5">
        <v>140</v>
      </c>
      <c r="H3177" s="5">
        <v>193</v>
      </c>
      <c r="I3177" s="5">
        <v>104</v>
      </c>
      <c r="J3177" s="5">
        <v>217</v>
      </c>
      <c r="K3177" s="5">
        <v>10</v>
      </c>
      <c r="L3177" s="5">
        <v>251</v>
      </c>
      <c r="M3177" s="5">
        <v>447</v>
      </c>
      <c r="N3177" s="5">
        <v>61</v>
      </c>
      <c r="O3177" s="6">
        <v>18.341463414634145</v>
      </c>
      <c r="P3177" s="6">
        <v>13.658536585365853</v>
      </c>
      <c r="Q3177" s="6">
        <v>18.829268292682926</v>
      </c>
      <c r="R3177" s="6">
        <v>10.146341463414634</v>
      </c>
      <c r="S3177" s="6">
        <v>21.170731707317074</v>
      </c>
      <c r="T3177" s="6">
        <v>0.97560975609756095</v>
      </c>
      <c r="U3177" s="6">
        <v>24.487804878048781</v>
      </c>
      <c r="V3177" s="6">
        <v>43.609756097560975</v>
      </c>
      <c r="W3177" s="6">
        <v>5.9512195121951219</v>
      </c>
      <c r="X3177" s="5">
        <v>490</v>
      </c>
      <c r="Y3177" s="5">
        <v>434</v>
      </c>
      <c r="Z3177" s="5">
        <v>55</v>
      </c>
      <c r="AA3177" s="5">
        <v>0</v>
      </c>
      <c r="AB3177" s="5">
        <v>0</v>
      </c>
      <c r="AC3177" s="5">
        <v>0</v>
      </c>
      <c r="AD3177" s="5">
        <v>490</v>
      </c>
      <c r="AE3177" s="5">
        <v>434</v>
      </c>
      <c r="AF3177" s="5">
        <v>55</v>
      </c>
      <c r="AG3177" s="6">
        <v>12.672811059907835</v>
      </c>
      <c r="AH3177" s="6">
        <v>88.571428571428569</v>
      </c>
      <c r="AI3177" s="3"/>
      <c r="AJ3177" s="3"/>
    </row>
    <row r="3178" spans="1:36" hidden="1" x14ac:dyDescent="0.2">
      <c r="A3178" s="1" t="str">
        <f t="shared" si="49"/>
        <v>IpswichBlack Caribbean</v>
      </c>
      <c r="B3178" s="3" t="s">
        <v>491</v>
      </c>
      <c r="C3178" s="3" t="s">
        <v>492</v>
      </c>
      <c r="D3178" s="3" t="s">
        <v>716</v>
      </c>
      <c r="E3178" s="5">
        <v>1554</v>
      </c>
      <c r="F3178" s="5">
        <v>282</v>
      </c>
      <c r="G3178" s="5">
        <v>213</v>
      </c>
      <c r="H3178" s="5">
        <v>283</v>
      </c>
      <c r="I3178" s="5">
        <v>122</v>
      </c>
      <c r="J3178" s="5">
        <v>407</v>
      </c>
      <c r="K3178" s="5">
        <v>19</v>
      </c>
      <c r="L3178" s="5">
        <v>375</v>
      </c>
      <c r="M3178" s="5">
        <v>550</v>
      </c>
      <c r="N3178" s="5">
        <v>64</v>
      </c>
      <c r="O3178" s="6">
        <v>18.146718146718147</v>
      </c>
      <c r="P3178" s="6">
        <v>13.706563706563706</v>
      </c>
      <c r="Q3178" s="6">
        <v>18.211068211068213</v>
      </c>
      <c r="R3178" s="6">
        <v>7.8507078507078507</v>
      </c>
      <c r="S3178" s="6">
        <v>26.19047619047619</v>
      </c>
      <c r="T3178" s="6">
        <v>1.2226512226512227</v>
      </c>
      <c r="U3178" s="6">
        <v>24.131274131274132</v>
      </c>
      <c r="V3178" s="6">
        <v>35.392535392535393</v>
      </c>
      <c r="W3178" s="6">
        <v>4.1184041184041185</v>
      </c>
      <c r="X3178" s="5">
        <v>610</v>
      </c>
      <c r="Y3178" s="5">
        <v>541</v>
      </c>
      <c r="Z3178" s="5">
        <v>86</v>
      </c>
      <c r="AA3178" s="5">
        <v>0</v>
      </c>
      <c r="AB3178" s="5">
        <v>0</v>
      </c>
      <c r="AC3178" s="5">
        <v>0</v>
      </c>
      <c r="AD3178" s="5">
        <v>610</v>
      </c>
      <c r="AE3178" s="5">
        <v>541</v>
      </c>
      <c r="AF3178" s="5">
        <v>86</v>
      </c>
      <c r="AG3178" s="6">
        <v>15.89648798521257</v>
      </c>
      <c r="AH3178" s="6">
        <v>88.688524590163937</v>
      </c>
      <c r="AI3178" s="3"/>
      <c r="AJ3178" s="3"/>
    </row>
    <row r="3179" spans="1:36" hidden="1" x14ac:dyDescent="0.2">
      <c r="A3179" s="1" t="str">
        <f t="shared" si="49"/>
        <v>IpswichBlack Other</v>
      </c>
      <c r="B3179" s="3" t="s">
        <v>491</v>
      </c>
      <c r="C3179" s="3" t="s">
        <v>492</v>
      </c>
      <c r="D3179" s="3" t="s">
        <v>717</v>
      </c>
      <c r="E3179" s="5">
        <v>517</v>
      </c>
      <c r="F3179" s="5">
        <v>135</v>
      </c>
      <c r="G3179" s="5">
        <v>90</v>
      </c>
      <c r="H3179" s="5">
        <v>125</v>
      </c>
      <c r="I3179" s="5">
        <v>42</v>
      </c>
      <c r="J3179" s="5">
        <v>180</v>
      </c>
      <c r="K3179" s="5">
        <v>20</v>
      </c>
      <c r="L3179" s="5">
        <v>144</v>
      </c>
      <c r="M3179" s="5">
        <v>206</v>
      </c>
      <c r="N3179" s="5">
        <v>23</v>
      </c>
      <c r="O3179" s="6">
        <v>26.11218568665377</v>
      </c>
      <c r="P3179" s="6">
        <v>17.408123791102515</v>
      </c>
      <c r="Q3179" s="6">
        <v>24.177949709864603</v>
      </c>
      <c r="R3179" s="6">
        <v>8.123791102514506</v>
      </c>
      <c r="S3179" s="6">
        <v>34.81624758220503</v>
      </c>
      <c r="T3179" s="6">
        <v>3.8684719535783367</v>
      </c>
      <c r="U3179" s="6">
        <v>27.852998065764023</v>
      </c>
      <c r="V3179" s="6">
        <v>39.845261121856865</v>
      </c>
      <c r="W3179" s="6">
        <v>4.4487427466150873</v>
      </c>
      <c r="X3179" s="5">
        <v>239</v>
      </c>
      <c r="Y3179" s="5">
        <v>209</v>
      </c>
      <c r="Z3179" s="5">
        <v>40</v>
      </c>
      <c r="AA3179" s="5">
        <v>0</v>
      </c>
      <c r="AB3179" s="5">
        <v>0</v>
      </c>
      <c r="AC3179" s="5">
        <v>0</v>
      </c>
      <c r="AD3179" s="5">
        <v>239</v>
      </c>
      <c r="AE3179" s="5">
        <v>209</v>
      </c>
      <c r="AF3179" s="5">
        <v>40</v>
      </c>
      <c r="AG3179" s="6">
        <v>19.138755980861244</v>
      </c>
      <c r="AH3179" s="6">
        <v>87.44769874476988</v>
      </c>
      <c r="AI3179" s="3"/>
      <c r="AJ3179" s="3"/>
    </row>
    <row r="3180" spans="1:36" hidden="1" x14ac:dyDescent="0.2">
      <c r="A3180" s="1" t="str">
        <f t="shared" si="49"/>
        <v>IpswichArab</v>
      </c>
      <c r="B3180" s="3" t="s">
        <v>491</v>
      </c>
      <c r="C3180" s="3" t="s">
        <v>492</v>
      </c>
      <c r="D3180" s="3" t="s">
        <v>699</v>
      </c>
      <c r="E3180" s="5">
        <v>151</v>
      </c>
      <c r="F3180" s="5">
        <v>31</v>
      </c>
      <c r="G3180" s="5">
        <v>28</v>
      </c>
      <c r="H3180" s="5">
        <v>32</v>
      </c>
      <c r="I3180" s="5">
        <v>24</v>
      </c>
      <c r="J3180" s="5">
        <v>17</v>
      </c>
      <c r="K3180" s="5">
        <v>3</v>
      </c>
      <c r="L3180" s="5">
        <v>36</v>
      </c>
      <c r="M3180" s="5">
        <v>76</v>
      </c>
      <c r="N3180" s="5">
        <v>18</v>
      </c>
      <c r="O3180" s="6">
        <v>20.52980132450331</v>
      </c>
      <c r="P3180" s="6">
        <v>18.543046357615893</v>
      </c>
      <c r="Q3180" s="6">
        <v>21.192052980132452</v>
      </c>
      <c r="R3180" s="6">
        <v>15.894039735099337</v>
      </c>
      <c r="S3180" s="6">
        <v>11.258278145695364</v>
      </c>
      <c r="T3180" s="6">
        <v>1.9867549668874172</v>
      </c>
      <c r="U3180" s="6">
        <v>23.841059602649008</v>
      </c>
      <c r="V3180" s="6">
        <v>50.331125827814567</v>
      </c>
      <c r="W3180" s="6">
        <v>11.920529801324504</v>
      </c>
      <c r="X3180" s="5">
        <v>97</v>
      </c>
      <c r="Y3180" s="5">
        <v>81</v>
      </c>
      <c r="Z3180" s="5">
        <v>15</v>
      </c>
      <c r="AA3180" s="5">
        <v>0</v>
      </c>
      <c r="AB3180" s="5">
        <v>0</v>
      </c>
      <c r="AC3180" s="5">
        <v>0</v>
      </c>
      <c r="AD3180" s="5">
        <v>97</v>
      </c>
      <c r="AE3180" s="5">
        <v>81</v>
      </c>
      <c r="AF3180" s="5">
        <v>15</v>
      </c>
      <c r="AG3180" s="6">
        <v>18.518518518518519</v>
      </c>
      <c r="AH3180" s="6">
        <v>83.505154639175259</v>
      </c>
      <c r="AI3180" s="3"/>
      <c r="AJ3180" s="3"/>
    </row>
    <row r="3181" spans="1:36" hidden="1" x14ac:dyDescent="0.2">
      <c r="A3181" s="1" t="str">
        <f t="shared" si="49"/>
        <v>IpswichOther</v>
      </c>
      <c r="B3181" s="3" t="s">
        <v>491</v>
      </c>
      <c r="C3181" s="3" t="s">
        <v>492</v>
      </c>
      <c r="D3181" s="3" t="s">
        <v>718</v>
      </c>
      <c r="E3181" s="5">
        <v>985</v>
      </c>
      <c r="F3181" s="5">
        <v>148</v>
      </c>
      <c r="G3181" s="5">
        <v>99</v>
      </c>
      <c r="H3181" s="5">
        <v>161</v>
      </c>
      <c r="I3181" s="5">
        <v>75</v>
      </c>
      <c r="J3181" s="5">
        <v>168</v>
      </c>
      <c r="K3181" s="5">
        <v>19</v>
      </c>
      <c r="L3181" s="5">
        <v>304</v>
      </c>
      <c r="M3181" s="5">
        <v>459</v>
      </c>
      <c r="N3181" s="5">
        <v>47</v>
      </c>
      <c r="O3181" s="6">
        <v>15.025380710659899</v>
      </c>
      <c r="P3181" s="6">
        <v>10.050761421319796</v>
      </c>
      <c r="Q3181" s="6">
        <v>16.345177664974621</v>
      </c>
      <c r="R3181" s="6">
        <v>7.6142131979695433</v>
      </c>
      <c r="S3181" s="6">
        <v>17.055837563451778</v>
      </c>
      <c r="T3181" s="6">
        <v>1.9289340101522843</v>
      </c>
      <c r="U3181" s="6">
        <v>30.862944162436548</v>
      </c>
      <c r="V3181" s="6">
        <v>46.598984771573605</v>
      </c>
      <c r="W3181" s="6">
        <v>4.7715736040609134</v>
      </c>
      <c r="X3181" s="5">
        <v>531</v>
      </c>
      <c r="Y3181" s="5">
        <v>395</v>
      </c>
      <c r="Z3181" s="5">
        <v>75</v>
      </c>
      <c r="AA3181" s="5">
        <v>0</v>
      </c>
      <c r="AB3181" s="5">
        <v>0</v>
      </c>
      <c r="AC3181" s="5">
        <v>0</v>
      </c>
      <c r="AD3181" s="5">
        <v>531</v>
      </c>
      <c r="AE3181" s="5">
        <v>395</v>
      </c>
      <c r="AF3181" s="5">
        <v>75</v>
      </c>
      <c r="AG3181" s="6">
        <v>18.9873417721519</v>
      </c>
      <c r="AH3181" s="6">
        <v>74.387947269303197</v>
      </c>
      <c r="AI3181" s="3"/>
      <c r="AJ3181" s="3"/>
    </row>
    <row r="3182" spans="1:36" x14ac:dyDescent="0.2">
      <c r="A3182" s="1" t="str">
        <f t="shared" si="49"/>
        <v>Isle of WightAll people</v>
      </c>
      <c r="B3182" s="3" t="s">
        <v>135</v>
      </c>
      <c r="C3182" s="3" t="s">
        <v>136</v>
      </c>
      <c r="D3182" s="3" t="s">
        <v>700</v>
      </c>
      <c r="E3182" s="5">
        <v>138265</v>
      </c>
      <c r="F3182" s="5">
        <v>0</v>
      </c>
      <c r="G3182" s="5">
        <v>1980</v>
      </c>
      <c r="H3182" s="5">
        <v>3147</v>
      </c>
      <c r="I3182" s="5">
        <v>0</v>
      </c>
      <c r="J3182" s="5">
        <v>4725</v>
      </c>
      <c r="K3182" s="5">
        <v>10112</v>
      </c>
      <c r="L3182" s="5">
        <v>3099</v>
      </c>
      <c r="M3182" s="5">
        <v>0</v>
      </c>
      <c r="N3182" s="5">
        <v>0</v>
      </c>
      <c r="O3182" s="6">
        <v>0</v>
      </c>
      <c r="P3182" s="6">
        <v>1.432032690847286</v>
      </c>
      <c r="Q3182" s="6">
        <v>2.2760640798466714</v>
      </c>
      <c r="R3182" s="6">
        <v>0</v>
      </c>
      <c r="S3182" s="6">
        <v>3.4173507395219325</v>
      </c>
      <c r="T3182" s="6">
        <v>7.313492206993816</v>
      </c>
      <c r="U3182" s="6">
        <v>2.2413481358261311</v>
      </c>
      <c r="V3182" s="6">
        <v>0</v>
      </c>
      <c r="W3182" s="6">
        <v>0</v>
      </c>
      <c r="X3182" s="5">
        <v>39299</v>
      </c>
      <c r="Y3182" s="5">
        <v>33113</v>
      </c>
      <c r="Z3182" s="5">
        <v>2141</v>
      </c>
      <c r="AA3182" s="5">
        <v>0</v>
      </c>
      <c r="AB3182" s="5">
        <v>0</v>
      </c>
      <c r="AC3182" s="5">
        <v>0</v>
      </c>
      <c r="AD3182" s="5">
        <v>39299</v>
      </c>
      <c r="AE3182" s="5">
        <v>33113</v>
      </c>
      <c r="AF3182" s="5">
        <v>2141</v>
      </c>
      <c r="AG3182" s="6">
        <v>6.4657385316945009</v>
      </c>
      <c r="AH3182" s="6">
        <v>84.259141453981016</v>
      </c>
      <c r="AI3182" s="3"/>
      <c r="AJ3182" s="3"/>
    </row>
    <row r="3183" spans="1:36" hidden="1" x14ac:dyDescent="0.2">
      <c r="A3183" s="1" t="str">
        <f t="shared" si="49"/>
        <v>Isle of WightWhite British</v>
      </c>
      <c r="B3183" s="3" t="s">
        <v>135</v>
      </c>
      <c r="C3183" s="3" t="s">
        <v>136</v>
      </c>
      <c r="D3183" s="3" t="s">
        <v>701</v>
      </c>
      <c r="E3183" s="5">
        <v>131099</v>
      </c>
      <c r="F3183" s="5">
        <v>0</v>
      </c>
      <c r="G3183" s="5">
        <v>1791</v>
      </c>
      <c r="H3183" s="5">
        <v>2907</v>
      </c>
      <c r="I3183" s="5">
        <v>0</v>
      </c>
      <c r="J3183" s="5">
        <v>4426</v>
      </c>
      <c r="K3183" s="5">
        <v>9653</v>
      </c>
      <c r="L3183" s="5">
        <v>2845</v>
      </c>
      <c r="M3183" s="5">
        <v>0</v>
      </c>
      <c r="N3183" s="5">
        <v>0</v>
      </c>
      <c r="O3183" s="6">
        <v>0</v>
      </c>
      <c r="P3183" s="6">
        <v>1.3661431437310734</v>
      </c>
      <c r="Q3183" s="6">
        <v>2.2174082182167676</v>
      </c>
      <c r="R3183" s="6">
        <v>0</v>
      </c>
      <c r="S3183" s="6">
        <v>3.3760745696000733</v>
      </c>
      <c r="T3183" s="6">
        <v>7.3631377813713303</v>
      </c>
      <c r="U3183" s="6">
        <v>2.1701157140786735</v>
      </c>
      <c r="V3183" s="6">
        <v>0</v>
      </c>
      <c r="W3183" s="6">
        <v>0</v>
      </c>
      <c r="X3183" s="5">
        <v>36393</v>
      </c>
      <c r="Y3183" s="5">
        <v>30800</v>
      </c>
      <c r="Z3183" s="5">
        <v>2000</v>
      </c>
      <c r="AA3183" s="5">
        <v>0</v>
      </c>
      <c r="AB3183" s="5">
        <v>0</v>
      </c>
      <c r="AC3183" s="5">
        <v>0</v>
      </c>
      <c r="AD3183" s="5">
        <v>36393</v>
      </c>
      <c r="AE3183" s="5">
        <v>30800</v>
      </c>
      <c r="AF3183" s="5">
        <v>2000</v>
      </c>
      <c r="AG3183" s="6">
        <v>6.4935064935064934</v>
      </c>
      <c r="AH3183" s="6">
        <v>84.631659934602808</v>
      </c>
      <c r="AI3183" s="3"/>
      <c r="AJ3183" s="3"/>
    </row>
    <row r="3184" spans="1:36" hidden="1" x14ac:dyDescent="0.2">
      <c r="A3184" s="1" t="str">
        <f t="shared" si="49"/>
        <v>Isle of WightMinorities - all other than White British</v>
      </c>
      <c r="B3184" s="3" t="s">
        <v>135</v>
      </c>
      <c r="C3184" s="3" t="s">
        <v>136</v>
      </c>
      <c r="D3184" s="3" t="s">
        <v>702</v>
      </c>
      <c r="E3184" s="5">
        <v>7166</v>
      </c>
      <c r="F3184" s="5">
        <v>0</v>
      </c>
      <c r="G3184" s="5">
        <v>189</v>
      </c>
      <c r="H3184" s="5">
        <v>240</v>
      </c>
      <c r="I3184" s="5">
        <v>0</v>
      </c>
      <c r="J3184" s="5">
        <v>299</v>
      </c>
      <c r="K3184" s="5">
        <v>459</v>
      </c>
      <c r="L3184" s="5">
        <v>254</v>
      </c>
      <c r="M3184" s="5">
        <v>0</v>
      </c>
      <c r="N3184" s="5">
        <v>0</v>
      </c>
      <c r="O3184" s="6">
        <v>0</v>
      </c>
      <c r="P3184" s="6">
        <v>2.637454646943902</v>
      </c>
      <c r="Q3184" s="6">
        <v>3.3491487580240022</v>
      </c>
      <c r="R3184" s="6">
        <v>0</v>
      </c>
      <c r="S3184" s="6">
        <v>4.1724811610382364</v>
      </c>
      <c r="T3184" s="6">
        <v>6.4052469997209043</v>
      </c>
      <c r="U3184" s="6">
        <v>3.5445157689087359</v>
      </c>
      <c r="V3184" s="6">
        <v>0</v>
      </c>
      <c r="W3184" s="6">
        <v>0</v>
      </c>
      <c r="X3184" s="5">
        <v>2906</v>
      </c>
      <c r="Y3184" s="5">
        <v>2313</v>
      </c>
      <c r="Z3184" s="5">
        <v>141</v>
      </c>
      <c r="AA3184" s="5">
        <v>0</v>
      </c>
      <c r="AB3184" s="5">
        <v>0</v>
      </c>
      <c r="AC3184" s="5">
        <v>0</v>
      </c>
      <c r="AD3184" s="5">
        <v>2906</v>
      </c>
      <c r="AE3184" s="5">
        <v>2313</v>
      </c>
      <c r="AF3184" s="5">
        <v>141</v>
      </c>
      <c r="AG3184" s="6">
        <v>6.0959792477302202</v>
      </c>
      <c r="AH3184" s="6">
        <v>79.593943565037847</v>
      </c>
      <c r="AI3184" s="3"/>
      <c r="AJ3184" s="3"/>
    </row>
    <row r="3185" spans="1:36" hidden="1" x14ac:dyDescent="0.2">
      <c r="A3185" s="1" t="str">
        <f t="shared" si="49"/>
        <v>Isle of WightWhite Irish</v>
      </c>
      <c r="B3185" s="3" t="s">
        <v>135</v>
      </c>
      <c r="C3185" s="3" t="s">
        <v>136</v>
      </c>
      <c r="D3185" s="3" t="s">
        <v>703</v>
      </c>
      <c r="E3185" s="5">
        <v>747</v>
      </c>
      <c r="F3185" s="5">
        <v>0</v>
      </c>
      <c r="G3185" s="5">
        <v>11</v>
      </c>
      <c r="H3185" s="5">
        <v>19</v>
      </c>
      <c r="I3185" s="5">
        <v>0</v>
      </c>
      <c r="J3185" s="5">
        <v>15</v>
      </c>
      <c r="K3185" s="5">
        <v>35</v>
      </c>
      <c r="L3185" s="5">
        <v>20</v>
      </c>
      <c r="M3185" s="5">
        <v>0</v>
      </c>
      <c r="N3185" s="5">
        <v>0</v>
      </c>
      <c r="O3185" s="6">
        <v>0</v>
      </c>
      <c r="P3185" s="6">
        <v>1.4725568942436413</v>
      </c>
      <c r="Q3185" s="6">
        <v>2.5435073627844713</v>
      </c>
      <c r="R3185" s="6">
        <v>0</v>
      </c>
      <c r="S3185" s="6">
        <v>2.0080321285140563</v>
      </c>
      <c r="T3185" s="6">
        <v>4.6854082998661308</v>
      </c>
      <c r="U3185" s="6">
        <v>2.677376171352075</v>
      </c>
      <c r="V3185" s="6">
        <v>0</v>
      </c>
      <c r="W3185" s="6">
        <v>0</v>
      </c>
      <c r="X3185" s="5">
        <v>209</v>
      </c>
      <c r="Y3185" s="5">
        <v>168</v>
      </c>
      <c r="Z3185" s="5">
        <v>11</v>
      </c>
      <c r="AA3185" s="5">
        <v>0</v>
      </c>
      <c r="AB3185" s="5">
        <v>0</v>
      </c>
      <c r="AC3185" s="5">
        <v>0</v>
      </c>
      <c r="AD3185" s="5">
        <v>209</v>
      </c>
      <c r="AE3185" s="5">
        <v>168</v>
      </c>
      <c r="AF3185" s="5">
        <v>11</v>
      </c>
      <c r="AG3185" s="6">
        <v>6.5476190476190474</v>
      </c>
      <c r="AH3185" s="6">
        <v>80.382775119617222</v>
      </c>
      <c r="AI3185" s="3"/>
      <c r="AJ3185" s="3"/>
    </row>
    <row r="3186" spans="1:36" hidden="1" x14ac:dyDescent="0.2">
      <c r="A3186" s="1" t="str">
        <f t="shared" si="49"/>
        <v>Isle of WightWhite Gyspy or Irish Traveller</v>
      </c>
      <c r="B3186" s="3" t="s">
        <v>135</v>
      </c>
      <c r="C3186" s="3" t="s">
        <v>136</v>
      </c>
      <c r="D3186" s="3" t="s">
        <v>704</v>
      </c>
      <c r="E3186" s="5">
        <v>94</v>
      </c>
      <c r="F3186" s="5">
        <v>0</v>
      </c>
      <c r="G3186" s="5">
        <v>0</v>
      </c>
      <c r="H3186" s="5">
        <v>3</v>
      </c>
      <c r="I3186" s="5">
        <v>0</v>
      </c>
      <c r="J3186" s="5">
        <v>2</v>
      </c>
      <c r="K3186" s="5">
        <v>15</v>
      </c>
      <c r="L3186" s="5">
        <v>3</v>
      </c>
      <c r="M3186" s="5">
        <v>0</v>
      </c>
      <c r="N3186" s="5">
        <v>0</v>
      </c>
      <c r="O3186" s="6">
        <v>0</v>
      </c>
      <c r="P3186" s="6">
        <v>0</v>
      </c>
      <c r="Q3186" s="6">
        <v>3.1914893617021276</v>
      </c>
      <c r="R3186" s="6">
        <v>0</v>
      </c>
      <c r="S3186" s="6">
        <v>2.1276595744680851</v>
      </c>
      <c r="T3186" s="6">
        <v>15.957446808510639</v>
      </c>
      <c r="U3186" s="6">
        <v>3.1914893617021276</v>
      </c>
      <c r="V3186" s="6">
        <v>0</v>
      </c>
      <c r="W3186" s="6">
        <v>0</v>
      </c>
      <c r="X3186" s="5">
        <v>63</v>
      </c>
      <c r="Y3186" s="5">
        <v>30</v>
      </c>
      <c r="Z3186" s="5">
        <v>5</v>
      </c>
      <c r="AA3186" s="5">
        <v>0</v>
      </c>
      <c r="AB3186" s="5">
        <v>0</v>
      </c>
      <c r="AC3186" s="5">
        <v>0</v>
      </c>
      <c r="AD3186" s="5">
        <v>63</v>
      </c>
      <c r="AE3186" s="5">
        <v>30</v>
      </c>
      <c r="AF3186" s="5">
        <v>5</v>
      </c>
      <c r="AG3186" s="6">
        <v>16.666666666666668</v>
      </c>
      <c r="AH3186" s="6">
        <v>47.61904761904762</v>
      </c>
      <c r="AI3186" s="3"/>
      <c r="AJ3186" s="3"/>
    </row>
    <row r="3187" spans="1:36" hidden="1" x14ac:dyDescent="0.2">
      <c r="A3187" s="1" t="str">
        <f t="shared" si="49"/>
        <v>Isle of WightWhite Other</v>
      </c>
      <c r="B3187" s="3" t="s">
        <v>135</v>
      </c>
      <c r="C3187" s="3" t="s">
        <v>136</v>
      </c>
      <c r="D3187" s="3" t="s">
        <v>705</v>
      </c>
      <c r="E3187" s="5">
        <v>2605</v>
      </c>
      <c r="F3187" s="5">
        <v>0</v>
      </c>
      <c r="G3187" s="5">
        <v>32</v>
      </c>
      <c r="H3187" s="5">
        <v>97</v>
      </c>
      <c r="I3187" s="5">
        <v>0</v>
      </c>
      <c r="J3187" s="5">
        <v>56</v>
      </c>
      <c r="K3187" s="5">
        <v>146</v>
      </c>
      <c r="L3187" s="5">
        <v>121</v>
      </c>
      <c r="M3187" s="5">
        <v>0</v>
      </c>
      <c r="N3187" s="5">
        <v>0</v>
      </c>
      <c r="O3187" s="6">
        <v>0</v>
      </c>
      <c r="P3187" s="6">
        <v>1.2284069097888675</v>
      </c>
      <c r="Q3187" s="6">
        <v>3.7236084452975047</v>
      </c>
      <c r="R3187" s="6">
        <v>0</v>
      </c>
      <c r="S3187" s="6">
        <v>2.1497120921305184</v>
      </c>
      <c r="T3187" s="6">
        <v>5.6046065259117084</v>
      </c>
      <c r="U3187" s="6">
        <v>4.6449136276391556</v>
      </c>
      <c r="V3187" s="6">
        <v>0</v>
      </c>
      <c r="W3187" s="6">
        <v>0</v>
      </c>
      <c r="X3187" s="5">
        <v>1213</v>
      </c>
      <c r="Y3187" s="5">
        <v>1039</v>
      </c>
      <c r="Z3187" s="5">
        <v>54</v>
      </c>
      <c r="AA3187" s="5">
        <v>0</v>
      </c>
      <c r="AB3187" s="5">
        <v>0</v>
      </c>
      <c r="AC3187" s="5">
        <v>0</v>
      </c>
      <c r="AD3187" s="5">
        <v>1213</v>
      </c>
      <c r="AE3187" s="5">
        <v>1039</v>
      </c>
      <c r="AF3187" s="5">
        <v>54</v>
      </c>
      <c r="AG3187" s="6">
        <v>5.1973051010587099</v>
      </c>
      <c r="AH3187" s="6">
        <v>85.655399835119539</v>
      </c>
      <c r="AI3187" s="3"/>
      <c r="AJ3187" s="3"/>
    </row>
    <row r="3188" spans="1:36" hidden="1" x14ac:dyDescent="0.2">
      <c r="A3188" s="1" t="str">
        <f t="shared" si="49"/>
        <v>Isle of WightMixed White and Black Caribbean</v>
      </c>
      <c r="B3188" s="3" t="s">
        <v>135</v>
      </c>
      <c r="C3188" s="3" t="s">
        <v>136</v>
      </c>
      <c r="D3188" s="3" t="s">
        <v>706</v>
      </c>
      <c r="E3188" s="5">
        <v>507</v>
      </c>
      <c r="F3188" s="5">
        <v>0</v>
      </c>
      <c r="G3188" s="5">
        <v>14</v>
      </c>
      <c r="H3188" s="5">
        <v>19</v>
      </c>
      <c r="I3188" s="5">
        <v>0</v>
      </c>
      <c r="J3188" s="5">
        <v>36</v>
      </c>
      <c r="K3188" s="5">
        <v>33</v>
      </c>
      <c r="L3188" s="5">
        <v>16</v>
      </c>
      <c r="M3188" s="5">
        <v>0</v>
      </c>
      <c r="N3188" s="5">
        <v>0</v>
      </c>
      <c r="O3188" s="6">
        <v>0</v>
      </c>
      <c r="P3188" s="6">
        <v>2.7613412228796843</v>
      </c>
      <c r="Q3188" s="6">
        <v>3.747534516765286</v>
      </c>
      <c r="R3188" s="6">
        <v>0</v>
      </c>
      <c r="S3188" s="6">
        <v>7.1005917159763312</v>
      </c>
      <c r="T3188" s="6">
        <v>6.5088757396449708</v>
      </c>
      <c r="U3188" s="6">
        <v>3.1558185404339252</v>
      </c>
      <c r="V3188" s="6">
        <v>0</v>
      </c>
      <c r="W3188" s="6">
        <v>0</v>
      </c>
      <c r="X3188" s="5">
        <v>118</v>
      </c>
      <c r="Y3188" s="5">
        <v>71</v>
      </c>
      <c r="Z3188" s="5">
        <v>12</v>
      </c>
      <c r="AA3188" s="5">
        <v>0</v>
      </c>
      <c r="AB3188" s="5">
        <v>0</v>
      </c>
      <c r="AC3188" s="5">
        <v>0</v>
      </c>
      <c r="AD3188" s="5">
        <v>118</v>
      </c>
      <c r="AE3188" s="5">
        <v>71</v>
      </c>
      <c r="AF3188" s="5">
        <v>12</v>
      </c>
      <c r="AG3188" s="6">
        <v>16.901408450704224</v>
      </c>
      <c r="AH3188" s="6">
        <v>60.16949152542373</v>
      </c>
      <c r="AI3188" s="3"/>
      <c r="AJ3188" s="3"/>
    </row>
    <row r="3189" spans="1:36" hidden="1" x14ac:dyDescent="0.2">
      <c r="A3189" s="1" t="str">
        <f t="shared" si="49"/>
        <v>Isle of WightMixed White and Black African</v>
      </c>
      <c r="B3189" s="3" t="s">
        <v>135</v>
      </c>
      <c r="C3189" s="3" t="s">
        <v>136</v>
      </c>
      <c r="D3189" s="3" t="s">
        <v>707</v>
      </c>
      <c r="E3189" s="5">
        <v>123</v>
      </c>
      <c r="F3189" s="5">
        <v>0</v>
      </c>
      <c r="G3189" s="5">
        <v>0</v>
      </c>
      <c r="H3189" s="5">
        <v>2</v>
      </c>
      <c r="I3189" s="5">
        <v>0</v>
      </c>
      <c r="J3189" s="5">
        <v>0</v>
      </c>
      <c r="K3189" s="5">
        <v>10</v>
      </c>
      <c r="L3189" s="5">
        <v>1</v>
      </c>
      <c r="M3189" s="5">
        <v>0</v>
      </c>
      <c r="N3189" s="5">
        <v>0</v>
      </c>
      <c r="O3189" s="6">
        <v>0</v>
      </c>
      <c r="P3189" s="6">
        <v>0</v>
      </c>
      <c r="Q3189" s="6">
        <v>1.6260162601626016</v>
      </c>
      <c r="R3189" s="6">
        <v>0</v>
      </c>
      <c r="S3189" s="6">
        <v>0</v>
      </c>
      <c r="T3189" s="6">
        <v>8.1300813008130088</v>
      </c>
      <c r="U3189" s="6">
        <v>0.81300813008130079</v>
      </c>
      <c r="V3189" s="6">
        <v>0</v>
      </c>
      <c r="W3189" s="6">
        <v>0</v>
      </c>
      <c r="X3189" s="5">
        <v>22</v>
      </c>
      <c r="Y3189" s="5">
        <v>17</v>
      </c>
      <c r="Z3189" s="5">
        <v>2</v>
      </c>
      <c r="AA3189" s="5">
        <v>0</v>
      </c>
      <c r="AB3189" s="5">
        <v>0</v>
      </c>
      <c r="AC3189" s="5">
        <v>0</v>
      </c>
      <c r="AD3189" s="5">
        <v>22</v>
      </c>
      <c r="AE3189" s="5">
        <v>17</v>
      </c>
      <c r="AF3189" s="5">
        <v>2</v>
      </c>
      <c r="AG3189" s="6">
        <v>11.764705882352942</v>
      </c>
      <c r="AH3189" s="6">
        <v>77.272727272727266</v>
      </c>
      <c r="AI3189" s="3"/>
      <c r="AJ3189" s="3"/>
    </row>
    <row r="3190" spans="1:36" hidden="1" x14ac:dyDescent="0.2">
      <c r="A3190" s="1" t="str">
        <f t="shared" si="49"/>
        <v>Isle of WightMixed White and Asian</v>
      </c>
      <c r="B3190" s="3" t="s">
        <v>135</v>
      </c>
      <c r="C3190" s="3" t="s">
        <v>136</v>
      </c>
      <c r="D3190" s="3" t="s">
        <v>708</v>
      </c>
      <c r="E3190" s="5">
        <v>738</v>
      </c>
      <c r="F3190" s="5">
        <v>0</v>
      </c>
      <c r="G3190" s="5">
        <v>79</v>
      </c>
      <c r="H3190" s="5">
        <v>18</v>
      </c>
      <c r="I3190" s="5">
        <v>0</v>
      </c>
      <c r="J3190" s="5">
        <v>83</v>
      </c>
      <c r="K3190" s="5">
        <v>36</v>
      </c>
      <c r="L3190" s="5">
        <v>12</v>
      </c>
      <c r="M3190" s="5">
        <v>0</v>
      </c>
      <c r="N3190" s="5">
        <v>0</v>
      </c>
      <c r="O3190" s="6">
        <v>0</v>
      </c>
      <c r="P3190" s="6">
        <v>10.704607046070461</v>
      </c>
      <c r="Q3190" s="6">
        <v>2.4390243902439024</v>
      </c>
      <c r="R3190" s="6">
        <v>0</v>
      </c>
      <c r="S3190" s="6">
        <v>11.246612466124661</v>
      </c>
      <c r="T3190" s="6">
        <v>4.8780487804878048</v>
      </c>
      <c r="U3190" s="6">
        <v>1.6260162601626016</v>
      </c>
      <c r="V3190" s="6">
        <v>0</v>
      </c>
      <c r="W3190" s="6">
        <v>0</v>
      </c>
      <c r="X3190" s="5">
        <v>129</v>
      </c>
      <c r="Y3190" s="5">
        <v>109</v>
      </c>
      <c r="Z3190" s="5">
        <v>6</v>
      </c>
      <c r="AA3190" s="5">
        <v>0</v>
      </c>
      <c r="AB3190" s="5">
        <v>0</v>
      </c>
      <c r="AC3190" s="5">
        <v>0</v>
      </c>
      <c r="AD3190" s="5">
        <v>129</v>
      </c>
      <c r="AE3190" s="5">
        <v>109</v>
      </c>
      <c r="AF3190" s="5">
        <v>6</v>
      </c>
      <c r="AG3190" s="6">
        <v>5.5045871559633026</v>
      </c>
      <c r="AH3190" s="6">
        <v>84.496124031007753</v>
      </c>
      <c r="AI3190" s="3"/>
      <c r="AJ3190" s="3"/>
    </row>
    <row r="3191" spans="1:36" hidden="1" x14ac:dyDescent="0.2">
      <c r="A3191" s="1" t="str">
        <f t="shared" si="49"/>
        <v>Isle of WightMixed Other</v>
      </c>
      <c r="B3191" s="3" t="s">
        <v>135</v>
      </c>
      <c r="C3191" s="3" t="s">
        <v>136</v>
      </c>
      <c r="D3191" s="3" t="s">
        <v>709</v>
      </c>
      <c r="E3191" s="5">
        <v>341</v>
      </c>
      <c r="F3191" s="5">
        <v>0</v>
      </c>
      <c r="G3191" s="5">
        <v>7</v>
      </c>
      <c r="H3191" s="5">
        <v>22</v>
      </c>
      <c r="I3191" s="5">
        <v>0</v>
      </c>
      <c r="J3191" s="5">
        <v>12</v>
      </c>
      <c r="K3191" s="5">
        <v>21</v>
      </c>
      <c r="L3191" s="5">
        <v>22</v>
      </c>
      <c r="M3191" s="5">
        <v>0</v>
      </c>
      <c r="N3191" s="5">
        <v>0</v>
      </c>
      <c r="O3191" s="6">
        <v>0</v>
      </c>
      <c r="P3191" s="6">
        <v>2.0527859237536656</v>
      </c>
      <c r="Q3191" s="6">
        <v>6.4516129032258061</v>
      </c>
      <c r="R3191" s="6">
        <v>0</v>
      </c>
      <c r="S3191" s="6">
        <v>3.5190615835777126</v>
      </c>
      <c r="T3191" s="6">
        <v>6.1583577712609969</v>
      </c>
      <c r="U3191" s="6">
        <v>6.4516129032258061</v>
      </c>
      <c r="V3191" s="6">
        <v>0</v>
      </c>
      <c r="W3191" s="6">
        <v>0</v>
      </c>
      <c r="X3191" s="5">
        <v>114</v>
      </c>
      <c r="Y3191" s="5">
        <v>65</v>
      </c>
      <c r="Z3191" s="5">
        <v>7</v>
      </c>
      <c r="AA3191" s="5">
        <v>0</v>
      </c>
      <c r="AB3191" s="5">
        <v>0</v>
      </c>
      <c r="AC3191" s="5">
        <v>0</v>
      </c>
      <c r="AD3191" s="5">
        <v>114</v>
      </c>
      <c r="AE3191" s="5">
        <v>65</v>
      </c>
      <c r="AF3191" s="5">
        <v>7</v>
      </c>
      <c r="AG3191" s="6">
        <v>10.76923076923077</v>
      </c>
      <c r="AH3191" s="6">
        <v>57.017543859649123</v>
      </c>
      <c r="AI3191" s="3"/>
      <c r="AJ3191" s="3"/>
    </row>
    <row r="3192" spans="1:36" hidden="1" x14ac:dyDescent="0.2">
      <c r="A3192" s="1" t="str">
        <f t="shared" si="49"/>
        <v>Isle of WightIndian</v>
      </c>
      <c r="B3192" s="3" t="s">
        <v>135</v>
      </c>
      <c r="C3192" s="3" t="s">
        <v>136</v>
      </c>
      <c r="D3192" s="3" t="s">
        <v>710</v>
      </c>
      <c r="E3192" s="5">
        <v>435</v>
      </c>
      <c r="F3192" s="5">
        <v>0</v>
      </c>
      <c r="G3192" s="5">
        <v>36</v>
      </c>
      <c r="H3192" s="5">
        <v>18</v>
      </c>
      <c r="I3192" s="5">
        <v>0</v>
      </c>
      <c r="J3192" s="5">
        <v>45</v>
      </c>
      <c r="K3192" s="5">
        <v>30</v>
      </c>
      <c r="L3192" s="5">
        <v>18</v>
      </c>
      <c r="M3192" s="5">
        <v>0</v>
      </c>
      <c r="N3192" s="5">
        <v>0</v>
      </c>
      <c r="O3192" s="6">
        <v>0</v>
      </c>
      <c r="P3192" s="6">
        <v>8.2758620689655178</v>
      </c>
      <c r="Q3192" s="6">
        <v>4.1379310344827589</v>
      </c>
      <c r="R3192" s="6">
        <v>0</v>
      </c>
      <c r="S3192" s="6">
        <v>10.344827586206897</v>
      </c>
      <c r="T3192" s="6">
        <v>6.8965517241379306</v>
      </c>
      <c r="U3192" s="6">
        <v>4.1379310344827589</v>
      </c>
      <c r="V3192" s="6">
        <v>0</v>
      </c>
      <c r="W3192" s="6">
        <v>0</v>
      </c>
      <c r="X3192" s="5">
        <v>226</v>
      </c>
      <c r="Y3192" s="5">
        <v>198</v>
      </c>
      <c r="Z3192" s="5">
        <v>4</v>
      </c>
      <c r="AA3192" s="5">
        <v>0</v>
      </c>
      <c r="AB3192" s="5">
        <v>0</v>
      </c>
      <c r="AC3192" s="5">
        <v>0</v>
      </c>
      <c r="AD3192" s="5">
        <v>226</v>
      </c>
      <c r="AE3192" s="5">
        <v>198</v>
      </c>
      <c r="AF3192" s="5">
        <v>4</v>
      </c>
      <c r="AG3192" s="6">
        <v>2.0202020202020203</v>
      </c>
      <c r="AH3192" s="6">
        <v>87.610619469026545</v>
      </c>
      <c r="AI3192" s="3"/>
      <c r="AJ3192" s="3"/>
    </row>
    <row r="3193" spans="1:36" hidden="1" x14ac:dyDescent="0.2">
      <c r="A3193" s="1" t="str">
        <f t="shared" si="49"/>
        <v>Isle of WightPakistani</v>
      </c>
      <c r="B3193" s="3" t="s">
        <v>135</v>
      </c>
      <c r="C3193" s="3" t="s">
        <v>136</v>
      </c>
      <c r="D3193" s="3" t="s">
        <v>711</v>
      </c>
      <c r="E3193" s="5">
        <v>80</v>
      </c>
      <c r="F3193" s="5">
        <v>0</v>
      </c>
      <c r="G3193" s="5">
        <v>0</v>
      </c>
      <c r="H3193" s="5">
        <v>0</v>
      </c>
      <c r="I3193" s="5">
        <v>0</v>
      </c>
      <c r="J3193" s="5">
        <v>0</v>
      </c>
      <c r="K3193" s="5">
        <v>9</v>
      </c>
      <c r="L3193" s="5">
        <v>0</v>
      </c>
      <c r="M3193" s="5">
        <v>0</v>
      </c>
      <c r="N3193" s="5">
        <v>0</v>
      </c>
      <c r="O3193" s="6">
        <v>0</v>
      </c>
      <c r="P3193" s="6">
        <v>0</v>
      </c>
      <c r="Q3193" s="6">
        <v>0</v>
      </c>
      <c r="R3193" s="6">
        <v>0</v>
      </c>
      <c r="S3193" s="6">
        <v>0</v>
      </c>
      <c r="T3193" s="6">
        <v>11.25</v>
      </c>
      <c r="U3193" s="6">
        <v>0</v>
      </c>
      <c r="V3193" s="6">
        <v>0</v>
      </c>
      <c r="W3193" s="6">
        <v>0</v>
      </c>
      <c r="X3193" s="5">
        <v>53</v>
      </c>
      <c r="Y3193" s="5">
        <v>39</v>
      </c>
      <c r="Z3193" s="5">
        <v>4</v>
      </c>
      <c r="AA3193" s="5">
        <v>0</v>
      </c>
      <c r="AB3193" s="5">
        <v>0</v>
      </c>
      <c r="AC3193" s="5">
        <v>0</v>
      </c>
      <c r="AD3193" s="5">
        <v>53</v>
      </c>
      <c r="AE3193" s="5">
        <v>39</v>
      </c>
      <c r="AF3193" s="5">
        <v>4</v>
      </c>
      <c r="AG3193" s="6">
        <v>10.256410256410257</v>
      </c>
      <c r="AH3193" s="6">
        <v>73.584905660377359</v>
      </c>
      <c r="AI3193" s="3"/>
      <c r="AJ3193" s="3"/>
    </row>
    <row r="3194" spans="1:36" hidden="1" x14ac:dyDescent="0.2">
      <c r="A3194" s="1" t="str">
        <f t="shared" si="49"/>
        <v>Isle of WightBangladeshi</v>
      </c>
      <c r="B3194" s="3" t="s">
        <v>135</v>
      </c>
      <c r="C3194" s="3" t="s">
        <v>136</v>
      </c>
      <c r="D3194" s="3" t="s">
        <v>712</v>
      </c>
      <c r="E3194" s="5">
        <v>131</v>
      </c>
      <c r="F3194" s="5">
        <v>0</v>
      </c>
      <c r="G3194" s="5">
        <v>0</v>
      </c>
      <c r="H3194" s="5">
        <v>4</v>
      </c>
      <c r="I3194" s="5">
        <v>0</v>
      </c>
      <c r="J3194" s="5">
        <v>3</v>
      </c>
      <c r="K3194" s="5">
        <v>11</v>
      </c>
      <c r="L3194" s="5">
        <v>5</v>
      </c>
      <c r="M3194" s="5">
        <v>0</v>
      </c>
      <c r="N3194" s="5">
        <v>0</v>
      </c>
      <c r="O3194" s="6">
        <v>0</v>
      </c>
      <c r="P3194" s="6">
        <v>0</v>
      </c>
      <c r="Q3194" s="6">
        <v>3.053435114503817</v>
      </c>
      <c r="R3194" s="6">
        <v>0</v>
      </c>
      <c r="S3194" s="6">
        <v>2.2900763358778624</v>
      </c>
      <c r="T3194" s="6">
        <v>8.3969465648854964</v>
      </c>
      <c r="U3194" s="6">
        <v>3.8167938931297711</v>
      </c>
      <c r="V3194" s="6">
        <v>0</v>
      </c>
      <c r="W3194" s="6">
        <v>0</v>
      </c>
      <c r="X3194" s="5">
        <v>62</v>
      </c>
      <c r="Y3194" s="5">
        <v>43</v>
      </c>
      <c r="Z3194" s="5">
        <v>1</v>
      </c>
      <c r="AA3194" s="5">
        <v>0</v>
      </c>
      <c r="AB3194" s="5">
        <v>0</v>
      </c>
      <c r="AC3194" s="5">
        <v>0</v>
      </c>
      <c r="AD3194" s="5">
        <v>62</v>
      </c>
      <c r="AE3194" s="5">
        <v>43</v>
      </c>
      <c r="AF3194" s="5">
        <v>1</v>
      </c>
      <c r="AG3194" s="6">
        <v>2.3255813953488373</v>
      </c>
      <c r="AH3194" s="6">
        <v>69.354838709677423</v>
      </c>
      <c r="AI3194" s="3"/>
      <c r="AJ3194" s="3"/>
    </row>
    <row r="3195" spans="1:36" hidden="1" x14ac:dyDescent="0.2">
      <c r="A3195" s="1" t="str">
        <f t="shared" si="49"/>
        <v>Isle of WightChinese</v>
      </c>
      <c r="B3195" s="3" t="s">
        <v>135</v>
      </c>
      <c r="C3195" s="3" t="s">
        <v>136</v>
      </c>
      <c r="D3195" s="3" t="s">
        <v>713</v>
      </c>
      <c r="E3195" s="5">
        <v>219</v>
      </c>
      <c r="F3195" s="5">
        <v>0</v>
      </c>
      <c r="G3195" s="5">
        <v>1</v>
      </c>
      <c r="H3195" s="5">
        <v>9</v>
      </c>
      <c r="I3195" s="5">
        <v>0</v>
      </c>
      <c r="J3195" s="5">
        <v>3</v>
      </c>
      <c r="K3195" s="5">
        <v>12</v>
      </c>
      <c r="L3195" s="5">
        <v>6</v>
      </c>
      <c r="M3195" s="5">
        <v>0</v>
      </c>
      <c r="N3195" s="5">
        <v>0</v>
      </c>
      <c r="O3195" s="6">
        <v>0</v>
      </c>
      <c r="P3195" s="6">
        <v>0.45662100456621002</v>
      </c>
      <c r="Q3195" s="6">
        <v>4.1095890410958908</v>
      </c>
      <c r="R3195" s="6">
        <v>0</v>
      </c>
      <c r="S3195" s="6">
        <v>1.3698630136986301</v>
      </c>
      <c r="T3195" s="6">
        <v>5.4794520547945202</v>
      </c>
      <c r="U3195" s="6">
        <v>2.7397260273972601</v>
      </c>
      <c r="V3195" s="6">
        <v>0</v>
      </c>
      <c r="W3195" s="6">
        <v>0</v>
      </c>
      <c r="X3195" s="5">
        <v>108</v>
      </c>
      <c r="Y3195" s="5">
        <v>95</v>
      </c>
      <c r="Z3195" s="5">
        <v>7</v>
      </c>
      <c r="AA3195" s="5">
        <v>0</v>
      </c>
      <c r="AB3195" s="5">
        <v>0</v>
      </c>
      <c r="AC3195" s="5">
        <v>0</v>
      </c>
      <c r="AD3195" s="5">
        <v>108</v>
      </c>
      <c r="AE3195" s="5">
        <v>95</v>
      </c>
      <c r="AF3195" s="5">
        <v>7</v>
      </c>
      <c r="AG3195" s="6">
        <v>7.3684210526315788</v>
      </c>
      <c r="AH3195" s="6">
        <v>87.962962962962962</v>
      </c>
      <c r="AI3195" s="3"/>
      <c r="AJ3195" s="3"/>
    </row>
    <row r="3196" spans="1:36" hidden="1" x14ac:dyDescent="0.2">
      <c r="A3196" s="1" t="str">
        <f t="shared" si="49"/>
        <v>Isle of WightAsian Other</v>
      </c>
      <c r="B3196" s="3" t="s">
        <v>135</v>
      </c>
      <c r="C3196" s="3" t="s">
        <v>136</v>
      </c>
      <c r="D3196" s="3" t="s">
        <v>714</v>
      </c>
      <c r="E3196" s="5">
        <v>649</v>
      </c>
      <c r="F3196" s="5">
        <v>0</v>
      </c>
      <c r="G3196" s="5">
        <v>6</v>
      </c>
      <c r="H3196" s="5">
        <v>15</v>
      </c>
      <c r="I3196" s="5">
        <v>0</v>
      </c>
      <c r="J3196" s="5">
        <v>36</v>
      </c>
      <c r="K3196" s="5">
        <v>35</v>
      </c>
      <c r="L3196" s="5">
        <v>21</v>
      </c>
      <c r="M3196" s="5">
        <v>0</v>
      </c>
      <c r="N3196" s="5">
        <v>0</v>
      </c>
      <c r="O3196" s="6">
        <v>0</v>
      </c>
      <c r="P3196" s="6">
        <v>0.92449922958397535</v>
      </c>
      <c r="Q3196" s="6">
        <v>2.3112480739599386</v>
      </c>
      <c r="R3196" s="6">
        <v>0</v>
      </c>
      <c r="S3196" s="6">
        <v>5.5469953775038521</v>
      </c>
      <c r="T3196" s="6">
        <v>5.3929121725731894</v>
      </c>
      <c r="U3196" s="6">
        <v>3.2357473035439139</v>
      </c>
      <c r="V3196" s="6">
        <v>0</v>
      </c>
      <c r="W3196" s="6">
        <v>0</v>
      </c>
      <c r="X3196" s="5">
        <v>315</v>
      </c>
      <c r="Y3196" s="5">
        <v>282</v>
      </c>
      <c r="Z3196" s="5">
        <v>13</v>
      </c>
      <c r="AA3196" s="5">
        <v>0</v>
      </c>
      <c r="AB3196" s="5">
        <v>0</v>
      </c>
      <c r="AC3196" s="5">
        <v>0</v>
      </c>
      <c r="AD3196" s="5">
        <v>315</v>
      </c>
      <c r="AE3196" s="5">
        <v>282</v>
      </c>
      <c r="AF3196" s="5">
        <v>13</v>
      </c>
      <c r="AG3196" s="6">
        <v>4.6099290780141846</v>
      </c>
      <c r="AH3196" s="6">
        <v>89.523809523809518</v>
      </c>
      <c r="AI3196" s="3"/>
      <c r="AJ3196" s="3"/>
    </row>
    <row r="3197" spans="1:36" hidden="1" x14ac:dyDescent="0.2">
      <c r="A3197" s="1" t="str">
        <f t="shared" si="49"/>
        <v>Isle of WightBlack African</v>
      </c>
      <c r="B3197" s="3" t="s">
        <v>135</v>
      </c>
      <c r="C3197" s="3" t="s">
        <v>136</v>
      </c>
      <c r="D3197" s="3" t="s">
        <v>715</v>
      </c>
      <c r="E3197" s="5">
        <v>141</v>
      </c>
      <c r="F3197" s="5">
        <v>0</v>
      </c>
      <c r="G3197" s="5">
        <v>1</v>
      </c>
      <c r="H3197" s="5">
        <v>3</v>
      </c>
      <c r="I3197" s="5">
        <v>0</v>
      </c>
      <c r="J3197" s="5">
        <v>4</v>
      </c>
      <c r="K3197" s="5">
        <v>22</v>
      </c>
      <c r="L3197" s="5">
        <v>1</v>
      </c>
      <c r="M3197" s="5">
        <v>0</v>
      </c>
      <c r="N3197" s="5">
        <v>0</v>
      </c>
      <c r="O3197" s="6">
        <v>0</v>
      </c>
      <c r="P3197" s="6">
        <v>0.70921985815602839</v>
      </c>
      <c r="Q3197" s="6">
        <v>2.1276595744680851</v>
      </c>
      <c r="R3197" s="6">
        <v>0</v>
      </c>
      <c r="S3197" s="6">
        <v>2.8368794326241136</v>
      </c>
      <c r="T3197" s="6">
        <v>15.602836879432624</v>
      </c>
      <c r="U3197" s="6">
        <v>0.70921985815602839</v>
      </c>
      <c r="V3197" s="6">
        <v>0</v>
      </c>
      <c r="W3197" s="6">
        <v>0</v>
      </c>
      <c r="X3197" s="5">
        <v>92</v>
      </c>
      <c r="Y3197" s="5">
        <v>49</v>
      </c>
      <c r="Z3197" s="5">
        <v>4</v>
      </c>
      <c r="AA3197" s="5">
        <v>0</v>
      </c>
      <c r="AB3197" s="5">
        <v>0</v>
      </c>
      <c r="AC3197" s="5">
        <v>0</v>
      </c>
      <c r="AD3197" s="5">
        <v>92</v>
      </c>
      <c r="AE3197" s="5">
        <v>49</v>
      </c>
      <c r="AF3197" s="5">
        <v>4</v>
      </c>
      <c r="AG3197" s="6">
        <v>8.1632653061224492</v>
      </c>
      <c r="AH3197" s="6">
        <v>53.260869565217391</v>
      </c>
      <c r="AI3197" s="3"/>
      <c r="AJ3197" s="3"/>
    </row>
    <row r="3198" spans="1:36" hidden="1" x14ac:dyDescent="0.2">
      <c r="A3198" s="1" t="str">
        <f t="shared" si="49"/>
        <v>Isle of WightBlack Caribbean</v>
      </c>
      <c r="B3198" s="3" t="s">
        <v>135</v>
      </c>
      <c r="C3198" s="3" t="s">
        <v>136</v>
      </c>
      <c r="D3198" s="3" t="s">
        <v>716</v>
      </c>
      <c r="E3198" s="5">
        <v>115</v>
      </c>
      <c r="F3198" s="5">
        <v>0</v>
      </c>
      <c r="G3198" s="5">
        <v>2</v>
      </c>
      <c r="H3198" s="5">
        <v>4</v>
      </c>
      <c r="I3198" s="5">
        <v>0</v>
      </c>
      <c r="J3198" s="5">
        <v>2</v>
      </c>
      <c r="K3198" s="5">
        <v>22</v>
      </c>
      <c r="L3198" s="5">
        <v>3</v>
      </c>
      <c r="M3198" s="5">
        <v>0</v>
      </c>
      <c r="N3198" s="5">
        <v>0</v>
      </c>
      <c r="O3198" s="6">
        <v>0</v>
      </c>
      <c r="P3198" s="6">
        <v>1.7391304347826086</v>
      </c>
      <c r="Q3198" s="6">
        <v>3.4782608695652173</v>
      </c>
      <c r="R3198" s="6">
        <v>0</v>
      </c>
      <c r="S3198" s="6">
        <v>1.7391304347826086</v>
      </c>
      <c r="T3198" s="6">
        <v>19.130434782608695</v>
      </c>
      <c r="U3198" s="6">
        <v>2.6086956521739131</v>
      </c>
      <c r="V3198" s="6">
        <v>0</v>
      </c>
      <c r="W3198" s="6">
        <v>0</v>
      </c>
      <c r="X3198" s="5">
        <v>66</v>
      </c>
      <c r="Y3198" s="5">
        <v>28</v>
      </c>
      <c r="Z3198" s="5">
        <v>1</v>
      </c>
      <c r="AA3198" s="5">
        <v>0</v>
      </c>
      <c r="AB3198" s="5">
        <v>0</v>
      </c>
      <c r="AC3198" s="5">
        <v>0</v>
      </c>
      <c r="AD3198" s="5">
        <v>66</v>
      </c>
      <c r="AE3198" s="5">
        <v>28</v>
      </c>
      <c r="AF3198" s="5">
        <v>1</v>
      </c>
      <c r="AG3198" s="6">
        <v>3.5714285714285716</v>
      </c>
      <c r="AH3198" s="6">
        <v>42.424242424242422</v>
      </c>
      <c r="AI3198" s="3"/>
      <c r="AJ3198" s="3"/>
    </row>
    <row r="3199" spans="1:36" hidden="1" x14ac:dyDescent="0.2">
      <c r="A3199" s="1" t="str">
        <f t="shared" si="49"/>
        <v>Isle of WightBlack Other</v>
      </c>
      <c r="B3199" s="3" t="s">
        <v>135</v>
      </c>
      <c r="C3199" s="3" t="s">
        <v>136</v>
      </c>
      <c r="D3199" s="3" t="s">
        <v>717</v>
      </c>
      <c r="E3199" s="5">
        <v>47</v>
      </c>
      <c r="F3199" s="5">
        <v>0</v>
      </c>
      <c r="G3199" s="5">
        <v>0</v>
      </c>
      <c r="H3199" s="5">
        <v>3</v>
      </c>
      <c r="I3199" s="5">
        <v>0</v>
      </c>
      <c r="J3199" s="5">
        <v>0</v>
      </c>
      <c r="K3199" s="5">
        <v>9</v>
      </c>
      <c r="L3199" s="5">
        <v>3</v>
      </c>
      <c r="M3199" s="5">
        <v>0</v>
      </c>
      <c r="N3199" s="5">
        <v>0</v>
      </c>
      <c r="O3199" s="6">
        <v>0</v>
      </c>
      <c r="P3199" s="6">
        <v>0</v>
      </c>
      <c r="Q3199" s="6">
        <v>6.3829787234042552</v>
      </c>
      <c r="R3199" s="6">
        <v>0</v>
      </c>
      <c r="S3199" s="6">
        <v>0</v>
      </c>
      <c r="T3199" s="6">
        <v>19.148936170212767</v>
      </c>
      <c r="U3199" s="6">
        <v>6.3829787234042552</v>
      </c>
      <c r="V3199" s="6">
        <v>0</v>
      </c>
      <c r="W3199" s="6">
        <v>0</v>
      </c>
      <c r="X3199" s="5">
        <v>29</v>
      </c>
      <c r="Y3199" s="5">
        <v>13</v>
      </c>
      <c r="Z3199" s="5">
        <v>4</v>
      </c>
      <c r="AA3199" s="5">
        <v>0</v>
      </c>
      <c r="AB3199" s="5">
        <v>0</v>
      </c>
      <c r="AC3199" s="5">
        <v>0</v>
      </c>
      <c r="AD3199" s="5">
        <v>29</v>
      </c>
      <c r="AE3199" s="5">
        <v>13</v>
      </c>
      <c r="AF3199" s="5">
        <v>4</v>
      </c>
      <c r="AG3199" s="6">
        <v>30.76923076923077</v>
      </c>
      <c r="AH3199" s="6">
        <v>44.827586206896555</v>
      </c>
      <c r="AI3199" s="3"/>
      <c r="AJ3199" s="3"/>
    </row>
    <row r="3200" spans="1:36" hidden="1" x14ac:dyDescent="0.2">
      <c r="A3200" s="1" t="str">
        <f t="shared" si="49"/>
        <v>Isle of WightArab</v>
      </c>
      <c r="B3200" s="3" t="s">
        <v>135</v>
      </c>
      <c r="C3200" s="3" t="s">
        <v>136</v>
      </c>
      <c r="D3200" s="3" t="s">
        <v>699</v>
      </c>
      <c r="E3200" s="5">
        <v>52</v>
      </c>
      <c r="F3200" s="5">
        <v>0</v>
      </c>
      <c r="G3200" s="5">
        <v>0</v>
      </c>
      <c r="H3200" s="5">
        <v>2</v>
      </c>
      <c r="I3200" s="5">
        <v>0</v>
      </c>
      <c r="J3200" s="5">
        <v>0</v>
      </c>
      <c r="K3200" s="5">
        <v>6</v>
      </c>
      <c r="L3200" s="5">
        <v>1</v>
      </c>
      <c r="M3200" s="5">
        <v>0</v>
      </c>
      <c r="N3200" s="5">
        <v>0</v>
      </c>
      <c r="O3200" s="6">
        <v>0</v>
      </c>
      <c r="P3200" s="6">
        <v>0</v>
      </c>
      <c r="Q3200" s="6">
        <v>3.8461538461538463</v>
      </c>
      <c r="R3200" s="6">
        <v>0</v>
      </c>
      <c r="S3200" s="6">
        <v>0</v>
      </c>
      <c r="T3200" s="6">
        <v>11.538461538461538</v>
      </c>
      <c r="U3200" s="6">
        <v>1.9230769230769231</v>
      </c>
      <c r="V3200" s="6">
        <v>0</v>
      </c>
      <c r="W3200" s="6">
        <v>0</v>
      </c>
      <c r="X3200" s="5">
        <v>27</v>
      </c>
      <c r="Y3200" s="5">
        <v>22</v>
      </c>
      <c r="Z3200" s="5">
        <v>1</v>
      </c>
      <c r="AA3200" s="5">
        <v>0</v>
      </c>
      <c r="AB3200" s="5">
        <v>0</v>
      </c>
      <c r="AC3200" s="5">
        <v>0</v>
      </c>
      <c r="AD3200" s="5">
        <v>27</v>
      </c>
      <c r="AE3200" s="5">
        <v>22</v>
      </c>
      <c r="AF3200" s="5">
        <v>1</v>
      </c>
      <c r="AG3200" s="6">
        <v>4.5454545454545459</v>
      </c>
      <c r="AH3200" s="6">
        <v>81.481481481481481</v>
      </c>
      <c r="AI3200" s="3"/>
      <c r="AJ3200" s="3"/>
    </row>
    <row r="3201" spans="1:36" hidden="1" x14ac:dyDescent="0.2">
      <c r="A3201" s="1" t="str">
        <f t="shared" si="49"/>
        <v>Isle of WightOther</v>
      </c>
      <c r="B3201" s="3" t="s">
        <v>135</v>
      </c>
      <c r="C3201" s="3" t="s">
        <v>136</v>
      </c>
      <c r="D3201" s="3" t="s">
        <v>718</v>
      </c>
      <c r="E3201" s="5">
        <v>142</v>
      </c>
      <c r="F3201" s="5">
        <v>0</v>
      </c>
      <c r="G3201" s="5">
        <v>0</v>
      </c>
      <c r="H3201" s="5">
        <v>2</v>
      </c>
      <c r="I3201" s="5">
        <v>0</v>
      </c>
      <c r="J3201" s="5">
        <v>2</v>
      </c>
      <c r="K3201" s="5">
        <v>7</v>
      </c>
      <c r="L3201" s="5">
        <v>1</v>
      </c>
      <c r="M3201" s="5">
        <v>0</v>
      </c>
      <c r="N3201" s="5">
        <v>0</v>
      </c>
      <c r="O3201" s="6">
        <v>0</v>
      </c>
      <c r="P3201" s="6">
        <v>0</v>
      </c>
      <c r="Q3201" s="6">
        <v>1.408450704225352</v>
      </c>
      <c r="R3201" s="6">
        <v>0</v>
      </c>
      <c r="S3201" s="6">
        <v>1.408450704225352</v>
      </c>
      <c r="T3201" s="6">
        <v>4.929577464788732</v>
      </c>
      <c r="U3201" s="6">
        <v>0.70422535211267601</v>
      </c>
      <c r="V3201" s="6">
        <v>0</v>
      </c>
      <c r="W3201" s="6">
        <v>0</v>
      </c>
      <c r="X3201" s="5">
        <v>60</v>
      </c>
      <c r="Y3201" s="5">
        <v>45</v>
      </c>
      <c r="Z3201" s="5">
        <v>5</v>
      </c>
      <c r="AA3201" s="5">
        <v>0</v>
      </c>
      <c r="AB3201" s="5">
        <v>0</v>
      </c>
      <c r="AC3201" s="5">
        <v>0</v>
      </c>
      <c r="AD3201" s="5">
        <v>60</v>
      </c>
      <c r="AE3201" s="5">
        <v>45</v>
      </c>
      <c r="AF3201" s="5">
        <v>5</v>
      </c>
      <c r="AG3201" s="6">
        <v>11.111111111111111</v>
      </c>
      <c r="AH3201" s="6">
        <v>75</v>
      </c>
      <c r="AI3201" s="3"/>
      <c r="AJ3201" s="3"/>
    </row>
    <row r="3202" spans="1:36" x14ac:dyDescent="0.2">
      <c r="A3202" s="1" t="str">
        <f t="shared" ref="A3202:A3265" si="50">C3202&amp;D3202</f>
        <v>Isles of ScillyAll people</v>
      </c>
      <c r="B3202" s="3" t="s">
        <v>149</v>
      </c>
      <c r="C3202" s="3" t="s">
        <v>150</v>
      </c>
      <c r="D3202" s="3" t="s">
        <v>700</v>
      </c>
      <c r="E3202" s="5">
        <v>2203</v>
      </c>
      <c r="F3202" s="5">
        <v>0</v>
      </c>
      <c r="G3202" s="5">
        <v>0</v>
      </c>
      <c r="H3202" s="5">
        <v>0</v>
      </c>
      <c r="I3202" s="5">
        <v>0</v>
      </c>
      <c r="J3202" s="5">
        <v>0</v>
      </c>
      <c r="K3202" s="5">
        <v>2203</v>
      </c>
      <c r="L3202" s="5">
        <v>0</v>
      </c>
      <c r="M3202" s="5">
        <v>2203</v>
      </c>
      <c r="N3202" s="5">
        <v>0</v>
      </c>
      <c r="O3202" s="6">
        <v>0</v>
      </c>
      <c r="P3202" s="6">
        <v>0</v>
      </c>
      <c r="Q3202" s="6">
        <v>0</v>
      </c>
      <c r="R3202" s="6">
        <v>0</v>
      </c>
      <c r="S3202" s="6">
        <v>0</v>
      </c>
      <c r="T3202" s="6">
        <v>100</v>
      </c>
      <c r="U3202" s="6">
        <v>0</v>
      </c>
      <c r="V3202" s="6">
        <v>100</v>
      </c>
      <c r="W3202" s="6">
        <v>0</v>
      </c>
      <c r="X3202" s="5">
        <v>734</v>
      </c>
      <c r="Y3202" s="5">
        <v>701</v>
      </c>
      <c r="Z3202" s="5">
        <v>9</v>
      </c>
      <c r="AA3202" s="5">
        <v>0</v>
      </c>
      <c r="AB3202" s="5">
        <v>0</v>
      </c>
      <c r="AC3202" s="5">
        <v>0</v>
      </c>
      <c r="AD3202" s="5">
        <v>734</v>
      </c>
      <c r="AE3202" s="5">
        <v>701</v>
      </c>
      <c r="AF3202" s="5">
        <v>9</v>
      </c>
      <c r="AG3202" s="6">
        <v>1.2838801711840229</v>
      </c>
      <c r="AH3202" s="6">
        <v>95.504087193460492</v>
      </c>
      <c r="AI3202" s="3"/>
      <c r="AJ3202" s="3"/>
    </row>
    <row r="3203" spans="1:36" hidden="1" x14ac:dyDescent="0.2">
      <c r="A3203" s="1" t="str">
        <f t="shared" si="50"/>
        <v>Isles of ScillyWhite British</v>
      </c>
      <c r="B3203" s="3" t="s">
        <v>149</v>
      </c>
      <c r="C3203" s="3" t="s">
        <v>150</v>
      </c>
      <c r="D3203" s="3" t="s">
        <v>701</v>
      </c>
      <c r="E3203" s="5">
        <v>2087</v>
      </c>
      <c r="F3203" s="5">
        <v>0</v>
      </c>
      <c r="G3203" s="5">
        <v>0</v>
      </c>
      <c r="H3203" s="5">
        <v>0</v>
      </c>
      <c r="I3203" s="5">
        <v>0</v>
      </c>
      <c r="J3203" s="5">
        <v>0</v>
      </c>
      <c r="K3203" s="5">
        <v>2087</v>
      </c>
      <c r="L3203" s="5">
        <v>0</v>
      </c>
      <c r="M3203" s="5">
        <v>2087</v>
      </c>
      <c r="N3203" s="5">
        <v>0</v>
      </c>
      <c r="O3203" s="6">
        <v>0</v>
      </c>
      <c r="P3203" s="6">
        <v>0</v>
      </c>
      <c r="Q3203" s="6">
        <v>0</v>
      </c>
      <c r="R3203" s="6">
        <v>0</v>
      </c>
      <c r="S3203" s="6">
        <v>0</v>
      </c>
      <c r="T3203" s="6">
        <v>100</v>
      </c>
      <c r="U3203" s="6">
        <v>0</v>
      </c>
      <c r="V3203" s="6">
        <v>100</v>
      </c>
      <c r="W3203" s="6">
        <v>0</v>
      </c>
      <c r="X3203" s="5">
        <v>674</v>
      </c>
      <c r="Y3203" s="5">
        <v>642</v>
      </c>
      <c r="Z3203" s="5">
        <v>7</v>
      </c>
      <c r="AA3203" s="5">
        <v>0</v>
      </c>
      <c r="AB3203" s="5">
        <v>0</v>
      </c>
      <c r="AC3203" s="5">
        <v>0</v>
      </c>
      <c r="AD3203" s="5">
        <v>674</v>
      </c>
      <c r="AE3203" s="5">
        <v>642</v>
      </c>
      <c r="AF3203" s="5">
        <v>7</v>
      </c>
      <c r="AG3203" s="6">
        <v>1.0903426791277258</v>
      </c>
      <c r="AH3203" s="6">
        <v>95.252225519287833</v>
      </c>
      <c r="AI3203" s="3"/>
      <c r="AJ3203" s="3"/>
    </row>
    <row r="3204" spans="1:36" hidden="1" x14ac:dyDescent="0.2">
      <c r="A3204" s="1" t="str">
        <f t="shared" si="50"/>
        <v>Isles of ScillyMinorities - all other than White British</v>
      </c>
      <c r="B3204" s="3" t="s">
        <v>149</v>
      </c>
      <c r="C3204" s="3" t="s">
        <v>150</v>
      </c>
      <c r="D3204" s="3" t="s">
        <v>702</v>
      </c>
      <c r="E3204" s="5">
        <v>116</v>
      </c>
      <c r="F3204" s="5">
        <v>0</v>
      </c>
      <c r="G3204" s="5">
        <v>0</v>
      </c>
      <c r="H3204" s="5">
        <v>0</v>
      </c>
      <c r="I3204" s="5">
        <v>0</v>
      </c>
      <c r="J3204" s="5">
        <v>0</v>
      </c>
      <c r="K3204" s="5">
        <v>116</v>
      </c>
      <c r="L3204" s="5">
        <v>0</v>
      </c>
      <c r="M3204" s="5">
        <v>116</v>
      </c>
      <c r="N3204" s="5">
        <v>0</v>
      </c>
      <c r="O3204" s="6">
        <v>0</v>
      </c>
      <c r="P3204" s="6">
        <v>0</v>
      </c>
      <c r="Q3204" s="6">
        <v>0</v>
      </c>
      <c r="R3204" s="6">
        <v>0</v>
      </c>
      <c r="S3204" s="6">
        <v>0</v>
      </c>
      <c r="T3204" s="6">
        <v>100</v>
      </c>
      <c r="U3204" s="6">
        <v>0</v>
      </c>
      <c r="V3204" s="6">
        <v>100</v>
      </c>
      <c r="W3204" s="6">
        <v>0</v>
      </c>
      <c r="X3204" s="5">
        <v>60</v>
      </c>
      <c r="Y3204" s="5">
        <v>59</v>
      </c>
      <c r="Z3204" s="5">
        <v>2</v>
      </c>
      <c r="AA3204" s="5">
        <v>0</v>
      </c>
      <c r="AB3204" s="5">
        <v>0</v>
      </c>
      <c r="AC3204" s="5">
        <v>0</v>
      </c>
      <c r="AD3204" s="5">
        <v>60</v>
      </c>
      <c r="AE3204" s="5">
        <v>59</v>
      </c>
      <c r="AF3204" s="5">
        <v>2</v>
      </c>
      <c r="AG3204" s="6">
        <v>3.3898305084745761</v>
      </c>
      <c r="AH3204" s="6">
        <v>98.333333333333329</v>
      </c>
      <c r="AI3204" s="3"/>
      <c r="AJ3204" s="3"/>
    </row>
    <row r="3205" spans="1:36" hidden="1" x14ac:dyDescent="0.2">
      <c r="A3205" s="1" t="str">
        <f t="shared" si="50"/>
        <v>Isles of ScillyWhite Irish</v>
      </c>
      <c r="B3205" s="3" t="s">
        <v>149</v>
      </c>
      <c r="C3205" s="3" t="s">
        <v>150</v>
      </c>
      <c r="D3205" s="3" t="s">
        <v>703</v>
      </c>
      <c r="E3205" s="5">
        <v>10</v>
      </c>
      <c r="F3205" s="5">
        <v>0</v>
      </c>
      <c r="G3205" s="5">
        <v>0</v>
      </c>
      <c r="H3205" s="5">
        <v>0</v>
      </c>
      <c r="I3205" s="5">
        <v>0</v>
      </c>
      <c r="J3205" s="5">
        <v>0</v>
      </c>
      <c r="K3205" s="5">
        <v>10</v>
      </c>
      <c r="L3205" s="5">
        <v>0</v>
      </c>
      <c r="M3205" s="5">
        <v>10</v>
      </c>
      <c r="N3205" s="5">
        <v>0</v>
      </c>
      <c r="O3205" s="6">
        <v>0</v>
      </c>
      <c r="P3205" s="6">
        <v>0</v>
      </c>
      <c r="Q3205" s="6">
        <v>0</v>
      </c>
      <c r="R3205" s="6">
        <v>0</v>
      </c>
      <c r="S3205" s="6">
        <v>0</v>
      </c>
      <c r="T3205" s="6">
        <v>100</v>
      </c>
      <c r="U3205" s="6">
        <v>0</v>
      </c>
      <c r="V3205" s="6">
        <v>100</v>
      </c>
      <c r="W3205" s="6">
        <v>0</v>
      </c>
      <c r="X3205" s="5">
        <v>5</v>
      </c>
      <c r="Y3205" s="5">
        <v>5</v>
      </c>
      <c r="Z3205" s="5">
        <v>0</v>
      </c>
      <c r="AA3205" s="5">
        <v>0</v>
      </c>
      <c r="AB3205" s="5">
        <v>0</v>
      </c>
      <c r="AC3205" s="5">
        <v>0</v>
      </c>
      <c r="AD3205" s="5">
        <v>5</v>
      </c>
      <c r="AE3205" s="5">
        <v>5</v>
      </c>
      <c r="AF3205" s="5">
        <v>0</v>
      </c>
      <c r="AG3205" s="6">
        <v>0</v>
      </c>
      <c r="AH3205" s="6">
        <v>100</v>
      </c>
      <c r="AI3205" s="3"/>
      <c r="AJ3205" s="3"/>
    </row>
    <row r="3206" spans="1:36" hidden="1" x14ac:dyDescent="0.2">
      <c r="A3206" s="1" t="str">
        <f t="shared" si="50"/>
        <v>Isles of ScillyWhite Gyspy or Irish Traveller</v>
      </c>
      <c r="B3206" s="3" t="s">
        <v>149</v>
      </c>
      <c r="C3206" s="3" t="s">
        <v>150</v>
      </c>
      <c r="D3206" s="3" t="s">
        <v>704</v>
      </c>
      <c r="E3206" s="5">
        <v>0</v>
      </c>
      <c r="F3206" s="5">
        <v>0</v>
      </c>
      <c r="G3206" s="5">
        <v>0</v>
      </c>
      <c r="H3206" s="5">
        <v>0</v>
      </c>
      <c r="I3206" s="5">
        <v>0</v>
      </c>
      <c r="J3206" s="5">
        <v>0</v>
      </c>
      <c r="K3206" s="5">
        <v>0</v>
      </c>
      <c r="L3206" s="5">
        <v>0</v>
      </c>
      <c r="M3206" s="5">
        <v>0</v>
      </c>
      <c r="N3206" s="5">
        <v>0</v>
      </c>
      <c r="O3206" s="6">
        <v>0</v>
      </c>
      <c r="P3206" s="6">
        <v>0</v>
      </c>
      <c r="Q3206" s="6">
        <v>0</v>
      </c>
      <c r="R3206" s="6">
        <v>0</v>
      </c>
      <c r="S3206" s="6">
        <v>0</v>
      </c>
      <c r="T3206" s="6">
        <v>0</v>
      </c>
      <c r="U3206" s="6">
        <v>0</v>
      </c>
      <c r="V3206" s="6">
        <v>0</v>
      </c>
      <c r="W3206" s="6">
        <v>0</v>
      </c>
      <c r="X3206" s="5">
        <v>0</v>
      </c>
      <c r="Y3206" s="5">
        <v>0</v>
      </c>
      <c r="Z3206" s="5">
        <v>0</v>
      </c>
      <c r="AA3206" s="5">
        <v>0</v>
      </c>
      <c r="AB3206" s="5">
        <v>0</v>
      </c>
      <c r="AC3206" s="5">
        <v>0</v>
      </c>
      <c r="AD3206" s="5">
        <v>0</v>
      </c>
      <c r="AE3206" s="5">
        <v>0</v>
      </c>
      <c r="AF3206" s="5">
        <v>0</v>
      </c>
      <c r="AG3206" s="6"/>
      <c r="AH3206" s="6"/>
      <c r="AI3206" s="3"/>
      <c r="AJ3206" s="3"/>
    </row>
    <row r="3207" spans="1:36" hidden="1" x14ac:dyDescent="0.2">
      <c r="A3207" s="1" t="str">
        <f t="shared" si="50"/>
        <v>Isles of ScillyWhite Other</v>
      </c>
      <c r="B3207" s="3" t="s">
        <v>149</v>
      </c>
      <c r="C3207" s="3" t="s">
        <v>150</v>
      </c>
      <c r="D3207" s="3" t="s">
        <v>705</v>
      </c>
      <c r="E3207" s="5">
        <v>80</v>
      </c>
      <c r="F3207" s="5">
        <v>0</v>
      </c>
      <c r="G3207" s="5">
        <v>0</v>
      </c>
      <c r="H3207" s="5">
        <v>0</v>
      </c>
      <c r="I3207" s="5">
        <v>0</v>
      </c>
      <c r="J3207" s="5">
        <v>0</v>
      </c>
      <c r="K3207" s="5">
        <v>80</v>
      </c>
      <c r="L3207" s="5">
        <v>0</v>
      </c>
      <c r="M3207" s="5">
        <v>80</v>
      </c>
      <c r="N3207" s="5">
        <v>0</v>
      </c>
      <c r="O3207" s="6">
        <v>0</v>
      </c>
      <c r="P3207" s="6">
        <v>0</v>
      </c>
      <c r="Q3207" s="6">
        <v>0</v>
      </c>
      <c r="R3207" s="6">
        <v>0</v>
      </c>
      <c r="S3207" s="6">
        <v>0</v>
      </c>
      <c r="T3207" s="6">
        <v>100</v>
      </c>
      <c r="U3207" s="6">
        <v>0</v>
      </c>
      <c r="V3207" s="6">
        <v>100</v>
      </c>
      <c r="W3207" s="6">
        <v>0</v>
      </c>
      <c r="X3207" s="5">
        <v>44</v>
      </c>
      <c r="Y3207" s="5">
        <v>43</v>
      </c>
      <c r="Z3207" s="5">
        <v>2</v>
      </c>
      <c r="AA3207" s="5">
        <v>0</v>
      </c>
      <c r="AB3207" s="5">
        <v>0</v>
      </c>
      <c r="AC3207" s="5">
        <v>0</v>
      </c>
      <c r="AD3207" s="5">
        <v>44</v>
      </c>
      <c r="AE3207" s="5">
        <v>43</v>
      </c>
      <c r="AF3207" s="5">
        <v>2</v>
      </c>
      <c r="AG3207" s="6">
        <v>4.6511627906976747</v>
      </c>
      <c r="AH3207" s="6">
        <v>97.727272727272734</v>
      </c>
      <c r="AI3207" s="3"/>
      <c r="AJ3207" s="3"/>
    </row>
    <row r="3208" spans="1:36" hidden="1" x14ac:dyDescent="0.2">
      <c r="A3208" s="1" t="str">
        <f t="shared" si="50"/>
        <v>Isles of ScillyMixed White and Black Caribbean</v>
      </c>
      <c r="B3208" s="3" t="s">
        <v>149</v>
      </c>
      <c r="C3208" s="3" t="s">
        <v>150</v>
      </c>
      <c r="D3208" s="3" t="s">
        <v>706</v>
      </c>
      <c r="E3208" s="5">
        <v>3</v>
      </c>
      <c r="F3208" s="5">
        <v>0</v>
      </c>
      <c r="G3208" s="5">
        <v>0</v>
      </c>
      <c r="H3208" s="5">
        <v>0</v>
      </c>
      <c r="I3208" s="5">
        <v>0</v>
      </c>
      <c r="J3208" s="5">
        <v>0</v>
      </c>
      <c r="K3208" s="5">
        <v>3</v>
      </c>
      <c r="L3208" s="5">
        <v>0</v>
      </c>
      <c r="M3208" s="5">
        <v>3</v>
      </c>
      <c r="N3208" s="5">
        <v>0</v>
      </c>
      <c r="O3208" s="6">
        <v>0</v>
      </c>
      <c r="P3208" s="6">
        <v>0</v>
      </c>
      <c r="Q3208" s="6">
        <v>0</v>
      </c>
      <c r="R3208" s="6">
        <v>0</v>
      </c>
      <c r="S3208" s="6">
        <v>0</v>
      </c>
      <c r="T3208" s="6">
        <v>100</v>
      </c>
      <c r="U3208" s="6">
        <v>0</v>
      </c>
      <c r="V3208" s="6">
        <v>100</v>
      </c>
      <c r="W3208" s="6">
        <v>0</v>
      </c>
      <c r="X3208" s="5">
        <v>0</v>
      </c>
      <c r="Y3208" s="5">
        <v>0</v>
      </c>
      <c r="Z3208" s="5">
        <v>0</v>
      </c>
      <c r="AA3208" s="5">
        <v>0</v>
      </c>
      <c r="AB3208" s="5">
        <v>0</v>
      </c>
      <c r="AC3208" s="5">
        <v>0</v>
      </c>
      <c r="AD3208" s="5">
        <v>0</v>
      </c>
      <c r="AE3208" s="5">
        <v>0</v>
      </c>
      <c r="AF3208" s="5">
        <v>0</v>
      </c>
      <c r="AG3208" s="6"/>
      <c r="AH3208" s="6"/>
      <c r="AI3208" s="3"/>
      <c r="AJ3208" s="3"/>
    </row>
    <row r="3209" spans="1:36" hidden="1" x14ac:dyDescent="0.2">
      <c r="A3209" s="1" t="str">
        <f t="shared" si="50"/>
        <v>Isles of ScillyMixed White and Black African</v>
      </c>
      <c r="B3209" s="3" t="s">
        <v>149</v>
      </c>
      <c r="C3209" s="3" t="s">
        <v>150</v>
      </c>
      <c r="D3209" s="3" t="s">
        <v>707</v>
      </c>
      <c r="E3209" s="5">
        <v>3</v>
      </c>
      <c r="F3209" s="5">
        <v>0</v>
      </c>
      <c r="G3209" s="5">
        <v>0</v>
      </c>
      <c r="H3209" s="5">
        <v>0</v>
      </c>
      <c r="I3209" s="5">
        <v>0</v>
      </c>
      <c r="J3209" s="5">
        <v>0</v>
      </c>
      <c r="K3209" s="5">
        <v>3</v>
      </c>
      <c r="L3209" s="5">
        <v>0</v>
      </c>
      <c r="M3209" s="5">
        <v>3</v>
      </c>
      <c r="N3209" s="5">
        <v>0</v>
      </c>
      <c r="O3209" s="6">
        <v>0</v>
      </c>
      <c r="P3209" s="6">
        <v>0</v>
      </c>
      <c r="Q3209" s="6">
        <v>0</v>
      </c>
      <c r="R3209" s="6">
        <v>0</v>
      </c>
      <c r="S3209" s="6">
        <v>0</v>
      </c>
      <c r="T3209" s="6">
        <v>100</v>
      </c>
      <c r="U3209" s="6">
        <v>0</v>
      </c>
      <c r="V3209" s="6">
        <v>100</v>
      </c>
      <c r="W3209" s="6">
        <v>0</v>
      </c>
      <c r="X3209" s="5">
        <v>1</v>
      </c>
      <c r="Y3209" s="5">
        <v>1</v>
      </c>
      <c r="Z3209" s="5">
        <v>0</v>
      </c>
      <c r="AA3209" s="5">
        <v>0</v>
      </c>
      <c r="AB3209" s="5">
        <v>0</v>
      </c>
      <c r="AC3209" s="5">
        <v>0</v>
      </c>
      <c r="AD3209" s="5">
        <v>1</v>
      </c>
      <c r="AE3209" s="5">
        <v>1</v>
      </c>
      <c r="AF3209" s="5">
        <v>0</v>
      </c>
      <c r="AG3209" s="6">
        <v>0</v>
      </c>
      <c r="AH3209" s="6">
        <v>100</v>
      </c>
      <c r="AI3209" s="3"/>
      <c r="AJ3209" s="3"/>
    </row>
    <row r="3210" spans="1:36" hidden="1" x14ac:dyDescent="0.2">
      <c r="A3210" s="1" t="str">
        <f t="shared" si="50"/>
        <v>Isles of ScillyMixed White and Asian</v>
      </c>
      <c r="B3210" s="3" t="s">
        <v>149</v>
      </c>
      <c r="C3210" s="3" t="s">
        <v>150</v>
      </c>
      <c r="D3210" s="3" t="s">
        <v>708</v>
      </c>
      <c r="E3210" s="5">
        <v>9</v>
      </c>
      <c r="F3210" s="5">
        <v>0</v>
      </c>
      <c r="G3210" s="5">
        <v>0</v>
      </c>
      <c r="H3210" s="5">
        <v>0</v>
      </c>
      <c r="I3210" s="5">
        <v>0</v>
      </c>
      <c r="J3210" s="5">
        <v>0</v>
      </c>
      <c r="K3210" s="5">
        <v>9</v>
      </c>
      <c r="L3210" s="5">
        <v>0</v>
      </c>
      <c r="M3210" s="5">
        <v>9</v>
      </c>
      <c r="N3210" s="5">
        <v>0</v>
      </c>
      <c r="O3210" s="6">
        <v>0</v>
      </c>
      <c r="P3210" s="6">
        <v>0</v>
      </c>
      <c r="Q3210" s="6">
        <v>0</v>
      </c>
      <c r="R3210" s="6">
        <v>0</v>
      </c>
      <c r="S3210" s="6">
        <v>0</v>
      </c>
      <c r="T3210" s="6">
        <v>100</v>
      </c>
      <c r="U3210" s="6">
        <v>0</v>
      </c>
      <c r="V3210" s="6">
        <v>100</v>
      </c>
      <c r="W3210" s="6">
        <v>0</v>
      </c>
      <c r="X3210" s="5">
        <v>4</v>
      </c>
      <c r="Y3210" s="5">
        <v>4</v>
      </c>
      <c r="Z3210" s="5">
        <v>0</v>
      </c>
      <c r="AA3210" s="5">
        <v>0</v>
      </c>
      <c r="AB3210" s="5">
        <v>0</v>
      </c>
      <c r="AC3210" s="5">
        <v>0</v>
      </c>
      <c r="AD3210" s="5">
        <v>4</v>
      </c>
      <c r="AE3210" s="5">
        <v>4</v>
      </c>
      <c r="AF3210" s="5">
        <v>0</v>
      </c>
      <c r="AG3210" s="6">
        <v>0</v>
      </c>
      <c r="AH3210" s="6">
        <v>100</v>
      </c>
      <c r="AI3210" s="3"/>
      <c r="AJ3210" s="3"/>
    </row>
    <row r="3211" spans="1:36" hidden="1" x14ac:dyDescent="0.2">
      <c r="A3211" s="1" t="str">
        <f t="shared" si="50"/>
        <v>Isles of ScillyMixed Other</v>
      </c>
      <c r="B3211" s="3" t="s">
        <v>149</v>
      </c>
      <c r="C3211" s="3" t="s">
        <v>150</v>
      </c>
      <c r="D3211" s="3" t="s">
        <v>709</v>
      </c>
      <c r="E3211" s="5">
        <v>3</v>
      </c>
      <c r="F3211" s="5">
        <v>0</v>
      </c>
      <c r="G3211" s="5">
        <v>0</v>
      </c>
      <c r="H3211" s="5">
        <v>0</v>
      </c>
      <c r="I3211" s="5">
        <v>0</v>
      </c>
      <c r="J3211" s="5">
        <v>0</v>
      </c>
      <c r="K3211" s="5">
        <v>3</v>
      </c>
      <c r="L3211" s="5">
        <v>0</v>
      </c>
      <c r="M3211" s="5">
        <v>3</v>
      </c>
      <c r="N3211" s="5">
        <v>0</v>
      </c>
      <c r="O3211" s="6">
        <v>0</v>
      </c>
      <c r="P3211" s="6">
        <v>0</v>
      </c>
      <c r="Q3211" s="6">
        <v>0</v>
      </c>
      <c r="R3211" s="6">
        <v>0</v>
      </c>
      <c r="S3211" s="6">
        <v>0</v>
      </c>
      <c r="T3211" s="6">
        <v>100</v>
      </c>
      <c r="U3211" s="6">
        <v>0</v>
      </c>
      <c r="V3211" s="6">
        <v>100</v>
      </c>
      <c r="W3211" s="6">
        <v>0</v>
      </c>
      <c r="X3211" s="5">
        <v>1</v>
      </c>
      <c r="Y3211" s="5">
        <v>1</v>
      </c>
      <c r="Z3211" s="5">
        <v>0</v>
      </c>
      <c r="AA3211" s="5">
        <v>0</v>
      </c>
      <c r="AB3211" s="5">
        <v>0</v>
      </c>
      <c r="AC3211" s="5">
        <v>0</v>
      </c>
      <c r="AD3211" s="5">
        <v>1</v>
      </c>
      <c r="AE3211" s="5">
        <v>1</v>
      </c>
      <c r="AF3211" s="5">
        <v>0</v>
      </c>
      <c r="AG3211" s="6">
        <v>0</v>
      </c>
      <c r="AH3211" s="6">
        <v>100</v>
      </c>
      <c r="AI3211" s="3"/>
      <c r="AJ3211" s="3"/>
    </row>
    <row r="3212" spans="1:36" hidden="1" x14ac:dyDescent="0.2">
      <c r="A3212" s="1" t="str">
        <f t="shared" si="50"/>
        <v>Isles of ScillyIndian</v>
      </c>
      <c r="B3212" s="3" t="s">
        <v>149</v>
      </c>
      <c r="C3212" s="3" t="s">
        <v>150</v>
      </c>
      <c r="D3212" s="3" t="s">
        <v>710</v>
      </c>
      <c r="E3212" s="5">
        <v>0</v>
      </c>
      <c r="F3212" s="5">
        <v>0</v>
      </c>
      <c r="G3212" s="5">
        <v>0</v>
      </c>
      <c r="H3212" s="5">
        <v>0</v>
      </c>
      <c r="I3212" s="5">
        <v>0</v>
      </c>
      <c r="J3212" s="5">
        <v>0</v>
      </c>
      <c r="K3212" s="5">
        <v>0</v>
      </c>
      <c r="L3212" s="5">
        <v>0</v>
      </c>
      <c r="M3212" s="5">
        <v>0</v>
      </c>
      <c r="N3212" s="5">
        <v>0</v>
      </c>
      <c r="O3212" s="6">
        <v>0</v>
      </c>
      <c r="P3212" s="6">
        <v>0</v>
      </c>
      <c r="Q3212" s="6">
        <v>0</v>
      </c>
      <c r="R3212" s="6">
        <v>0</v>
      </c>
      <c r="S3212" s="6">
        <v>0</v>
      </c>
      <c r="T3212" s="6">
        <v>0</v>
      </c>
      <c r="U3212" s="6">
        <v>0</v>
      </c>
      <c r="V3212" s="6">
        <v>0</v>
      </c>
      <c r="W3212" s="6">
        <v>0</v>
      </c>
      <c r="X3212" s="5">
        <v>0</v>
      </c>
      <c r="Y3212" s="5">
        <v>0</v>
      </c>
      <c r="Z3212" s="5">
        <v>0</v>
      </c>
      <c r="AA3212" s="5">
        <v>0</v>
      </c>
      <c r="AB3212" s="5">
        <v>0</v>
      </c>
      <c r="AC3212" s="5">
        <v>0</v>
      </c>
      <c r="AD3212" s="5">
        <v>0</v>
      </c>
      <c r="AE3212" s="5">
        <v>0</v>
      </c>
      <c r="AF3212" s="5">
        <v>0</v>
      </c>
      <c r="AG3212" s="6"/>
      <c r="AH3212" s="6"/>
      <c r="AI3212" s="3"/>
      <c r="AJ3212" s="3"/>
    </row>
    <row r="3213" spans="1:36" hidden="1" x14ac:dyDescent="0.2">
      <c r="A3213" s="1" t="str">
        <f t="shared" si="50"/>
        <v>Isles of ScillyPakistani</v>
      </c>
      <c r="B3213" s="3" t="s">
        <v>149</v>
      </c>
      <c r="C3213" s="3" t="s">
        <v>150</v>
      </c>
      <c r="D3213" s="3" t="s">
        <v>711</v>
      </c>
      <c r="E3213" s="5">
        <v>0</v>
      </c>
      <c r="F3213" s="5">
        <v>0</v>
      </c>
      <c r="G3213" s="5">
        <v>0</v>
      </c>
      <c r="H3213" s="5">
        <v>0</v>
      </c>
      <c r="I3213" s="5">
        <v>0</v>
      </c>
      <c r="J3213" s="5">
        <v>0</v>
      </c>
      <c r="K3213" s="5">
        <v>0</v>
      </c>
      <c r="L3213" s="5">
        <v>0</v>
      </c>
      <c r="M3213" s="5">
        <v>0</v>
      </c>
      <c r="N3213" s="5">
        <v>0</v>
      </c>
      <c r="O3213" s="6">
        <v>0</v>
      </c>
      <c r="P3213" s="6">
        <v>0</v>
      </c>
      <c r="Q3213" s="6">
        <v>0</v>
      </c>
      <c r="R3213" s="6">
        <v>0</v>
      </c>
      <c r="S3213" s="6">
        <v>0</v>
      </c>
      <c r="T3213" s="6">
        <v>0</v>
      </c>
      <c r="U3213" s="6">
        <v>0</v>
      </c>
      <c r="V3213" s="6">
        <v>0</v>
      </c>
      <c r="W3213" s="6">
        <v>0</v>
      </c>
      <c r="X3213" s="5">
        <v>0</v>
      </c>
      <c r="Y3213" s="5">
        <v>0</v>
      </c>
      <c r="Z3213" s="5">
        <v>0</v>
      </c>
      <c r="AA3213" s="5">
        <v>0</v>
      </c>
      <c r="AB3213" s="5">
        <v>0</v>
      </c>
      <c r="AC3213" s="5">
        <v>0</v>
      </c>
      <c r="AD3213" s="5">
        <v>0</v>
      </c>
      <c r="AE3213" s="5">
        <v>0</v>
      </c>
      <c r="AF3213" s="5">
        <v>0</v>
      </c>
      <c r="AG3213" s="6"/>
      <c r="AH3213" s="6"/>
      <c r="AI3213" s="3"/>
      <c r="AJ3213" s="3"/>
    </row>
    <row r="3214" spans="1:36" hidden="1" x14ac:dyDescent="0.2">
      <c r="A3214" s="1" t="str">
        <f t="shared" si="50"/>
        <v>Isles of ScillyBangladeshi</v>
      </c>
      <c r="B3214" s="3" t="s">
        <v>149</v>
      </c>
      <c r="C3214" s="3" t="s">
        <v>150</v>
      </c>
      <c r="D3214" s="3" t="s">
        <v>712</v>
      </c>
      <c r="E3214" s="5">
        <v>0</v>
      </c>
      <c r="F3214" s="5">
        <v>0</v>
      </c>
      <c r="G3214" s="5">
        <v>0</v>
      </c>
      <c r="H3214" s="5">
        <v>0</v>
      </c>
      <c r="I3214" s="5">
        <v>0</v>
      </c>
      <c r="J3214" s="5">
        <v>0</v>
      </c>
      <c r="K3214" s="5">
        <v>0</v>
      </c>
      <c r="L3214" s="5">
        <v>0</v>
      </c>
      <c r="M3214" s="5">
        <v>0</v>
      </c>
      <c r="N3214" s="5">
        <v>0</v>
      </c>
      <c r="O3214" s="6">
        <v>0</v>
      </c>
      <c r="P3214" s="6">
        <v>0</v>
      </c>
      <c r="Q3214" s="6">
        <v>0</v>
      </c>
      <c r="R3214" s="6">
        <v>0</v>
      </c>
      <c r="S3214" s="6">
        <v>0</v>
      </c>
      <c r="T3214" s="6">
        <v>0</v>
      </c>
      <c r="U3214" s="6">
        <v>0</v>
      </c>
      <c r="V3214" s="6">
        <v>0</v>
      </c>
      <c r="W3214" s="6">
        <v>0</v>
      </c>
      <c r="X3214" s="5">
        <v>0</v>
      </c>
      <c r="Y3214" s="5">
        <v>0</v>
      </c>
      <c r="Z3214" s="5">
        <v>0</v>
      </c>
      <c r="AA3214" s="5">
        <v>0</v>
      </c>
      <c r="AB3214" s="5">
        <v>0</v>
      </c>
      <c r="AC3214" s="5">
        <v>0</v>
      </c>
      <c r="AD3214" s="5">
        <v>0</v>
      </c>
      <c r="AE3214" s="5">
        <v>0</v>
      </c>
      <c r="AF3214" s="5">
        <v>0</v>
      </c>
      <c r="AG3214" s="6"/>
      <c r="AH3214" s="6"/>
      <c r="AI3214" s="3"/>
      <c r="AJ3214" s="3"/>
    </row>
    <row r="3215" spans="1:36" hidden="1" x14ac:dyDescent="0.2">
      <c r="A3215" s="1" t="str">
        <f t="shared" si="50"/>
        <v>Isles of ScillyChinese</v>
      </c>
      <c r="B3215" s="3" t="s">
        <v>149</v>
      </c>
      <c r="C3215" s="3" t="s">
        <v>150</v>
      </c>
      <c r="D3215" s="3" t="s">
        <v>713</v>
      </c>
      <c r="E3215" s="5">
        <v>0</v>
      </c>
      <c r="F3215" s="5">
        <v>0</v>
      </c>
      <c r="G3215" s="5">
        <v>0</v>
      </c>
      <c r="H3215" s="5">
        <v>0</v>
      </c>
      <c r="I3215" s="5">
        <v>0</v>
      </c>
      <c r="J3215" s="5">
        <v>0</v>
      </c>
      <c r="K3215" s="5">
        <v>0</v>
      </c>
      <c r="L3215" s="5">
        <v>0</v>
      </c>
      <c r="M3215" s="5">
        <v>0</v>
      </c>
      <c r="N3215" s="5">
        <v>0</v>
      </c>
      <c r="O3215" s="6">
        <v>0</v>
      </c>
      <c r="P3215" s="6">
        <v>0</v>
      </c>
      <c r="Q3215" s="6">
        <v>0</v>
      </c>
      <c r="R3215" s="6">
        <v>0</v>
      </c>
      <c r="S3215" s="6">
        <v>0</v>
      </c>
      <c r="T3215" s="6">
        <v>0</v>
      </c>
      <c r="U3215" s="6">
        <v>0</v>
      </c>
      <c r="V3215" s="6">
        <v>0</v>
      </c>
      <c r="W3215" s="6">
        <v>0</v>
      </c>
      <c r="X3215" s="5">
        <v>0</v>
      </c>
      <c r="Y3215" s="5">
        <v>0</v>
      </c>
      <c r="Z3215" s="5">
        <v>0</v>
      </c>
      <c r="AA3215" s="5">
        <v>0</v>
      </c>
      <c r="AB3215" s="5">
        <v>0</v>
      </c>
      <c r="AC3215" s="5">
        <v>0</v>
      </c>
      <c r="AD3215" s="5">
        <v>0</v>
      </c>
      <c r="AE3215" s="5">
        <v>0</v>
      </c>
      <c r="AF3215" s="5">
        <v>0</v>
      </c>
      <c r="AG3215" s="6"/>
      <c r="AH3215" s="6"/>
      <c r="AI3215" s="3"/>
      <c r="AJ3215" s="3"/>
    </row>
    <row r="3216" spans="1:36" hidden="1" x14ac:dyDescent="0.2">
      <c r="A3216" s="1" t="str">
        <f t="shared" si="50"/>
        <v>Isles of ScillyAsian Other</v>
      </c>
      <c r="B3216" s="3" t="s">
        <v>149</v>
      </c>
      <c r="C3216" s="3" t="s">
        <v>150</v>
      </c>
      <c r="D3216" s="3" t="s">
        <v>714</v>
      </c>
      <c r="E3216" s="5">
        <v>2</v>
      </c>
      <c r="F3216" s="5">
        <v>0</v>
      </c>
      <c r="G3216" s="5">
        <v>0</v>
      </c>
      <c r="H3216" s="5">
        <v>0</v>
      </c>
      <c r="I3216" s="5">
        <v>0</v>
      </c>
      <c r="J3216" s="5">
        <v>0</v>
      </c>
      <c r="K3216" s="5">
        <v>2</v>
      </c>
      <c r="L3216" s="5">
        <v>0</v>
      </c>
      <c r="M3216" s="5">
        <v>2</v>
      </c>
      <c r="N3216" s="5">
        <v>0</v>
      </c>
      <c r="O3216" s="6">
        <v>0</v>
      </c>
      <c r="P3216" s="6">
        <v>0</v>
      </c>
      <c r="Q3216" s="6">
        <v>0</v>
      </c>
      <c r="R3216" s="6">
        <v>0</v>
      </c>
      <c r="S3216" s="6">
        <v>0</v>
      </c>
      <c r="T3216" s="6">
        <v>100</v>
      </c>
      <c r="U3216" s="6">
        <v>0</v>
      </c>
      <c r="V3216" s="6">
        <v>100</v>
      </c>
      <c r="W3216" s="6">
        <v>0</v>
      </c>
      <c r="X3216" s="5">
        <v>1</v>
      </c>
      <c r="Y3216" s="5">
        <v>1</v>
      </c>
      <c r="Z3216" s="5">
        <v>0</v>
      </c>
      <c r="AA3216" s="5">
        <v>0</v>
      </c>
      <c r="AB3216" s="5">
        <v>0</v>
      </c>
      <c r="AC3216" s="5">
        <v>0</v>
      </c>
      <c r="AD3216" s="5">
        <v>1</v>
      </c>
      <c r="AE3216" s="5">
        <v>1</v>
      </c>
      <c r="AF3216" s="5">
        <v>0</v>
      </c>
      <c r="AG3216" s="6">
        <v>0</v>
      </c>
      <c r="AH3216" s="6">
        <v>100</v>
      </c>
      <c r="AI3216" s="3"/>
      <c r="AJ3216" s="3"/>
    </row>
    <row r="3217" spans="1:36" hidden="1" x14ac:dyDescent="0.2">
      <c r="A3217" s="1" t="str">
        <f t="shared" si="50"/>
        <v>Isles of ScillyBlack African</v>
      </c>
      <c r="B3217" s="3" t="s">
        <v>149</v>
      </c>
      <c r="C3217" s="3" t="s">
        <v>150</v>
      </c>
      <c r="D3217" s="3" t="s">
        <v>715</v>
      </c>
      <c r="E3217" s="5">
        <v>1</v>
      </c>
      <c r="F3217" s="5">
        <v>0</v>
      </c>
      <c r="G3217" s="5">
        <v>0</v>
      </c>
      <c r="H3217" s="5">
        <v>0</v>
      </c>
      <c r="I3217" s="5">
        <v>0</v>
      </c>
      <c r="J3217" s="5">
        <v>0</v>
      </c>
      <c r="K3217" s="5">
        <v>1</v>
      </c>
      <c r="L3217" s="5">
        <v>0</v>
      </c>
      <c r="M3217" s="5">
        <v>1</v>
      </c>
      <c r="N3217" s="5">
        <v>0</v>
      </c>
      <c r="O3217" s="6">
        <v>0</v>
      </c>
      <c r="P3217" s="6">
        <v>0</v>
      </c>
      <c r="Q3217" s="6">
        <v>0</v>
      </c>
      <c r="R3217" s="6">
        <v>0</v>
      </c>
      <c r="S3217" s="6">
        <v>0</v>
      </c>
      <c r="T3217" s="6">
        <v>100</v>
      </c>
      <c r="U3217" s="6">
        <v>0</v>
      </c>
      <c r="V3217" s="6">
        <v>100</v>
      </c>
      <c r="W3217" s="6">
        <v>0</v>
      </c>
      <c r="X3217" s="5">
        <v>1</v>
      </c>
      <c r="Y3217" s="5">
        <v>1</v>
      </c>
      <c r="Z3217" s="5">
        <v>0</v>
      </c>
      <c r="AA3217" s="5">
        <v>0</v>
      </c>
      <c r="AB3217" s="5">
        <v>0</v>
      </c>
      <c r="AC3217" s="5">
        <v>0</v>
      </c>
      <c r="AD3217" s="5">
        <v>1</v>
      </c>
      <c r="AE3217" s="5">
        <v>1</v>
      </c>
      <c r="AF3217" s="5">
        <v>0</v>
      </c>
      <c r="AG3217" s="6">
        <v>0</v>
      </c>
      <c r="AH3217" s="6">
        <v>100</v>
      </c>
      <c r="AI3217" s="3"/>
      <c r="AJ3217" s="3"/>
    </row>
    <row r="3218" spans="1:36" hidden="1" x14ac:dyDescent="0.2">
      <c r="A3218" s="1" t="str">
        <f t="shared" si="50"/>
        <v>Isles of ScillyBlack Caribbean</v>
      </c>
      <c r="B3218" s="3" t="s">
        <v>149</v>
      </c>
      <c r="C3218" s="3" t="s">
        <v>150</v>
      </c>
      <c r="D3218" s="3" t="s">
        <v>716</v>
      </c>
      <c r="E3218" s="5">
        <v>1</v>
      </c>
      <c r="F3218" s="5">
        <v>0</v>
      </c>
      <c r="G3218" s="5">
        <v>0</v>
      </c>
      <c r="H3218" s="5">
        <v>0</v>
      </c>
      <c r="I3218" s="5">
        <v>0</v>
      </c>
      <c r="J3218" s="5">
        <v>0</v>
      </c>
      <c r="K3218" s="5">
        <v>1</v>
      </c>
      <c r="L3218" s="5">
        <v>0</v>
      </c>
      <c r="M3218" s="5">
        <v>1</v>
      </c>
      <c r="N3218" s="5">
        <v>0</v>
      </c>
      <c r="O3218" s="6">
        <v>0</v>
      </c>
      <c r="P3218" s="6">
        <v>0</v>
      </c>
      <c r="Q3218" s="6">
        <v>0</v>
      </c>
      <c r="R3218" s="6">
        <v>0</v>
      </c>
      <c r="S3218" s="6">
        <v>0</v>
      </c>
      <c r="T3218" s="6">
        <v>100</v>
      </c>
      <c r="U3218" s="6">
        <v>0</v>
      </c>
      <c r="V3218" s="6">
        <v>100</v>
      </c>
      <c r="W3218" s="6">
        <v>0</v>
      </c>
      <c r="X3218" s="5">
        <v>1</v>
      </c>
      <c r="Y3218" s="5">
        <v>1</v>
      </c>
      <c r="Z3218" s="5">
        <v>0</v>
      </c>
      <c r="AA3218" s="5">
        <v>0</v>
      </c>
      <c r="AB3218" s="5">
        <v>0</v>
      </c>
      <c r="AC3218" s="5">
        <v>0</v>
      </c>
      <c r="AD3218" s="5">
        <v>1</v>
      </c>
      <c r="AE3218" s="5">
        <v>1</v>
      </c>
      <c r="AF3218" s="5">
        <v>0</v>
      </c>
      <c r="AG3218" s="6">
        <v>0</v>
      </c>
      <c r="AH3218" s="6">
        <v>100</v>
      </c>
      <c r="AI3218" s="3"/>
      <c r="AJ3218" s="3"/>
    </row>
    <row r="3219" spans="1:36" hidden="1" x14ac:dyDescent="0.2">
      <c r="A3219" s="1" t="str">
        <f t="shared" si="50"/>
        <v>Isles of ScillyBlack Other</v>
      </c>
      <c r="B3219" s="3" t="s">
        <v>149</v>
      </c>
      <c r="C3219" s="3" t="s">
        <v>150</v>
      </c>
      <c r="D3219" s="3" t="s">
        <v>717</v>
      </c>
      <c r="E3219" s="5">
        <v>0</v>
      </c>
      <c r="F3219" s="5">
        <v>0</v>
      </c>
      <c r="G3219" s="5">
        <v>0</v>
      </c>
      <c r="H3219" s="5">
        <v>0</v>
      </c>
      <c r="I3219" s="5">
        <v>0</v>
      </c>
      <c r="J3219" s="5">
        <v>0</v>
      </c>
      <c r="K3219" s="5">
        <v>0</v>
      </c>
      <c r="L3219" s="5">
        <v>0</v>
      </c>
      <c r="M3219" s="5">
        <v>0</v>
      </c>
      <c r="N3219" s="5">
        <v>0</v>
      </c>
      <c r="O3219" s="6">
        <v>0</v>
      </c>
      <c r="P3219" s="6">
        <v>0</v>
      </c>
      <c r="Q3219" s="6">
        <v>0</v>
      </c>
      <c r="R3219" s="6">
        <v>0</v>
      </c>
      <c r="S3219" s="6">
        <v>0</v>
      </c>
      <c r="T3219" s="6">
        <v>0</v>
      </c>
      <c r="U3219" s="6">
        <v>0</v>
      </c>
      <c r="V3219" s="6">
        <v>0</v>
      </c>
      <c r="W3219" s="6">
        <v>0</v>
      </c>
      <c r="X3219" s="5">
        <v>0</v>
      </c>
      <c r="Y3219" s="5">
        <v>0</v>
      </c>
      <c r="Z3219" s="5">
        <v>0</v>
      </c>
      <c r="AA3219" s="5">
        <v>0</v>
      </c>
      <c r="AB3219" s="5">
        <v>0</v>
      </c>
      <c r="AC3219" s="5">
        <v>0</v>
      </c>
      <c r="AD3219" s="5">
        <v>0</v>
      </c>
      <c r="AE3219" s="5">
        <v>0</v>
      </c>
      <c r="AF3219" s="5">
        <v>0</v>
      </c>
      <c r="AG3219" s="6"/>
      <c r="AH3219" s="6"/>
      <c r="AI3219" s="3"/>
      <c r="AJ3219" s="3"/>
    </row>
    <row r="3220" spans="1:36" hidden="1" x14ac:dyDescent="0.2">
      <c r="A3220" s="1" t="str">
        <f t="shared" si="50"/>
        <v>Isles of ScillyArab</v>
      </c>
      <c r="B3220" s="3" t="s">
        <v>149</v>
      </c>
      <c r="C3220" s="3" t="s">
        <v>150</v>
      </c>
      <c r="D3220" s="3" t="s">
        <v>699</v>
      </c>
      <c r="E3220" s="5">
        <v>0</v>
      </c>
      <c r="F3220" s="5">
        <v>0</v>
      </c>
      <c r="G3220" s="5">
        <v>0</v>
      </c>
      <c r="H3220" s="5">
        <v>0</v>
      </c>
      <c r="I3220" s="5">
        <v>0</v>
      </c>
      <c r="J3220" s="5">
        <v>0</v>
      </c>
      <c r="K3220" s="5">
        <v>0</v>
      </c>
      <c r="L3220" s="5">
        <v>0</v>
      </c>
      <c r="M3220" s="5">
        <v>0</v>
      </c>
      <c r="N3220" s="5">
        <v>0</v>
      </c>
      <c r="O3220" s="6">
        <v>0</v>
      </c>
      <c r="P3220" s="6">
        <v>0</v>
      </c>
      <c r="Q3220" s="6">
        <v>0</v>
      </c>
      <c r="R3220" s="6">
        <v>0</v>
      </c>
      <c r="S3220" s="6">
        <v>0</v>
      </c>
      <c r="T3220" s="6">
        <v>0</v>
      </c>
      <c r="U3220" s="6">
        <v>0</v>
      </c>
      <c r="V3220" s="6">
        <v>0</v>
      </c>
      <c r="W3220" s="6">
        <v>0</v>
      </c>
      <c r="X3220" s="5">
        <v>0</v>
      </c>
      <c r="Y3220" s="5">
        <v>0</v>
      </c>
      <c r="Z3220" s="5">
        <v>0</v>
      </c>
      <c r="AA3220" s="5">
        <v>0</v>
      </c>
      <c r="AB3220" s="5">
        <v>0</v>
      </c>
      <c r="AC3220" s="5">
        <v>0</v>
      </c>
      <c r="AD3220" s="5">
        <v>0</v>
      </c>
      <c r="AE3220" s="5">
        <v>0</v>
      </c>
      <c r="AF3220" s="5">
        <v>0</v>
      </c>
      <c r="AG3220" s="6"/>
      <c r="AH3220" s="6"/>
      <c r="AI3220" s="3"/>
      <c r="AJ3220" s="3"/>
    </row>
    <row r="3221" spans="1:36" hidden="1" x14ac:dyDescent="0.2">
      <c r="A3221" s="1" t="str">
        <f t="shared" si="50"/>
        <v>Isles of ScillyOther</v>
      </c>
      <c r="B3221" s="3" t="s">
        <v>149</v>
      </c>
      <c r="C3221" s="3" t="s">
        <v>150</v>
      </c>
      <c r="D3221" s="3" t="s">
        <v>718</v>
      </c>
      <c r="E3221" s="5">
        <v>4</v>
      </c>
      <c r="F3221" s="5">
        <v>0</v>
      </c>
      <c r="G3221" s="5">
        <v>0</v>
      </c>
      <c r="H3221" s="5">
        <v>0</v>
      </c>
      <c r="I3221" s="5">
        <v>0</v>
      </c>
      <c r="J3221" s="5">
        <v>0</v>
      </c>
      <c r="K3221" s="5">
        <v>4</v>
      </c>
      <c r="L3221" s="5">
        <v>0</v>
      </c>
      <c r="M3221" s="5">
        <v>4</v>
      </c>
      <c r="N3221" s="5">
        <v>0</v>
      </c>
      <c r="O3221" s="6">
        <v>0</v>
      </c>
      <c r="P3221" s="6">
        <v>0</v>
      </c>
      <c r="Q3221" s="6">
        <v>0</v>
      </c>
      <c r="R3221" s="6">
        <v>0</v>
      </c>
      <c r="S3221" s="6">
        <v>0</v>
      </c>
      <c r="T3221" s="6">
        <v>100</v>
      </c>
      <c r="U3221" s="6">
        <v>0</v>
      </c>
      <c r="V3221" s="6">
        <v>100</v>
      </c>
      <c r="W3221" s="6">
        <v>0</v>
      </c>
      <c r="X3221" s="5">
        <v>2</v>
      </c>
      <c r="Y3221" s="5">
        <v>2</v>
      </c>
      <c r="Z3221" s="5">
        <v>0</v>
      </c>
      <c r="AA3221" s="5">
        <v>0</v>
      </c>
      <c r="AB3221" s="5">
        <v>0</v>
      </c>
      <c r="AC3221" s="5">
        <v>0</v>
      </c>
      <c r="AD3221" s="5">
        <v>2</v>
      </c>
      <c r="AE3221" s="5">
        <v>2</v>
      </c>
      <c r="AF3221" s="5">
        <v>0</v>
      </c>
      <c r="AG3221" s="6">
        <v>0</v>
      </c>
      <c r="AH3221" s="6">
        <v>100</v>
      </c>
      <c r="AI3221" s="3"/>
      <c r="AJ3221" s="3"/>
    </row>
    <row r="3222" spans="1:36" x14ac:dyDescent="0.2">
      <c r="A3222" s="1" t="str">
        <f t="shared" si="50"/>
        <v>IslingtonAll people</v>
      </c>
      <c r="B3222" s="3" t="s">
        <v>667</v>
      </c>
      <c r="C3222" s="3" t="s">
        <v>668</v>
      </c>
      <c r="D3222" s="3" t="s">
        <v>700</v>
      </c>
      <c r="E3222" s="5">
        <v>206125</v>
      </c>
      <c r="F3222" s="5">
        <v>31788</v>
      </c>
      <c r="G3222" s="5">
        <v>54571</v>
      </c>
      <c r="H3222" s="5">
        <v>29075</v>
      </c>
      <c r="I3222" s="5">
        <v>59336</v>
      </c>
      <c r="J3222" s="5">
        <v>0</v>
      </c>
      <c r="K3222" s="5">
        <v>1437</v>
      </c>
      <c r="L3222" s="5">
        <v>47383</v>
      </c>
      <c r="M3222" s="5">
        <v>88619</v>
      </c>
      <c r="N3222" s="5">
        <v>3298</v>
      </c>
      <c r="O3222" s="6">
        <v>15.421710127349909</v>
      </c>
      <c r="P3222" s="6">
        <v>26.474711946634322</v>
      </c>
      <c r="Q3222" s="6">
        <v>14.105518496058217</v>
      </c>
      <c r="R3222" s="6">
        <v>28.786416009702851</v>
      </c>
      <c r="S3222" s="6">
        <v>0</v>
      </c>
      <c r="T3222" s="6">
        <v>0.69714978775015157</v>
      </c>
      <c r="U3222" s="6">
        <v>22.987507580351728</v>
      </c>
      <c r="V3222" s="6">
        <v>42.992844147968462</v>
      </c>
      <c r="W3222" s="6">
        <v>1.6</v>
      </c>
      <c r="X3222" s="5">
        <v>94867</v>
      </c>
      <c r="Y3222" s="5">
        <v>81793</v>
      </c>
      <c r="Z3222" s="5">
        <v>5582</v>
      </c>
      <c r="AA3222" s="5">
        <v>14595</v>
      </c>
      <c r="AB3222" s="5">
        <v>11518</v>
      </c>
      <c r="AC3222" s="5">
        <v>1235</v>
      </c>
      <c r="AD3222" s="5">
        <v>80272</v>
      </c>
      <c r="AE3222" s="5">
        <v>70275</v>
      </c>
      <c r="AF3222" s="5">
        <v>4347</v>
      </c>
      <c r="AG3222" s="6">
        <v>6.1856990394877265</v>
      </c>
      <c r="AH3222" s="6">
        <v>87.546093282838356</v>
      </c>
      <c r="AI3222" s="6">
        <v>10.72234762979684</v>
      </c>
      <c r="AJ3222" s="6">
        <v>78.917437478588553</v>
      </c>
    </row>
    <row r="3223" spans="1:36" hidden="1" x14ac:dyDescent="0.2">
      <c r="A3223" s="1" t="str">
        <f t="shared" si="50"/>
        <v>IslingtonWhite British</v>
      </c>
      <c r="B3223" s="3" t="s">
        <v>667</v>
      </c>
      <c r="C3223" s="3" t="s">
        <v>668</v>
      </c>
      <c r="D3223" s="3" t="s">
        <v>701</v>
      </c>
      <c r="E3223" s="5">
        <v>98322</v>
      </c>
      <c r="F3223" s="5">
        <v>11671</v>
      </c>
      <c r="G3223" s="5">
        <v>21308</v>
      </c>
      <c r="H3223" s="5">
        <v>11234</v>
      </c>
      <c r="I3223" s="5">
        <v>24878</v>
      </c>
      <c r="J3223" s="5">
        <v>0</v>
      </c>
      <c r="K3223" s="5">
        <v>609</v>
      </c>
      <c r="L3223" s="5">
        <v>22217</v>
      </c>
      <c r="M3223" s="5">
        <v>43397</v>
      </c>
      <c r="N3223" s="5">
        <v>1148</v>
      </c>
      <c r="O3223" s="6">
        <v>11.870181648054352</v>
      </c>
      <c r="P3223" s="6">
        <v>21.67165029189805</v>
      </c>
      <c r="Q3223" s="6">
        <v>11.425723642724924</v>
      </c>
      <c r="R3223" s="6">
        <v>25.302577246191085</v>
      </c>
      <c r="S3223" s="6">
        <v>0</v>
      </c>
      <c r="T3223" s="6">
        <v>0.61939342161469457</v>
      </c>
      <c r="U3223" s="6">
        <v>22.596163625638209</v>
      </c>
      <c r="V3223" s="6">
        <v>44.137629421696062</v>
      </c>
      <c r="W3223" s="6">
        <v>1.1675921970667806</v>
      </c>
      <c r="X3223" s="5">
        <v>46819</v>
      </c>
      <c r="Y3223" s="5">
        <v>41748</v>
      </c>
      <c r="Z3223" s="5">
        <v>1989</v>
      </c>
      <c r="AA3223" s="5">
        <v>5851</v>
      </c>
      <c r="AB3223" s="5">
        <v>4841</v>
      </c>
      <c r="AC3223" s="5">
        <v>347</v>
      </c>
      <c r="AD3223" s="5">
        <v>40968</v>
      </c>
      <c r="AE3223" s="5">
        <v>36907</v>
      </c>
      <c r="AF3223" s="5">
        <v>1642</v>
      </c>
      <c r="AG3223" s="6">
        <v>4.4490205110141705</v>
      </c>
      <c r="AH3223" s="6">
        <v>90.087385276313213</v>
      </c>
      <c r="AI3223" s="6">
        <v>7.1679405081594716</v>
      </c>
      <c r="AJ3223" s="6">
        <v>82.737993505383699</v>
      </c>
    </row>
    <row r="3224" spans="1:36" hidden="1" x14ac:dyDescent="0.2">
      <c r="A3224" s="1" t="str">
        <f t="shared" si="50"/>
        <v>IslingtonMinorities - all other than White British</v>
      </c>
      <c r="B3224" s="3" t="s">
        <v>667</v>
      </c>
      <c r="C3224" s="3" t="s">
        <v>668</v>
      </c>
      <c r="D3224" s="3" t="s">
        <v>702</v>
      </c>
      <c r="E3224" s="5">
        <v>107803</v>
      </c>
      <c r="F3224" s="5">
        <v>20117</v>
      </c>
      <c r="G3224" s="5">
        <v>33263</v>
      </c>
      <c r="H3224" s="5">
        <v>17841</v>
      </c>
      <c r="I3224" s="5">
        <v>34458</v>
      </c>
      <c r="J3224" s="5">
        <v>0</v>
      </c>
      <c r="K3224" s="5">
        <v>828</v>
      </c>
      <c r="L3224" s="5">
        <v>25166</v>
      </c>
      <c r="M3224" s="5">
        <v>45222</v>
      </c>
      <c r="N3224" s="5">
        <v>2150</v>
      </c>
      <c r="O3224" s="6">
        <v>18.660890698774615</v>
      </c>
      <c r="P3224" s="6">
        <v>30.855356529966699</v>
      </c>
      <c r="Q3224" s="6">
        <v>16.549632199474967</v>
      </c>
      <c r="R3224" s="6">
        <v>31.963860003895995</v>
      </c>
      <c r="S3224" s="6">
        <v>0</v>
      </c>
      <c r="T3224" s="6">
        <v>0.76806767900707773</v>
      </c>
      <c r="U3224" s="6">
        <v>23.344433828372122</v>
      </c>
      <c r="V3224" s="6">
        <v>41.948739830988004</v>
      </c>
      <c r="W3224" s="6">
        <v>1.9943786351029191</v>
      </c>
      <c r="X3224" s="5">
        <v>48048</v>
      </c>
      <c r="Y3224" s="5">
        <v>40045</v>
      </c>
      <c r="Z3224" s="5">
        <v>3593</v>
      </c>
      <c r="AA3224" s="5">
        <v>8744</v>
      </c>
      <c r="AB3224" s="5">
        <v>6677</v>
      </c>
      <c r="AC3224" s="5">
        <v>888</v>
      </c>
      <c r="AD3224" s="5">
        <v>39304</v>
      </c>
      <c r="AE3224" s="5">
        <v>33368</v>
      </c>
      <c r="AF3224" s="5">
        <v>2705</v>
      </c>
      <c r="AG3224" s="6">
        <v>8.1065691680652119</v>
      </c>
      <c r="AH3224" s="6">
        <v>84.897211479747611</v>
      </c>
      <c r="AI3224" s="6">
        <v>13.299385951774749</v>
      </c>
      <c r="AJ3224" s="6">
        <v>76.360933211344928</v>
      </c>
    </row>
    <row r="3225" spans="1:36" hidden="1" x14ac:dyDescent="0.2">
      <c r="A3225" s="1" t="str">
        <f t="shared" si="50"/>
        <v>IslingtonWhite Irish</v>
      </c>
      <c r="B3225" s="3" t="s">
        <v>667</v>
      </c>
      <c r="C3225" s="3" t="s">
        <v>668</v>
      </c>
      <c r="D3225" s="3" t="s">
        <v>703</v>
      </c>
      <c r="E3225" s="5">
        <v>8140</v>
      </c>
      <c r="F3225" s="5">
        <v>1260</v>
      </c>
      <c r="G3225" s="5">
        <v>2170</v>
      </c>
      <c r="H3225" s="5">
        <v>1179</v>
      </c>
      <c r="I3225" s="5">
        <v>2435</v>
      </c>
      <c r="J3225" s="5">
        <v>0</v>
      </c>
      <c r="K3225" s="5">
        <v>69</v>
      </c>
      <c r="L3225" s="5">
        <v>1793</v>
      </c>
      <c r="M3225" s="5">
        <v>3587</v>
      </c>
      <c r="N3225" s="5">
        <v>90</v>
      </c>
      <c r="O3225" s="6">
        <v>15.47911547911548</v>
      </c>
      <c r="P3225" s="6">
        <v>26.658476658476658</v>
      </c>
      <c r="Q3225" s="6">
        <v>14.484029484029485</v>
      </c>
      <c r="R3225" s="6">
        <v>29.914004914004913</v>
      </c>
      <c r="S3225" s="6">
        <v>0</v>
      </c>
      <c r="T3225" s="6">
        <v>0.84766584766584763</v>
      </c>
      <c r="U3225" s="6">
        <v>22.027027027027028</v>
      </c>
      <c r="V3225" s="6">
        <v>44.066339066339069</v>
      </c>
      <c r="W3225" s="6">
        <v>1.1056511056511056</v>
      </c>
      <c r="X3225" s="5">
        <v>3322</v>
      </c>
      <c r="Y3225" s="5">
        <v>2905</v>
      </c>
      <c r="Z3225" s="5">
        <v>155</v>
      </c>
      <c r="AA3225" s="5">
        <v>412</v>
      </c>
      <c r="AB3225" s="5">
        <v>334</v>
      </c>
      <c r="AC3225" s="5">
        <v>19</v>
      </c>
      <c r="AD3225" s="5">
        <v>2910</v>
      </c>
      <c r="AE3225" s="5">
        <v>2571</v>
      </c>
      <c r="AF3225" s="5">
        <v>136</v>
      </c>
      <c r="AG3225" s="6">
        <v>5.2897705173084404</v>
      </c>
      <c r="AH3225" s="6">
        <v>88.350515463917532</v>
      </c>
      <c r="AI3225" s="6">
        <v>5.6886227544910177</v>
      </c>
      <c r="AJ3225" s="6">
        <v>81.067961165048544</v>
      </c>
    </row>
    <row r="3226" spans="1:36" hidden="1" x14ac:dyDescent="0.2">
      <c r="A3226" s="1" t="str">
        <f t="shared" si="50"/>
        <v>IslingtonWhite Gyspy or Irish Traveller</v>
      </c>
      <c r="B3226" s="3" t="s">
        <v>667</v>
      </c>
      <c r="C3226" s="3" t="s">
        <v>668</v>
      </c>
      <c r="D3226" s="3" t="s">
        <v>704</v>
      </c>
      <c r="E3226" s="5">
        <v>163</v>
      </c>
      <c r="F3226" s="5">
        <v>30</v>
      </c>
      <c r="G3226" s="5">
        <v>60</v>
      </c>
      <c r="H3226" s="5">
        <v>23</v>
      </c>
      <c r="I3226" s="5">
        <v>61</v>
      </c>
      <c r="J3226" s="5">
        <v>0</v>
      </c>
      <c r="K3226" s="5">
        <v>0</v>
      </c>
      <c r="L3226" s="5">
        <v>30</v>
      </c>
      <c r="M3226" s="5">
        <v>50</v>
      </c>
      <c r="N3226" s="5">
        <v>2</v>
      </c>
      <c r="O3226" s="6">
        <v>18.404907975460123</v>
      </c>
      <c r="P3226" s="6">
        <v>36.809815950920246</v>
      </c>
      <c r="Q3226" s="6">
        <v>14.110429447852761</v>
      </c>
      <c r="R3226" s="6">
        <v>37.423312883435585</v>
      </c>
      <c r="S3226" s="6">
        <v>0</v>
      </c>
      <c r="T3226" s="6">
        <v>0</v>
      </c>
      <c r="U3226" s="6">
        <v>18.404907975460123</v>
      </c>
      <c r="V3226" s="6">
        <v>30.674846625766872</v>
      </c>
      <c r="W3226" s="6">
        <v>1.2269938650306749</v>
      </c>
      <c r="X3226" s="5">
        <v>65</v>
      </c>
      <c r="Y3226" s="5">
        <v>40</v>
      </c>
      <c r="Z3226" s="5">
        <v>2</v>
      </c>
      <c r="AA3226" s="5">
        <v>15</v>
      </c>
      <c r="AB3226" s="5">
        <v>7</v>
      </c>
      <c r="AC3226" s="5">
        <v>0</v>
      </c>
      <c r="AD3226" s="5">
        <v>50</v>
      </c>
      <c r="AE3226" s="5">
        <v>33</v>
      </c>
      <c r="AF3226" s="5">
        <v>2</v>
      </c>
      <c r="AG3226" s="6">
        <v>6.0606060606060606</v>
      </c>
      <c r="AH3226" s="6">
        <v>66</v>
      </c>
      <c r="AI3226" s="6">
        <v>0</v>
      </c>
      <c r="AJ3226" s="6">
        <v>46.666666666666664</v>
      </c>
    </row>
    <row r="3227" spans="1:36" hidden="1" x14ac:dyDescent="0.2">
      <c r="A3227" s="1" t="str">
        <f t="shared" si="50"/>
        <v>IslingtonWhite Other</v>
      </c>
      <c r="B3227" s="3" t="s">
        <v>667</v>
      </c>
      <c r="C3227" s="3" t="s">
        <v>668</v>
      </c>
      <c r="D3227" s="3" t="s">
        <v>705</v>
      </c>
      <c r="E3227" s="5">
        <v>33890</v>
      </c>
      <c r="F3227" s="5">
        <v>4640</v>
      </c>
      <c r="G3227" s="5">
        <v>8348</v>
      </c>
      <c r="H3227" s="5">
        <v>4253</v>
      </c>
      <c r="I3227" s="5">
        <v>9403</v>
      </c>
      <c r="J3227" s="5">
        <v>0</v>
      </c>
      <c r="K3227" s="5">
        <v>313</v>
      </c>
      <c r="L3227" s="5">
        <v>7822</v>
      </c>
      <c r="M3227" s="5">
        <v>15042</v>
      </c>
      <c r="N3227" s="5">
        <v>454</v>
      </c>
      <c r="O3227" s="6">
        <v>13.691354381823547</v>
      </c>
      <c r="P3227" s="6">
        <v>24.632634995573916</v>
      </c>
      <c r="Q3227" s="6">
        <v>12.549424609029213</v>
      </c>
      <c r="R3227" s="6">
        <v>27.745647683682503</v>
      </c>
      <c r="S3227" s="6">
        <v>0</v>
      </c>
      <c r="T3227" s="6">
        <v>0.92357627618766602</v>
      </c>
      <c r="U3227" s="6">
        <v>23.080554735910297</v>
      </c>
      <c r="V3227" s="6">
        <v>44.384774269696074</v>
      </c>
      <c r="W3227" s="6">
        <v>1.3396282089111833</v>
      </c>
      <c r="X3227" s="5">
        <v>19552</v>
      </c>
      <c r="Y3227" s="5">
        <v>17407</v>
      </c>
      <c r="Z3227" s="5">
        <v>914</v>
      </c>
      <c r="AA3227" s="5">
        <v>2791</v>
      </c>
      <c r="AB3227" s="5">
        <v>2283</v>
      </c>
      <c r="AC3227" s="5">
        <v>163</v>
      </c>
      <c r="AD3227" s="5">
        <v>16761</v>
      </c>
      <c r="AE3227" s="5">
        <v>15124</v>
      </c>
      <c r="AF3227" s="5">
        <v>751</v>
      </c>
      <c r="AG3227" s="6">
        <v>4.9656175614916691</v>
      </c>
      <c r="AH3227" s="6">
        <v>90.233279637253148</v>
      </c>
      <c r="AI3227" s="6">
        <v>7.1397284275076656</v>
      </c>
      <c r="AJ3227" s="6">
        <v>81.798638480831244</v>
      </c>
    </row>
    <row r="3228" spans="1:36" hidden="1" x14ac:dyDescent="0.2">
      <c r="A3228" s="1" t="str">
        <f t="shared" si="50"/>
        <v>IslingtonMixed White and Black Caribbean</v>
      </c>
      <c r="B3228" s="3" t="s">
        <v>667</v>
      </c>
      <c r="C3228" s="3" t="s">
        <v>668</v>
      </c>
      <c r="D3228" s="3" t="s">
        <v>706</v>
      </c>
      <c r="E3228" s="5">
        <v>4236</v>
      </c>
      <c r="F3228" s="5">
        <v>830</v>
      </c>
      <c r="G3228" s="5">
        <v>1335</v>
      </c>
      <c r="H3228" s="5">
        <v>711</v>
      </c>
      <c r="I3228" s="5">
        <v>1342</v>
      </c>
      <c r="J3228" s="5">
        <v>0</v>
      </c>
      <c r="K3228" s="5">
        <v>29</v>
      </c>
      <c r="L3228" s="5">
        <v>1058</v>
      </c>
      <c r="M3228" s="5">
        <v>1791</v>
      </c>
      <c r="N3228" s="5">
        <v>97</v>
      </c>
      <c r="O3228" s="6">
        <v>19.593956562795089</v>
      </c>
      <c r="P3228" s="6">
        <v>31.51558073654391</v>
      </c>
      <c r="Q3228" s="6">
        <v>16.784702549575069</v>
      </c>
      <c r="R3228" s="6">
        <v>31.680830972615674</v>
      </c>
      <c r="S3228" s="6">
        <v>0</v>
      </c>
      <c r="T3228" s="6">
        <v>0.68460812086874412</v>
      </c>
      <c r="U3228" s="6">
        <v>24.976392823418319</v>
      </c>
      <c r="V3228" s="6">
        <v>42.28045325779037</v>
      </c>
      <c r="W3228" s="6">
        <v>2.2898961284230408</v>
      </c>
      <c r="X3228" s="5">
        <v>1184</v>
      </c>
      <c r="Y3228" s="5">
        <v>894</v>
      </c>
      <c r="Z3228" s="5">
        <v>149</v>
      </c>
      <c r="AA3228" s="5">
        <v>219</v>
      </c>
      <c r="AB3228" s="5">
        <v>152</v>
      </c>
      <c r="AC3228" s="5">
        <v>24</v>
      </c>
      <c r="AD3228" s="5">
        <v>965</v>
      </c>
      <c r="AE3228" s="5">
        <v>742</v>
      </c>
      <c r="AF3228" s="5">
        <v>125</v>
      </c>
      <c r="AG3228" s="6">
        <v>16.846361185983827</v>
      </c>
      <c r="AH3228" s="6">
        <v>76.891191709844563</v>
      </c>
      <c r="AI3228" s="6">
        <v>15.789473684210526</v>
      </c>
      <c r="AJ3228" s="6">
        <v>69.406392694063925</v>
      </c>
    </row>
    <row r="3229" spans="1:36" hidden="1" x14ac:dyDescent="0.2">
      <c r="A3229" s="1" t="str">
        <f t="shared" si="50"/>
        <v>IslingtonMixed White and Black African</v>
      </c>
      <c r="B3229" s="3" t="s">
        <v>667</v>
      </c>
      <c r="C3229" s="3" t="s">
        <v>668</v>
      </c>
      <c r="D3229" s="3" t="s">
        <v>707</v>
      </c>
      <c r="E3229" s="5">
        <v>1912</v>
      </c>
      <c r="F3229" s="5">
        <v>478</v>
      </c>
      <c r="G3229" s="5">
        <v>716</v>
      </c>
      <c r="H3229" s="5">
        <v>441</v>
      </c>
      <c r="I3229" s="5">
        <v>750</v>
      </c>
      <c r="J3229" s="5">
        <v>0</v>
      </c>
      <c r="K3229" s="5">
        <v>7</v>
      </c>
      <c r="L3229" s="5">
        <v>497</v>
      </c>
      <c r="M3229" s="5">
        <v>799</v>
      </c>
      <c r="N3229" s="5">
        <v>82</v>
      </c>
      <c r="O3229" s="6">
        <v>25</v>
      </c>
      <c r="P3229" s="6">
        <v>37.447698744769873</v>
      </c>
      <c r="Q3229" s="6">
        <v>23.064853556485357</v>
      </c>
      <c r="R3229" s="6">
        <v>39.22594142259414</v>
      </c>
      <c r="S3229" s="6">
        <v>0</v>
      </c>
      <c r="T3229" s="6">
        <v>0.36610878661087864</v>
      </c>
      <c r="U3229" s="6">
        <v>25.993723849372383</v>
      </c>
      <c r="V3229" s="6">
        <v>41.788702928870293</v>
      </c>
      <c r="W3229" s="6">
        <v>4.2887029288702925</v>
      </c>
      <c r="X3229" s="5">
        <v>601</v>
      </c>
      <c r="Y3229" s="5">
        <v>482</v>
      </c>
      <c r="Z3229" s="5">
        <v>63</v>
      </c>
      <c r="AA3229" s="5">
        <v>141</v>
      </c>
      <c r="AB3229" s="5">
        <v>107</v>
      </c>
      <c r="AC3229" s="5">
        <v>22</v>
      </c>
      <c r="AD3229" s="5">
        <v>460</v>
      </c>
      <c r="AE3229" s="5">
        <v>375</v>
      </c>
      <c r="AF3229" s="5">
        <v>41</v>
      </c>
      <c r="AG3229" s="6">
        <v>10.933333333333334</v>
      </c>
      <c r="AH3229" s="6">
        <v>81.521739130434781</v>
      </c>
      <c r="AI3229" s="6">
        <v>20.560747663551403</v>
      </c>
      <c r="AJ3229" s="6">
        <v>75.886524822695037</v>
      </c>
    </row>
    <row r="3230" spans="1:36" hidden="1" x14ac:dyDescent="0.2">
      <c r="A3230" s="1" t="str">
        <f t="shared" si="50"/>
        <v>IslingtonMixed White and Asian</v>
      </c>
      <c r="B3230" s="3" t="s">
        <v>667</v>
      </c>
      <c r="C3230" s="3" t="s">
        <v>668</v>
      </c>
      <c r="D3230" s="3" t="s">
        <v>708</v>
      </c>
      <c r="E3230" s="5">
        <v>2964</v>
      </c>
      <c r="F3230" s="5">
        <v>407</v>
      </c>
      <c r="G3230" s="5">
        <v>709</v>
      </c>
      <c r="H3230" s="5">
        <v>359</v>
      </c>
      <c r="I3230" s="5">
        <v>843</v>
      </c>
      <c r="J3230" s="5">
        <v>0</v>
      </c>
      <c r="K3230" s="5">
        <v>16</v>
      </c>
      <c r="L3230" s="5">
        <v>712</v>
      </c>
      <c r="M3230" s="5">
        <v>1305</v>
      </c>
      <c r="N3230" s="5">
        <v>39</v>
      </c>
      <c r="O3230" s="6">
        <v>13.731443994601889</v>
      </c>
      <c r="P3230" s="6">
        <v>23.920377867746289</v>
      </c>
      <c r="Q3230" s="6">
        <v>12.112010796221323</v>
      </c>
      <c r="R3230" s="6">
        <v>28.441295546558706</v>
      </c>
      <c r="S3230" s="6">
        <v>0</v>
      </c>
      <c r="T3230" s="6">
        <v>0.53981106612685559</v>
      </c>
      <c r="U3230" s="6">
        <v>24.021592442645073</v>
      </c>
      <c r="V3230" s="6">
        <v>44.02834008097166</v>
      </c>
      <c r="W3230" s="6">
        <v>1.3157894736842106</v>
      </c>
      <c r="X3230" s="5">
        <v>1267</v>
      </c>
      <c r="Y3230" s="5">
        <v>1122</v>
      </c>
      <c r="Z3230" s="5">
        <v>61</v>
      </c>
      <c r="AA3230" s="5">
        <v>163</v>
      </c>
      <c r="AB3230" s="5">
        <v>138</v>
      </c>
      <c r="AC3230" s="5">
        <v>14</v>
      </c>
      <c r="AD3230" s="5">
        <v>1104</v>
      </c>
      <c r="AE3230" s="5">
        <v>984</v>
      </c>
      <c r="AF3230" s="5">
        <v>47</v>
      </c>
      <c r="AG3230" s="6">
        <v>4.7764227642276422</v>
      </c>
      <c r="AH3230" s="6">
        <v>89.130434782608702</v>
      </c>
      <c r="AI3230" s="6">
        <v>10.144927536231885</v>
      </c>
      <c r="AJ3230" s="6">
        <v>84.662576687116569</v>
      </c>
    </row>
    <row r="3231" spans="1:36" hidden="1" x14ac:dyDescent="0.2">
      <c r="A3231" s="1" t="str">
        <f t="shared" si="50"/>
        <v>IslingtonMixed Other</v>
      </c>
      <c r="B3231" s="3" t="s">
        <v>667</v>
      </c>
      <c r="C3231" s="3" t="s">
        <v>668</v>
      </c>
      <c r="D3231" s="3" t="s">
        <v>709</v>
      </c>
      <c r="E3231" s="5">
        <v>4227</v>
      </c>
      <c r="F3231" s="5">
        <v>841</v>
      </c>
      <c r="G3231" s="5">
        <v>1323</v>
      </c>
      <c r="H3231" s="5">
        <v>704</v>
      </c>
      <c r="I3231" s="5">
        <v>1380</v>
      </c>
      <c r="J3231" s="5">
        <v>0</v>
      </c>
      <c r="K3231" s="5">
        <v>22</v>
      </c>
      <c r="L3231" s="5">
        <v>1008</v>
      </c>
      <c r="M3231" s="5">
        <v>1811</v>
      </c>
      <c r="N3231" s="5">
        <v>81</v>
      </c>
      <c r="O3231" s="6">
        <v>19.895907262834161</v>
      </c>
      <c r="P3231" s="6">
        <v>31.298793470546485</v>
      </c>
      <c r="Q3231" s="6">
        <v>16.654837946534187</v>
      </c>
      <c r="R3231" s="6">
        <v>32.647267565649393</v>
      </c>
      <c r="S3231" s="6">
        <v>0</v>
      </c>
      <c r="T3231" s="6">
        <v>0.52046368582919333</v>
      </c>
      <c r="U3231" s="6">
        <v>23.846699787083036</v>
      </c>
      <c r="V3231" s="6">
        <v>42.843624319848594</v>
      </c>
      <c r="W3231" s="6">
        <v>1.9162526614620299</v>
      </c>
      <c r="X3231" s="5">
        <v>1537</v>
      </c>
      <c r="Y3231" s="5">
        <v>1335</v>
      </c>
      <c r="Z3231" s="5">
        <v>100</v>
      </c>
      <c r="AA3231" s="5">
        <v>253</v>
      </c>
      <c r="AB3231" s="5">
        <v>201</v>
      </c>
      <c r="AC3231" s="5">
        <v>14</v>
      </c>
      <c r="AD3231" s="5">
        <v>1284</v>
      </c>
      <c r="AE3231" s="5">
        <v>1134</v>
      </c>
      <c r="AF3231" s="5">
        <v>86</v>
      </c>
      <c r="AG3231" s="6">
        <v>7.5837742504409169</v>
      </c>
      <c r="AH3231" s="6">
        <v>88.317757009345797</v>
      </c>
      <c r="AI3231" s="6">
        <v>6.9651741293532341</v>
      </c>
      <c r="AJ3231" s="6">
        <v>79.446640316205531</v>
      </c>
    </row>
    <row r="3232" spans="1:36" hidden="1" x14ac:dyDescent="0.2">
      <c r="A3232" s="1" t="str">
        <f t="shared" si="50"/>
        <v>IslingtonIndian</v>
      </c>
      <c r="B3232" s="3" t="s">
        <v>667</v>
      </c>
      <c r="C3232" s="3" t="s">
        <v>668</v>
      </c>
      <c r="D3232" s="3" t="s">
        <v>710</v>
      </c>
      <c r="E3232" s="5">
        <v>3534</v>
      </c>
      <c r="F3232" s="5">
        <v>388</v>
      </c>
      <c r="G3232" s="5">
        <v>663</v>
      </c>
      <c r="H3232" s="5">
        <v>345</v>
      </c>
      <c r="I3232" s="5">
        <v>881</v>
      </c>
      <c r="J3232" s="5">
        <v>0</v>
      </c>
      <c r="K3232" s="5">
        <v>39</v>
      </c>
      <c r="L3232" s="5">
        <v>683</v>
      </c>
      <c r="M3232" s="5">
        <v>1334</v>
      </c>
      <c r="N3232" s="5">
        <v>40</v>
      </c>
      <c r="O3232" s="6">
        <v>10.979060554612337</v>
      </c>
      <c r="P3232" s="6">
        <v>18.760611205432937</v>
      </c>
      <c r="Q3232" s="6">
        <v>9.762308998302208</v>
      </c>
      <c r="R3232" s="6">
        <v>24.929258630447084</v>
      </c>
      <c r="S3232" s="6">
        <v>0</v>
      </c>
      <c r="T3232" s="6">
        <v>1.1035653650254669</v>
      </c>
      <c r="U3232" s="6">
        <v>19.326542161856253</v>
      </c>
      <c r="V3232" s="6">
        <v>37.747594793435198</v>
      </c>
      <c r="W3232" s="6">
        <v>1.1318619128466327</v>
      </c>
      <c r="X3232" s="5">
        <v>1738</v>
      </c>
      <c r="Y3232" s="5">
        <v>1606</v>
      </c>
      <c r="Z3232" s="5">
        <v>69</v>
      </c>
      <c r="AA3232" s="5">
        <v>219</v>
      </c>
      <c r="AB3232" s="5">
        <v>187</v>
      </c>
      <c r="AC3232" s="5">
        <v>9</v>
      </c>
      <c r="AD3232" s="5">
        <v>1519</v>
      </c>
      <c r="AE3232" s="5">
        <v>1419</v>
      </c>
      <c r="AF3232" s="5">
        <v>60</v>
      </c>
      <c r="AG3232" s="6">
        <v>4.2283298097251585</v>
      </c>
      <c r="AH3232" s="6">
        <v>93.416721527320604</v>
      </c>
      <c r="AI3232" s="6">
        <v>4.8128342245989302</v>
      </c>
      <c r="AJ3232" s="6">
        <v>85.388127853881272</v>
      </c>
    </row>
    <row r="3233" spans="1:36" hidden="1" x14ac:dyDescent="0.2">
      <c r="A3233" s="1" t="str">
        <f t="shared" si="50"/>
        <v>IslingtonPakistani</v>
      </c>
      <c r="B3233" s="3" t="s">
        <v>667</v>
      </c>
      <c r="C3233" s="3" t="s">
        <v>668</v>
      </c>
      <c r="D3233" s="3" t="s">
        <v>711</v>
      </c>
      <c r="E3233" s="5">
        <v>951</v>
      </c>
      <c r="F3233" s="5">
        <v>129</v>
      </c>
      <c r="G3233" s="5">
        <v>202</v>
      </c>
      <c r="H3233" s="5">
        <v>113</v>
      </c>
      <c r="I3233" s="5">
        <v>295</v>
      </c>
      <c r="J3233" s="5">
        <v>0</v>
      </c>
      <c r="K3233" s="5">
        <v>10</v>
      </c>
      <c r="L3233" s="5">
        <v>176</v>
      </c>
      <c r="M3233" s="5">
        <v>346</v>
      </c>
      <c r="N3233" s="5">
        <v>8</v>
      </c>
      <c r="O3233" s="6">
        <v>13.564668769716087</v>
      </c>
      <c r="P3233" s="6">
        <v>21.240799158780231</v>
      </c>
      <c r="Q3233" s="6">
        <v>11.882229232386962</v>
      </c>
      <c r="R3233" s="6">
        <v>31.019978969505782</v>
      </c>
      <c r="S3233" s="6">
        <v>0</v>
      </c>
      <c r="T3233" s="6">
        <v>1.0515247108307044</v>
      </c>
      <c r="U3233" s="6">
        <v>18.506834910620398</v>
      </c>
      <c r="V3233" s="6">
        <v>36.382754994742378</v>
      </c>
      <c r="W3233" s="6">
        <v>0.84121976866456361</v>
      </c>
      <c r="X3233" s="5">
        <v>357</v>
      </c>
      <c r="Y3233" s="5">
        <v>295</v>
      </c>
      <c r="Z3233" s="5">
        <v>39</v>
      </c>
      <c r="AA3233" s="5">
        <v>80</v>
      </c>
      <c r="AB3233" s="5">
        <v>60</v>
      </c>
      <c r="AC3233" s="5">
        <v>11</v>
      </c>
      <c r="AD3233" s="5">
        <v>277</v>
      </c>
      <c r="AE3233" s="5">
        <v>235</v>
      </c>
      <c r="AF3233" s="5">
        <v>28</v>
      </c>
      <c r="AG3233" s="6">
        <v>11.914893617021276</v>
      </c>
      <c r="AH3233" s="6">
        <v>84.837545126353788</v>
      </c>
      <c r="AI3233" s="6">
        <v>18.333333333333332</v>
      </c>
      <c r="AJ3233" s="6">
        <v>75</v>
      </c>
    </row>
    <row r="3234" spans="1:36" hidden="1" x14ac:dyDescent="0.2">
      <c r="A3234" s="1" t="str">
        <f t="shared" si="50"/>
        <v>IslingtonBangladeshi</v>
      </c>
      <c r="B3234" s="3" t="s">
        <v>667</v>
      </c>
      <c r="C3234" s="3" t="s">
        <v>668</v>
      </c>
      <c r="D3234" s="3" t="s">
        <v>712</v>
      </c>
      <c r="E3234" s="5">
        <v>4662</v>
      </c>
      <c r="F3234" s="5">
        <v>1166</v>
      </c>
      <c r="G3234" s="5">
        <v>1839</v>
      </c>
      <c r="H3234" s="5">
        <v>1009</v>
      </c>
      <c r="I3234" s="5">
        <v>1743</v>
      </c>
      <c r="J3234" s="5">
        <v>0</v>
      </c>
      <c r="K3234" s="5">
        <v>15</v>
      </c>
      <c r="L3234" s="5">
        <v>1141</v>
      </c>
      <c r="M3234" s="5">
        <v>1633</v>
      </c>
      <c r="N3234" s="5">
        <v>158</v>
      </c>
      <c r="O3234" s="6">
        <v>25.010725010725011</v>
      </c>
      <c r="P3234" s="6">
        <v>39.446589446589449</v>
      </c>
      <c r="Q3234" s="6">
        <v>21.643071643071643</v>
      </c>
      <c r="R3234" s="6">
        <v>37.387387387387385</v>
      </c>
      <c r="S3234" s="6">
        <v>0</v>
      </c>
      <c r="T3234" s="6">
        <v>0.32175032175032175</v>
      </c>
      <c r="U3234" s="6">
        <v>24.474474474474473</v>
      </c>
      <c r="V3234" s="6">
        <v>35.027885027885027</v>
      </c>
      <c r="W3234" s="6">
        <v>3.389103389103389</v>
      </c>
      <c r="X3234" s="5">
        <v>1676</v>
      </c>
      <c r="Y3234" s="5">
        <v>991</v>
      </c>
      <c r="Z3234" s="5">
        <v>128</v>
      </c>
      <c r="AA3234" s="5">
        <v>524</v>
      </c>
      <c r="AB3234" s="5">
        <v>293</v>
      </c>
      <c r="AC3234" s="5">
        <v>53</v>
      </c>
      <c r="AD3234" s="5">
        <v>1152</v>
      </c>
      <c r="AE3234" s="5">
        <v>698</v>
      </c>
      <c r="AF3234" s="5">
        <v>75</v>
      </c>
      <c r="AG3234" s="6">
        <v>10.744985673352435</v>
      </c>
      <c r="AH3234" s="6">
        <v>60.590277777777779</v>
      </c>
      <c r="AI3234" s="6">
        <v>18.088737201365188</v>
      </c>
      <c r="AJ3234" s="6">
        <v>55.916030534351144</v>
      </c>
    </row>
    <row r="3235" spans="1:36" hidden="1" x14ac:dyDescent="0.2">
      <c r="A3235" s="1" t="str">
        <f t="shared" si="50"/>
        <v>IslingtonChinese</v>
      </c>
      <c r="B3235" s="3" t="s">
        <v>667</v>
      </c>
      <c r="C3235" s="3" t="s">
        <v>668</v>
      </c>
      <c r="D3235" s="3" t="s">
        <v>713</v>
      </c>
      <c r="E3235" s="5">
        <v>4457</v>
      </c>
      <c r="F3235" s="5">
        <v>512</v>
      </c>
      <c r="G3235" s="5">
        <v>962</v>
      </c>
      <c r="H3235" s="5">
        <v>476</v>
      </c>
      <c r="I3235" s="5">
        <v>1138</v>
      </c>
      <c r="J3235" s="5">
        <v>0</v>
      </c>
      <c r="K3235" s="5">
        <v>59</v>
      </c>
      <c r="L3235" s="5">
        <v>941</v>
      </c>
      <c r="M3235" s="5">
        <v>1711</v>
      </c>
      <c r="N3235" s="5">
        <v>78</v>
      </c>
      <c r="O3235" s="6">
        <v>11.487547677810186</v>
      </c>
      <c r="P3235" s="6">
        <v>21.584025129010545</v>
      </c>
      <c r="Q3235" s="6">
        <v>10.679829481714158</v>
      </c>
      <c r="R3235" s="6">
        <v>25.532869643257797</v>
      </c>
      <c r="S3235" s="6">
        <v>0</v>
      </c>
      <c r="T3235" s="6">
        <v>1.3237603769351582</v>
      </c>
      <c r="U3235" s="6">
        <v>21.11285618128786</v>
      </c>
      <c r="V3235" s="6">
        <v>38.389050931119584</v>
      </c>
      <c r="W3235" s="6">
        <v>1.7500560915413956</v>
      </c>
      <c r="X3235" s="5">
        <v>1798</v>
      </c>
      <c r="Y3235" s="5">
        <v>1608</v>
      </c>
      <c r="Z3235" s="5">
        <v>103</v>
      </c>
      <c r="AA3235" s="5">
        <v>285</v>
      </c>
      <c r="AB3235" s="5">
        <v>242</v>
      </c>
      <c r="AC3235" s="5">
        <v>26</v>
      </c>
      <c r="AD3235" s="5">
        <v>1513</v>
      </c>
      <c r="AE3235" s="5">
        <v>1366</v>
      </c>
      <c r="AF3235" s="5">
        <v>77</v>
      </c>
      <c r="AG3235" s="6">
        <v>5.6368960468521232</v>
      </c>
      <c r="AH3235" s="6">
        <v>90.284203569068083</v>
      </c>
      <c r="AI3235" s="6">
        <v>10.743801652892563</v>
      </c>
      <c r="AJ3235" s="6">
        <v>84.912280701754383</v>
      </c>
    </row>
    <row r="3236" spans="1:36" hidden="1" x14ac:dyDescent="0.2">
      <c r="A3236" s="1" t="str">
        <f t="shared" si="50"/>
        <v>IslingtonAsian Other</v>
      </c>
      <c r="B3236" s="3" t="s">
        <v>667</v>
      </c>
      <c r="C3236" s="3" t="s">
        <v>668</v>
      </c>
      <c r="D3236" s="3" t="s">
        <v>714</v>
      </c>
      <c r="E3236" s="5">
        <v>5430</v>
      </c>
      <c r="F3236" s="5">
        <v>806</v>
      </c>
      <c r="G3236" s="5">
        <v>1406</v>
      </c>
      <c r="H3236" s="5">
        <v>751</v>
      </c>
      <c r="I3236" s="5">
        <v>1679</v>
      </c>
      <c r="J3236" s="5">
        <v>0</v>
      </c>
      <c r="K3236" s="5">
        <v>44</v>
      </c>
      <c r="L3236" s="5">
        <v>1254</v>
      </c>
      <c r="M3236" s="5">
        <v>2093</v>
      </c>
      <c r="N3236" s="5">
        <v>72</v>
      </c>
      <c r="O3236" s="6">
        <v>14.843462246777165</v>
      </c>
      <c r="P3236" s="6">
        <v>25.89318600368324</v>
      </c>
      <c r="Q3236" s="6">
        <v>13.830570902394108</v>
      </c>
      <c r="R3236" s="6">
        <v>30.920810313075506</v>
      </c>
      <c r="S3236" s="6">
        <v>0</v>
      </c>
      <c r="T3236" s="6">
        <v>0.81031307550644571</v>
      </c>
      <c r="U3236" s="6">
        <v>23.093922651933703</v>
      </c>
      <c r="V3236" s="6">
        <v>38.545119705340703</v>
      </c>
      <c r="W3236" s="6">
        <v>1.3259668508287292</v>
      </c>
      <c r="X3236" s="5">
        <v>2539</v>
      </c>
      <c r="Y3236" s="5">
        <v>2117</v>
      </c>
      <c r="Z3236" s="5">
        <v>145</v>
      </c>
      <c r="AA3236" s="5">
        <v>401</v>
      </c>
      <c r="AB3236" s="5">
        <v>315</v>
      </c>
      <c r="AC3236" s="5">
        <v>29</v>
      </c>
      <c r="AD3236" s="5">
        <v>2138</v>
      </c>
      <c r="AE3236" s="5">
        <v>1802</v>
      </c>
      <c r="AF3236" s="5">
        <v>116</v>
      </c>
      <c r="AG3236" s="6">
        <v>6.4372918978912317</v>
      </c>
      <c r="AH3236" s="6">
        <v>84.284377923292794</v>
      </c>
      <c r="AI3236" s="6">
        <v>9.2063492063492056</v>
      </c>
      <c r="AJ3236" s="6">
        <v>78.553615960099748</v>
      </c>
    </row>
    <row r="3237" spans="1:36" hidden="1" x14ac:dyDescent="0.2">
      <c r="A3237" s="1" t="str">
        <f t="shared" si="50"/>
        <v>IslingtonBlack African</v>
      </c>
      <c r="B3237" s="3" t="s">
        <v>667</v>
      </c>
      <c r="C3237" s="3" t="s">
        <v>668</v>
      </c>
      <c r="D3237" s="3" t="s">
        <v>715</v>
      </c>
      <c r="E3237" s="5">
        <v>12622</v>
      </c>
      <c r="F3237" s="5">
        <v>3657</v>
      </c>
      <c r="G3237" s="5">
        <v>5676</v>
      </c>
      <c r="H3237" s="5">
        <v>3119</v>
      </c>
      <c r="I3237" s="5">
        <v>5009</v>
      </c>
      <c r="J3237" s="5">
        <v>0</v>
      </c>
      <c r="K3237" s="5">
        <v>55</v>
      </c>
      <c r="L3237" s="5">
        <v>3158</v>
      </c>
      <c r="M3237" s="5">
        <v>5216</v>
      </c>
      <c r="N3237" s="5">
        <v>410</v>
      </c>
      <c r="O3237" s="6">
        <v>28.973221359530978</v>
      </c>
      <c r="P3237" s="6">
        <v>44.969101568689588</v>
      </c>
      <c r="Q3237" s="6">
        <v>24.710822373633338</v>
      </c>
      <c r="R3237" s="6">
        <v>39.684677547139913</v>
      </c>
      <c r="S3237" s="6">
        <v>0</v>
      </c>
      <c r="T3237" s="6">
        <v>0.43574710822373636</v>
      </c>
      <c r="U3237" s="6">
        <v>25.019806686737443</v>
      </c>
      <c r="V3237" s="6">
        <v>41.324671209000158</v>
      </c>
      <c r="W3237" s="6">
        <v>3.24829662494058</v>
      </c>
      <c r="X3237" s="5">
        <v>4424</v>
      </c>
      <c r="Y3237" s="5">
        <v>3276</v>
      </c>
      <c r="Z3237" s="5">
        <v>671</v>
      </c>
      <c r="AA3237" s="5">
        <v>1250</v>
      </c>
      <c r="AB3237" s="5">
        <v>897</v>
      </c>
      <c r="AC3237" s="5">
        <v>208</v>
      </c>
      <c r="AD3237" s="5">
        <v>3174</v>
      </c>
      <c r="AE3237" s="5">
        <v>2379</v>
      </c>
      <c r="AF3237" s="5">
        <v>463</v>
      </c>
      <c r="AG3237" s="6">
        <v>19.461958806221102</v>
      </c>
      <c r="AH3237" s="6">
        <v>74.952741020793951</v>
      </c>
      <c r="AI3237" s="6">
        <v>23.188405797101449</v>
      </c>
      <c r="AJ3237" s="6">
        <v>71.760000000000005</v>
      </c>
    </row>
    <row r="3238" spans="1:36" hidden="1" x14ac:dyDescent="0.2">
      <c r="A3238" s="1" t="str">
        <f t="shared" si="50"/>
        <v>IslingtonBlack Caribbean</v>
      </c>
      <c r="B3238" s="3" t="s">
        <v>667</v>
      </c>
      <c r="C3238" s="3" t="s">
        <v>668</v>
      </c>
      <c r="D3238" s="3" t="s">
        <v>716</v>
      </c>
      <c r="E3238" s="5">
        <v>7943</v>
      </c>
      <c r="F3238" s="5">
        <v>1879</v>
      </c>
      <c r="G3238" s="5">
        <v>3048</v>
      </c>
      <c r="H3238" s="5">
        <v>1660</v>
      </c>
      <c r="I3238" s="5">
        <v>2935</v>
      </c>
      <c r="J3238" s="5">
        <v>0</v>
      </c>
      <c r="K3238" s="5">
        <v>55</v>
      </c>
      <c r="L3238" s="5">
        <v>1835</v>
      </c>
      <c r="M3238" s="5">
        <v>3259</v>
      </c>
      <c r="N3238" s="5">
        <v>153</v>
      </c>
      <c r="O3238" s="6">
        <v>23.656049351630365</v>
      </c>
      <c r="P3238" s="6">
        <v>38.373410550169964</v>
      </c>
      <c r="Q3238" s="6">
        <v>20.898904695958706</v>
      </c>
      <c r="R3238" s="6">
        <v>36.95077426664988</v>
      </c>
      <c r="S3238" s="6">
        <v>0</v>
      </c>
      <c r="T3238" s="6">
        <v>0.69243358932393306</v>
      </c>
      <c r="U3238" s="6">
        <v>23.102102480171219</v>
      </c>
      <c r="V3238" s="6">
        <v>41.029837592849049</v>
      </c>
      <c r="W3238" s="6">
        <v>1.9262243484829409</v>
      </c>
      <c r="X3238" s="5">
        <v>3009</v>
      </c>
      <c r="Y3238" s="5">
        <v>2381</v>
      </c>
      <c r="Z3238" s="5">
        <v>373</v>
      </c>
      <c r="AA3238" s="5">
        <v>763</v>
      </c>
      <c r="AB3238" s="5">
        <v>585</v>
      </c>
      <c r="AC3238" s="5">
        <v>100</v>
      </c>
      <c r="AD3238" s="5">
        <v>2246</v>
      </c>
      <c r="AE3238" s="5">
        <v>1796</v>
      </c>
      <c r="AF3238" s="5">
        <v>273</v>
      </c>
      <c r="AG3238" s="6">
        <v>15.200445434298441</v>
      </c>
      <c r="AH3238" s="6">
        <v>79.964381121994663</v>
      </c>
      <c r="AI3238" s="6">
        <v>17.094017094017094</v>
      </c>
      <c r="AJ3238" s="6">
        <v>76.671035386631715</v>
      </c>
    </row>
    <row r="3239" spans="1:36" hidden="1" x14ac:dyDescent="0.2">
      <c r="A3239" s="1" t="str">
        <f t="shared" si="50"/>
        <v>IslingtonBlack Other</v>
      </c>
      <c r="B3239" s="3" t="s">
        <v>667</v>
      </c>
      <c r="C3239" s="3" t="s">
        <v>668</v>
      </c>
      <c r="D3239" s="3" t="s">
        <v>717</v>
      </c>
      <c r="E3239" s="5">
        <v>5729</v>
      </c>
      <c r="F3239" s="5">
        <v>1502</v>
      </c>
      <c r="G3239" s="5">
        <v>2282</v>
      </c>
      <c r="H3239" s="5">
        <v>1289</v>
      </c>
      <c r="I3239" s="5">
        <v>2076</v>
      </c>
      <c r="J3239" s="5">
        <v>0</v>
      </c>
      <c r="K3239" s="5">
        <v>41</v>
      </c>
      <c r="L3239" s="5">
        <v>1266</v>
      </c>
      <c r="M3239" s="5">
        <v>2345</v>
      </c>
      <c r="N3239" s="5">
        <v>162</v>
      </c>
      <c r="O3239" s="6">
        <v>26.217489963344388</v>
      </c>
      <c r="P3239" s="6">
        <v>39.832431488916043</v>
      </c>
      <c r="Q3239" s="6">
        <v>22.499563623669051</v>
      </c>
      <c r="R3239" s="6">
        <v>36.236690521906091</v>
      </c>
      <c r="S3239" s="6">
        <v>0</v>
      </c>
      <c r="T3239" s="6">
        <v>0.71565718275440737</v>
      </c>
      <c r="U3239" s="6">
        <v>22.098097399197069</v>
      </c>
      <c r="V3239" s="6">
        <v>40.93209984290452</v>
      </c>
      <c r="W3239" s="6">
        <v>2.8277186245418049</v>
      </c>
      <c r="X3239" s="5">
        <v>2070</v>
      </c>
      <c r="Y3239" s="5">
        <v>1515</v>
      </c>
      <c r="Z3239" s="5">
        <v>332</v>
      </c>
      <c r="AA3239" s="5">
        <v>589</v>
      </c>
      <c r="AB3239" s="5">
        <v>441</v>
      </c>
      <c r="AC3239" s="5">
        <v>132</v>
      </c>
      <c r="AD3239" s="5">
        <v>1481</v>
      </c>
      <c r="AE3239" s="5">
        <v>1074</v>
      </c>
      <c r="AF3239" s="5">
        <v>200</v>
      </c>
      <c r="AG3239" s="6">
        <v>18.6219739292365</v>
      </c>
      <c r="AH3239" s="6">
        <v>72.518568534773806</v>
      </c>
      <c r="AI3239" s="6">
        <v>29.931972789115648</v>
      </c>
      <c r="AJ3239" s="6">
        <v>74.872665534804753</v>
      </c>
    </row>
    <row r="3240" spans="1:36" hidden="1" x14ac:dyDescent="0.2">
      <c r="A3240" s="1" t="str">
        <f t="shared" si="50"/>
        <v>IslingtonArab</v>
      </c>
      <c r="B3240" s="3" t="s">
        <v>667</v>
      </c>
      <c r="C3240" s="3" t="s">
        <v>668</v>
      </c>
      <c r="D3240" s="3" t="s">
        <v>699</v>
      </c>
      <c r="E3240" s="5">
        <v>1893</v>
      </c>
      <c r="F3240" s="5">
        <v>371</v>
      </c>
      <c r="G3240" s="5">
        <v>597</v>
      </c>
      <c r="H3240" s="5">
        <v>320</v>
      </c>
      <c r="I3240" s="5">
        <v>644</v>
      </c>
      <c r="J3240" s="5">
        <v>0</v>
      </c>
      <c r="K3240" s="5">
        <v>21</v>
      </c>
      <c r="L3240" s="5">
        <v>437</v>
      </c>
      <c r="M3240" s="5">
        <v>769</v>
      </c>
      <c r="N3240" s="5">
        <v>36</v>
      </c>
      <c r="O3240" s="6">
        <v>19.598520866349709</v>
      </c>
      <c r="P3240" s="6">
        <v>31.537242472266243</v>
      </c>
      <c r="Q3240" s="6">
        <v>16.904384574749077</v>
      </c>
      <c r="R3240" s="6">
        <v>34.020073956682516</v>
      </c>
      <c r="S3240" s="6">
        <v>0</v>
      </c>
      <c r="T3240" s="6">
        <v>1.1093502377179081</v>
      </c>
      <c r="U3240" s="6">
        <v>23.085050184891706</v>
      </c>
      <c r="V3240" s="6">
        <v>40.623349181193873</v>
      </c>
      <c r="W3240" s="6">
        <v>1.9017432646592709</v>
      </c>
      <c r="X3240" s="5">
        <v>771</v>
      </c>
      <c r="Y3240" s="5">
        <v>539</v>
      </c>
      <c r="Z3240" s="5">
        <v>88</v>
      </c>
      <c r="AA3240" s="5">
        <v>147</v>
      </c>
      <c r="AB3240" s="5">
        <v>102</v>
      </c>
      <c r="AC3240" s="5">
        <v>14</v>
      </c>
      <c r="AD3240" s="5">
        <v>624</v>
      </c>
      <c r="AE3240" s="5">
        <v>437</v>
      </c>
      <c r="AF3240" s="5">
        <v>74</v>
      </c>
      <c r="AG3240" s="6">
        <v>16.933638443935926</v>
      </c>
      <c r="AH3240" s="6">
        <v>70.032051282051285</v>
      </c>
      <c r="AI3240" s="6">
        <v>13.725490196078431</v>
      </c>
      <c r="AJ3240" s="6">
        <v>69.387755102040813</v>
      </c>
    </row>
    <row r="3241" spans="1:36" hidden="1" x14ac:dyDescent="0.2">
      <c r="A3241" s="1" t="str">
        <f t="shared" si="50"/>
        <v>IslingtonOther</v>
      </c>
      <c r="B3241" s="3" t="s">
        <v>667</v>
      </c>
      <c r="C3241" s="3" t="s">
        <v>668</v>
      </c>
      <c r="D3241" s="3" t="s">
        <v>718</v>
      </c>
      <c r="E3241" s="5">
        <v>5050</v>
      </c>
      <c r="F3241" s="5">
        <v>1221</v>
      </c>
      <c r="G3241" s="5">
        <v>1927</v>
      </c>
      <c r="H3241" s="5">
        <v>1089</v>
      </c>
      <c r="I3241" s="5">
        <v>1844</v>
      </c>
      <c r="J3241" s="5">
        <v>0</v>
      </c>
      <c r="K3241" s="5">
        <v>33</v>
      </c>
      <c r="L3241" s="5">
        <v>1355</v>
      </c>
      <c r="M3241" s="5">
        <v>2131</v>
      </c>
      <c r="N3241" s="5">
        <v>188</v>
      </c>
      <c r="O3241" s="6">
        <v>24.178217821782177</v>
      </c>
      <c r="P3241" s="6">
        <v>38.158415841584159</v>
      </c>
      <c r="Q3241" s="6">
        <v>21.564356435643564</v>
      </c>
      <c r="R3241" s="6">
        <v>36.514851485148512</v>
      </c>
      <c r="S3241" s="6">
        <v>0</v>
      </c>
      <c r="T3241" s="6">
        <v>0.65346534653465349</v>
      </c>
      <c r="U3241" s="6">
        <v>26.831683168316832</v>
      </c>
      <c r="V3241" s="6">
        <v>42.198019801980195</v>
      </c>
      <c r="W3241" s="6">
        <v>3.722772277227723</v>
      </c>
      <c r="X3241" s="5">
        <v>2138</v>
      </c>
      <c r="Y3241" s="5">
        <v>1532</v>
      </c>
      <c r="Z3241" s="5">
        <v>201</v>
      </c>
      <c r="AA3241" s="5">
        <v>492</v>
      </c>
      <c r="AB3241" s="5">
        <v>333</v>
      </c>
      <c r="AC3241" s="5">
        <v>50</v>
      </c>
      <c r="AD3241" s="5">
        <v>1646</v>
      </c>
      <c r="AE3241" s="5">
        <v>1199</v>
      </c>
      <c r="AF3241" s="5">
        <v>151</v>
      </c>
      <c r="AG3241" s="6">
        <v>12.593828190158465</v>
      </c>
      <c r="AH3241" s="6">
        <v>72.84325637910085</v>
      </c>
      <c r="AI3241" s="6">
        <v>15.015015015015015</v>
      </c>
      <c r="AJ3241" s="6">
        <v>67.682926829268297</v>
      </c>
    </row>
    <row r="3242" spans="1:36" x14ac:dyDescent="0.2">
      <c r="A3242" s="1" t="str">
        <f t="shared" si="50"/>
        <v>Kensington and ChelseaAll people</v>
      </c>
      <c r="B3242" s="3" t="s">
        <v>669</v>
      </c>
      <c r="C3242" s="3" t="s">
        <v>670</v>
      </c>
      <c r="D3242" s="3" t="s">
        <v>700</v>
      </c>
      <c r="E3242" s="5">
        <v>158649</v>
      </c>
      <c r="F3242" s="5">
        <v>14008</v>
      </c>
      <c r="G3242" s="5">
        <v>17560</v>
      </c>
      <c r="H3242" s="5">
        <v>12102</v>
      </c>
      <c r="I3242" s="5">
        <v>0</v>
      </c>
      <c r="J3242" s="5">
        <v>0</v>
      </c>
      <c r="K3242" s="5">
        <v>134951</v>
      </c>
      <c r="L3242" s="5">
        <v>13536</v>
      </c>
      <c r="M3242" s="5">
        <v>109253</v>
      </c>
      <c r="N3242" s="5">
        <v>1908</v>
      </c>
      <c r="O3242" s="6">
        <v>8.8295545512420492</v>
      </c>
      <c r="P3242" s="6">
        <v>11.068459303241747</v>
      </c>
      <c r="Q3242" s="6">
        <v>7.6281602783503208</v>
      </c>
      <c r="R3242" s="6">
        <v>0</v>
      </c>
      <c r="S3242" s="6">
        <v>0</v>
      </c>
      <c r="T3242" s="6">
        <v>85.062622518893917</v>
      </c>
      <c r="U3242" s="6">
        <v>8.5320424332961444</v>
      </c>
      <c r="V3242" s="6">
        <v>68.864600470220424</v>
      </c>
      <c r="W3242" s="6">
        <v>1.2026549174592969</v>
      </c>
      <c r="X3242" s="5">
        <v>69835</v>
      </c>
      <c r="Y3242" s="5">
        <v>58921</v>
      </c>
      <c r="Z3242" s="5">
        <v>3498</v>
      </c>
      <c r="AA3242" s="5">
        <v>2775</v>
      </c>
      <c r="AB3242" s="5">
        <v>2160</v>
      </c>
      <c r="AC3242" s="5">
        <v>297</v>
      </c>
      <c r="AD3242" s="5">
        <v>67060</v>
      </c>
      <c r="AE3242" s="5">
        <v>56761</v>
      </c>
      <c r="AF3242" s="5">
        <v>3201</v>
      </c>
      <c r="AG3242" s="6">
        <v>5.6394355279152943</v>
      </c>
      <c r="AH3242" s="6">
        <v>84.642111541902779</v>
      </c>
      <c r="AI3242" s="6">
        <v>13.75</v>
      </c>
      <c r="AJ3242" s="6">
        <v>77.837837837837839</v>
      </c>
    </row>
    <row r="3243" spans="1:36" hidden="1" x14ac:dyDescent="0.2">
      <c r="A3243" s="1" t="str">
        <f t="shared" si="50"/>
        <v>Kensington and ChelseaWhite British</v>
      </c>
      <c r="B3243" s="3" t="s">
        <v>669</v>
      </c>
      <c r="C3243" s="3" t="s">
        <v>670</v>
      </c>
      <c r="D3243" s="3" t="s">
        <v>701</v>
      </c>
      <c r="E3243" s="5">
        <v>62271</v>
      </c>
      <c r="F3243" s="5">
        <v>4385</v>
      </c>
      <c r="G3243" s="5">
        <v>5250</v>
      </c>
      <c r="H3243" s="5">
        <v>3621</v>
      </c>
      <c r="I3243" s="5">
        <v>0</v>
      </c>
      <c r="J3243" s="5">
        <v>0</v>
      </c>
      <c r="K3243" s="5">
        <v>51430</v>
      </c>
      <c r="L3243" s="5">
        <v>4684</v>
      </c>
      <c r="M3243" s="5">
        <v>42029</v>
      </c>
      <c r="N3243" s="5">
        <v>460</v>
      </c>
      <c r="O3243" s="6">
        <v>7.0418011594482186</v>
      </c>
      <c r="P3243" s="6">
        <v>8.4308907838319609</v>
      </c>
      <c r="Q3243" s="6">
        <v>5.8149058149058153</v>
      </c>
      <c r="R3243" s="6">
        <v>0</v>
      </c>
      <c r="S3243" s="6">
        <v>0</v>
      </c>
      <c r="T3243" s="6">
        <v>82.590612002376702</v>
      </c>
      <c r="U3243" s="6">
        <v>7.5219604631369341</v>
      </c>
      <c r="V3243" s="6">
        <v>67.493696905461604</v>
      </c>
      <c r="W3243" s="6">
        <v>0.7387066210595622</v>
      </c>
      <c r="X3243" s="5">
        <v>23372</v>
      </c>
      <c r="Y3243" s="5">
        <v>20402</v>
      </c>
      <c r="Z3243" s="5">
        <v>937</v>
      </c>
      <c r="AA3243" s="5">
        <v>759</v>
      </c>
      <c r="AB3243" s="5">
        <v>627</v>
      </c>
      <c r="AC3243" s="5">
        <v>75</v>
      </c>
      <c r="AD3243" s="5">
        <v>22613</v>
      </c>
      <c r="AE3243" s="5">
        <v>19775</v>
      </c>
      <c r="AF3243" s="5">
        <v>862</v>
      </c>
      <c r="AG3243" s="6">
        <v>4.3590391908975983</v>
      </c>
      <c r="AH3243" s="6">
        <v>87.449697076902666</v>
      </c>
      <c r="AI3243" s="6">
        <v>11.961722488038278</v>
      </c>
      <c r="AJ3243" s="6">
        <v>82.608695652173907</v>
      </c>
    </row>
    <row r="3244" spans="1:36" hidden="1" x14ac:dyDescent="0.2">
      <c r="A3244" s="1" t="str">
        <f t="shared" si="50"/>
        <v>Kensington and ChelseaMinorities - all other than White British</v>
      </c>
      <c r="B3244" s="3" t="s">
        <v>669</v>
      </c>
      <c r="C3244" s="3" t="s">
        <v>670</v>
      </c>
      <c r="D3244" s="3" t="s">
        <v>702</v>
      </c>
      <c r="E3244" s="5">
        <v>96378</v>
      </c>
      <c r="F3244" s="5">
        <v>9623</v>
      </c>
      <c r="G3244" s="5">
        <v>12310</v>
      </c>
      <c r="H3244" s="5">
        <v>8481</v>
      </c>
      <c r="I3244" s="5">
        <v>0</v>
      </c>
      <c r="J3244" s="5">
        <v>0</v>
      </c>
      <c r="K3244" s="5">
        <v>83521</v>
      </c>
      <c r="L3244" s="5">
        <v>8852</v>
      </c>
      <c r="M3244" s="5">
        <v>67224</v>
      </c>
      <c r="N3244" s="5">
        <v>1448</v>
      </c>
      <c r="O3244" s="6">
        <v>9.9846437983772223</v>
      </c>
      <c r="P3244" s="6">
        <v>12.772624457863827</v>
      </c>
      <c r="Q3244" s="6">
        <v>8.7997260785656479</v>
      </c>
      <c r="R3244" s="6">
        <v>0</v>
      </c>
      <c r="S3244" s="6">
        <v>0</v>
      </c>
      <c r="T3244" s="6">
        <v>86.659818630807862</v>
      </c>
      <c r="U3244" s="6">
        <v>9.1846687003258012</v>
      </c>
      <c r="V3244" s="6">
        <v>69.750357965510801</v>
      </c>
      <c r="W3244" s="6">
        <v>1.5024175641743966</v>
      </c>
      <c r="X3244" s="5">
        <v>46463</v>
      </c>
      <c r="Y3244" s="5">
        <v>38519</v>
      </c>
      <c r="Z3244" s="5">
        <v>2561</v>
      </c>
      <c r="AA3244" s="5">
        <v>2016</v>
      </c>
      <c r="AB3244" s="5">
        <v>1533</v>
      </c>
      <c r="AC3244" s="5">
        <v>222</v>
      </c>
      <c r="AD3244" s="5">
        <v>44447</v>
      </c>
      <c r="AE3244" s="5">
        <v>36986</v>
      </c>
      <c r="AF3244" s="5">
        <v>2339</v>
      </c>
      <c r="AG3244" s="6">
        <v>6.3240144919699341</v>
      </c>
      <c r="AH3244" s="6">
        <v>83.213715211375344</v>
      </c>
      <c r="AI3244" s="6">
        <v>14.481409001956948</v>
      </c>
      <c r="AJ3244" s="6">
        <v>76.041666666666671</v>
      </c>
    </row>
    <row r="3245" spans="1:36" hidden="1" x14ac:dyDescent="0.2">
      <c r="A3245" s="1" t="str">
        <f t="shared" si="50"/>
        <v>Kensington and ChelseaWhite Irish</v>
      </c>
      <c r="B3245" s="3" t="s">
        <v>669</v>
      </c>
      <c r="C3245" s="3" t="s">
        <v>670</v>
      </c>
      <c r="D3245" s="3" t="s">
        <v>703</v>
      </c>
      <c r="E3245" s="5">
        <v>3715</v>
      </c>
      <c r="F3245" s="5">
        <v>402</v>
      </c>
      <c r="G3245" s="5">
        <v>454</v>
      </c>
      <c r="H3245" s="5">
        <v>311</v>
      </c>
      <c r="I3245" s="5">
        <v>0</v>
      </c>
      <c r="J3245" s="5">
        <v>0</v>
      </c>
      <c r="K3245" s="5">
        <v>3299</v>
      </c>
      <c r="L3245" s="5">
        <v>393</v>
      </c>
      <c r="M3245" s="5">
        <v>2607</v>
      </c>
      <c r="N3245" s="5">
        <v>42</v>
      </c>
      <c r="O3245" s="6">
        <v>10.820995962314939</v>
      </c>
      <c r="P3245" s="6">
        <v>12.220726783310901</v>
      </c>
      <c r="Q3245" s="6">
        <v>8.3714670255720058</v>
      </c>
      <c r="R3245" s="6">
        <v>0</v>
      </c>
      <c r="S3245" s="6">
        <v>0</v>
      </c>
      <c r="T3245" s="6">
        <v>88.802153432032298</v>
      </c>
      <c r="U3245" s="6">
        <v>10.578734858681022</v>
      </c>
      <c r="V3245" s="6">
        <v>70.174966352624494</v>
      </c>
      <c r="W3245" s="6">
        <v>1.1305518169582773</v>
      </c>
      <c r="X3245" s="5">
        <v>1538</v>
      </c>
      <c r="Y3245" s="5">
        <v>1319</v>
      </c>
      <c r="Z3245" s="5">
        <v>43</v>
      </c>
      <c r="AA3245" s="5">
        <v>50</v>
      </c>
      <c r="AB3245" s="5">
        <v>35</v>
      </c>
      <c r="AC3245" s="5">
        <v>4</v>
      </c>
      <c r="AD3245" s="5">
        <v>1488</v>
      </c>
      <c r="AE3245" s="5">
        <v>1284</v>
      </c>
      <c r="AF3245" s="5">
        <v>39</v>
      </c>
      <c r="AG3245" s="6">
        <v>3.0373831775700935</v>
      </c>
      <c r="AH3245" s="6">
        <v>86.290322580645167</v>
      </c>
      <c r="AI3245" s="6">
        <v>11.428571428571429</v>
      </c>
      <c r="AJ3245" s="6">
        <v>70</v>
      </c>
    </row>
    <row r="3246" spans="1:36" hidden="1" x14ac:dyDescent="0.2">
      <c r="A3246" s="1" t="str">
        <f t="shared" si="50"/>
        <v>Kensington and ChelseaWhite Gyspy or Irish Traveller</v>
      </c>
      <c r="B3246" s="3" t="s">
        <v>669</v>
      </c>
      <c r="C3246" s="3" t="s">
        <v>670</v>
      </c>
      <c r="D3246" s="3" t="s">
        <v>704</v>
      </c>
      <c r="E3246" s="5">
        <v>119</v>
      </c>
      <c r="F3246" s="5">
        <v>35</v>
      </c>
      <c r="G3246" s="5">
        <v>36</v>
      </c>
      <c r="H3246" s="5">
        <v>32</v>
      </c>
      <c r="I3246" s="5">
        <v>0</v>
      </c>
      <c r="J3246" s="5">
        <v>0</v>
      </c>
      <c r="K3246" s="5">
        <v>111</v>
      </c>
      <c r="L3246" s="5">
        <v>18</v>
      </c>
      <c r="M3246" s="5">
        <v>93</v>
      </c>
      <c r="N3246" s="5">
        <v>1</v>
      </c>
      <c r="O3246" s="6">
        <v>29.411764705882351</v>
      </c>
      <c r="P3246" s="6">
        <v>30.252100840336134</v>
      </c>
      <c r="Q3246" s="6">
        <v>26.890756302521009</v>
      </c>
      <c r="R3246" s="6">
        <v>0</v>
      </c>
      <c r="S3246" s="6">
        <v>0</v>
      </c>
      <c r="T3246" s="6">
        <v>93.277310924369743</v>
      </c>
      <c r="U3246" s="6">
        <v>15.126050420168067</v>
      </c>
      <c r="V3246" s="6">
        <v>78.151260504201687</v>
      </c>
      <c r="W3246" s="6">
        <v>0.84033613445378152</v>
      </c>
      <c r="X3246" s="5">
        <v>50</v>
      </c>
      <c r="Y3246" s="5">
        <v>15</v>
      </c>
      <c r="Z3246" s="5">
        <v>1</v>
      </c>
      <c r="AA3246" s="5">
        <v>1</v>
      </c>
      <c r="AB3246" s="5">
        <v>0</v>
      </c>
      <c r="AC3246" s="5">
        <v>0</v>
      </c>
      <c r="AD3246" s="5">
        <v>49</v>
      </c>
      <c r="AE3246" s="5">
        <v>15</v>
      </c>
      <c r="AF3246" s="5">
        <v>1</v>
      </c>
      <c r="AG3246" s="6">
        <v>6.666666666666667</v>
      </c>
      <c r="AH3246" s="6">
        <v>30.612244897959183</v>
      </c>
      <c r="AI3246" s="6"/>
      <c r="AJ3246" s="6">
        <v>0</v>
      </c>
    </row>
    <row r="3247" spans="1:36" hidden="1" x14ac:dyDescent="0.2">
      <c r="A3247" s="1" t="str">
        <f t="shared" si="50"/>
        <v>Kensington and ChelseaWhite Other</v>
      </c>
      <c r="B3247" s="3" t="s">
        <v>669</v>
      </c>
      <c r="C3247" s="3" t="s">
        <v>670</v>
      </c>
      <c r="D3247" s="3" t="s">
        <v>705</v>
      </c>
      <c r="E3247" s="5">
        <v>45912</v>
      </c>
      <c r="F3247" s="5">
        <v>2223</v>
      </c>
      <c r="G3247" s="5">
        <v>2586</v>
      </c>
      <c r="H3247" s="5">
        <v>2131</v>
      </c>
      <c r="I3247" s="5">
        <v>0</v>
      </c>
      <c r="J3247" s="5">
        <v>0</v>
      </c>
      <c r="K3247" s="5">
        <v>38021</v>
      </c>
      <c r="L3247" s="5">
        <v>2731</v>
      </c>
      <c r="M3247" s="5">
        <v>32592</v>
      </c>
      <c r="N3247" s="5">
        <v>288</v>
      </c>
      <c r="O3247" s="6">
        <v>4.8418714061683223</v>
      </c>
      <c r="P3247" s="6">
        <v>5.6325143753267124</v>
      </c>
      <c r="Q3247" s="6">
        <v>4.6414880641226697</v>
      </c>
      <c r="R3247" s="6">
        <v>0</v>
      </c>
      <c r="S3247" s="6">
        <v>0</v>
      </c>
      <c r="T3247" s="6">
        <v>82.812772259975603</v>
      </c>
      <c r="U3247" s="6">
        <v>5.9483359470290988</v>
      </c>
      <c r="V3247" s="6">
        <v>70.987976999477254</v>
      </c>
      <c r="W3247" s="6">
        <v>0.62728698379508629</v>
      </c>
      <c r="X3247" s="5">
        <v>25359</v>
      </c>
      <c r="Y3247" s="5">
        <v>21908</v>
      </c>
      <c r="Z3247" s="5">
        <v>900</v>
      </c>
      <c r="AA3247" s="5">
        <v>514</v>
      </c>
      <c r="AB3247" s="5">
        <v>432</v>
      </c>
      <c r="AC3247" s="5">
        <v>41</v>
      </c>
      <c r="AD3247" s="5">
        <v>24845</v>
      </c>
      <c r="AE3247" s="5">
        <v>21476</v>
      </c>
      <c r="AF3247" s="5">
        <v>859</v>
      </c>
      <c r="AG3247" s="6">
        <v>3.9998137455764575</v>
      </c>
      <c r="AH3247" s="6">
        <v>86.439927550815057</v>
      </c>
      <c r="AI3247" s="6">
        <v>9.4907407407407405</v>
      </c>
      <c r="AJ3247" s="6">
        <v>84.046692607003891</v>
      </c>
    </row>
    <row r="3248" spans="1:36" hidden="1" x14ac:dyDescent="0.2">
      <c r="A3248" s="1" t="str">
        <f t="shared" si="50"/>
        <v>Kensington and ChelseaMixed White and Black Caribbean</v>
      </c>
      <c r="B3248" s="3" t="s">
        <v>669</v>
      </c>
      <c r="C3248" s="3" t="s">
        <v>670</v>
      </c>
      <c r="D3248" s="3" t="s">
        <v>706</v>
      </c>
      <c r="E3248" s="5">
        <v>1695</v>
      </c>
      <c r="F3248" s="5">
        <v>332</v>
      </c>
      <c r="G3248" s="5">
        <v>398</v>
      </c>
      <c r="H3248" s="5">
        <v>239</v>
      </c>
      <c r="I3248" s="5">
        <v>0</v>
      </c>
      <c r="J3248" s="5">
        <v>0</v>
      </c>
      <c r="K3248" s="5">
        <v>1621</v>
      </c>
      <c r="L3248" s="5">
        <v>322</v>
      </c>
      <c r="M3248" s="5">
        <v>1140</v>
      </c>
      <c r="N3248" s="5">
        <v>39</v>
      </c>
      <c r="O3248" s="6">
        <v>19.587020648967552</v>
      </c>
      <c r="P3248" s="6">
        <v>23.480825958702066</v>
      </c>
      <c r="Q3248" s="6">
        <v>14.100294985250738</v>
      </c>
      <c r="R3248" s="6">
        <v>0</v>
      </c>
      <c r="S3248" s="6">
        <v>0</v>
      </c>
      <c r="T3248" s="6">
        <v>95.634218289085553</v>
      </c>
      <c r="U3248" s="6">
        <v>18.997050147492626</v>
      </c>
      <c r="V3248" s="6">
        <v>67.256637168141594</v>
      </c>
      <c r="W3248" s="6">
        <v>2.3008849557522124</v>
      </c>
      <c r="X3248" s="5">
        <v>581</v>
      </c>
      <c r="Y3248" s="5">
        <v>449</v>
      </c>
      <c r="Z3248" s="5">
        <v>88</v>
      </c>
      <c r="AA3248" s="5">
        <v>63</v>
      </c>
      <c r="AB3248" s="5">
        <v>47</v>
      </c>
      <c r="AC3248" s="5">
        <v>15</v>
      </c>
      <c r="AD3248" s="5">
        <v>518</v>
      </c>
      <c r="AE3248" s="5">
        <v>402</v>
      </c>
      <c r="AF3248" s="5">
        <v>73</v>
      </c>
      <c r="AG3248" s="6">
        <v>18.159203980099502</v>
      </c>
      <c r="AH3248" s="6">
        <v>77.60617760617761</v>
      </c>
      <c r="AI3248" s="6">
        <v>31.914893617021278</v>
      </c>
      <c r="AJ3248" s="6">
        <v>74.603174603174608</v>
      </c>
    </row>
    <row r="3249" spans="1:36" hidden="1" x14ac:dyDescent="0.2">
      <c r="A3249" s="1" t="str">
        <f t="shared" si="50"/>
        <v>Kensington and ChelseaMixed White and Black African</v>
      </c>
      <c r="B3249" s="3" t="s">
        <v>669</v>
      </c>
      <c r="C3249" s="3" t="s">
        <v>670</v>
      </c>
      <c r="D3249" s="3" t="s">
        <v>707</v>
      </c>
      <c r="E3249" s="5">
        <v>1148</v>
      </c>
      <c r="F3249" s="5">
        <v>201</v>
      </c>
      <c r="G3249" s="5">
        <v>281</v>
      </c>
      <c r="H3249" s="5">
        <v>170</v>
      </c>
      <c r="I3249" s="5">
        <v>0</v>
      </c>
      <c r="J3249" s="5">
        <v>0</v>
      </c>
      <c r="K3249" s="5">
        <v>1077</v>
      </c>
      <c r="L3249" s="5">
        <v>180</v>
      </c>
      <c r="M3249" s="5">
        <v>773</v>
      </c>
      <c r="N3249" s="5">
        <v>22</v>
      </c>
      <c r="O3249" s="6">
        <v>17.508710801393729</v>
      </c>
      <c r="P3249" s="6">
        <v>24.477351916376307</v>
      </c>
      <c r="Q3249" s="6">
        <v>14.80836236933798</v>
      </c>
      <c r="R3249" s="6">
        <v>0</v>
      </c>
      <c r="S3249" s="6">
        <v>0</v>
      </c>
      <c r="T3249" s="6">
        <v>93.815331010452965</v>
      </c>
      <c r="U3249" s="6">
        <v>15.679442508710801</v>
      </c>
      <c r="V3249" s="6">
        <v>67.334494773519168</v>
      </c>
      <c r="W3249" s="6">
        <v>1.9163763066202091</v>
      </c>
      <c r="X3249" s="5">
        <v>419</v>
      </c>
      <c r="Y3249" s="5">
        <v>309</v>
      </c>
      <c r="Z3249" s="5">
        <v>30</v>
      </c>
      <c r="AA3249" s="5">
        <v>45</v>
      </c>
      <c r="AB3249" s="5">
        <v>33</v>
      </c>
      <c r="AC3249" s="5">
        <v>4</v>
      </c>
      <c r="AD3249" s="5">
        <v>374</v>
      </c>
      <c r="AE3249" s="5">
        <v>276</v>
      </c>
      <c r="AF3249" s="5">
        <v>26</v>
      </c>
      <c r="AG3249" s="6">
        <v>9.420289855072463</v>
      </c>
      <c r="AH3249" s="6">
        <v>73.796791443850267</v>
      </c>
      <c r="AI3249" s="6">
        <v>12.121212121212121</v>
      </c>
      <c r="AJ3249" s="6">
        <v>73.333333333333329</v>
      </c>
    </row>
    <row r="3250" spans="1:36" hidden="1" x14ac:dyDescent="0.2">
      <c r="A3250" s="1" t="str">
        <f t="shared" si="50"/>
        <v>Kensington and ChelseaMixed White and Asian</v>
      </c>
      <c r="B3250" s="3" t="s">
        <v>669</v>
      </c>
      <c r="C3250" s="3" t="s">
        <v>670</v>
      </c>
      <c r="D3250" s="3" t="s">
        <v>708</v>
      </c>
      <c r="E3250" s="5">
        <v>3021</v>
      </c>
      <c r="F3250" s="5">
        <v>139</v>
      </c>
      <c r="G3250" s="5">
        <v>192</v>
      </c>
      <c r="H3250" s="5">
        <v>125</v>
      </c>
      <c r="I3250" s="5">
        <v>0</v>
      </c>
      <c r="J3250" s="5">
        <v>0</v>
      </c>
      <c r="K3250" s="5">
        <v>2491</v>
      </c>
      <c r="L3250" s="5">
        <v>158</v>
      </c>
      <c r="M3250" s="5">
        <v>2115</v>
      </c>
      <c r="N3250" s="5">
        <v>19</v>
      </c>
      <c r="O3250" s="6">
        <v>4.6011254551473026</v>
      </c>
      <c r="P3250" s="6">
        <v>6.3555114200595826</v>
      </c>
      <c r="Q3250" s="6">
        <v>4.1377027474346244</v>
      </c>
      <c r="R3250" s="6">
        <v>0</v>
      </c>
      <c r="S3250" s="6">
        <v>0</v>
      </c>
      <c r="T3250" s="6">
        <v>82.456140350877192</v>
      </c>
      <c r="U3250" s="6">
        <v>5.2300562727573654</v>
      </c>
      <c r="V3250" s="6">
        <v>70.009930486593845</v>
      </c>
      <c r="W3250" s="6">
        <v>0.62893081761006286</v>
      </c>
      <c r="X3250" s="5">
        <v>958</v>
      </c>
      <c r="Y3250" s="5">
        <v>824</v>
      </c>
      <c r="Z3250" s="5">
        <v>57</v>
      </c>
      <c r="AA3250" s="5">
        <v>27</v>
      </c>
      <c r="AB3250" s="5">
        <v>21</v>
      </c>
      <c r="AC3250" s="5">
        <v>4</v>
      </c>
      <c r="AD3250" s="5">
        <v>931</v>
      </c>
      <c r="AE3250" s="5">
        <v>803</v>
      </c>
      <c r="AF3250" s="5">
        <v>53</v>
      </c>
      <c r="AG3250" s="6">
        <v>6.6002490660024904</v>
      </c>
      <c r="AH3250" s="6">
        <v>86.251342642320083</v>
      </c>
      <c r="AI3250" s="6">
        <v>19.047619047619047</v>
      </c>
      <c r="AJ3250" s="6">
        <v>77.777777777777771</v>
      </c>
    </row>
    <row r="3251" spans="1:36" hidden="1" x14ac:dyDescent="0.2">
      <c r="A3251" s="1" t="str">
        <f t="shared" si="50"/>
        <v>Kensington and ChelseaMixed Other</v>
      </c>
      <c r="B3251" s="3" t="s">
        <v>669</v>
      </c>
      <c r="C3251" s="3" t="s">
        <v>670</v>
      </c>
      <c r="D3251" s="3" t="s">
        <v>709</v>
      </c>
      <c r="E3251" s="5">
        <v>3122</v>
      </c>
      <c r="F3251" s="5">
        <v>403</v>
      </c>
      <c r="G3251" s="5">
        <v>443</v>
      </c>
      <c r="H3251" s="5">
        <v>302</v>
      </c>
      <c r="I3251" s="5">
        <v>0</v>
      </c>
      <c r="J3251" s="5">
        <v>0</v>
      </c>
      <c r="K3251" s="5">
        <v>2751</v>
      </c>
      <c r="L3251" s="5">
        <v>379</v>
      </c>
      <c r="M3251" s="5">
        <v>2178</v>
      </c>
      <c r="N3251" s="5">
        <v>47</v>
      </c>
      <c r="O3251" s="6">
        <v>12.908392056374119</v>
      </c>
      <c r="P3251" s="6">
        <v>14.189622037155669</v>
      </c>
      <c r="Q3251" s="6">
        <v>9.6732863549007053</v>
      </c>
      <c r="R3251" s="6">
        <v>0</v>
      </c>
      <c r="S3251" s="6">
        <v>0</v>
      </c>
      <c r="T3251" s="6">
        <v>88.116591928251125</v>
      </c>
      <c r="U3251" s="6">
        <v>12.139654067905189</v>
      </c>
      <c r="V3251" s="6">
        <v>69.762972453555406</v>
      </c>
      <c r="W3251" s="6">
        <v>1.5054452274183217</v>
      </c>
      <c r="X3251" s="5">
        <v>1163</v>
      </c>
      <c r="Y3251" s="5">
        <v>976</v>
      </c>
      <c r="Z3251" s="5">
        <v>108</v>
      </c>
      <c r="AA3251" s="5">
        <v>61</v>
      </c>
      <c r="AB3251" s="5">
        <v>49</v>
      </c>
      <c r="AC3251" s="5">
        <v>5</v>
      </c>
      <c r="AD3251" s="5">
        <v>1102</v>
      </c>
      <c r="AE3251" s="5">
        <v>927</v>
      </c>
      <c r="AF3251" s="5">
        <v>103</v>
      </c>
      <c r="AG3251" s="6">
        <v>11.111111111111111</v>
      </c>
      <c r="AH3251" s="6">
        <v>84.119782214156075</v>
      </c>
      <c r="AI3251" s="6">
        <v>10.204081632653061</v>
      </c>
      <c r="AJ3251" s="6">
        <v>80.327868852459019</v>
      </c>
    </row>
    <row r="3252" spans="1:36" hidden="1" x14ac:dyDescent="0.2">
      <c r="A3252" s="1" t="str">
        <f t="shared" si="50"/>
        <v>Kensington and ChelseaIndian</v>
      </c>
      <c r="B3252" s="3" t="s">
        <v>669</v>
      </c>
      <c r="C3252" s="3" t="s">
        <v>670</v>
      </c>
      <c r="D3252" s="3" t="s">
        <v>710</v>
      </c>
      <c r="E3252" s="5">
        <v>2577</v>
      </c>
      <c r="F3252" s="5">
        <v>136</v>
      </c>
      <c r="G3252" s="5">
        <v>187</v>
      </c>
      <c r="H3252" s="5">
        <v>136</v>
      </c>
      <c r="I3252" s="5">
        <v>0</v>
      </c>
      <c r="J3252" s="5">
        <v>0</v>
      </c>
      <c r="K3252" s="5">
        <v>2210</v>
      </c>
      <c r="L3252" s="5">
        <v>164</v>
      </c>
      <c r="M3252" s="5">
        <v>1815</v>
      </c>
      <c r="N3252" s="5">
        <v>32</v>
      </c>
      <c r="O3252" s="6">
        <v>5.2774544043461393</v>
      </c>
      <c r="P3252" s="6">
        <v>7.2564998059759409</v>
      </c>
      <c r="Q3252" s="6">
        <v>5.2774544043461393</v>
      </c>
      <c r="R3252" s="6">
        <v>0</v>
      </c>
      <c r="S3252" s="6">
        <v>0</v>
      </c>
      <c r="T3252" s="6">
        <v>85.758634070624751</v>
      </c>
      <c r="U3252" s="6">
        <v>6.3639891346526971</v>
      </c>
      <c r="V3252" s="6">
        <v>70.430733410942963</v>
      </c>
      <c r="W3252" s="6">
        <v>1.2417539774932091</v>
      </c>
      <c r="X3252" s="5">
        <v>1368</v>
      </c>
      <c r="Y3252" s="5">
        <v>1215</v>
      </c>
      <c r="Z3252" s="5">
        <v>48</v>
      </c>
      <c r="AA3252" s="5">
        <v>28</v>
      </c>
      <c r="AB3252" s="5">
        <v>22</v>
      </c>
      <c r="AC3252" s="5">
        <v>5</v>
      </c>
      <c r="AD3252" s="5">
        <v>1340</v>
      </c>
      <c r="AE3252" s="5">
        <v>1193</v>
      </c>
      <c r="AF3252" s="5">
        <v>43</v>
      </c>
      <c r="AG3252" s="6">
        <v>3.6043587594300082</v>
      </c>
      <c r="AH3252" s="6">
        <v>89.02985074626865</v>
      </c>
      <c r="AI3252" s="6">
        <v>22.727272727272727</v>
      </c>
      <c r="AJ3252" s="6">
        <v>78.571428571428569</v>
      </c>
    </row>
    <row r="3253" spans="1:36" hidden="1" x14ac:dyDescent="0.2">
      <c r="A3253" s="1" t="str">
        <f t="shared" si="50"/>
        <v>Kensington and ChelseaPakistani</v>
      </c>
      <c r="B3253" s="3" t="s">
        <v>669</v>
      </c>
      <c r="C3253" s="3" t="s">
        <v>670</v>
      </c>
      <c r="D3253" s="3" t="s">
        <v>711</v>
      </c>
      <c r="E3253" s="5">
        <v>911</v>
      </c>
      <c r="F3253" s="5">
        <v>71</v>
      </c>
      <c r="G3253" s="5">
        <v>124</v>
      </c>
      <c r="H3253" s="5">
        <v>68</v>
      </c>
      <c r="I3253" s="5">
        <v>0</v>
      </c>
      <c r="J3253" s="5">
        <v>0</v>
      </c>
      <c r="K3253" s="5">
        <v>809</v>
      </c>
      <c r="L3253" s="5">
        <v>57</v>
      </c>
      <c r="M3253" s="5">
        <v>663</v>
      </c>
      <c r="N3253" s="5">
        <v>6</v>
      </c>
      <c r="O3253" s="6">
        <v>7.7936333699231612</v>
      </c>
      <c r="P3253" s="6">
        <v>13.611416026344676</v>
      </c>
      <c r="Q3253" s="6">
        <v>7.4643249176728865</v>
      </c>
      <c r="R3253" s="6">
        <v>0</v>
      </c>
      <c r="S3253" s="6">
        <v>0</v>
      </c>
      <c r="T3253" s="6">
        <v>88.803512623490676</v>
      </c>
      <c r="U3253" s="6">
        <v>6.2568605927552143</v>
      </c>
      <c r="V3253" s="6">
        <v>72.777167947310645</v>
      </c>
      <c r="W3253" s="6">
        <v>0.65861690450054888</v>
      </c>
      <c r="X3253" s="5">
        <v>402</v>
      </c>
      <c r="Y3253" s="5">
        <v>315</v>
      </c>
      <c r="Z3253" s="5">
        <v>30</v>
      </c>
      <c r="AA3253" s="5">
        <v>18</v>
      </c>
      <c r="AB3253" s="5">
        <v>13</v>
      </c>
      <c r="AC3253" s="5">
        <v>5</v>
      </c>
      <c r="AD3253" s="5">
        <v>384</v>
      </c>
      <c r="AE3253" s="5">
        <v>302</v>
      </c>
      <c r="AF3253" s="5">
        <v>25</v>
      </c>
      <c r="AG3253" s="6">
        <v>8.2781456953642376</v>
      </c>
      <c r="AH3253" s="6">
        <v>78.645833333333329</v>
      </c>
      <c r="AI3253" s="6">
        <v>38.46153846153846</v>
      </c>
      <c r="AJ3253" s="6">
        <v>72.222222222222229</v>
      </c>
    </row>
    <row r="3254" spans="1:36" hidden="1" x14ac:dyDescent="0.2">
      <c r="A3254" s="1" t="str">
        <f t="shared" si="50"/>
        <v>Kensington and ChelseaBangladeshi</v>
      </c>
      <c r="B3254" s="3" t="s">
        <v>669</v>
      </c>
      <c r="C3254" s="3" t="s">
        <v>670</v>
      </c>
      <c r="D3254" s="3" t="s">
        <v>712</v>
      </c>
      <c r="E3254" s="5">
        <v>836</v>
      </c>
      <c r="F3254" s="5">
        <v>225</v>
      </c>
      <c r="G3254" s="5">
        <v>335</v>
      </c>
      <c r="H3254" s="5">
        <v>189</v>
      </c>
      <c r="I3254" s="5">
        <v>0</v>
      </c>
      <c r="J3254" s="5">
        <v>0</v>
      </c>
      <c r="K3254" s="5">
        <v>812</v>
      </c>
      <c r="L3254" s="5">
        <v>126</v>
      </c>
      <c r="M3254" s="5">
        <v>535</v>
      </c>
      <c r="N3254" s="5">
        <v>27</v>
      </c>
      <c r="O3254" s="6">
        <v>26.913875598086126</v>
      </c>
      <c r="P3254" s="6">
        <v>40.071770334928232</v>
      </c>
      <c r="Q3254" s="6">
        <v>22.607655502392344</v>
      </c>
      <c r="R3254" s="6">
        <v>0</v>
      </c>
      <c r="S3254" s="6">
        <v>0</v>
      </c>
      <c r="T3254" s="6">
        <v>97.129186602870817</v>
      </c>
      <c r="U3254" s="6">
        <v>15.07177033492823</v>
      </c>
      <c r="V3254" s="6">
        <v>63.995215311004785</v>
      </c>
      <c r="W3254" s="6">
        <v>3.2296650717703348</v>
      </c>
      <c r="X3254" s="5">
        <v>322</v>
      </c>
      <c r="Y3254" s="5">
        <v>212</v>
      </c>
      <c r="Z3254" s="5">
        <v>24</v>
      </c>
      <c r="AA3254" s="5">
        <v>46</v>
      </c>
      <c r="AB3254" s="5">
        <v>28</v>
      </c>
      <c r="AC3254" s="5">
        <v>1</v>
      </c>
      <c r="AD3254" s="5">
        <v>276</v>
      </c>
      <c r="AE3254" s="5">
        <v>184</v>
      </c>
      <c r="AF3254" s="5">
        <v>23</v>
      </c>
      <c r="AG3254" s="6">
        <v>12.5</v>
      </c>
      <c r="AH3254" s="6">
        <v>66.666666666666671</v>
      </c>
      <c r="AI3254" s="6">
        <v>3.5714285714285716</v>
      </c>
      <c r="AJ3254" s="6">
        <v>60.869565217391305</v>
      </c>
    </row>
    <row r="3255" spans="1:36" hidden="1" x14ac:dyDescent="0.2">
      <c r="A3255" s="1" t="str">
        <f t="shared" si="50"/>
        <v>Kensington and ChelseaChinese</v>
      </c>
      <c r="B3255" s="3" t="s">
        <v>669</v>
      </c>
      <c r="C3255" s="3" t="s">
        <v>670</v>
      </c>
      <c r="D3255" s="3" t="s">
        <v>713</v>
      </c>
      <c r="E3255" s="5">
        <v>3968</v>
      </c>
      <c r="F3255" s="5">
        <v>106</v>
      </c>
      <c r="G3255" s="5">
        <v>133</v>
      </c>
      <c r="H3255" s="5">
        <v>117</v>
      </c>
      <c r="I3255" s="5">
        <v>0</v>
      </c>
      <c r="J3255" s="5">
        <v>0</v>
      </c>
      <c r="K3255" s="5">
        <v>3425</v>
      </c>
      <c r="L3255" s="5">
        <v>131</v>
      </c>
      <c r="M3255" s="5">
        <v>3040</v>
      </c>
      <c r="N3255" s="5">
        <v>22</v>
      </c>
      <c r="O3255" s="6">
        <v>2.6713709677419355</v>
      </c>
      <c r="P3255" s="6">
        <v>3.3518145161290325</v>
      </c>
      <c r="Q3255" s="6">
        <v>2.9485887096774195</v>
      </c>
      <c r="R3255" s="6">
        <v>0</v>
      </c>
      <c r="S3255" s="6">
        <v>0</v>
      </c>
      <c r="T3255" s="6">
        <v>86.315524193548384</v>
      </c>
      <c r="U3255" s="6">
        <v>3.3014112903225805</v>
      </c>
      <c r="V3255" s="6">
        <v>76.612903225806448</v>
      </c>
      <c r="W3255" s="6">
        <v>0.55443548387096775</v>
      </c>
      <c r="X3255" s="5">
        <v>1554</v>
      </c>
      <c r="Y3255" s="5">
        <v>1320</v>
      </c>
      <c r="Z3255" s="5">
        <v>51</v>
      </c>
      <c r="AA3255" s="5">
        <v>31</v>
      </c>
      <c r="AB3255" s="5">
        <v>27</v>
      </c>
      <c r="AC3255" s="5">
        <v>0</v>
      </c>
      <c r="AD3255" s="5">
        <v>1523</v>
      </c>
      <c r="AE3255" s="5">
        <v>1293</v>
      </c>
      <c r="AF3255" s="5">
        <v>51</v>
      </c>
      <c r="AG3255" s="6">
        <v>3.9443155452436196</v>
      </c>
      <c r="AH3255" s="6">
        <v>84.898227183191068</v>
      </c>
      <c r="AI3255" s="6">
        <v>0</v>
      </c>
      <c r="AJ3255" s="6">
        <v>87.096774193548384</v>
      </c>
    </row>
    <row r="3256" spans="1:36" hidden="1" x14ac:dyDescent="0.2">
      <c r="A3256" s="1" t="str">
        <f t="shared" si="50"/>
        <v>Kensington and ChelseaAsian Other</v>
      </c>
      <c r="B3256" s="3" t="s">
        <v>669</v>
      </c>
      <c r="C3256" s="3" t="s">
        <v>670</v>
      </c>
      <c r="D3256" s="3" t="s">
        <v>714</v>
      </c>
      <c r="E3256" s="5">
        <v>7569</v>
      </c>
      <c r="F3256" s="5">
        <v>626</v>
      </c>
      <c r="G3256" s="5">
        <v>956</v>
      </c>
      <c r="H3256" s="5">
        <v>592</v>
      </c>
      <c r="I3256" s="5">
        <v>0</v>
      </c>
      <c r="J3256" s="5">
        <v>0</v>
      </c>
      <c r="K3256" s="5">
        <v>6659</v>
      </c>
      <c r="L3256" s="5">
        <v>602</v>
      </c>
      <c r="M3256" s="5">
        <v>5344</v>
      </c>
      <c r="N3256" s="5">
        <v>142</v>
      </c>
      <c r="O3256" s="6">
        <v>8.2705773550006612</v>
      </c>
      <c r="P3256" s="6">
        <v>12.630466376007398</v>
      </c>
      <c r="Q3256" s="6">
        <v>7.8213766679878454</v>
      </c>
      <c r="R3256" s="6">
        <v>0</v>
      </c>
      <c r="S3256" s="6">
        <v>0</v>
      </c>
      <c r="T3256" s="6">
        <v>87.977275729951117</v>
      </c>
      <c r="U3256" s="6">
        <v>7.9534945171092613</v>
      </c>
      <c r="V3256" s="6">
        <v>70.603778570484877</v>
      </c>
      <c r="W3256" s="6">
        <v>1.8760734575241116</v>
      </c>
      <c r="X3256" s="5">
        <v>3495</v>
      </c>
      <c r="Y3256" s="5">
        <v>2764</v>
      </c>
      <c r="Z3256" s="5">
        <v>149</v>
      </c>
      <c r="AA3256" s="5">
        <v>137</v>
      </c>
      <c r="AB3256" s="5">
        <v>112</v>
      </c>
      <c r="AC3256" s="5">
        <v>11</v>
      </c>
      <c r="AD3256" s="5">
        <v>3358</v>
      </c>
      <c r="AE3256" s="5">
        <v>2652</v>
      </c>
      <c r="AF3256" s="5">
        <v>138</v>
      </c>
      <c r="AG3256" s="6">
        <v>5.2036199095022626</v>
      </c>
      <c r="AH3256" s="6">
        <v>78.975580702799292</v>
      </c>
      <c r="AI3256" s="6">
        <v>9.8214285714285712</v>
      </c>
      <c r="AJ3256" s="6">
        <v>81.751824817518255</v>
      </c>
    </row>
    <row r="3257" spans="1:36" hidden="1" x14ac:dyDescent="0.2">
      <c r="A3257" s="1" t="str">
        <f t="shared" si="50"/>
        <v>Kensington and ChelseaBlack African</v>
      </c>
      <c r="B3257" s="3" t="s">
        <v>669</v>
      </c>
      <c r="C3257" s="3" t="s">
        <v>670</v>
      </c>
      <c r="D3257" s="3" t="s">
        <v>715</v>
      </c>
      <c r="E3257" s="5">
        <v>5536</v>
      </c>
      <c r="F3257" s="5">
        <v>1459</v>
      </c>
      <c r="G3257" s="5">
        <v>1961</v>
      </c>
      <c r="H3257" s="5">
        <v>1245</v>
      </c>
      <c r="I3257" s="5">
        <v>0</v>
      </c>
      <c r="J3257" s="5">
        <v>0</v>
      </c>
      <c r="K3257" s="5">
        <v>5312</v>
      </c>
      <c r="L3257" s="5">
        <v>1132</v>
      </c>
      <c r="M3257" s="5">
        <v>3582</v>
      </c>
      <c r="N3257" s="5">
        <v>274</v>
      </c>
      <c r="O3257" s="6">
        <v>26.354768786127167</v>
      </c>
      <c r="P3257" s="6">
        <v>35.422687861271676</v>
      </c>
      <c r="Q3257" s="6">
        <v>22.489161849710982</v>
      </c>
      <c r="R3257" s="6">
        <v>0</v>
      </c>
      <c r="S3257" s="6">
        <v>0</v>
      </c>
      <c r="T3257" s="6">
        <v>95.95375722543352</v>
      </c>
      <c r="U3257" s="6">
        <v>20.447976878612717</v>
      </c>
      <c r="V3257" s="6">
        <v>64.70375722543352</v>
      </c>
      <c r="W3257" s="6">
        <v>4.949421965317919</v>
      </c>
      <c r="X3257" s="5">
        <v>2309</v>
      </c>
      <c r="Y3257" s="5">
        <v>1786</v>
      </c>
      <c r="Z3257" s="5">
        <v>343</v>
      </c>
      <c r="AA3257" s="5">
        <v>307</v>
      </c>
      <c r="AB3257" s="5">
        <v>226</v>
      </c>
      <c r="AC3257" s="5">
        <v>38</v>
      </c>
      <c r="AD3257" s="5">
        <v>2002</v>
      </c>
      <c r="AE3257" s="5">
        <v>1560</v>
      </c>
      <c r="AF3257" s="5">
        <v>305</v>
      </c>
      <c r="AG3257" s="6">
        <v>19.551282051282051</v>
      </c>
      <c r="AH3257" s="6">
        <v>77.922077922077918</v>
      </c>
      <c r="AI3257" s="6">
        <v>16.814159292035399</v>
      </c>
      <c r="AJ3257" s="6">
        <v>73.615635179153088</v>
      </c>
    </row>
    <row r="3258" spans="1:36" hidden="1" x14ac:dyDescent="0.2">
      <c r="A3258" s="1" t="str">
        <f t="shared" si="50"/>
        <v>Kensington and ChelseaBlack Caribbean</v>
      </c>
      <c r="B3258" s="3" t="s">
        <v>669</v>
      </c>
      <c r="C3258" s="3" t="s">
        <v>670</v>
      </c>
      <c r="D3258" s="3" t="s">
        <v>716</v>
      </c>
      <c r="E3258" s="5">
        <v>3257</v>
      </c>
      <c r="F3258" s="5">
        <v>1035</v>
      </c>
      <c r="G3258" s="5">
        <v>1206</v>
      </c>
      <c r="H3258" s="5">
        <v>832</v>
      </c>
      <c r="I3258" s="5">
        <v>0</v>
      </c>
      <c r="J3258" s="5">
        <v>0</v>
      </c>
      <c r="K3258" s="5">
        <v>3171</v>
      </c>
      <c r="L3258" s="5">
        <v>847</v>
      </c>
      <c r="M3258" s="5">
        <v>2163</v>
      </c>
      <c r="N3258" s="5">
        <v>131</v>
      </c>
      <c r="O3258" s="6">
        <v>31.777709548664415</v>
      </c>
      <c r="P3258" s="6">
        <v>37.027939821922011</v>
      </c>
      <c r="Q3258" s="6">
        <v>25.544980042984342</v>
      </c>
      <c r="R3258" s="6">
        <v>0</v>
      </c>
      <c r="S3258" s="6">
        <v>0</v>
      </c>
      <c r="T3258" s="6">
        <v>97.359533312864599</v>
      </c>
      <c r="U3258" s="6">
        <v>26.005526558182375</v>
      </c>
      <c r="V3258" s="6">
        <v>66.410807491556653</v>
      </c>
      <c r="W3258" s="6">
        <v>4.0221062327295058</v>
      </c>
      <c r="X3258" s="5">
        <v>1279</v>
      </c>
      <c r="Y3258" s="5">
        <v>1033</v>
      </c>
      <c r="Z3258" s="5">
        <v>177</v>
      </c>
      <c r="AA3258" s="5">
        <v>199</v>
      </c>
      <c r="AB3258" s="5">
        <v>158</v>
      </c>
      <c r="AC3258" s="5">
        <v>32</v>
      </c>
      <c r="AD3258" s="5">
        <v>1080</v>
      </c>
      <c r="AE3258" s="5">
        <v>875</v>
      </c>
      <c r="AF3258" s="5">
        <v>145</v>
      </c>
      <c r="AG3258" s="6">
        <v>16.571428571428573</v>
      </c>
      <c r="AH3258" s="6">
        <v>81.018518518518519</v>
      </c>
      <c r="AI3258" s="6">
        <v>20.253164556962027</v>
      </c>
      <c r="AJ3258" s="6">
        <v>79.396984924623112</v>
      </c>
    </row>
    <row r="3259" spans="1:36" hidden="1" x14ac:dyDescent="0.2">
      <c r="A3259" s="1" t="str">
        <f t="shared" si="50"/>
        <v>Kensington and ChelseaBlack Other</v>
      </c>
      <c r="B3259" s="3" t="s">
        <v>669</v>
      </c>
      <c r="C3259" s="3" t="s">
        <v>670</v>
      </c>
      <c r="D3259" s="3" t="s">
        <v>717</v>
      </c>
      <c r="E3259" s="5">
        <v>1540</v>
      </c>
      <c r="F3259" s="5">
        <v>467</v>
      </c>
      <c r="G3259" s="5">
        <v>579</v>
      </c>
      <c r="H3259" s="5">
        <v>409</v>
      </c>
      <c r="I3259" s="5">
        <v>0</v>
      </c>
      <c r="J3259" s="5">
        <v>0</v>
      </c>
      <c r="K3259" s="5">
        <v>1495</v>
      </c>
      <c r="L3259" s="5">
        <v>348</v>
      </c>
      <c r="M3259" s="5">
        <v>1025</v>
      </c>
      <c r="N3259" s="5">
        <v>77</v>
      </c>
      <c r="O3259" s="6">
        <v>30.324675324675326</v>
      </c>
      <c r="P3259" s="6">
        <v>37.597402597402599</v>
      </c>
      <c r="Q3259" s="6">
        <v>26.558441558441558</v>
      </c>
      <c r="R3259" s="6">
        <v>0</v>
      </c>
      <c r="S3259" s="6">
        <v>0</v>
      </c>
      <c r="T3259" s="6">
        <v>97.077922077922082</v>
      </c>
      <c r="U3259" s="6">
        <v>22.597402597402599</v>
      </c>
      <c r="V3259" s="6">
        <v>66.558441558441558</v>
      </c>
      <c r="W3259" s="6">
        <v>5</v>
      </c>
      <c r="X3259" s="5">
        <v>602</v>
      </c>
      <c r="Y3259" s="5">
        <v>468</v>
      </c>
      <c r="Z3259" s="5">
        <v>94</v>
      </c>
      <c r="AA3259" s="5">
        <v>103</v>
      </c>
      <c r="AB3259" s="5">
        <v>75</v>
      </c>
      <c r="AC3259" s="5">
        <v>18</v>
      </c>
      <c r="AD3259" s="5">
        <v>499</v>
      </c>
      <c r="AE3259" s="5">
        <v>393</v>
      </c>
      <c r="AF3259" s="5">
        <v>76</v>
      </c>
      <c r="AG3259" s="6">
        <v>19.338422391857506</v>
      </c>
      <c r="AH3259" s="6">
        <v>78.757515030060119</v>
      </c>
      <c r="AI3259" s="6">
        <v>24</v>
      </c>
      <c r="AJ3259" s="6">
        <v>72.815533980582529</v>
      </c>
    </row>
    <row r="3260" spans="1:36" hidden="1" x14ac:dyDescent="0.2">
      <c r="A3260" s="1" t="str">
        <f t="shared" si="50"/>
        <v>Kensington and ChelseaArab</v>
      </c>
      <c r="B3260" s="3" t="s">
        <v>669</v>
      </c>
      <c r="C3260" s="3" t="s">
        <v>670</v>
      </c>
      <c r="D3260" s="3" t="s">
        <v>699</v>
      </c>
      <c r="E3260" s="5">
        <v>6455</v>
      </c>
      <c r="F3260" s="5">
        <v>920</v>
      </c>
      <c r="G3260" s="5">
        <v>1294</v>
      </c>
      <c r="H3260" s="5">
        <v>834</v>
      </c>
      <c r="I3260" s="5">
        <v>0</v>
      </c>
      <c r="J3260" s="5">
        <v>0</v>
      </c>
      <c r="K3260" s="5">
        <v>5771</v>
      </c>
      <c r="L3260" s="5">
        <v>644</v>
      </c>
      <c r="M3260" s="5">
        <v>4210</v>
      </c>
      <c r="N3260" s="5">
        <v>142</v>
      </c>
      <c r="O3260" s="6">
        <v>14.252517428350115</v>
      </c>
      <c r="P3260" s="6">
        <v>20.046475600309837</v>
      </c>
      <c r="Q3260" s="6">
        <v>12.92021688613478</v>
      </c>
      <c r="R3260" s="6">
        <v>0</v>
      </c>
      <c r="S3260" s="6">
        <v>0</v>
      </c>
      <c r="T3260" s="6">
        <v>89.403563129357082</v>
      </c>
      <c r="U3260" s="6">
        <v>9.9767621998450817</v>
      </c>
      <c r="V3260" s="6">
        <v>65.220759101471728</v>
      </c>
      <c r="W3260" s="6">
        <v>2.1998450813323007</v>
      </c>
      <c r="X3260" s="5">
        <v>2684</v>
      </c>
      <c r="Y3260" s="5">
        <v>1847</v>
      </c>
      <c r="Z3260" s="5">
        <v>222</v>
      </c>
      <c r="AA3260" s="5">
        <v>192</v>
      </c>
      <c r="AB3260" s="5">
        <v>121</v>
      </c>
      <c r="AC3260" s="5">
        <v>16</v>
      </c>
      <c r="AD3260" s="5">
        <v>2492</v>
      </c>
      <c r="AE3260" s="5">
        <v>1726</v>
      </c>
      <c r="AF3260" s="5">
        <v>206</v>
      </c>
      <c r="AG3260" s="6">
        <v>11.935110081112398</v>
      </c>
      <c r="AH3260" s="6">
        <v>69.261637239165324</v>
      </c>
      <c r="AI3260" s="3">
        <v>13.223140495867769</v>
      </c>
      <c r="AJ3260" s="3">
        <v>63.020833333333336</v>
      </c>
    </row>
    <row r="3261" spans="1:36" hidden="1" x14ac:dyDescent="0.2">
      <c r="A3261" s="1" t="str">
        <f t="shared" si="50"/>
        <v>Kensington and ChelseaOther</v>
      </c>
      <c r="B3261" s="3" t="s">
        <v>669</v>
      </c>
      <c r="C3261" s="3" t="s">
        <v>670</v>
      </c>
      <c r="D3261" s="3" t="s">
        <v>718</v>
      </c>
      <c r="E3261" s="5">
        <v>4997</v>
      </c>
      <c r="F3261" s="5">
        <v>843</v>
      </c>
      <c r="G3261" s="5">
        <v>1145</v>
      </c>
      <c r="H3261" s="5">
        <v>749</v>
      </c>
      <c r="I3261" s="5">
        <v>0</v>
      </c>
      <c r="J3261" s="5">
        <v>0</v>
      </c>
      <c r="K3261" s="5">
        <v>4486</v>
      </c>
      <c r="L3261" s="5">
        <v>620</v>
      </c>
      <c r="M3261" s="5">
        <v>3349</v>
      </c>
      <c r="N3261" s="5">
        <v>137</v>
      </c>
      <c r="O3261" s="6">
        <v>16.870122073243948</v>
      </c>
      <c r="P3261" s="6">
        <v>22.913748248949371</v>
      </c>
      <c r="Q3261" s="6">
        <v>14.988993396037623</v>
      </c>
      <c r="R3261" s="6">
        <v>0</v>
      </c>
      <c r="S3261" s="6">
        <v>0</v>
      </c>
      <c r="T3261" s="6">
        <v>89.773864318591151</v>
      </c>
      <c r="U3261" s="6">
        <v>12.407444466680008</v>
      </c>
      <c r="V3261" s="6">
        <v>67.020212127276366</v>
      </c>
      <c r="W3261" s="6">
        <v>2.7416449869921955</v>
      </c>
      <c r="X3261" s="5">
        <v>2380</v>
      </c>
      <c r="Y3261" s="5">
        <v>1759</v>
      </c>
      <c r="Z3261" s="5">
        <v>196</v>
      </c>
      <c r="AA3261" s="5">
        <v>194</v>
      </c>
      <c r="AB3261" s="5">
        <v>134</v>
      </c>
      <c r="AC3261" s="5">
        <v>23</v>
      </c>
      <c r="AD3261" s="5">
        <v>2186</v>
      </c>
      <c r="AE3261" s="5">
        <v>1625</v>
      </c>
      <c r="AF3261" s="5">
        <v>173</v>
      </c>
      <c r="AG3261" s="6">
        <v>10.646153846153846</v>
      </c>
      <c r="AH3261" s="6">
        <v>74.336688014638611</v>
      </c>
      <c r="AI3261" s="6">
        <v>17.164179104477611</v>
      </c>
      <c r="AJ3261" s="6">
        <v>69.072164948453604</v>
      </c>
    </row>
    <row r="3262" spans="1:36" x14ac:dyDescent="0.2">
      <c r="A3262" s="1" t="str">
        <f t="shared" si="50"/>
        <v>KetteringAll people</v>
      </c>
      <c r="B3262" s="3" t="s">
        <v>415</v>
      </c>
      <c r="C3262" s="3" t="s">
        <v>416</v>
      </c>
      <c r="D3262" s="3" t="s">
        <v>700</v>
      </c>
      <c r="E3262" s="5">
        <v>93475</v>
      </c>
      <c r="F3262" s="5">
        <v>3284</v>
      </c>
      <c r="G3262" s="5">
        <v>3284</v>
      </c>
      <c r="H3262" s="5">
        <v>7027</v>
      </c>
      <c r="I3262" s="5">
        <v>3146</v>
      </c>
      <c r="J3262" s="5">
        <v>6454</v>
      </c>
      <c r="K3262" s="5">
        <v>2185</v>
      </c>
      <c r="L3262" s="5">
        <v>11274</v>
      </c>
      <c r="M3262" s="5">
        <v>2103</v>
      </c>
      <c r="N3262" s="5">
        <v>1415</v>
      </c>
      <c r="O3262" s="6">
        <v>3.5132388339128111</v>
      </c>
      <c r="P3262" s="6">
        <v>3.5132388339128111</v>
      </c>
      <c r="Q3262" s="6">
        <v>7.517518052955336</v>
      </c>
      <c r="R3262" s="6">
        <v>3.3656057769457073</v>
      </c>
      <c r="S3262" s="6">
        <v>6.9045199251136671</v>
      </c>
      <c r="T3262" s="6">
        <v>2.3375234019791389</v>
      </c>
      <c r="U3262" s="6">
        <v>12.060978871355978</v>
      </c>
      <c r="V3262" s="6">
        <v>2.2497994116073818</v>
      </c>
      <c r="W3262" s="6">
        <v>1.5137737362931265</v>
      </c>
      <c r="X3262" s="5">
        <v>32511</v>
      </c>
      <c r="Y3262" s="5">
        <v>28984</v>
      </c>
      <c r="Z3262" s="5">
        <v>1383</v>
      </c>
      <c r="AA3262" s="5">
        <v>0</v>
      </c>
      <c r="AB3262" s="5">
        <v>0</v>
      </c>
      <c r="AC3262" s="5">
        <v>0</v>
      </c>
      <c r="AD3262" s="5">
        <v>32511</v>
      </c>
      <c r="AE3262" s="5">
        <v>28984</v>
      </c>
      <c r="AF3262" s="5">
        <v>1383</v>
      </c>
      <c r="AG3262" s="6">
        <v>4.7715981231024012</v>
      </c>
      <c r="AH3262" s="6">
        <v>89.151364153671068</v>
      </c>
      <c r="AI3262" s="6"/>
      <c r="AJ3262" s="6"/>
    </row>
    <row r="3263" spans="1:36" hidden="1" x14ac:dyDescent="0.2">
      <c r="A3263" s="1" t="str">
        <f t="shared" si="50"/>
        <v>KetteringWhite British</v>
      </c>
      <c r="B3263" s="3" t="s">
        <v>415</v>
      </c>
      <c r="C3263" s="3" t="s">
        <v>416</v>
      </c>
      <c r="D3263" s="3" t="s">
        <v>701</v>
      </c>
      <c r="E3263" s="5">
        <v>83450</v>
      </c>
      <c r="F3263" s="5">
        <v>2965</v>
      </c>
      <c r="G3263" s="5">
        <v>2965</v>
      </c>
      <c r="H3263" s="5">
        <v>6161</v>
      </c>
      <c r="I3263" s="5">
        <v>2667</v>
      </c>
      <c r="J3263" s="5">
        <v>5679</v>
      </c>
      <c r="K3263" s="5">
        <v>2079</v>
      </c>
      <c r="L3263" s="5">
        <v>9144</v>
      </c>
      <c r="M3263" s="5">
        <v>1507</v>
      </c>
      <c r="N3263" s="5">
        <v>1268</v>
      </c>
      <c r="O3263" s="6">
        <v>3.5530257639304974</v>
      </c>
      <c r="P3263" s="6">
        <v>3.5530257639304974</v>
      </c>
      <c r="Q3263" s="6">
        <v>7.382863990413421</v>
      </c>
      <c r="R3263" s="6">
        <v>3.19592570401438</v>
      </c>
      <c r="S3263" s="6">
        <v>6.8052726183343317</v>
      </c>
      <c r="T3263" s="6">
        <v>2.4913121629718393</v>
      </c>
      <c r="U3263" s="6">
        <v>10.957459556620732</v>
      </c>
      <c r="V3263" s="6">
        <v>1.8058717795086878</v>
      </c>
      <c r="W3263" s="6">
        <v>1.5194727381665669</v>
      </c>
      <c r="X3263" s="5">
        <v>28030</v>
      </c>
      <c r="Y3263" s="5">
        <v>24969</v>
      </c>
      <c r="Z3263" s="5">
        <v>1153</v>
      </c>
      <c r="AA3263" s="5">
        <v>0</v>
      </c>
      <c r="AB3263" s="5">
        <v>0</v>
      </c>
      <c r="AC3263" s="5">
        <v>0</v>
      </c>
      <c r="AD3263" s="5">
        <v>28030</v>
      </c>
      <c r="AE3263" s="5">
        <v>24969</v>
      </c>
      <c r="AF3263" s="5">
        <v>1153</v>
      </c>
      <c r="AG3263" s="6">
        <v>4.6177259802154671</v>
      </c>
      <c r="AH3263" s="6">
        <v>89.079557616839097</v>
      </c>
      <c r="AI3263" s="6"/>
      <c r="AJ3263" s="6"/>
    </row>
    <row r="3264" spans="1:36" hidden="1" x14ac:dyDescent="0.2">
      <c r="A3264" s="1" t="str">
        <f t="shared" si="50"/>
        <v>KetteringMinorities - all other than White British</v>
      </c>
      <c r="B3264" s="3" t="s">
        <v>415</v>
      </c>
      <c r="C3264" s="3" t="s">
        <v>416</v>
      </c>
      <c r="D3264" s="3" t="s">
        <v>702</v>
      </c>
      <c r="E3264" s="5">
        <v>10025</v>
      </c>
      <c r="F3264" s="5">
        <v>319</v>
      </c>
      <c r="G3264" s="5">
        <v>319</v>
      </c>
      <c r="H3264" s="5">
        <v>866</v>
      </c>
      <c r="I3264" s="5">
        <v>479</v>
      </c>
      <c r="J3264" s="5">
        <v>775</v>
      </c>
      <c r="K3264" s="5">
        <v>106</v>
      </c>
      <c r="L3264" s="5">
        <v>2130</v>
      </c>
      <c r="M3264" s="5">
        <v>596</v>
      </c>
      <c r="N3264" s="5">
        <v>147</v>
      </c>
      <c r="O3264" s="6">
        <v>3.1820448877805485</v>
      </c>
      <c r="P3264" s="6">
        <v>3.1820448877805485</v>
      </c>
      <c r="Q3264" s="6">
        <v>8.638403990024937</v>
      </c>
      <c r="R3264" s="6">
        <v>4.7780548628428932</v>
      </c>
      <c r="S3264" s="6">
        <v>7.7306733167082298</v>
      </c>
      <c r="T3264" s="6">
        <v>1.0573566084788031</v>
      </c>
      <c r="U3264" s="6">
        <v>21.246882793017456</v>
      </c>
      <c r="V3264" s="6">
        <v>5.945137157107232</v>
      </c>
      <c r="W3264" s="6">
        <v>1.4663341645885286</v>
      </c>
      <c r="X3264" s="5">
        <v>4481</v>
      </c>
      <c r="Y3264" s="5">
        <v>4015</v>
      </c>
      <c r="Z3264" s="5">
        <v>230</v>
      </c>
      <c r="AA3264" s="5">
        <v>0</v>
      </c>
      <c r="AB3264" s="5">
        <v>0</v>
      </c>
      <c r="AC3264" s="5">
        <v>0</v>
      </c>
      <c r="AD3264" s="5">
        <v>4481</v>
      </c>
      <c r="AE3264" s="5">
        <v>4015</v>
      </c>
      <c r="AF3264" s="5">
        <v>230</v>
      </c>
      <c r="AG3264" s="6">
        <v>5.7285180572851804</v>
      </c>
      <c r="AH3264" s="6">
        <v>89.600535594733316</v>
      </c>
      <c r="AI3264" s="6"/>
      <c r="AJ3264" s="6"/>
    </row>
    <row r="3265" spans="1:36" hidden="1" x14ac:dyDescent="0.2">
      <c r="A3265" s="1" t="str">
        <f t="shared" si="50"/>
        <v>KetteringWhite Irish</v>
      </c>
      <c r="B3265" s="3" t="s">
        <v>415</v>
      </c>
      <c r="C3265" s="3" t="s">
        <v>416</v>
      </c>
      <c r="D3265" s="3" t="s">
        <v>703</v>
      </c>
      <c r="E3265" s="5">
        <v>641</v>
      </c>
      <c r="F3265" s="5">
        <v>22</v>
      </c>
      <c r="G3265" s="5">
        <v>22</v>
      </c>
      <c r="H3265" s="5">
        <v>61</v>
      </c>
      <c r="I3265" s="5">
        <v>27</v>
      </c>
      <c r="J3265" s="5">
        <v>41</v>
      </c>
      <c r="K3265" s="5">
        <v>13</v>
      </c>
      <c r="L3265" s="5">
        <v>83</v>
      </c>
      <c r="M3265" s="5">
        <v>11</v>
      </c>
      <c r="N3265" s="5">
        <v>5</v>
      </c>
      <c r="O3265" s="6">
        <v>3.4321372854914198</v>
      </c>
      <c r="P3265" s="6">
        <v>3.4321372854914198</v>
      </c>
      <c r="Q3265" s="6">
        <v>9.5163806552262091</v>
      </c>
      <c r="R3265" s="6">
        <v>4.2121684867394693</v>
      </c>
      <c r="S3265" s="6">
        <v>6.3962558502340094</v>
      </c>
      <c r="T3265" s="6">
        <v>2.0280811232449296</v>
      </c>
      <c r="U3265" s="6">
        <v>12.948517940717629</v>
      </c>
      <c r="V3265" s="6">
        <v>1.7160686427457099</v>
      </c>
      <c r="W3265" s="6">
        <v>0.78003120124804992</v>
      </c>
      <c r="X3265" s="5">
        <v>217</v>
      </c>
      <c r="Y3265" s="5">
        <v>197</v>
      </c>
      <c r="Z3265" s="5">
        <v>7</v>
      </c>
      <c r="AA3265" s="5">
        <v>0</v>
      </c>
      <c r="AB3265" s="5">
        <v>0</v>
      </c>
      <c r="AC3265" s="5">
        <v>0</v>
      </c>
      <c r="AD3265" s="5">
        <v>217</v>
      </c>
      <c r="AE3265" s="5">
        <v>197</v>
      </c>
      <c r="AF3265" s="5">
        <v>7</v>
      </c>
      <c r="AG3265" s="6">
        <v>3.5532994923857868</v>
      </c>
      <c r="AH3265" s="6">
        <v>90.783410138248854</v>
      </c>
      <c r="AI3265" s="6"/>
      <c r="AJ3265" s="6"/>
    </row>
    <row r="3266" spans="1:36" hidden="1" x14ac:dyDescent="0.2">
      <c r="A3266" s="1" t="str">
        <f t="shared" ref="A3266:A3329" si="51">C3266&amp;D3266</f>
        <v>KetteringWhite Gyspy or Irish Traveller</v>
      </c>
      <c r="B3266" s="3" t="s">
        <v>415</v>
      </c>
      <c r="C3266" s="3" t="s">
        <v>416</v>
      </c>
      <c r="D3266" s="3" t="s">
        <v>704</v>
      </c>
      <c r="E3266" s="5">
        <v>150</v>
      </c>
      <c r="F3266" s="5">
        <v>6</v>
      </c>
      <c r="G3266" s="5">
        <v>6</v>
      </c>
      <c r="H3266" s="5">
        <v>11</v>
      </c>
      <c r="I3266" s="5">
        <v>7</v>
      </c>
      <c r="J3266" s="5">
        <v>14</v>
      </c>
      <c r="K3266" s="5">
        <v>16</v>
      </c>
      <c r="L3266" s="5">
        <v>17</v>
      </c>
      <c r="M3266" s="5">
        <v>4</v>
      </c>
      <c r="N3266" s="5">
        <v>6</v>
      </c>
      <c r="O3266" s="6">
        <v>4</v>
      </c>
      <c r="P3266" s="6">
        <v>4</v>
      </c>
      <c r="Q3266" s="6">
        <v>7.333333333333333</v>
      </c>
      <c r="R3266" s="6">
        <v>4.666666666666667</v>
      </c>
      <c r="S3266" s="6">
        <v>9.3333333333333339</v>
      </c>
      <c r="T3266" s="6">
        <v>10.666666666666666</v>
      </c>
      <c r="U3266" s="6">
        <v>11.333333333333334</v>
      </c>
      <c r="V3266" s="6">
        <v>2.6666666666666665</v>
      </c>
      <c r="W3266" s="6">
        <v>4</v>
      </c>
      <c r="X3266" s="5">
        <v>38</v>
      </c>
      <c r="Y3266" s="5">
        <v>21</v>
      </c>
      <c r="Z3266" s="5">
        <v>8</v>
      </c>
      <c r="AA3266" s="5">
        <v>0</v>
      </c>
      <c r="AB3266" s="5">
        <v>0</v>
      </c>
      <c r="AC3266" s="5">
        <v>0</v>
      </c>
      <c r="AD3266" s="5">
        <v>38</v>
      </c>
      <c r="AE3266" s="5">
        <v>21</v>
      </c>
      <c r="AF3266" s="5">
        <v>8</v>
      </c>
      <c r="AG3266" s="6">
        <v>38.095238095238095</v>
      </c>
      <c r="AH3266" s="6">
        <v>55.263157894736842</v>
      </c>
      <c r="AI3266" s="6"/>
      <c r="AJ3266" s="6"/>
    </row>
    <row r="3267" spans="1:36" hidden="1" x14ac:dyDescent="0.2">
      <c r="A3267" s="1" t="str">
        <f t="shared" si="51"/>
        <v>KetteringWhite Other</v>
      </c>
      <c r="B3267" s="3" t="s">
        <v>415</v>
      </c>
      <c r="C3267" s="3" t="s">
        <v>416</v>
      </c>
      <c r="D3267" s="3" t="s">
        <v>705</v>
      </c>
      <c r="E3267" s="5">
        <v>3499</v>
      </c>
      <c r="F3267" s="5">
        <v>132</v>
      </c>
      <c r="G3267" s="5">
        <v>132</v>
      </c>
      <c r="H3267" s="5">
        <v>361</v>
      </c>
      <c r="I3267" s="5">
        <v>208</v>
      </c>
      <c r="J3267" s="5">
        <v>265</v>
      </c>
      <c r="K3267" s="5">
        <v>32</v>
      </c>
      <c r="L3267" s="5">
        <v>904</v>
      </c>
      <c r="M3267" s="5">
        <v>257</v>
      </c>
      <c r="N3267" s="5">
        <v>51</v>
      </c>
      <c r="O3267" s="6">
        <v>3.7725064304086882</v>
      </c>
      <c r="P3267" s="6">
        <v>3.7725064304086882</v>
      </c>
      <c r="Q3267" s="6">
        <v>10.317233495284366</v>
      </c>
      <c r="R3267" s="6">
        <v>5.9445555873106599</v>
      </c>
      <c r="S3267" s="6">
        <v>7.5735924549871392</v>
      </c>
      <c r="T3267" s="6">
        <v>0.91454701343240929</v>
      </c>
      <c r="U3267" s="6">
        <v>25.835953129465562</v>
      </c>
      <c r="V3267" s="6">
        <v>7.3449557016290372</v>
      </c>
      <c r="W3267" s="6">
        <v>1.4575593026579023</v>
      </c>
      <c r="X3267" s="5">
        <v>1813</v>
      </c>
      <c r="Y3267" s="5">
        <v>1669</v>
      </c>
      <c r="Z3267" s="5">
        <v>83</v>
      </c>
      <c r="AA3267" s="5">
        <v>0</v>
      </c>
      <c r="AB3267" s="5">
        <v>0</v>
      </c>
      <c r="AC3267" s="5">
        <v>0</v>
      </c>
      <c r="AD3267" s="5">
        <v>1813</v>
      </c>
      <c r="AE3267" s="5">
        <v>1669</v>
      </c>
      <c r="AF3267" s="5">
        <v>83</v>
      </c>
      <c r="AG3267" s="6">
        <v>4.9730377471539846</v>
      </c>
      <c r="AH3267" s="6">
        <v>92.057363485934914</v>
      </c>
      <c r="AI3267" s="6"/>
      <c r="AJ3267" s="6"/>
    </row>
    <row r="3268" spans="1:36" hidden="1" x14ac:dyDescent="0.2">
      <c r="A3268" s="1" t="str">
        <f t="shared" si="51"/>
        <v>KetteringMixed White and Black Caribbean</v>
      </c>
      <c r="B3268" s="3" t="s">
        <v>415</v>
      </c>
      <c r="C3268" s="3" t="s">
        <v>416</v>
      </c>
      <c r="D3268" s="3" t="s">
        <v>706</v>
      </c>
      <c r="E3268" s="5">
        <v>416</v>
      </c>
      <c r="F3268" s="5">
        <v>19</v>
      </c>
      <c r="G3268" s="5">
        <v>19</v>
      </c>
      <c r="H3268" s="5">
        <v>56</v>
      </c>
      <c r="I3268" s="5">
        <v>38</v>
      </c>
      <c r="J3268" s="5">
        <v>38</v>
      </c>
      <c r="K3268" s="5">
        <v>2</v>
      </c>
      <c r="L3268" s="5">
        <v>79</v>
      </c>
      <c r="M3268" s="5">
        <v>14</v>
      </c>
      <c r="N3268" s="5">
        <v>11</v>
      </c>
      <c r="O3268" s="6">
        <v>4.5673076923076925</v>
      </c>
      <c r="P3268" s="6">
        <v>4.5673076923076925</v>
      </c>
      <c r="Q3268" s="6">
        <v>13.461538461538462</v>
      </c>
      <c r="R3268" s="6">
        <v>9.134615384615385</v>
      </c>
      <c r="S3268" s="6">
        <v>9.134615384615385</v>
      </c>
      <c r="T3268" s="6">
        <v>0.48076923076923078</v>
      </c>
      <c r="U3268" s="6">
        <v>18.990384615384617</v>
      </c>
      <c r="V3268" s="6">
        <v>3.3653846153846154</v>
      </c>
      <c r="W3268" s="6">
        <v>2.6442307692307692</v>
      </c>
      <c r="X3268" s="5">
        <v>125</v>
      </c>
      <c r="Y3268" s="5">
        <v>102</v>
      </c>
      <c r="Z3268" s="5">
        <v>7</v>
      </c>
      <c r="AA3268" s="5">
        <v>0</v>
      </c>
      <c r="AB3268" s="5">
        <v>0</v>
      </c>
      <c r="AC3268" s="5">
        <v>0</v>
      </c>
      <c r="AD3268" s="5">
        <v>125</v>
      </c>
      <c r="AE3268" s="5">
        <v>102</v>
      </c>
      <c r="AF3268" s="5">
        <v>7</v>
      </c>
      <c r="AG3268" s="6">
        <v>6.8627450980392153</v>
      </c>
      <c r="AH3268" s="6">
        <v>81.599999999999994</v>
      </c>
      <c r="AI3268" s="6"/>
      <c r="AJ3268" s="6"/>
    </row>
    <row r="3269" spans="1:36" hidden="1" x14ac:dyDescent="0.2">
      <c r="A3269" s="1" t="str">
        <f t="shared" si="51"/>
        <v>KetteringMixed White and Black African</v>
      </c>
      <c r="B3269" s="3" t="s">
        <v>415</v>
      </c>
      <c r="C3269" s="3" t="s">
        <v>416</v>
      </c>
      <c r="D3269" s="3" t="s">
        <v>707</v>
      </c>
      <c r="E3269" s="5">
        <v>206</v>
      </c>
      <c r="F3269" s="5">
        <v>7</v>
      </c>
      <c r="G3269" s="5">
        <v>7</v>
      </c>
      <c r="H3269" s="5">
        <v>10</v>
      </c>
      <c r="I3269" s="5">
        <v>6</v>
      </c>
      <c r="J3269" s="5">
        <v>26</v>
      </c>
      <c r="K3269" s="5">
        <v>6</v>
      </c>
      <c r="L3269" s="5">
        <v>27</v>
      </c>
      <c r="M3269" s="5">
        <v>13</v>
      </c>
      <c r="N3269" s="5">
        <v>3</v>
      </c>
      <c r="O3269" s="6">
        <v>3.3980582524271843</v>
      </c>
      <c r="P3269" s="6">
        <v>3.3980582524271843</v>
      </c>
      <c r="Q3269" s="6">
        <v>4.8543689320388346</v>
      </c>
      <c r="R3269" s="6">
        <v>2.912621359223301</v>
      </c>
      <c r="S3269" s="6">
        <v>12.621359223300971</v>
      </c>
      <c r="T3269" s="6">
        <v>2.912621359223301</v>
      </c>
      <c r="U3269" s="6">
        <v>13.106796116504855</v>
      </c>
      <c r="V3269" s="6">
        <v>6.3106796116504853</v>
      </c>
      <c r="W3269" s="6">
        <v>1.4563106796116505</v>
      </c>
      <c r="X3269" s="5">
        <v>47</v>
      </c>
      <c r="Y3269" s="5">
        <v>45</v>
      </c>
      <c r="Z3269" s="5">
        <v>2</v>
      </c>
      <c r="AA3269" s="5">
        <v>0</v>
      </c>
      <c r="AB3269" s="5">
        <v>0</v>
      </c>
      <c r="AC3269" s="5">
        <v>0</v>
      </c>
      <c r="AD3269" s="5">
        <v>47</v>
      </c>
      <c r="AE3269" s="5">
        <v>45</v>
      </c>
      <c r="AF3269" s="5">
        <v>2</v>
      </c>
      <c r="AG3269" s="6">
        <v>4.4444444444444446</v>
      </c>
      <c r="AH3269" s="6">
        <v>95.744680851063833</v>
      </c>
      <c r="AI3269" s="6"/>
      <c r="AJ3269" s="6"/>
    </row>
    <row r="3270" spans="1:36" hidden="1" x14ac:dyDescent="0.2">
      <c r="A3270" s="1" t="str">
        <f t="shared" si="51"/>
        <v>KetteringMixed White and Asian</v>
      </c>
      <c r="B3270" s="3" t="s">
        <v>415</v>
      </c>
      <c r="C3270" s="3" t="s">
        <v>416</v>
      </c>
      <c r="D3270" s="3" t="s">
        <v>708</v>
      </c>
      <c r="E3270" s="5">
        <v>404</v>
      </c>
      <c r="F3270" s="5">
        <v>21</v>
      </c>
      <c r="G3270" s="5">
        <v>21</v>
      </c>
      <c r="H3270" s="5">
        <v>47</v>
      </c>
      <c r="I3270" s="5">
        <v>27</v>
      </c>
      <c r="J3270" s="5">
        <v>35</v>
      </c>
      <c r="K3270" s="5">
        <v>9</v>
      </c>
      <c r="L3270" s="5">
        <v>83</v>
      </c>
      <c r="M3270" s="5">
        <v>15</v>
      </c>
      <c r="N3270" s="5">
        <v>13</v>
      </c>
      <c r="O3270" s="6">
        <v>5.1980198019801982</v>
      </c>
      <c r="P3270" s="6">
        <v>5.1980198019801982</v>
      </c>
      <c r="Q3270" s="6">
        <v>11.633663366336634</v>
      </c>
      <c r="R3270" s="6">
        <v>6.6831683168316829</v>
      </c>
      <c r="S3270" s="6">
        <v>8.6633663366336631</v>
      </c>
      <c r="T3270" s="6">
        <v>2.2277227722772279</v>
      </c>
      <c r="U3270" s="6">
        <v>20.544554455445546</v>
      </c>
      <c r="V3270" s="6">
        <v>3.7128712871287131</v>
      </c>
      <c r="W3270" s="6">
        <v>3.217821782178218</v>
      </c>
      <c r="X3270" s="5">
        <v>106</v>
      </c>
      <c r="Y3270" s="5">
        <v>86</v>
      </c>
      <c r="Z3270" s="5">
        <v>9</v>
      </c>
      <c r="AA3270" s="5">
        <v>0</v>
      </c>
      <c r="AB3270" s="5">
        <v>0</v>
      </c>
      <c r="AC3270" s="5">
        <v>0</v>
      </c>
      <c r="AD3270" s="5">
        <v>106</v>
      </c>
      <c r="AE3270" s="5">
        <v>86</v>
      </c>
      <c r="AF3270" s="5">
        <v>9</v>
      </c>
      <c r="AG3270" s="6">
        <v>10.465116279069768</v>
      </c>
      <c r="AH3270" s="6">
        <v>81.132075471698116</v>
      </c>
      <c r="AI3270" s="6"/>
      <c r="AJ3270" s="6"/>
    </row>
    <row r="3271" spans="1:36" hidden="1" x14ac:dyDescent="0.2">
      <c r="A3271" s="1" t="str">
        <f t="shared" si="51"/>
        <v>KetteringMixed Other</v>
      </c>
      <c r="B3271" s="3" t="s">
        <v>415</v>
      </c>
      <c r="C3271" s="3" t="s">
        <v>416</v>
      </c>
      <c r="D3271" s="3" t="s">
        <v>709</v>
      </c>
      <c r="E3271" s="5">
        <v>287</v>
      </c>
      <c r="F3271" s="5">
        <v>6</v>
      </c>
      <c r="G3271" s="5">
        <v>6</v>
      </c>
      <c r="H3271" s="5">
        <v>29</v>
      </c>
      <c r="I3271" s="5">
        <v>13</v>
      </c>
      <c r="J3271" s="5">
        <v>11</v>
      </c>
      <c r="K3271" s="5">
        <v>0</v>
      </c>
      <c r="L3271" s="5">
        <v>64</v>
      </c>
      <c r="M3271" s="5">
        <v>17</v>
      </c>
      <c r="N3271" s="5">
        <v>0</v>
      </c>
      <c r="O3271" s="6">
        <v>2.0905923344947737</v>
      </c>
      <c r="P3271" s="6">
        <v>2.0905923344947737</v>
      </c>
      <c r="Q3271" s="6">
        <v>10.104529616724738</v>
      </c>
      <c r="R3271" s="6">
        <v>4.529616724738676</v>
      </c>
      <c r="S3271" s="6">
        <v>3.8327526132404182</v>
      </c>
      <c r="T3271" s="6">
        <v>0</v>
      </c>
      <c r="U3271" s="6">
        <v>22.299651567944252</v>
      </c>
      <c r="V3271" s="6">
        <v>5.9233449477351918</v>
      </c>
      <c r="W3271" s="6">
        <v>0</v>
      </c>
      <c r="X3271" s="5">
        <v>86</v>
      </c>
      <c r="Y3271" s="5">
        <v>76</v>
      </c>
      <c r="Z3271" s="5">
        <v>14</v>
      </c>
      <c r="AA3271" s="5">
        <v>0</v>
      </c>
      <c r="AB3271" s="5">
        <v>0</v>
      </c>
      <c r="AC3271" s="5">
        <v>0</v>
      </c>
      <c r="AD3271" s="5">
        <v>86</v>
      </c>
      <c r="AE3271" s="5">
        <v>76</v>
      </c>
      <c r="AF3271" s="5">
        <v>14</v>
      </c>
      <c r="AG3271" s="6">
        <v>18.421052631578949</v>
      </c>
      <c r="AH3271" s="6">
        <v>88.372093023255815</v>
      </c>
      <c r="AI3271" s="6"/>
      <c r="AJ3271" s="6"/>
    </row>
    <row r="3272" spans="1:36" hidden="1" x14ac:dyDescent="0.2">
      <c r="A3272" s="1" t="str">
        <f t="shared" si="51"/>
        <v>KetteringIndian</v>
      </c>
      <c r="B3272" s="3" t="s">
        <v>415</v>
      </c>
      <c r="C3272" s="3" t="s">
        <v>416</v>
      </c>
      <c r="D3272" s="3" t="s">
        <v>710</v>
      </c>
      <c r="E3272" s="5">
        <v>1818</v>
      </c>
      <c r="F3272" s="5">
        <v>41</v>
      </c>
      <c r="G3272" s="5">
        <v>41</v>
      </c>
      <c r="H3272" s="5">
        <v>82</v>
      </c>
      <c r="I3272" s="5">
        <v>32</v>
      </c>
      <c r="J3272" s="5">
        <v>120</v>
      </c>
      <c r="K3272" s="5">
        <v>7</v>
      </c>
      <c r="L3272" s="5">
        <v>290</v>
      </c>
      <c r="M3272" s="5">
        <v>76</v>
      </c>
      <c r="N3272" s="5">
        <v>20</v>
      </c>
      <c r="O3272" s="6">
        <v>2.2552255225522551</v>
      </c>
      <c r="P3272" s="6">
        <v>2.2552255225522551</v>
      </c>
      <c r="Q3272" s="6">
        <v>4.5104510451045101</v>
      </c>
      <c r="R3272" s="6">
        <v>1.7601760176017602</v>
      </c>
      <c r="S3272" s="6">
        <v>6.6006600660066006</v>
      </c>
      <c r="T3272" s="6">
        <v>0.38503850385038502</v>
      </c>
      <c r="U3272" s="6">
        <v>15.951595159515952</v>
      </c>
      <c r="V3272" s="6">
        <v>4.1804180418041801</v>
      </c>
      <c r="W3272" s="6">
        <v>1.1001100110011002</v>
      </c>
      <c r="X3272" s="5">
        <v>833</v>
      </c>
      <c r="Y3272" s="5">
        <v>753</v>
      </c>
      <c r="Z3272" s="5">
        <v>31</v>
      </c>
      <c r="AA3272" s="5">
        <v>0</v>
      </c>
      <c r="AB3272" s="5">
        <v>0</v>
      </c>
      <c r="AC3272" s="5">
        <v>0</v>
      </c>
      <c r="AD3272" s="5">
        <v>833</v>
      </c>
      <c r="AE3272" s="5">
        <v>753</v>
      </c>
      <c r="AF3272" s="5">
        <v>31</v>
      </c>
      <c r="AG3272" s="6">
        <v>4.1168658698539176</v>
      </c>
      <c r="AH3272" s="6">
        <v>90.396158463385348</v>
      </c>
      <c r="AI3272" s="6"/>
      <c r="AJ3272" s="6"/>
    </row>
    <row r="3273" spans="1:36" hidden="1" x14ac:dyDescent="0.2">
      <c r="A3273" s="1" t="str">
        <f t="shared" si="51"/>
        <v>KetteringPakistani</v>
      </c>
      <c r="B3273" s="3" t="s">
        <v>415</v>
      </c>
      <c r="C3273" s="3" t="s">
        <v>416</v>
      </c>
      <c r="D3273" s="3" t="s">
        <v>711</v>
      </c>
      <c r="E3273" s="5">
        <v>149</v>
      </c>
      <c r="F3273" s="5">
        <v>11</v>
      </c>
      <c r="G3273" s="5">
        <v>11</v>
      </c>
      <c r="H3273" s="5">
        <v>20</v>
      </c>
      <c r="I3273" s="5">
        <v>15</v>
      </c>
      <c r="J3273" s="5">
        <v>13</v>
      </c>
      <c r="K3273" s="5">
        <v>1</v>
      </c>
      <c r="L3273" s="5">
        <v>41</v>
      </c>
      <c r="M3273" s="5">
        <v>9</v>
      </c>
      <c r="N3273" s="5">
        <v>9</v>
      </c>
      <c r="O3273" s="6">
        <v>7.3825503355704694</v>
      </c>
      <c r="P3273" s="6">
        <v>7.3825503355704694</v>
      </c>
      <c r="Q3273" s="6">
        <v>13.422818791946309</v>
      </c>
      <c r="R3273" s="6">
        <v>10.067114093959731</v>
      </c>
      <c r="S3273" s="6">
        <v>8.724832214765101</v>
      </c>
      <c r="T3273" s="6">
        <v>0.67114093959731547</v>
      </c>
      <c r="U3273" s="6">
        <v>27.516778523489933</v>
      </c>
      <c r="V3273" s="6">
        <v>6.0402684563758386</v>
      </c>
      <c r="W3273" s="6">
        <v>6.0402684563758386</v>
      </c>
      <c r="X3273" s="5">
        <v>72</v>
      </c>
      <c r="Y3273" s="5">
        <v>54</v>
      </c>
      <c r="Z3273" s="5">
        <v>0</v>
      </c>
      <c r="AA3273" s="5">
        <v>0</v>
      </c>
      <c r="AB3273" s="5">
        <v>0</v>
      </c>
      <c r="AC3273" s="5">
        <v>0</v>
      </c>
      <c r="AD3273" s="5">
        <v>72</v>
      </c>
      <c r="AE3273" s="5">
        <v>54</v>
      </c>
      <c r="AF3273" s="5">
        <v>0</v>
      </c>
      <c r="AG3273" s="6">
        <v>0</v>
      </c>
      <c r="AH3273" s="6">
        <v>75</v>
      </c>
      <c r="AI3273" s="6"/>
      <c r="AJ3273" s="6"/>
    </row>
    <row r="3274" spans="1:36" hidden="1" x14ac:dyDescent="0.2">
      <c r="A3274" s="1" t="str">
        <f t="shared" si="51"/>
        <v>KetteringBangladeshi</v>
      </c>
      <c r="B3274" s="3" t="s">
        <v>415</v>
      </c>
      <c r="C3274" s="3" t="s">
        <v>416</v>
      </c>
      <c r="D3274" s="3" t="s">
        <v>712</v>
      </c>
      <c r="E3274" s="5">
        <v>102</v>
      </c>
      <c r="F3274" s="5">
        <v>3</v>
      </c>
      <c r="G3274" s="5">
        <v>3</v>
      </c>
      <c r="H3274" s="5">
        <v>17</v>
      </c>
      <c r="I3274" s="5">
        <v>9</v>
      </c>
      <c r="J3274" s="5">
        <v>5</v>
      </c>
      <c r="K3274" s="5">
        <v>0</v>
      </c>
      <c r="L3274" s="5">
        <v>12</v>
      </c>
      <c r="M3274" s="5">
        <v>2</v>
      </c>
      <c r="N3274" s="5">
        <v>0</v>
      </c>
      <c r="O3274" s="6">
        <v>2.9411764705882355</v>
      </c>
      <c r="P3274" s="6">
        <v>2.9411764705882355</v>
      </c>
      <c r="Q3274" s="6">
        <v>16.666666666666668</v>
      </c>
      <c r="R3274" s="6">
        <v>8.8235294117647065</v>
      </c>
      <c r="S3274" s="6">
        <v>4.9019607843137258</v>
      </c>
      <c r="T3274" s="6">
        <v>0</v>
      </c>
      <c r="U3274" s="6">
        <v>11.764705882352942</v>
      </c>
      <c r="V3274" s="6">
        <v>1.9607843137254901</v>
      </c>
      <c r="W3274" s="6">
        <v>0</v>
      </c>
      <c r="X3274" s="5">
        <v>46</v>
      </c>
      <c r="Y3274" s="5">
        <v>34</v>
      </c>
      <c r="Z3274" s="5">
        <v>1</v>
      </c>
      <c r="AA3274" s="5">
        <v>0</v>
      </c>
      <c r="AB3274" s="5">
        <v>0</v>
      </c>
      <c r="AC3274" s="5">
        <v>0</v>
      </c>
      <c r="AD3274" s="5">
        <v>46</v>
      </c>
      <c r="AE3274" s="5">
        <v>34</v>
      </c>
      <c r="AF3274" s="5">
        <v>1</v>
      </c>
      <c r="AG3274" s="6">
        <v>2.9411764705882355</v>
      </c>
      <c r="AH3274" s="6">
        <v>73.913043478260875</v>
      </c>
      <c r="AI3274" s="6"/>
      <c r="AJ3274" s="6"/>
    </row>
    <row r="3275" spans="1:36" hidden="1" x14ac:dyDescent="0.2">
      <c r="A3275" s="1" t="str">
        <f t="shared" si="51"/>
        <v>KetteringChinese</v>
      </c>
      <c r="B3275" s="3" t="s">
        <v>415</v>
      </c>
      <c r="C3275" s="3" t="s">
        <v>416</v>
      </c>
      <c r="D3275" s="3" t="s">
        <v>713</v>
      </c>
      <c r="E3275" s="5">
        <v>327</v>
      </c>
      <c r="F3275" s="5">
        <v>3</v>
      </c>
      <c r="G3275" s="5">
        <v>3</v>
      </c>
      <c r="H3275" s="5">
        <v>19</v>
      </c>
      <c r="I3275" s="5">
        <v>13</v>
      </c>
      <c r="J3275" s="5">
        <v>15</v>
      </c>
      <c r="K3275" s="5">
        <v>2</v>
      </c>
      <c r="L3275" s="5">
        <v>50</v>
      </c>
      <c r="M3275" s="5">
        <v>23</v>
      </c>
      <c r="N3275" s="5">
        <v>1</v>
      </c>
      <c r="O3275" s="6">
        <v>0.91743119266055051</v>
      </c>
      <c r="P3275" s="6">
        <v>0.91743119266055051</v>
      </c>
      <c r="Q3275" s="6">
        <v>5.81039755351682</v>
      </c>
      <c r="R3275" s="6">
        <v>3.9755351681957185</v>
      </c>
      <c r="S3275" s="6">
        <v>4.5871559633027523</v>
      </c>
      <c r="T3275" s="6">
        <v>0.6116207951070336</v>
      </c>
      <c r="U3275" s="6">
        <v>15.290519877675841</v>
      </c>
      <c r="V3275" s="6">
        <v>7.0336391437308867</v>
      </c>
      <c r="W3275" s="6">
        <v>0.3058103975535168</v>
      </c>
      <c r="X3275" s="5">
        <v>133</v>
      </c>
      <c r="Y3275" s="5">
        <v>114</v>
      </c>
      <c r="Z3275" s="5">
        <v>4</v>
      </c>
      <c r="AA3275" s="5">
        <v>0</v>
      </c>
      <c r="AB3275" s="5">
        <v>0</v>
      </c>
      <c r="AC3275" s="5">
        <v>0</v>
      </c>
      <c r="AD3275" s="5">
        <v>133</v>
      </c>
      <c r="AE3275" s="5">
        <v>114</v>
      </c>
      <c r="AF3275" s="5">
        <v>4</v>
      </c>
      <c r="AG3275" s="6">
        <v>3.5087719298245612</v>
      </c>
      <c r="AH3275" s="6">
        <v>85.714285714285708</v>
      </c>
      <c r="AI3275" s="6"/>
      <c r="AJ3275" s="6"/>
    </row>
    <row r="3276" spans="1:36" hidden="1" x14ac:dyDescent="0.2">
      <c r="A3276" s="1" t="str">
        <f t="shared" si="51"/>
        <v>KetteringAsian Other</v>
      </c>
      <c r="B3276" s="3" t="s">
        <v>415</v>
      </c>
      <c r="C3276" s="3" t="s">
        <v>416</v>
      </c>
      <c r="D3276" s="3" t="s">
        <v>714</v>
      </c>
      <c r="E3276" s="5">
        <v>627</v>
      </c>
      <c r="F3276" s="5">
        <v>16</v>
      </c>
      <c r="G3276" s="5">
        <v>16</v>
      </c>
      <c r="H3276" s="5">
        <v>31</v>
      </c>
      <c r="I3276" s="5">
        <v>22</v>
      </c>
      <c r="J3276" s="5">
        <v>61</v>
      </c>
      <c r="K3276" s="5">
        <v>1</v>
      </c>
      <c r="L3276" s="5">
        <v>173</v>
      </c>
      <c r="M3276" s="5">
        <v>64</v>
      </c>
      <c r="N3276" s="5">
        <v>10</v>
      </c>
      <c r="O3276" s="6">
        <v>2.5518341307814993</v>
      </c>
      <c r="P3276" s="6">
        <v>2.5518341307814993</v>
      </c>
      <c r="Q3276" s="6">
        <v>4.9441786283891549</v>
      </c>
      <c r="R3276" s="6">
        <v>3.5087719298245612</v>
      </c>
      <c r="S3276" s="6">
        <v>9.7288676236044651</v>
      </c>
      <c r="T3276" s="6">
        <v>0.15948963317384371</v>
      </c>
      <c r="U3276" s="6">
        <v>27.591706539074959</v>
      </c>
      <c r="V3276" s="6">
        <v>10.207336523125997</v>
      </c>
      <c r="W3276" s="6">
        <v>1.594896331738437</v>
      </c>
      <c r="X3276" s="5">
        <v>303</v>
      </c>
      <c r="Y3276" s="5">
        <v>276</v>
      </c>
      <c r="Z3276" s="5">
        <v>10</v>
      </c>
      <c r="AA3276" s="5">
        <v>0</v>
      </c>
      <c r="AB3276" s="5">
        <v>0</v>
      </c>
      <c r="AC3276" s="5">
        <v>0</v>
      </c>
      <c r="AD3276" s="5">
        <v>303</v>
      </c>
      <c r="AE3276" s="5">
        <v>276</v>
      </c>
      <c r="AF3276" s="5">
        <v>10</v>
      </c>
      <c r="AG3276" s="6">
        <v>3.6231884057971016</v>
      </c>
      <c r="AH3276" s="6">
        <v>91.089108910891085</v>
      </c>
      <c r="AI3276" s="6"/>
      <c r="AJ3276" s="6"/>
    </row>
    <row r="3277" spans="1:36" hidden="1" x14ac:dyDescent="0.2">
      <c r="A3277" s="1" t="str">
        <f t="shared" si="51"/>
        <v>KetteringBlack African</v>
      </c>
      <c r="B3277" s="3" t="s">
        <v>415</v>
      </c>
      <c r="C3277" s="3" t="s">
        <v>416</v>
      </c>
      <c r="D3277" s="3" t="s">
        <v>715</v>
      </c>
      <c r="E3277" s="5">
        <v>682</v>
      </c>
      <c r="F3277" s="5">
        <v>14</v>
      </c>
      <c r="G3277" s="5">
        <v>14</v>
      </c>
      <c r="H3277" s="5">
        <v>70</v>
      </c>
      <c r="I3277" s="5">
        <v>35</v>
      </c>
      <c r="J3277" s="5">
        <v>66</v>
      </c>
      <c r="K3277" s="5">
        <v>16</v>
      </c>
      <c r="L3277" s="5">
        <v>161</v>
      </c>
      <c r="M3277" s="5">
        <v>55</v>
      </c>
      <c r="N3277" s="5">
        <v>7</v>
      </c>
      <c r="O3277" s="6">
        <v>2.0527859237536656</v>
      </c>
      <c r="P3277" s="6">
        <v>2.0527859237536656</v>
      </c>
      <c r="Q3277" s="6">
        <v>10.263929618768328</v>
      </c>
      <c r="R3277" s="6">
        <v>5.1319648093841641</v>
      </c>
      <c r="S3277" s="6">
        <v>9.67741935483871</v>
      </c>
      <c r="T3277" s="6">
        <v>2.3460410557184752</v>
      </c>
      <c r="U3277" s="6">
        <v>23.607038123167154</v>
      </c>
      <c r="V3277" s="6">
        <v>8.064516129032258</v>
      </c>
      <c r="W3277" s="6">
        <v>1.0263929618768328</v>
      </c>
      <c r="X3277" s="5">
        <v>334</v>
      </c>
      <c r="Y3277" s="5">
        <v>292</v>
      </c>
      <c r="Z3277" s="5">
        <v>30</v>
      </c>
      <c r="AA3277" s="5">
        <v>0</v>
      </c>
      <c r="AB3277" s="5">
        <v>0</v>
      </c>
      <c r="AC3277" s="5">
        <v>0</v>
      </c>
      <c r="AD3277" s="5">
        <v>334</v>
      </c>
      <c r="AE3277" s="5">
        <v>292</v>
      </c>
      <c r="AF3277" s="5">
        <v>30</v>
      </c>
      <c r="AG3277" s="6">
        <v>10.273972602739725</v>
      </c>
      <c r="AH3277" s="6">
        <v>87.425149700598809</v>
      </c>
      <c r="AI3277" s="6"/>
      <c r="AJ3277" s="6"/>
    </row>
    <row r="3278" spans="1:36" hidden="1" x14ac:dyDescent="0.2">
      <c r="A3278" s="1" t="str">
        <f t="shared" si="51"/>
        <v>KetteringBlack Caribbean</v>
      </c>
      <c r="B3278" s="3" t="s">
        <v>415</v>
      </c>
      <c r="C3278" s="3" t="s">
        <v>416</v>
      </c>
      <c r="D3278" s="3" t="s">
        <v>716</v>
      </c>
      <c r="E3278" s="5">
        <v>208</v>
      </c>
      <c r="F3278" s="5">
        <v>4</v>
      </c>
      <c r="G3278" s="5">
        <v>4</v>
      </c>
      <c r="H3278" s="5">
        <v>20</v>
      </c>
      <c r="I3278" s="5">
        <v>8</v>
      </c>
      <c r="J3278" s="5">
        <v>13</v>
      </c>
      <c r="K3278" s="5">
        <v>0</v>
      </c>
      <c r="L3278" s="5">
        <v>47</v>
      </c>
      <c r="M3278" s="5">
        <v>11</v>
      </c>
      <c r="N3278" s="5">
        <v>1</v>
      </c>
      <c r="O3278" s="6">
        <v>1.9230769230769231</v>
      </c>
      <c r="P3278" s="6">
        <v>1.9230769230769231</v>
      </c>
      <c r="Q3278" s="6">
        <v>9.615384615384615</v>
      </c>
      <c r="R3278" s="6">
        <v>3.8461538461538463</v>
      </c>
      <c r="S3278" s="6">
        <v>6.25</v>
      </c>
      <c r="T3278" s="6">
        <v>0</v>
      </c>
      <c r="U3278" s="6">
        <v>22.596153846153847</v>
      </c>
      <c r="V3278" s="6">
        <v>5.2884615384615383</v>
      </c>
      <c r="W3278" s="6">
        <v>0.48076923076923078</v>
      </c>
      <c r="X3278" s="5">
        <v>102</v>
      </c>
      <c r="Y3278" s="5">
        <v>97</v>
      </c>
      <c r="Z3278" s="5">
        <v>12</v>
      </c>
      <c r="AA3278" s="5">
        <v>0</v>
      </c>
      <c r="AB3278" s="5">
        <v>0</v>
      </c>
      <c r="AC3278" s="5">
        <v>0</v>
      </c>
      <c r="AD3278" s="5">
        <v>102</v>
      </c>
      <c r="AE3278" s="5">
        <v>97</v>
      </c>
      <c r="AF3278" s="5">
        <v>12</v>
      </c>
      <c r="AG3278" s="6">
        <v>12.371134020618557</v>
      </c>
      <c r="AH3278" s="6">
        <v>95.098039215686271</v>
      </c>
      <c r="AI3278" s="6"/>
      <c r="AJ3278" s="6"/>
    </row>
    <row r="3279" spans="1:36" hidden="1" x14ac:dyDescent="0.2">
      <c r="A3279" s="1" t="str">
        <f t="shared" si="51"/>
        <v>KetteringBlack Other</v>
      </c>
      <c r="B3279" s="3" t="s">
        <v>415</v>
      </c>
      <c r="C3279" s="3" t="s">
        <v>416</v>
      </c>
      <c r="D3279" s="3" t="s">
        <v>717</v>
      </c>
      <c r="E3279" s="5">
        <v>101</v>
      </c>
      <c r="F3279" s="5">
        <v>2</v>
      </c>
      <c r="G3279" s="5">
        <v>2</v>
      </c>
      <c r="H3279" s="5">
        <v>12</v>
      </c>
      <c r="I3279" s="5">
        <v>4</v>
      </c>
      <c r="J3279" s="5">
        <v>3</v>
      </c>
      <c r="K3279" s="5">
        <v>0</v>
      </c>
      <c r="L3279" s="5">
        <v>17</v>
      </c>
      <c r="M3279" s="5">
        <v>4</v>
      </c>
      <c r="N3279" s="5">
        <v>0</v>
      </c>
      <c r="O3279" s="6">
        <v>1.9801980198019802</v>
      </c>
      <c r="P3279" s="6">
        <v>1.9801980198019802</v>
      </c>
      <c r="Q3279" s="6">
        <v>11.881188118811881</v>
      </c>
      <c r="R3279" s="6">
        <v>3.9603960396039604</v>
      </c>
      <c r="S3279" s="6">
        <v>2.9702970297029703</v>
      </c>
      <c r="T3279" s="6">
        <v>0</v>
      </c>
      <c r="U3279" s="6">
        <v>16.831683168316832</v>
      </c>
      <c r="V3279" s="6">
        <v>3.9603960396039604</v>
      </c>
      <c r="W3279" s="6">
        <v>0</v>
      </c>
      <c r="X3279" s="5">
        <v>37</v>
      </c>
      <c r="Y3279" s="5">
        <v>33</v>
      </c>
      <c r="Z3279" s="5">
        <v>3</v>
      </c>
      <c r="AA3279" s="5">
        <v>0</v>
      </c>
      <c r="AB3279" s="5">
        <v>0</v>
      </c>
      <c r="AC3279" s="5">
        <v>0</v>
      </c>
      <c r="AD3279" s="5">
        <v>37</v>
      </c>
      <c r="AE3279" s="5">
        <v>33</v>
      </c>
      <c r="AF3279" s="5">
        <v>3</v>
      </c>
      <c r="AG3279" s="6">
        <v>9.0909090909090917</v>
      </c>
      <c r="AH3279" s="6">
        <v>89.189189189189193</v>
      </c>
      <c r="AI3279" s="6"/>
      <c r="AJ3279" s="6"/>
    </row>
    <row r="3280" spans="1:36" hidden="1" x14ac:dyDescent="0.2">
      <c r="A3280" s="1" t="str">
        <f t="shared" si="51"/>
        <v>KetteringArab</v>
      </c>
      <c r="B3280" s="3" t="s">
        <v>415</v>
      </c>
      <c r="C3280" s="3" t="s">
        <v>416</v>
      </c>
      <c r="D3280" s="3" t="s">
        <v>699</v>
      </c>
      <c r="E3280" s="5">
        <v>148</v>
      </c>
      <c r="F3280" s="5">
        <v>1</v>
      </c>
      <c r="G3280" s="5">
        <v>1</v>
      </c>
      <c r="H3280" s="5">
        <v>2</v>
      </c>
      <c r="I3280" s="5">
        <v>1</v>
      </c>
      <c r="J3280" s="5">
        <v>2</v>
      </c>
      <c r="K3280" s="5">
        <v>1</v>
      </c>
      <c r="L3280" s="5">
        <v>12</v>
      </c>
      <c r="M3280" s="5">
        <v>0</v>
      </c>
      <c r="N3280" s="5">
        <v>1</v>
      </c>
      <c r="O3280" s="6">
        <v>0.67567567567567566</v>
      </c>
      <c r="P3280" s="6">
        <v>0.67567567567567566</v>
      </c>
      <c r="Q3280" s="6">
        <v>1.3513513513513513</v>
      </c>
      <c r="R3280" s="6">
        <v>0.67567567567567566</v>
      </c>
      <c r="S3280" s="6">
        <v>1.3513513513513513</v>
      </c>
      <c r="T3280" s="6">
        <v>0.67567567567567566</v>
      </c>
      <c r="U3280" s="6">
        <v>8.1081081081081088</v>
      </c>
      <c r="V3280" s="6">
        <v>0</v>
      </c>
      <c r="W3280" s="6">
        <v>0.67567567567567566</v>
      </c>
      <c r="X3280" s="5">
        <v>63</v>
      </c>
      <c r="Y3280" s="5">
        <v>51</v>
      </c>
      <c r="Z3280" s="5">
        <v>3</v>
      </c>
      <c r="AA3280" s="5">
        <v>0</v>
      </c>
      <c r="AB3280" s="5">
        <v>0</v>
      </c>
      <c r="AC3280" s="5">
        <v>0</v>
      </c>
      <c r="AD3280" s="5">
        <v>63</v>
      </c>
      <c r="AE3280" s="5">
        <v>51</v>
      </c>
      <c r="AF3280" s="5">
        <v>3</v>
      </c>
      <c r="AG3280" s="6">
        <v>5.882352941176471</v>
      </c>
      <c r="AH3280" s="6">
        <v>80.952380952380949</v>
      </c>
      <c r="AI3280" s="6"/>
      <c r="AJ3280" s="6"/>
    </row>
    <row r="3281" spans="1:36" hidden="1" x14ac:dyDescent="0.2">
      <c r="A3281" s="1" t="str">
        <f t="shared" si="51"/>
        <v>KetteringOther</v>
      </c>
      <c r="B3281" s="3" t="s">
        <v>415</v>
      </c>
      <c r="C3281" s="3" t="s">
        <v>416</v>
      </c>
      <c r="D3281" s="3" t="s">
        <v>718</v>
      </c>
      <c r="E3281" s="5">
        <v>260</v>
      </c>
      <c r="F3281" s="5">
        <v>11</v>
      </c>
      <c r="G3281" s="5">
        <v>11</v>
      </c>
      <c r="H3281" s="5">
        <v>18</v>
      </c>
      <c r="I3281" s="5">
        <v>14</v>
      </c>
      <c r="J3281" s="5">
        <v>47</v>
      </c>
      <c r="K3281" s="5">
        <v>0</v>
      </c>
      <c r="L3281" s="5">
        <v>70</v>
      </c>
      <c r="M3281" s="5">
        <v>21</v>
      </c>
      <c r="N3281" s="5">
        <v>9</v>
      </c>
      <c r="O3281" s="6">
        <v>4.2307692307692308</v>
      </c>
      <c r="P3281" s="6">
        <v>4.2307692307692308</v>
      </c>
      <c r="Q3281" s="6">
        <v>6.9230769230769234</v>
      </c>
      <c r="R3281" s="6">
        <v>5.384615384615385</v>
      </c>
      <c r="S3281" s="6">
        <v>18.076923076923077</v>
      </c>
      <c r="T3281" s="6">
        <v>0</v>
      </c>
      <c r="U3281" s="6">
        <v>26.923076923076923</v>
      </c>
      <c r="V3281" s="6">
        <v>8.0769230769230766</v>
      </c>
      <c r="W3281" s="6">
        <v>3.4615384615384617</v>
      </c>
      <c r="X3281" s="5">
        <v>126</v>
      </c>
      <c r="Y3281" s="5">
        <v>115</v>
      </c>
      <c r="Z3281" s="5">
        <v>6</v>
      </c>
      <c r="AA3281" s="5">
        <v>0</v>
      </c>
      <c r="AB3281" s="5">
        <v>0</v>
      </c>
      <c r="AC3281" s="5">
        <v>0</v>
      </c>
      <c r="AD3281" s="5">
        <v>126</v>
      </c>
      <c r="AE3281" s="5">
        <v>115</v>
      </c>
      <c r="AF3281" s="5">
        <v>6</v>
      </c>
      <c r="AG3281" s="6">
        <v>5.2173913043478262</v>
      </c>
      <c r="AH3281" s="6">
        <v>91.269841269841265</v>
      </c>
      <c r="AI3281" s="6"/>
      <c r="AJ3281" s="6"/>
    </row>
    <row r="3282" spans="1:36" x14ac:dyDescent="0.2">
      <c r="A3282" s="1" t="str">
        <f t="shared" si="51"/>
        <v>King's Lynn and West NorfolkAll people</v>
      </c>
      <c r="B3282" s="3" t="s">
        <v>401</v>
      </c>
      <c r="C3282" s="3" t="s">
        <v>402</v>
      </c>
      <c r="D3282" s="3" t="s">
        <v>700</v>
      </c>
      <c r="E3282" s="5">
        <v>147451</v>
      </c>
      <c r="F3282" s="5">
        <v>12267</v>
      </c>
      <c r="G3282" s="5">
        <v>10762</v>
      </c>
      <c r="H3282" s="5">
        <v>15130</v>
      </c>
      <c r="I3282" s="5">
        <v>6517</v>
      </c>
      <c r="J3282" s="5">
        <v>17040</v>
      </c>
      <c r="K3282" s="5">
        <v>20736</v>
      </c>
      <c r="L3282" s="5">
        <v>0</v>
      </c>
      <c r="M3282" s="5">
        <v>1525</v>
      </c>
      <c r="N3282" s="5">
        <v>0</v>
      </c>
      <c r="O3282" s="6">
        <v>8.3193738937002806</v>
      </c>
      <c r="P3282" s="6">
        <v>7.2986958379393831</v>
      </c>
      <c r="Q3282" s="6">
        <v>10.261035869543102</v>
      </c>
      <c r="R3282" s="6">
        <v>4.4197733484343953</v>
      </c>
      <c r="S3282" s="6">
        <v>11.556381441970553</v>
      </c>
      <c r="T3282" s="6">
        <v>14.062976853327546</v>
      </c>
      <c r="U3282" s="6">
        <v>0</v>
      </c>
      <c r="V3282" s="6">
        <v>1.0342418837444303</v>
      </c>
      <c r="W3282" s="6">
        <v>0</v>
      </c>
      <c r="X3282" s="5">
        <v>43717</v>
      </c>
      <c r="Y3282" s="5">
        <v>37926</v>
      </c>
      <c r="Z3282" s="5">
        <v>1888</v>
      </c>
      <c r="AA3282" s="5">
        <v>2104</v>
      </c>
      <c r="AB3282" s="5">
        <v>1705</v>
      </c>
      <c r="AC3282" s="5">
        <v>170</v>
      </c>
      <c r="AD3282" s="5">
        <v>41613</v>
      </c>
      <c r="AE3282" s="5">
        <v>36221</v>
      </c>
      <c r="AF3282" s="5">
        <v>1718</v>
      </c>
      <c r="AG3282" s="6">
        <v>4.7431048286905391</v>
      </c>
      <c r="AH3282" s="6">
        <v>87.042510753850962</v>
      </c>
      <c r="AI3282" s="3">
        <v>9.9706744868035191</v>
      </c>
      <c r="AJ3282" s="3">
        <v>81.036121673003805</v>
      </c>
    </row>
    <row r="3283" spans="1:36" hidden="1" x14ac:dyDescent="0.2">
      <c r="A3283" s="1" t="str">
        <f t="shared" si="51"/>
        <v>King's Lynn and West NorfolkWhite British</v>
      </c>
      <c r="B3283" s="3" t="s">
        <v>401</v>
      </c>
      <c r="C3283" s="3" t="s">
        <v>402</v>
      </c>
      <c r="D3283" s="3" t="s">
        <v>701</v>
      </c>
      <c r="E3283" s="5">
        <v>135955</v>
      </c>
      <c r="F3283" s="5">
        <v>9832</v>
      </c>
      <c r="G3283" s="5">
        <v>8801</v>
      </c>
      <c r="H3283" s="5">
        <v>12303</v>
      </c>
      <c r="I3283" s="5">
        <v>4990</v>
      </c>
      <c r="J3283" s="5">
        <v>14136</v>
      </c>
      <c r="K3283" s="5">
        <v>19800</v>
      </c>
      <c r="L3283" s="5">
        <v>0</v>
      </c>
      <c r="M3283" s="5">
        <v>1089</v>
      </c>
      <c r="N3283" s="5">
        <v>0</v>
      </c>
      <c r="O3283" s="6">
        <v>7.2318046412415873</v>
      </c>
      <c r="P3283" s="6">
        <v>6.4734654849030928</v>
      </c>
      <c r="Q3283" s="6">
        <v>9.0493177889742924</v>
      </c>
      <c r="R3283" s="6">
        <v>3.6703320951785519</v>
      </c>
      <c r="S3283" s="6">
        <v>10.397558015519841</v>
      </c>
      <c r="T3283" s="6">
        <v>14.563642381670405</v>
      </c>
      <c r="U3283" s="6">
        <v>0</v>
      </c>
      <c r="V3283" s="6">
        <v>0.80100033099187229</v>
      </c>
      <c r="W3283" s="6">
        <v>0</v>
      </c>
      <c r="X3283" s="5">
        <v>38588</v>
      </c>
      <c r="Y3283" s="5">
        <v>33400</v>
      </c>
      <c r="Z3283" s="5">
        <v>1668</v>
      </c>
      <c r="AA3283" s="5">
        <v>1504</v>
      </c>
      <c r="AB3283" s="5">
        <v>1159</v>
      </c>
      <c r="AC3283" s="5">
        <v>135</v>
      </c>
      <c r="AD3283" s="5">
        <v>37084</v>
      </c>
      <c r="AE3283" s="5">
        <v>32241</v>
      </c>
      <c r="AF3283" s="5">
        <v>1533</v>
      </c>
      <c r="AG3283" s="6">
        <v>4.7548152972922679</v>
      </c>
      <c r="AH3283" s="6">
        <v>86.940459497357352</v>
      </c>
      <c r="AI3283" s="3">
        <v>11.647972389991372</v>
      </c>
      <c r="AJ3283" s="3">
        <v>77.061170212765958</v>
      </c>
    </row>
    <row r="3284" spans="1:36" hidden="1" x14ac:dyDescent="0.2">
      <c r="A3284" s="1" t="str">
        <f t="shared" si="51"/>
        <v>King's Lynn and West NorfolkMinorities - all other than White British</v>
      </c>
      <c r="B3284" s="3" t="s">
        <v>401</v>
      </c>
      <c r="C3284" s="3" t="s">
        <v>402</v>
      </c>
      <c r="D3284" s="3" t="s">
        <v>702</v>
      </c>
      <c r="E3284" s="5">
        <v>11496</v>
      </c>
      <c r="F3284" s="5">
        <v>2435</v>
      </c>
      <c r="G3284" s="5">
        <v>1961</v>
      </c>
      <c r="H3284" s="5">
        <v>2827</v>
      </c>
      <c r="I3284" s="5">
        <v>1527</v>
      </c>
      <c r="J3284" s="5">
        <v>2904</v>
      </c>
      <c r="K3284" s="5">
        <v>936</v>
      </c>
      <c r="L3284" s="5">
        <v>0</v>
      </c>
      <c r="M3284" s="5">
        <v>436</v>
      </c>
      <c r="N3284" s="5">
        <v>0</v>
      </c>
      <c r="O3284" s="6">
        <v>21.181280445372302</v>
      </c>
      <c r="P3284" s="6">
        <v>17.058107167710507</v>
      </c>
      <c r="Q3284" s="6">
        <v>24.591162143354211</v>
      </c>
      <c r="R3284" s="6">
        <v>13.282881002087683</v>
      </c>
      <c r="S3284" s="6">
        <v>25.260960334029228</v>
      </c>
      <c r="T3284" s="6">
        <v>8.1419624217119004</v>
      </c>
      <c r="U3284" s="6">
        <v>0</v>
      </c>
      <c r="V3284" s="6">
        <v>3.7926235212247739</v>
      </c>
      <c r="W3284" s="6">
        <v>0</v>
      </c>
      <c r="X3284" s="5">
        <v>5129</v>
      </c>
      <c r="Y3284" s="5">
        <v>4526</v>
      </c>
      <c r="Z3284" s="5">
        <v>220</v>
      </c>
      <c r="AA3284" s="5">
        <v>600</v>
      </c>
      <c r="AB3284" s="5">
        <v>546</v>
      </c>
      <c r="AC3284" s="5">
        <v>35</v>
      </c>
      <c r="AD3284" s="5">
        <v>4529</v>
      </c>
      <c r="AE3284" s="5">
        <v>3980</v>
      </c>
      <c r="AF3284" s="5">
        <v>185</v>
      </c>
      <c r="AG3284" s="6">
        <v>4.6482412060301508</v>
      </c>
      <c r="AH3284" s="6">
        <v>87.878118790019869</v>
      </c>
      <c r="AI3284" s="3">
        <v>6.4102564102564106</v>
      </c>
      <c r="AJ3284" s="3">
        <v>91</v>
      </c>
    </row>
    <row r="3285" spans="1:36" hidden="1" x14ac:dyDescent="0.2">
      <c r="A3285" s="1" t="str">
        <f t="shared" si="51"/>
        <v>King's Lynn and West NorfolkWhite Irish</v>
      </c>
      <c r="B3285" s="3" t="s">
        <v>401</v>
      </c>
      <c r="C3285" s="3" t="s">
        <v>402</v>
      </c>
      <c r="D3285" s="3" t="s">
        <v>703</v>
      </c>
      <c r="E3285" s="5">
        <v>605</v>
      </c>
      <c r="F3285" s="5">
        <v>29</v>
      </c>
      <c r="G3285" s="5">
        <v>24</v>
      </c>
      <c r="H3285" s="5">
        <v>46</v>
      </c>
      <c r="I3285" s="5">
        <v>24</v>
      </c>
      <c r="J3285" s="5">
        <v>52</v>
      </c>
      <c r="K3285" s="5">
        <v>79</v>
      </c>
      <c r="L3285" s="5">
        <v>0</v>
      </c>
      <c r="M3285" s="5">
        <v>5</v>
      </c>
      <c r="N3285" s="5">
        <v>0</v>
      </c>
      <c r="O3285" s="6">
        <v>4.7933884297520661</v>
      </c>
      <c r="P3285" s="6">
        <v>3.9669421487603307</v>
      </c>
      <c r="Q3285" s="6">
        <v>7.6033057851239674</v>
      </c>
      <c r="R3285" s="6">
        <v>3.9669421487603307</v>
      </c>
      <c r="S3285" s="6">
        <v>8.5950413223140494</v>
      </c>
      <c r="T3285" s="6">
        <v>13.057851239669422</v>
      </c>
      <c r="U3285" s="6">
        <v>0</v>
      </c>
      <c r="V3285" s="6">
        <v>0.82644628099173556</v>
      </c>
      <c r="W3285" s="6">
        <v>0</v>
      </c>
      <c r="X3285" s="5">
        <v>134</v>
      </c>
      <c r="Y3285" s="5">
        <v>112</v>
      </c>
      <c r="Z3285" s="5">
        <v>5</v>
      </c>
      <c r="AA3285" s="5">
        <v>4</v>
      </c>
      <c r="AB3285" s="5">
        <v>3</v>
      </c>
      <c r="AC3285" s="5">
        <v>2</v>
      </c>
      <c r="AD3285" s="5">
        <v>130</v>
      </c>
      <c r="AE3285" s="5">
        <v>109</v>
      </c>
      <c r="AF3285" s="5">
        <v>3</v>
      </c>
      <c r="AG3285" s="6">
        <v>2.7522935779816513</v>
      </c>
      <c r="AH3285" s="6">
        <v>83.84615384615384</v>
      </c>
      <c r="AI3285" s="3">
        <v>66.666666666666671</v>
      </c>
      <c r="AJ3285" s="3">
        <v>75</v>
      </c>
    </row>
    <row r="3286" spans="1:36" hidden="1" x14ac:dyDescent="0.2">
      <c r="A3286" s="1" t="str">
        <f t="shared" si="51"/>
        <v>King's Lynn and West NorfolkWhite Gyspy or Irish Traveller</v>
      </c>
      <c r="B3286" s="3" t="s">
        <v>401</v>
      </c>
      <c r="C3286" s="3" t="s">
        <v>402</v>
      </c>
      <c r="D3286" s="3" t="s">
        <v>704</v>
      </c>
      <c r="E3286" s="5">
        <v>255</v>
      </c>
      <c r="F3286" s="5">
        <v>48</v>
      </c>
      <c r="G3286" s="5">
        <v>46</v>
      </c>
      <c r="H3286" s="5">
        <v>54</v>
      </c>
      <c r="I3286" s="5">
        <v>40</v>
      </c>
      <c r="J3286" s="5">
        <v>53</v>
      </c>
      <c r="K3286" s="5">
        <v>28</v>
      </c>
      <c r="L3286" s="5">
        <v>0</v>
      </c>
      <c r="M3286" s="5">
        <v>1</v>
      </c>
      <c r="N3286" s="5">
        <v>0</v>
      </c>
      <c r="O3286" s="6">
        <v>18.823529411764707</v>
      </c>
      <c r="P3286" s="6">
        <v>18.03921568627451</v>
      </c>
      <c r="Q3286" s="6">
        <v>21.176470588235293</v>
      </c>
      <c r="R3286" s="6">
        <v>15.686274509803921</v>
      </c>
      <c r="S3286" s="6">
        <v>20.784313725490197</v>
      </c>
      <c r="T3286" s="6">
        <v>10.980392156862745</v>
      </c>
      <c r="U3286" s="6">
        <v>0</v>
      </c>
      <c r="V3286" s="6">
        <v>0.39215686274509803</v>
      </c>
      <c r="W3286" s="6">
        <v>0</v>
      </c>
      <c r="X3286" s="5">
        <v>95</v>
      </c>
      <c r="Y3286" s="5">
        <v>54</v>
      </c>
      <c r="Z3286" s="5">
        <v>13</v>
      </c>
      <c r="AA3286" s="5">
        <v>6</v>
      </c>
      <c r="AB3286" s="5">
        <v>4</v>
      </c>
      <c r="AC3286" s="5">
        <v>1</v>
      </c>
      <c r="AD3286" s="5">
        <v>89</v>
      </c>
      <c r="AE3286" s="5">
        <v>50</v>
      </c>
      <c r="AF3286" s="5">
        <v>12</v>
      </c>
      <c r="AG3286" s="6">
        <v>24</v>
      </c>
      <c r="AH3286" s="6">
        <v>56.179775280898873</v>
      </c>
      <c r="AI3286" s="3">
        <v>25</v>
      </c>
      <c r="AJ3286" s="3">
        <v>66.666666666666671</v>
      </c>
    </row>
    <row r="3287" spans="1:36" hidden="1" x14ac:dyDescent="0.2">
      <c r="A3287" s="1" t="str">
        <f t="shared" si="51"/>
        <v>King's Lynn and West NorfolkWhite Other</v>
      </c>
      <c r="B3287" s="3" t="s">
        <v>401</v>
      </c>
      <c r="C3287" s="3" t="s">
        <v>402</v>
      </c>
      <c r="D3287" s="3" t="s">
        <v>705</v>
      </c>
      <c r="E3287" s="5">
        <v>6594</v>
      </c>
      <c r="F3287" s="5">
        <v>1802</v>
      </c>
      <c r="G3287" s="5">
        <v>1416</v>
      </c>
      <c r="H3287" s="5">
        <v>2087</v>
      </c>
      <c r="I3287" s="5">
        <v>1138</v>
      </c>
      <c r="J3287" s="5">
        <v>2033</v>
      </c>
      <c r="K3287" s="5">
        <v>485</v>
      </c>
      <c r="L3287" s="5">
        <v>0</v>
      </c>
      <c r="M3287" s="5">
        <v>357</v>
      </c>
      <c r="N3287" s="5">
        <v>0</v>
      </c>
      <c r="O3287" s="6">
        <v>27.32787382468911</v>
      </c>
      <c r="P3287" s="6">
        <v>21.474067333939946</v>
      </c>
      <c r="Q3287" s="6">
        <v>31.649984834698209</v>
      </c>
      <c r="R3287" s="6">
        <v>17.258113436457386</v>
      </c>
      <c r="S3287" s="6">
        <v>30.831058538064909</v>
      </c>
      <c r="T3287" s="6">
        <v>7.3551713679102217</v>
      </c>
      <c r="U3287" s="6">
        <v>0</v>
      </c>
      <c r="V3287" s="6">
        <v>5.4140127388535033</v>
      </c>
      <c r="W3287" s="6">
        <v>0</v>
      </c>
      <c r="X3287" s="5">
        <v>3274</v>
      </c>
      <c r="Y3287" s="5">
        <v>2936</v>
      </c>
      <c r="Z3287" s="5">
        <v>135</v>
      </c>
      <c r="AA3287" s="5">
        <v>493</v>
      </c>
      <c r="AB3287" s="5">
        <v>456</v>
      </c>
      <c r="AC3287" s="5">
        <v>26</v>
      </c>
      <c r="AD3287" s="5">
        <v>2781</v>
      </c>
      <c r="AE3287" s="5">
        <v>2480</v>
      </c>
      <c r="AF3287" s="5">
        <v>109</v>
      </c>
      <c r="AG3287" s="6">
        <v>4.395161290322581</v>
      </c>
      <c r="AH3287" s="6">
        <v>89.176555195972668</v>
      </c>
      <c r="AI3287" s="3">
        <v>5.7017543859649127</v>
      </c>
      <c r="AJ3287" s="3">
        <v>92.494929006085187</v>
      </c>
    </row>
    <row r="3288" spans="1:36" hidden="1" x14ac:dyDescent="0.2">
      <c r="A3288" s="1" t="str">
        <f t="shared" si="51"/>
        <v>King's Lynn and West NorfolkMixed White and Black Caribbean</v>
      </c>
      <c r="B3288" s="3" t="s">
        <v>401</v>
      </c>
      <c r="C3288" s="3" t="s">
        <v>402</v>
      </c>
      <c r="D3288" s="3" t="s">
        <v>706</v>
      </c>
      <c r="E3288" s="5">
        <v>362</v>
      </c>
      <c r="F3288" s="5">
        <v>48</v>
      </c>
      <c r="G3288" s="5">
        <v>45</v>
      </c>
      <c r="H3288" s="5">
        <v>61</v>
      </c>
      <c r="I3288" s="5">
        <v>17</v>
      </c>
      <c r="J3288" s="5">
        <v>73</v>
      </c>
      <c r="K3288" s="5">
        <v>33</v>
      </c>
      <c r="L3288" s="5">
        <v>0</v>
      </c>
      <c r="M3288" s="5">
        <v>9</v>
      </c>
      <c r="N3288" s="5">
        <v>0</v>
      </c>
      <c r="O3288" s="6">
        <v>13.259668508287293</v>
      </c>
      <c r="P3288" s="6">
        <v>12.430939226519337</v>
      </c>
      <c r="Q3288" s="6">
        <v>16.850828729281769</v>
      </c>
      <c r="R3288" s="6">
        <v>4.6961325966850831</v>
      </c>
      <c r="S3288" s="6">
        <v>20.165745856353592</v>
      </c>
      <c r="T3288" s="6">
        <v>9.1160220994475143</v>
      </c>
      <c r="U3288" s="6">
        <v>0</v>
      </c>
      <c r="V3288" s="6">
        <v>2.4861878453038675</v>
      </c>
      <c r="W3288" s="6">
        <v>0</v>
      </c>
      <c r="X3288" s="5">
        <v>112</v>
      </c>
      <c r="Y3288" s="5">
        <v>93</v>
      </c>
      <c r="Z3288" s="5">
        <v>15</v>
      </c>
      <c r="AA3288" s="5">
        <v>10</v>
      </c>
      <c r="AB3288" s="5">
        <v>8</v>
      </c>
      <c r="AC3288" s="5">
        <v>1</v>
      </c>
      <c r="AD3288" s="5">
        <v>102</v>
      </c>
      <c r="AE3288" s="5">
        <v>85</v>
      </c>
      <c r="AF3288" s="5">
        <v>14</v>
      </c>
      <c r="AG3288" s="6">
        <v>16.470588235294116</v>
      </c>
      <c r="AH3288" s="6">
        <v>83.333333333333329</v>
      </c>
      <c r="AI3288" s="3">
        <v>12.5</v>
      </c>
      <c r="AJ3288" s="3">
        <v>80</v>
      </c>
    </row>
    <row r="3289" spans="1:36" hidden="1" x14ac:dyDescent="0.2">
      <c r="A3289" s="1" t="str">
        <f t="shared" si="51"/>
        <v>King's Lynn and West NorfolkMixed White and Black African</v>
      </c>
      <c r="B3289" s="3" t="s">
        <v>401</v>
      </c>
      <c r="C3289" s="3" t="s">
        <v>402</v>
      </c>
      <c r="D3289" s="3" t="s">
        <v>707</v>
      </c>
      <c r="E3289" s="5">
        <v>235</v>
      </c>
      <c r="F3289" s="5">
        <v>55</v>
      </c>
      <c r="G3289" s="5">
        <v>45</v>
      </c>
      <c r="H3289" s="5">
        <v>63</v>
      </c>
      <c r="I3289" s="5">
        <v>23</v>
      </c>
      <c r="J3289" s="5">
        <v>60</v>
      </c>
      <c r="K3289" s="5">
        <v>13</v>
      </c>
      <c r="L3289" s="5">
        <v>0</v>
      </c>
      <c r="M3289" s="5">
        <v>14</v>
      </c>
      <c r="N3289" s="5">
        <v>0</v>
      </c>
      <c r="O3289" s="6">
        <v>23.404255319148938</v>
      </c>
      <c r="P3289" s="6">
        <v>19.148936170212767</v>
      </c>
      <c r="Q3289" s="6">
        <v>26.808510638297872</v>
      </c>
      <c r="R3289" s="6">
        <v>9.787234042553191</v>
      </c>
      <c r="S3289" s="6">
        <v>25.531914893617021</v>
      </c>
      <c r="T3289" s="6">
        <v>5.5319148936170217</v>
      </c>
      <c r="U3289" s="6">
        <v>0</v>
      </c>
      <c r="V3289" s="6">
        <v>5.957446808510638</v>
      </c>
      <c r="W3289" s="6">
        <v>0</v>
      </c>
      <c r="X3289" s="5">
        <v>62</v>
      </c>
      <c r="Y3289" s="5">
        <v>56</v>
      </c>
      <c r="Z3289" s="5">
        <v>4</v>
      </c>
      <c r="AA3289" s="5">
        <v>8</v>
      </c>
      <c r="AB3289" s="5">
        <v>8</v>
      </c>
      <c r="AC3289" s="5">
        <v>1</v>
      </c>
      <c r="AD3289" s="5">
        <v>54</v>
      </c>
      <c r="AE3289" s="5">
        <v>48</v>
      </c>
      <c r="AF3289" s="5">
        <v>3</v>
      </c>
      <c r="AG3289" s="6">
        <v>6.25</v>
      </c>
      <c r="AH3289" s="6">
        <v>88.888888888888886</v>
      </c>
      <c r="AI3289" s="3">
        <v>12.5</v>
      </c>
      <c r="AJ3289" s="3">
        <v>100</v>
      </c>
    </row>
    <row r="3290" spans="1:36" hidden="1" x14ac:dyDescent="0.2">
      <c r="A3290" s="1" t="str">
        <f t="shared" si="51"/>
        <v>King's Lynn and West NorfolkMixed White and Asian</v>
      </c>
      <c r="B3290" s="3" t="s">
        <v>401</v>
      </c>
      <c r="C3290" s="3" t="s">
        <v>402</v>
      </c>
      <c r="D3290" s="3" t="s">
        <v>708</v>
      </c>
      <c r="E3290" s="5">
        <v>376</v>
      </c>
      <c r="F3290" s="5">
        <v>38</v>
      </c>
      <c r="G3290" s="5">
        <v>37</v>
      </c>
      <c r="H3290" s="5">
        <v>44</v>
      </c>
      <c r="I3290" s="5">
        <v>17</v>
      </c>
      <c r="J3290" s="5">
        <v>53</v>
      </c>
      <c r="K3290" s="5">
        <v>52</v>
      </c>
      <c r="L3290" s="5">
        <v>0</v>
      </c>
      <c r="M3290" s="5">
        <v>3</v>
      </c>
      <c r="N3290" s="5">
        <v>0</v>
      </c>
      <c r="O3290" s="6">
        <v>10.106382978723405</v>
      </c>
      <c r="P3290" s="6">
        <v>9.8404255319148941</v>
      </c>
      <c r="Q3290" s="6">
        <v>11.702127659574469</v>
      </c>
      <c r="R3290" s="6">
        <v>4.5212765957446805</v>
      </c>
      <c r="S3290" s="6">
        <v>14.095744680851064</v>
      </c>
      <c r="T3290" s="6">
        <v>13.829787234042554</v>
      </c>
      <c r="U3290" s="6">
        <v>0</v>
      </c>
      <c r="V3290" s="6">
        <v>0.7978723404255319</v>
      </c>
      <c r="W3290" s="6">
        <v>0</v>
      </c>
      <c r="X3290" s="5">
        <v>89</v>
      </c>
      <c r="Y3290" s="5">
        <v>81</v>
      </c>
      <c r="Z3290" s="5">
        <v>3</v>
      </c>
      <c r="AA3290" s="5">
        <v>3</v>
      </c>
      <c r="AB3290" s="5">
        <v>3</v>
      </c>
      <c r="AC3290" s="5">
        <v>0</v>
      </c>
      <c r="AD3290" s="5">
        <v>86</v>
      </c>
      <c r="AE3290" s="5">
        <v>78</v>
      </c>
      <c r="AF3290" s="5">
        <v>3</v>
      </c>
      <c r="AG3290" s="6">
        <v>3.8461538461538463</v>
      </c>
      <c r="AH3290" s="6">
        <v>90.697674418604649</v>
      </c>
      <c r="AI3290" s="3">
        <v>0</v>
      </c>
      <c r="AJ3290" s="3">
        <v>100</v>
      </c>
    </row>
    <row r="3291" spans="1:36" hidden="1" x14ac:dyDescent="0.2">
      <c r="A3291" s="1" t="str">
        <f t="shared" si="51"/>
        <v>King's Lynn and West NorfolkMixed Other</v>
      </c>
      <c r="B3291" s="3" t="s">
        <v>401</v>
      </c>
      <c r="C3291" s="3" t="s">
        <v>402</v>
      </c>
      <c r="D3291" s="3" t="s">
        <v>709</v>
      </c>
      <c r="E3291" s="5">
        <v>399</v>
      </c>
      <c r="F3291" s="5">
        <v>83</v>
      </c>
      <c r="G3291" s="5">
        <v>68</v>
      </c>
      <c r="H3291" s="5">
        <v>87</v>
      </c>
      <c r="I3291" s="5">
        <v>59</v>
      </c>
      <c r="J3291" s="5">
        <v>94</v>
      </c>
      <c r="K3291" s="5">
        <v>47</v>
      </c>
      <c r="L3291" s="5">
        <v>0</v>
      </c>
      <c r="M3291" s="5">
        <v>8</v>
      </c>
      <c r="N3291" s="5">
        <v>0</v>
      </c>
      <c r="O3291" s="6">
        <v>20.802005012531328</v>
      </c>
      <c r="P3291" s="6">
        <v>17.042606516290729</v>
      </c>
      <c r="Q3291" s="6">
        <v>21.804511278195488</v>
      </c>
      <c r="R3291" s="6">
        <v>14.786967418546366</v>
      </c>
      <c r="S3291" s="6">
        <v>23.558897243107769</v>
      </c>
      <c r="T3291" s="6">
        <v>11.779448621553884</v>
      </c>
      <c r="U3291" s="6">
        <v>0</v>
      </c>
      <c r="V3291" s="6">
        <v>2.0050125313283207</v>
      </c>
      <c r="W3291" s="6">
        <v>0</v>
      </c>
      <c r="X3291" s="5">
        <v>123</v>
      </c>
      <c r="Y3291" s="5">
        <v>95</v>
      </c>
      <c r="Z3291" s="5">
        <v>3</v>
      </c>
      <c r="AA3291" s="5">
        <v>11</v>
      </c>
      <c r="AB3291" s="5">
        <v>5</v>
      </c>
      <c r="AC3291" s="5">
        <v>0</v>
      </c>
      <c r="AD3291" s="5">
        <v>112</v>
      </c>
      <c r="AE3291" s="5">
        <v>90</v>
      </c>
      <c r="AF3291" s="5">
        <v>3</v>
      </c>
      <c r="AG3291" s="6">
        <v>3.3333333333333335</v>
      </c>
      <c r="AH3291" s="6">
        <v>80.357142857142861</v>
      </c>
      <c r="AI3291" s="3">
        <v>0</v>
      </c>
      <c r="AJ3291" s="3">
        <v>45.454545454545453</v>
      </c>
    </row>
    <row r="3292" spans="1:36" hidden="1" x14ac:dyDescent="0.2">
      <c r="A3292" s="1" t="str">
        <f t="shared" si="51"/>
        <v>King's Lynn and West NorfolkIndian</v>
      </c>
      <c r="B3292" s="3" t="s">
        <v>401</v>
      </c>
      <c r="C3292" s="3" t="s">
        <v>402</v>
      </c>
      <c r="D3292" s="3" t="s">
        <v>710</v>
      </c>
      <c r="E3292" s="5">
        <v>668</v>
      </c>
      <c r="F3292" s="5">
        <v>64</v>
      </c>
      <c r="G3292" s="5">
        <v>58</v>
      </c>
      <c r="H3292" s="5">
        <v>71</v>
      </c>
      <c r="I3292" s="5">
        <v>21</v>
      </c>
      <c r="J3292" s="5">
        <v>116</v>
      </c>
      <c r="K3292" s="5">
        <v>24</v>
      </c>
      <c r="L3292" s="5">
        <v>0</v>
      </c>
      <c r="M3292" s="5">
        <v>5</v>
      </c>
      <c r="N3292" s="5">
        <v>0</v>
      </c>
      <c r="O3292" s="6">
        <v>9.5808383233532926</v>
      </c>
      <c r="P3292" s="6">
        <v>8.682634730538922</v>
      </c>
      <c r="Q3292" s="6">
        <v>10.62874251497006</v>
      </c>
      <c r="R3292" s="6">
        <v>3.1437125748502992</v>
      </c>
      <c r="S3292" s="6">
        <v>17.365269461077844</v>
      </c>
      <c r="T3292" s="6">
        <v>3.5928143712574849</v>
      </c>
      <c r="U3292" s="6">
        <v>0</v>
      </c>
      <c r="V3292" s="6">
        <v>0.74850299401197606</v>
      </c>
      <c r="W3292" s="6">
        <v>0</v>
      </c>
      <c r="X3292" s="5">
        <v>319</v>
      </c>
      <c r="Y3292" s="5">
        <v>298</v>
      </c>
      <c r="Z3292" s="5">
        <v>7</v>
      </c>
      <c r="AA3292" s="5">
        <v>9</v>
      </c>
      <c r="AB3292" s="5">
        <v>9</v>
      </c>
      <c r="AC3292" s="5">
        <v>1</v>
      </c>
      <c r="AD3292" s="5">
        <v>310</v>
      </c>
      <c r="AE3292" s="5">
        <v>289</v>
      </c>
      <c r="AF3292" s="5">
        <v>6</v>
      </c>
      <c r="AG3292" s="6">
        <v>2.0761245674740483</v>
      </c>
      <c r="AH3292" s="6">
        <v>93.225806451612897</v>
      </c>
      <c r="AI3292" s="3">
        <v>11.111111111111111</v>
      </c>
      <c r="AJ3292" s="3">
        <v>100</v>
      </c>
    </row>
    <row r="3293" spans="1:36" hidden="1" x14ac:dyDescent="0.2">
      <c r="A3293" s="1" t="str">
        <f t="shared" si="51"/>
        <v>King's Lynn and West NorfolkPakistani</v>
      </c>
      <c r="B3293" s="3" t="s">
        <v>401</v>
      </c>
      <c r="C3293" s="3" t="s">
        <v>402</v>
      </c>
      <c r="D3293" s="3" t="s">
        <v>711</v>
      </c>
      <c r="E3293" s="5">
        <v>134</v>
      </c>
      <c r="F3293" s="5">
        <v>20</v>
      </c>
      <c r="G3293" s="5">
        <v>20</v>
      </c>
      <c r="H3293" s="5">
        <v>20</v>
      </c>
      <c r="I3293" s="5">
        <v>18</v>
      </c>
      <c r="J3293" s="5">
        <v>26</v>
      </c>
      <c r="K3293" s="5">
        <v>4</v>
      </c>
      <c r="L3293" s="5">
        <v>0</v>
      </c>
      <c r="M3293" s="5">
        <v>7</v>
      </c>
      <c r="N3293" s="5">
        <v>0</v>
      </c>
      <c r="O3293" s="6">
        <v>14.925373134328359</v>
      </c>
      <c r="P3293" s="6">
        <v>14.925373134328359</v>
      </c>
      <c r="Q3293" s="6">
        <v>14.925373134328359</v>
      </c>
      <c r="R3293" s="6">
        <v>13.432835820895523</v>
      </c>
      <c r="S3293" s="6">
        <v>19.402985074626866</v>
      </c>
      <c r="T3293" s="6">
        <v>2.9850746268656718</v>
      </c>
      <c r="U3293" s="6">
        <v>0</v>
      </c>
      <c r="V3293" s="6">
        <v>5.2238805970149258</v>
      </c>
      <c r="W3293" s="6">
        <v>0</v>
      </c>
      <c r="X3293" s="5">
        <v>63</v>
      </c>
      <c r="Y3293" s="5">
        <v>52</v>
      </c>
      <c r="Z3293" s="5">
        <v>1</v>
      </c>
      <c r="AA3293" s="5">
        <v>10</v>
      </c>
      <c r="AB3293" s="5">
        <v>9</v>
      </c>
      <c r="AC3293" s="5">
        <v>0</v>
      </c>
      <c r="AD3293" s="5">
        <v>53</v>
      </c>
      <c r="AE3293" s="5">
        <v>43</v>
      </c>
      <c r="AF3293" s="5">
        <v>1</v>
      </c>
      <c r="AG3293" s="6">
        <v>2.3255813953488373</v>
      </c>
      <c r="AH3293" s="6">
        <v>81.132075471698116</v>
      </c>
      <c r="AI3293" s="3">
        <v>0</v>
      </c>
      <c r="AJ3293" s="3">
        <v>90</v>
      </c>
    </row>
    <row r="3294" spans="1:36" hidden="1" x14ac:dyDescent="0.2">
      <c r="A3294" s="1" t="str">
        <f t="shared" si="51"/>
        <v>King's Lynn and West NorfolkBangladeshi</v>
      </c>
      <c r="B3294" s="3" t="s">
        <v>401</v>
      </c>
      <c r="C3294" s="3" t="s">
        <v>402</v>
      </c>
      <c r="D3294" s="3" t="s">
        <v>712</v>
      </c>
      <c r="E3294" s="5">
        <v>51</v>
      </c>
      <c r="F3294" s="5">
        <v>4</v>
      </c>
      <c r="G3294" s="5">
        <v>2</v>
      </c>
      <c r="H3294" s="5">
        <v>9</v>
      </c>
      <c r="I3294" s="5">
        <v>7</v>
      </c>
      <c r="J3294" s="5">
        <v>4</v>
      </c>
      <c r="K3294" s="5">
        <v>0</v>
      </c>
      <c r="L3294" s="5">
        <v>0</v>
      </c>
      <c r="M3294" s="5">
        <v>1</v>
      </c>
      <c r="N3294" s="5">
        <v>0</v>
      </c>
      <c r="O3294" s="6">
        <v>7.8431372549019605</v>
      </c>
      <c r="P3294" s="6">
        <v>3.9215686274509802</v>
      </c>
      <c r="Q3294" s="6">
        <v>17.647058823529413</v>
      </c>
      <c r="R3294" s="6">
        <v>13.725490196078431</v>
      </c>
      <c r="S3294" s="6">
        <v>7.8431372549019605</v>
      </c>
      <c r="T3294" s="6">
        <v>0</v>
      </c>
      <c r="U3294" s="6">
        <v>0</v>
      </c>
      <c r="V3294" s="6">
        <v>1.9607843137254901</v>
      </c>
      <c r="W3294" s="6">
        <v>0</v>
      </c>
      <c r="X3294" s="5">
        <v>21</v>
      </c>
      <c r="Y3294" s="5">
        <v>18</v>
      </c>
      <c r="Z3294" s="5">
        <v>0</v>
      </c>
      <c r="AA3294" s="5">
        <v>1</v>
      </c>
      <c r="AB3294" s="5">
        <v>1</v>
      </c>
      <c r="AC3294" s="5">
        <v>0</v>
      </c>
      <c r="AD3294" s="5">
        <v>20</v>
      </c>
      <c r="AE3294" s="5">
        <v>17</v>
      </c>
      <c r="AF3294" s="5">
        <v>0</v>
      </c>
      <c r="AG3294" s="6">
        <v>0</v>
      </c>
      <c r="AH3294" s="6">
        <v>85</v>
      </c>
      <c r="AI3294" s="3">
        <v>0</v>
      </c>
      <c r="AJ3294" s="3">
        <v>100</v>
      </c>
    </row>
    <row r="3295" spans="1:36" hidden="1" x14ac:dyDescent="0.2">
      <c r="A3295" s="1" t="str">
        <f t="shared" si="51"/>
        <v>King's Lynn and West NorfolkChinese</v>
      </c>
      <c r="B3295" s="3" t="s">
        <v>401</v>
      </c>
      <c r="C3295" s="3" t="s">
        <v>402</v>
      </c>
      <c r="D3295" s="3" t="s">
        <v>713</v>
      </c>
      <c r="E3295" s="5">
        <v>386</v>
      </c>
      <c r="F3295" s="5">
        <v>36</v>
      </c>
      <c r="G3295" s="5">
        <v>28</v>
      </c>
      <c r="H3295" s="5">
        <v>47</v>
      </c>
      <c r="I3295" s="5">
        <v>51</v>
      </c>
      <c r="J3295" s="5">
        <v>37</v>
      </c>
      <c r="K3295" s="5">
        <v>31</v>
      </c>
      <c r="L3295" s="5">
        <v>0</v>
      </c>
      <c r="M3295" s="5">
        <v>0</v>
      </c>
      <c r="N3295" s="5">
        <v>0</v>
      </c>
      <c r="O3295" s="6">
        <v>9.3264248704663206</v>
      </c>
      <c r="P3295" s="6">
        <v>7.2538860103626943</v>
      </c>
      <c r="Q3295" s="6">
        <v>12.176165803108809</v>
      </c>
      <c r="R3295" s="6">
        <v>13.212435233160623</v>
      </c>
      <c r="S3295" s="6">
        <v>9.5854922279792749</v>
      </c>
      <c r="T3295" s="6">
        <v>8.0310880829015545</v>
      </c>
      <c r="U3295" s="6">
        <v>0</v>
      </c>
      <c r="V3295" s="6">
        <v>0</v>
      </c>
      <c r="W3295" s="6">
        <v>0</v>
      </c>
      <c r="X3295" s="5">
        <v>174</v>
      </c>
      <c r="Y3295" s="5">
        <v>158</v>
      </c>
      <c r="Z3295" s="5">
        <v>3</v>
      </c>
      <c r="AA3295" s="5">
        <v>2</v>
      </c>
      <c r="AB3295" s="5">
        <v>2</v>
      </c>
      <c r="AC3295" s="5">
        <v>0</v>
      </c>
      <c r="AD3295" s="5">
        <v>172</v>
      </c>
      <c r="AE3295" s="5">
        <v>156</v>
      </c>
      <c r="AF3295" s="5">
        <v>3</v>
      </c>
      <c r="AG3295" s="6">
        <v>1.9230769230769231</v>
      </c>
      <c r="AH3295" s="6">
        <v>90.697674418604649</v>
      </c>
      <c r="AI3295" s="3">
        <v>0</v>
      </c>
      <c r="AJ3295" s="3">
        <v>100</v>
      </c>
    </row>
    <row r="3296" spans="1:36" hidden="1" x14ac:dyDescent="0.2">
      <c r="A3296" s="1" t="str">
        <f t="shared" si="51"/>
        <v>King's Lynn and West NorfolkAsian Other</v>
      </c>
      <c r="B3296" s="3" t="s">
        <v>401</v>
      </c>
      <c r="C3296" s="3" t="s">
        <v>402</v>
      </c>
      <c r="D3296" s="3" t="s">
        <v>714</v>
      </c>
      <c r="E3296" s="5">
        <v>624</v>
      </c>
      <c r="F3296" s="5">
        <v>86</v>
      </c>
      <c r="G3296" s="5">
        <v>73</v>
      </c>
      <c r="H3296" s="5">
        <v>91</v>
      </c>
      <c r="I3296" s="5">
        <v>43</v>
      </c>
      <c r="J3296" s="5">
        <v>144</v>
      </c>
      <c r="K3296" s="5">
        <v>51</v>
      </c>
      <c r="L3296" s="5">
        <v>0</v>
      </c>
      <c r="M3296" s="5">
        <v>14</v>
      </c>
      <c r="N3296" s="5">
        <v>0</v>
      </c>
      <c r="O3296" s="6">
        <v>13.782051282051283</v>
      </c>
      <c r="P3296" s="6">
        <v>11.698717948717949</v>
      </c>
      <c r="Q3296" s="6">
        <v>14.583333333333334</v>
      </c>
      <c r="R3296" s="6">
        <v>6.8910256410256414</v>
      </c>
      <c r="S3296" s="6">
        <v>23.076923076923077</v>
      </c>
      <c r="T3296" s="6">
        <v>8.1730769230769234</v>
      </c>
      <c r="U3296" s="6">
        <v>0</v>
      </c>
      <c r="V3296" s="6">
        <v>2.2435897435897436</v>
      </c>
      <c r="W3296" s="6">
        <v>0</v>
      </c>
      <c r="X3296" s="5">
        <v>309</v>
      </c>
      <c r="Y3296" s="5">
        <v>268</v>
      </c>
      <c r="Z3296" s="5">
        <v>8</v>
      </c>
      <c r="AA3296" s="5">
        <v>16</v>
      </c>
      <c r="AB3296" s="5">
        <v>14</v>
      </c>
      <c r="AC3296" s="5">
        <v>0</v>
      </c>
      <c r="AD3296" s="5">
        <v>293</v>
      </c>
      <c r="AE3296" s="5">
        <v>254</v>
      </c>
      <c r="AF3296" s="5">
        <v>8</v>
      </c>
      <c r="AG3296" s="6">
        <v>3.1496062992125986</v>
      </c>
      <c r="AH3296" s="6">
        <v>86.689419795221838</v>
      </c>
      <c r="AI3296" s="3">
        <v>0</v>
      </c>
      <c r="AJ3296" s="3">
        <v>87.5</v>
      </c>
    </row>
    <row r="3297" spans="1:36" hidden="1" x14ac:dyDescent="0.2">
      <c r="A3297" s="1" t="str">
        <f t="shared" si="51"/>
        <v>King's Lynn and West NorfolkBlack African</v>
      </c>
      <c r="B3297" s="3" t="s">
        <v>401</v>
      </c>
      <c r="C3297" s="3" t="s">
        <v>402</v>
      </c>
      <c r="D3297" s="3" t="s">
        <v>715</v>
      </c>
      <c r="E3297" s="5">
        <v>319</v>
      </c>
      <c r="F3297" s="5">
        <v>62</v>
      </c>
      <c r="G3297" s="5">
        <v>55</v>
      </c>
      <c r="H3297" s="5">
        <v>66</v>
      </c>
      <c r="I3297" s="5">
        <v>23</v>
      </c>
      <c r="J3297" s="5">
        <v>88</v>
      </c>
      <c r="K3297" s="5">
        <v>29</v>
      </c>
      <c r="L3297" s="5">
        <v>0</v>
      </c>
      <c r="M3297" s="5">
        <v>6</v>
      </c>
      <c r="N3297" s="5">
        <v>0</v>
      </c>
      <c r="O3297" s="6">
        <v>19.435736677115987</v>
      </c>
      <c r="P3297" s="6">
        <v>17.241379310344829</v>
      </c>
      <c r="Q3297" s="6">
        <v>20.689655172413794</v>
      </c>
      <c r="R3297" s="6">
        <v>7.2100313479623823</v>
      </c>
      <c r="S3297" s="6">
        <v>27.586206896551722</v>
      </c>
      <c r="T3297" s="6">
        <v>9.0909090909090917</v>
      </c>
      <c r="U3297" s="6">
        <v>0</v>
      </c>
      <c r="V3297" s="6">
        <v>1.8808777429467085</v>
      </c>
      <c r="W3297" s="6">
        <v>0</v>
      </c>
      <c r="X3297" s="5">
        <v>138</v>
      </c>
      <c r="Y3297" s="5">
        <v>128</v>
      </c>
      <c r="Z3297" s="5">
        <v>9</v>
      </c>
      <c r="AA3297" s="5">
        <v>16</v>
      </c>
      <c r="AB3297" s="5">
        <v>15</v>
      </c>
      <c r="AC3297" s="5">
        <v>2</v>
      </c>
      <c r="AD3297" s="5">
        <v>122</v>
      </c>
      <c r="AE3297" s="5">
        <v>113</v>
      </c>
      <c r="AF3297" s="5">
        <v>7</v>
      </c>
      <c r="AG3297" s="6">
        <v>6.1946902654867255</v>
      </c>
      <c r="AH3297" s="6">
        <v>92.622950819672127</v>
      </c>
      <c r="AI3297" s="3">
        <v>13.333333333333334</v>
      </c>
      <c r="AJ3297" s="3">
        <v>93.75</v>
      </c>
    </row>
    <row r="3298" spans="1:36" hidden="1" x14ac:dyDescent="0.2">
      <c r="A3298" s="1" t="str">
        <f t="shared" si="51"/>
        <v>King's Lynn and West NorfolkBlack Caribbean</v>
      </c>
      <c r="B3298" s="3" t="s">
        <v>401</v>
      </c>
      <c r="C3298" s="3" t="s">
        <v>402</v>
      </c>
      <c r="D3298" s="3" t="s">
        <v>716</v>
      </c>
      <c r="E3298" s="5">
        <v>118</v>
      </c>
      <c r="F3298" s="5">
        <v>7</v>
      </c>
      <c r="G3298" s="5">
        <v>7</v>
      </c>
      <c r="H3298" s="5">
        <v>7</v>
      </c>
      <c r="I3298" s="5">
        <v>2</v>
      </c>
      <c r="J3298" s="5">
        <v>9</v>
      </c>
      <c r="K3298" s="5">
        <v>20</v>
      </c>
      <c r="L3298" s="5">
        <v>0</v>
      </c>
      <c r="M3298" s="5">
        <v>1</v>
      </c>
      <c r="N3298" s="5">
        <v>0</v>
      </c>
      <c r="O3298" s="6">
        <v>5.9322033898305087</v>
      </c>
      <c r="P3298" s="6">
        <v>5.9322033898305087</v>
      </c>
      <c r="Q3298" s="6">
        <v>5.9322033898305087</v>
      </c>
      <c r="R3298" s="6">
        <v>1.6949152542372881</v>
      </c>
      <c r="S3298" s="6">
        <v>7.6271186440677967</v>
      </c>
      <c r="T3298" s="6">
        <v>16.949152542372882</v>
      </c>
      <c r="U3298" s="6">
        <v>0</v>
      </c>
      <c r="V3298" s="6">
        <v>0.84745762711864403</v>
      </c>
      <c r="W3298" s="6">
        <v>0</v>
      </c>
      <c r="X3298" s="5">
        <v>51</v>
      </c>
      <c r="Y3298" s="5">
        <v>44</v>
      </c>
      <c r="Z3298" s="5">
        <v>1</v>
      </c>
      <c r="AA3298" s="5">
        <v>2</v>
      </c>
      <c r="AB3298" s="5">
        <v>2</v>
      </c>
      <c r="AC3298" s="5">
        <v>0</v>
      </c>
      <c r="AD3298" s="5">
        <v>49</v>
      </c>
      <c r="AE3298" s="5">
        <v>42</v>
      </c>
      <c r="AF3298" s="5">
        <v>1</v>
      </c>
      <c r="AG3298" s="6">
        <v>2.3809523809523809</v>
      </c>
      <c r="AH3298" s="6">
        <v>85.714285714285708</v>
      </c>
      <c r="AI3298" s="3">
        <v>0</v>
      </c>
      <c r="AJ3298" s="3">
        <v>100</v>
      </c>
    </row>
    <row r="3299" spans="1:36" hidden="1" x14ac:dyDescent="0.2">
      <c r="A3299" s="1" t="str">
        <f t="shared" si="51"/>
        <v>King's Lynn and West NorfolkBlack Other</v>
      </c>
      <c r="B3299" s="3" t="s">
        <v>401</v>
      </c>
      <c r="C3299" s="3" t="s">
        <v>402</v>
      </c>
      <c r="D3299" s="3" t="s">
        <v>717</v>
      </c>
      <c r="E3299" s="5">
        <v>124</v>
      </c>
      <c r="F3299" s="5">
        <v>26</v>
      </c>
      <c r="G3299" s="5">
        <v>18</v>
      </c>
      <c r="H3299" s="5">
        <v>32</v>
      </c>
      <c r="I3299" s="5">
        <v>20</v>
      </c>
      <c r="J3299" s="5">
        <v>27</v>
      </c>
      <c r="K3299" s="5">
        <v>11</v>
      </c>
      <c r="L3299" s="5">
        <v>0</v>
      </c>
      <c r="M3299" s="5">
        <v>2</v>
      </c>
      <c r="N3299" s="5">
        <v>0</v>
      </c>
      <c r="O3299" s="6">
        <v>20.967741935483872</v>
      </c>
      <c r="P3299" s="6">
        <v>14.516129032258064</v>
      </c>
      <c r="Q3299" s="6">
        <v>25.806451612903224</v>
      </c>
      <c r="R3299" s="6">
        <v>16.129032258064516</v>
      </c>
      <c r="S3299" s="6">
        <v>21.774193548387096</v>
      </c>
      <c r="T3299" s="6">
        <v>8.870967741935484</v>
      </c>
      <c r="U3299" s="6">
        <v>0</v>
      </c>
      <c r="V3299" s="6">
        <v>1.6129032258064515</v>
      </c>
      <c r="W3299" s="6">
        <v>0</v>
      </c>
      <c r="X3299" s="5">
        <v>57</v>
      </c>
      <c r="Y3299" s="5">
        <v>50</v>
      </c>
      <c r="Z3299" s="5">
        <v>4</v>
      </c>
      <c r="AA3299" s="5">
        <v>7</v>
      </c>
      <c r="AB3299" s="5">
        <v>6</v>
      </c>
      <c r="AC3299" s="5">
        <v>1</v>
      </c>
      <c r="AD3299" s="5">
        <v>50</v>
      </c>
      <c r="AE3299" s="5">
        <v>44</v>
      </c>
      <c r="AF3299" s="5">
        <v>3</v>
      </c>
      <c r="AG3299" s="6">
        <v>6.8181818181818183</v>
      </c>
      <c r="AH3299" s="6">
        <v>88</v>
      </c>
      <c r="AI3299" s="3">
        <v>16.666666666666668</v>
      </c>
      <c r="AJ3299" s="3">
        <v>85.714285714285708</v>
      </c>
    </row>
    <row r="3300" spans="1:36" hidden="1" x14ac:dyDescent="0.2">
      <c r="A3300" s="1" t="str">
        <f t="shared" si="51"/>
        <v>King's Lynn and West NorfolkArab</v>
      </c>
      <c r="B3300" s="3" t="s">
        <v>401</v>
      </c>
      <c r="C3300" s="3" t="s">
        <v>402</v>
      </c>
      <c r="D3300" s="3" t="s">
        <v>699</v>
      </c>
      <c r="E3300" s="5">
        <v>74</v>
      </c>
      <c r="F3300" s="5">
        <v>11</v>
      </c>
      <c r="G3300" s="5">
        <v>7</v>
      </c>
      <c r="H3300" s="5">
        <v>14</v>
      </c>
      <c r="I3300" s="5">
        <v>5</v>
      </c>
      <c r="J3300" s="5">
        <v>11</v>
      </c>
      <c r="K3300" s="5">
        <v>5</v>
      </c>
      <c r="L3300" s="5">
        <v>0</v>
      </c>
      <c r="M3300" s="5">
        <v>0</v>
      </c>
      <c r="N3300" s="5">
        <v>0</v>
      </c>
      <c r="O3300" s="6">
        <v>14.864864864864865</v>
      </c>
      <c r="P3300" s="6">
        <v>9.4594594594594597</v>
      </c>
      <c r="Q3300" s="6">
        <v>18.918918918918919</v>
      </c>
      <c r="R3300" s="6">
        <v>6.756756756756757</v>
      </c>
      <c r="S3300" s="6">
        <v>14.864864864864865</v>
      </c>
      <c r="T3300" s="6">
        <v>6.756756756756757</v>
      </c>
      <c r="U3300" s="6">
        <v>0</v>
      </c>
      <c r="V3300" s="6">
        <v>0</v>
      </c>
      <c r="W3300" s="6">
        <v>0</v>
      </c>
      <c r="X3300" s="5">
        <v>34</v>
      </c>
      <c r="Y3300" s="5">
        <v>26</v>
      </c>
      <c r="Z3300" s="5">
        <v>3</v>
      </c>
      <c r="AA3300" s="5">
        <v>0</v>
      </c>
      <c r="AB3300" s="5">
        <v>0</v>
      </c>
      <c r="AC3300" s="5">
        <v>0</v>
      </c>
      <c r="AD3300" s="5">
        <v>34</v>
      </c>
      <c r="AE3300" s="5">
        <v>26</v>
      </c>
      <c r="AF3300" s="5">
        <v>3</v>
      </c>
      <c r="AG3300" s="6">
        <v>11.538461538461538</v>
      </c>
      <c r="AH3300" s="6">
        <v>76.470588235294116</v>
      </c>
      <c r="AI3300" s="3"/>
      <c r="AJ3300" s="3"/>
    </row>
    <row r="3301" spans="1:36" hidden="1" x14ac:dyDescent="0.2">
      <c r="A3301" s="1" t="str">
        <f t="shared" si="51"/>
        <v>King's Lynn and West NorfolkOther</v>
      </c>
      <c r="B3301" s="3" t="s">
        <v>401</v>
      </c>
      <c r="C3301" s="3" t="s">
        <v>402</v>
      </c>
      <c r="D3301" s="3" t="s">
        <v>718</v>
      </c>
      <c r="E3301" s="5">
        <v>172</v>
      </c>
      <c r="F3301" s="5">
        <v>16</v>
      </c>
      <c r="G3301" s="5">
        <v>12</v>
      </c>
      <c r="H3301" s="5">
        <v>28</v>
      </c>
      <c r="I3301" s="5">
        <v>19</v>
      </c>
      <c r="J3301" s="5">
        <v>24</v>
      </c>
      <c r="K3301" s="5">
        <v>24</v>
      </c>
      <c r="L3301" s="5">
        <v>0</v>
      </c>
      <c r="M3301" s="5">
        <v>3</v>
      </c>
      <c r="N3301" s="5">
        <v>0</v>
      </c>
      <c r="O3301" s="6">
        <v>9.3023255813953494</v>
      </c>
      <c r="P3301" s="6">
        <v>6.9767441860465116</v>
      </c>
      <c r="Q3301" s="6">
        <v>16.279069767441861</v>
      </c>
      <c r="R3301" s="6">
        <v>11.046511627906977</v>
      </c>
      <c r="S3301" s="6">
        <v>13.953488372093023</v>
      </c>
      <c r="T3301" s="6">
        <v>13.953488372093023</v>
      </c>
      <c r="U3301" s="6">
        <v>0</v>
      </c>
      <c r="V3301" s="6">
        <v>1.7441860465116279</v>
      </c>
      <c r="W3301" s="6">
        <v>0</v>
      </c>
      <c r="X3301" s="5">
        <v>74</v>
      </c>
      <c r="Y3301" s="5">
        <v>57</v>
      </c>
      <c r="Z3301" s="5">
        <v>6</v>
      </c>
      <c r="AA3301" s="5">
        <v>2</v>
      </c>
      <c r="AB3301" s="5">
        <v>1</v>
      </c>
      <c r="AC3301" s="5">
        <v>0</v>
      </c>
      <c r="AD3301" s="5">
        <v>72</v>
      </c>
      <c r="AE3301" s="5">
        <v>56</v>
      </c>
      <c r="AF3301" s="5">
        <v>6</v>
      </c>
      <c r="AG3301" s="6">
        <v>10.714285714285714</v>
      </c>
      <c r="AH3301" s="6">
        <v>77.777777777777771</v>
      </c>
      <c r="AI3301" s="3">
        <v>0</v>
      </c>
      <c r="AJ3301" s="3">
        <v>50</v>
      </c>
    </row>
    <row r="3302" spans="1:36" x14ac:dyDescent="0.2">
      <c r="A3302" s="1" t="str">
        <f t="shared" si="51"/>
        <v>Kingston upon HullAll people</v>
      </c>
      <c r="B3302" s="3" t="s">
        <v>66</v>
      </c>
      <c r="C3302" s="3" t="s">
        <v>803</v>
      </c>
      <c r="D3302" s="3" t="s">
        <v>700</v>
      </c>
      <c r="E3302" s="5">
        <v>256406</v>
      </c>
      <c r="F3302" s="5">
        <v>108576</v>
      </c>
      <c r="G3302" s="5">
        <v>83887</v>
      </c>
      <c r="H3302" s="5">
        <v>99746</v>
      </c>
      <c r="I3302" s="5">
        <v>51687</v>
      </c>
      <c r="J3302" s="5">
        <v>115049</v>
      </c>
      <c r="K3302" s="5">
        <v>1441</v>
      </c>
      <c r="L3302" s="5">
        <v>64908</v>
      </c>
      <c r="M3302" s="5">
        <v>96672</v>
      </c>
      <c r="N3302" s="5">
        <v>37209</v>
      </c>
      <c r="O3302" s="6">
        <v>42.345342932692681</v>
      </c>
      <c r="P3302" s="6">
        <v>32.716473093453352</v>
      </c>
      <c r="Q3302" s="6">
        <v>38.90158576632372</v>
      </c>
      <c r="R3302" s="6">
        <v>20.158264627192811</v>
      </c>
      <c r="S3302" s="6">
        <v>44.869854839590339</v>
      </c>
      <c r="T3302" s="6">
        <v>0.56199932918886453</v>
      </c>
      <c r="U3302" s="6">
        <v>25.314540221367675</v>
      </c>
      <c r="V3302" s="6">
        <v>37.702705864917355</v>
      </c>
      <c r="W3302" s="6">
        <v>14.511750895064859</v>
      </c>
      <c r="X3302" s="5">
        <v>87650</v>
      </c>
      <c r="Y3302" s="5">
        <v>73415</v>
      </c>
      <c r="Z3302" s="5">
        <v>8684</v>
      </c>
      <c r="AA3302" s="5">
        <v>29591</v>
      </c>
      <c r="AB3302" s="5">
        <v>22503</v>
      </c>
      <c r="AC3302" s="5">
        <v>4333</v>
      </c>
      <c r="AD3302" s="5">
        <v>58059</v>
      </c>
      <c r="AE3302" s="5">
        <v>50912</v>
      </c>
      <c r="AF3302" s="5">
        <v>4351</v>
      </c>
      <c r="AG3302" s="6">
        <v>8.5461187932118161</v>
      </c>
      <c r="AH3302" s="6">
        <v>87.690108338069891</v>
      </c>
      <c r="AI3302" s="3">
        <v>19.255210416388927</v>
      </c>
      <c r="AJ3302" s="3">
        <v>76.046770977662121</v>
      </c>
    </row>
    <row r="3303" spans="1:36" hidden="1" x14ac:dyDescent="0.2">
      <c r="A3303" s="1" t="str">
        <f t="shared" si="51"/>
        <v>Kingston upon HullWhite British</v>
      </c>
      <c r="B3303" s="3" t="s">
        <v>66</v>
      </c>
      <c r="C3303" s="3" t="s">
        <v>803</v>
      </c>
      <c r="D3303" s="3" t="s">
        <v>701</v>
      </c>
      <c r="E3303" s="5">
        <v>229920</v>
      </c>
      <c r="F3303" s="5">
        <v>95277</v>
      </c>
      <c r="G3303" s="5">
        <v>74652</v>
      </c>
      <c r="H3303" s="5">
        <v>87283</v>
      </c>
      <c r="I3303" s="5">
        <v>42192</v>
      </c>
      <c r="J3303" s="5">
        <v>103871</v>
      </c>
      <c r="K3303" s="5">
        <v>1388</v>
      </c>
      <c r="L3303" s="5">
        <v>53269</v>
      </c>
      <c r="M3303" s="5">
        <v>82098</v>
      </c>
      <c r="N3303" s="5">
        <v>30222</v>
      </c>
      <c r="O3303" s="6">
        <v>41.439196242171192</v>
      </c>
      <c r="P3303" s="6">
        <v>32.468684759916492</v>
      </c>
      <c r="Q3303" s="6">
        <v>37.962334725121778</v>
      </c>
      <c r="R3303" s="6">
        <v>18.350730688935283</v>
      </c>
      <c r="S3303" s="6">
        <v>45.177018093249828</v>
      </c>
      <c r="T3303" s="6">
        <v>0.60368823938761307</v>
      </c>
      <c r="U3303" s="6">
        <v>23.168493389004873</v>
      </c>
      <c r="V3303" s="6">
        <v>35.707202505219207</v>
      </c>
      <c r="W3303" s="6">
        <v>13.144572025052192</v>
      </c>
      <c r="X3303" s="5">
        <v>76385</v>
      </c>
      <c r="Y3303" s="5">
        <v>64014</v>
      </c>
      <c r="Z3303" s="5">
        <v>7594</v>
      </c>
      <c r="AA3303" s="5">
        <v>24191</v>
      </c>
      <c r="AB3303" s="5">
        <v>18083</v>
      </c>
      <c r="AC3303" s="5">
        <v>3694</v>
      </c>
      <c r="AD3303" s="5">
        <v>52194</v>
      </c>
      <c r="AE3303" s="5">
        <v>45931</v>
      </c>
      <c r="AF3303" s="5">
        <v>3900</v>
      </c>
      <c r="AG3303" s="6">
        <v>8.4909973656136373</v>
      </c>
      <c r="AH3303" s="6">
        <v>88.00053646012951</v>
      </c>
      <c r="AI3303" s="3">
        <v>20.428026323065861</v>
      </c>
      <c r="AJ3303" s="3">
        <v>74.750940432392213</v>
      </c>
    </row>
    <row r="3304" spans="1:36" hidden="1" x14ac:dyDescent="0.2">
      <c r="A3304" s="1" t="str">
        <f t="shared" si="51"/>
        <v>Kingston upon HullMinorities - all other than White British</v>
      </c>
      <c r="B3304" s="3" t="s">
        <v>66</v>
      </c>
      <c r="C3304" s="3" t="s">
        <v>803</v>
      </c>
      <c r="D3304" s="3" t="s">
        <v>702</v>
      </c>
      <c r="E3304" s="5">
        <v>26486</v>
      </c>
      <c r="F3304" s="5">
        <v>13299</v>
      </c>
      <c r="G3304" s="5">
        <v>9235</v>
      </c>
      <c r="H3304" s="5">
        <v>12463</v>
      </c>
      <c r="I3304" s="5">
        <v>9495</v>
      </c>
      <c r="J3304" s="5">
        <v>11178</v>
      </c>
      <c r="K3304" s="5">
        <v>53</v>
      </c>
      <c r="L3304" s="5">
        <v>11639</v>
      </c>
      <c r="M3304" s="5">
        <v>14574</v>
      </c>
      <c r="N3304" s="5">
        <v>6987</v>
      </c>
      <c r="O3304" s="6">
        <v>50.211432454881823</v>
      </c>
      <c r="P3304" s="6">
        <v>34.867477157743714</v>
      </c>
      <c r="Q3304" s="6">
        <v>47.055047949860302</v>
      </c>
      <c r="R3304" s="6">
        <v>35.849127841123611</v>
      </c>
      <c r="S3304" s="6">
        <v>42.203428226232724</v>
      </c>
      <c r="T3304" s="6">
        <v>0.20010571622744092</v>
      </c>
      <c r="U3304" s="6">
        <v>43.943970399456319</v>
      </c>
      <c r="V3304" s="6">
        <v>55.025296382994789</v>
      </c>
      <c r="W3304" s="6">
        <v>26.379974326059049</v>
      </c>
      <c r="X3304" s="5">
        <v>11265</v>
      </c>
      <c r="Y3304" s="5">
        <v>9401</v>
      </c>
      <c r="Z3304" s="5">
        <v>1090</v>
      </c>
      <c r="AA3304" s="5">
        <v>5400</v>
      </c>
      <c r="AB3304" s="5">
        <v>4420</v>
      </c>
      <c r="AC3304" s="5">
        <v>639</v>
      </c>
      <c r="AD3304" s="5">
        <v>5865</v>
      </c>
      <c r="AE3304" s="5">
        <v>4981</v>
      </c>
      <c r="AF3304" s="5">
        <v>451</v>
      </c>
      <c r="AG3304" s="6">
        <v>9.0544067456334076</v>
      </c>
      <c r="AH3304" s="6">
        <v>84.927536231884062</v>
      </c>
      <c r="AI3304" s="3">
        <v>14.457013574660634</v>
      </c>
      <c r="AJ3304" s="3">
        <v>81.851851851851848</v>
      </c>
    </row>
    <row r="3305" spans="1:36" hidden="1" x14ac:dyDescent="0.2">
      <c r="A3305" s="1" t="str">
        <f t="shared" si="51"/>
        <v>Kingston upon HullWhite Irish</v>
      </c>
      <c r="B3305" s="3" t="s">
        <v>66</v>
      </c>
      <c r="C3305" s="3" t="s">
        <v>803</v>
      </c>
      <c r="D3305" s="3" t="s">
        <v>703</v>
      </c>
      <c r="E3305" s="5">
        <v>550</v>
      </c>
      <c r="F3305" s="5">
        <v>193</v>
      </c>
      <c r="G3305" s="5">
        <v>133</v>
      </c>
      <c r="H3305" s="5">
        <v>179</v>
      </c>
      <c r="I3305" s="5">
        <v>115</v>
      </c>
      <c r="J3305" s="5">
        <v>182</v>
      </c>
      <c r="K3305" s="5">
        <v>4</v>
      </c>
      <c r="L3305" s="5">
        <v>156</v>
      </c>
      <c r="M3305" s="5">
        <v>235</v>
      </c>
      <c r="N3305" s="5">
        <v>68</v>
      </c>
      <c r="O3305" s="6">
        <v>35.090909090909093</v>
      </c>
      <c r="P3305" s="6">
        <v>24.181818181818183</v>
      </c>
      <c r="Q3305" s="6">
        <v>32.545454545454547</v>
      </c>
      <c r="R3305" s="6">
        <v>20.90909090909091</v>
      </c>
      <c r="S3305" s="6">
        <v>33.090909090909093</v>
      </c>
      <c r="T3305" s="6">
        <v>0.72727272727272729</v>
      </c>
      <c r="U3305" s="6">
        <v>28.363636363636363</v>
      </c>
      <c r="V3305" s="6">
        <v>42.727272727272727</v>
      </c>
      <c r="W3305" s="6">
        <v>12.363636363636363</v>
      </c>
      <c r="X3305" s="5">
        <v>178</v>
      </c>
      <c r="Y3305" s="5">
        <v>156</v>
      </c>
      <c r="Z3305" s="5">
        <v>22</v>
      </c>
      <c r="AA3305" s="5">
        <v>48</v>
      </c>
      <c r="AB3305" s="5">
        <v>38</v>
      </c>
      <c r="AC3305" s="5">
        <v>9</v>
      </c>
      <c r="AD3305" s="5">
        <v>130</v>
      </c>
      <c r="AE3305" s="5">
        <v>118</v>
      </c>
      <c r="AF3305" s="5">
        <v>13</v>
      </c>
      <c r="AG3305" s="6">
        <v>11.016949152542374</v>
      </c>
      <c r="AH3305" s="6">
        <v>90.769230769230774</v>
      </c>
      <c r="AI3305" s="3">
        <v>23.684210526315791</v>
      </c>
      <c r="AJ3305" s="3">
        <v>79.166666666666671</v>
      </c>
    </row>
    <row r="3306" spans="1:36" hidden="1" x14ac:dyDescent="0.2">
      <c r="A3306" s="1" t="str">
        <f t="shared" si="51"/>
        <v>Kingston upon HullWhite Gyspy or Irish Traveller</v>
      </c>
      <c r="B3306" s="3" t="s">
        <v>66</v>
      </c>
      <c r="C3306" s="3" t="s">
        <v>803</v>
      </c>
      <c r="D3306" s="3" t="s">
        <v>704</v>
      </c>
      <c r="E3306" s="5">
        <v>284</v>
      </c>
      <c r="F3306" s="5">
        <v>189</v>
      </c>
      <c r="G3306" s="5">
        <v>109</v>
      </c>
      <c r="H3306" s="5">
        <v>175</v>
      </c>
      <c r="I3306" s="5">
        <v>98</v>
      </c>
      <c r="J3306" s="5">
        <v>171</v>
      </c>
      <c r="K3306" s="5">
        <v>0</v>
      </c>
      <c r="L3306" s="5">
        <v>95</v>
      </c>
      <c r="M3306" s="5">
        <v>176</v>
      </c>
      <c r="N3306" s="5">
        <v>74</v>
      </c>
      <c r="O3306" s="6">
        <v>66.549295774647888</v>
      </c>
      <c r="P3306" s="6">
        <v>38.380281690140848</v>
      </c>
      <c r="Q3306" s="6">
        <v>61.619718309859152</v>
      </c>
      <c r="R3306" s="6">
        <v>34.507042253521128</v>
      </c>
      <c r="S3306" s="6">
        <v>60.2112676056338</v>
      </c>
      <c r="T3306" s="6">
        <v>0</v>
      </c>
      <c r="U3306" s="6">
        <v>33.450704225352112</v>
      </c>
      <c r="V3306" s="6">
        <v>61.971830985915496</v>
      </c>
      <c r="W3306" s="6">
        <v>26.056338028169016</v>
      </c>
      <c r="X3306" s="5">
        <v>105</v>
      </c>
      <c r="Y3306" s="5">
        <v>53</v>
      </c>
      <c r="Z3306" s="5">
        <v>27</v>
      </c>
      <c r="AA3306" s="5">
        <v>58</v>
      </c>
      <c r="AB3306" s="5">
        <v>26</v>
      </c>
      <c r="AC3306" s="5">
        <v>17</v>
      </c>
      <c r="AD3306" s="5">
        <v>47</v>
      </c>
      <c r="AE3306" s="5">
        <v>27</v>
      </c>
      <c r="AF3306" s="5">
        <v>10</v>
      </c>
      <c r="AG3306" s="6">
        <v>37.037037037037038</v>
      </c>
      <c r="AH3306" s="6">
        <v>57.446808510638299</v>
      </c>
      <c r="AI3306" s="3">
        <v>65.384615384615387</v>
      </c>
      <c r="AJ3306" s="3">
        <v>44.827586206896555</v>
      </c>
    </row>
    <row r="3307" spans="1:36" hidden="1" x14ac:dyDescent="0.2">
      <c r="A3307" s="1" t="str">
        <f t="shared" si="51"/>
        <v>Kingston upon HullWhite Other</v>
      </c>
      <c r="B3307" s="3" t="s">
        <v>66</v>
      </c>
      <c r="C3307" s="3" t="s">
        <v>803</v>
      </c>
      <c r="D3307" s="3" t="s">
        <v>705</v>
      </c>
      <c r="E3307" s="5">
        <v>10567</v>
      </c>
      <c r="F3307" s="5">
        <v>5783</v>
      </c>
      <c r="G3307" s="5">
        <v>3949</v>
      </c>
      <c r="H3307" s="5">
        <v>5394</v>
      </c>
      <c r="I3307" s="5">
        <v>4231</v>
      </c>
      <c r="J3307" s="5">
        <v>4868</v>
      </c>
      <c r="K3307" s="5">
        <v>19</v>
      </c>
      <c r="L3307" s="5">
        <v>4942</v>
      </c>
      <c r="M3307" s="5">
        <v>6624</v>
      </c>
      <c r="N3307" s="5">
        <v>3171</v>
      </c>
      <c r="O3307" s="6">
        <v>54.726980221444116</v>
      </c>
      <c r="P3307" s="6">
        <v>37.371060849815464</v>
      </c>
      <c r="Q3307" s="6">
        <v>51.045708337276423</v>
      </c>
      <c r="R3307" s="6">
        <v>40.039746380240373</v>
      </c>
      <c r="S3307" s="6">
        <v>46.067947383363304</v>
      </c>
      <c r="T3307" s="6">
        <v>0.17980505346834486</v>
      </c>
      <c r="U3307" s="6">
        <v>46.768240749503171</v>
      </c>
      <c r="V3307" s="6">
        <v>62.685719693385067</v>
      </c>
      <c r="W3307" s="6">
        <v>30.008517081480079</v>
      </c>
      <c r="X3307" s="5">
        <v>5598</v>
      </c>
      <c r="Y3307" s="5">
        <v>4963</v>
      </c>
      <c r="Z3307" s="5">
        <v>314</v>
      </c>
      <c r="AA3307" s="5">
        <v>2713</v>
      </c>
      <c r="AB3307" s="5">
        <v>2377</v>
      </c>
      <c r="AC3307" s="5">
        <v>168</v>
      </c>
      <c r="AD3307" s="5">
        <v>2885</v>
      </c>
      <c r="AE3307" s="5">
        <v>2586</v>
      </c>
      <c r="AF3307" s="5">
        <v>146</v>
      </c>
      <c r="AG3307" s="6">
        <v>5.645784996133024</v>
      </c>
      <c r="AH3307" s="6">
        <v>89.636048526863078</v>
      </c>
      <c r="AI3307" s="3">
        <v>7.0677324358435003</v>
      </c>
      <c r="AJ3307" s="3">
        <v>87.615186140803544</v>
      </c>
    </row>
    <row r="3308" spans="1:36" hidden="1" x14ac:dyDescent="0.2">
      <c r="A3308" s="1" t="str">
        <f t="shared" si="51"/>
        <v>Kingston upon HullMixed White and Black Caribbean</v>
      </c>
      <c r="B3308" s="3" t="s">
        <v>66</v>
      </c>
      <c r="C3308" s="3" t="s">
        <v>803</v>
      </c>
      <c r="D3308" s="3" t="s">
        <v>706</v>
      </c>
      <c r="E3308" s="5">
        <v>871</v>
      </c>
      <c r="F3308" s="5">
        <v>438</v>
      </c>
      <c r="G3308" s="5">
        <v>334</v>
      </c>
      <c r="H3308" s="5">
        <v>404</v>
      </c>
      <c r="I3308" s="5">
        <v>240</v>
      </c>
      <c r="J3308" s="5">
        <v>424</v>
      </c>
      <c r="K3308" s="5">
        <v>3</v>
      </c>
      <c r="L3308" s="5">
        <v>315</v>
      </c>
      <c r="M3308" s="5">
        <v>404</v>
      </c>
      <c r="N3308" s="5">
        <v>176</v>
      </c>
      <c r="O3308" s="6">
        <v>50.287026406429391</v>
      </c>
      <c r="P3308" s="6">
        <v>38.346727898966705</v>
      </c>
      <c r="Q3308" s="6">
        <v>46.38346727898967</v>
      </c>
      <c r="R3308" s="6">
        <v>27.554535017221585</v>
      </c>
      <c r="S3308" s="6">
        <v>48.679678530424802</v>
      </c>
      <c r="T3308" s="6">
        <v>0.34443168771526983</v>
      </c>
      <c r="U3308" s="6">
        <v>36.165327210103328</v>
      </c>
      <c r="V3308" s="6">
        <v>46.38346727898967</v>
      </c>
      <c r="W3308" s="6">
        <v>20.206659012629164</v>
      </c>
      <c r="X3308" s="5">
        <v>249</v>
      </c>
      <c r="Y3308" s="5">
        <v>177</v>
      </c>
      <c r="Z3308" s="5">
        <v>42</v>
      </c>
      <c r="AA3308" s="5">
        <v>113</v>
      </c>
      <c r="AB3308" s="5">
        <v>73</v>
      </c>
      <c r="AC3308" s="5">
        <v>24</v>
      </c>
      <c r="AD3308" s="5">
        <v>136</v>
      </c>
      <c r="AE3308" s="5">
        <v>104</v>
      </c>
      <c r="AF3308" s="5">
        <v>18</v>
      </c>
      <c r="AG3308" s="6">
        <v>17.307692307692307</v>
      </c>
      <c r="AH3308" s="6">
        <v>76.470588235294116</v>
      </c>
      <c r="AI3308" s="3">
        <v>32.876712328767127</v>
      </c>
      <c r="AJ3308" s="3">
        <v>64.601769911504419</v>
      </c>
    </row>
    <row r="3309" spans="1:36" hidden="1" x14ac:dyDescent="0.2">
      <c r="A3309" s="1" t="str">
        <f t="shared" si="51"/>
        <v>Kingston upon HullMixed White and Black African</v>
      </c>
      <c r="B3309" s="3" t="s">
        <v>66</v>
      </c>
      <c r="C3309" s="3" t="s">
        <v>803</v>
      </c>
      <c r="D3309" s="3" t="s">
        <v>707</v>
      </c>
      <c r="E3309" s="5">
        <v>821</v>
      </c>
      <c r="F3309" s="5">
        <v>434</v>
      </c>
      <c r="G3309" s="5">
        <v>320</v>
      </c>
      <c r="H3309" s="5">
        <v>409</v>
      </c>
      <c r="I3309" s="5">
        <v>280</v>
      </c>
      <c r="J3309" s="5">
        <v>393</v>
      </c>
      <c r="K3309" s="5">
        <v>1</v>
      </c>
      <c r="L3309" s="5">
        <v>312</v>
      </c>
      <c r="M3309" s="5">
        <v>350</v>
      </c>
      <c r="N3309" s="5">
        <v>188</v>
      </c>
      <c r="O3309" s="6">
        <v>52.862362971985384</v>
      </c>
      <c r="P3309" s="6">
        <v>38.976857490864802</v>
      </c>
      <c r="Q3309" s="6">
        <v>49.817295980511574</v>
      </c>
      <c r="R3309" s="6">
        <v>34.104750304506702</v>
      </c>
      <c r="S3309" s="6">
        <v>47.868453105968328</v>
      </c>
      <c r="T3309" s="6">
        <v>0.1218026796589525</v>
      </c>
      <c r="U3309" s="6">
        <v>38.002436053593179</v>
      </c>
      <c r="V3309" s="6">
        <v>42.630937880633375</v>
      </c>
      <c r="W3309" s="6">
        <v>22.89890377588307</v>
      </c>
      <c r="X3309" s="5">
        <v>177</v>
      </c>
      <c r="Y3309" s="5">
        <v>137</v>
      </c>
      <c r="Z3309" s="5">
        <v>19</v>
      </c>
      <c r="AA3309" s="5">
        <v>95</v>
      </c>
      <c r="AB3309" s="5">
        <v>69</v>
      </c>
      <c r="AC3309" s="5">
        <v>9</v>
      </c>
      <c r="AD3309" s="5">
        <v>82</v>
      </c>
      <c r="AE3309" s="5">
        <v>68</v>
      </c>
      <c r="AF3309" s="5">
        <v>10</v>
      </c>
      <c r="AG3309" s="6">
        <v>14.705882352941176</v>
      </c>
      <c r="AH3309" s="6">
        <v>82.926829268292678</v>
      </c>
      <c r="AI3309" s="3">
        <v>13.043478260869565</v>
      </c>
      <c r="AJ3309" s="3">
        <v>72.631578947368425</v>
      </c>
    </row>
    <row r="3310" spans="1:36" hidden="1" x14ac:dyDescent="0.2">
      <c r="A3310" s="1" t="str">
        <f t="shared" si="51"/>
        <v>Kingston upon HullMixed White and Asian</v>
      </c>
      <c r="B3310" s="3" t="s">
        <v>66</v>
      </c>
      <c r="C3310" s="3" t="s">
        <v>803</v>
      </c>
      <c r="D3310" s="3" t="s">
        <v>708</v>
      </c>
      <c r="E3310" s="5">
        <v>945</v>
      </c>
      <c r="F3310" s="5">
        <v>506</v>
      </c>
      <c r="G3310" s="5">
        <v>395</v>
      </c>
      <c r="H3310" s="5">
        <v>476</v>
      </c>
      <c r="I3310" s="5">
        <v>366</v>
      </c>
      <c r="J3310" s="5">
        <v>449</v>
      </c>
      <c r="K3310" s="5">
        <v>6</v>
      </c>
      <c r="L3310" s="5">
        <v>417</v>
      </c>
      <c r="M3310" s="5">
        <v>442</v>
      </c>
      <c r="N3310" s="5">
        <v>291</v>
      </c>
      <c r="O3310" s="6">
        <v>53.544973544973544</v>
      </c>
      <c r="P3310" s="6">
        <v>41.798941798941797</v>
      </c>
      <c r="Q3310" s="6">
        <v>50.370370370370374</v>
      </c>
      <c r="R3310" s="6">
        <v>38.730158730158728</v>
      </c>
      <c r="S3310" s="6">
        <v>47.513227513227513</v>
      </c>
      <c r="T3310" s="6">
        <v>0.63492063492063489</v>
      </c>
      <c r="U3310" s="6">
        <v>44.126984126984127</v>
      </c>
      <c r="V3310" s="6">
        <v>46.772486772486772</v>
      </c>
      <c r="W3310" s="6">
        <v>30.793650793650794</v>
      </c>
      <c r="X3310" s="5">
        <v>302</v>
      </c>
      <c r="Y3310" s="5">
        <v>257</v>
      </c>
      <c r="Z3310" s="5">
        <v>56</v>
      </c>
      <c r="AA3310" s="5">
        <v>164</v>
      </c>
      <c r="AB3310" s="5">
        <v>136</v>
      </c>
      <c r="AC3310" s="5">
        <v>39</v>
      </c>
      <c r="AD3310" s="5">
        <v>138</v>
      </c>
      <c r="AE3310" s="5">
        <v>121</v>
      </c>
      <c r="AF3310" s="5">
        <v>17</v>
      </c>
      <c r="AG3310" s="6">
        <v>14.049586776859504</v>
      </c>
      <c r="AH3310" s="6">
        <v>87.681159420289859</v>
      </c>
      <c r="AI3310" s="3">
        <v>28.676470588235293</v>
      </c>
      <c r="AJ3310" s="3">
        <v>82.926829268292678</v>
      </c>
    </row>
    <row r="3311" spans="1:36" hidden="1" x14ac:dyDescent="0.2">
      <c r="A3311" s="1" t="str">
        <f t="shared" si="51"/>
        <v>Kingston upon HullMixed Other</v>
      </c>
      <c r="B3311" s="3" t="s">
        <v>66</v>
      </c>
      <c r="C3311" s="3" t="s">
        <v>803</v>
      </c>
      <c r="D3311" s="3" t="s">
        <v>709</v>
      </c>
      <c r="E3311" s="5">
        <v>817</v>
      </c>
      <c r="F3311" s="5">
        <v>400</v>
      </c>
      <c r="G3311" s="5">
        <v>291</v>
      </c>
      <c r="H3311" s="5">
        <v>363</v>
      </c>
      <c r="I3311" s="5">
        <v>249</v>
      </c>
      <c r="J3311" s="5">
        <v>370</v>
      </c>
      <c r="K3311" s="5">
        <v>2</v>
      </c>
      <c r="L3311" s="5">
        <v>330</v>
      </c>
      <c r="M3311" s="5">
        <v>407</v>
      </c>
      <c r="N3311" s="5">
        <v>198</v>
      </c>
      <c r="O3311" s="6">
        <v>48.959608323133416</v>
      </c>
      <c r="P3311" s="6">
        <v>35.618115055079556</v>
      </c>
      <c r="Q3311" s="6">
        <v>44.430844553243574</v>
      </c>
      <c r="R3311" s="6">
        <v>30.477356181150551</v>
      </c>
      <c r="S3311" s="6">
        <v>45.287637698898408</v>
      </c>
      <c r="T3311" s="6">
        <v>0.24479804161566707</v>
      </c>
      <c r="U3311" s="6">
        <v>40.391676866585065</v>
      </c>
      <c r="V3311" s="6">
        <v>49.81640146878825</v>
      </c>
      <c r="W3311" s="6">
        <v>24.235006119951041</v>
      </c>
      <c r="X3311" s="5">
        <v>295</v>
      </c>
      <c r="Y3311" s="5">
        <v>218</v>
      </c>
      <c r="Z3311" s="5">
        <v>31</v>
      </c>
      <c r="AA3311" s="5">
        <v>127</v>
      </c>
      <c r="AB3311" s="5">
        <v>87</v>
      </c>
      <c r="AC3311" s="5">
        <v>18</v>
      </c>
      <c r="AD3311" s="5">
        <v>168</v>
      </c>
      <c r="AE3311" s="5">
        <v>131</v>
      </c>
      <c r="AF3311" s="5">
        <v>13</v>
      </c>
      <c r="AG3311" s="6">
        <v>9.9236641221374047</v>
      </c>
      <c r="AH3311" s="6">
        <v>77.976190476190482</v>
      </c>
      <c r="AI3311" s="3">
        <v>20.689655172413794</v>
      </c>
      <c r="AJ3311" s="3">
        <v>68.503937007874015</v>
      </c>
    </row>
    <row r="3312" spans="1:36" hidden="1" x14ac:dyDescent="0.2">
      <c r="A3312" s="1" t="str">
        <f t="shared" si="51"/>
        <v>Kingston upon HullIndian</v>
      </c>
      <c r="B3312" s="3" t="s">
        <v>66</v>
      </c>
      <c r="C3312" s="3" t="s">
        <v>803</v>
      </c>
      <c r="D3312" s="3" t="s">
        <v>710</v>
      </c>
      <c r="E3312" s="5">
        <v>1086</v>
      </c>
      <c r="F3312" s="5">
        <v>403</v>
      </c>
      <c r="G3312" s="5">
        <v>250</v>
      </c>
      <c r="H3312" s="5">
        <v>362</v>
      </c>
      <c r="I3312" s="5">
        <v>287</v>
      </c>
      <c r="J3312" s="5">
        <v>324</v>
      </c>
      <c r="K3312" s="5">
        <v>1</v>
      </c>
      <c r="L3312" s="5">
        <v>414</v>
      </c>
      <c r="M3312" s="5">
        <v>538</v>
      </c>
      <c r="N3312" s="5">
        <v>199</v>
      </c>
      <c r="O3312" s="6">
        <v>37.108655616942912</v>
      </c>
      <c r="P3312" s="6">
        <v>23.020257826887661</v>
      </c>
      <c r="Q3312" s="6">
        <v>33.333333333333336</v>
      </c>
      <c r="R3312" s="6">
        <v>26.427255985267035</v>
      </c>
      <c r="S3312" s="6">
        <v>29.834254143646408</v>
      </c>
      <c r="T3312" s="6">
        <v>9.2081031307550645E-2</v>
      </c>
      <c r="U3312" s="6">
        <v>38.121546961325969</v>
      </c>
      <c r="V3312" s="6">
        <v>49.539594843462247</v>
      </c>
      <c r="W3312" s="6">
        <v>18.324125230202579</v>
      </c>
      <c r="X3312" s="5">
        <v>484</v>
      </c>
      <c r="Y3312" s="5">
        <v>436</v>
      </c>
      <c r="Z3312" s="5">
        <v>24</v>
      </c>
      <c r="AA3312" s="5">
        <v>154</v>
      </c>
      <c r="AB3312" s="5">
        <v>147</v>
      </c>
      <c r="AC3312" s="5">
        <v>14</v>
      </c>
      <c r="AD3312" s="5">
        <v>330</v>
      </c>
      <c r="AE3312" s="5">
        <v>289</v>
      </c>
      <c r="AF3312" s="5">
        <v>10</v>
      </c>
      <c r="AG3312" s="6">
        <v>3.4602076124567476</v>
      </c>
      <c r="AH3312" s="6">
        <v>87.575757575757578</v>
      </c>
      <c r="AI3312" s="3">
        <v>9.5238095238095237</v>
      </c>
      <c r="AJ3312" s="3">
        <v>95.454545454545453</v>
      </c>
    </row>
    <row r="3313" spans="1:36" hidden="1" x14ac:dyDescent="0.2">
      <c r="A3313" s="1" t="str">
        <f t="shared" si="51"/>
        <v>Kingston upon HullPakistani</v>
      </c>
      <c r="B3313" s="3" t="s">
        <v>66</v>
      </c>
      <c r="C3313" s="3" t="s">
        <v>803</v>
      </c>
      <c r="D3313" s="3" t="s">
        <v>711</v>
      </c>
      <c r="E3313" s="5">
        <v>882</v>
      </c>
      <c r="F3313" s="5">
        <v>311</v>
      </c>
      <c r="G3313" s="5">
        <v>184</v>
      </c>
      <c r="H3313" s="5">
        <v>300</v>
      </c>
      <c r="I3313" s="5">
        <v>218</v>
      </c>
      <c r="J3313" s="5">
        <v>203</v>
      </c>
      <c r="K3313" s="5">
        <v>0</v>
      </c>
      <c r="L3313" s="5">
        <v>344</v>
      </c>
      <c r="M3313" s="5">
        <v>513</v>
      </c>
      <c r="N3313" s="5">
        <v>131</v>
      </c>
      <c r="O3313" s="6">
        <v>35.260770975056687</v>
      </c>
      <c r="P3313" s="6">
        <v>20.861678004535147</v>
      </c>
      <c r="Q3313" s="6">
        <v>34.013605442176868</v>
      </c>
      <c r="R3313" s="6">
        <v>24.71655328798186</v>
      </c>
      <c r="S3313" s="6">
        <v>23.015873015873016</v>
      </c>
      <c r="T3313" s="6">
        <v>0</v>
      </c>
      <c r="U3313" s="6">
        <v>39.002267573696145</v>
      </c>
      <c r="V3313" s="6">
        <v>58.163265306122447</v>
      </c>
      <c r="W3313" s="6">
        <v>14.852607709750567</v>
      </c>
      <c r="X3313" s="5">
        <v>336</v>
      </c>
      <c r="Y3313" s="5">
        <v>241</v>
      </c>
      <c r="Z3313" s="5">
        <v>25</v>
      </c>
      <c r="AA3313" s="5">
        <v>92</v>
      </c>
      <c r="AB3313" s="5">
        <v>67</v>
      </c>
      <c r="AC3313" s="5">
        <v>8</v>
      </c>
      <c r="AD3313" s="5">
        <v>244</v>
      </c>
      <c r="AE3313" s="5">
        <v>174</v>
      </c>
      <c r="AF3313" s="5">
        <v>17</v>
      </c>
      <c r="AG3313" s="6">
        <v>9.7701149425287355</v>
      </c>
      <c r="AH3313" s="6">
        <v>71.311475409836063</v>
      </c>
      <c r="AI3313" s="3">
        <v>11.940298507462687</v>
      </c>
      <c r="AJ3313" s="3">
        <v>72.826086956521735</v>
      </c>
    </row>
    <row r="3314" spans="1:36" hidden="1" x14ac:dyDescent="0.2">
      <c r="A3314" s="1" t="str">
        <f t="shared" si="51"/>
        <v>Kingston upon HullBangladeshi</v>
      </c>
      <c r="B3314" s="3" t="s">
        <v>66</v>
      </c>
      <c r="C3314" s="3" t="s">
        <v>803</v>
      </c>
      <c r="D3314" s="3" t="s">
        <v>712</v>
      </c>
      <c r="E3314" s="5">
        <v>755</v>
      </c>
      <c r="F3314" s="5">
        <v>315</v>
      </c>
      <c r="G3314" s="5">
        <v>209</v>
      </c>
      <c r="H3314" s="5">
        <v>291</v>
      </c>
      <c r="I3314" s="5">
        <v>241</v>
      </c>
      <c r="J3314" s="5">
        <v>200</v>
      </c>
      <c r="K3314" s="5">
        <v>0</v>
      </c>
      <c r="L3314" s="5">
        <v>412</v>
      </c>
      <c r="M3314" s="5">
        <v>408</v>
      </c>
      <c r="N3314" s="5">
        <v>144</v>
      </c>
      <c r="O3314" s="6">
        <v>41.721854304635762</v>
      </c>
      <c r="P3314" s="6">
        <v>27.682119205298012</v>
      </c>
      <c r="Q3314" s="6">
        <v>38.543046357615893</v>
      </c>
      <c r="R3314" s="6">
        <v>31.920529801324502</v>
      </c>
      <c r="S3314" s="6">
        <v>26.490066225165563</v>
      </c>
      <c r="T3314" s="6">
        <v>0</v>
      </c>
      <c r="U3314" s="6">
        <v>54.569536423841058</v>
      </c>
      <c r="V3314" s="6">
        <v>54.039735099337747</v>
      </c>
      <c r="W3314" s="6">
        <v>19.072847682119207</v>
      </c>
      <c r="X3314" s="5">
        <v>248</v>
      </c>
      <c r="Y3314" s="5">
        <v>162</v>
      </c>
      <c r="Z3314" s="5">
        <v>6</v>
      </c>
      <c r="AA3314" s="5">
        <v>79</v>
      </c>
      <c r="AB3314" s="5">
        <v>46</v>
      </c>
      <c r="AC3314" s="5">
        <v>3</v>
      </c>
      <c r="AD3314" s="5">
        <v>169</v>
      </c>
      <c r="AE3314" s="5">
        <v>116</v>
      </c>
      <c r="AF3314" s="5">
        <v>3</v>
      </c>
      <c r="AG3314" s="6">
        <v>2.5862068965517242</v>
      </c>
      <c r="AH3314" s="6">
        <v>68.639053254437869</v>
      </c>
      <c r="AI3314" s="3">
        <v>6.5217391304347823</v>
      </c>
      <c r="AJ3314" s="3">
        <v>58.22784810126582</v>
      </c>
    </row>
    <row r="3315" spans="1:36" hidden="1" x14ac:dyDescent="0.2">
      <c r="A3315" s="1" t="str">
        <f t="shared" si="51"/>
        <v>Kingston upon HullChinese</v>
      </c>
      <c r="B3315" s="3" t="s">
        <v>66</v>
      </c>
      <c r="C3315" s="3" t="s">
        <v>803</v>
      </c>
      <c r="D3315" s="3" t="s">
        <v>713</v>
      </c>
      <c r="E3315" s="5">
        <v>2124</v>
      </c>
      <c r="F3315" s="5">
        <v>601</v>
      </c>
      <c r="G3315" s="5">
        <v>401</v>
      </c>
      <c r="H3315" s="5">
        <v>541</v>
      </c>
      <c r="I3315" s="5">
        <v>417</v>
      </c>
      <c r="J3315" s="5">
        <v>507</v>
      </c>
      <c r="K3315" s="5">
        <v>0</v>
      </c>
      <c r="L3315" s="5">
        <v>622</v>
      </c>
      <c r="M3315" s="5">
        <v>1168</v>
      </c>
      <c r="N3315" s="5">
        <v>270</v>
      </c>
      <c r="O3315" s="6">
        <v>28.295668549905837</v>
      </c>
      <c r="P3315" s="6">
        <v>18.879472693032014</v>
      </c>
      <c r="Q3315" s="6">
        <v>25.470809792843692</v>
      </c>
      <c r="R3315" s="6">
        <v>19.63276836158192</v>
      </c>
      <c r="S3315" s="6">
        <v>23.870056497175142</v>
      </c>
      <c r="T3315" s="6">
        <v>0</v>
      </c>
      <c r="U3315" s="6">
        <v>29.284369114877588</v>
      </c>
      <c r="V3315" s="6">
        <v>54.990583804143128</v>
      </c>
      <c r="W3315" s="6">
        <v>12.711864406779661</v>
      </c>
      <c r="X3315" s="5">
        <v>431</v>
      </c>
      <c r="Y3315" s="5">
        <v>339</v>
      </c>
      <c r="Z3315" s="5">
        <v>25</v>
      </c>
      <c r="AA3315" s="5">
        <v>164</v>
      </c>
      <c r="AB3315" s="5">
        <v>112</v>
      </c>
      <c r="AC3315" s="5">
        <v>15</v>
      </c>
      <c r="AD3315" s="5">
        <v>267</v>
      </c>
      <c r="AE3315" s="5">
        <v>227</v>
      </c>
      <c r="AF3315" s="5">
        <v>10</v>
      </c>
      <c r="AG3315" s="6">
        <v>4.4052863436123344</v>
      </c>
      <c r="AH3315" s="6">
        <v>85.018726591760299</v>
      </c>
      <c r="AI3315" s="3">
        <v>13.392857142857142</v>
      </c>
      <c r="AJ3315" s="3">
        <v>68.292682926829272</v>
      </c>
    </row>
    <row r="3316" spans="1:36" hidden="1" x14ac:dyDescent="0.2">
      <c r="A3316" s="1" t="str">
        <f t="shared" si="51"/>
        <v>Kingston upon HullAsian Other</v>
      </c>
      <c r="B3316" s="3" t="s">
        <v>66</v>
      </c>
      <c r="C3316" s="3" t="s">
        <v>803</v>
      </c>
      <c r="D3316" s="3" t="s">
        <v>714</v>
      </c>
      <c r="E3316" s="5">
        <v>1624</v>
      </c>
      <c r="F3316" s="5">
        <v>907</v>
      </c>
      <c r="G3316" s="5">
        <v>689</v>
      </c>
      <c r="H3316" s="5">
        <v>887</v>
      </c>
      <c r="I3316" s="5">
        <v>734</v>
      </c>
      <c r="J3316" s="5">
        <v>781</v>
      </c>
      <c r="K3316" s="5">
        <v>1</v>
      </c>
      <c r="L3316" s="5">
        <v>831</v>
      </c>
      <c r="M3316" s="5">
        <v>772</v>
      </c>
      <c r="N3316" s="5">
        <v>567</v>
      </c>
      <c r="O3316" s="6">
        <v>55.849753694581281</v>
      </c>
      <c r="P3316" s="6">
        <v>42.426108374384235</v>
      </c>
      <c r="Q3316" s="6">
        <v>54.618226600985224</v>
      </c>
      <c r="R3316" s="6">
        <v>45.197044334975367</v>
      </c>
      <c r="S3316" s="6">
        <v>48.091133004926107</v>
      </c>
      <c r="T3316" s="6">
        <v>6.1576354679802957E-2</v>
      </c>
      <c r="U3316" s="6">
        <v>51.169950738916256</v>
      </c>
      <c r="V3316" s="6">
        <v>47.536945812807879</v>
      </c>
      <c r="W3316" s="6">
        <v>34.913793103448278</v>
      </c>
      <c r="X3316" s="5">
        <v>740</v>
      </c>
      <c r="Y3316" s="5">
        <v>571</v>
      </c>
      <c r="Z3316" s="5">
        <v>80</v>
      </c>
      <c r="AA3316" s="5">
        <v>445</v>
      </c>
      <c r="AB3316" s="5">
        <v>342</v>
      </c>
      <c r="AC3316" s="5">
        <v>58</v>
      </c>
      <c r="AD3316" s="5">
        <v>295</v>
      </c>
      <c r="AE3316" s="5">
        <v>229</v>
      </c>
      <c r="AF3316" s="5">
        <v>22</v>
      </c>
      <c r="AG3316" s="6">
        <v>9.606986899563319</v>
      </c>
      <c r="AH3316" s="6">
        <v>77.627118644067792</v>
      </c>
      <c r="AI3316" s="3">
        <v>16.959064327485379</v>
      </c>
      <c r="AJ3316" s="3">
        <v>76.853932584269657</v>
      </c>
    </row>
    <row r="3317" spans="1:36" hidden="1" x14ac:dyDescent="0.2">
      <c r="A3317" s="1" t="str">
        <f t="shared" si="51"/>
        <v>Kingston upon HullBlack African</v>
      </c>
      <c r="B3317" s="3" t="s">
        <v>66</v>
      </c>
      <c r="C3317" s="3" t="s">
        <v>803</v>
      </c>
      <c r="D3317" s="3" t="s">
        <v>715</v>
      </c>
      <c r="E3317" s="5">
        <v>2472</v>
      </c>
      <c r="F3317" s="5">
        <v>1360</v>
      </c>
      <c r="G3317" s="5">
        <v>962</v>
      </c>
      <c r="H3317" s="5">
        <v>1307</v>
      </c>
      <c r="I3317" s="5">
        <v>939</v>
      </c>
      <c r="J3317" s="5">
        <v>1138</v>
      </c>
      <c r="K3317" s="5">
        <v>6</v>
      </c>
      <c r="L3317" s="5">
        <v>1156</v>
      </c>
      <c r="M3317" s="5">
        <v>1303</v>
      </c>
      <c r="N3317" s="5">
        <v>738</v>
      </c>
      <c r="O3317" s="6">
        <v>55.016181229773466</v>
      </c>
      <c r="P3317" s="6">
        <v>38.91585760517799</v>
      </c>
      <c r="Q3317" s="6">
        <v>52.872168284789645</v>
      </c>
      <c r="R3317" s="6">
        <v>37.985436893203882</v>
      </c>
      <c r="S3317" s="6">
        <v>46.03559870550162</v>
      </c>
      <c r="T3317" s="6">
        <v>0.24271844660194175</v>
      </c>
      <c r="U3317" s="6">
        <v>46.763754045307444</v>
      </c>
      <c r="V3317" s="6">
        <v>52.710355987055017</v>
      </c>
      <c r="W3317" s="6">
        <v>29.854368932038835</v>
      </c>
      <c r="X3317" s="5">
        <v>1003</v>
      </c>
      <c r="Y3317" s="5">
        <v>879</v>
      </c>
      <c r="Z3317" s="5">
        <v>195</v>
      </c>
      <c r="AA3317" s="5">
        <v>557</v>
      </c>
      <c r="AB3317" s="5">
        <v>473</v>
      </c>
      <c r="AC3317" s="5">
        <v>124</v>
      </c>
      <c r="AD3317" s="5">
        <v>446</v>
      </c>
      <c r="AE3317" s="5">
        <v>406</v>
      </c>
      <c r="AF3317" s="5">
        <v>71</v>
      </c>
      <c r="AG3317" s="6">
        <v>17.487684729064039</v>
      </c>
      <c r="AH3317" s="6">
        <v>91.031390134529147</v>
      </c>
      <c r="AI3317" s="3">
        <v>26.215644820295982</v>
      </c>
      <c r="AJ3317" s="3">
        <v>84.91921005385997</v>
      </c>
    </row>
    <row r="3318" spans="1:36" hidden="1" x14ac:dyDescent="0.2">
      <c r="A3318" s="1" t="str">
        <f t="shared" si="51"/>
        <v>Kingston upon HullBlack Caribbean</v>
      </c>
      <c r="B3318" s="3" t="s">
        <v>66</v>
      </c>
      <c r="C3318" s="3" t="s">
        <v>803</v>
      </c>
      <c r="D3318" s="3" t="s">
        <v>716</v>
      </c>
      <c r="E3318" s="5">
        <v>236</v>
      </c>
      <c r="F3318" s="5">
        <v>102</v>
      </c>
      <c r="G3318" s="5">
        <v>74</v>
      </c>
      <c r="H3318" s="5">
        <v>100</v>
      </c>
      <c r="I3318" s="5">
        <v>62</v>
      </c>
      <c r="J3318" s="5">
        <v>92</v>
      </c>
      <c r="K3318" s="5">
        <v>2</v>
      </c>
      <c r="L3318" s="5">
        <v>84</v>
      </c>
      <c r="M3318" s="5">
        <v>119</v>
      </c>
      <c r="N3318" s="5">
        <v>37</v>
      </c>
      <c r="O3318" s="6">
        <v>43.220338983050844</v>
      </c>
      <c r="P3318" s="6">
        <v>31.35593220338983</v>
      </c>
      <c r="Q3318" s="6">
        <v>42.372881355932201</v>
      </c>
      <c r="R3318" s="6">
        <v>26.271186440677965</v>
      </c>
      <c r="S3318" s="6">
        <v>38.983050847457626</v>
      </c>
      <c r="T3318" s="6">
        <v>0.84745762711864403</v>
      </c>
      <c r="U3318" s="6">
        <v>35.593220338983052</v>
      </c>
      <c r="V3318" s="6">
        <v>50.423728813559322</v>
      </c>
      <c r="W3318" s="6">
        <v>15.677966101694915</v>
      </c>
      <c r="X3318" s="5">
        <v>116</v>
      </c>
      <c r="Y3318" s="5">
        <v>107</v>
      </c>
      <c r="Z3318" s="5">
        <v>30</v>
      </c>
      <c r="AA3318" s="5">
        <v>34</v>
      </c>
      <c r="AB3318" s="5">
        <v>33</v>
      </c>
      <c r="AC3318" s="5">
        <v>10</v>
      </c>
      <c r="AD3318" s="5">
        <v>82</v>
      </c>
      <c r="AE3318" s="5">
        <v>74</v>
      </c>
      <c r="AF3318" s="5">
        <v>20</v>
      </c>
      <c r="AG3318" s="6">
        <v>27.027027027027028</v>
      </c>
      <c r="AH3318" s="6">
        <v>90.243902439024396</v>
      </c>
      <c r="AI3318" s="3">
        <v>30.303030303030305</v>
      </c>
      <c r="AJ3318" s="3">
        <v>97.058823529411768</v>
      </c>
    </row>
    <row r="3319" spans="1:36" hidden="1" x14ac:dyDescent="0.2">
      <c r="A3319" s="1" t="str">
        <f t="shared" si="51"/>
        <v>Kingston upon HullBlack Other</v>
      </c>
      <c r="B3319" s="3" t="s">
        <v>66</v>
      </c>
      <c r="C3319" s="3" t="s">
        <v>803</v>
      </c>
      <c r="D3319" s="3" t="s">
        <v>717</v>
      </c>
      <c r="E3319" s="5">
        <v>288</v>
      </c>
      <c r="F3319" s="5">
        <v>146</v>
      </c>
      <c r="G3319" s="5">
        <v>109</v>
      </c>
      <c r="H3319" s="5">
        <v>144</v>
      </c>
      <c r="I3319" s="5">
        <v>99</v>
      </c>
      <c r="J3319" s="5">
        <v>139</v>
      </c>
      <c r="K3319" s="5">
        <v>0</v>
      </c>
      <c r="L3319" s="5">
        <v>112</v>
      </c>
      <c r="M3319" s="5">
        <v>119</v>
      </c>
      <c r="N3319" s="5">
        <v>80</v>
      </c>
      <c r="O3319" s="6">
        <v>50.694444444444443</v>
      </c>
      <c r="P3319" s="6">
        <v>37.847222222222221</v>
      </c>
      <c r="Q3319" s="6">
        <v>50</v>
      </c>
      <c r="R3319" s="6">
        <v>34.375</v>
      </c>
      <c r="S3319" s="6">
        <v>48.263888888888886</v>
      </c>
      <c r="T3319" s="6">
        <v>0</v>
      </c>
      <c r="U3319" s="6">
        <v>38.888888888888886</v>
      </c>
      <c r="V3319" s="6">
        <v>41.319444444444443</v>
      </c>
      <c r="W3319" s="6">
        <v>27.777777777777779</v>
      </c>
      <c r="X3319" s="5">
        <v>78</v>
      </c>
      <c r="Y3319" s="5">
        <v>71</v>
      </c>
      <c r="Z3319" s="5">
        <v>17</v>
      </c>
      <c r="AA3319" s="5">
        <v>33</v>
      </c>
      <c r="AB3319" s="5">
        <v>29</v>
      </c>
      <c r="AC3319" s="5">
        <v>10</v>
      </c>
      <c r="AD3319" s="5">
        <v>45</v>
      </c>
      <c r="AE3319" s="5">
        <v>42</v>
      </c>
      <c r="AF3319" s="5">
        <v>7</v>
      </c>
      <c r="AG3319" s="6">
        <v>16.666666666666668</v>
      </c>
      <c r="AH3319" s="6">
        <v>93.333333333333329</v>
      </c>
      <c r="AI3319" s="3">
        <v>34.482758620689658</v>
      </c>
      <c r="AJ3319" s="3">
        <v>87.878787878787875</v>
      </c>
    </row>
    <row r="3320" spans="1:36" hidden="1" x14ac:dyDescent="0.2">
      <c r="A3320" s="1" t="str">
        <f t="shared" si="51"/>
        <v>Kingston upon HullArab</v>
      </c>
      <c r="B3320" s="3" t="s">
        <v>66</v>
      </c>
      <c r="C3320" s="3" t="s">
        <v>803</v>
      </c>
      <c r="D3320" s="3" t="s">
        <v>699</v>
      </c>
      <c r="E3320" s="5">
        <v>1134</v>
      </c>
      <c r="F3320" s="5">
        <v>522</v>
      </c>
      <c r="G3320" s="5">
        <v>326</v>
      </c>
      <c r="H3320" s="5">
        <v>484</v>
      </c>
      <c r="I3320" s="5">
        <v>396</v>
      </c>
      <c r="J3320" s="5">
        <v>404</v>
      </c>
      <c r="K3320" s="5">
        <v>6</v>
      </c>
      <c r="L3320" s="5">
        <v>534</v>
      </c>
      <c r="M3320" s="5">
        <v>514</v>
      </c>
      <c r="N3320" s="5">
        <v>260</v>
      </c>
      <c r="O3320" s="6">
        <v>46.031746031746032</v>
      </c>
      <c r="P3320" s="6">
        <v>28.747795414462082</v>
      </c>
      <c r="Q3320" s="6">
        <v>42.680776014109348</v>
      </c>
      <c r="R3320" s="6">
        <v>34.920634920634917</v>
      </c>
      <c r="S3320" s="6">
        <v>35.626102292768962</v>
      </c>
      <c r="T3320" s="6">
        <v>0.52910052910052907</v>
      </c>
      <c r="U3320" s="6">
        <v>47.089947089947088</v>
      </c>
      <c r="V3320" s="6">
        <v>45.326278659611994</v>
      </c>
      <c r="W3320" s="6">
        <v>22.927689594356259</v>
      </c>
      <c r="X3320" s="5">
        <v>340</v>
      </c>
      <c r="Y3320" s="5">
        <v>213</v>
      </c>
      <c r="Z3320" s="5">
        <v>65</v>
      </c>
      <c r="AA3320" s="5">
        <v>157</v>
      </c>
      <c r="AB3320" s="5">
        <v>105</v>
      </c>
      <c r="AC3320" s="5">
        <v>34</v>
      </c>
      <c r="AD3320" s="5">
        <v>183</v>
      </c>
      <c r="AE3320" s="5">
        <v>108</v>
      </c>
      <c r="AF3320" s="5">
        <v>31</v>
      </c>
      <c r="AG3320" s="6">
        <v>28.703703703703702</v>
      </c>
      <c r="AH3320" s="6">
        <v>59.016393442622949</v>
      </c>
      <c r="AI3320" s="3">
        <v>32.38095238095238</v>
      </c>
      <c r="AJ3320" s="3">
        <v>66.878980891719749</v>
      </c>
    </row>
    <row r="3321" spans="1:36" hidden="1" x14ac:dyDescent="0.2">
      <c r="A3321" s="1" t="str">
        <f t="shared" si="51"/>
        <v>Kingston upon HullOther</v>
      </c>
      <c r="B3321" s="3" t="s">
        <v>66</v>
      </c>
      <c r="C3321" s="3" t="s">
        <v>803</v>
      </c>
      <c r="D3321" s="3" t="s">
        <v>718</v>
      </c>
      <c r="E3321" s="5">
        <v>1030</v>
      </c>
      <c r="F3321" s="5">
        <v>689</v>
      </c>
      <c r="G3321" s="5">
        <v>500</v>
      </c>
      <c r="H3321" s="5">
        <v>647</v>
      </c>
      <c r="I3321" s="5">
        <v>523</v>
      </c>
      <c r="J3321" s="5">
        <v>533</v>
      </c>
      <c r="K3321" s="5">
        <v>2</v>
      </c>
      <c r="L3321" s="5">
        <v>563</v>
      </c>
      <c r="M3321" s="5">
        <v>482</v>
      </c>
      <c r="N3321" s="5">
        <v>395</v>
      </c>
      <c r="O3321" s="6">
        <v>66.893203883495147</v>
      </c>
      <c r="P3321" s="6">
        <v>48.543689320388353</v>
      </c>
      <c r="Q3321" s="6">
        <v>62.815533980582522</v>
      </c>
      <c r="R3321" s="6">
        <v>50.776699029126213</v>
      </c>
      <c r="S3321" s="6">
        <v>51.747572815533978</v>
      </c>
      <c r="T3321" s="6">
        <v>0.1941747572815534</v>
      </c>
      <c r="U3321" s="6">
        <v>54.660194174757279</v>
      </c>
      <c r="V3321" s="6">
        <v>46.796116504854368</v>
      </c>
      <c r="W3321" s="6">
        <v>38.349514563106794</v>
      </c>
      <c r="X3321" s="5">
        <v>585</v>
      </c>
      <c r="Y3321" s="5">
        <v>421</v>
      </c>
      <c r="Z3321" s="5">
        <v>112</v>
      </c>
      <c r="AA3321" s="5">
        <v>367</v>
      </c>
      <c r="AB3321" s="5">
        <v>260</v>
      </c>
      <c r="AC3321" s="5">
        <v>79</v>
      </c>
      <c r="AD3321" s="5">
        <v>218</v>
      </c>
      <c r="AE3321" s="5">
        <v>161</v>
      </c>
      <c r="AF3321" s="5">
        <v>33</v>
      </c>
      <c r="AG3321" s="6">
        <v>20.496894409937887</v>
      </c>
      <c r="AH3321" s="6">
        <v>73.853211009174316</v>
      </c>
      <c r="AI3321" s="3">
        <v>30.384615384615383</v>
      </c>
      <c r="AJ3321" s="3">
        <v>70.844686648501366</v>
      </c>
    </row>
    <row r="3322" spans="1:36" x14ac:dyDescent="0.2">
      <c r="A3322" s="1" t="str">
        <f t="shared" si="51"/>
        <v>Kingston upon ThamesAll people</v>
      </c>
      <c r="B3322" s="3" t="s">
        <v>671</v>
      </c>
      <c r="C3322" s="3" t="s">
        <v>672</v>
      </c>
      <c r="D3322" s="3" t="s">
        <v>700</v>
      </c>
      <c r="E3322" s="5">
        <v>160060</v>
      </c>
      <c r="F3322" s="5">
        <v>0</v>
      </c>
      <c r="G3322" s="5">
        <v>1748</v>
      </c>
      <c r="H3322" s="5">
        <v>0</v>
      </c>
      <c r="I3322" s="5">
        <v>0</v>
      </c>
      <c r="J3322" s="5">
        <v>0</v>
      </c>
      <c r="K3322" s="5">
        <v>14390</v>
      </c>
      <c r="L3322" s="5">
        <v>2231</v>
      </c>
      <c r="M3322" s="5">
        <v>11544</v>
      </c>
      <c r="N3322" s="5">
        <v>0</v>
      </c>
      <c r="O3322" s="6">
        <v>0</v>
      </c>
      <c r="P3322" s="6">
        <v>1.0920904660752218</v>
      </c>
      <c r="Q3322" s="6">
        <v>0</v>
      </c>
      <c r="R3322" s="6">
        <v>0</v>
      </c>
      <c r="S3322" s="6">
        <v>0</v>
      </c>
      <c r="T3322" s="6">
        <v>8.9903786080219916</v>
      </c>
      <c r="U3322" s="6">
        <v>1.3938523053854806</v>
      </c>
      <c r="V3322" s="6">
        <v>7.2122953892290393</v>
      </c>
      <c r="W3322" s="6">
        <v>0</v>
      </c>
      <c r="X3322" s="5">
        <v>59783</v>
      </c>
      <c r="Y3322" s="5">
        <v>52811</v>
      </c>
      <c r="Z3322" s="5">
        <v>2167</v>
      </c>
      <c r="AA3322" s="5">
        <v>0</v>
      </c>
      <c r="AB3322" s="5">
        <v>0</v>
      </c>
      <c r="AC3322" s="5">
        <v>0</v>
      </c>
      <c r="AD3322" s="5">
        <v>59783</v>
      </c>
      <c r="AE3322" s="5">
        <v>52811</v>
      </c>
      <c r="AF3322" s="5">
        <v>2167</v>
      </c>
      <c r="AG3322" s="6">
        <v>4.1033118100395747</v>
      </c>
      <c r="AH3322" s="6">
        <v>88.337821788802842</v>
      </c>
      <c r="AI3322" s="6"/>
      <c r="AJ3322" s="6"/>
    </row>
    <row r="3323" spans="1:36" hidden="1" x14ac:dyDescent="0.2">
      <c r="A3323" s="1" t="str">
        <f t="shared" si="51"/>
        <v>Kingston upon ThamesWhite British</v>
      </c>
      <c r="B3323" s="3" t="s">
        <v>671</v>
      </c>
      <c r="C3323" s="3" t="s">
        <v>672</v>
      </c>
      <c r="D3323" s="3" t="s">
        <v>701</v>
      </c>
      <c r="E3323" s="5">
        <v>101015</v>
      </c>
      <c r="F3323" s="5">
        <v>0</v>
      </c>
      <c r="G3323" s="5">
        <v>768</v>
      </c>
      <c r="H3323" s="5">
        <v>0</v>
      </c>
      <c r="I3323" s="5">
        <v>0</v>
      </c>
      <c r="J3323" s="5">
        <v>0</v>
      </c>
      <c r="K3323" s="5">
        <v>7598</v>
      </c>
      <c r="L3323" s="5">
        <v>1380</v>
      </c>
      <c r="M3323" s="5">
        <v>7254</v>
      </c>
      <c r="N3323" s="5">
        <v>0</v>
      </c>
      <c r="O3323" s="6">
        <v>0</v>
      </c>
      <c r="P3323" s="6">
        <v>0.76028312626837602</v>
      </c>
      <c r="Q3323" s="6">
        <v>0</v>
      </c>
      <c r="R3323" s="6">
        <v>0</v>
      </c>
      <c r="S3323" s="6">
        <v>0</v>
      </c>
      <c r="T3323" s="6">
        <v>7.5216551997228134</v>
      </c>
      <c r="U3323" s="6">
        <v>1.3661337425134881</v>
      </c>
      <c r="V3323" s="6">
        <v>7.1811117160817703</v>
      </c>
      <c r="W3323" s="6">
        <v>0</v>
      </c>
      <c r="X3323" s="5">
        <v>35467</v>
      </c>
      <c r="Y3323" s="5">
        <v>32142</v>
      </c>
      <c r="Z3323" s="5">
        <v>1083</v>
      </c>
      <c r="AA3323" s="5">
        <v>0</v>
      </c>
      <c r="AB3323" s="5">
        <v>0</v>
      </c>
      <c r="AC3323" s="5">
        <v>0</v>
      </c>
      <c r="AD3323" s="5">
        <v>35467</v>
      </c>
      <c r="AE3323" s="5">
        <v>32142</v>
      </c>
      <c r="AF3323" s="5">
        <v>1083</v>
      </c>
      <c r="AG3323" s="6">
        <v>3.3694231846182565</v>
      </c>
      <c r="AH3323" s="6">
        <v>90.625088110074159</v>
      </c>
      <c r="AI3323" s="6"/>
      <c r="AJ3323" s="6"/>
    </row>
    <row r="3324" spans="1:36" hidden="1" x14ac:dyDescent="0.2">
      <c r="A3324" s="1" t="str">
        <f t="shared" si="51"/>
        <v>Kingston upon ThamesMinorities - all other than White British</v>
      </c>
      <c r="B3324" s="3" t="s">
        <v>671</v>
      </c>
      <c r="C3324" s="3" t="s">
        <v>672</v>
      </c>
      <c r="D3324" s="3" t="s">
        <v>702</v>
      </c>
      <c r="E3324" s="5">
        <v>59045</v>
      </c>
      <c r="F3324" s="5">
        <v>0</v>
      </c>
      <c r="G3324" s="5">
        <v>980</v>
      </c>
      <c r="H3324" s="5">
        <v>0</v>
      </c>
      <c r="I3324" s="5">
        <v>0</v>
      </c>
      <c r="J3324" s="5">
        <v>0</v>
      </c>
      <c r="K3324" s="5">
        <v>6792</v>
      </c>
      <c r="L3324" s="5">
        <v>851</v>
      </c>
      <c r="M3324" s="5">
        <v>4290</v>
      </c>
      <c r="N3324" s="5">
        <v>0</v>
      </c>
      <c r="O3324" s="6">
        <v>0</v>
      </c>
      <c r="P3324" s="6">
        <v>1.6597510373443984</v>
      </c>
      <c r="Q3324" s="6">
        <v>0</v>
      </c>
      <c r="R3324" s="6">
        <v>0</v>
      </c>
      <c r="S3324" s="6">
        <v>0</v>
      </c>
      <c r="T3324" s="6">
        <v>11.503090862901177</v>
      </c>
      <c r="U3324" s="6">
        <v>1.4412736048776358</v>
      </c>
      <c r="V3324" s="6">
        <v>7.2656448471504786</v>
      </c>
      <c r="W3324" s="6">
        <v>0</v>
      </c>
      <c r="X3324" s="5">
        <v>24316</v>
      </c>
      <c r="Y3324" s="5">
        <v>20669</v>
      </c>
      <c r="Z3324" s="5">
        <v>1084</v>
      </c>
      <c r="AA3324" s="5">
        <v>0</v>
      </c>
      <c r="AB3324" s="5">
        <v>0</v>
      </c>
      <c r="AC3324" s="5">
        <v>0</v>
      </c>
      <c r="AD3324" s="5">
        <v>24316</v>
      </c>
      <c r="AE3324" s="5">
        <v>20669</v>
      </c>
      <c r="AF3324" s="5">
        <v>1084</v>
      </c>
      <c r="AG3324" s="6">
        <v>5.2445691615462771</v>
      </c>
      <c r="AH3324" s="6">
        <v>85.00164500740253</v>
      </c>
      <c r="AI3324" s="6"/>
      <c r="AJ3324" s="6"/>
    </row>
    <row r="3325" spans="1:36" hidden="1" x14ac:dyDescent="0.2">
      <c r="A3325" s="1" t="str">
        <f t="shared" si="51"/>
        <v>Kingston upon ThamesWhite Irish</v>
      </c>
      <c r="B3325" s="3" t="s">
        <v>671</v>
      </c>
      <c r="C3325" s="3" t="s">
        <v>672</v>
      </c>
      <c r="D3325" s="3" t="s">
        <v>703</v>
      </c>
      <c r="E3325" s="5">
        <v>2718</v>
      </c>
      <c r="F3325" s="5">
        <v>0</v>
      </c>
      <c r="G3325" s="5">
        <v>21</v>
      </c>
      <c r="H3325" s="5">
        <v>0</v>
      </c>
      <c r="I3325" s="5">
        <v>0</v>
      </c>
      <c r="J3325" s="5">
        <v>0</v>
      </c>
      <c r="K3325" s="5">
        <v>194</v>
      </c>
      <c r="L3325" s="5">
        <v>48</v>
      </c>
      <c r="M3325" s="5">
        <v>209</v>
      </c>
      <c r="N3325" s="5">
        <v>0</v>
      </c>
      <c r="O3325" s="6">
        <v>0</v>
      </c>
      <c r="P3325" s="6">
        <v>0.77262693156732887</v>
      </c>
      <c r="Q3325" s="6">
        <v>0</v>
      </c>
      <c r="R3325" s="6">
        <v>0</v>
      </c>
      <c r="S3325" s="6">
        <v>0</v>
      </c>
      <c r="T3325" s="6">
        <v>7.1376011773362764</v>
      </c>
      <c r="U3325" s="6">
        <v>1.7660044150110374</v>
      </c>
      <c r="V3325" s="6">
        <v>7.6894775570272262</v>
      </c>
      <c r="W3325" s="6">
        <v>0</v>
      </c>
      <c r="X3325" s="5">
        <v>933</v>
      </c>
      <c r="Y3325" s="5">
        <v>857</v>
      </c>
      <c r="Z3325" s="5">
        <v>26</v>
      </c>
      <c r="AA3325" s="5">
        <v>0</v>
      </c>
      <c r="AB3325" s="5">
        <v>0</v>
      </c>
      <c r="AC3325" s="5">
        <v>0</v>
      </c>
      <c r="AD3325" s="5">
        <v>933</v>
      </c>
      <c r="AE3325" s="5">
        <v>857</v>
      </c>
      <c r="AF3325" s="5">
        <v>26</v>
      </c>
      <c r="AG3325" s="6">
        <v>3.0338389731621938</v>
      </c>
      <c r="AH3325" s="6">
        <v>91.854233654876737</v>
      </c>
      <c r="AI3325" s="6"/>
      <c r="AJ3325" s="6"/>
    </row>
    <row r="3326" spans="1:36" hidden="1" x14ac:dyDescent="0.2">
      <c r="A3326" s="1" t="str">
        <f t="shared" si="51"/>
        <v>Kingston upon ThamesWhite Gyspy or Irish Traveller</v>
      </c>
      <c r="B3326" s="3" t="s">
        <v>671</v>
      </c>
      <c r="C3326" s="3" t="s">
        <v>672</v>
      </c>
      <c r="D3326" s="3" t="s">
        <v>704</v>
      </c>
      <c r="E3326" s="5">
        <v>95</v>
      </c>
      <c r="F3326" s="5">
        <v>0</v>
      </c>
      <c r="G3326" s="5">
        <v>0</v>
      </c>
      <c r="H3326" s="5">
        <v>0</v>
      </c>
      <c r="I3326" s="5">
        <v>0</v>
      </c>
      <c r="J3326" s="5">
        <v>0</v>
      </c>
      <c r="K3326" s="5">
        <v>5</v>
      </c>
      <c r="L3326" s="5">
        <v>0</v>
      </c>
      <c r="M3326" s="5">
        <v>7</v>
      </c>
      <c r="N3326" s="5">
        <v>0</v>
      </c>
      <c r="O3326" s="6">
        <v>0</v>
      </c>
      <c r="P3326" s="6">
        <v>0</v>
      </c>
      <c r="Q3326" s="6">
        <v>0</v>
      </c>
      <c r="R3326" s="6">
        <v>0</v>
      </c>
      <c r="S3326" s="6">
        <v>0</v>
      </c>
      <c r="T3326" s="6">
        <v>5.2631578947368425</v>
      </c>
      <c r="U3326" s="6">
        <v>0</v>
      </c>
      <c r="V3326" s="6">
        <v>7.3684210526315788</v>
      </c>
      <c r="W3326" s="6">
        <v>0</v>
      </c>
      <c r="X3326" s="5">
        <v>28</v>
      </c>
      <c r="Y3326" s="5">
        <v>16</v>
      </c>
      <c r="Z3326" s="5">
        <v>3</v>
      </c>
      <c r="AA3326" s="5">
        <v>0</v>
      </c>
      <c r="AB3326" s="5">
        <v>0</v>
      </c>
      <c r="AC3326" s="5">
        <v>0</v>
      </c>
      <c r="AD3326" s="5">
        <v>28</v>
      </c>
      <c r="AE3326" s="5">
        <v>16</v>
      </c>
      <c r="AF3326" s="5">
        <v>3</v>
      </c>
      <c r="AG3326" s="6">
        <v>18.75</v>
      </c>
      <c r="AH3326" s="6">
        <v>57.142857142857146</v>
      </c>
      <c r="AI3326" s="6"/>
      <c r="AJ3326" s="6"/>
    </row>
    <row r="3327" spans="1:36" hidden="1" x14ac:dyDescent="0.2">
      <c r="A3327" s="1" t="str">
        <f t="shared" si="51"/>
        <v>Kingston upon ThamesWhite Other</v>
      </c>
      <c r="B3327" s="3" t="s">
        <v>671</v>
      </c>
      <c r="C3327" s="3" t="s">
        <v>672</v>
      </c>
      <c r="D3327" s="3" t="s">
        <v>705</v>
      </c>
      <c r="E3327" s="5">
        <v>15391</v>
      </c>
      <c r="F3327" s="5">
        <v>0</v>
      </c>
      <c r="G3327" s="5">
        <v>172</v>
      </c>
      <c r="H3327" s="5">
        <v>0</v>
      </c>
      <c r="I3327" s="5">
        <v>0</v>
      </c>
      <c r="J3327" s="5">
        <v>0</v>
      </c>
      <c r="K3327" s="5">
        <v>1500</v>
      </c>
      <c r="L3327" s="5">
        <v>267</v>
      </c>
      <c r="M3327" s="5">
        <v>1587</v>
      </c>
      <c r="N3327" s="5">
        <v>0</v>
      </c>
      <c r="O3327" s="6">
        <v>0</v>
      </c>
      <c r="P3327" s="6">
        <v>1.1175362224676759</v>
      </c>
      <c r="Q3327" s="6">
        <v>0</v>
      </c>
      <c r="R3327" s="6">
        <v>0</v>
      </c>
      <c r="S3327" s="6">
        <v>0</v>
      </c>
      <c r="T3327" s="6">
        <v>9.7459554284971741</v>
      </c>
      <c r="U3327" s="6">
        <v>1.7347800662724968</v>
      </c>
      <c r="V3327" s="6">
        <v>10.311220843350009</v>
      </c>
      <c r="W3327" s="6">
        <v>0</v>
      </c>
      <c r="X3327" s="5">
        <v>8166</v>
      </c>
      <c r="Y3327" s="5">
        <v>7351</v>
      </c>
      <c r="Z3327" s="5">
        <v>288</v>
      </c>
      <c r="AA3327" s="5">
        <v>0</v>
      </c>
      <c r="AB3327" s="5">
        <v>0</v>
      </c>
      <c r="AC3327" s="5">
        <v>0</v>
      </c>
      <c r="AD3327" s="5">
        <v>8166</v>
      </c>
      <c r="AE3327" s="5">
        <v>7351</v>
      </c>
      <c r="AF3327" s="5">
        <v>288</v>
      </c>
      <c r="AG3327" s="6">
        <v>3.9178343082573801</v>
      </c>
      <c r="AH3327" s="6">
        <v>90.019593436198875</v>
      </c>
      <c r="AI3327" s="6"/>
      <c r="AJ3327" s="6"/>
    </row>
    <row r="3328" spans="1:36" hidden="1" x14ac:dyDescent="0.2">
      <c r="A3328" s="1" t="str">
        <f t="shared" si="51"/>
        <v>Kingston upon ThamesMixed White and Black Caribbean</v>
      </c>
      <c r="B3328" s="3" t="s">
        <v>671</v>
      </c>
      <c r="C3328" s="3" t="s">
        <v>672</v>
      </c>
      <c r="D3328" s="3" t="s">
        <v>706</v>
      </c>
      <c r="E3328" s="5">
        <v>1238</v>
      </c>
      <c r="F3328" s="5">
        <v>0</v>
      </c>
      <c r="G3328" s="5">
        <v>37</v>
      </c>
      <c r="H3328" s="5">
        <v>0</v>
      </c>
      <c r="I3328" s="5">
        <v>0</v>
      </c>
      <c r="J3328" s="5">
        <v>0</v>
      </c>
      <c r="K3328" s="5">
        <v>149</v>
      </c>
      <c r="L3328" s="5">
        <v>24</v>
      </c>
      <c r="M3328" s="5">
        <v>77</v>
      </c>
      <c r="N3328" s="5">
        <v>0</v>
      </c>
      <c r="O3328" s="6">
        <v>0</v>
      </c>
      <c r="P3328" s="6">
        <v>2.9886914378029079</v>
      </c>
      <c r="Q3328" s="6">
        <v>0</v>
      </c>
      <c r="R3328" s="6">
        <v>0</v>
      </c>
      <c r="S3328" s="6">
        <v>0</v>
      </c>
      <c r="T3328" s="6">
        <v>12.035541195476576</v>
      </c>
      <c r="U3328" s="6">
        <v>1.938610662358643</v>
      </c>
      <c r="V3328" s="6">
        <v>6.219709208400646</v>
      </c>
      <c r="W3328" s="6">
        <v>0</v>
      </c>
      <c r="X3328" s="5">
        <v>272</v>
      </c>
      <c r="Y3328" s="5">
        <v>222</v>
      </c>
      <c r="Z3328" s="5">
        <v>26</v>
      </c>
      <c r="AA3328" s="5">
        <v>0</v>
      </c>
      <c r="AB3328" s="5">
        <v>0</v>
      </c>
      <c r="AC3328" s="5">
        <v>0</v>
      </c>
      <c r="AD3328" s="5">
        <v>272</v>
      </c>
      <c r="AE3328" s="5">
        <v>222</v>
      </c>
      <c r="AF3328" s="5">
        <v>26</v>
      </c>
      <c r="AG3328" s="6">
        <v>11.711711711711711</v>
      </c>
      <c r="AH3328" s="6">
        <v>81.617647058823536</v>
      </c>
      <c r="AI3328" s="6"/>
      <c r="AJ3328" s="6"/>
    </row>
    <row r="3329" spans="1:36" hidden="1" x14ac:dyDescent="0.2">
      <c r="A3329" s="1" t="str">
        <f t="shared" si="51"/>
        <v>Kingston upon ThamesMixed White and Black African</v>
      </c>
      <c r="B3329" s="3" t="s">
        <v>671</v>
      </c>
      <c r="C3329" s="3" t="s">
        <v>672</v>
      </c>
      <c r="D3329" s="3" t="s">
        <v>707</v>
      </c>
      <c r="E3329" s="5">
        <v>700</v>
      </c>
      <c r="F3329" s="5">
        <v>0</v>
      </c>
      <c r="G3329" s="5">
        <v>17</v>
      </c>
      <c r="H3329" s="5">
        <v>0</v>
      </c>
      <c r="I3329" s="5">
        <v>0</v>
      </c>
      <c r="J3329" s="5">
        <v>0</v>
      </c>
      <c r="K3329" s="5">
        <v>78</v>
      </c>
      <c r="L3329" s="5">
        <v>9</v>
      </c>
      <c r="M3329" s="5">
        <v>40</v>
      </c>
      <c r="N3329" s="5">
        <v>0</v>
      </c>
      <c r="O3329" s="6">
        <v>0</v>
      </c>
      <c r="P3329" s="6">
        <v>2.4285714285714284</v>
      </c>
      <c r="Q3329" s="6">
        <v>0</v>
      </c>
      <c r="R3329" s="6">
        <v>0</v>
      </c>
      <c r="S3329" s="6">
        <v>0</v>
      </c>
      <c r="T3329" s="6">
        <v>11.142857142857142</v>
      </c>
      <c r="U3329" s="6">
        <v>1.2857142857142858</v>
      </c>
      <c r="V3329" s="6">
        <v>5.7142857142857144</v>
      </c>
      <c r="W3329" s="6">
        <v>0</v>
      </c>
      <c r="X3329" s="5">
        <v>155</v>
      </c>
      <c r="Y3329" s="5">
        <v>130</v>
      </c>
      <c r="Z3329" s="5">
        <v>8</v>
      </c>
      <c r="AA3329" s="5">
        <v>0</v>
      </c>
      <c r="AB3329" s="5">
        <v>0</v>
      </c>
      <c r="AC3329" s="5">
        <v>0</v>
      </c>
      <c r="AD3329" s="5">
        <v>155</v>
      </c>
      <c r="AE3329" s="5">
        <v>130</v>
      </c>
      <c r="AF3329" s="5">
        <v>8</v>
      </c>
      <c r="AG3329" s="6">
        <v>6.1538461538461542</v>
      </c>
      <c r="AH3329" s="6">
        <v>83.870967741935488</v>
      </c>
      <c r="AI3329" s="6"/>
      <c r="AJ3329" s="6"/>
    </row>
    <row r="3330" spans="1:36" hidden="1" x14ac:dyDescent="0.2">
      <c r="A3330" s="1" t="str">
        <f t="shared" ref="A3330:A3393" si="52">C3330&amp;D3330</f>
        <v>Kingston upon ThamesMixed White and Asian</v>
      </c>
      <c r="B3330" s="3" t="s">
        <v>671</v>
      </c>
      <c r="C3330" s="3" t="s">
        <v>672</v>
      </c>
      <c r="D3330" s="3" t="s">
        <v>708</v>
      </c>
      <c r="E3330" s="5">
        <v>2500</v>
      </c>
      <c r="F3330" s="5">
        <v>0</v>
      </c>
      <c r="G3330" s="5">
        <v>22</v>
      </c>
      <c r="H3330" s="5">
        <v>0</v>
      </c>
      <c r="I3330" s="5">
        <v>0</v>
      </c>
      <c r="J3330" s="5">
        <v>0</v>
      </c>
      <c r="K3330" s="5">
        <v>232</v>
      </c>
      <c r="L3330" s="5">
        <v>24</v>
      </c>
      <c r="M3330" s="5">
        <v>167</v>
      </c>
      <c r="N3330" s="5">
        <v>0</v>
      </c>
      <c r="O3330" s="6">
        <v>0</v>
      </c>
      <c r="P3330" s="6">
        <v>0.88</v>
      </c>
      <c r="Q3330" s="6">
        <v>0</v>
      </c>
      <c r="R3330" s="6">
        <v>0</v>
      </c>
      <c r="S3330" s="6">
        <v>0</v>
      </c>
      <c r="T3330" s="6">
        <v>9.2799999999999994</v>
      </c>
      <c r="U3330" s="6">
        <v>0.96</v>
      </c>
      <c r="V3330" s="6">
        <v>6.68</v>
      </c>
      <c r="W3330" s="6">
        <v>0</v>
      </c>
      <c r="X3330" s="5">
        <v>621</v>
      </c>
      <c r="Y3330" s="5">
        <v>529</v>
      </c>
      <c r="Z3330" s="5">
        <v>24</v>
      </c>
      <c r="AA3330" s="5">
        <v>0</v>
      </c>
      <c r="AB3330" s="5">
        <v>0</v>
      </c>
      <c r="AC3330" s="5">
        <v>0</v>
      </c>
      <c r="AD3330" s="5">
        <v>621</v>
      </c>
      <c r="AE3330" s="5">
        <v>529</v>
      </c>
      <c r="AF3330" s="5">
        <v>24</v>
      </c>
      <c r="AG3330" s="6">
        <v>4.5368620037807181</v>
      </c>
      <c r="AH3330" s="6">
        <v>85.18518518518519</v>
      </c>
      <c r="AI3330" s="6"/>
      <c r="AJ3330" s="6"/>
    </row>
    <row r="3331" spans="1:36" hidden="1" x14ac:dyDescent="0.2">
      <c r="A3331" s="1" t="str">
        <f t="shared" si="52"/>
        <v>Kingston upon ThamesMixed Other</v>
      </c>
      <c r="B3331" s="3" t="s">
        <v>671</v>
      </c>
      <c r="C3331" s="3" t="s">
        <v>672</v>
      </c>
      <c r="D3331" s="3" t="s">
        <v>709</v>
      </c>
      <c r="E3331" s="5">
        <v>1831</v>
      </c>
      <c r="F3331" s="5">
        <v>0</v>
      </c>
      <c r="G3331" s="5">
        <v>30</v>
      </c>
      <c r="H3331" s="5">
        <v>0</v>
      </c>
      <c r="I3331" s="5">
        <v>0</v>
      </c>
      <c r="J3331" s="5">
        <v>0</v>
      </c>
      <c r="K3331" s="5">
        <v>185</v>
      </c>
      <c r="L3331" s="5">
        <v>32</v>
      </c>
      <c r="M3331" s="5">
        <v>154</v>
      </c>
      <c r="N3331" s="5">
        <v>0</v>
      </c>
      <c r="O3331" s="6">
        <v>0</v>
      </c>
      <c r="P3331" s="6">
        <v>1.6384489350081923</v>
      </c>
      <c r="Q3331" s="6">
        <v>0</v>
      </c>
      <c r="R3331" s="6">
        <v>0</v>
      </c>
      <c r="S3331" s="6">
        <v>0</v>
      </c>
      <c r="T3331" s="6">
        <v>10.103768432550519</v>
      </c>
      <c r="U3331" s="6">
        <v>1.7476788640087384</v>
      </c>
      <c r="V3331" s="6">
        <v>8.410704533042054</v>
      </c>
      <c r="W3331" s="6">
        <v>0</v>
      </c>
      <c r="X3331" s="5">
        <v>510</v>
      </c>
      <c r="Y3331" s="5">
        <v>454</v>
      </c>
      <c r="Z3331" s="5">
        <v>30</v>
      </c>
      <c r="AA3331" s="5">
        <v>0</v>
      </c>
      <c r="AB3331" s="5">
        <v>0</v>
      </c>
      <c r="AC3331" s="5">
        <v>0</v>
      </c>
      <c r="AD3331" s="5">
        <v>510</v>
      </c>
      <c r="AE3331" s="5">
        <v>454</v>
      </c>
      <c r="AF3331" s="5">
        <v>30</v>
      </c>
      <c r="AG3331" s="6">
        <v>6.607929515418502</v>
      </c>
      <c r="AH3331" s="6">
        <v>89.019607843137251</v>
      </c>
      <c r="AI3331" s="6"/>
      <c r="AJ3331" s="6"/>
    </row>
    <row r="3332" spans="1:36" hidden="1" x14ac:dyDescent="0.2">
      <c r="A3332" s="1" t="str">
        <f t="shared" si="52"/>
        <v>Kingston upon ThamesIndian</v>
      </c>
      <c r="B3332" s="3" t="s">
        <v>671</v>
      </c>
      <c r="C3332" s="3" t="s">
        <v>672</v>
      </c>
      <c r="D3332" s="3" t="s">
        <v>710</v>
      </c>
      <c r="E3332" s="5">
        <v>6325</v>
      </c>
      <c r="F3332" s="5">
        <v>0</v>
      </c>
      <c r="G3332" s="5">
        <v>38</v>
      </c>
      <c r="H3332" s="5">
        <v>0</v>
      </c>
      <c r="I3332" s="5">
        <v>0</v>
      </c>
      <c r="J3332" s="5">
        <v>0</v>
      </c>
      <c r="K3332" s="5">
        <v>866</v>
      </c>
      <c r="L3332" s="5">
        <v>75</v>
      </c>
      <c r="M3332" s="5">
        <v>401</v>
      </c>
      <c r="N3332" s="5">
        <v>0</v>
      </c>
      <c r="O3332" s="6">
        <v>0</v>
      </c>
      <c r="P3332" s="6">
        <v>0.60079051383399207</v>
      </c>
      <c r="Q3332" s="6">
        <v>0</v>
      </c>
      <c r="R3332" s="6">
        <v>0</v>
      </c>
      <c r="S3332" s="6">
        <v>0</v>
      </c>
      <c r="T3332" s="6">
        <v>13.691699604743082</v>
      </c>
      <c r="U3332" s="6">
        <v>1.1857707509881423</v>
      </c>
      <c r="V3332" s="6">
        <v>6.3399209486166006</v>
      </c>
      <c r="W3332" s="6">
        <v>0</v>
      </c>
      <c r="X3332" s="5">
        <v>2614</v>
      </c>
      <c r="Y3332" s="5">
        <v>2349</v>
      </c>
      <c r="Z3332" s="5">
        <v>90</v>
      </c>
      <c r="AA3332" s="5">
        <v>0</v>
      </c>
      <c r="AB3332" s="5">
        <v>0</v>
      </c>
      <c r="AC3332" s="5">
        <v>0</v>
      </c>
      <c r="AD3332" s="5">
        <v>2614</v>
      </c>
      <c r="AE3332" s="5">
        <v>2349</v>
      </c>
      <c r="AF3332" s="5">
        <v>90</v>
      </c>
      <c r="AG3332" s="6">
        <v>3.8314176245210727</v>
      </c>
      <c r="AH3332" s="6">
        <v>89.862280030604438</v>
      </c>
      <c r="AI3332" s="6"/>
      <c r="AJ3332" s="6"/>
    </row>
    <row r="3333" spans="1:36" hidden="1" x14ac:dyDescent="0.2">
      <c r="A3333" s="1" t="str">
        <f t="shared" si="52"/>
        <v>Kingston upon ThamesPakistani</v>
      </c>
      <c r="B3333" s="3" t="s">
        <v>671</v>
      </c>
      <c r="C3333" s="3" t="s">
        <v>672</v>
      </c>
      <c r="D3333" s="3" t="s">
        <v>711</v>
      </c>
      <c r="E3333" s="5">
        <v>3009</v>
      </c>
      <c r="F3333" s="5">
        <v>0</v>
      </c>
      <c r="G3333" s="5">
        <v>31</v>
      </c>
      <c r="H3333" s="5">
        <v>0</v>
      </c>
      <c r="I3333" s="5">
        <v>0</v>
      </c>
      <c r="J3333" s="5">
        <v>0</v>
      </c>
      <c r="K3333" s="5">
        <v>492</v>
      </c>
      <c r="L3333" s="5">
        <v>24</v>
      </c>
      <c r="M3333" s="5">
        <v>91</v>
      </c>
      <c r="N3333" s="5">
        <v>0</v>
      </c>
      <c r="O3333" s="6">
        <v>0</v>
      </c>
      <c r="P3333" s="6">
        <v>1.030242605516783</v>
      </c>
      <c r="Q3333" s="6">
        <v>0</v>
      </c>
      <c r="R3333" s="6">
        <v>0</v>
      </c>
      <c r="S3333" s="6">
        <v>0</v>
      </c>
      <c r="T3333" s="6">
        <v>16.350947158524427</v>
      </c>
      <c r="U3333" s="6">
        <v>0.79760717846460616</v>
      </c>
      <c r="V3333" s="6">
        <v>3.0242605516782985</v>
      </c>
      <c r="W3333" s="6">
        <v>0</v>
      </c>
      <c r="X3333" s="5">
        <v>1136</v>
      </c>
      <c r="Y3333" s="5">
        <v>843</v>
      </c>
      <c r="Z3333" s="5">
        <v>68</v>
      </c>
      <c r="AA3333" s="5">
        <v>0</v>
      </c>
      <c r="AB3333" s="5">
        <v>0</v>
      </c>
      <c r="AC3333" s="5">
        <v>0</v>
      </c>
      <c r="AD3333" s="5">
        <v>1136</v>
      </c>
      <c r="AE3333" s="5">
        <v>843</v>
      </c>
      <c r="AF3333" s="5">
        <v>68</v>
      </c>
      <c r="AG3333" s="6">
        <v>8.0664294187425867</v>
      </c>
      <c r="AH3333" s="6">
        <v>74.207746478873233</v>
      </c>
      <c r="AI3333" s="6"/>
      <c r="AJ3333" s="6"/>
    </row>
    <row r="3334" spans="1:36" hidden="1" x14ac:dyDescent="0.2">
      <c r="A3334" s="1" t="str">
        <f t="shared" si="52"/>
        <v>Kingston upon ThamesBangladeshi</v>
      </c>
      <c r="B3334" s="3" t="s">
        <v>671</v>
      </c>
      <c r="C3334" s="3" t="s">
        <v>672</v>
      </c>
      <c r="D3334" s="3" t="s">
        <v>712</v>
      </c>
      <c r="E3334" s="5">
        <v>892</v>
      </c>
      <c r="F3334" s="5">
        <v>0</v>
      </c>
      <c r="G3334" s="5">
        <v>5</v>
      </c>
      <c r="H3334" s="5">
        <v>0</v>
      </c>
      <c r="I3334" s="5">
        <v>0</v>
      </c>
      <c r="J3334" s="5">
        <v>0</v>
      </c>
      <c r="K3334" s="5">
        <v>77</v>
      </c>
      <c r="L3334" s="5">
        <v>7</v>
      </c>
      <c r="M3334" s="5">
        <v>78</v>
      </c>
      <c r="N3334" s="5">
        <v>0</v>
      </c>
      <c r="O3334" s="6">
        <v>0</v>
      </c>
      <c r="P3334" s="6">
        <v>0.5605381165919282</v>
      </c>
      <c r="Q3334" s="6">
        <v>0</v>
      </c>
      <c r="R3334" s="6">
        <v>0</v>
      </c>
      <c r="S3334" s="6">
        <v>0</v>
      </c>
      <c r="T3334" s="6">
        <v>8.6322869955156953</v>
      </c>
      <c r="U3334" s="6">
        <v>0.7847533632286996</v>
      </c>
      <c r="V3334" s="6">
        <v>8.7443946188340806</v>
      </c>
      <c r="W3334" s="6">
        <v>0</v>
      </c>
      <c r="X3334" s="5">
        <v>348</v>
      </c>
      <c r="Y3334" s="5">
        <v>274</v>
      </c>
      <c r="Z3334" s="5">
        <v>11</v>
      </c>
      <c r="AA3334" s="5">
        <v>0</v>
      </c>
      <c r="AB3334" s="5">
        <v>0</v>
      </c>
      <c r="AC3334" s="5">
        <v>0</v>
      </c>
      <c r="AD3334" s="5">
        <v>348</v>
      </c>
      <c r="AE3334" s="5">
        <v>274</v>
      </c>
      <c r="AF3334" s="5">
        <v>11</v>
      </c>
      <c r="AG3334" s="6">
        <v>4.0145985401459852</v>
      </c>
      <c r="AH3334" s="6">
        <v>78.735632183908052</v>
      </c>
      <c r="AI3334" s="6"/>
      <c r="AJ3334" s="6"/>
    </row>
    <row r="3335" spans="1:36" hidden="1" x14ac:dyDescent="0.2">
      <c r="A3335" s="1" t="str">
        <f t="shared" si="52"/>
        <v>Kingston upon ThamesChinese</v>
      </c>
      <c r="B3335" s="3" t="s">
        <v>671</v>
      </c>
      <c r="C3335" s="3" t="s">
        <v>672</v>
      </c>
      <c r="D3335" s="3" t="s">
        <v>713</v>
      </c>
      <c r="E3335" s="5">
        <v>2883</v>
      </c>
      <c r="F3335" s="5">
        <v>0</v>
      </c>
      <c r="G3335" s="5">
        <v>38</v>
      </c>
      <c r="H3335" s="5">
        <v>0</v>
      </c>
      <c r="I3335" s="5">
        <v>0</v>
      </c>
      <c r="J3335" s="5">
        <v>0</v>
      </c>
      <c r="K3335" s="5">
        <v>233</v>
      </c>
      <c r="L3335" s="5">
        <v>68</v>
      </c>
      <c r="M3335" s="5">
        <v>281</v>
      </c>
      <c r="N3335" s="5">
        <v>0</v>
      </c>
      <c r="O3335" s="6">
        <v>0</v>
      </c>
      <c r="P3335" s="6">
        <v>1.3180714533472078</v>
      </c>
      <c r="Q3335" s="6">
        <v>0</v>
      </c>
      <c r="R3335" s="6">
        <v>0</v>
      </c>
      <c r="S3335" s="6">
        <v>0</v>
      </c>
      <c r="T3335" s="6">
        <v>8.0818591744710364</v>
      </c>
      <c r="U3335" s="6">
        <v>2.3586541796739509</v>
      </c>
      <c r="V3335" s="6">
        <v>9.7467915365938254</v>
      </c>
      <c r="W3335" s="6">
        <v>0</v>
      </c>
      <c r="X3335" s="5">
        <v>1154</v>
      </c>
      <c r="Y3335" s="5">
        <v>1032</v>
      </c>
      <c r="Z3335" s="5">
        <v>36</v>
      </c>
      <c r="AA3335" s="5">
        <v>0</v>
      </c>
      <c r="AB3335" s="5">
        <v>0</v>
      </c>
      <c r="AC3335" s="5">
        <v>0</v>
      </c>
      <c r="AD3335" s="5">
        <v>1154</v>
      </c>
      <c r="AE3335" s="5">
        <v>1032</v>
      </c>
      <c r="AF3335" s="5">
        <v>36</v>
      </c>
      <c r="AG3335" s="6">
        <v>3.4883720930232558</v>
      </c>
      <c r="AH3335" s="6">
        <v>89.428076256499139</v>
      </c>
      <c r="AI3335" s="6"/>
      <c r="AJ3335" s="6"/>
    </row>
    <row r="3336" spans="1:36" hidden="1" x14ac:dyDescent="0.2">
      <c r="A3336" s="1" t="str">
        <f t="shared" si="52"/>
        <v>Kingston upon ThamesAsian Other</v>
      </c>
      <c r="B3336" s="3" t="s">
        <v>671</v>
      </c>
      <c r="C3336" s="3" t="s">
        <v>672</v>
      </c>
      <c r="D3336" s="3" t="s">
        <v>714</v>
      </c>
      <c r="E3336" s="5">
        <v>13043</v>
      </c>
      <c r="F3336" s="5">
        <v>0</v>
      </c>
      <c r="G3336" s="5">
        <v>304</v>
      </c>
      <c r="H3336" s="5">
        <v>0</v>
      </c>
      <c r="I3336" s="5">
        <v>0</v>
      </c>
      <c r="J3336" s="5">
        <v>0</v>
      </c>
      <c r="K3336" s="5">
        <v>1559</v>
      </c>
      <c r="L3336" s="5">
        <v>101</v>
      </c>
      <c r="M3336" s="5">
        <v>598</v>
      </c>
      <c r="N3336" s="5">
        <v>0</v>
      </c>
      <c r="O3336" s="6">
        <v>0</v>
      </c>
      <c r="P3336" s="6">
        <v>2.3307521275780112</v>
      </c>
      <c r="Q3336" s="6">
        <v>0</v>
      </c>
      <c r="R3336" s="6">
        <v>0</v>
      </c>
      <c r="S3336" s="6">
        <v>0</v>
      </c>
      <c r="T3336" s="6">
        <v>11.952771601625393</v>
      </c>
      <c r="U3336" s="6">
        <v>0.77436172659664193</v>
      </c>
      <c r="V3336" s="6">
        <v>4.5848347772751668</v>
      </c>
      <c r="W3336" s="6">
        <v>0</v>
      </c>
      <c r="X3336" s="5">
        <v>5252</v>
      </c>
      <c r="Y3336" s="5">
        <v>4098</v>
      </c>
      <c r="Z3336" s="5">
        <v>224</v>
      </c>
      <c r="AA3336" s="5">
        <v>0</v>
      </c>
      <c r="AB3336" s="5">
        <v>0</v>
      </c>
      <c r="AC3336" s="5">
        <v>0</v>
      </c>
      <c r="AD3336" s="5">
        <v>5252</v>
      </c>
      <c r="AE3336" s="5">
        <v>4098</v>
      </c>
      <c r="AF3336" s="5">
        <v>224</v>
      </c>
      <c r="AG3336" s="6">
        <v>5.4660810151293315</v>
      </c>
      <c r="AH3336" s="6">
        <v>78.027418126428032</v>
      </c>
      <c r="AI3336" s="6"/>
      <c r="AJ3336" s="6"/>
    </row>
    <row r="3337" spans="1:36" hidden="1" x14ac:dyDescent="0.2">
      <c r="A3337" s="1" t="str">
        <f t="shared" si="52"/>
        <v>Kingston upon ThamesBlack African</v>
      </c>
      <c r="B3337" s="3" t="s">
        <v>671</v>
      </c>
      <c r="C3337" s="3" t="s">
        <v>672</v>
      </c>
      <c r="D3337" s="3" t="s">
        <v>715</v>
      </c>
      <c r="E3337" s="5">
        <v>2616</v>
      </c>
      <c r="F3337" s="5">
        <v>0</v>
      </c>
      <c r="G3337" s="5">
        <v>134</v>
      </c>
      <c r="H3337" s="5">
        <v>0</v>
      </c>
      <c r="I3337" s="5">
        <v>0</v>
      </c>
      <c r="J3337" s="5">
        <v>0</v>
      </c>
      <c r="K3337" s="5">
        <v>386</v>
      </c>
      <c r="L3337" s="5">
        <v>67</v>
      </c>
      <c r="M3337" s="5">
        <v>207</v>
      </c>
      <c r="N3337" s="5">
        <v>0</v>
      </c>
      <c r="O3337" s="6">
        <v>0</v>
      </c>
      <c r="P3337" s="6">
        <v>5.1223241590214066</v>
      </c>
      <c r="Q3337" s="6">
        <v>0</v>
      </c>
      <c r="R3337" s="6">
        <v>0</v>
      </c>
      <c r="S3337" s="6">
        <v>0</v>
      </c>
      <c r="T3337" s="6">
        <v>14.755351681957187</v>
      </c>
      <c r="U3337" s="6">
        <v>2.5611620795107033</v>
      </c>
      <c r="V3337" s="6">
        <v>7.9128440366972477</v>
      </c>
      <c r="W3337" s="6">
        <v>0</v>
      </c>
      <c r="X3337" s="5">
        <v>935</v>
      </c>
      <c r="Y3337" s="5">
        <v>796</v>
      </c>
      <c r="Z3337" s="5">
        <v>90</v>
      </c>
      <c r="AA3337" s="5">
        <v>0</v>
      </c>
      <c r="AB3337" s="5">
        <v>0</v>
      </c>
      <c r="AC3337" s="5">
        <v>0</v>
      </c>
      <c r="AD3337" s="5">
        <v>935</v>
      </c>
      <c r="AE3337" s="5">
        <v>796</v>
      </c>
      <c r="AF3337" s="5">
        <v>90</v>
      </c>
      <c r="AG3337" s="6">
        <v>11.306532663316583</v>
      </c>
      <c r="AH3337" s="6">
        <v>85.133689839572199</v>
      </c>
      <c r="AI3337" s="6"/>
      <c r="AJ3337" s="6"/>
    </row>
    <row r="3338" spans="1:36" hidden="1" x14ac:dyDescent="0.2">
      <c r="A3338" s="1" t="str">
        <f t="shared" si="52"/>
        <v>Kingston upon ThamesBlack Caribbean</v>
      </c>
      <c r="B3338" s="3" t="s">
        <v>671</v>
      </c>
      <c r="C3338" s="3" t="s">
        <v>672</v>
      </c>
      <c r="D3338" s="3" t="s">
        <v>716</v>
      </c>
      <c r="E3338" s="5">
        <v>1027</v>
      </c>
      <c r="F3338" s="5">
        <v>0</v>
      </c>
      <c r="G3338" s="5">
        <v>28</v>
      </c>
      <c r="H3338" s="5">
        <v>0</v>
      </c>
      <c r="I3338" s="5">
        <v>0</v>
      </c>
      <c r="J3338" s="5">
        <v>0</v>
      </c>
      <c r="K3338" s="5">
        <v>146</v>
      </c>
      <c r="L3338" s="5">
        <v>33</v>
      </c>
      <c r="M3338" s="5">
        <v>70</v>
      </c>
      <c r="N3338" s="5">
        <v>0</v>
      </c>
      <c r="O3338" s="6">
        <v>0</v>
      </c>
      <c r="P3338" s="6">
        <v>2.7263875365141188</v>
      </c>
      <c r="Q3338" s="6">
        <v>0</v>
      </c>
      <c r="R3338" s="6">
        <v>0</v>
      </c>
      <c r="S3338" s="6">
        <v>0</v>
      </c>
      <c r="T3338" s="6">
        <v>14.216163583252191</v>
      </c>
      <c r="U3338" s="6">
        <v>3.2132424537487827</v>
      </c>
      <c r="V3338" s="6">
        <v>6.8159688412852972</v>
      </c>
      <c r="W3338" s="6">
        <v>0</v>
      </c>
      <c r="X3338" s="5">
        <v>411</v>
      </c>
      <c r="Y3338" s="5">
        <v>373</v>
      </c>
      <c r="Z3338" s="5">
        <v>38</v>
      </c>
      <c r="AA3338" s="5">
        <v>0</v>
      </c>
      <c r="AB3338" s="5">
        <v>0</v>
      </c>
      <c r="AC3338" s="5">
        <v>0</v>
      </c>
      <c r="AD3338" s="5">
        <v>411</v>
      </c>
      <c r="AE3338" s="5">
        <v>373</v>
      </c>
      <c r="AF3338" s="5">
        <v>38</v>
      </c>
      <c r="AG3338" s="6">
        <v>10.187667560321715</v>
      </c>
      <c r="AH3338" s="6">
        <v>90.754257907542581</v>
      </c>
      <c r="AI3338" s="6"/>
      <c r="AJ3338" s="6"/>
    </row>
    <row r="3339" spans="1:36" hidden="1" x14ac:dyDescent="0.2">
      <c r="A3339" s="1" t="str">
        <f t="shared" si="52"/>
        <v>Kingston upon ThamesBlack Other</v>
      </c>
      <c r="B3339" s="3" t="s">
        <v>671</v>
      </c>
      <c r="C3339" s="3" t="s">
        <v>672</v>
      </c>
      <c r="D3339" s="3" t="s">
        <v>717</v>
      </c>
      <c r="E3339" s="5">
        <v>378</v>
      </c>
      <c r="F3339" s="5">
        <v>0</v>
      </c>
      <c r="G3339" s="5">
        <v>16</v>
      </c>
      <c r="H3339" s="5">
        <v>0</v>
      </c>
      <c r="I3339" s="5">
        <v>0</v>
      </c>
      <c r="J3339" s="5">
        <v>0</v>
      </c>
      <c r="K3339" s="5">
        <v>52</v>
      </c>
      <c r="L3339" s="5">
        <v>8</v>
      </c>
      <c r="M3339" s="5">
        <v>19</v>
      </c>
      <c r="N3339" s="5">
        <v>0</v>
      </c>
      <c r="O3339" s="6">
        <v>0</v>
      </c>
      <c r="P3339" s="6">
        <v>4.2328042328042326</v>
      </c>
      <c r="Q3339" s="6">
        <v>0</v>
      </c>
      <c r="R3339" s="6">
        <v>0</v>
      </c>
      <c r="S3339" s="6">
        <v>0</v>
      </c>
      <c r="T3339" s="6">
        <v>13.756613756613756</v>
      </c>
      <c r="U3339" s="6">
        <v>2.1164021164021163</v>
      </c>
      <c r="V3339" s="6">
        <v>5.0264550264550261</v>
      </c>
      <c r="W3339" s="6">
        <v>0</v>
      </c>
      <c r="X3339" s="5">
        <v>134</v>
      </c>
      <c r="Y3339" s="5">
        <v>113</v>
      </c>
      <c r="Z3339" s="5">
        <v>6</v>
      </c>
      <c r="AA3339" s="5">
        <v>0</v>
      </c>
      <c r="AB3339" s="5">
        <v>0</v>
      </c>
      <c r="AC3339" s="5">
        <v>0</v>
      </c>
      <c r="AD3339" s="5">
        <v>134</v>
      </c>
      <c r="AE3339" s="5">
        <v>113</v>
      </c>
      <c r="AF3339" s="5">
        <v>6</v>
      </c>
      <c r="AG3339" s="6">
        <v>5.3097345132743365</v>
      </c>
      <c r="AH3339" s="6">
        <v>84.328358208955223</v>
      </c>
      <c r="AI3339" s="6"/>
      <c r="AJ3339" s="6"/>
    </row>
    <row r="3340" spans="1:36" hidden="1" x14ac:dyDescent="0.2">
      <c r="A3340" s="1" t="str">
        <f t="shared" si="52"/>
        <v>Kingston upon ThamesArab</v>
      </c>
      <c r="B3340" s="3" t="s">
        <v>671</v>
      </c>
      <c r="C3340" s="3" t="s">
        <v>672</v>
      </c>
      <c r="D3340" s="3" t="s">
        <v>699</v>
      </c>
      <c r="E3340" s="5">
        <v>2439</v>
      </c>
      <c r="F3340" s="5">
        <v>0</v>
      </c>
      <c r="G3340" s="5">
        <v>30</v>
      </c>
      <c r="H3340" s="5">
        <v>0</v>
      </c>
      <c r="I3340" s="5">
        <v>0</v>
      </c>
      <c r="J3340" s="5">
        <v>0</v>
      </c>
      <c r="K3340" s="5">
        <v>428</v>
      </c>
      <c r="L3340" s="5">
        <v>25</v>
      </c>
      <c r="M3340" s="5">
        <v>144</v>
      </c>
      <c r="N3340" s="5">
        <v>0</v>
      </c>
      <c r="O3340" s="6">
        <v>0</v>
      </c>
      <c r="P3340" s="6">
        <v>1.2300123001230012</v>
      </c>
      <c r="Q3340" s="6">
        <v>0</v>
      </c>
      <c r="R3340" s="6">
        <v>0</v>
      </c>
      <c r="S3340" s="6">
        <v>0</v>
      </c>
      <c r="T3340" s="6">
        <v>17.548175481754818</v>
      </c>
      <c r="U3340" s="6">
        <v>1.0250102501025011</v>
      </c>
      <c r="V3340" s="6">
        <v>5.9040590405904059</v>
      </c>
      <c r="W3340" s="6">
        <v>0</v>
      </c>
      <c r="X3340" s="5">
        <v>845</v>
      </c>
      <c r="Y3340" s="5">
        <v>601</v>
      </c>
      <c r="Z3340" s="5">
        <v>64</v>
      </c>
      <c r="AA3340" s="5">
        <v>0</v>
      </c>
      <c r="AB3340" s="5">
        <v>0</v>
      </c>
      <c r="AC3340" s="5">
        <v>0</v>
      </c>
      <c r="AD3340" s="5">
        <v>845</v>
      </c>
      <c r="AE3340" s="5">
        <v>601</v>
      </c>
      <c r="AF3340" s="5">
        <v>64</v>
      </c>
      <c r="AG3340" s="6">
        <v>10.648918469217969</v>
      </c>
      <c r="AH3340" s="6">
        <v>71.124260355029591</v>
      </c>
      <c r="AI3340" s="6"/>
      <c r="AJ3340" s="6"/>
    </row>
    <row r="3341" spans="1:36" hidden="1" x14ac:dyDescent="0.2">
      <c r="A3341" s="1" t="str">
        <f t="shared" si="52"/>
        <v>Kingston upon ThamesOther</v>
      </c>
      <c r="B3341" s="3" t="s">
        <v>671</v>
      </c>
      <c r="C3341" s="3" t="s">
        <v>672</v>
      </c>
      <c r="D3341" s="3" t="s">
        <v>718</v>
      </c>
      <c r="E3341" s="5">
        <v>1960</v>
      </c>
      <c r="F3341" s="5">
        <v>0</v>
      </c>
      <c r="G3341" s="5">
        <v>57</v>
      </c>
      <c r="H3341" s="5">
        <v>0</v>
      </c>
      <c r="I3341" s="5">
        <v>0</v>
      </c>
      <c r="J3341" s="5">
        <v>0</v>
      </c>
      <c r="K3341" s="5">
        <v>210</v>
      </c>
      <c r="L3341" s="5">
        <v>39</v>
      </c>
      <c r="M3341" s="5">
        <v>160</v>
      </c>
      <c r="N3341" s="5">
        <v>0</v>
      </c>
      <c r="O3341" s="6">
        <v>0</v>
      </c>
      <c r="P3341" s="6">
        <v>2.9081632653061225</v>
      </c>
      <c r="Q3341" s="6">
        <v>0</v>
      </c>
      <c r="R3341" s="6">
        <v>0</v>
      </c>
      <c r="S3341" s="6">
        <v>0</v>
      </c>
      <c r="T3341" s="6">
        <v>10.714285714285714</v>
      </c>
      <c r="U3341" s="6">
        <v>1.989795918367347</v>
      </c>
      <c r="V3341" s="6">
        <v>8.1632653061224492</v>
      </c>
      <c r="W3341" s="6">
        <v>0</v>
      </c>
      <c r="X3341" s="5">
        <v>802</v>
      </c>
      <c r="Y3341" s="5">
        <v>631</v>
      </c>
      <c r="Z3341" s="5">
        <v>52</v>
      </c>
      <c r="AA3341" s="5">
        <v>0</v>
      </c>
      <c r="AB3341" s="5">
        <v>0</v>
      </c>
      <c r="AC3341" s="5">
        <v>0</v>
      </c>
      <c r="AD3341" s="5">
        <v>802</v>
      </c>
      <c r="AE3341" s="5">
        <v>631</v>
      </c>
      <c r="AF3341" s="5">
        <v>52</v>
      </c>
      <c r="AG3341" s="6">
        <v>8.2408874801901746</v>
      </c>
      <c r="AH3341" s="6">
        <v>78.678304239401498</v>
      </c>
      <c r="AI3341" s="6"/>
      <c r="AJ3341" s="6"/>
    </row>
    <row r="3342" spans="1:36" x14ac:dyDescent="0.2">
      <c r="A3342" s="1" t="str">
        <f t="shared" si="52"/>
        <v>KirkleesAll people</v>
      </c>
      <c r="B3342" s="3" t="s">
        <v>625</v>
      </c>
      <c r="C3342" s="3" t="s">
        <v>626</v>
      </c>
      <c r="D3342" s="3" t="s">
        <v>700</v>
      </c>
      <c r="E3342" s="5">
        <v>422458</v>
      </c>
      <c r="F3342" s="5">
        <v>62392</v>
      </c>
      <c r="G3342" s="5">
        <v>50161</v>
      </c>
      <c r="H3342" s="5">
        <v>40851</v>
      </c>
      <c r="I3342" s="5">
        <v>23304</v>
      </c>
      <c r="J3342" s="5">
        <v>63696</v>
      </c>
      <c r="K3342" s="5">
        <v>0</v>
      </c>
      <c r="L3342" s="5">
        <v>91073</v>
      </c>
      <c r="M3342" s="5">
        <v>151679</v>
      </c>
      <c r="N3342" s="5">
        <v>16230</v>
      </c>
      <c r="O3342" s="6">
        <v>14.768805419710361</v>
      </c>
      <c r="P3342" s="6">
        <v>11.873606370337406</v>
      </c>
      <c r="Q3342" s="6">
        <v>9.6698370015480837</v>
      </c>
      <c r="R3342" s="6">
        <v>5.5162880096956384</v>
      </c>
      <c r="S3342" s="6">
        <v>15.077475157293742</v>
      </c>
      <c r="T3342" s="6">
        <v>0</v>
      </c>
      <c r="U3342" s="6">
        <v>21.557882677094529</v>
      </c>
      <c r="V3342" s="6">
        <v>35.903924177077961</v>
      </c>
      <c r="W3342" s="6">
        <v>3.8418020252900882</v>
      </c>
      <c r="X3342" s="5">
        <v>140569</v>
      </c>
      <c r="Y3342" s="5">
        <v>119873</v>
      </c>
      <c r="Z3342" s="5">
        <v>7675</v>
      </c>
      <c r="AA3342" s="5">
        <v>16456</v>
      </c>
      <c r="AB3342" s="5">
        <v>11965</v>
      </c>
      <c r="AC3342" s="5">
        <v>1514</v>
      </c>
      <c r="AD3342" s="5">
        <v>124113</v>
      </c>
      <c r="AE3342" s="5">
        <v>107908</v>
      </c>
      <c r="AF3342" s="5">
        <v>6161</v>
      </c>
      <c r="AG3342" s="6">
        <v>5.7094932720465579</v>
      </c>
      <c r="AH3342" s="6">
        <v>86.943350011682895</v>
      </c>
      <c r="AI3342" s="3">
        <v>12.653572921019641</v>
      </c>
      <c r="AJ3342" s="3">
        <v>72.70904229460379</v>
      </c>
    </row>
    <row r="3343" spans="1:36" hidden="1" x14ac:dyDescent="0.2">
      <c r="A3343" s="1" t="str">
        <f t="shared" si="52"/>
        <v>KirkleesWhite British</v>
      </c>
      <c r="B3343" s="3" t="s">
        <v>625</v>
      </c>
      <c r="C3343" s="3" t="s">
        <v>626</v>
      </c>
      <c r="D3343" s="3" t="s">
        <v>701</v>
      </c>
      <c r="E3343" s="5">
        <v>323890</v>
      </c>
      <c r="F3343" s="5">
        <v>33752</v>
      </c>
      <c r="G3343" s="5">
        <v>23067</v>
      </c>
      <c r="H3343" s="5">
        <v>24454</v>
      </c>
      <c r="I3343" s="5">
        <v>10773</v>
      </c>
      <c r="J3343" s="5">
        <v>33277</v>
      </c>
      <c r="K3343" s="5">
        <v>0</v>
      </c>
      <c r="L3343" s="5">
        <v>59885</v>
      </c>
      <c r="M3343" s="5">
        <v>93182</v>
      </c>
      <c r="N3343" s="5">
        <v>9152</v>
      </c>
      <c r="O3343" s="6">
        <v>10.420821883972954</v>
      </c>
      <c r="P3343" s="6">
        <v>7.1218623606780076</v>
      </c>
      <c r="Q3343" s="6">
        <v>7.5500941677730093</v>
      </c>
      <c r="R3343" s="6">
        <v>3.3261292414091206</v>
      </c>
      <c r="S3343" s="6">
        <v>10.274167155515762</v>
      </c>
      <c r="T3343" s="6">
        <v>0</v>
      </c>
      <c r="U3343" s="6">
        <v>18.489301923492544</v>
      </c>
      <c r="V3343" s="6">
        <v>28.769644014943346</v>
      </c>
      <c r="W3343" s="6">
        <v>2.8256506838741546</v>
      </c>
      <c r="X3343" s="5">
        <v>104743</v>
      </c>
      <c r="Y3343" s="5">
        <v>93883</v>
      </c>
      <c r="Z3343" s="5">
        <v>5096</v>
      </c>
      <c r="AA3343" s="5">
        <v>6693</v>
      </c>
      <c r="AB3343" s="5">
        <v>5382</v>
      </c>
      <c r="AC3343" s="5">
        <v>667</v>
      </c>
      <c r="AD3343" s="5">
        <v>98050</v>
      </c>
      <c r="AE3343" s="5">
        <v>88501</v>
      </c>
      <c r="AF3343" s="5">
        <v>4429</v>
      </c>
      <c r="AG3343" s="6">
        <v>5.004463226404221</v>
      </c>
      <c r="AH3343" s="6">
        <v>90.261091279959203</v>
      </c>
      <c r="AI3343" s="3">
        <v>12.393162393162394</v>
      </c>
      <c r="AJ3343" s="3">
        <v>80.412371134020617</v>
      </c>
    </row>
    <row r="3344" spans="1:36" hidden="1" x14ac:dyDescent="0.2">
      <c r="A3344" s="1" t="str">
        <f t="shared" si="52"/>
        <v>KirkleesMinorities - all other than White British</v>
      </c>
      <c r="B3344" s="3" t="s">
        <v>625</v>
      </c>
      <c r="C3344" s="3" t="s">
        <v>626</v>
      </c>
      <c r="D3344" s="3" t="s">
        <v>702</v>
      </c>
      <c r="E3344" s="5">
        <v>98568</v>
      </c>
      <c r="F3344" s="5">
        <v>28640</v>
      </c>
      <c r="G3344" s="5">
        <v>27094</v>
      </c>
      <c r="H3344" s="5">
        <v>16397</v>
      </c>
      <c r="I3344" s="5">
        <v>12531</v>
      </c>
      <c r="J3344" s="5">
        <v>30419</v>
      </c>
      <c r="K3344" s="5">
        <v>0</v>
      </c>
      <c r="L3344" s="5">
        <v>31188</v>
      </c>
      <c r="M3344" s="5">
        <v>58497</v>
      </c>
      <c r="N3344" s="5">
        <v>7078</v>
      </c>
      <c r="O3344" s="6">
        <v>29.056083110137163</v>
      </c>
      <c r="P3344" s="6">
        <v>27.487622757893028</v>
      </c>
      <c r="Q3344" s="6">
        <v>16.635216297378459</v>
      </c>
      <c r="R3344" s="6">
        <v>12.713050888726565</v>
      </c>
      <c r="S3344" s="6">
        <v>30.860928496063632</v>
      </c>
      <c r="T3344" s="6">
        <v>0</v>
      </c>
      <c r="U3344" s="6">
        <v>31.641100560019478</v>
      </c>
      <c r="V3344" s="6">
        <v>59.346846846846844</v>
      </c>
      <c r="W3344" s="6">
        <v>7.1808294781267756</v>
      </c>
      <c r="X3344" s="5">
        <v>35826</v>
      </c>
      <c r="Y3344" s="5">
        <v>25990</v>
      </c>
      <c r="Z3344" s="5">
        <v>2579</v>
      </c>
      <c r="AA3344" s="5">
        <v>9763</v>
      </c>
      <c r="AB3344" s="5">
        <v>6583</v>
      </c>
      <c r="AC3344" s="5">
        <v>847</v>
      </c>
      <c r="AD3344" s="5">
        <v>26063</v>
      </c>
      <c r="AE3344" s="5">
        <v>19407</v>
      </c>
      <c r="AF3344" s="5">
        <v>1732</v>
      </c>
      <c r="AG3344" s="6">
        <v>8.9246148297006229</v>
      </c>
      <c r="AH3344" s="6">
        <v>74.461880827226338</v>
      </c>
      <c r="AI3344" s="3">
        <v>12.866474251860854</v>
      </c>
      <c r="AJ3344" s="3">
        <v>67.428044658404175</v>
      </c>
    </row>
    <row r="3345" spans="1:36" hidden="1" x14ac:dyDescent="0.2">
      <c r="A3345" s="1" t="str">
        <f t="shared" si="52"/>
        <v>KirkleesWhite Irish</v>
      </c>
      <c r="B3345" s="3" t="s">
        <v>625</v>
      </c>
      <c r="C3345" s="3" t="s">
        <v>626</v>
      </c>
      <c r="D3345" s="3" t="s">
        <v>703</v>
      </c>
      <c r="E3345" s="5">
        <v>2635</v>
      </c>
      <c r="F3345" s="5">
        <v>449</v>
      </c>
      <c r="G3345" s="5">
        <v>331</v>
      </c>
      <c r="H3345" s="5">
        <v>384</v>
      </c>
      <c r="I3345" s="5">
        <v>169</v>
      </c>
      <c r="J3345" s="5">
        <v>302</v>
      </c>
      <c r="K3345" s="5">
        <v>0</v>
      </c>
      <c r="L3345" s="5">
        <v>672</v>
      </c>
      <c r="M3345" s="5">
        <v>970</v>
      </c>
      <c r="N3345" s="5">
        <v>122</v>
      </c>
      <c r="O3345" s="6">
        <v>17.039848197343453</v>
      </c>
      <c r="P3345" s="6">
        <v>12.561669829222012</v>
      </c>
      <c r="Q3345" s="6">
        <v>14.573055028462997</v>
      </c>
      <c r="R3345" s="6">
        <v>6.4136622390891844</v>
      </c>
      <c r="S3345" s="6">
        <v>11.461100569259962</v>
      </c>
      <c r="T3345" s="6">
        <v>0</v>
      </c>
      <c r="U3345" s="6">
        <v>25.502846299810248</v>
      </c>
      <c r="V3345" s="6">
        <v>36.812144212523719</v>
      </c>
      <c r="W3345" s="6">
        <v>4.6299810246679316</v>
      </c>
      <c r="X3345" s="5">
        <v>674</v>
      </c>
      <c r="Y3345" s="5">
        <v>591</v>
      </c>
      <c r="Z3345" s="5">
        <v>41</v>
      </c>
      <c r="AA3345" s="5">
        <v>84</v>
      </c>
      <c r="AB3345" s="5">
        <v>64</v>
      </c>
      <c r="AC3345" s="5">
        <v>14</v>
      </c>
      <c r="AD3345" s="5">
        <v>590</v>
      </c>
      <c r="AE3345" s="5">
        <v>527</v>
      </c>
      <c r="AF3345" s="5">
        <v>27</v>
      </c>
      <c r="AG3345" s="6">
        <v>5.1233396584440225</v>
      </c>
      <c r="AH3345" s="6">
        <v>89.322033898305079</v>
      </c>
      <c r="AI3345" s="3">
        <v>21.875</v>
      </c>
      <c r="AJ3345" s="3">
        <v>76.19047619047619</v>
      </c>
    </row>
    <row r="3346" spans="1:36" hidden="1" x14ac:dyDescent="0.2">
      <c r="A3346" s="1" t="str">
        <f t="shared" si="52"/>
        <v>KirkleesWhite Gyspy or Irish Traveller</v>
      </c>
      <c r="B3346" s="3" t="s">
        <v>625</v>
      </c>
      <c r="C3346" s="3" t="s">
        <v>626</v>
      </c>
      <c r="D3346" s="3" t="s">
        <v>704</v>
      </c>
      <c r="E3346" s="5">
        <v>158</v>
      </c>
      <c r="F3346" s="5">
        <v>65</v>
      </c>
      <c r="G3346" s="5">
        <v>48</v>
      </c>
      <c r="H3346" s="5">
        <v>21</v>
      </c>
      <c r="I3346" s="5">
        <v>30</v>
      </c>
      <c r="J3346" s="5">
        <v>41</v>
      </c>
      <c r="K3346" s="5">
        <v>0</v>
      </c>
      <c r="L3346" s="5">
        <v>60</v>
      </c>
      <c r="M3346" s="5">
        <v>101</v>
      </c>
      <c r="N3346" s="5">
        <v>29</v>
      </c>
      <c r="O3346" s="6">
        <v>41.139240506329116</v>
      </c>
      <c r="P3346" s="6">
        <v>30.379746835443036</v>
      </c>
      <c r="Q3346" s="6">
        <v>13.291139240506329</v>
      </c>
      <c r="R3346" s="6">
        <v>18.9873417721519</v>
      </c>
      <c r="S3346" s="6">
        <v>25.949367088607595</v>
      </c>
      <c r="T3346" s="6">
        <v>0</v>
      </c>
      <c r="U3346" s="6">
        <v>37.974683544303801</v>
      </c>
      <c r="V3346" s="6">
        <v>63.924050632911396</v>
      </c>
      <c r="W3346" s="6">
        <v>18.354430379746834</v>
      </c>
      <c r="X3346" s="5">
        <v>59</v>
      </c>
      <c r="Y3346" s="5">
        <v>43</v>
      </c>
      <c r="Z3346" s="5">
        <v>14</v>
      </c>
      <c r="AA3346" s="5">
        <v>19</v>
      </c>
      <c r="AB3346" s="5">
        <v>12</v>
      </c>
      <c r="AC3346" s="5">
        <v>3</v>
      </c>
      <c r="AD3346" s="5">
        <v>40</v>
      </c>
      <c r="AE3346" s="5">
        <v>31</v>
      </c>
      <c r="AF3346" s="5">
        <v>11</v>
      </c>
      <c r="AG3346" s="6">
        <v>35.483870967741936</v>
      </c>
      <c r="AH3346" s="6">
        <v>77.5</v>
      </c>
      <c r="AI3346" s="3">
        <v>25</v>
      </c>
      <c r="AJ3346" s="3">
        <v>63.157894736842103</v>
      </c>
    </row>
    <row r="3347" spans="1:36" hidden="1" x14ac:dyDescent="0.2">
      <c r="A3347" s="1" t="str">
        <f t="shared" si="52"/>
        <v>KirkleesWhite Other</v>
      </c>
      <c r="B3347" s="3" t="s">
        <v>625</v>
      </c>
      <c r="C3347" s="3" t="s">
        <v>626</v>
      </c>
      <c r="D3347" s="3" t="s">
        <v>705</v>
      </c>
      <c r="E3347" s="5">
        <v>7587</v>
      </c>
      <c r="F3347" s="5">
        <v>2125</v>
      </c>
      <c r="G3347" s="5">
        <v>1570</v>
      </c>
      <c r="H3347" s="5">
        <v>1465</v>
      </c>
      <c r="I3347" s="5">
        <v>994</v>
      </c>
      <c r="J3347" s="5">
        <v>1619</v>
      </c>
      <c r="K3347" s="5">
        <v>0</v>
      </c>
      <c r="L3347" s="5">
        <v>2719</v>
      </c>
      <c r="M3347" s="5">
        <v>3724</v>
      </c>
      <c r="N3347" s="5">
        <v>619</v>
      </c>
      <c r="O3347" s="6">
        <v>28.008435481745089</v>
      </c>
      <c r="P3347" s="6">
        <v>20.693291155924609</v>
      </c>
      <c r="Q3347" s="6">
        <v>19.309344932120734</v>
      </c>
      <c r="R3347" s="6">
        <v>13.101357585343351</v>
      </c>
      <c r="S3347" s="6">
        <v>21.339132727033082</v>
      </c>
      <c r="T3347" s="6">
        <v>0</v>
      </c>
      <c r="U3347" s="6">
        <v>35.837616976407013</v>
      </c>
      <c r="V3347" s="6">
        <v>49.083959404244105</v>
      </c>
      <c r="W3347" s="6">
        <v>8.1586925003295114</v>
      </c>
      <c r="X3347" s="5">
        <v>3547</v>
      </c>
      <c r="Y3347" s="5">
        <v>3170</v>
      </c>
      <c r="Z3347" s="5">
        <v>211</v>
      </c>
      <c r="AA3347" s="5">
        <v>707</v>
      </c>
      <c r="AB3347" s="5">
        <v>620</v>
      </c>
      <c r="AC3347" s="5">
        <v>59</v>
      </c>
      <c r="AD3347" s="5">
        <v>2840</v>
      </c>
      <c r="AE3347" s="5">
        <v>2550</v>
      </c>
      <c r="AF3347" s="5">
        <v>152</v>
      </c>
      <c r="AG3347" s="6">
        <v>5.9607843137254903</v>
      </c>
      <c r="AH3347" s="6">
        <v>89.788732394366193</v>
      </c>
      <c r="AI3347" s="3">
        <v>9.5161290322580641</v>
      </c>
      <c r="AJ3347" s="3">
        <v>87.694483734087697</v>
      </c>
    </row>
    <row r="3348" spans="1:36" hidden="1" x14ac:dyDescent="0.2">
      <c r="A3348" s="1" t="str">
        <f t="shared" si="52"/>
        <v>KirkleesMixed White and Black Caribbean</v>
      </c>
      <c r="B3348" s="3" t="s">
        <v>625</v>
      </c>
      <c r="C3348" s="3" t="s">
        <v>626</v>
      </c>
      <c r="D3348" s="3" t="s">
        <v>706</v>
      </c>
      <c r="E3348" s="5">
        <v>5167</v>
      </c>
      <c r="F3348" s="5">
        <v>1485</v>
      </c>
      <c r="G3348" s="5">
        <v>1146</v>
      </c>
      <c r="H3348" s="5">
        <v>1399</v>
      </c>
      <c r="I3348" s="5">
        <v>475</v>
      </c>
      <c r="J3348" s="5">
        <v>1099</v>
      </c>
      <c r="K3348" s="5">
        <v>0</v>
      </c>
      <c r="L3348" s="5">
        <v>1884</v>
      </c>
      <c r="M3348" s="5">
        <v>2306</v>
      </c>
      <c r="N3348" s="5">
        <v>353</v>
      </c>
      <c r="O3348" s="6">
        <v>28.740081285078382</v>
      </c>
      <c r="P3348" s="6">
        <v>22.179214244242306</v>
      </c>
      <c r="Q3348" s="6">
        <v>27.075672537255659</v>
      </c>
      <c r="R3348" s="6">
        <v>9.1929552932068894</v>
      </c>
      <c r="S3348" s="6">
        <v>21.2695955099671</v>
      </c>
      <c r="T3348" s="6">
        <v>0</v>
      </c>
      <c r="U3348" s="6">
        <v>36.462163731372172</v>
      </c>
      <c r="V3348" s="6">
        <v>44.629378749758082</v>
      </c>
      <c r="W3348" s="6">
        <v>6.831817302109541</v>
      </c>
      <c r="X3348" s="5">
        <v>1355</v>
      </c>
      <c r="Y3348" s="5">
        <v>1099</v>
      </c>
      <c r="Z3348" s="5">
        <v>188</v>
      </c>
      <c r="AA3348" s="5">
        <v>325</v>
      </c>
      <c r="AB3348" s="5">
        <v>239</v>
      </c>
      <c r="AC3348" s="5">
        <v>48</v>
      </c>
      <c r="AD3348" s="5">
        <v>1030</v>
      </c>
      <c r="AE3348" s="5">
        <v>860</v>
      </c>
      <c r="AF3348" s="5">
        <v>140</v>
      </c>
      <c r="AG3348" s="6">
        <v>16.279069767441861</v>
      </c>
      <c r="AH3348" s="6">
        <v>83.495145631067956</v>
      </c>
      <c r="AI3348" s="3">
        <v>20.0836820083682</v>
      </c>
      <c r="AJ3348" s="3">
        <v>73.538461538461533</v>
      </c>
    </row>
    <row r="3349" spans="1:36" hidden="1" x14ac:dyDescent="0.2">
      <c r="A3349" s="1" t="str">
        <f t="shared" si="52"/>
        <v>KirkleesMixed White and Black African</v>
      </c>
      <c r="B3349" s="3" t="s">
        <v>625</v>
      </c>
      <c r="C3349" s="3" t="s">
        <v>626</v>
      </c>
      <c r="D3349" s="3" t="s">
        <v>707</v>
      </c>
      <c r="E3349" s="5">
        <v>641</v>
      </c>
      <c r="F3349" s="5">
        <v>201</v>
      </c>
      <c r="G3349" s="5">
        <v>132</v>
      </c>
      <c r="H3349" s="5">
        <v>158</v>
      </c>
      <c r="I3349" s="5">
        <v>63</v>
      </c>
      <c r="J3349" s="5">
        <v>131</v>
      </c>
      <c r="K3349" s="5">
        <v>0</v>
      </c>
      <c r="L3349" s="5">
        <v>253</v>
      </c>
      <c r="M3349" s="5">
        <v>340</v>
      </c>
      <c r="N3349" s="5">
        <v>44</v>
      </c>
      <c r="O3349" s="6">
        <v>31.357254290171607</v>
      </c>
      <c r="P3349" s="6">
        <v>20.592823712948519</v>
      </c>
      <c r="Q3349" s="6">
        <v>24.648985959438377</v>
      </c>
      <c r="R3349" s="6">
        <v>9.8283931357254293</v>
      </c>
      <c r="S3349" s="6">
        <v>20.436817472698909</v>
      </c>
      <c r="T3349" s="6">
        <v>0</v>
      </c>
      <c r="U3349" s="6">
        <v>39.469578783151327</v>
      </c>
      <c r="V3349" s="6">
        <v>53.042121684867396</v>
      </c>
      <c r="W3349" s="6">
        <v>6.8642745709828397</v>
      </c>
      <c r="X3349" s="5">
        <v>160</v>
      </c>
      <c r="Y3349" s="5">
        <v>116</v>
      </c>
      <c r="Z3349" s="5">
        <v>13</v>
      </c>
      <c r="AA3349" s="5">
        <v>49</v>
      </c>
      <c r="AB3349" s="5">
        <v>28</v>
      </c>
      <c r="AC3349" s="5">
        <v>6</v>
      </c>
      <c r="AD3349" s="5">
        <v>111</v>
      </c>
      <c r="AE3349" s="5">
        <v>88</v>
      </c>
      <c r="AF3349" s="5">
        <v>7</v>
      </c>
      <c r="AG3349" s="6">
        <v>7.9545454545454541</v>
      </c>
      <c r="AH3349" s="6">
        <v>79.27927927927928</v>
      </c>
      <c r="AI3349" s="3">
        <v>21.428571428571427</v>
      </c>
      <c r="AJ3349" s="3">
        <v>57.142857142857146</v>
      </c>
    </row>
    <row r="3350" spans="1:36" hidden="1" x14ac:dyDescent="0.2">
      <c r="A3350" s="1" t="str">
        <f t="shared" si="52"/>
        <v>KirkleesMixed White and Asian</v>
      </c>
      <c r="B3350" s="3" t="s">
        <v>625</v>
      </c>
      <c r="C3350" s="3" t="s">
        <v>626</v>
      </c>
      <c r="D3350" s="3" t="s">
        <v>708</v>
      </c>
      <c r="E3350" s="5">
        <v>2714</v>
      </c>
      <c r="F3350" s="5">
        <v>691</v>
      </c>
      <c r="G3350" s="5">
        <v>541</v>
      </c>
      <c r="H3350" s="5">
        <v>436</v>
      </c>
      <c r="I3350" s="5">
        <v>211</v>
      </c>
      <c r="J3350" s="5">
        <v>659</v>
      </c>
      <c r="K3350" s="5">
        <v>0</v>
      </c>
      <c r="L3350" s="5">
        <v>828</v>
      </c>
      <c r="M3350" s="5">
        <v>1295</v>
      </c>
      <c r="N3350" s="5">
        <v>157</v>
      </c>
      <c r="O3350" s="6">
        <v>25.460574797347089</v>
      </c>
      <c r="P3350" s="6">
        <v>19.93367722918202</v>
      </c>
      <c r="Q3350" s="6">
        <v>16.064848931466472</v>
      </c>
      <c r="R3350" s="6">
        <v>7.7745025792188649</v>
      </c>
      <c r="S3350" s="6">
        <v>24.28150331613854</v>
      </c>
      <c r="T3350" s="6">
        <v>0</v>
      </c>
      <c r="U3350" s="6">
        <v>30.508474576271187</v>
      </c>
      <c r="V3350" s="6">
        <v>47.715549005158437</v>
      </c>
      <c r="W3350" s="6">
        <v>5.7848194546794396</v>
      </c>
      <c r="X3350" s="5">
        <v>664</v>
      </c>
      <c r="Y3350" s="5">
        <v>481</v>
      </c>
      <c r="Z3350" s="5">
        <v>58</v>
      </c>
      <c r="AA3350" s="5">
        <v>122</v>
      </c>
      <c r="AB3350" s="5">
        <v>67</v>
      </c>
      <c r="AC3350" s="5">
        <v>14</v>
      </c>
      <c r="AD3350" s="5">
        <v>542</v>
      </c>
      <c r="AE3350" s="5">
        <v>414</v>
      </c>
      <c r="AF3350" s="5">
        <v>44</v>
      </c>
      <c r="AG3350" s="6">
        <v>10.628019323671497</v>
      </c>
      <c r="AH3350" s="6">
        <v>76.383763837638369</v>
      </c>
      <c r="AI3350" s="3">
        <v>20.895522388059703</v>
      </c>
      <c r="AJ3350" s="3">
        <v>54.918032786885249</v>
      </c>
    </row>
    <row r="3351" spans="1:36" hidden="1" x14ac:dyDescent="0.2">
      <c r="A3351" s="1" t="str">
        <f t="shared" si="52"/>
        <v>KirkleesMixed Other</v>
      </c>
      <c r="B3351" s="3" t="s">
        <v>625</v>
      </c>
      <c r="C3351" s="3" t="s">
        <v>626</v>
      </c>
      <c r="D3351" s="3" t="s">
        <v>709</v>
      </c>
      <c r="E3351" s="5">
        <v>1268</v>
      </c>
      <c r="F3351" s="5">
        <v>339</v>
      </c>
      <c r="G3351" s="5">
        <v>252</v>
      </c>
      <c r="H3351" s="5">
        <v>256</v>
      </c>
      <c r="I3351" s="5">
        <v>115</v>
      </c>
      <c r="J3351" s="5">
        <v>289</v>
      </c>
      <c r="K3351" s="5">
        <v>0</v>
      </c>
      <c r="L3351" s="5">
        <v>398</v>
      </c>
      <c r="M3351" s="5">
        <v>558</v>
      </c>
      <c r="N3351" s="5">
        <v>83</v>
      </c>
      <c r="O3351" s="6">
        <v>26.735015772870664</v>
      </c>
      <c r="P3351" s="6">
        <v>19.873817034700316</v>
      </c>
      <c r="Q3351" s="6">
        <v>20.189274447949526</v>
      </c>
      <c r="R3351" s="6">
        <v>9.0694006309148261</v>
      </c>
      <c r="S3351" s="6">
        <v>22.79179810725552</v>
      </c>
      <c r="T3351" s="6">
        <v>0</v>
      </c>
      <c r="U3351" s="6">
        <v>31.388012618296528</v>
      </c>
      <c r="V3351" s="6">
        <v>44.006309148264982</v>
      </c>
      <c r="W3351" s="6">
        <v>6.5457413249211358</v>
      </c>
      <c r="X3351" s="5">
        <v>341</v>
      </c>
      <c r="Y3351" s="5">
        <v>268</v>
      </c>
      <c r="Z3351" s="5">
        <v>51</v>
      </c>
      <c r="AA3351" s="5">
        <v>64</v>
      </c>
      <c r="AB3351" s="5">
        <v>49</v>
      </c>
      <c r="AC3351" s="5">
        <v>14</v>
      </c>
      <c r="AD3351" s="5">
        <v>277</v>
      </c>
      <c r="AE3351" s="5">
        <v>219</v>
      </c>
      <c r="AF3351" s="5">
        <v>37</v>
      </c>
      <c r="AG3351" s="6">
        <v>16.894977168949772</v>
      </c>
      <c r="AH3351" s="6">
        <v>79.061371841155236</v>
      </c>
      <c r="AI3351" s="3">
        <v>28.571428571428573</v>
      </c>
      <c r="AJ3351" s="3">
        <v>76.5625</v>
      </c>
    </row>
    <row r="3352" spans="1:36" hidden="1" x14ac:dyDescent="0.2">
      <c r="A3352" s="1" t="str">
        <f t="shared" si="52"/>
        <v>KirkleesIndian</v>
      </c>
      <c r="B3352" s="3" t="s">
        <v>625</v>
      </c>
      <c r="C3352" s="3" t="s">
        <v>626</v>
      </c>
      <c r="D3352" s="3" t="s">
        <v>710</v>
      </c>
      <c r="E3352" s="5">
        <v>20797</v>
      </c>
      <c r="F3352" s="5">
        <v>2458</v>
      </c>
      <c r="G3352" s="5">
        <v>5469</v>
      </c>
      <c r="H3352" s="5">
        <v>1500</v>
      </c>
      <c r="I3352" s="5">
        <v>1611</v>
      </c>
      <c r="J3352" s="5">
        <v>8546</v>
      </c>
      <c r="K3352" s="5">
        <v>0</v>
      </c>
      <c r="L3352" s="5">
        <v>3241</v>
      </c>
      <c r="M3352" s="5">
        <v>12928</v>
      </c>
      <c r="N3352" s="5">
        <v>718</v>
      </c>
      <c r="O3352" s="6">
        <v>11.81901235755157</v>
      </c>
      <c r="P3352" s="6">
        <v>26.297062076261</v>
      </c>
      <c r="Q3352" s="6">
        <v>7.212578737317882</v>
      </c>
      <c r="R3352" s="6">
        <v>7.7463095638794055</v>
      </c>
      <c r="S3352" s="6">
        <v>41.092465259412414</v>
      </c>
      <c r="T3352" s="6">
        <v>0</v>
      </c>
      <c r="U3352" s="6">
        <v>15.583978458431504</v>
      </c>
      <c r="V3352" s="6">
        <v>62.162811944030388</v>
      </c>
      <c r="W3352" s="6">
        <v>3.4524210222628264</v>
      </c>
      <c r="X3352" s="5">
        <v>7954</v>
      </c>
      <c r="Y3352" s="5">
        <v>5888</v>
      </c>
      <c r="Z3352" s="5">
        <v>389</v>
      </c>
      <c r="AA3352" s="5">
        <v>1490</v>
      </c>
      <c r="AB3352" s="5">
        <v>1054</v>
      </c>
      <c r="AC3352" s="5">
        <v>86</v>
      </c>
      <c r="AD3352" s="5">
        <v>6464</v>
      </c>
      <c r="AE3352" s="5">
        <v>4834</v>
      </c>
      <c r="AF3352" s="5">
        <v>303</v>
      </c>
      <c r="AG3352" s="6">
        <v>6.2681009515928841</v>
      </c>
      <c r="AH3352" s="6">
        <v>74.783415841584159</v>
      </c>
      <c r="AI3352" s="3">
        <v>8.1593927893738147</v>
      </c>
      <c r="AJ3352" s="3">
        <v>70.738255033557053</v>
      </c>
    </row>
    <row r="3353" spans="1:36" hidden="1" x14ac:dyDescent="0.2">
      <c r="A3353" s="1" t="str">
        <f t="shared" si="52"/>
        <v>KirkleesPakistani</v>
      </c>
      <c r="B3353" s="3" t="s">
        <v>625</v>
      </c>
      <c r="C3353" s="3" t="s">
        <v>626</v>
      </c>
      <c r="D3353" s="3" t="s">
        <v>711</v>
      </c>
      <c r="E3353" s="5">
        <v>41802</v>
      </c>
      <c r="F3353" s="5">
        <v>14879</v>
      </c>
      <c r="G3353" s="5">
        <v>13179</v>
      </c>
      <c r="H3353" s="5">
        <v>6150</v>
      </c>
      <c r="I3353" s="5">
        <v>6477</v>
      </c>
      <c r="J3353" s="5">
        <v>13657</v>
      </c>
      <c r="K3353" s="5">
        <v>0</v>
      </c>
      <c r="L3353" s="5">
        <v>14384</v>
      </c>
      <c r="M3353" s="5">
        <v>27963</v>
      </c>
      <c r="N3353" s="5">
        <v>3354</v>
      </c>
      <c r="O3353" s="6">
        <v>35.59399071814746</v>
      </c>
      <c r="P3353" s="6">
        <v>31.527199655518874</v>
      </c>
      <c r="Q3353" s="6">
        <v>14.712214726568106</v>
      </c>
      <c r="R3353" s="6">
        <v>15.4944739486149</v>
      </c>
      <c r="S3353" s="6">
        <v>32.670685613128562</v>
      </c>
      <c r="T3353" s="6">
        <v>0</v>
      </c>
      <c r="U3353" s="6">
        <v>34.409836849911486</v>
      </c>
      <c r="V3353" s="6">
        <v>66.893928520166497</v>
      </c>
      <c r="W3353" s="6">
        <v>8.0235395435625083</v>
      </c>
      <c r="X3353" s="5">
        <v>14969</v>
      </c>
      <c r="Y3353" s="5">
        <v>9515</v>
      </c>
      <c r="Z3353" s="5">
        <v>922</v>
      </c>
      <c r="AA3353" s="5">
        <v>4998</v>
      </c>
      <c r="AB3353" s="5">
        <v>3014</v>
      </c>
      <c r="AC3353" s="5">
        <v>338</v>
      </c>
      <c r="AD3353" s="5">
        <v>9971</v>
      </c>
      <c r="AE3353" s="5">
        <v>6501</v>
      </c>
      <c r="AF3353" s="5">
        <v>584</v>
      </c>
      <c r="AG3353" s="6">
        <v>8.9832333487155829</v>
      </c>
      <c r="AH3353" s="6">
        <v>65.199077324240292</v>
      </c>
      <c r="AI3353" s="3">
        <v>11.214333112143331</v>
      </c>
      <c r="AJ3353" s="3">
        <v>60.304121648659461</v>
      </c>
    </row>
    <row r="3354" spans="1:36" hidden="1" x14ac:dyDescent="0.2">
      <c r="A3354" s="1" t="str">
        <f t="shared" si="52"/>
        <v>KirkleesBangladeshi</v>
      </c>
      <c r="B3354" s="3" t="s">
        <v>625</v>
      </c>
      <c r="C3354" s="3" t="s">
        <v>626</v>
      </c>
      <c r="D3354" s="3" t="s">
        <v>712</v>
      </c>
      <c r="E3354" s="5">
        <v>731</v>
      </c>
      <c r="F3354" s="5">
        <v>258</v>
      </c>
      <c r="G3354" s="5">
        <v>148</v>
      </c>
      <c r="H3354" s="5">
        <v>92</v>
      </c>
      <c r="I3354" s="5">
        <v>78</v>
      </c>
      <c r="J3354" s="5">
        <v>234</v>
      </c>
      <c r="K3354" s="5">
        <v>0</v>
      </c>
      <c r="L3354" s="5">
        <v>246</v>
      </c>
      <c r="M3354" s="5">
        <v>412</v>
      </c>
      <c r="N3354" s="5">
        <v>24</v>
      </c>
      <c r="O3354" s="6">
        <v>35.294117647058826</v>
      </c>
      <c r="P3354" s="6">
        <v>20.246238030095761</v>
      </c>
      <c r="Q3354" s="6">
        <v>12.585499316005471</v>
      </c>
      <c r="R3354" s="6">
        <v>10.6703146374829</v>
      </c>
      <c r="S3354" s="6">
        <v>32.010943912448703</v>
      </c>
      <c r="T3354" s="6">
        <v>0</v>
      </c>
      <c r="U3354" s="6">
        <v>33.652530779753761</v>
      </c>
      <c r="V3354" s="6">
        <v>56.361149110807112</v>
      </c>
      <c r="W3354" s="6">
        <v>3.2831737346101231</v>
      </c>
      <c r="X3354" s="5">
        <v>215</v>
      </c>
      <c r="Y3354" s="5">
        <v>124</v>
      </c>
      <c r="Z3354" s="5">
        <v>19</v>
      </c>
      <c r="AA3354" s="5">
        <v>87</v>
      </c>
      <c r="AB3354" s="5">
        <v>49</v>
      </c>
      <c r="AC3354" s="5">
        <v>9</v>
      </c>
      <c r="AD3354" s="5">
        <v>128</v>
      </c>
      <c r="AE3354" s="5">
        <v>75</v>
      </c>
      <c r="AF3354" s="5">
        <v>10</v>
      </c>
      <c r="AG3354" s="6">
        <v>13.333333333333334</v>
      </c>
      <c r="AH3354" s="6">
        <v>58.59375</v>
      </c>
      <c r="AI3354" s="3">
        <v>18.367346938775512</v>
      </c>
      <c r="AJ3354" s="3">
        <v>56.321839080459768</v>
      </c>
    </row>
    <row r="3355" spans="1:36" hidden="1" x14ac:dyDescent="0.2">
      <c r="A3355" s="1" t="str">
        <f t="shared" si="52"/>
        <v>KirkleesChinese</v>
      </c>
      <c r="B3355" s="3" t="s">
        <v>625</v>
      </c>
      <c r="C3355" s="3" t="s">
        <v>626</v>
      </c>
      <c r="D3355" s="3" t="s">
        <v>713</v>
      </c>
      <c r="E3355" s="5">
        <v>1452</v>
      </c>
      <c r="F3355" s="5">
        <v>299</v>
      </c>
      <c r="G3355" s="5">
        <v>223</v>
      </c>
      <c r="H3355" s="5">
        <v>200</v>
      </c>
      <c r="I3355" s="5">
        <v>143</v>
      </c>
      <c r="J3355" s="5">
        <v>163</v>
      </c>
      <c r="K3355" s="5">
        <v>0</v>
      </c>
      <c r="L3355" s="5">
        <v>495</v>
      </c>
      <c r="M3355" s="5">
        <v>556</v>
      </c>
      <c r="N3355" s="5">
        <v>91</v>
      </c>
      <c r="O3355" s="6">
        <v>20.592286501377412</v>
      </c>
      <c r="P3355" s="6">
        <v>15.358126721763085</v>
      </c>
      <c r="Q3355" s="6">
        <v>13.774104683195592</v>
      </c>
      <c r="R3355" s="6">
        <v>9.8484848484848477</v>
      </c>
      <c r="S3355" s="6">
        <v>11.225895316804408</v>
      </c>
      <c r="T3355" s="6">
        <v>0</v>
      </c>
      <c r="U3355" s="6">
        <v>34.090909090909093</v>
      </c>
      <c r="V3355" s="6">
        <v>38.292011019283748</v>
      </c>
      <c r="W3355" s="6">
        <v>6.2672176308539944</v>
      </c>
      <c r="X3355" s="5">
        <v>513</v>
      </c>
      <c r="Y3355" s="5">
        <v>405</v>
      </c>
      <c r="Z3355" s="5">
        <v>42</v>
      </c>
      <c r="AA3355" s="5">
        <v>89</v>
      </c>
      <c r="AB3355" s="5">
        <v>60</v>
      </c>
      <c r="AC3355" s="5">
        <v>15</v>
      </c>
      <c r="AD3355" s="5">
        <v>424</v>
      </c>
      <c r="AE3355" s="5">
        <v>345</v>
      </c>
      <c r="AF3355" s="5">
        <v>27</v>
      </c>
      <c r="AG3355" s="6">
        <v>7.8260869565217392</v>
      </c>
      <c r="AH3355" s="6">
        <v>81.367924528301884</v>
      </c>
      <c r="AI3355" s="3">
        <v>25</v>
      </c>
      <c r="AJ3355" s="3">
        <v>67.415730337078656</v>
      </c>
    </row>
    <row r="3356" spans="1:36" hidden="1" x14ac:dyDescent="0.2">
      <c r="A3356" s="1" t="str">
        <f t="shared" si="52"/>
        <v>KirkleesAsian Other</v>
      </c>
      <c r="B3356" s="3" t="s">
        <v>625</v>
      </c>
      <c r="C3356" s="3" t="s">
        <v>626</v>
      </c>
      <c r="D3356" s="3" t="s">
        <v>714</v>
      </c>
      <c r="E3356" s="5">
        <v>3000</v>
      </c>
      <c r="F3356" s="5">
        <v>916</v>
      </c>
      <c r="G3356" s="5">
        <v>774</v>
      </c>
      <c r="H3356" s="5">
        <v>620</v>
      </c>
      <c r="I3356" s="5">
        <v>374</v>
      </c>
      <c r="J3356" s="5">
        <v>809</v>
      </c>
      <c r="K3356" s="5">
        <v>0</v>
      </c>
      <c r="L3356" s="5">
        <v>1067</v>
      </c>
      <c r="M3356" s="5">
        <v>1620</v>
      </c>
      <c r="N3356" s="5">
        <v>267</v>
      </c>
      <c r="O3356" s="6">
        <v>30.533333333333335</v>
      </c>
      <c r="P3356" s="6">
        <v>25.8</v>
      </c>
      <c r="Q3356" s="6">
        <v>20.666666666666668</v>
      </c>
      <c r="R3356" s="6">
        <v>12.466666666666667</v>
      </c>
      <c r="S3356" s="6">
        <v>26.966666666666665</v>
      </c>
      <c r="T3356" s="6">
        <v>0</v>
      </c>
      <c r="U3356" s="6">
        <v>35.56666666666667</v>
      </c>
      <c r="V3356" s="6">
        <v>54</v>
      </c>
      <c r="W3356" s="6">
        <v>8.9</v>
      </c>
      <c r="X3356" s="5">
        <v>1278</v>
      </c>
      <c r="Y3356" s="5">
        <v>963</v>
      </c>
      <c r="Z3356" s="5">
        <v>150</v>
      </c>
      <c r="AA3356" s="5">
        <v>340</v>
      </c>
      <c r="AB3356" s="5">
        <v>242</v>
      </c>
      <c r="AC3356" s="5">
        <v>63</v>
      </c>
      <c r="AD3356" s="5">
        <v>938</v>
      </c>
      <c r="AE3356" s="5">
        <v>721</v>
      </c>
      <c r="AF3356" s="5">
        <v>87</v>
      </c>
      <c r="AG3356" s="6">
        <v>12.066574202496533</v>
      </c>
      <c r="AH3356" s="6">
        <v>76.865671641791039</v>
      </c>
      <c r="AI3356" s="3">
        <v>26.033057851239668</v>
      </c>
      <c r="AJ3356" s="3">
        <v>71.17647058823529</v>
      </c>
    </row>
    <row r="3357" spans="1:36" hidden="1" x14ac:dyDescent="0.2">
      <c r="A3357" s="1" t="str">
        <f t="shared" si="52"/>
        <v>KirkleesBlack African</v>
      </c>
      <c r="B3357" s="3" t="s">
        <v>625</v>
      </c>
      <c r="C3357" s="3" t="s">
        <v>626</v>
      </c>
      <c r="D3357" s="3" t="s">
        <v>715</v>
      </c>
      <c r="E3357" s="5">
        <v>2364</v>
      </c>
      <c r="F3357" s="5">
        <v>1152</v>
      </c>
      <c r="G3357" s="5">
        <v>936</v>
      </c>
      <c r="H3357" s="5">
        <v>957</v>
      </c>
      <c r="I3357" s="5">
        <v>446</v>
      </c>
      <c r="J3357" s="5">
        <v>717</v>
      </c>
      <c r="K3357" s="5">
        <v>0</v>
      </c>
      <c r="L3357" s="5">
        <v>1190</v>
      </c>
      <c r="M3357" s="5">
        <v>1239</v>
      </c>
      <c r="N3357" s="5">
        <v>312</v>
      </c>
      <c r="O3357" s="6">
        <v>48.730964467005073</v>
      </c>
      <c r="P3357" s="6">
        <v>39.593908629441621</v>
      </c>
      <c r="Q3357" s="6">
        <v>40.482233502538072</v>
      </c>
      <c r="R3357" s="6">
        <v>18.866328257191203</v>
      </c>
      <c r="S3357" s="6">
        <v>30.329949238578681</v>
      </c>
      <c r="T3357" s="6">
        <v>0</v>
      </c>
      <c r="U3357" s="6">
        <v>50.338409475465312</v>
      </c>
      <c r="V3357" s="6">
        <v>52.411167512690355</v>
      </c>
      <c r="W3357" s="6">
        <v>13.197969543147208</v>
      </c>
      <c r="X3357" s="5">
        <v>909</v>
      </c>
      <c r="Y3357" s="5">
        <v>744</v>
      </c>
      <c r="Z3357" s="5">
        <v>128</v>
      </c>
      <c r="AA3357" s="5">
        <v>311</v>
      </c>
      <c r="AB3357" s="5">
        <v>230</v>
      </c>
      <c r="AC3357" s="5">
        <v>43</v>
      </c>
      <c r="AD3357" s="5">
        <v>598</v>
      </c>
      <c r="AE3357" s="5">
        <v>514</v>
      </c>
      <c r="AF3357" s="5">
        <v>85</v>
      </c>
      <c r="AG3357" s="6">
        <v>16.536964980544749</v>
      </c>
      <c r="AH3357" s="6">
        <v>85.953177257525084</v>
      </c>
      <c r="AI3357" s="3">
        <v>18.695652173913043</v>
      </c>
      <c r="AJ3357" s="3">
        <v>73.954983922829584</v>
      </c>
    </row>
    <row r="3358" spans="1:36" hidden="1" x14ac:dyDescent="0.2">
      <c r="A3358" s="1" t="str">
        <f t="shared" si="52"/>
        <v>KirkleesBlack Caribbean</v>
      </c>
      <c r="B3358" s="3" t="s">
        <v>625</v>
      </c>
      <c r="C3358" s="3" t="s">
        <v>626</v>
      </c>
      <c r="D3358" s="3" t="s">
        <v>716</v>
      </c>
      <c r="E3358" s="5">
        <v>4626</v>
      </c>
      <c r="F3358" s="5">
        <v>1893</v>
      </c>
      <c r="G3358" s="5">
        <v>1387</v>
      </c>
      <c r="H3358" s="5">
        <v>1764</v>
      </c>
      <c r="I3358" s="5">
        <v>703</v>
      </c>
      <c r="J3358" s="5">
        <v>1285</v>
      </c>
      <c r="K3358" s="5">
        <v>0</v>
      </c>
      <c r="L3358" s="5">
        <v>2190</v>
      </c>
      <c r="M3358" s="5">
        <v>2501</v>
      </c>
      <c r="N3358" s="5">
        <v>533</v>
      </c>
      <c r="O3358" s="6">
        <v>40.920881971465626</v>
      </c>
      <c r="P3358" s="6">
        <v>29.982706441850411</v>
      </c>
      <c r="Q3358" s="6">
        <v>38.132295719844358</v>
      </c>
      <c r="R3358" s="6">
        <v>15.196714223951577</v>
      </c>
      <c r="S3358" s="6">
        <v>27.777777777777779</v>
      </c>
      <c r="T3358" s="6">
        <v>0</v>
      </c>
      <c r="U3358" s="6">
        <v>47.341115434500651</v>
      </c>
      <c r="V3358" s="6">
        <v>54.06398616515348</v>
      </c>
      <c r="W3358" s="6">
        <v>11.521833117163856</v>
      </c>
      <c r="X3358" s="5">
        <v>1879</v>
      </c>
      <c r="Y3358" s="5">
        <v>1648</v>
      </c>
      <c r="Z3358" s="5">
        <v>212</v>
      </c>
      <c r="AA3358" s="5">
        <v>654</v>
      </c>
      <c r="AB3358" s="5">
        <v>574</v>
      </c>
      <c r="AC3358" s="5">
        <v>86</v>
      </c>
      <c r="AD3358" s="5">
        <v>1225</v>
      </c>
      <c r="AE3358" s="5">
        <v>1074</v>
      </c>
      <c r="AF3358" s="5">
        <v>126</v>
      </c>
      <c r="AG3358" s="6">
        <v>11.731843575418994</v>
      </c>
      <c r="AH3358" s="6">
        <v>87.673469387755105</v>
      </c>
      <c r="AI3358" s="3">
        <v>14.982578397212544</v>
      </c>
      <c r="AJ3358" s="3">
        <v>87.767584097859327</v>
      </c>
    </row>
    <row r="3359" spans="1:36" hidden="1" x14ac:dyDescent="0.2">
      <c r="A3359" s="1" t="str">
        <f t="shared" si="52"/>
        <v>KirkleesBlack Other</v>
      </c>
      <c r="B3359" s="3" t="s">
        <v>625</v>
      </c>
      <c r="C3359" s="3" t="s">
        <v>626</v>
      </c>
      <c r="D3359" s="3" t="s">
        <v>717</v>
      </c>
      <c r="E3359" s="5">
        <v>915</v>
      </c>
      <c r="F3359" s="5">
        <v>353</v>
      </c>
      <c r="G3359" s="5">
        <v>271</v>
      </c>
      <c r="H3359" s="5">
        <v>323</v>
      </c>
      <c r="I3359" s="5">
        <v>128</v>
      </c>
      <c r="J3359" s="5">
        <v>259</v>
      </c>
      <c r="K3359" s="5">
        <v>0</v>
      </c>
      <c r="L3359" s="5">
        <v>392</v>
      </c>
      <c r="M3359" s="5">
        <v>488</v>
      </c>
      <c r="N3359" s="5">
        <v>89</v>
      </c>
      <c r="O3359" s="6">
        <v>38.579234972677597</v>
      </c>
      <c r="P3359" s="6">
        <v>29.617486338797814</v>
      </c>
      <c r="Q3359" s="6">
        <v>35.300546448087431</v>
      </c>
      <c r="R3359" s="6">
        <v>13.989071038251366</v>
      </c>
      <c r="S3359" s="6">
        <v>28.306010928961747</v>
      </c>
      <c r="T3359" s="6">
        <v>0</v>
      </c>
      <c r="U3359" s="6">
        <v>42.841530054644807</v>
      </c>
      <c r="V3359" s="6">
        <v>53.333333333333336</v>
      </c>
      <c r="W3359" s="6">
        <v>9.7267759562841523</v>
      </c>
      <c r="X3359" s="5">
        <v>392</v>
      </c>
      <c r="Y3359" s="5">
        <v>330</v>
      </c>
      <c r="Z3359" s="5">
        <v>39</v>
      </c>
      <c r="AA3359" s="5">
        <v>124</v>
      </c>
      <c r="AB3359" s="5">
        <v>107</v>
      </c>
      <c r="AC3359" s="5">
        <v>17</v>
      </c>
      <c r="AD3359" s="5">
        <v>268</v>
      </c>
      <c r="AE3359" s="5">
        <v>223</v>
      </c>
      <c r="AF3359" s="5">
        <v>22</v>
      </c>
      <c r="AG3359" s="6">
        <v>9.8654708520179373</v>
      </c>
      <c r="AH3359" s="6">
        <v>83.208955223880594</v>
      </c>
      <c r="AI3359" s="3">
        <v>15.88785046728972</v>
      </c>
      <c r="AJ3359" s="3">
        <v>86.290322580645167</v>
      </c>
    </row>
    <row r="3360" spans="1:36" hidden="1" x14ac:dyDescent="0.2">
      <c r="A3360" s="1" t="str">
        <f t="shared" si="52"/>
        <v>KirkleesArab</v>
      </c>
      <c r="B3360" s="3" t="s">
        <v>625</v>
      </c>
      <c r="C3360" s="3" t="s">
        <v>626</v>
      </c>
      <c r="D3360" s="3" t="s">
        <v>699</v>
      </c>
      <c r="E3360" s="5">
        <v>1214</v>
      </c>
      <c r="F3360" s="5">
        <v>475</v>
      </c>
      <c r="G3360" s="5">
        <v>260</v>
      </c>
      <c r="H3360" s="5">
        <v>221</v>
      </c>
      <c r="I3360" s="5">
        <v>254</v>
      </c>
      <c r="J3360" s="5">
        <v>227</v>
      </c>
      <c r="K3360" s="5">
        <v>0</v>
      </c>
      <c r="L3360" s="5">
        <v>535</v>
      </c>
      <c r="M3360" s="5">
        <v>683</v>
      </c>
      <c r="N3360" s="5">
        <v>112</v>
      </c>
      <c r="O3360" s="6">
        <v>39.126853377265242</v>
      </c>
      <c r="P3360" s="6">
        <v>21.416803953871501</v>
      </c>
      <c r="Q3360" s="6">
        <v>18.204283360790775</v>
      </c>
      <c r="R3360" s="6">
        <v>20.922570016474463</v>
      </c>
      <c r="S3360" s="6">
        <v>18.698517298187809</v>
      </c>
      <c r="T3360" s="6">
        <v>0</v>
      </c>
      <c r="U3360" s="6">
        <v>44.069192751235583</v>
      </c>
      <c r="V3360" s="6">
        <v>56.26029654036244</v>
      </c>
      <c r="W3360" s="6">
        <v>9.2257001647446462</v>
      </c>
      <c r="X3360" s="5">
        <v>254</v>
      </c>
      <c r="Y3360" s="5">
        <v>119</v>
      </c>
      <c r="Z3360" s="5">
        <v>25</v>
      </c>
      <c r="AA3360" s="5">
        <v>72</v>
      </c>
      <c r="AB3360" s="5">
        <v>19</v>
      </c>
      <c r="AC3360" s="5">
        <v>6</v>
      </c>
      <c r="AD3360" s="5">
        <v>182</v>
      </c>
      <c r="AE3360" s="5">
        <v>100</v>
      </c>
      <c r="AF3360" s="5">
        <v>19</v>
      </c>
      <c r="AG3360" s="6">
        <v>19</v>
      </c>
      <c r="AH3360" s="6">
        <v>54.945054945054942</v>
      </c>
      <c r="AI3360" s="3">
        <v>31.578947368421051</v>
      </c>
      <c r="AJ3360" s="3">
        <v>26.388888888888889</v>
      </c>
    </row>
    <row r="3361" spans="1:36" hidden="1" x14ac:dyDescent="0.2">
      <c r="A3361" s="1" t="str">
        <f t="shared" si="52"/>
        <v>KirkleesOther</v>
      </c>
      <c r="B3361" s="3" t="s">
        <v>625</v>
      </c>
      <c r="C3361" s="3" t="s">
        <v>626</v>
      </c>
      <c r="D3361" s="3" t="s">
        <v>718</v>
      </c>
      <c r="E3361" s="5">
        <v>1497</v>
      </c>
      <c r="F3361" s="5">
        <v>602</v>
      </c>
      <c r="G3361" s="5">
        <v>427</v>
      </c>
      <c r="H3361" s="5">
        <v>451</v>
      </c>
      <c r="I3361" s="5">
        <v>260</v>
      </c>
      <c r="J3361" s="5">
        <v>382</v>
      </c>
      <c r="K3361" s="5">
        <v>0</v>
      </c>
      <c r="L3361" s="5">
        <v>634</v>
      </c>
      <c r="M3361" s="5">
        <v>813</v>
      </c>
      <c r="N3361" s="5">
        <v>171</v>
      </c>
      <c r="O3361" s="6">
        <v>40.213760855043418</v>
      </c>
      <c r="P3361" s="6">
        <v>28.523714094856381</v>
      </c>
      <c r="Q3361" s="6">
        <v>30.12692050768203</v>
      </c>
      <c r="R3361" s="6">
        <v>17.368069472277888</v>
      </c>
      <c r="S3361" s="6">
        <v>25.517702070808284</v>
      </c>
      <c r="T3361" s="6">
        <v>0</v>
      </c>
      <c r="U3361" s="6">
        <v>42.35136940547762</v>
      </c>
      <c r="V3361" s="6">
        <v>54.30861723446894</v>
      </c>
      <c r="W3361" s="6">
        <v>11.422845691382765</v>
      </c>
      <c r="X3361" s="5">
        <v>663</v>
      </c>
      <c r="Y3361" s="5">
        <v>486</v>
      </c>
      <c r="Z3361" s="5">
        <v>77</v>
      </c>
      <c r="AA3361" s="5">
        <v>228</v>
      </c>
      <c r="AB3361" s="5">
        <v>155</v>
      </c>
      <c r="AC3361" s="5">
        <v>26</v>
      </c>
      <c r="AD3361" s="5">
        <v>435</v>
      </c>
      <c r="AE3361" s="5">
        <v>331</v>
      </c>
      <c r="AF3361" s="5">
        <v>51</v>
      </c>
      <c r="AG3361" s="6">
        <v>15.407854984894259</v>
      </c>
      <c r="AH3361" s="6">
        <v>76.091954022988503</v>
      </c>
      <c r="AI3361" s="3">
        <v>16.774193548387096</v>
      </c>
      <c r="AJ3361" s="3">
        <v>67.982456140350877</v>
      </c>
    </row>
    <row r="3362" spans="1:36" x14ac:dyDescent="0.2">
      <c r="A3362" s="1" t="str">
        <f t="shared" si="52"/>
        <v>KnowsleyAll people</v>
      </c>
      <c r="B3362" s="3" t="s">
        <v>579</v>
      </c>
      <c r="C3362" s="3" t="s">
        <v>580</v>
      </c>
      <c r="D3362" s="3" t="s">
        <v>700</v>
      </c>
      <c r="E3362" s="5">
        <v>145893</v>
      </c>
      <c r="F3362" s="5">
        <v>63819</v>
      </c>
      <c r="G3362" s="5">
        <v>61600</v>
      </c>
      <c r="H3362" s="5">
        <v>70438</v>
      </c>
      <c r="I3362" s="5">
        <v>73503</v>
      </c>
      <c r="J3362" s="5">
        <v>54739</v>
      </c>
      <c r="K3362" s="5">
        <v>1492</v>
      </c>
      <c r="L3362" s="5">
        <v>5070</v>
      </c>
      <c r="M3362" s="5">
        <v>40238</v>
      </c>
      <c r="N3362" s="5">
        <v>33840</v>
      </c>
      <c r="O3362" s="6">
        <v>43.743702576545822</v>
      </c>
      <c r="P3362" s="6">
        <v>42.222724873708813</v>
      </c>
      <c r="Q3362" s="6">
        <v>48.280589198933463</v>
      </c>
      <c r="R3362" s="6">
        <v>50.381443934938616</v>
      </c>
      <c r="S3362" s="6">
        <v>37.519963260745889</v>
      </c>
      <c r="T3362" s="6">
        <v>1.0226672972658044</v>
      </c>
      <c r="U3362" s="6">
        <v>3.475149595936748</v>
      </c>
      <c r="V3362" s="6">
        <v>27.580487069290509</v>
      </c>
      <c r="W3362" s="6">
        <v>23.195081326725752</v>
      </c>
      <c r="X3362" s="5">
        <v>47114</v>
      </c>
      <c r="Y3362" s="5">
        <v>38793</v>
      </c>
      <c r="Z3362" s="5">
        <v>3696</v>
      </c>
      <c r="AA3362" s="5">
        <v>24077</v>
      </c>
      <c r="AB3362" s="5">
        <v>18418</v>
      </c>
      <c r="AC3362" s="5">
        <v>2438</v>
      </c>
      <c r="AD3362" s="5">
        <v>23037</v>
      </c>
      <c r="AE3362" s="5">
        <v>20375</v>
      </c>
      <c r="AF3362" s="5">
        <v>1258</v>
      </c>
      <c r="AG3362" s="6">
        <v>6.1742331288343557</v>
      </c>
      <c r="AH3362" s="6">
        <v>88.444675956070668</v>
      </c>
      <c r="AI3362" s="3">
        <v>13.237050711260723</v>
      </c>
      <c r="AJ3362" s="3">
        <v>76.496241226066374</v>
      </c>
    </row>
    <row r="3363" spans="1:36" hidden="1" x14ac:dyDescent="0.2">
      <c r="A3363" s="1" t="str">
        <f t="shared" si="52"/>
        <v>KnowsleyWhite British</v>
      </c>
      <c r="B3363" s="3" t="s">
        <v>579</v>
      </c>
      <c r="C3363" s="3" t="s">
        <v>580</v>
      </c>
      <c r="D3363" s="3" t="s">
        <v>701</v>
      </c>
      <c r="E3363" s="5">
        <v>140135</v>
      </c>
      <c r="F3363" s="5">
        <v>61487</v>
      </c>
      <c r="G3363" s="5">
        <v>59396</v>
      </c>
      <c r="H3363" s="5">
        <v>67837</v>
      </c>
      <c r="I3363" s="5">
        <v>70795</v>
      </c>
      <c r="J3363" s="5">
        <v>52791</v>
      </c>
      <c r="K3363" s="5">
        <v>1417</v>
      </c>
      <c r="L3363" s="5">
        <v>4765</v>
      </c>
      <c r="M3363" s="5">
        <v>38785</v>
      </c>
      <c r="N3363" s="5">
        <v>32670</v>
      </c>
      <c r="O3363" s="6">
        <v>43.876975773361401</v>
      </c>
      <c r="P3363" s="6">
        <v>42.384843186926894</v>
      </c>
      <c r="Q3363" s="6">
        <v>48.408320548042958</v>
      </c>
      <c r="R3363" s="6">
        <v>50.51914225568202</v>
      </c>
      <c r="S3363" s="6">
        <v>37.67153102365576</v>
      </c>
      <c r="T3363" s="6">
        <v>1.0111678024761837</v>
      </c>
      <c r="U3363" s="6">
        <v>3.4002925750169481</v>
      </c>
      <c r="V3363" s="6">
        <v>27.676883005673101</v>
      </c>
      <c r="W3363" s="6">
        <v>23.313233667534877</v>
      </c>
      <c r="X3363" s="5">
        <v>45042</v>
      </c>
      <c r="Y3363" s="5">
        <v>37035</v>
      </c>
      <c r="Z3363" s="5">
        <v>3541</v>
      </c>
      <c r="AA3363" s="5">
        <v>23024</v>
      </c>
      <c r="AB3363" s="5">
        <v>17567</v>
      </c>
      <c r="AC3363" s="5">
        <v>2358</v>
      </c>
      <c r="AD3363" s="5">
        <v>22018</v>
      </c>
      <c r="AE3363" s="5">
        <v>19468</v>
      </c>
      <c r="AF3363" s="5">
        <v>1183</v>
      </c>
      <c r="AG3363" s="6">
        <v>6.0766385863981922</v>
      </c>
      <c r="AH3363" s="6">
        <v>88.418566627304926</v>
      </c>
      <c r="AI3363" s="3">
        <v>13.422895201229577</v>
      </c>
      <c r="AJ3363" s="3">
        <v>76.298644892286305</v>
      </c>
    </row>
    <row r="3364" spans="1:36" hidden="1" x14ac:dyDescent="0.2">
      <c r="A3364" s="1" t="str">
        <f t="shared" si="52"/>
        <v>KnowsleyMinorities - all other than White British</v>
      </c>
      <c r="B3364" s="3" t="s">
        <v>579</v>
      </c>
      <c r="C3364" s="3" t="s">
        <v>580</v>
      </c>
      <c r="D3364" s="3" t="s">
        <v>702</v>
      </c>
      <c r="E3364" s="5">
        <v>5758</v>
      </c>
      <c r="F3364" s="5">
        <v>2332</v>
      </c>
      <c r="G3364" s="5">
        <v>2204</v>
      </c>
      <c r="H3364" s="5">
        <v>2601</v>
      </c>
      <c r="I3364" s="5">
        <v>2708</v>
      </c>
      <c r="J3364" s="5">
        <v>1948</v>
      </c>
      <c r="K3364" s="5">
        <v>75</v>
      </c>
      <c r="L3364" s="5">
        <v>305</v>
      </c>
      <c r="M3364" s="5">
        <v>1453</v>
      </c>
      <c r="N3364" s="5">
        <v>1170</v>
      </c>
      <c r="O3364" s="6">
        <v>40.500173671413684</v>
      </c>
      <c r="P3364" s="6">
        <v>38.27717957624175</v>
      </c>
      <c r="Q3364" s="6">
        <v>45.171934699548451</v>
      </c>
      <c r="R3364" s="6">
        <v>47.030218825981244</v>
      </c>
      <c r="S3364" s="6">
        <v>33.831191385897881</v>
      </c>
      <c r="T3364" s="6">
        <v>1.3025356026398054</v>
      </c>
      <c r="U3364" s="6">
        <v>5.296978117401876</v>
      </c>
      <c r="V3364" s="6">
        <v>25.234456408475165</v>
      </c>
      <c r="W3364" s="6">
        <v>20.319555401180967</v>
      </c>
      <c r="X3364" s="5">
        <v>2072</v>
      </c>
      <c r="Y3364" s="5">
        <v>1758</v>
      </c>
      <c r="Z3364" s="5">
        <v>155</v>
      </c>
      <c r="AA3364" s="5">
        <v>1053</v>
      </c>
      <c r="AB3364" s="5">
        <v>851</v>
      </c>
      <c r="AC3364" s="5">
        <v>80</v>
      </c>
      <c r="AD3364" s="5">
        <v>1019</v>
      </c>
      <c r="AE3364" s="5">
        <v>907</v>
      </c>
      <c r="AF3364" s="5">
        <v>75</v>
      </c>
      <c r="AG3364" s="6">
        <v>8.2690187431091502</v>
      </c>
      <c r="AH3364" s="6">
        <v>89.008832188420016</v>
      </c>
      <c r="AI3364" s="3">
        <v>9.4007050528789655</v>
      </c>
      <c r="AJ3364" s="3">
        <v>80.816714150047488</v>
      </c>
    </row>
    <row r="3365" spans="1:36" hidden="1" x14ac:dyDescent="0.2">
      <c r="A3365" s="1" t="str">
        <f t="shared" si="52"/>
        <v>KnowsleyWhite Irish</v>
      </c>
      <c r="B3365" s="3" t="s">
        <v>579</v>
      </c>
      <c r="C3365" s="3" t="s">
        <v>580</v>
      </c>
      <c r="D3365" s="3" t="s">
        <v>703</v>
      </c>
      <c r="E3365" s="5">
        <v>747</v>
      </c>
      <c r="F3365" s="5">
        <v>316</v>
      </c>
      <c r="G3365" s="5">
        <v>285</v>
      </c>
      <c r="H3365" s="5">
        <v>341</v>
      </c>
      <c r="I3365" s="5">
        <v>345</v>
      </c>
      <c r="J3365" s="5">
        <v>248</v>
      </c>
      <c r="K3365" s="5">
        <v>6</v>
      </c>
      <c r="L3365" s="5">
        <v>24</v>
      </c>
      <c r="M3365" s="5">
        <v>196</v>
      </c>
      <c r="N3365" s="5">
        <v>145</v>
      </c>
      <c r="O3365" s="6">
        <v>42.302543507362785</v>
      </c>
      <c r="P3365" s="6">
        <v>38.152610441767067</v>
      </c>
      <c r="Q3365" s="6">
        <v>45.649263721552877</v>
      </c>
      <c r="R3365" s="6">
        <v>46.184738955823292</v>
      </c>
      <c r="S3365" s="6">
        <v>33.19946452476573</v>
      </c>
      <c r="T3365" s="6">
        <v>0.80321285140562249</v>
      </c>
      <c r="U3365" s="6">
        <v>3.2128514056224899</v>
      </c>
      <c r="V3365" s="6">
        <v>26.238286479250334</v>
      </c>
      <c r="W3365" s="6">
        <v>19.410977242302543</v>
      </c>
      <c r="X3365" s="5">
        <v>208</v>
      </c>
      <c r="Y3365" s="5">
        <v>190</v>
      </c>
      <c r="Z3365" s="5">
        <v>14</v>
      </c>
      <c r="AA3365" s="5">
        <v>107</v>
      </c>
      <c r="AB3365" s="5">
        <v>95</v>
      </c>
      <c r="AC3365" s="5">
        <v>9</v>
      </c>
      <c r="AD3365" s="5">
        <v>101</v>
      </c>
      <c r="AE3365" s="5">
        <v>95</v>
      </c>
      <c r="AF3365" s="5">
        <v>5</v>
      </c>
      <c r="AG3365" s="6">
        <v>5.2631578947368425</v>
      </c>
      <c r="AH3365" s="6">
        <v>94.059405940594061</v>
      </c>
      <c r="AI3365" s="3">
        <v>9.473684210526315</v>
      </c>
      <c r="AJ3365" s="3">
        <v>88.785046728971963</v>
      </c>
    </row>
    <row r="3366" spans="1:36" hidden="1" x14ac:dyDescent="0.2">
      <c r="A3366" s="1" t="str">
        <f t="shared" si="52"/>
        <v>KnowsleyWhite Gyspy or Irish Traveller</v>
      </c>
      <c r="B3366" s="3" t="s">
        <v>579</v>
      </c>
      <c r="C3366" s="3" t="s">
        <v>580</v>
      </c>
      <c r="D3366" s="3" t="s">
        <v>704</v>
      </c>
      <c r="E3366" s="5">
        <v>6</v>
      </c>
      <c r="F3366" s="5">
        <v>4</v>
      </c>
      <c r="G3366" s="5">
        <v>4</v>
      </c>
      <c r="H3366" s="5">
        <v>4</v>
      </c>
      <c r="I3366" s="5">
        <v>5</v>
      </c>
      <c r="J3366" s="5">
        <v>4</v>
      </c>
      <c r="K3366" s="5">
        <v>0</v>
      </c>
      <c r="L3366" s="5">
        <v>0</v>
      </c>
      <c r="M3366" s="5">
        <v>0</v>
      </c>
      <c r="N3366" s="5">
        <v>0</v>
      </c>
      <c r="O3366" s="6">
        <v>66.666666666666671</v>
      </c>
      <c r="P3366" s="6">
        <v>66.666666666666671</v>
      </c>
      <c r="Q3366" s="6">
        <v>66.666666666666671</v>
      </c>
      <c r="R3366" s="6">
        <v>83.333333333333329</v>
      </c>
      <c r="S3366" s="6">
        <v>66.666666666666671</v>
      </c>
      <c r="T3366" s="6">
        <v>0</v>
      </c>
      <c r="U3366" s="6">
        <v>0</v>
      </c>
      <c r="V3366" s="6">
        <v>0</v>
      </c>
      <c r="W3366" s="6">
        <v>0</v>
      </c>
      <c r="X3366" s="5">
        <v>0</v>
      </c>
      <c r="Y3366" s="5">
        <v>0</v>
      </c>
      <c r="Z3366" s="5">
        <v>0</v>
      </c>
      <c r="AA3366" s="5">
        <v>0</v>
      </c>
      <c r="AB3366" s="5">
        <v>0</v>
      </c>
      <c r="AC3366" s="5">
        <v>0</v>
      </c>
      <c r="AD3366" s="5">
        <v>0</v>
      </c>
      <c r="AE3366" s="5">
        <v>0</v>
      </c>
      <c r="AF3366" s="5">
        <v>0</v>
      </c>
      <c r="AG3366" s="6"/>
      <c r="AH3366" s="6"/>
      <c r="AI3366" s="3"/>
      <c r="AJ3366" s="3"/>
    </row>
    <row r="3367" spans="1:36" hidden="1" x14ac:dyDescent="0.2">
      <c r="A3367" s="1" t="str">
        <f t="shared" si="52"/>
        <v>KnowsleyWhite Other</v>
      </c>
      <c r="B3367" s="3" t="s">
        <v>579</v>
      </c>
      <c r="C3367" s="3" t="s">
        <v>580</v>
      </c>
      <c r="D3367" s="3" t="s">
        <v>705</v>
      </c>
      <c r="E3367" s="5">
        <v>970</v>
      </c>
      <c r="F3367" s="5">
        <v>445</v>
      </c>
      <c r="G3367" s="5">
        <v>416</v>
      </c>
      <c r="H3367" s="5">
        <v>494</v>
      </c>
      <c r="I3367" s="5">
        <v>532</v>
      </c>
      <c r="J3367" s="5">
        <v>359</v>
      </c>
      <c r="K3367" s="5">
        <v>7</v>
      </c>
      <c r="L3367" s="5">
        <v>76</v>
      </c>
      <c r="M3367" s="5">
        <v>319</v>
      </c>
      <c r="N3367" s="5">
        <v>262</v>
      </c>
      <c r="O3367" s="6">
        <v>45.876288659793815</v>
      </c>
      <c r="P3367" s="6">
        <v>42.886597938144327</v>
      </c>
      <c r="Q3367" s="6">
        <v>50.927835051546388</v>
      </c>
      <c r="R3367" s="6">
        <v>54.845360824742265</v>
      </c>
      <c r="S3367" s="6">
        <v>37.010309278350519</v>
      </c>
      <c r="T3367" s="6">
        <v>0.72164948453608246</v>
      </c>
      <c r="U3367" s="6">
        <v>7.8350515463917523</v>
      </c>
      <c r="V3367" s="6">
        <v>32.886597938144327</v>
      </c>
      <c r="W3367" s="6">
        <v>27.010309278350515</v>
      </c>
      <c r="X3367" s="5">
        <v>450</v>
      </c>
      <c r="Y3367" s="5">
        <v>385</v>
      </c>
      <c r="Z3367" s="5">
        <v>30</v>
      </c>
      <c r="AA3367" s="5">
        <v>281</v>
      </c>
      <c r="AB3367" s="5">
        <v>233</v>
      </c>
      <c r="AC3367" s="5">
        <v>16</v>
      </c>
      <c r="AD3367" s="5">
        <v>169</v>
      </c>
      <c r="AE3367" s="5">
        <v>152</v>
      </c>
      <c r="AF3367" s="5">
        <v>14</v>
      </c>
      <c r="AG3367" s="6">
        <v>9.2105263157894743</v>
      </c>
      <c r="AH3367" s="6">
        <v>89.940828402366861</v>
      </c>
      <c r="AI3367" s="3">
        <v>6.866952789699571</v>
      </c>
      <c r="AJ3367" s="3">
        <v>82.918149466192176</v>
      </c>
    </row>
    <row r="3368" spans="1:36" hidden="1" x14ac:dyDescent="0.2">
      <c r="A3368" s="1" t="str">
        <f t="shared" si="52"/>
        <v>KnowsleyMixed White and Black Caribbean</v>
      </c>
      <c r="B3368" s="3" t="s">
        <v>579</v>
      </c>
      <c r="C3368" s="3" t="s">
        <v>580</v>
      </c>
      <c r="D3368" s="3" t="s">
        <v>706</v>
      </c>
      <c r="E3368" s="5">
        <v>683</v>
      </c>
      <c r="F3368" s="5">
        <v>348</v>
      </c>
      <c r="G3368" s="5">
        <v>341</v>
      </c>
      <c r="H3368" s="5">
        <v>385</v>
      </c>
      <c r="I3368" s="5">
        <v>392</v>
      </c>
      <c r="J3368" s="5">
        <v>294</v>
      </c>
      <c r="K3368" s="5">
        <v>7</v>
      </c>
      <c r="L3368" s="5">
        <v>27</v>
      </c>
      <c r="M3368" s="5">
        <v>186</v>
      </c>
      <c r="N3368" s="5">
        <v>171</v>
      </c>
      <c r="O3368" s="6">
        <v>50.951683748169842</v>
      </c>
      <c r="P3368" s="6">
        <v>49.926793557833086</v>
      </c>
      <c r="Q3368" s="6">
        <v>56.36896046852123</v>
      </c>
      <c r="R3368" s="6">
        <v>57.393850658857978</v>
      </c>
      <c r="S3368" s="6">
        <v>43.045387994143482</v>
      </c>
      <c r="T3368" s="6">
        <v>1.0248901903367496</v>
      </c>
      <c r="U3368" s="6">
        <v>3.9531478770131772</v>
      </c>
      <c r="V3368" s="6">
        <v>27.232796486090777</v>
      </c>
      <c r="W3368" s="6">
        <v>25.036603221083457</v>
      </c>
      <c r="X3368" s="5">
        <v>188</v>
      </c>
      <c r="Y3368" s="5">
        <v>132</v>
      </c>
      <c r="Z3368" s="5">
        <v>16</v>
      </c>
      <c r="AA3368" s="5">
        <v>112</v>
      </c>
      <c r="AB3368" s="5">
        <v>73</v>
      </c>
      <c r="AC3368" s="5">
        <v>10</v>
      </c>
      <c r="AD3368" s="5">
        <v>76</v>
      </c>
      <c r="AE3368" s="5">
        <v>59</v>
      </c>
      <c r="AF3368" s="5">
        <v>6</v>
      </c>
      <c r="AG3368" s="6">
        <v>10.169491525423728</v>
      </c>
      <c r="AH3368" s="6">
        <v>77.631578947368425</v>
      </c>
      <c r="AI3368" s="3">
        <v>13.698630136986301</v>
      </c>
      <c r="AJ3368" s="3">
        <v>65.178571428571431</v>
      </c>
    </row>
    <row r="3369" spans="1:36" hidden="1" x14ac:dyDescent="0.2">
      <c r="A3369" s="1" t="str">
        <f t="shared" si="52"/>
        <v>KnowsleyMixed White and Black African</v>
      </c>
      <c r="B3369" s="3" t="s">
        <v>579</v>
      </c>
      <c r="C3369" s="3" t="s">
        <v>580</v>
      </c>
      <c r="D3369" s="3" t="s">
        <v>707</v>
      </c>
      <c r="E3369" s="5">
        <v>517</v>
      </c>
      <c r="F3369" s="5">
        <v>241</v>
      </c>
      <c r="G3369" s="5">
        <v>231</v>
      </c>
      <c r="H3369" s="5">
        <v>263</v>
      </c>
      <c r="I3369" s="5">
        <v>272</v>
      </c>
      <c r="J3369" s="5">
        <v>216</v>
      </c>
      <c r="K3369" s="5">
        <v>7</v>
      </c>
      <c r="L3369" s="5">
        <v>46</v>
      </c>
      <c r="M3369" s="5">
        <v>151</v>
      </c>
      <c r="N3369" s="5">
        <v>134</v>
      </c>
      <c r="O3369" s="6">
        <v>46.615087040618953</v>
      </c>
      <c r="P3369" s="6">
        <v>44.680851063829785</v>
      </c>
      <c r="Q3369" s="6">
        <v>50.870406189555126</v>
      </c>
      <c r="R3369" s="6">
        <v>52.611218568665379</v>
      </c>
      <c r="S3369" s="6">
        <v>41.779497098646033</v>
      </c>
      <c r="T3369" s="6">
        <v>1.3539651837524178</v>
      </c>
      <c r="U3369" s="6">
        <v>8.8974854932301746</v>
      </c>
      <c r="V3369" s="6">
        <v>29.206963249516441</v>
      </c>
      <c r="W3369" s="6">
        <v>25.918762088974855</v>
      </c>
      <c r="X3369" s="5">
        <v>125</v>
      </c>
      <c r="Y3369" s="5">
        <v>105</v>
      </c>
      <c r="Z3369" s="5">
        <v>17</v>
      </c>
      <c r="AA3369" s="5">
        <v>79</v>
      </c>
      <c r="AB3369" s="5">
        <v>64</v>
      </c>
      <c r="AC3369" s="5">
        <v>9</v>
      </c>
      <c r="AD3369" s="5">
        <v>46</v>
      </c>
      <c r="AE3369" s="5">
        <v>41</v>
      </c>
      <c r="AF3369" s="5">
        <v>8</v>
      </c>
      <c r="AG3369" s="6">
        <v>19.512195121951219</v>
      </c>
      <c r="AH3369" s="6">
        <v>89.130434782608702</v>
      </c>
      <c r="AI3369" s="3">
        <v>14.0625</v>
      </c>
      <c r="AJ3369" s="3">
        <v>81.012658227848107</v>
      </c>
    </row>
    <row r="3370" spans="1:36" hidden="1" x14ac:dyDescent="0.2">
      <c r="A3370" s="1" t="str">
        <f t="shared" si="52"/>
        <v>KnowsleyMixed White and Asian</v>
      </c>
      <c r="B3370" s="3" t="s">
        <v>579</v>
      </c>
      <c r="C3370" s="3" t="s">
        <v>580</v>
      </c>
      <c r="D3370" s="3" t="s">
        <v>708</v>
      </c>
      <c r="E3370" s="5">
        <v>375</v>
      </c>
      <c r="F3370" s="5">
        <v>156</v>
      </c>
      <c r="G3370" s="5">
        <v>152</v>
      </c>
      <c r="H3370" s="5">
        <v>189</v>
      </c>
      <c r="I3370" s="5">
        <v>194</v>
      </c>
      <c r="J3370" s="5">
        <v>137</v>
      </c>
      <c r="K3370" s="5">
        <v>4</v>
      </c>
      <c r="L3370" s="5">
        <v>10</v>
      </c>
      <c r="M3370" s="5">
        <v>91</v>
      </c>
      <c r="N3370" s="5">
        <v>68</v>
      </c>
      <c r="O3370" s="6">
        <v>41.6</v>
      </c>
      <c r="P3370" s="6">
        <v>40.533333333333331</v>
      </c>
      <c r="Q3370" s="6">
        <v>50.4</v>
      </c>
      <c r="R3370" s="6">
        <v>51.733333333333334</v>
      </c>
      <c r="S3370" s="6">
        <v>36.533333333333331</v>
      </c>
      <c r="T3370" s="6">
        <v>1.0666666666666667</v>
      </c>
      <c r="U3370" s="6">
        <v>2.6666666666666665</v>
      </c>
      <c r="V3370" s="6">
        <v>24.266666666666666</v>
      </c>
      <c r="W3370" s="6">
        <v>18.133333333333333</v>
      </c>
      <c r="X3370" s="5">
        <v>82</v>
      </c>
      <c r="Y3370" s="5">
        <v>71</v>
      </c>
      <c r="Z3370" s="5">
        <v>1</v>
      </c>
      <c r="AA3370" s="5">
        <v>48</v>
      </c>
      <c r="AB3370" s="5">
        <v>41</v>
      </c>
      <c r="AC3370" s="5">
        <v>1</v>
      </c>
      <c r="AD3370" s="5">
        <v>34</v>
      </c>
      <c r="AE3370" s="5">
        <v>30</v>
      </c>
      <c r="AF3370" s="5">
        <v>0</v>
      </c>
      <c r="AG3370" s="6">
        <v>0</v>
      </c>
      <c r="AH3370" s="6">
        <v>88.235294117647058</v>
      </c>
      <c r="AI3370" s="3">
        <v>2.4390243902439024</v>
      </c>
      <c r="AJ3370" s="3">
        <v>85.416666666666671</v>
      </c>
    </row>
    <row r="3371" spans="1:36" hidden="1" x14ac:dyDescent="0.2">
      <c r="A3371" s="1" t="str">
        <f t="shared" si="52"/>
        <v>KnowsleyMixed Other</v>
      </c>
      <c r="B3371" s="3" t="s">
        <v>579</v>
      </c>
      <c r="C3371" s="3" t="s">
        <v>580</v>
      </c>
      <c r="D3371" s="3" t="s">
        <v>709</v>
      </c>
      <c r="E3371" s="5">
        <v>338</v>
      </c>
      <c r="F3371" s="5">
        <v>153</v>
      </c>
      <c r="G3371" s="5">
        <v>154</v>
      </c>
      <c r="H3371" s="5">
        <v>175</v>
      </c>
      <c r="I3371" s="5">
        <v>191</v>
      </c>
      <c r="J3371" s="5">
        <v>137</v>
      </c>
      <c r="K3371" s="5">
        <v>1</v>
      </c>
      <c r="L3371" s="5">
        <v>18</v>
      </c>
      <c r="M3371" s="5">
        <v>83</v>
      </c>
      <c r="N3371" s="5">
        <v>69</v>
      </c>
      <c r="O3371" s="6">
        <v>45.26627218934911</v>
      </c>
      <c r="P3371" s="6">
        <v>45.562130177514796</v>
      </c>
      <c r="Q3371" s="6">
        <v>51.77514792899408</v>
      </c>
      <c r="R3371" s="6">
        <v>56.508875739644971</v>
      </c>
      <c r="S3371" s="6">
        <v>40.532544378698226</v>
      </c>
      <c r="T3371" s="6">
        <v>0.29585798816568049</v>
      </c>
      <c r="U3371" s="6">
        <v>5.3254437869822482</v>
      </c>
      <c r="V3371" s="6">
        <v>24.556213017751478</v>
      </c>
      <c r="W3371" s="6">
        <v>20.414201183431953</v>
      </c>
      <c r="X3371" s="5">
        <v>107</v>
      </c>
      <c r="Y3371" s="5">
        <v>85</v>
      </c>
      <c r="Z3371" s="5">
        <v>8</v>
      </c>
      <c r="AA3371" s="5">
        <v>61</v>
      </c>
      <c r="AB3371" s="5">
        <v>44</v>
      </c>
      <c r="AC3371" s="5">
        <v>6</v>
      </c>
      <c r="AD3371" s="5">
        <v>46</v>
      </c>
      <c r="AE3371" s="5">
        <v>41</v>
      </c>
      <c r="AF3371" s="5">
        <v>2</v>
      </c>
      <c r="AG3371" s="6">
        <v>4.8780487804878048</v>
      </c>
      <c r="AH3371" s="6">
        <v>89.130434782608702</v>
      </c>
      <c r="AI3371" s="3">
        <v>13.636363636363637</v>
      </c>
      <c r="AJ3371" s="3">
        <v>72.131147540983605</v>
      </c>
    </row>
    <row r="3372" spans="1:36" hidden="1" x14ac:dyDescent="0.2">
      <c r="A3372" s="1" t="str">
        <f t="shared" si="52"/>
        <v>KnowsleyIndian</v>
      </c>
      <c r="B3372" s="3" t="s">
        <v>579</v>
      </c>
      <c r="C3372" s="3" t="s">
        <v>580</v>
      </c>
      <c r="D3372" s="3" t="s">
        <v>710</v>
      </c>
      <c r="E3372" s="5">
        <v>467</v>
      </c>
      <c r="F3372" s="5">
        <v>120</v>
      </c>
      <c r="G3372" s="5">
        <v>112</v>
      </c>
      <c r="H3372" s="5">
        <v>126</v>
      </c>
      <c r="I3372" s="5">
        <v>126</v>
      </c>
      <c r="J3372" s="5">
        <v>90</v>
      </c>
      <c r="K3372" s="5">
        <v>5</v>
      </c>
      <c r="L3372" s="5">
        <v>14</v>
      </c>
      <c r="M3372" s="5">
        <v>70</v>
      </c>
      <c r="N3372" s="5">
        <v>47</v>
      </c>
      <c r="O3372" s="6">
        <v>25.695931477516059</v>
      </c>
      <c r="P3372" s="6">
        <v>23.982869379014989</v>
      </c>
      <c r="Q3372" s="6">
        <v>26.980728051391864</v>
      </c>
      <c r="R3372" s="6">
        <v>26.980728051391864</v>
      </c>
      <c r="S3372" s="6">
        <v>19.271948608137045</v>
      </c>
      <c r="T3372" s="6">
        <v>1.0706638115631693</v>
      </c>
      <c r="U3372" s="6">
        <v>2.9978586723768736</v>
      </c>
      <c r="V3372" s="6">
        <v>14.989293361884368</v>
      </c>
      <c r="W3372" s="6">
        <v>10.06423982869379</v>
      </c>
      <c r="X3372" s="5">
        <v>211</v>
      </c>
      <c r="Y3372" s="5">
        <v>191</v>
      </c>
      <c r="Z3372" s="5">
        <v>6</v>
      </c>
      <c r="AA3372" s="5">
        <v>54</v>
      </c>
      <c r="AB3372" s="5">
        <v>46</v>
      </c>
      <c r="AC3372" s="5">
        <v>1</v>
      </c>
      <c r="AD3372" s="5">
        <v>157</v>
      </c>
      <c r="AE3372" s="5">
        <v>145</v>
      </c>
      <c r="AF3372" s="5">
        <v>5</v>
      </c>
      <c r="AG3372" s="6">
        <v>3.4482758620689653</v>
      </c>
      <c r="AH3372" s="6">
        <v>92.356687898089177</v>
      </c>
      <c r="AI3372" s="3">
        <v>2.1739130434782608</v>
      </c>
      <c r="AJ3372" s="3">
        <v>85.18518518518519</v>
      </c>
    </row>
    <row r="3373" spans="1:36" hidden="1" x14ac:dyDescent="0.2">
      <c r="A3373" s="1" t="str">
        <f t="shared" si="52"/>
        <v>KnowsleyPakistani</v>
      </c>
      <c r="B3373" s="3" t="s">
        <v>579</v>
      </c>
      <c r="C3373" s="3" t="s">
        <v>580</v>
      </c>
      <c r="D3373" s="3" t="s">
        <v>711</v>
      </c>
      <c r="E3373" s="5">
        <v>81</v>
      </c>
      <c r="F3373" s="5">
        <v>6</v>
      </c>
      <c r="G3373" s="5">
        <v>8</v>
      </c>
      <c r="H3373" s="5">
        <v>8</v>
      </c>
      <c r="I3373" s="5">
        <v>9</v>
      </c>
      <c r="J3373" s="5">
        <v>8</v>
      </c>
      <c r="K3373" s="5">
        <v>0</v>
      </c>
      <c r="L3373" s="5">
        <v>0</v>
      </c>
      <c r="M3373" s="5">
        <v>3</v>
      </c>
      <c r="N3373" s="5">
        <v>2</v>
      </c>
      <c r="O3373" s="6">
        <v>7.4074074074074074</v>
      </c>
      <c r="P3373" s="6">
        <v>9.8765432098765427</v>
      </c>
      <c r="Q3373" s="6">
        <v>9.8765432098765427</v>
      </c>
      <c r="R3373" s="6">
        <v>11.111111111111111</v>
      </c>
      <c r="S3373" s="6">
        <v>9.8765432098765427</v>
      </c>
      <c r="T3373" s="6">
        <v>0</v>
      </c>
      <c r="U3373" s="6">
        <v>0</v>
      </c>
      <c r="V3373" s="6">
        <v>3.7037037037037037</v>
      </c>
      <c r="W3373" s="6">
        <v>2.4691358024691357</v>
      </c>
      <c r="X3373" s="5">
        <v>32</v>
      </c>
      <c r="Y3373" s="5">
        <v>25</v>
      </c>
      <c r="Z3373" s="5">
        <v>6</v>
      </c>
      <c r="AA3373" s="5">
        <v>4</v>
      </c>
      <c r="AB3373" s="5">
        <v>2</v>
      </c>
      <c r="AC3373" s="5">
        <v>0</v>
      </c>
      <c r="AD3373" s="5">
        <v>28</v>
      </c>
      <c r="AE3373" s="5">
        <v>23</v>
      </c>
      <c r="AF3373" s="5">
        <v>6</v>
      </c>
      <c r="AG3373" s="6">
        <v>26.086956521739129</v>
      </c>
      <c r="AH3373" s="6">
        <v>82.142857142857139</v>
      </c>
      <c r="AI3373" s="3">
        <v>0</v>
      </c>
      <c r="AJ3373" s="3">
        <v>50</v>
      </c>
    </row>
    <row r="3374" spans="1:36" hidden="1" x14ac:dyDescent="0.2">
      <c r="A3374" s="1" t="str">
        <f t="shared" si="52"/>
        <v>KnowsleyBangladeshi</v>
      </c>
      <c r="B3374" s="3" t="s">
        <v>579</v>
      </c>
      <c r="C3374" s="3" t="s">
        <v>580</v>
      </c>
      <c r="D3374" s="3" t="s">
        <v>712</v>
      </c>
      <c r="E3374" s="5">
        <v>10</v>
      </c>
      <c r="F3374" s="5">
        <v>1</v>
      </c>
      <c r="G3374" s="5">
        <v>1</v>
      </c>
      <c r="H3374" s="5">
        <v>5</v>
      </c>
      <c r="I3374" s="5">
        <v>5</v>
      </c>
      <c r="J3374" s="5">
        <v>0</v>
      </c>
      <c r="K3374" s="5">
        <v>0</v>
      </c>
      <c r="L3374" s="5">
        <v>0</v>
      </c>
      <c r="M3374" s="5">
        <v>1</v>
      </c>
      <c r="N3374" s="5">
        <v>0</v>
      </c>
      <c r="O3374" s="6">
        <v>10</v>
      </c>
      <c r="P3374" s="6">
        <v>10</v>
      </c>
      <c r="Q3374" s="6">
        <v>50</v>
      </c>
      <c r="R3374" s="6">
        <v>50</v>
      </c>
      <c r="S3374" s="6">
        <v>0</v>
      </c>
      <c r="T3374" s="6">
        <v>0</v>
      </c>
      <c r="U3374" s="6">
        <v>0</v>
      </c>
      <c r="V3374" s="6">
        <v>10</v>
      </c>
      <c r="W3374" s="6">
        <v>0</v>
      </c>
      <c r="X3374" s="5">
        <v>5</v>
      </c>
      <c r="Y3374" s="5">
        <v>3</v>
      </c>
      <c r="Z3374" s="5">
        <v>0</v>
      </c>
      <c r="AA3374" s="5">
        <v>2</v>
      </c>
      <c r="AB3374" s="5">
        <v>1</v>
      </c>
      <c r="AC3374" s="5">
        <v>0</v>
      </c>
      <c r="AD3374" s="5">
        <v>3</v>
      </c>
      <c r="AE3374" s="5">
        <v>2</v>
      </c>
      <c r="AF3374" s="5">
        <v>0</v>
      </c>
      <c r="AG3374" s="6">
        <v>0</v>
      </c>
      <c r="AH3374" s="6">
        <v>66.666666666666671</v>
      </c>
      <c r="AI3374" s="3">
        <v>0</v>
      </c>
      <c r="AJ3374" s="3">
        <v>50</v>
      </c>
    </row>
    <row r="3375" spans="1:36" hidden="1" x14ac:dyDescent="0.2">
      <c r="A3375" s="1" t="str">
        <f t="shared" si="52"/>
        <v>KnowsleyChinese</v>
      </c>
      <c r="B3375" s="3" t="s">
        <v>579</v>
      </c>
      <c r="C3375" s="3" t="s">
        <v>580</v>
      </c>
      <c r="D3375" s="3" t="s">
        <v>713</v>
      </c>
      <c r="E3375" s="5">
        <v>446</v>
      </c>
      <c r="F3375" s="5">
        <v>151</v>
      </c>
      <c r="G3375" s="5">
        <v>140</v>
      </c>
      <c r="H3375" s="5">
        <v>166</v>
      </c>
      <c r="I3375" s="5">
        <v>166</v>
      </c>
      <c r="J3375" s="5">
        <v>126</v>
      </c>
      <c r="K3375" s="5">
        <v>10</v>
      </c>
      <c r="L3375" s="5">
        <v>39</v>
      </c>
      <c r="M3375" s="5">
        <v>100</v>
      </c>
      <c r="N3375" s="5">
        <v>79</v>
      </c>
      <c r="O3375" s="6">
        <v>33.856502242152466</v>
      </c>
      <c r="P3375" s="6">
        <v>31.390134529147982</v>
      </c>
      <c r="Q3375" s="6">
        <v>37.219730941704036</v>
      </c>
      <c r="R3375" s="6">
        <v>37.219730941704036</v>
      </c>
      <c r="S3375" s="6">
        <v>28.251121076233183</v>
      </c>
      <c r="T3375" s="6">
        <v>2.2421524663677128</v>
      </c>
      <c r="U3375" s="6">
        <v>8.7443946188340806</v>
      </c>
      <c r="V3375" s="6">
        <v>22.421524663677129</v>
      </c>
      <c r="W3375" s="6">
        <v>17.713004484304932</v>
      </c>
      <c r="X3375" s="5">
        <v>182</v>
      </c>
      <c r="Y3375" s="5">
        <v>152</v>
      </c>
      <c r="Z3375" s="5">
        <v>10</v>
      </c>
      <c r="AA3375" s="5">
        <v>83</v>
      </c>
      <c r="AB3375" s="5">
        <v>67</v>
      </c>
      <c r="AC3375" s="5">
        <v>8</v>
      </c>
      <c r="AD3375" s="5">
        <v>99</v>
      </c>
      <c r="AE3375" s="5">
        <v>85</v>
      </c>
      <c r="AF3375" s="5">
        <v>2</v>
      </c>
      <c r="AG3375" s="6">
        <v>2.3529411764705883</v>
      </c>
      <c r="AH3375" s="6">
        <v>85.858585858585855</v>
      </c>
      <c r="AI3375" s="3">
        <v>11.940298507462687</v>
      </c>
      <c r="AJ3375" s="3">
        <v>80.722891566265062</v>
      </c>
    </row>
    <row r="3376" spans="1:36" hidden="1" x14ac:dyDescent="0.2">
      <c r="A3376" s="1" t="str">
        <f t="shared" si="52"/>
        <v>KnowsleyAsian Other</v>
      </c>
      <c r="B3376" s="3" t="s">
        <v>579</v>
      </c>
      <c r="C3376" s="3" t="s">
        <v>580</v>
      </c>
      <c r="D3376" s="3" t="s">
        <v>714</v>
      </c>
      <c r="E3376" s="5">
        <v>399</v>
      </c>
      <c r="F3376" s="5">
        <v>135</v>
      </c>
      <c r="G3376" s="5">
        <v>122</v>
      </c>
      <c r="H3376" s="5">
        <v>151</v>
      </c>
      <c r="I3376" s="5">
        <v>169</v>
      </c>
      <c r="J3376" s="5">
        <v>106</v>
      </c>
      <c r="K3376" s="5">
        <v>9</v>
      </c>
      <c r="L3376" s="5">
        <v>8</v>
      </c>
      <c r="M3376" s="5">
        <v>92</v>
      </c>
      <c r="N3376" s="5">
        <v>64</v>
      </c>
      <c r="O3376" s="6">
        <v>33.834586466165412</v>
      </c>
      <c r="P3376" s="6">
        <v>30.576441102756892</v>
      </c>
      <c r="Q3376" s="6">
        <v>37.844611528822057</v>
      </c>
      <c r="R3376" s="6">
        <v>42.355889724310778</v>
      </c>
      <c r="S3376" s="6">
        <v>26.56641604010025</v>
      </c>
      <c r="T3376" s="6">
        <v>2.255639097744361</v>
      </c>
      <c r="U3376" s="6">
        <v>2.0050125313283207</v>
      </c>
      <c r="V3376" s="6">
        <v>23.057644110275689</v>
      </c>
      <c r="W3376" s="6">
        <v>16.040100250626566</v>
      </c>
      <c r="X3376" s="5">
        <v>206</v>
      </c>
      <c r="Y3376" s="5">
        <v>181</v>
      </c>
      <c r="Z3376" s="5">
        <v>14</v>
      </c>
      <c r="AA3376" s="5">
        <v>88</v>
      </c>
      <c r="AB3376" s="5">
        <v>71</v>
      </c>
      <c r="AC3376" s="5">
        <v>7</v>
      </c>
      <c r="AD3376" s="5">
        <v>118</v>
      </c>
      <c r="AE3376" s="5">
        <v>110</v>
      </c>
      <c r="AF3376" s="5">
        <v>7</v>
      </c>
      <c r="AG3376" s="6">
        <v>6.3636363636363633</v>
      </c>
      <c r="AH3376" s="6">
        <v>93.220338983050851</v>
      </c>
      <c r="AI3376" s="3">
        <v>9.8591549295774641</v>
      </c>
      <c r="AJ3376" s="3">
        <v>80.681818181818187</v>
      </c>
    </row>
    <row r="3377" spans="1:36" hidden="1" x14ac:dyDescent="0.2">
      <c r="A3377" s="1" t="str">
        <f t="shared" si="52"/>
        <v>KnowsleyBlack African</v>
      </c>
      <c r="B3377" s="3" t="s">
        <v>579</v>
      </c>
      <c r="C3377" s="3" t="s">
        <v>580</v>
      </c>
      <c r="D3377" s="3" t="s">
        <v>715</v>
      </c>
      <c r="E3377" s="5">
        <v>297</v>
      </c>
      <c r="F3377" s="5">
        <v>118</v>
      </c>
      <c r="G3377" s="5">
        <v>105</v>
      </c>
      <c r="H3377" s="5">
        <v>146</v>
      </c>
      <c r="I3377" s="5">
        <v>141</v>
      </c>
      <c r="J3377" s="5">
        <v>101</v>
      </c>
      <c r="K3377" s="5">
        <v>6</v>
      </c>
      <c r="L3377" s="5">
        <v>22</v>
      </c>
      <c r="M3377" s="5">
        <v>74</v>
      </c>
      <c r="N3377" s="5">
        <v>58</v>
      </c>
      <c r="O3377" s="6">
        <v>39.73063973063973</v>
      </c>
      <c r="P3377" s="6">
        <v>35.353535353535356</v>
      </c>
      <c r="Q3377" s="6">
        <v>49.158249158249156</v>
      </c>
      <c r="R3377" s="6">
        <v>47.474747474747474</v>
      </c>
      <c r="S3377" s="6">
        <v>34.006734006734007</v>
      </c>
      <c r="T3377" s="6">
        <v>2.0202020202020203</v>
      </c>
      <c r="U3377" s="6">
        <v>7.4074074074074074</v>
      </c>
      <c r="V3377" s="6">
        <v>24.915824915824917</v>
      </c>
      <c r="W3377" s="6">
        <v>19.528619528619529</v>
      </c>
      <c r="X3377" s="5">
        <v>119</v>
      </c>
      <c r="Y3377" s="5">
        <v>106</v>
      </c>
      <c r="Z3377" s="5">
        <v>13</v>
      </c>
      <c r="AA3377" s="5">
        <v>70</v>
      </c>
      <c r="AB3377" s="5">
        <v>63</v>
      </c>
      <c r="AC3377" s="5">
        <v>8</v>
      </c>
      <c r="AD3377" s="5">
        <v>49</v>
      </c>
      <c r="AE3377" s="5">
        <v>43</v>
      </c>
      <c r="AF3377" s="5">
        <v>5</v>
      </c>
      <c r="AG3377" s="6">
        <v>11.627906976744185</v>
      </c>
      <c r="AH3377" s="6">
        <v>87.755102040816325</v>
      </c>
      <c r="AI3377" s="3">
        <v>12.698412698412698</v>
      </c>
      <c r="AJ3377" s="3">
        <v>90</v>
      </c>
    </row>
    <row r="3378" spans="1:36" hidden="1" x14ac:dyDescent="0.2">
      <c r="A3378" s="1" t="str">
        <f t="shared" si="52"/>
        <v>KnowsleyBlack Caribbean</v>
      </c>
      <c r="B3378" s="3" t="s">
        <v>579</v>
      </c>
      <c r="C3378" s="3" t="s">
        <v>580</v>
      </c>
      <c r="D3378" s="3" t="s">
        <v>716</v>
      </c>
      <c r="E3378" s="5">
        <v>127</v>
      </c>
      <c r="F3378" s="5">
        <v>42</v>
      </c>
      <c r="G3378" s="5">
        <v>41</v>
      </c>
      <c r="H3378" s="5">
        <v>46</v>
      </c>
      <c r="I3378" s="5">
        <v>45</v>
      </c>
      <c r="J3378" s="5">
        <v>38</v>
      </c>
      <c r="K3378" s="5">
        <v>7</v>
      </c>
      <c r="L3378" s="5">
        <v>9</v>
      </c>
      <c r="M3378" s="5">
        <v>30</v>
      </c>
      <c r="N3378" s="5">
        <v>28</v>
      </c>
      <c r="O3378" s="6">
        <v>33.070866141732282</v>
      </c>
      <c r="P3378" s="6">
        <v>32.283464566929133</v>
      </c>
      <c r="Q3378" s="6">
        <v>36.220472440944881</v>
      </c>
      <c r="R3378" s="6">
        <v>35.433070866141733</v>
      </c>
      <c r="S3378" s="6">
        <v>29.921259842519685</v>
      </c>
      <c r="T3378" s="6">
        <v>5.5118110236220472</v>
      </c>
      <c r="U3378" s="6">
        <v>7.0866141732283463</v>
      </c>
      <c r="V3378" s="6">
        <v>23.622047244094489</v>
      </c>
      <c r="W3378" s="6">
        <v>22.047244094488189</v>
      </c>
      <c r="X3378" s="5">
        <v>38</v>
      </c>
      <c r="Y3378" s="5">
        <v>34</v>
      </c>
      <c r="Z3378" s="5">
        <v>5</v>
      </c>
      <c r="AA3378" s="5">
        <v>14</v>
      </c>
      <c r="AB3378" s="5">
        <v>12</v>
      </c>
      <c r="AC3378" s="5">
        <v>0</v>
      </c>
      <c r="AD3378" s="5">
        <v>24</v>
      </c>
      <c r="AE3378" s="5">
        <v>22</v>
      </c>
      <c r="AF3378" s="5">
        <v>5</v>
      </c>
      <c r="AG3378" s="6">
        <v>22.727272727272727</v>
      </c>
      <c r="AH3378" s="6">
        <v>91.666666666666671</v>
      </c>
      <c r="AI3378" s="3">
        <v>0</v>
      </c>
      <c r="AJ3378" s="3">
        <v>85.714285714285708</v>
      </c>
    </row>
    <row r="3379" spans="1:36" hidden="1" x14ac:dyDescent="0.2">
      <c r="A3379" s="1" t="str">
        <f t="shared" si="52"/>
        <v>KnowsleyBlack Other</v>
      </c>
      <c r="B3379" s="3" t="s">
        <v>579</v>
      </c>
      <c r="C3379" s="3" t="s">
        <v>580</v>
      </c>
      <c r="D3379" s="3" t="s">
        <v>717</v>
      </c>
      <c r="E3379" s="5">
        <v>81</v>
      </c>
      <c r="F3379" s="5">
        <v>40</v>
      </c>
      <c r="G3379" s="5">
        <v>40</v>
      </c>
      <c r="H3379" s="5">
        <v>44</v>
      </c>
      <c r="I3379" s="5">
        <v>46</v>
      </c>
      <c r="J3379" s="5">
        <v>39</v>
      </c>
      <c r="K3379" s="5">
        <v>1</v>
      </c>
      <c r="L3379" s="5">
        <v>8</v>
      </c>
      <c r="M3379" s="5">
        <v>28</v>
      </c>
      <c r="N3379" s="5">
        <v>24</v>
      </c>
      <c r="O3379" s="6">
        <v>49.382716049382715</v>
      </c>
      <c r="P3379" s="6">
        <v>49.382716049382715</v>
      </c>
      <c r="Q3379" s="6">
        <v>54.320987654320987</v>
      </c>
      <c r="R3379" s="6">
        <v>56.790123456790127</v>
      </c>
      <c r="S3379" s="6">
        <v>48.148148148148145</v>
      </c>
      <c r="T3379" s="6">
        <v>1.2345679012345678</v>
      </c>
      <c r="U3379" s="6">
        <v>9.8765432098765427</v>
      </c>
      <c r="V3379" s="6">
        <v>34.567901234567898</v>
      </c>
      <c r="W3379" s="6">
        <v>29.62962962962963</v>
      </c>
      <c r="X3379" s="5">
        <v>30</v>
      </c>
      <c r="Y3379" s="5">
        <v>23</v>
      </c>
      <c r="Z3379" s="5">
        <v>3</v>
      </c>
      <c r="AA3379" s="5">
        <v>15</v>
      </c>
      <c r="AB3379" s="5">
        <v>9</v>
      </c>
      <c r="AC3379" s="5">
        <v>1</v>
      </c>
      <c r="AD3379" s="5">
        <v>15</v>
      </c>
      <c r="AE3379" s="5">
        <v>14</v>
      </c>
      <c r="AF3379" s="5">
        <v>2</v>
      </c>
      <c r="AG3379" s="6">
        <v>14.285714285714286</v>
      </c>
      <c r="AH3379" s="6">
        <v>93.333333333333329</v>
      </c>
      <c r="AI3379" s="3">
        <v>11.111111111111111</v>
      </c>
      <c r="AJ3379" s="3">
        <v>60</v>
      </c>
    </row>
    <row r="3380" spans="1:36" hidden="1" x14ac:dyDescent="0.2">
      <c r="A3380" s="1" t="str">
        <f t="shared" si="52"/>
        <v>KnowsleyArab</v>
      </c>
      <c r="B3380" s="3" t="s">
        <v>579</v>
      </c>
      <c r="C3380" s="3" t="s">
        <v>580</v>
      </c>
      <c r="D3380" s="3" t="s">
        <v>699</v>
      </c>
      <c r="E3380" s="5">
        <v>98</v>
      </c>
      <c r="F3380" s="5">
        <v>24</v>
      </c>
      <c r="G3380" s="5">
        <v>23</v>
      </c>
      <c r="H3380" s="5">
        <v>25</v>
      </c>
      <c r="I3380" s="5">
        <v>38</v>
      </c>
      <c r="J3380" s="5">
        <v>17</v>
      </c>
      <c r="K3380" s="5">
        <v>5</v>
      </c>
      <c r="L3380" s="5">
        <v>1</v>
      </c>
      <c r="M3380" s="5">
        <v>12</v>
      </c>
      <c r="N3380" s="5">
        <v>7</v>
      </c>
      <c r="O3380" s="6">
        <v>24.489795918367346</v>
      </c>
      <c r="P3380" s="6">
        <v>23.469387755102041</v>
      </c>
      <c r="Q3380" s="6">
        <v>25.510204081632654</v>
      </c>
      <c r="R3380" s="6">
        <v>38.775510204081634</v>
      </c>
      <c r="S3380" s="6">
        <v>17.346938775510203</v>
      </c>
      <c r="T3380" s="6">
        <v>5.1020408163265305</v>
      </c>
      <c r="U3380" s="6">
        <v>1.0204081632653061</v>
      </c>
      <c r="V3380" s="6">
        <v>12.244897959183673</v>
      </c>
      <c r="W3380" s="6">
        <v>7.1428571428571432</v>
      </c>
      <c r="X3380" s="5">
        <v>36</v>
      </c>
      <c r="Y3380" s="5">
        <v>27</v>
      </c>
      <c r="Z3380" s="5">
        <v>6</v>
      </c>
      <c r="AA3380" s="5">
        <v>12</v>
      </c>
      <c r="AB3380" s="5">
        <v>10</v>
      </c>
      <c r="AC3380" s="5">
        <v>2</v>
      </c>
      <c r="AD3380" s="5">
        <v>24</v>
      </c>
      <c r="AE3380" s="5">
        <v>17</v>
      </c>
      <c r="AF3380" s="5">
        <v>4</v>
      </c>
      <c r="AG3380" s="6">
        <v>23.529411764705884</v>
      </c>
      <c r="AH3380" s="6">
        <v>70.833333333333329</v>
      </c>
      <c r="AI3380" s="3">
        <v>20</v>
      </c>
      <c r="AJ3380" s="3">
        <v>83.333333333333329</v>
      </c>
    </row>
    <row r="3381" spans="1:36" hidden="1" x14ac:dyDescent="0.2">
      <c r="A3381" s="1" t="str">
        <f t="shared" si="52"/>
        <v>KnowsleyOther</v>
      </c>
      <c r="B3381" s="3" t="s">
        <v>579</v>
      </c>
      <c r="C3381" s="3" t="s">
        <v>580</v>
      </c>
      <c r="D3381" s="3" t="s">
        <v>718</v>
      </c>
      <c r="E3381" s="5">
        <v>116</v>
      </c>
      <c r="F3381" s="5">
        <v>32</v>
      </c>
      <c r="G3381" s="5">
        <v>29</v>
      </c>
      <c r="H3381" s="5">
        <v>33</v>
      </c>
      <c r="I3381" s="5">
        <v>32</v>
      </c>
      <c r="J3381" s="5">
        <v>28</v>
      </c>
      <c r="K3381" s="5">
        <v>0</v>
      </c>
      <c r="L3381" s="5">
        <v>3</v>
      </c>
      <c r="M3381" s="5">
        <v>17</v>
      </c>
      <c r="N3381" s="5">
        <v>12</v>
      </c>
      <c r="O3381" s="6">
        <v>27.586206896551722</v>
      </c>
      <c r="P3381" s="6">
        <v>25</v>
      </c>
      <c r="Q3381" s="6">
        <v>28.448275862068964</v>
      </c>
      <c r="R3381" s="6">
        <v>27.586206896551722</v>
      </c>
      <c r="S3381" s="6">
        <v>24.137931034482758</v>
      </c>
      <c r="T3381" s="6">
        <v>0</v>
      </c>
      <c r="U3381" s="6">
        <v>2.5862068965517242</v>
      </c>
      <c r="V3381" s="6">
        <v>14.655172413793103</v>
      </c>
      <c r="W3381" s="6">
        <v>10.344827586206897</v>
      </c>
      <c r="X3381" s="5">
        <v>53</v>
      </c>
      <c r="Y3381" s="5">
        <v>48</v>
      </c>
      <c r="Z3381" s="5">
        <v>6</v>
      </c>
      <c r="AA3381" s="5">
        <v>23</v>
      </c>
      <c r="AB3381" s="5">
        <v>20</v>
      </c>
      <c r="AC3381" s="5">
        <v>2</v>
      </c>
      <c r="AD3381" s="5">
        <v>30</v>
      </c>
      <c r="AE3381" s="5">
        <v>28</v>
      </c>
      <c r="AF3381" s="5">
        <v>4</v>
      </c>
      <c r="AG3381" s="6">
        <v>14.285714285714286</v>
      </c>
      <c r="AH3381" s="6">
        <v>93.333333333333329</v>
      </c>
      <c r="AI3381" s="3">
        <v>10</v>
      </c>
      <c r="AJ3381" s="3">
        <v>86.956521739130437</v>
      </c>
    </row>
    <row r="3382" spans="1:36" x14ac:dyDescent="0.2">
      <c r="A3382" s="1" t="str">
        <f t="shared" si="52"/>
        <v>LambethAll people</v>
      </c>
      <c r="B3382" s="3" t="s">
        <v>673</v>
      </c>
      <c r="C3382" s="3" t="s">
        <v>674</v>
      </c>
      <c r="D3382" s="3" t="s">
        <v>700</v>
      </c>
      <c r="E3382" s="5">
        <v>303086</v>
      </c>
      <c r="F3382" s="5">
        <v>14517</v>
      </c>
      <c r="G3382" s="5">
        <v>32434</v>
      </c>
      <c r="H3382" s="5">
        <v>8402</v>
      </c>
      <c r="I3382" s="5">
        <v>14372</v>
      </c>
      <c r="J3382" s="5">
        <v>0</v>
      </c>
      <c r="K3382" s="5">
        <v>82200</v>
      </c>
      <c r="L3382" s="5">
        <v>43573</v>
      </c>
      <c r="M3382" s="5">
        <v>162497</v>
      </c>
      <c r="N3382" s="5">
        <v>3724</v>
      </c>
      <c r="O3382" s="6">
        <v>4.7897296476907547</v>
      </c>
      <c r="P3382" s="6">
        <v>10.701253109678442</v>
      </c>
      <c r="Q3382" s="6">
        <v>2.7721504787420073</v>
      </c>
      <c r="R3382" s="6">
        <v>4.7418884409045621</v>
      </c>
      <c r="S3382" s="6">
        <v>0</v>
      </c>
      <c r="T3382" s="6">
        <v>27.121015157414067</v>
      </c>
      <c r="U3382" s="6">
        <v>14.376447608929478</v>
      </c>
      <c r="V3382" s="6">
        <v>53.614155718178999</v>
      </c>
      <c r="W3382" s="6">
        <v>1.228694166012287</v>
      </c>
      <c r="X3382" s="5">
        <v>143778</v>
      </c>
      <c r="Y3382" s="5">
        <v>128207</v>
      </c>
      <c r="Z3382" s="5">
        <v>9141</v>
      </c>
      <c r="AA3382" s="5">
        <v>0</v>
      </c>
      <c r="AB3382" s="5">
        <v>0</v>
      </c>
      <c r="AC3382" s="5">
        <v>0</v>
      </c>
      <c r="AD3382" s="5">
        <v>143778</v>
      </c>
      <c r="AE3382" s="5">
        <v>128207</v>
      </c>
      <c r="AF3382" s="5">
        <v>9141</v>
      </c>
      <c r="AG3382" s="6">
        <v>7.1298759038118042</v>
      </c>
      <c r="AH3382" s="6">
        <v>89.170109474328484</v>
      </c>
      <c r="AI3382" s="6"/>
      <c r="AJ3382" s="6"/>
    </row>
    <row r="3383" spans="1:36" hidden="1" x14ac:dyDescent="0.2">
      <c r="A3383" s="1" t="str">
        <f t="shared" si="52"/>
        <v>LambethWhite British</v>
      </c>
      <c r="B3383" s="3" t="s">
        <v>673</v>
      </c>
      <c r="C3383" s="3" t="s">
        <v>674</v>
      </c>
      <c r="D3383" s="3" t="s">
        <v>701</v>
      </c>
      <c r="E3383" s="5">
        <v>118250</v>
      </c>
      <c r="F3383" s="5">
        <v>3438</v>
      </c>
      <c r="G3383" s="5">
        <v>6769</v>
      </c>
      <c r="H3383" s="5">
        <v>2268</v>
      </c>
      <c r="I3383" s="5">
        <v>5173</v>
      </c>
      <c r="J3383" s="5">
        <v>0</v>
      </c>
      <c r="K3383" s="5">
        <v>23860</v>
      </c>
      <c r="L3383" s="5">
        <v>16043</v>
      </c>
      <c r="M3383" s="5">
        <v>63346</v>
      </c>
      <c r="N3383" s="5">
        <v>1050</v>
      </c>
      <c r="O3383" s="6">
        <v>2.9073995771670189</v>
      </c>
      <c r="P3383" s="6">
        <v>5.7243128964059196</v>
      </c>
      <c r="Q3383" s="6">
        <v>1.9179704016913319</v>
      </c>
      <c r="R3383" s="6">
        <v>4.3746300211416491</v>
      </c>
      <c r="S3383" s="6">
        <v>0</v>
      </c>
      <c r="T3383" s="6">
        <v>20.177589852008456</v>
      </c>
      <c r="U3383" s="6">
        <v>13.567019027484143</v>
      </c>
      <c r="V3383" s="6">
        <v>53.569556025369977</v>
      </c>
      <c r="W3383" s="6">
        <v>0.88794926004228325</v>
      </c>
      <c r="X3383" s="5">
        <v>60725</v>
      </c>
      <c r="Y3383" s="5">
        <v>56520</v>
      </c>
      <c r="Z3383" s="5">
        <v>2031</v>
      </c>
      <c r="AA3383" s="5">
        <v>0</v>
      </c>
      <c r="AB3383" s="5">
        <v>0</v>
      </c>
      <c r="AC3383" s="5">
        <v>0</v>
      </c>
      <c r="AD3383" s="5">
        <v>60725</v>
      </c>
      <c r="AE3383" s="5">
        <v>56520</v>
      </c>
      <c r="AF3383" s="5">
        <v>2031</v>
      </c>
      <c r="AG3383" s="6">
        <v>3.5934182590233545</v>
      </c>
      <c r="AH3383" s="6">
        <v>93.075339645944837</v>
      </c>
      <c r="AI3383" s="6"/>
      <c r="AJ3383" s="6"/>
    </row>
    <row r="3384" spans="1:36" hidden="1" x14ac:dyDescent="0.2">
      <c r="A3384" s="1" t="str">
        <f t="shared" si="52"/>
        <v>LambethMinorities - all other than White British</v>
      </c>
      <c r="B3384" s="3" t="s">
        <v>673</v>
      </c>
      <c r="C3384" s="3" t="s">
        <v>674</v>
      </c>
      <c r="D3384" s="3" t="s">
        <v>702</v>
      </c>
      <c r="E3384" s="5">
        <v>184836</v>
      </c>
      <c r="F3384" s="5">
        <v>11079</v>
      </c>
      <c r="G3384" s="5">
        <v>25665</v>
      </c>
      <c r="H3384" s="5">
        <v>6134</v>
      </c>
      <c r="I3384" s="5">
        <v>9199</v>
      </c>
      <c r="J3384" s="5">
        <v>0</v>
      </c>
      <c r="K3384" s="5">
        <v>58340</v>
      </c>
      <c r="L3384" s="5">
        <v>27530</v>
      </c>
      <c r="M3384" s="5">
        <v>99151</v>
      </c>
      <c r="N3384" s="5">
        <v>2674</v>
      </c>
      <c r="O3384" s="6">
        <v>5.9939622151528926</v>
      </c>
      <c r="P3384" s="6">
        <v>13.885282087904953</v>
      </c>
      <c r="Q3384" s="6">
        <v>3.3186175853188771</v>
      </c>
      <c r="R3384" s="6">
        <v>4.9768443376831355</v>
      </c>
      <c r="S3384" s="6">
        <v>0</v>
      </c>
      <c r="T3384" s="6">
        <v>31.563115410417883</v>
      </c>
      <c r="U3384" s="6">
        <v>14.894284663160857</v>
      </c>
      <c r="V3384" s="6">
        <v>53.642688653725465</v>
      </c>
      <c r="W3384" s="6">
        <v>1.4466878746564522</v>
      </c>
      <c r="X3384" s="5">
        <v>83053</v>
      </c>
      <c r="Y3384" s="5">
        <v>71687</v>
      </c>
      <c r="Z3384" s="5">
        <v>7110</v>
      </c>
      <c r="AA3384" s="5">
        <v>0</v>
      </c>
      <c r="AB3384" s="5">
        <v>0</v>
      </c>
      <c r="AC3384" s="5">
        <v>0</v>
      </c>
      <c r="AD3384" s="5">
        <v>83053</v>
      </c>
      <c r="AE3384" s="5">
        <v>71687</v>
      </c>
      <c r="AF3384" s="5">
        <v>7110</v>
      </c>
      <c r="AG3384" s="6">
        <v>9.9181162553880053</v>
      </c>
      <c r="AH3384" s="6">
        <v>86.314762862268665</v>
      </c>
      <c r="AI3384" s="6"/>
      <c r="AJ3384" s="6"/>
    </row>
    <row r="3385" spans="1:36" hidden="1" x14ac:dyDescent="0.2">
      <c r="A3385" s="1" t="str">
        <f t="shared" si="52"/>
        <v>LambethWhite Irish</v>
      </c>
      <c r="B3385" s="3" t="s">
        <v>673</v>
      </c>
      <c r="C3385" s="3" t="s">
        <v>674</v>
      </c>
      <c r="D3385" s="3" t="s">
        <v>703</v>
      </c>
      <c r="E3385" s="5">
        <v>7456</v>
      </c>
      <c r="F3385" s="5">
        <v>233</v>
      </c>
      <c r="G3385" s="5">
        <v>506</v>
      </c>
      <c r="H3385" s="5">
        <v>168</v>
      </c>
      <c r="I3385" s="5">
        <v>397</v>
      </c>
      <c r="J3385" s="5">
        <v>0</v>
      </c>
      <c r="K3385" s="5">
        <v>1727</v>
      </c>
      <c r="L3385" s="5">
        <v>1056</v>
      </c>
      <c r="M3385" s="5">
        <v>4119</v>
      </c>
      <c r="N3385" s="5">
        <v>81</v>
      </c>
      <c r="O3385" s="6">
        <v>3.125</v>
      </c>
      <c r="P3385" s="6">
        <v>6.7864806866952794</v>
      </c>
      <c r="Q3385" s="6">
        <v>2.2532188841201717</v>
      </c>
      <c r="R3385" s="6">
        <v>5.3245708154506435</v>
      </c>
      <c r="S3385" s="6">
        <v>0</v>
      </c>
      <c r="T3385" s="6">
        <v>23.16255364806867</v>
      </c>
      <c r="U3385" s="6">
        <v>14.163090128755364</v>
      </c>
      <c r="V3385" s="6">
        <v>55.244098712446352</v>
      </c>
      <c r="W3385" s="6">
        <v>1.08637339055794</v>
      </c>
      <c r="X3385" s="5">
        <v>3821</v>
      </c>
      <c r="Y3385" s="5">
        <v>3556</v>
      </c>
      <c r="Z3385" s="5">
        <v>151</v>
      </c>
      <c r="AA3385" s="5">
        <v>0</v>
      </c>
      <c r="AB3385" s="5">
        <v>0</v>
      </c>
      <c r="AC3385" s="5">
        <v>0</v>
      </c>
      <c r="AD3385" s="5">
        <v>3821</v>
      </c>
      <c r="AE3385" s="5">
        <v>3556</v>
      </c>
      <c r="AF3385" s="5">
        <v>151</v>
      </c>
      <c r="AG3385" s="6">
        <v>4.2463442069741282</v>
      </c>
      <c r="AH3385" s="6">
        <v>93.064642763674428</v>
      </c>
      <c r="AI3385" s="6"/>
      <c r="AJ3385" s="6"/>
    </row>
    <row r="3386" spans="1:36" hidden="1" x14ac:dyDescent="0.2">
      <c r="A3386" s="1" t="str">
        <f t="shared" si="52"/>
        <v>LambethWhite Gyspy or Irish Traveller</v>
      </c>
      <c r="B3386" s="3" t="s">
        <v>673</v>
      </c>
      <c r="C3386" s="3" t="s">
        <v>674</v>
      </c>
      <c r="D3386" s="3" t="s">
        <v>704</v>
      </c>
      <c r="E3386" s="5">
        <v>195</v>
      </c>
      <c r="F3386" s="5">
        <v>14</v>
      </c>
      <c r="G3386" s="5">
        <v>21</v>
      </c>
      <c r="H3386" s="5">
        <v>17</v>
      </c>
      <c r="I3386" s="5">
        <v>13</v>
      </c>
      <c r="J3386" s="5">
        <v>0</v>
      </c>
      <c r="K3386" s="5">
        <v>46</v>
      </c>
      <c r="L3386" s="5">
        <v>38</v>
      </c>
      <c r="M3386" s="5">
        <v>89</v>
      </c>
      <c r="N3386" s="5">
        <v>6</v>
      </c>
      <c r="O3386" s="6">
        <v>7.1794871794871797</v>
      </c>
      <c r="P3386" s="6">
        <v>10.76923076923077</v>
      </c>
      <c r="Q3386" s="6">
        <v>8.7179487179487172</v>
      </c>
      <c r="R3386" s="6">
        <v>6.666666666666667</v>
      </c>
      <c r="S3386" s="6">
        <v>0</v>
      </c>
      <c r="T3386" s="6">
        <v>23.589743589743591</v>
      </c>
      <c r="U3386" s="6">
        <v>19.487179487179485</v>
      </c>
      <c r="V3386" s="6">
        <v>45.641025641025642</v>
      </c>
      <c r="W3386" s="6">
        <v>3.0769230769230771</v>
      </c>
      <c r="X3386" s="5">
        <v>81</v>
      </c>
      <c r="Y3386" s="5">
        <v>49</v>
      </c>
      <c r="Z3386" s="5">
        <v>8</v>
      </c>
      <c r="AA3386" s="5">
        <v>0</v>
      </c>
      <c r="AB3386" s="5">
        <v>0</v>
      </c>
      <c r="AC3386" s="5">
        <v>0</v>
      </c>
      <c r="AD3386" s="5">
        <v>81</v>
      </c>
      <c r="AE3386" s="5">
        <v>49</v>
      </c>
      <c r="AF3386" s="5">
        <v>8</v>
      </c>
      <c r="AG3386" s="6">
        <v>16.326530612244898</v>
      </c>
      <c r="AH3386" s="6">
        <v>60.493827160493829</v>
      </c>
      <c r="AI3386" s="6"/>
      <c r="AJ3386" s="6"/>
    </row>
    <row r="3387" spans="1:36" hidden="1" x14ac:dyDescent="0.2">
      <c r="A3387" s="1" t="str">
        <f t="shared" si="52"/>
        <v>LambethWhite Other</v>
      </c>
      <c r="B3387" s="3" t="s">
        <v>673</v>
      </c>
      <c r="C3387" s="3" t="s">
        <v>674</v>
      </c>
      <c r="D3387" s="3" t="s">
        <v>705</v>
      </c>
      <c r="E3387" s="5">
        <v>47124</v>
      </c>
      <c r="F3387" s="5">
        <v>1965</v>
      </c>
      <c r="G3387" s="5">
        <v>4331</v>
      </c>
      <c r="H3387" s="5">
        <v>1052</v>
      </c>
      <c r="I3387" s="5">
        <v>2308</v>
      </c>
      <c r="J3387" s="5">
        <v>0</v>
      </c>
      <c r="K3387" s="5">
        <v>13106</v>
      </c>
      <c r="L3387" s="5">
        <v>6909</v>
      </c>
      <c r="M3387" s="5">
        <v>26922</v>
      </c>
      <c r="N3387" s="5">
        <v>439</v>
      </c>
      <c r="O3387" s="6">
        <v>4.1698497580850518</v>
      </c>
      <c r="P3387" s="6">
        <v>9.1906459553518385</v>
      </c>
      <c r="Q3387" s="6">
        <v>2.2324081147610557</v>
      </c>
      <c r="R3387" s="6">
        <v>4.8977166624225443</v>
      </c>
      <c r="S3387" s="6">
        <v>0</v>
      </c>
      <c r="T3387" s="6">
        <v>27.811730752907224</v>
      </c>
      <c r="U3387" s="6">
        <v>14.66131907308378</v>
      </c>
      <c r="V3387" s="6">
        <v>57.130124777183603</v>
      </c>
      <c r="W3387" s="6">
        <v>0.93158475511416683</v>
      </c>
      <c r="X3387" s="5">
        <v>29160</v>
      </c>
      <c r="Y3387" s="5">
        <v>26668</v>
      </c>
      <c r="Z3387" s="5">
        <v>1261</v>
      </c>
      <c r="AA3387" s="5">
        <v>0</v>
      </c>
      <c r="AB3387" s="5">
        <v>0</v>
      </c>
      <c r="AC3387" s="5">
        <v>0</v>
      </c>
      <c r="AD3387" s="5">
        <v>29160</v>
      </c>
      <c r="AE3387" s="5">
        <v>26668</v>
      </c>
      <c r="AF3387" s="5">
        <v>1261</v>
      </c>
      <c r="AG3387" s="6">
        <v>4.7285135743212843</v>
      </c>
      <c r="AH3387" s="6">
        <v>91.454046639231819</v>
      </c>
      <c r="AI3387" s="6"/>
      <c r="AJ3387" s="6"/>
    </row>
    <row r="3388" spans="1:36" hidden="1" x14ac:dyDescent="0.2">
      <c r="A3388" s="1" t="str">
        <f t="shared" si="52"/>
        <v>LambethMixed White and Black Caribbean</v>
      </c>
      <c r="B3388" s="3" t="s">
        <v>673</v>
      </c>
      <c r="C3388" s="3" t="s">
        <v>674</v>
      </c>
      <c r="D3388" s="3" t="s">
        <v>706</v>
      </c>
      <c r="E3388" s="5">
        <v>8302</v>
      </c>
      <c r="F3388" s="5">
        <v>506</v>
      </c>
      <c r="G3388" s="5">
        <v>1185</v>
      </c>
      <c r="H3388" s="5">
        <v>317</v>
      </c>
      <c r="I3388" s="5">
        <v>428</v>
      </c>
      <c r="J3388" s="5">
        <v>0</v>
      </c>
      <c r="K3388" s="5">
        <v>2366</v>
      </c>
      <c r="L3388" s="5">
        <v>1325</v>
      </c>
      <c r="M3388" s="5">
        <v>4111</v>
      </c>
      <c r="N3388" s="5">
        <v>129</v>
      </c>
      <c r="O3388" s="6">
        <v>6.0949168874969883</v>
      </c>
      <c r="P3388" s="6">
        <v>14.27366899542279</v>
      </c>
      <c r="Q3388" s="6">
        <v>3.81835702240424</v>
      </c>
      <c r="R3388" s="6">
        <v>5.1553842447602989</v>
      </c>
      <c r="S3388" s="6">
        <v>0</v>
      </c>
      <c r="T3388" s="6">
        <v>28.499156829679595</v>
      </c>
      <c r="U3388" s="6">
        <v>15.960009636232233</v>
      </c>
      <c r="V3388" s="6">
        <v>49.518188388340157</v>
      </c>
      <c r="W3388" s="6">
        <v>1.5538424476029873</v>
      </c>
      <c r="X3388" s="5">
        <v>2484</v>
      </c>
      <c r="Y3388" s="5">
        <v>1973</v>
      </c>
      <c r="Z3388" s="5">
        <v>361</v>
      </c>
      <c r="AA3388" s="5">
        <v>0</v>
      </c>
      <c r="AB3388" s="5">
        <v>0</v>
      </c>
      <c r="AC3388" s="5">
        <v>0</v>
      </c>
      <c r="AD3388" s="5">
        <v>2484</v>
      </c>
      <c r="AE3388" s="5">
        <v>1973</v>
      </c>
      <c r="AF3388" s="5">
        <v>361</v>
      </c>
      <c r="AG3388" s="6">
        <v>18.297009630005068</v>
      </c>
      <c r="AH3388" s="6">
        <v>79.428341384863117</v>
      </c>
      <c r="AI3388" s="6"/>
      <c r="AJ3388" s="6"/>
    </row>
    <row r="3389" spans="1:36" hidden="1" x14ac:dyDescent="0.2">
      <c r="A3389" s="1" t="str">
        <f t="shared" si="52"/>
        <v>LambethMixed White and Black African</v>
      </c>
      <c r="B3389" s="3" t="s">
        <v>673</v>
      </c>
      <c r="C3389" s="3" t="s">
        <v>674</v>
      </c>
      <c r="D3389" s="3" t="s">
        <v>707</v>
      </c>
      <c r="E3389" s="5">
        <v>4301</v>
      </c>
      <c r="F3389" s="5">
        <v>221</v>
      </c>
      <c r="G3389" s="5">
        <v>563</v>
      </c>
      <c r="H3389" s="5">
        <v>125</v>
      </c>
      <c r="I3389" s="5">
        <v>181</v>
      </c>
      <c r="J3389" s="5">
        <v>0</v>
      </c>
      <c r="K3389" s="5">
        <v>1345</v>
      </c>
      <c r="L3389" s="5">
        <v>650</v>
      </c>
      <c r="M3389" s="5">
        <v>2409</v>
      </c>
      <c r="N3389" s="5">
        <v>60</v>
      </c>
      <c r="O3389" s="6">
        <v>5.1383399209486162</v>
      </c>
      <c r="P3389" s="6">
        <v>13.089979074633806</v>
      </c>
      <c r="Q3389" s="6">
        <v>2.9063008602650546</v>
      </c>
      <c r="R3389" s="6">
        <v>4.2083236456637989</v>
      </c>
      <c r="S3389" s="6">
        <v>0</v>
      </c>
      <c r="T3389" s="6">
        <v>31.271797256451986</v>
      </c>
      <c r="U3389" s="6">
        <v>15.112764473378284</v>
      </c>
      <c r="V3389" s="6">
        <v>56.010230179028135</v>
      </c>
      <c r="W3389" s="6">
        <v>1.3950244129272262</v>
      </c>
      <c r="X3389" s="5">
        <v>1458</v>
      </c>
      <c r="Y3389" s="5">
        <v>1219</v>
      </c>
      <c r="Z3389" s="5">
        <v>167</v>
      </c>
      <c r="AA3389" s="5">
        <v>0</v>
      </c>
      <c r="AB3389" s="5">
        <v>0</v>
      </c>
      <c r="AC3389" s="5">
        <v>0</v>
      </c>
      <c r="AD3389" s="5">
        <v>1458</v>
      </c>
      <c r="AE3389" s="5">
        <v>1219</v>
      </c>
      <c r="AF3389" s="5">
        <v>167</v>
      </c>
      <c r="AG3389" s="6">
        <v>13.699753896636587</v>
      </c>
      <c r="AH3389" s="6">
        <v>83.607681755829901</v>
      </c>
      <c r="AI3389" s="6"/>
      <c r="AJ3389" s="6"/>
    </row>
    <row r="3390" spans="1:36" hidden="1" x14ac:dyDescent="0.2">
      <c r="A3390" s="1" t="str">
        <f t="shared" si="52"/>
        <v>LambethMixed White and Asian</v>
      </c>
      <c r="B3390" s="3" t="s">
        <v>673</v>
      </c>
      <c r="C3390" s="3" t="s">
        <v>674</v>
      </c>
      <c r="D3390" s="3" t="s">
        <v>708</v>
      </c>
      <c r="E3390" s="5">
        <v>3574</v>
      </c>
      <c r="F3390" s="5">
        <v>96</v>
      </c>
      <c r="G3390" s="5">
        <v>213</v>
      </c>
      <c r="H3390" s="5">
        <v>46</v>
      </c>
      <c r="I3390" s="5">
        <v>148</v>
      </c>
      <c r="J3390" s="5">
        <v>0</v>
      </c>
      <c r="K3390" s="5">
        <v>756</v>
      </c>
      <c r="L3390" s="5">
        <v>522</v>
      </c>
      <c r="M3390" s="5">
        <v>1890</v>
      </c>
      <c r="N3390" s="5">
        <v>15</v>
      </c>
      <c r="O3390" s="6">
        <v>2.6860660324566314</v>
      </c>
      <c r="P3390" s="6">
        <v>5.9597090095131504</v>
      </c>
      <c r="Q3390" s="6">
        <v>1.2870733072188025</v>
      </c>
      <c r="R3390" s="6">
        <v>4.1410184667039731</v>
      </c>
      <c r="S3390" s="6">
        <v>0</v>
      </c>
      <c r="T3390" s="6">
        <v>21.152770005595972</v>
      </c>
      <c r="U3390" s="6">
        <v>14.605484051482932</v>
      </c>
      <c r="V3390" s="6">
        <v>52.881925013989928</v>
      </c>
      <c r="W3390" s="6">
        <v>0.41969781757134861</v>
      </c>
      <c r="X3390" s="5">
        <v>1566</v>
      </c>
      <c r="Y3390" s="5">
        <v>1435</v>
      </c>
      <c r="Z3390" s="5">
        <v>48</v>
      </c>
      <c r="AA3390" s="5">
        <v>0</v>
      </c>
      <c r="AB3390" s="5">
        <v>0</v>
      </c>
      <c r="AC3390" s="5">
        <v>0</v>
      </c>
      <c r="AD3390" s="5">
        <v>1566</v>
      </c>
      <c r="AE3390" s="5">
        <v>1435</v>
      </c>
      <c r="AF3390" s="5">
        <v>48</v>
      </c>
      <c r="AG3390" s="6">
        <v>3.3449477351916377</v>
      </c>
      <c r="AH3390" s="6">
        <v>91.634738186462329</v>
      </c>
      <c r="AI3390" s="6"/>
      <c r="AJ3390" s="6"/>
    </row>
    <row r="3391" spans="1:36" hidden="1" x14ac:dyDescent="0.2">
      <c r="A3391" s="1" t="str">
        <f t="shared" si="52"/>
        <v>LambethMixed Other</v>
      </c>
      <c r="B3391" s="3" t="s">
        <v>673</v>
      </c>
      <c r="C3391" s="3" t="s">
        <v>674</v>
      </c>
      <c r="D3391" s="3" t="s">
        <v>709</v>
      </c>
      <c r="E3391" s="5">
        <v>6983</v>
      </c>
      <c r="F3391" s="5">
        <v>426</v>
      </c>
      <c r="G3391" s="5">
        <v>926</v>
      </c>
      <c r="H3391" s="5">
        <v>256</v>
      </c>
      <c r="I3391" s="5">
        <v>302</v>
      </c>
      <c r="J3391" s="5">
        <v>0</v>
      </c>
      <c r="K3391" s="5">
        <v>2163</v>
      </c>
      <c r="L3391" s="5">
        <v>1115</v>
      </c>
      <c r="M3391" s="5">
        <v>3966</v>
      </c>
      <c r="N3391" s="5">
        <v>100</v>
      </c>
      <c r="O3391" s="6">
        <v>6.100529858227123</v>
      </c>
      <c r="P3391" s="6">
        <v>13.260776170700272</v>
      </c>
      <c r="Q3391" s="6">
        <v>3.6660461119862524</v>
      </c>
      <c r="R3391" s="6">
        <v>4.3247887727337817</v>
      </c>
      <c r="S3391" s="6">
        <v>0</v>
      </c>
      <c r="T3391" s="6">
        <v>30.975225547758843</v>
      </c>
      <c r="U3391" s="6">
        <v>15.967349276815122</v>
      </c>
      <c r="V3391" s="6">
        <v>56.795073750537021</v>
      </c>
      <c r="W3391" s="6">
        <v>1.4320492624946297</v>
      </c>
      <c r="X3391" s="5">
        <v>2848</v>
      </c>
      <c r="Y3391" s="5">
        <v>2484</v>
      </c>
      <c r="Z3391" s="5">
        <v>181</v>
      </c>
      <c r="AA3391" s="5">
        <v>0</v>
      </c>
      <c r="AB3391" s="5">
        <v>0</v>
      </c>
      <c r="AC3391" s="5">
        <v>0</v>
      </c>
      <c r="AD3391" s="5">
        <v>2848</v>
      </c>
      <c r="AE3391" s="5">
        <v>2484</v>
      </c>
      <c r="AF3391" s="5">
        <v>181</v>
      </c>
      <c r="AG3391" s="6">
        <v>7.2866344605475044</v>
      </c>
      <c r="AH3391" s="6">
        <v>87.219101123595507</v>
      </c>
      <c r="AI3391" s="6"/>
      <c r="AJ3391" s="6"/>
    </row>
    <row r="3392" spans="1:36" hidden="1" x14ac:dyDescent="0.2">
      <c r="A3392" s="1" t="str">
        <f t="shared" si="52"/>
        <v>LambethIndian</v>
      </c>
      <c r="B3392" s="3" t="s">
        <v>673</v>
      </c>
      <c r="C3392" s="3" t="s">
        <v>674</v>
      </c>
      <c r="D3392" s="3" t="s">
        <v>710</v>
      </c>
      <c r="E3392" s="5">
        <v>4983</v>
      </c>
      <c r="F3392" s="5">
        <v>157</v>
      </c>
      <c r="G3392" s="5">
        <v>276</v>
      </c>
      <c r="H3392" s="5">
        <v>81</v>
      </c>
      <c r="I3392" s="5">
        <v>220</v>
      </c>
      <c r="J3392" s="5">
        <v>0</v>
      </c>
      <c r="K3392" s="5">
        <v>958</v>
      </c>
      <c r="L3392" s="5">
        <v>506</v>
      </c>
      <c r="M3392" s="5">
        <v>2267</v>
      </c>
      <c r="N3392" s="5">
        <v>30</v>
      </c>
      <c r="O3392" s="6">
        <v>3.1507124222356011</v>
      </c>
      <c r="P3392" s="6">
        <v>5.5388320288982538</v>
      </c>
      <c r="Q3392" s="6">
        <v>1.6255267910897051</v>
      </c>
      <c r="R3392" s="6">
        <v>4.4150110375275942</v>
      </c>
      <c r="S3392" s="6">
        <v>0</v>
      </c>
      <c r="T3392" s="6">
        <v>19.225366245233793</v>
      </c>
      <c r="U3392" s="6">
        <v>10.154525386313466</v>
      </c>
      <c r="V3392" s="6">
        <v>45.494681918522978</v>
      </c>
      <c r="W3392" s="6">
        <v>0.60204695966285371</v>
      </c>
      <c r="X3392" s="5">
        <v>2306</v>
      </c>
      <c r="Y3392" s="5">
        <v>2084</v>
      </c>
      <c r="Z3392" s="5">
        <v>103</v>
      </c>
      <c r="AA3392" s="5">
        <v>0</v>
      </c>
      <c r="AB3392" s="5">
        <v>0</v>
      </c>
      <c r="AC3392" s="5">
        <v>0</v>
      </c>
      <c r="AD3392" s="5">
        <v>2306</v>
      </c>
      <c r="AE3392" s="5">
        <v>2084</v>
      </c>
      <c r="AF3392" s="5">
        <v>103</v>
      </c>
      <c r="AG3392" s="6">
        <v>4.9424184261036466</v>
      </c>
      <c r="AH3392" s="6">
        <v>90.372940156114481</v>
      </c>
      <c r="AI3392" s="6"/>
      <c r="AJ3392" s="6"/>
    </row>
    <row r="3393" spans="1:36" hidden="1" x14ac:dyDescent="0.2">
      <c r="A3393" s="1" t="str">
        <f t="shared" si="52"/>
        <v>LambethPakistani</v>
      </c>
      <c r="B3393" s="3" t="s">
        <v>673</v>
      </c>
      <c r="C3393" s="3" t="s">
        <v>674</v>
      </c>
      <c r="D3393" s="3" t="s">
        <v>711</v>
      </c>
      <c r="E3393" s="5">
        <v>3072</v>
      </c>
      <c r="F3393" s="5">
        <v>126</v>
      </c>
      <c r="G3393" s="5">
        <v>211</v>
      </c>
      <c r="H3393" s="5">
        <v>58</v>
      </c>
      <c r="I3393" s="5">
        <v>97</v>
      </c>
      <c r="J3393" s="5">
        <v>0</v>
      </c>
      <c r="K3393" s="5">
        <v>718</v>
      </c>
      <c r="L3393" s="5">
        <v>382</v>
      </c>
      <c r="M3393" s="5">
        <v>1259</v>
      </c>
      <c r="N3393" s="5">
        <v>26</v>
      </c>
      <c r="O3393" s="6">
        <v>4.1015625</v>
      </c>
      <c r="P3393" s="6">
        <v>6.868489583333333</v>
      </c>
      <c r="Q3393" s="6">
        <v>1.8880208333333333</v>
      </c>
      <c r="R3393" s="6">
        <v>3.1575520833333335</v>
      </c>
      <c r="S3393" s="6">
        <v>0</v>
      </c>
      <c r="T3393" s="6">
        <v>23.372395833333332</v>
      </c>
      <c r="U3393" s="6">
        <v>12.434895833333334</v>
      </c>
      <c r="V3393" s="6">
        <v>40.983072916666664</v>
      </c>
      <c r="W3393" s="6">
        <v>0.84635416666666663</v>
      </c>
      <c r="X3393" s="5">
        <v>1251</v>
      </c>
      <c r="Y3393" s="5">
        <v>946</v>
      </c>
      <c r="Z3393" s="5">
        <v>96</v>
      </c>
      <c r="AA3393" s="5">
        <v>0</v>
      </c>
      <c r="AB3393" s="5">
        <v>0</v>
      </c>
      <c r="AC3393" s="5">
        <v>0</v>
      </c>
      <c r="AD3393" s="5">
        <v>1251</v>
      </c>
      <c r="AE3393" s="5">
        <v>946</v>
      </c>
      <c r="AF3393" s="5">
        <v>96</v>
      </c>
      <c r="AG3393" s="6">
        <v>10.14799154334038</v>
      </c>
      <c r="AH3393" s="6">
        <v>75.61950439648281</v>
      </c>
      <c r="AI3393" s="6"/>
      <c r="AJ3393" s="6"/>
    </row>
    <row r="3394" spans="1:36" hidden="1" x14ac:dyDescent="0.2">
      <c r="A3394" s="1" t="str">
        <f t="shared" ref="A3394:A3457" si="53">C3394&amp;D3394</f>
        <v>LambethBangladeshi</v>
      </c>
      <c r="B3394" s="3" t="s">
        <v>673</v>
      </c>
      <c r="C3394" s="3" t="s">
        <v>674</v>
      </c>
      <c r="D3394" s="3" t="s">
        <v>712</v>
      </c>
      <c r="E3394" s="5">
        <v>2221</v>
      </c>
      <c r="F3394" s="5">
        <v>172</v>
      </c>
      <c r="G3394" s="5">
        <v>360</v>
      </c>
      <c r="H3394" s="5">
        <v>97</v>
      </c>
      <c r="I3394" s="5">
        <v>96</v>
      </c>
      <c r="J3394" s="5">
        <v>0</v>
      </c>
      <c r="K3394" s="5">
        <v>747</v>
      </c>
      <c r="L3394" s="5">
        <v>363</v>
      </c>
      <c r="M3394" s="5">
        <v>1174</v>
      </c>
      <c r="N3394" s="5">
        <v>68</v>
      </c>
      <c r="O3394" s="6">
        <v>7.7442593426384514</v>
      </c>
      <c r="P3394" s="6">
        <v>16.208914903196757</v>
      </c>
      <c r="Q3394" s="6">
        <v>4.3674020711391268</v>
      </c>
      <c r="R3394" s="6">
        <v>4.3223773075191358</v>
      </c>
      <c r="S3394" s="6">
        <v>0</v>
      </c>
      <c r="T3394" s="6">
        <v>33.633498424133272</v>
      </c>
      <c r="U3394" s="6">
        <v>16.343989194056732</v>
      </c>
      <c r="V3394" s="6">
        <v>52.859072489869426</v>
      </c>
      <c r="W3394" s="6">
        <v>3.0616839261593878</v>
      </c>
      <c r="X3394" s="5">
        <v>833</v>
      </c>
      <c r="Y3394" s="5">
        <v>577</v>
      </c>
      <c r="Z3394" s="5">
        <v>67</v>
      </c>
      <c r="AA3394" s="5">
        <v>0</v>
      </c>
      <c r="AB3394" s="5">
        <v>0</v>
      </c>
      <c r="AC3394" s="5">
        <v>0</v>
      </c>
      <c r="AD3394" s="5">
        <v>833</v>
      </c>
      <c r="AE3394" s="5">
        <v>577</v>
      </c>
      <c r="AF3394" s="5">
        <v>67</v>
      </c>
      <c r="AG3394" s="6">
        <v>11.611785095320624</v>
      </c>
      <c r="AH3394" s="6">
        <v>69.267707082833127</v>
      </c>
      <c r="AI3394" s="6"/>
      <c r="AJ3394" s="6"/>
    </row>
    <row r="3395" spans="1:36" hidden="1" x14ac:dyDescent="0.2">
      <c r="A3395" s="1" t="str">
        <f t="shared" si="53"/>
        <v>LambethChinese</v>
      </c>
      <c r="B3395" s="3" t="s">
        <v>673</v>
      </c>
      <c r="C3395" s="3" t="s">
        <v>674</v>
      </c>
      <c r="D3395" s="3" t="s">
        <v>713</v>
      </c>
      <c r="E3395" s="5">
        <v>4573</v>
      </c>
      <c r="F3395" s="5">
        <v>130</v>
      </c>
      <c r="G3395" s="5">
        <v>364</v>
      </c>
      <c r="H3395" s="5">
        <v>67</v>
      </c>
      <c r="I3395" s="5">
        <v>208</v>
      </c>
      <c r="J3395" s="5">
        <v>0</v>
      </c>
      <c r="K3395" s="5">
        <v>1516</v>
      </c>
      <c r="L3395" s="5">
        <v>545</v>
      </c>
      <c r="M3395" s="5">
        <v>2427</v>
      </c>
      <c r="N3395" s="5">
        <v>36</v>
      </c>
      <c r="O3395" s="6">
        <v>2.8427727968510825</v>
      </c>
      <c r="P3395" s="6">
        <v>7.9597638311830305</v>
      </c>
      <c r="Q3395" s="6">
        <v>1.4651213645309424</v>
      </c>
      <c r="R3395" s="6">
        <v>4.5484364749617319</v>
      </c>
      <c r="S3395" s="6">
        <v>0</v>
      </c>
      <c r="T3395" s="6">
        <v>33.151104307894158</v>
      </c>
      <c r="U3395" s="6">
        <v>11.917778263721846</v>
      </c>
      <c r="V3395" s="6">
        <v>53.072381368904438</v>
      </c>
      <c r="W3395" s="6">
        <v>0.7872293898972228</v>
      </c>
      <c r="X3395" s="5">
        <v>1999</v>
      </c>
      <c r="Y3395" s="5">
        <v>1739</v>
      </c>
      <c r="Z3395" s="5">
        <v>126</v>
      </c>
      <c r="AA3395" s="5">
        <v>0</v>
      </c>
      <c r="AB3395" s="5">
        <v>0</v>
      </c>
      <c r="AC3395" s="5">
        <v>0</v>
      </c>
      <c r="AD3395" s="5">
        <v>1999</v>
      </c>
      <c r="AE3395" s="5">
        <v>1739</v>
      </c>
      <c r="AF3395" s="5">
        <v>126</v>
      </c>
      <c r="AG3395" s="6">
        <v>7.245543415756182</v>
      </c>
      <c r="AH3395" s="6">
        <v>86.993496748374184</v>
      </c>
      <c r="AI3395" s="6"/>
      <c r="AJ3395" s="6"/>
    </row>
    <row r="3396" spans="1:36" hidden="1" x14ac:dyDescent="0.2">
      <c r="A3396" s="1" t="str">
        <f t="shared" si="53"/>
        <v>LambethAsian Other</v>
      </c>
      <c r="B3396" s="3" t="s">
        <v>673</v>
      </c>
      <c r="C3396" s="3" t="s">
        <v>674</v>
      </c>
      <c r="D3396" s="3" t="s">
        <v>714</v>
      </c>
      <c r="E3396" s="5">
        <v>6089</v>
      </c>
      <c r="F3396" s="5">
        <v>280</v>
      </c>
      <c r="G3396" s="5">
        <v>533</v>
      </c>
      <c r="H3396" s="5">
        <v>154</v>
      </c>
      <c r="I3396" s="5">
        <v>297</v>
      </c>
      <c r="J3396" s="5">
        <v>0</v>
      </c>
      <c r="K3396" s="5">
        <v>1570</v>
      </c>
      <c r="L3396" s="5">
        <v>856</v>
      </c>
      <c r="M3396" s="5">
        <v>3376</v>
      </c>
      <c r="N3396" s="5">
        <v>58</v>
      </c>
      <c r="O3396" s="6">
        <v>4.5984562325505012</v>
      </c>
      <c r="P3396" s="6">
        <v>8.7534898998193462</v>
      </c>
      <c r="Q3396" s="6">
        <v>2.5291509279027755</v>
      </c>
      <c r="R3396" s="6">
        <v>4.8776482180982095</v>
      </c>
      <c r="S3396" s="6">
        <v>0</v>
      </c>
      <c r="T3396" s="6">
        <v>25.784201018229595</v>
      </c>
      <c r="U3396" s="6">
        <v>14.058137625225816</v>
      </c>
      <c r="V3396" s="6">
        <v>55.444243718180324</v>
      </c>
      <c r="W3396" s="6">
        <v>0.95253736245688947</v>
      </c>
      <c r="X3396" s="5">
        <v>2928</v>
      </c>
      <c r="Y3396" s="5">
        <v>2489</v>
      </c>
      <c r="Z3396" s="5">
        <v>160</v>
      </c>
      <c r="AA3396" s="5">
        <v>0</v>
      </c>
      <c r="AB3396" s="5">
        <v>0</v>
      </c>
      <c r="AC3396" s="5">
        <v>0</v>
      </c>
      <c r="AD3396" s="5">
        <v>2928</v>
      </c>
      <c r="AE3396" s="5">
        <v>2489</v>
      </c>
      <c r="AF3396" s="5">
        <v>160</v>
      </c>
      <c r="AG3396" s="6">
        <v>6.4282844515869826</v>
      </c>
      <c r="AH3396" s="6">
        <v>85.006830601092901</v>
      </c>
      <c r="AI3396" s="6"/>
      <c r="AJ3396" s="6"/>
    </row>
    <row r="3397" spans="1:36" hidden="1" x14ac:dyDescent="0.2">
      <c r="A3397" s="1" t="str">
        <f t="shared" si="53"/>
        <v>LambethBlack African</v>
      </c>
      <c r="B3397" s="3" t="s">
        <v>673</v>
      </c>
      <c r="C3397" s="3" t="s">
        <v>674</v>
      </c>
      <c r="D3397" s="3" t="s">
        <v>715</v>
      </c>
      <c r="E3397" s="5">
        <v>35187</v>
      </c>
      <c r="F3397" s="5">
        <v>2867</v>
      </c>
      <c r="G3397" s="5">
        <v>7459</v>
      </c>
      <c r="H3397" s="5">
        <v>1545</v>
      </c>
      <c r="I3397" s="5">
        <v>1825</v>
      </c>
      <c r="J3397" s="5">
        <v>0</v>
      </c>
      <c r="K3397" s="5">
        <v>14067</v>
      </c>
      <c r="L3397" s="5">
        <v>5252</v>
      </c>
      <c r="M3397" s="5">
        <v>19239</v>
      </c>
      <c r="N3397" s="5">
        <v>696</v>
      </c>
      <c r="O3397" s="6">
        <v>8.1478955295989994</v>
      </c>
      <c r="P3397" s="6">
        <v>21.198169778611419</v>
      </c>
      <c r="Q3397" s="6">
        <v>4.3908261573876715</v>
      </c>
      <c r="R3397" s="6">
        <v>5.1865745872055022</v>
      </c>
      <c r="S3397" s="6">
        <v>0</v>
      </c>
      <c r="T3397" s="6">
        <v>39.977832722312215</v>
      </c>
      <c r="U3397" s="6">
        <v>14.925966976440163</v>
      </c>
      <c r="V3397" s="6">
        <v>54.676443004518717</v>
      </c>
      <c r="W3397" s="6">
        <v>1.9780032398328928</v>
      </c>
      <c r="X3397" s="5">
        <v>13260</v>
      </c>
      <c r="Y3397" s="5">
        <v>10766</v>
      </c>
      <c r="Z3397" s="5">
        <v>1819</v>
      </c>
      <c r="AA3397" s="5">
        <v>0</v>
      </c>
      <c r="AB3397" s="5">
        <v>0</v>
      </c>
      <c r="AC3397" s="5">
        <v>0</v>
      </c>
      <c r="AD3397" s="5">
        <v>13260</v>
      </c>
      <c r="AE3397" s="5">
        <v>10766</v>
      </c>
      <c r="AF3397" s="5">
        <v>1819</v>
      </c>
      <c r="AG3397" s="6">
        <v>16.89578302062047</v>
      </c>
      <c r="AH3397" s="6">
        <v>81.191553544494724</v>
      </c>
      <c r="AI3397" s="6"/>
      <c r="AJ3397" s="6"/>
    </row>
    <row r="3398" spans="1:36" hidden="1" x14ac:dyDescent="0.2">
      <c r="A3398" s="1" t="str">
        <f t="shared" si="53"/>
        <v>LambethBlack Caribbean</v>
      </c>
      <c r="B3398" s="3" t="s">
        <v>673</v>
      </c>
      <c r="C3398" s="3" t="s">
        <v>674</v>
      </c>
      <c r="D3398" s="3" t="s">
        <v>716</v>
      </c>
      <c r="E3398" s="5">
        <v>28886</v>
      </c>
      <c r="F3398" s="5">
        <v>2292</v>
      </c>
      <c r="G3398" s="5">
        <v>5081</v>
      </c>
      <c r="H3398" s="5">
        <v>1295</v>
      </c>
      <c r="I3398" s="5">
        <v>1495</v>
      </c>
      <c r="J3398" s="5">
        <v>0</v>
      </c>
      <c r="K3398" s="5">
        <v>9799</v>
      </c>
      <c r="L3398" s="5">
        <v>4804</v>
      </c>
      <c r="M3398" s="5">
        <v>14178</v>
      </c>
      <c r="N3398" s="5">
        <v>571</v>
      </c>
      <c r="O3398" s="6">
        <v>7.9346396178079344</v>
      </c>
      <c r="P3398" s="6">
        <v>17.589835906667592</v>
      </c>
      <c r="Q3398" s="6">
        <v>4.4831406217544831</v>
      </c>
      <c r="R3398" s="6">
        <v>5.1755175517551759</v>
      </c>
      <c r="S3398" s="6">
        <v>0</v>
      </c>
      <c r="T3398" s="6">
        <v>33.923007685383922</v>
      </c>
      <c r="U3398" s="6">
        <v>16.630893858616631</v>
      </c>
      <c r="V3398" s="6">
        <v>49.082600567749083</v>
      </c>
      <c r="W3398" s="6">
        <v>1.9767361351519768</v>
      </c>
      <c r="X3398" s="5">
        <v>10335</v>
      </c>
      <c r="Y3398" s="5">
        <v>8651</v>
      </c>
      <c r="Z3398" s="5">
        <v>1540</v>
      </c>
      <c r="AA3398" s="5">
        <v>0</v>
      </c>
      <c r="AB3398" s="5">
        <v>0</v>
      </c>
      <c r="AC3398" s="5">
        <v>0</v>
      </c>
      <c r="AD3398" s="5">
        <v>10335</v>
      </c>
      <c r="AE3398" s="5">
        <v>8651</v>
      </c>
      <c r="AF3398" s="5">
        <v>1540</v>
      </c>
      <c r="AG3398" s="6">
        <v>17.801410241590567</v>
      </c>
      <c r="AH3398" s="6">
        <v>83.705853894533135</v>
      </c>
      <c r="AI3398" s="6"/>
      <c r="AJ3398" s="6"/>
    </row>
    <row r="3399" spans="1:36" hidden="1" x14ac:dyDescent="0.2">
      <c r="A3399" s="1" t="str">
        <f t="shared" si="53"/>
        <v>LambethBlack Other</v>
      </c>
      <c r="B3399" s="3" t="s">
        <v>673</v>
      </c>
      <c r="C3399" s="3" t="s">
        <v>674</v>
      </c>
      <c r="D3399" s="3" t="s">
        <v>717</v>
      </c>
      <c r="E3399" s="5">
        <v>14469</v>
      </c>
      <c r="F3399" s="5">
        <v>1145</v>
      </c>
      <c r="G3399" s="5">
        <v>2509</v>
      </c>
      <c r="H3399" s="5">
        <v>606</v>
      </c>
      <c r="I3399" s="5">
        <v>820</v>
      </c>
      <c r="J3399" s="5">
        <v>0</v>
      </c>
      <c r="K3399" s="5">
        <v>5020</v>
      </c>
      <c r="L3399" s="5">
        <v>2190</v>
      </c>
      <c r="M3399" s="5">
        <v>7371</v>
      </c>
      <c r="N3399" s="5">
        <v>273</v>
      </c>
      <c r="O3399" s="6">
        <v>7.9134701776211207</v>
      </c>
      <c r="P3399" s="6">
        <v>17.340521114106021</v>
      </c>
      <c r="Q3399" s="6">
        <v>4.1882645656230562</v>
      </c>
      <c r="R3399" s="6">
        <v>5.6672886861566107</v>
      </c>
      <c r="S3399" s="6">
        <v>0</v>
      </c>
      <c r="T3399" s="6">
        <v>34.694864883544128</v>
      </c>
      <c r="U3399" s="6">
        <v>15.135807588637777</v>
      </c>
      <c r="V3399" s="6">
        <v>50.943396226415096</v>
      </c>
      <c r="W3399" s="6">
        <v>1.8867924528301887</v>
      </c>
      <c r="X3399" s="5">
        <v>5326</v>
      </c>
      <c r="Y3399" s="5">
        <v>4258</v>
      </c>
      <c r="Z3399" s="5">
        <v>780</v>
      </c>
      <c r="AA3399" s="5">
        <v>0</v>
      </c>
      <c r="AB3399" s="5">
        <v>0</v>
      </c>
      <c r="AC3399" s="5">
        <v>0</v>
      </c>
      <c r="AD3399" s="5">
        <v>5326</v>
      </c>
      <c r="AE3399" s="5">
        <v>4258</v>
      </c>
      <c r="AF3399" s="5">
        <v>780</v>
      </c>
      <c r="AG3399" s="6">
        <v>18.318459370596525</v>
      </c>
      <c r="AH3399" s="6">
        <v>79.947427713105526</v>
      </c>
      <c r="AI3399" s="3"/>
      <c r="AJ3399" s="3"/>
    </row>
    <row r="3400" spans="1:36" hidden="1" x14ac:dyDescent="0.2">
      <c r="A3400" s="1" t="str">
        <f t="shared" si="53"/>
        <v>LambethArab</v>
      </c>
      <c r="B3400" s="3" t="s">
        <v>673</v>
      </c>
      <c r="C3400" s="3" t="s">
        <v>674</v>
      </c>
      <c r="D3400" s="3" t="s">
        <v>699</v>
      </c>
      <c r="E3400" s="5">
        <v>1728</v>
      </c>
      <c r="F3400" s="5">
        <v>64</v>
      </c>
      <c r="G3400" s="5">
        <v>226</v>
      </c>
      <c r="H3400" s="5">
        <v>44</v>
      </c>
      <c r="I3400" s="5">
        <v>85</v>
      </c>
      <c r="J3400" s="5">
        <v>0</v>
      </c>
      <c r="K3400" s="5">
        <v>560</v>
      </c>
      <c r="L3400" s="5">
        <v>236</v>
      </c>
      <c r="M3400" s="5">
        <v>976</v>
      </c>
      <c r="N3400" s="5">
        <v>12</v>
      </c>
      <c r="O3400" s="6">
        <v>3.7037037037037037</v>
      </c>
      <c r="P3400" s="6">
        <v>13.078703703703704</v>
      </c>
      <c r="Q3400" s="6">
        <v>2.5462962962962963</v>
      </c>
      <c r="R3400" s="6">
        <v>4.9189814814814818</v>
      </c>
      <c r="S3400" s="6">
        <v>0</v>
      </c>
      <c r="T3400" s="6">
        <v>32.407407407407405</v>
      </c>
      <c r="U3400" s="6">
        <v>13.657407407407407</v>
      </c>
      <c r="V3400" s="6">
        <v>56.481481481481481</v>
      </c>
      <c r="W3400" s="6">
        <v>0.69444444444444442</v>
      </c>
      <c r="X3400" s="5">
        <v>743</v>
      </c>
      <c r="Y3400" s="5">
        <v>566</v>
      </c>
      <c r="Z3400" s="5">
        <v>59</v>
      </c>
      <c r="AA3400" s="5">
        <v>0</v>
      </c>
      <c r="AB3400" s="5">
        <v>0</v>
      </c>
      <c r="AC3400" s="5">
        <v>0</v>
      </c>
      <c r="AD3400" s="5">
        <v>743</v>
      </c>
      <c r="AE3400" s="5">
        <v>566</v>
      </c>
      <c r="AF3400" s="5">
        <v>59</v>
      </c>
      <c r="AG3400" s="6">
        <v>10.424028268551236</v>
      </c>
      <c r="AH3400" s="6">
        <v>76.177658142664868</v>
      </c>
      <c r="AI3400" s="6"/>
      <c r="AJ3400" s="6"/>
    </row>
    <row r="3401" spans="1:36" hidden="1" x14ac:dyDescent="0.2">
      <c r="A3401" s="1" t="str">
        <f t="shared" si="53"/>
        <v>LambethOther</v>
      </c>
      <c r="B3401" s="3" t="s">
        <v>673</v>
      </c>
      <c r="C3401" s="3" t="s">
        <v>674</v>
      </c>
      <c r="D3401" s="3" t="s">
        <v>718</v>
      </c>
      <c r="E3401" s="5">
        <v>5693</v>
      </c>
      <c r="F3401" s="5">
        <v>385</v>
      </c>
      <c r="G3401" s="5">
        <v>901</v>
      </c>
      <c r="H3401" s="5">
        <v>206</v>
      </c>
      <c r="I3401" s="5">
        <v>279</v>
      </c>
      <c r="J3401" s="5">
        <v>0</v>
      </c>
      <c r="K3401" s="5">
        <v>1876</v>
      </c>
      <c r="L3401" s="5">
        <v>781</v>
      </c>
      <c r="M3401" s="5">
        <v>3378</v>
      </c>
      <c r="N3401" s="5">
        <v>74</v>
      </c>
      <c r="O3401" s="6">
        <v>6.7626910240646412</v>
      </c>
      <c r="P3401" s="6">
        <v>15.826453539434393</v>
      </c>
      <c r="Q3401" s="6">
        <v>3.6184788336553662</v>
      </c>
      <c r="R3401" s="6">
        <v>4.9007553135429474</v>
      </c>
      <c r="S3401" s="6">
        <v>0</v>
      </c>
      <c r="T3401" s="6">
        <v>32.952748989987704</v>
      </c>
      <c r="U3401" s="6">
        <v>13.718601791673986</v>
      </c>
      <c r="V3401" s="6">
        <v>59.336026699455473</v>
      </c>
      <c r="W3401" s="6">
        <v>1.2998419111189179</v>
      </c>
      <c r="X3401" s="5">
        <v>2654</v>
      </c>
      <c r="Y3401" s="5">
        <v>2227</v>
      </c>
      <c r="Z3401" s="5">
        <v>183</v>
      </c>
      <c r="AA3401" s="5">
        <v>0</v>
      </c>
      <c r="AB3401" s="5">
        <v>0</v>
      </c>
      <c r="AC3401" s="5">
        <v>0</v>
      </c>
      <c r="AD3401" s="5">
        <v>2654</v>
      </c>
      <c r="AE3401" s="5">
        <v>2227</v>
      </c>
      <c r="AF3401" s="5">
        <v>183</v>
      </c>
      <c r="AG3401" s="6">
        <v>8.217332734620566</v>
      </c>
      <c r="AH3401" s="6">
        <v>83.911077618688765</v>
      </c>
      <c r="AI3401" s="3"/>
      <c r="AJ3401" s="3"/>
    </row>
    <row r="3402" spans="1:36" x14ac:dyDescent="0.2">
      <c r="A3402" s="1" t="str">
        <f t="shared" si="53"/>
        <v>LancasterAll people</v>
      </c>
      <c r="B3402" s="3" t="s">
        <v>351</v>
      </c>
      <c r="C3402" s="3" t="s">
        <v>352</v>
      </c>
      <c r="D3402" s="3" t="s">
        <v>700</v>
      </c>
      <c r="E3402" s="5">
        <v>138375</v>
      </c>
      <c r="F3402" s="5">
        <v>14654</v>
      </c>
      <c r="G3402" s="5">
        <v>7195</v>
      </c>
      <c r="H3402" s="5">
        <v>17656</v>
      </c>
      <c r="I3402" s="5">
        <v>25844</v>
      </c>
      <c r="J3402" s="5">
        <v>7195</v>
      </c>
      <c r="K3402" s="5">
        <v>11666</v>
      </c>
      <c r="L3402" s="5">
        <v>7619</v>
      </c>
      <c r="M3402" s="5">
        <v>18661</v>
      </c>
      <c r="N3402" s="5">
        <v>4146</v>
      </c>
      <c r="O3402" s="6">
        <v>10.590063233965672</v>
      </c>
      <c r="P3402" s="6">
        <v>5.1996386630532969</v>
      </c>
      <c r="Q3402" s="6">
        <v>12.759530261969287</v>
      </c>
      <c r="R3402" s="6">
        <v>18.676784101174345</v>
      </c>
      <c r="S3402" s="6">
        <v>5.1996386630532969</v>
      </c>
      <c r="T3402" s="6">
        <v>8.4307136404697385</v>
      </c>
      <c r="U3402" s="6">
        <v>5.5060523938572716</v>
      </c>
      <c r="V3402" s="6">
        <v>13.485817524841915</v>
      </c>
      <c r="W3402" s="6">
        <v>2.9962059620596206</v>
      </c>
      <c r="X3402" s="5">
        <v>40296</v>
      </c>
      <c r="Y3402" s="5">
        <v>35685</v>
      </c>
      <c r="Z3402" s="5">
        <v>1676</v>
      </c>
      <c r="AA3402" s="5">
        <v>4505</v>
      </c>
      <c r="AB3402" s="5">
        <v>3684</v>
      </c>
      <c r="AC3402" s="5">
        <v>362</v>
      </c>
      <c r="AD3402" s="5">
        <v>35791</v>
      </c>
      <c r="AE3402" s="5">
        <v>32001</v>
      </c>
      <c r="AF3402" s="5">
        <v>1314</v>
      </c>
      <c r="AG3402" s="6">
        <v>4.1061216836973848</v>
      </c>
      <c r="AH3402" s="6">
        <v>89.410745718197319</v>
      </c>
      <c r="AI3402" s="6">
        <v>9.8262757871878392</v>
      </c>
      <c r="AJ3402" s="6">
        <v>81.775804661487243</v>
      </c>
    </row>
    <row r="3403" spans="1:36" hidden="1" x14ac:dyDescent="0.2">
      <c r="A3403" s="1" t="str">
        <f t="shared" si="53"/>
        <v>LancasterWhite British</v>
      </c>
      <c r="B3403" s="3" t="s">
        <v>351</v>
      </c>
      <c r="C3403" s="3" t="s">
        <v>352</v>
      </c>
      <c r="D3403" s="3" t="s">
        <v>701</v>
      </c>
      <c r="E3403" s="5">
        <v>126624</v>
      </c>
      <c r="F3403" s="5">
        <v>13016</v>
      </c>
      <c r="G3403" s="5">
        <v>6509</v>
      </c>
      <c r="H3403" s="5">
        <v>15878</v>
      </c>
      <c r="I3403" s="5">
        <v>23611</v>
      </c>
      <c r="J3403" s="5">
        <v>6509</v>
      </c>
      <c r="K3403" s="5">
        <v>9625</v>
      </c>
      <c r="L3403" s="5">
        <v>6692</v>
      </c>
      <c r="M3403" s="5">
        <v>16188</v>
      </c>
      <c r="N3403" s="5">
        <v>3688</v>
      </c>
      <c r="O3403" s="6">
        <v>10.279251958554461</v>
      </c>
      <c r="P3403" s="6">
        <v>5.1404157189790247</v>
      </c>
      <c r="Q3403" s="6">
        <v>12.539486985089715</v>
      </c>
      <c r="R3403" s="6">
        <v>18.646544099064947</v>
      </c>
      <c r="S3403" s="6">
        <v>5.1404157189790247</v>
      </c>
      <c r="T3403" s="6">
        <v>7.6012446297700276</v>
      </c>
      <c r="U3403" s="6">
        <v>5.2849380844073792</v>
      </c>
      <c r="V3403" s="6">
        <v>12.784306292645944</v>
      </c>
      <c r="W3403" s="6">
        <v>2.9125600202173363</v>
      </c>
      <c r="X3403" s="5">
        <v>36491</v>
      </c>
      <c r="Y3403" s="5">
        <v>32392</v>
      </c>
      <c r="Z3403" s="5">
        <v>1516</v>
      </c>
      <c r="AA3403" s="5">
        <v>3786</v>
      </c>
      <c r="AB3403" s="5">
        <v>3054</v>
      </c>
      <c r="AC3403" s="5">
        <v>323</v>
      </c>
      <c r="AD3403" s="5">
        <v>32705</v>
      </c>
      <c r="AE3403" s="5">
        <v>29338</v>
      </c>
      <c r="AF3403" s="5">
        <v>1193</v>
      </c>
      <c r="AG3403" s="6">
        <v>4.0663985275069878</v>
      </c>
      <c r="AH3403" s="6">
        <v>89.704938082861943</v>
      </c>
      <c r="AI3403" s="6">
        <v>10.576293385723641</v>
      </c>
      <c r="AJ3403" s="6">
        <v>80.66561014263074</v>
      </c>
    </row>
    <row r="3404" spans="1:36" hidden="1" x14ac:dyDescent="0.2">
      <c r="A3404" s="1" t="str">
        <f t="shared" si="53"/>
        <v>LancasterMinorities - all other than White British</v>
      </c>
      <c r="B3404" s="3" t="s">
        <v>351</v>
      </c>
      <c r="C3404" s="3" t="s">
        <v>352</v>
      </c>
      <c r="D3404" s="3" t="s">
        <v>702</v>
      </c>
      <c r="E3404" s="5">
        <v>11751</v>
      </c>
      <c r="F3404" s="5">
        <v>1638</v>
      </c>
      <c r="G3404" s="5">
        <v>686</v>
      </c>
      <c r="H3404" s="5">
        <v>1778</v>
      </c>
      <c r="I3404" s="5">
        <v>2233</v>
      </c>
      <c r="J3404" s="5">
        <v>686</v>
      </c>
      <c r="K3404" s="5">
        <v>2041</v>
      </c>
      <c r="L3404" s="5">
        <v>927</v>
      </c>
      <c r="M3404" s="5">
        <v>2473</v>
      </c>
      <c r="N3404" s="5">
        <v>458</v>
      </c>
      <c r="O3404" s="6">
        <v>13.939239213683942</v>
      </c>
      <c r="P3404" s="6">
        <v>5.8378010382095145</v>
      </c>
      <c r="Q3404" s="6">
        <v>15.130627180665476</v>
      </c>
      <c r="R3404" s="6">
        <v>19.00263807335546</v>
      </c>
      <c r="S3404" s="6">
        <v>5.8378010382095145</v>
      </c>
      <c r="T3404" s="6">
        <v>17.368734575780785</v>
      </c>
      <c r="U3404" s="6">
        <v>7.8886903242277251</v>
      </c>
      <c r="V3404" s="6">
        <v>21.045017445323801</v>
      </c>
      <c r="W3404" s="6">
        <v>3.8975406348395882</v>
      </c>
      <c r="X3404" s="5">
        <v>3805</v>
      </c>
      <c r="Y3404" s="5">
        <v>3293</v>
      </c>
      <c r="Z3404" s="5">
        <v>160</v>
      </c>
      <c r="AA3404" s="5">
        <v>719</v>
      </c>
      <c r="AB3404" s="5">
        <v>630</v>
      </c>
      <c r="AC3404" s="5">
        <v>39</v>
      </c>
      <c r="AD3404" s="5">
        <v>3086</v>
      </c>
      <c r="AE3404" s="5">
        <v>2663</v>
      </c>
      <c r="AF3404" s="5">
        <v>121</v>
      </c>
      <c r="AG3404" s="6">
        <v>4.5437476530229066</v>
      </c>
      <c r="AH3404" s="6">
        <v>86.292935839274136</v>
      </c>
      <c r="AI3404" s="6">
        <v>6.1904761904761907</v>
      </c>
      <c r="AJ3404" s="6">
        <v>87.621696801112662</v>
      </c>
    </row>
    <row r="3405" spans="1:36" hidden="1" x14ac:dyDescent="0.2">
      <c r="A3405" s="1" t="str">
        <f t="shared" si="53"/>
        <v>LancasterWhite Irish</v>
      </c>
      <c r="B3405" s="3" t="s">
        <v>351</v>
      </c>
      <c r="C3405" s="3" t="s">
        <v>352</v>
      </c>
      <c r="D3405" s="3" t="s">
        <v>703</v>
      </c>
      <c r="E3405" s="5">
        <v>840</v>
      </c>
      <c r="F3405" s="5">
        <v>102</v>
      </c>
      <c r="G3405" s="5">
        <v>46</v>
      </c>
      <c r="H3405" s="5">
        <v>124</v>
      </c>
      <c r="I3405" s="5">
        <v>170</v>
      </c>
      <c r="J3405" s="5">
        <v>46</v>
      </c>
      <c r="K3405" s="5">
        <v>29</v>
      </c>
      <c r="L3405" s="5">
        <v>60</v>
      </c>
      <c r="M3405" s="5">
        <v>143</v>
      </c>
      <c r="N3405" s="5">
        <v>23</v>
      </c>
      <c r="O3405" s="6">
        <v>12.142857142857142</v>
      </c>
      <c r="P3405" s="6">
        <v>5.4761904761904763</v>
      </c>
      <c r="Q3405" s="6">
        <v>14.761904761904763</v>
      </c>
      <c r="R3405" s="6">
        <v>20.238095238095237</v>
      </c>
      <c r="S3405" s="6">
        <v>5.4761904761904763</v>
      </c>
      <c r="T3405" s="6">
        <v>3.4523809523809526</v>
      </c>
      <c r="U3405" s="6">
        <v>7.1428571428571432</v>
      </c>
      <c r="V3405" s="6">
        <v>17.023809523809526</v>
      </c>
      <c r="W3405" s="6">
        <v>2.7380952380952381</v>
      </c>
      <c r="X3405" s="5">
        <v>216</v>
      </c>
      <c r="Y3405" s="5">
        <v>184</v>
      </c>
      <c r="Z3405" s="5">
        <v>8</v>
      </c>
      <c r="AA3405" s="5">
        <v>19</v>
      </c>
      <c r="AB3405" s="5">
        <v>10</v>
      </c>
      <c r="AC3405" s="5">
        <v>2</v>
      </c>
      <c r="AD3405" s="5">
        <v>197</v>
      </c>
      <c r="AE3405" s="5">
        <v>174</v>
      </c>
      <c r="AF3405" s="5">
        <v>6</v>
      </c>
      <c r="AG3405" s="6">
        <v>3.4482758620689653</v>
      </c>
      <c r="AH3405" s="6">
        <v>88.324873096446694</v>
      </c>
      <c r="AI3405" s="6">
        <v>20</v>
      </c>
      <c r="AJ3405" s="6">
        <v>52.631578947368418</v>
      </c>
    </row>
    <row r="3406" spans="1:36" hidden="1" x14ac:dyDescent="0.2">
      <c r="A3406" s="1" t="str">
        <f t="shared" si="53"/>
        <v>LancasterWhite Gyspy or Irish Traveller</v>
      </c>
      <c r="B3406" s="3" t="s">
        <v>351</v>
      </c>
      <c r="C3406" s="3" t="s">
        <v>352</v>
      </c>
      <c r="D3406" s="3" t="s">
        <v>704</v>
      </c>
      <c r="E3406" s="5">
        <v>331</v>
      </c>
      <c r="F3406" s="5">
        <v>55</v>
      </c>
      <c r="G3406" s="5">
        <v>38</v>
      </c>
      <c r="H3406" s="5">
        <v>64</v>
      </c>
      <c r="I3406" s="5">
        <v>98</v>
      </c>
      <c r="J3406" s="5">
        <v>38</v>
      </c>
      <c r="K3406" s="5">
        <v>3</v>
      </c>
      <c r="L3406" s="5">
        <v>22</v>
      </c>
      <c r="M3406" s="5">
        <v>32</v>
      </c>
      <c r="N3406" s="5">
        <v>8</v>
      </c>
      <c r="O3406" s="6">
        <v>16.61631419939577</v>
      </c>
      <c r="P3406" s="6">
        <v>11.48036253776435</v>
      </c>
      <c r="Q3406" s="6">
        <v>19.335347432024168</v>
      </c>
      <c r="R3406" s="6">
        <v>29.607250755287009</v>
      </c>
      <c r="S3406" s="6">
        <v>11.48036253776435</v>
      </c>
      <c r="T3406" s="6">
        <v>0.90634441087613293</v>
      </c>
      <c r="U3406" s="6">
        <v>6.6465256797583079</v>
      </c>
      <c r="V3406" s="6">
        <v>9.667673716012084</v>
      </c>
      <c r="W3406" s="6">
        <v>2.416918429003021</v>
      </c>
      <c r="X3406" s="5">
        <v>113</v>
      </c>
      <c r="Y3406" s="5">
        <v>82</v>
      </c>
      <c r="Z3406" s="5">
        <v>8</v>
      </c>
      <c r="AA3406" s="5">
        <v>3</v>
      </c>
      <c r="AB3406" s="5">
        <v>3</v>
      </c>
      <c r="AC3406" s="5">
        <v>1</v>
      </c>
      <c r="AD3406" s="5">
        <v>110</v>
      </c>
      <c r="AE3406" s="5">
        <v>79</v>
      </c>
      <c r="AF3406" s="5">
        <v>7</v>
      </c>
      <c r="AG3406" s="6">
        <v>8.8607594936708853</v>
      </c>
      <c r="AH3406" s="6">
        <v>71.818181818181813</v>
      </c>
      <c r="AI3406" s="6">
        <v>33.333333333333336</v>
      </c>
      <c r="AJ3406" s="6">
        <v>100</v>
      </c>
    </row>
    <row r="3407" spans="1:36" hidden="1" x14ac:dyDescent="0.2">
      <c r="A3407" s="1" t="str">
        <f t="shared" si="53"/>
        <v>LancasterWhite Other</v>
      </c>
      <c r="B3407" s="3" t="s">
        <v>351</v>
      </c>
      <c r="C3407" s="3" t="s">
        <v>352</v>
      </c>
      <c r="D3407" s="3" t="s">
        <v>705</v>
      </c>
      <c r="E3407" s="5">
        <v>4547</v>
      </c>
      <c r="F3407" s="5">
        <v>927</v>
      </c>
      <c r="G3407" s="5">
        <v>392</v>
      </c>
      <c r="H3407" s="5">
        <v>1017</v>
      </c>
      <c r="I3407" s="5">
        <v>1179</v>
      </c>
      <c r="J3407" s="5">
        <v>392</v>
      </c>
      <c r="K3407" s="5">
        <v>686</v>
      </c>
      <c r="L3407" s="5">
        <v>416</v>
      </c>
      <c r="M3407" s="5">
        <v>1233</v>
      </c>
      <c r="N3407" s="5">
        <v>290</v>
      </c>
      <c r="O3407" s="6">
        <v>20.387068396745107</v>
      </c>
      <c r="P3407" s="6">
        <v>8.6210688365955583</v>
      </c>
      <c r="Q3407" s="6">
        <v>22.366395425555311</v>
      </c>
      <c r="R3407" s="6">
        <v>25.92918407741368</v>
      </c>
      <c r="S3407" s="6">
        <v>8.6210688365955583</v>
      </c>
      <c r="T3407" s="6">
        <v>15.086870464042226</v>
      </c>
      <c r="U3407" s="6">
        <v>9.1488893776116118</v>
      </c>
      <c r="V3407" s="6">
        <v>27.116780294699801</v>
      </c>
      <c r="W3407" s="6">
        <v>6.3778315372773253</v>
      </c>
      <c r="X3407" s="5">
        <v>1924</v>
      </c>
      <c r="Y3407" s="5">
        <v>1751</v>
      </c>
      <c r="Z3407" s="5">
        <v>72</v>
      </c>
      <c r="AA3407" s="5">
        <v>478</v>
      </c>
      <c r="AB3407" s="5">
        <v>435</v>
      </c>
      <c r="AC3407" s="5">
        <v>25</v>
      </c>
      <c r="AD3407" s="5">
        <v>1446</v>
      </c>
      <c r="AE3407" s="5">
        <v>1316</v>
      </c>
      <c r="AF3407" s="5">
        <v>47</v>
      </c>
      <c r="AG3407" s="6">
        <v>3.5714285714285716</v>
      </c>
      <c r="AH3407" s="6">
        <v>91.009681881051179</v>
      </c>
      <c r="AI3407" s="6">
        <v>5.7471264367816088</v>
      </c>
      <c r="AJ3407" s="6">
        <v>91.004184100418414</v>
      </c>
    </row>
    <row r="3408" spans="1:36" hidden="1" x14ac:dyDescent="0.2">
      <c r="A3408" s="1" t="str">
        <f t="shared" si="53"/>
        <v>LancasterMixed White and Black Caribbean</v>
      </c>
      <c r="B3408" s="3" t="s">
        <v>351</v>
      </c>
      <c r="C3408" s="3" t="s">
        <v>352</v>
      </c>
      <c r="D3408" s="3" t="s">
        <v>706</v>
      </c>
      <c r="E3408" s="5">
        <v>373</v>
      </c>
      <c r="F3408" s="5">
        <v>54</v>
      </c>
      <c r="G3408" s="5">
        <v>22</v>
      </c>
      <c r="H3408" s="5">
        <v>67</v>
      </c>
      <c r="I3408" s="5">
        <v>98</v>
      </c>
      <c r="J3408" s="5">
        <v>22</v>
      </c>
      <c r="K3408" s="5">
        <v>23</v>
      </c>
      <c r="L3408" s="5">
        <v>35</v>
      </c>
      <c r="M3408" s="5">
        <v>74</v>
      </c>
      <c r="N3408" s="5">
        <v>8</v>
      </c>
      <c r="O3408" s="6">
        <v>14.47721179624665</v>
      </c>
      <c r="P3408" s="6">
        <v>5.8981233243967832</v>
      </c>
      <c r="Q3408" s="6">
        <v>17.962466487935657</v>
      </c>
      <c r="R3408" s="6">
        <v>26.273458445040216</v>
      </c>
      <c r="S3408" s="6">
        <v>5.8981233243967832</v>
      </c>
      <c r="T3408" s="6">
        <v>6.1662198391420908</v>
      </c>
      <c r="U3408" s="6">
        <v>9.3833780160857909</v>
      </c>
      <c r="V3408" s="6">
        <v>19.839142091152816</v>
      </c>
      <c r="W3408" s="6">
        <v>2.1447721179624666</v>
      </c>
      <c r="X3408" s="5">
        <v>96</v>
      </c>
      <c r="Y3408" s="5">
        <v>81</v>
      </c>
      <c r="Z3408" s="5">
        <v>6</v>
      </c>
      <c r="AA3408" s="5">
        <v>15</v>
      </c>
      <c r="AB3408" s="5">
        <v>14</v>
      </c>
      <c r="AC3408" s="5">
        <v>0</v>
      </c>
      <c r="AD3408" s="5">
        <v>81</v>
      </c>
      <c r="AE3408" s="5">
        <v>67</v>
      </c>
      <c r="AF3408" s="5">
        <v>6</v>
      </c>
      <c r="AG3408" s="6">
        <v>8.9552238805970141</v>
      </c>
      <c r="AH3408" s="6">
        <v>82.716049382716051</v>
      </c>
      <c r="AI3408" s="6">
        <v>0</v>
      </c>
      <c r="AJ3408" s="6">
        <v>93.333333333333329</v>
      </c>
    </row>
    <row r="3409" spans="1:36" hidden="1" x14ac:dyDescent="0.2">
      <c r="A3409" s="1" t="str">
        <f t="shared" si="53"/>
        <v>LancasterMixed White and Black African</v>
      </c>
      <c r="B3409" s="3" t="s">
        <v>351</v>
      </c>
      <c r="C3409" s="3" t="s">
        <v>352</v>
      </c>
      <c r="D3409" s="3" t="s">
        <v>707</v>
      </c>
      <c r="E3409" s="5">
        <v>179</v>
      </c>
      <c r="F3409" s="5">
        <v>16</v>
      </c>
      <c r="G3409" s="5">
        <v>10</v>
      </c>
      <c r="H3409" s="5">
        <v>17</v>
      </c>
      <c r="I3409" s="5">
        <v>30</v>
      </c>
      <c r="J3409" s="5">
        <v>10</v>
      </c>
      <c r="K3409" s="5">
        <v>11</v>
      </c>
      <c r="L3409" s="5">
        <v>11</v>
      </c>
      <c r="M3409" s="5">
        <v>19</v>
      </c>
      <c r="N3409" s="5">
        <v>3</v>
      </c>
      <c r="O3409" s="6">
        <v>8.938547486033519</v>
      </c>
      <c r="P3409" s="6">
        <v>5.5865921787709496</v>
      </c>
      <c r="Q3409" s="6">
        <v>9.4972067039106154</v>
      </c>
      <c r="R3409" s="6">
        <v>16.759776536312849</v>
      </c>
      <c r="S3409" s="6">
        <v>5.5865921787709496</v>
      </c>
      <c r="T3409" s="6">
        <v>6.1452513966480451</v>
      </c>
      <c r="U3409" s="6">
        <v>6.1452513966480451</v>
      </c>
      <c r="V3409" s="6">
        <v>10.614525139664805</v>
      </c>
      <c r="W3409" s="6">
        <v>1.6759776536312849</v>
      </c>
      <c r="X3409" s="5">
        <v>30</v>
      </c>
      <c r="Y3409" s="5">
        <v>29</v>
      </c>
      <c r="Z3409" s="5">
        <v>1</v>
      </c>
      <c r="AA3409" s="5">
        <v>2</v>
      </c>
      <c r="AB3409" s="5">
        <v>2</v>
      </c>
      <c r="AC3409" s="5">
        <v>0</v>
      </c>
      <c r="AD3409" s="5">
        <v>28</v>
      </c>
      <c r="AE3409" s="5">
        <v>27</v>
      </c>
      <c r="AF3409" s="5">
        <v>1</v>
      </c>
      <c r="AG3409" s="6">
        <v>3.7037037037037037</v>
      </c>
      <c r="AH3409" s="6">
        <v>96.428571428571431</v>
      </c>
      <c r="AI3409" s="6">
        <v>0</v>
      </c>
      <c r="AJ3409" s="6">
        <v>100</v>
      </c>
    </row>
    <row r="3410" spans="1:36" hidden="1" x14ac:dyDescent="0.2">
      <c r="A3410" s="1" t="str">
        <f t="shared" si="53"/>
        <v>LancasterMixed White and Asian</v>
      </c>
      <c r="B3410" s="3" t="s">
        <v>351</v>
      </c>
      <c r="C3410" s="3" t="s">
        <v>352</v>
      </c>
      <c r="D3410" s="3" t="s">
        <v>708</v>
      </c>
      <c r="E3410" s="5">
        <v>480</v>
      </c>
      <c r="F3410" s="5">
        <v>59</v>
      </c>
      <c r="G3410" s="5">
        <v>20</v>
      </c>
      <c r="H3410" s="5">
        <v>64</v>
      </c>
      <c r="I3410" s="5">
        <v>94</v>
      </c>
      <c r="J3410" s="5">
        <v>20</v>
      </c>
      <c r="K3410" s="5">
        <v>55</v>
      </c>
      <c r="L3410" s="5">
        <v>38</v>
      </c>
      <c r="M3410" s="5">
        <v>81</v>
      </c>
      <c r="N3410" s="5">
        <v>10</v>
      </c>
      <c r="O3410" s="6">
        <v>12.291666666666666</v>
      </c>
      <c r="P3410" s="6">
        <v>4.166666666666667</v>
      </c>
      <c r="Q3410" s="6">
        <v>13.333333333333334</v>
      </c>
      <c r="R3410" s="6">
        <v>19.583333333333332</v>
      </c>
      <c r="S3410" s="6">
        <v>4.166666666666667</v>
      </c>
      <c r="T3410" s="6">
        <v>11.458333333333334</v>
      </c>
      <c r="U3410" s="6">
        <v>7.916666666666667</v>
      </c>
      <c r="V3410" s="6">
        <v>16.875</v>
      </c>
      <c r="W3410" s="6">
        <v>2.0833333333333335</v>
      </c>
      <c r="X3410" s="5">
        <v>104</v>
      </c>
      <c r="Y3410" s="5">
        <v>85</v>
      </c>
      <c r="Z3410" s="5">
        <v>5</v>
      </c>
      <c r="AA3410" s="5">
        <v>9</v>
      </c>
      <c r="AB3410" s="5">
        <v>7</v>
      </c>
      <c r="AC3410" s="5">
        <v>1</v>
      </c>
      <c r="AD3410" s="5">
        <v>95</v>
      </c>
      <c r="AE3410" s="5">
        <v>78</v>
      </c>
      <c r="AF3410" s="5">
        <v>4</v>
      </c>
      <c r="AG3410" s="6">
        <v>5.1282051282051286</v>
      </c>
      <c r="AH3410" s="6">
        <v>82.10526315789474</v>
      </c>
      <c r="AI3410" s="6">
        <v>14.285714285714286</v>
      </c>
      <c r="AJ3410" s="6">
        <v>77.777777777777771</v>
      </c>
    </row>
    <row r="3411" spans="1:36" hidden="1" x14ac:dyDescent="0.2">
      <c r="A3411" s="1" t="str">
        <f t="shared" si="53"/>
        <v>LancasterMixed Other</v>
      </c>
      <c r="B3411" s="3" t="s">
        <v>351</v>
      </c>
      <c r="C3411" s="3" t="s">
        <v>352</v>
      </c>
      <c r="D3411" s="3" t="s">
        <v>709</v>
      </c>
      <c r="E3411" s="5">
        <v>324</v>
      </c>
      <c r="F3411" s="5">
        <v>48</v>
      </c>
      <c r="G3411" s="5">
        <v>23</v>
      </c>
      <c r="H3411" s="5">
        <v>46</v>
      </c>
      <c r="I3411" s="5">
        <v>71</v>
      </c>
      <c r="J3411" s="5">
        <v>23</v>
      </c>
      <c r="K3411" s="5">
        <v>39</v>
      </c>
      <c r="L3411" s="5">
        <v>27</v>
      </c>
      <c r="M3411" s="5">
        <v>73</v>
      </c>
      <c r="N3411" s="5">
        <v>16</v>
      </c>
      <c r="O3411" s="6">
        <v>14.814814814814815</v>
      </c>
      <c r="P3411" s="6">
        <v>7.0987654320987659</v>
      </c>
      <c r="Q3411" s="6">
        <v>14.197530864197532</v>
      </c>
      <c r="R3411" s="6">
        <v>21.913580246913579</v>
      </c>
      <c r="S3411" s="6">
        <v>7.0987654320987659</v>
      </c>
      <c r="T3411" s="6">
        <v>12.037037037037036</v>
      </c>
      <c r="U3411" s="6">
        <v>8.3333333333333339</v>
      </c>
      <c r="V3411" s="6">
        <v>22.530864197530864</v>
      </c>
      <c r="W3411" s="6">
        <v>4.9382716049382713</v>
      </c>
      <c r="X3411" s="5">
        <v>89</v>
      </c>
      <c r="Y3411" s="5">
        <v>79</v>
      </c>
      <c r="Z3411" s="5">
        <v>4</v>
      </c>
      <c r="AA3411" s="5">
        <v>11</v>
      </c>
      <c r="AB3411" s="5">
        <v>10</v>
      </c>
      <c r="AC3411" s="5">
        <v>2</v>
      </c>
      <c r="AD3411" s="5">
        <v>78</v>
      </c>
      <c r="AE3411" s="5">
        <v>69</v>
      </c>
      <c r="AF3411" s="5">
        <v>2</v>
      </c>
      <c r="AG3411" s="6">
        <v>2.8985507246376812</v>
      </c>
      <c r="AH3411" s="6">
        <v>88.461538461538467</v>
      </c>
      <c r="AI3411" s="6">
        <v>20</v>
      </c>
      <c r="AJ3411" s="6">
        <v>90.909090909090907</v>
      </c>
    </row>
    <row r="3412" spans="1:36" hidden="1" x14ac:dyDescent="0.2">
      <c r="A3412" s="1" t="str">
        <f t="shared" si="53"/>
        <v>LancasterIndian</v>
      </c>
      <c r="B3412" s="3" t="s">
        <v>351</v>
      </c>
      <c r="C3412" s="3" t="s">
        <v>352</v>
      </c>
      <c r="D3412" s="3" t="s">
        <v>710</v>
      </c>
      <c r="E3412" s="5">
        <v>1212</v>
      </c>
      <c r="F3412" s="5">
        <v>54</v>
      </c>
      <c r="G3412" s="5">
        <v>24</v>
      </c>
      <c r="H3412" s="5">
        <v>54</v>
      </c>
      <c r="I3412" s="5">
        <v>76</v>
      </c>
      <c r="J3412" s="5">
        <v>24</v>
      </c>
      <c r="K3412" s="5">
        <v>253</v>
      </c>
      <c r="L3412" s="5">
        <v>75</v>
      </c>
      <c r="M3412" s="5">
        <v>224</v>
      </c>
      <c r="N3412" s="5">
        <v>18</v>
      </c>
      <c r="O3412" s="6">
        <v>4.4554455445544559</v>
      </c>
      <c r="P3412" s="6">
        <v>1.9801980198019802</v>
      </c>
      <c r="Q3412" s="6">
        <v>4.4554455445544559</v>
      </c>
      <c r="R3412" s="6">
        <v>6.2706270627062706</v>
      </c>
      <c r="S3412" s="6">
        <v>1.9801980198019802</v>
      </c>
      <c r="T3412" s="6">
        <v>20.874587458745875</v>
      </c>
      <c r="U3412" s="6">
        <v>6.1881188118811883</v>
      </c>
      <c r="V3412" s="6">
        <v>18.481848184818482</v>
      </c>
      <c r="W3412" s="6">
        <v>1.4851485148514851</v>
      </c>
      <c r="X3412" s="5">
        <v>366</v>
      </c>
      <c r="Y3412" s="5">
        <v>290</v>
      </c>
      <c r="Z3412" s="5">
        <v>6</v>
      </c>
      <c r="AA3412" s="5">
        <v>28</v>
      </c>
      <c r="AB3412" s="5">
        <v>22</v>
      </c>
      <c r="AC3412" s="5">
        <v>1</v>
      </c>
      <c r="AD3412" s="5">
        <v>338</v>
      </c>
      <c r="AE3412" s="5">
        <v>268</v>
      </c>
      <c r="AF3412" s="5">
        <v>5</v>
      </c>
      <c r="AG3412" s="6">
        <v>1.8656716417910448</v>
      </c>
      <c r="AH3412" s="6">
        <v>79.289940828402365</v>
      </c>
      <c r="AI3412" s="6">
        <v>4.5454545454545459</v>
      </c>
      <c r="AJ3412" s="6">
        <v>78.571428571428569</v>
      </c>
    </row>
    <row r="3413" spans="1:36" hidden="1" x14ac:dyDescent="0.2">
      <c r="A3413" s="1" t="str">
        <f t="shared" si="53"/>
        <v>LancasterPakistani</v>
      </c>
      <c r="B3413" s="3" t="s">
        <v>351</v>
      </c>
      <c r="C3413" s="3" t="s">
        <v>352</v>
      </c>
      <c r="D3413" s="3" t="s">
        <v>711</v>
      </c>
      <c r="E3413" s="5">
        <v>413</v>
      </c>
      <c r="F3413" s="5">
        <v>28</v>
      </c>
      <c r="G3413" s="5">
        <v>10</v>
      </c>
      <c r="H3413" s="5">
        <v>33</v>
      </c>
      <c r="I3413" s="5">
        <v>35</v>
      </c>
      <c r="J3413" s="5">
        <v>10</v>
      </c>
      <c r="K3413" s="5">
        <v>47</v>
      </c>
      <c r="L3413" s="5">
        <v>26</v>
      </c>
      <c r="M3413" s="5">
        <v>59</v>
      </c>
      <c r="N3413" s="5">
        <v>10</v>
      </c>
      <c r="O3413" s="6">
        <v>6.7796610169491522</v>
      </c>
      <c r="P3413" s="6">
        <v>2.4213075060532687</v>
      </c>
      <c r="Q3413" s="6">
        <v>7.9903147699757868</v>
      </c>
      <c r="R3413" s="6">
        <v>8.4745762711864412</v>
      </c>
      <c r="S3413" s="6">
        <v>2.4213075060532687</v>
      </c>
      <c r="T3413" s="6">
        <v>11.380145278450364</v>
      </c>
      <c r="U3413" s="6">
        <v>6.2953995157384988</v>
      </c>
      <c r="V3413" s="6">
        <v>14.285714285714286</v>
      </c>
      <c r="W3413" s="6">
        <v>2.4213075060532687</v>
      </c>
      <c r="X3413" s="5">
        <v>73</v>
      </c>
      <c r="Y3413" s="5">
        <v>55</v>
      </c>
      <c r="Z3413" s="5">
        <v>3</v>
      </c>
      <c r="AA3413" s="5">
        <v>10</v>
      </c>
      <c r="AB3413" s="5">
        <v>8</v>
      </c>
      <c r="AC3413" s="5">
        <v>0</v>
      </c>
      <c r="AD3413" s="5">
        <v>63</v>
      </c>
      <c r="AE3413" s="5">
        <v>47</v>
      </c>
      <c r="AF3413" s="5">
        <v>3</v>
      </c>
      <c r="AG3413" s="6">
        <v>6.3829787234042552</v>
      </c>
      <c r="AH3413" s="6">
        <v>74.603174603174608</v>
      </c>
      <c r="AI3413" s="6">
        <v>0</v>
      </c>
      <c r="AJ3413" s="6">
        <v>80</v>
      </c>
    </row>
    <row r="3414" spans="1:36" hidden="1" x14ac:dyDescent="0.2">
      <c r="A3414" s="1" t="str">
        <f t="shared" si="53"/>
        <v>LancasterBangladeshi</v>
      </c>
      <c r="B3414" s="3" t="s">
        <v>351</v>
      </c>
      <c r="C3414" s="3" t="s">
        <v>352</v>
      </c>
      <c r="D3414" s="3" t="s">
        <v>712</v>
      </c>
      <c r="E3414" s="5">
        <v>309</v>
      </c>
      <c r="F3414" s="5">
        <v>28</v>
      </c>
      <c r="G3414" s="5">
        <v>4</v>
      </c>
      <c r="H3414" s="5">
        <v>28</v>
      </c>
      <c r="I3414" s="5">
        <v>28</v>
      </c>
      <c r="J3414" s="5">
        <v>4</v>
      </c>
      <c r="K3414" s="5">
        <v>12</v>
      </c>
      <c r="L3414" s="5">
        <v>24</v>
      </c>
      <c r="M3414" s="5">
        <v>60</v>
      </c>
      <c r="N3414" s="5">
        <v>4</v>
      </c>
      <c r="O3414" s="6">
        <v>9.0614886731391593</v>
      </c>
      <c r="P3414" s="6">
        <v>1.2944983818770226</v>
      </c>
      <c r="Q3414" s="6">
        <v>9.0614886731391593</v>
      </c>
      <c r="R3414" s="6">
        <v>9.0614886731391593</v>
      </c>
      <c r="S3414" s="6">
        <v>1.2944983818770226</v>
      </c>
      <c r="T3414" s="6">
        <v>3.883495145631068</v>
      </c>
      <c r="U3414" s="6">
        <v>7.766990291262136</v>
      </c>
      <c r="V3414" s="6">
        <v>19.417475728155338</v>
      </c>
      <c r="W3414" s="6">
        <v>1.2944983818770226</v>
      </c>
      <c r="X3414" s="5">
        <v>55</v>
      </c>
      <c r="Y3414" s="5">
        <v>36</v>
      </c>
      <c r="Z3414" s="5">
        <v>2</v>
      </c>
      <c r="AA3414" s="5">
        <v>14</v>
      </c>
      <c r="AB3414" s="5">
        <v>7</v>
      </c>
      <c r="AC3414" s="5">
        <v>0</v>
      </c>
      <c r="AD3414" s="5">
        <v>41</v>
      </c>
      <c r="AE3414" s="5">
        <v>29</v>
      </c>
      <c r="AF3414" s="5">
        <v>2</v>
      </c>
      <c r="AG3414" s="6">
        <v>6.8965517241379306</v>
      </c>
      <c r="AH3414" s="6">
        <v>70.731707317073173</v>
      </c>
      <c r="AI3414" s="6">
        <v>0</v>
      </c>
      <c r="AJ3414" s="6">
        <v>50</v>
      </c>
    </row>
    <row r="3415" spans="1:36" hidden="1" x14ac:dyDescent="0.2">
      <c r="A3415" s="1" t="str">
        <f t="shared" si="53"/>
        <v>LancasterChinese</v>
      </c>
      <c r="B3415" s="3" t="s">
        <v>351</v>
      </c>
      <c r="C3415" s="3" t="s">
        <v>352</v>
      </c>
      <c r="D3415" s="3" t="s">
        <v>713</v>
      </c>
      <c r="E3415" s="5">
        <v>1231</v>
      </c>
      <c r="F3415" s="5">
        <v>58</v>
      </c>
      <c r="G3415" s="5">
        <v>24</v>
      </c>
      <c r="H3415" s="5">
        <v>60</v>
      </c>
      <c r="I3415" s="5">
        <v>84</v>
      </c>
      <c r="J3415" s="5">
        <v>24</v>
      </c>
      <c r="K3415" s="5">
        <v>640</v>
      </c>
      <c r="L3415" s="5">
        <v>62</v>
      </c>
      <c r="M3415" s="5">
        <v>134</v>
      </c>
      <c r="N3415" s="5">
        <v>17</v>
      </c>
      <c r="O3415" s="6">
        <v>4.7116165718927698</v>
      </c>
      <c r="P3415" s="6">
        <v>1.949634443541836</v>
      </c>
      <c r="Q3415" s="6">
        <v>4.8740861088545895</v>
      </c>
      <c r="R3415" s="6">
        <v>6.8237205523964253</v>
      </c>
      <c r="S3415" s="6">
        <v>1.949634443541836</v>
      </c>
      <c r="T3415" s="6">
        <v>51.990251827782288</v>
      </c>
      <c r="U3415" s="6">
        <v>5.0365556458164091</v>
      </c>
      <c r="V3415" s="6">
        <v>10.885458976441917</v>
      </c>
      <c r="W3415" s="6">
        <v>1.380991064175467</v>
      </c>
      <c r="X3415" s="5">
        <v>223</v>
      </c>
      <c r="Y3415" s="5">
        <v>187</v>
      </c>
      <c r="Z3415" s="5">
        <v>8</v>
      </c>
      <c r="AA3415" s="5">
        <v>33</v>
      </c>
      <c r="AB3415" s="5">
        <v>28</v>
      </c>
      <c r="AC3415" s="5">
        <v>1</v>
      </c>
      <c r="AD3415" s="5">
        <v>190</v>
      </c>
      <c r="AE3415" s="5">
        <v>159</v>
      </c>
      <c r="AF3415" s="5">
        <v>7</v>
      </c>
      <c r="AG3415" s="6">
        <v>4.4025157232704402</v>
      </c>
      <c r="AH3415" s="6">
        <v>83.684210526315795</v>
      </c>
      <c r="AI3415" s="6">
        <v>3.5714285714285716</v>
      </c>
      <c r="AJ3415" s="6">
        <v>84.848484848484844</v>
      </c>
    </row>
    <row r="3416" spans="1:36" hidden="1" x14ac:dyDescent="0.2">
      <c r="A3416" s="1" t="str">
        <f t="shared" si="53"/>
        <v>LancasterAsian Other</v>
      </c>
      <c r="B3416" s="3" t="s">
        <v>351</v>
      </c>
      <c r="C3416" s="3" t="s">
        <v>352</v>
      </c>
      <c r="D3416" s="3" t="s">
        <v>714</v>
      </c>
      <c r="E3416" s="5">
        <v>567</v>
      </c>
      <c r="F3416" s="5">
        <v>73</v>
      </c>
      <c r="G3416" s="5">
        <v>34</v>
      </c>
      <c r="H3416" s="5">
        <v>81</v>
      </c>
      <c r="I3416" s="5">
        <v>95</v>
      </c>
      <c r="J3416" s="5">
        <v>34</v>
      </c>
      <c r="K3416" s="5">
        <v>119</v>
      </c>
      <c r="L3416" s="5">
        <v>40</v>
      </c>
      <c r="M3416" s="5">
        <v>126</v>
      </c>
      <c r="N3416" s="5">
        <v>25</v>
      </c>
      <c r="O3416" s="6">
        <v>12.874779541446209</v>
      </c>
      <c r="P3416" s="6">
        <v>5.9964726631393299</v>
      </c>
      <c r="Q3416" s="6">
        <v>14.285714285714286</v>
      </c>
      <c r="R3416" s="6">
        <v>16.754850088183421</v>
      </c>
      <c r="S3416" s="6">
        <v>5.9964726631393299</v>
      </c>
      <c r="T3416" s="6">
        <v>20.987654320987655</v>
      </c>
      <c r="U3416" s="6">
        <v>7.0546737213403876</v>
      </c>
      <c r="V3416" s="6">
        <v>22.222222222222221</v>
      </c>
      <c r="W3416" s="6">
        <v>4.4091710758377429</v>
      </c>
      <c r="X3416" s="5">
        <v>204</v>
      </c>
      <c r="Y3416" s="5">
        <v>164</v>
      </c>
      <c r="Z3416" s="5">
        <v>14</v>
      </c>
      <c r="AA3416" s="5">
        <v>38</v>
      </c>
      <c r="AB3416" s="5">
        <v>32</v>
      </c>
      <c r="AC3416" s="5">
        <v>1</v>
      </c>
      <c r="AD3416" s="5">
        <v>166</v>
      </c>
      <c r="AE3416" s="5">
        <v>132</v>
      </c>
      <c r="AF3416" s="5">
        <v>13</v>
      </c>
      <c r="AG3416" s="6">
        <v>9.8484848484848477</v>
      </c>
      <c r="AH3416" s="6">
        <v>79.518072289156621</v>
      </c>
      <c r="AI3416" s="6">
        <v>3.125</v>
      </c>
      <c r="AJ3416" s="6">
        <v>84.21052631578948</v>
      </c>
    </row>
    <row r="3417" spans="1:36" hidden="1" x14ac:dyDescent="0.2">
      <c r="A3417" s="1" t="str">
        <f t="shared" si="53"/>
        <v>LancasterBlack African</v>
      </c>
      <c r="B3417" s="3" t="s">
        <v>351</v>
      </c>
      <c r="C3417" s="3" t="s">
        <v>352</v>
      </c>
      <c r="D3417" s="3" t="s">
        <v>715</v>
      </c>
      <c r="E3417" s="5">
        <v>472</v>
      </c>
      <c r="F3417" s="5">
        <v>77</v>
      </c>
      <c r="G3417" s="5">
        <v>21</v>
      </c>
      <c r="H3417" s="5">
        <v>67</v>
      </c>
      <c r="I3417" s="5">
        <v>94</v>
      </c>
      <c r="J3417" s="5">
        <v>21</v>
      </c>
      <c r="K3417" s="5">
        <v>62</v>
      </c>
      <c r="L3417" s="5">
        <v>56</v>
      </c>
      <c r="M3417" s="5">
        <v>124</v>
      </c>
      <c r="N3417" s="5">
        <v>14</v>
      </c>
      <c r="O3417" s="6">
        <v>16.3135593220339</v>
      </c>
      <c r="P3417" s="6">
        <v>4.4491525423728815</v>
      </c>
      <c r="Q3417" s="6">
        <v>14.194915254237289</v>
      </c>
      <c r="R3417" s="6">
        <v>19.915254237288135</v>
      </c>
      <c r="S3417" s="6">
        <v>4.4491525423728815</v>
      </c>
      <c r="T3417" s="6">
        <v>13.135593220338983</v>
      </c>
      <c r="U3417" s="6">
        <v>11.864406779661017</v>
      </c>
      <c r="V3417" s="6">
        <v>26.271186440677965</v>
      </c>
      <c r="W3417" s="6">
        <v>2.9661016949152543</v>
      </c>
      <c r="X3417" s="5">
        <v>147</v>
      </c>
      <c r="Y3417" s="5">
        <v>134</v>
      </c>
      <c r="Z3417" s="5">
        <v>10</v>
      </c>
      <c r="AA3417" s="5">
        <v>33</v>
      </c>
      <c r="AB3417" s="5">
        <v>29</v>
      </c>
      <c r="AC3417" s="5">
        <v>3</v>
      </c>
      <c r="AD3417" s="5">
        <v>114</v>
      </c>
      <c r="AE3417" s="5">
        <v>105</v>
      </c>
      <c r="AF3417" s="5">
        <v>7</v>
      </c>
      <c r="AG3417" s="6">
        <v>6.666666666666667</v>
      </c>
      <c r="AH3417" s="6">
        <v>92.10526315789474</v>
      </c>
      <c r="AI3417" s="6">
        <v>10.344827586206897</v>
      </c>
      <c r="AJ3417" s="6">
        <v>87.878787878787875</v>
      </c>
    </row>
    <row r="3418" spans="1:36" hidden="1" x14ac:dyDescent="0.2">
      <c r="A3418" s="1" t="str">
        <f t="shared" si="53"/>
        <v>LancasterBlack Caribbean</v>
      </c>
      <c r="B3418" s="3" t="s">
        <v>351</v>
      </c>
      <c r="C3418" s="3" t="s">
        <v>352</v>
      </c>
      <c r="D3418" s="3" t="s">
        <v>716</v>
      </c>
      <c r="E3418" s="5">
        <v>109</v>
      </c>
      <c r="F3418" s="5">
        <v>9</v>
      </c>
      <c r="G3418" s="5">
        <v>2</v>
      </c>
      <c r="H3418" s="5">
        <v>11</v>
      </c>
      <c r="I3418" s="5">
        <v>18</v>
      </c>
      <c r="J3418" s="5">
        <v>2</v>
      </c>
      <c r="K3418" s="5">
        <v>13</v>
      </c>
      <c r="L3418" s="5">
        <v>6</v>
      </c>
      <c r="M3418" s="5">
        <v>21</v>
      </c>
      <c r="N3418" s="5">
        <v>1</v>
      </c>
      <c r="O3418" s="6">
        <v>8.2568807339449535</v>
      </c>
      <c r="P3418" s="6">
        <v>1.834862385321101</v>
      </c>
      <c r="Q3418" s="6">
        <v>10.091743119266056</v>
      </c>
      <c r="R3418" s="6">
        <v>16.513761467889907</v>
      </c>
      <c r="S3418" s="6">
        <v>1.834862385321101</v>
      </c>
      <c r="T3418" s="6">
        <v>11.926605504587156</v>
      </c>
      <c r="U3418" s="6">
        <v>5.5045871559633026</v>
      </c>
      <c r="V3418" s="6">
        <v>19.26605504587156</v>
      </c>
      <c r="W3418" s="6">
        <v>0.91743119266055051</v>
      </c>
      <c r="X3418" s="5">
        <v>35</v>
      </c>
      <c r="Y3418" s="5">
        <v>29</v>
      </c>
      <c r="Z3418" s="5">
        <v>2</v>
      </c>
      <c r="AA3418" s="5">
        <v>5</v>
      </c>
      <c r="AB3418" s="5">
        <v>4</v>
      </c>
      <c r="AC3418" s="5">
        <v>0</v>
      </c>
      <c r="AD3418" s="5">
        <v>30</v>
      </c>
      <c r="AE3418" s="5">
        <v>25</v>
      </c>
      <c r="AF3418" s="5">
        <v>2</v>
      </c>
      <c r="AG3418" s="6">
        <v>8</v>
      </c>
      <c r="AH3418" s="6">
        <v>83.333333333333329</v>
      </c>
      <c r="AI3418" s="6">
        <v>0</v>
      </c>
      <c r="AJ3418" s="6">
        <v>80</v>
      </c>
    </row>
    <row r="3419" spans="1:36" hidden="1" x14ac:dyDescent="0.2">
      <c r="A3419" s="1" t="str">
        <f t="shared" si="53"/>
        <v>LancasterBlack Other</v>
      </c>
      <c r="B3419" s="3" t="s">
        <v>351</v>
      </c>
      <c r="C3419" s="3" t="s">
        <v>352</v>
      </c>
      <c r="D3419" s="3" t="s">
        <v>717</v>
      </c>
      <c r="E3419" s="5">
        <v>47</v>
      </c>
      <c r="F3419" s="5">
        <v>8</v>
      </c>
      <c r="G3419" s="5">
        <v>4</v>
      </c>
      <c r="H3419" s="5">
        <v>12</v>
      </c>
      <c r="I3419" s="5">
        <v>13</v>
      </c>
      <c r="J3419" s="5">
        <v>4</v>
      </c>
      <c r="K3419" s="5">
        <v>0</v>
      </c>
      <c r="L3419" s="5">
        <v>4</v>
      </c>
      <c r="M3419" s="5">
        <v>13</v>
      </c>
      <c r="N3419" s="5">
        <v>2</v>
      </c>
      <c r="O3419" s="6">
        <v>17.021276595744681</v>
      </c>
      <c r="P3419" s="6">
        <v>8.5106382978723403</v>
      </c>
      <c r="Q3419" s="6">
        <v>25.531914893617021</v>
      </c>
      <c r="R3419" s="6">
        <v>27.659574468085108</v>
      </c>
      <c r="S3419" s="6">
        <v>8.5106382978723403</v>
      </c>
      <c r="T3419" s="6">
        <v>0</v>
      </c>
      <c r="U3419" s="6">
        <v>8.5106382978723403</v>
      </c>
      <c r="V3419" s="6">
        <v>27.659574468085108</v>
      </c>
      <c r="W3419" s="6">
        <v>4.2553191489361701</v>
      </c>
      <c r="X3419" s="5">
        <v>18</v>
      </c>
      <c r="Y3419" s="5">
        <v>16</v>
      </c>
      <c r="Z3419" s="5">
        <v>2</v>
      </c>
      <c r="AA3419" s="5">
        <v>6</v>
      </c>
      <c r="AB3419" s="5">
        <v>6</v>
      </c>
      <c r="AC3419" s="5">
        <v>0</v>
      </c>
      <c r="AD3419" s="5">
        <v>12</v>
      </c>
      <c r="AE3419" s="5">
        <v>10</v>
      </c>
      <c r="AF3419" s="5">
        <v>2</v>
      </c>
      <c r="AG3419" s="6">
        <v>20</v>
      </c>
      <c r="AH3419" s="6">
        <v>83.333333333333329</v>
      </c>
      <c r="AI3419" s="6">
        <v>0</v>
      </c>
      <c r="AJ3419" s="6">
        <v>100</v>
      </c>
    </row>
    <row r="3420" spans="1:36" hidden="1" x14ac:dyDescent="0.2">
      <c r="A3420" s="1" t="str">
        <f t="shared" si="53"/>
        <v>LancasterArab</v>
      </c>
      <c r="B3420" s="3" t="s">
        <v>351</v>
      </c>
      <c r="C3420" s="3" t="s">
        <v>352</v>
      </c>
      <c r="D3420" s="3" t="s">
        <v>699</v>
      </c>
      <c r="E3420" s="5">
        <v>164</v>
      </c>
      <c r="F3420" s="5">
        <v>22</v>
      </c>
      <c r="G3420" s="5">
        <v>6</v>
      </c>
      <c r="H3420" s="5">
        <v>22</v>
      </c>
      <c r="I3420" s="5">
        <v>27</v>
      </c>
      <c r="J3420" s="5">
        <v>6</v>
      </c>
      <c r="K3420" s="5">
        <v>25</v>
      </c>
      <c r="L3420" s="5">
        <v>8</v>
      </c>
      <c r="M3420" s="5">
        <v>30</v>
      </c>
      <c r="N3420" s="5">
        <v>6</v>
      </c>
      <c r="O3420" s="6">
        <v>13.414634146341463</v>
      </c>
      <c r="P3420" s="6">
        <v>3.6585365853658538</v>
      </c>
      <c r="Q3420" s="6">
        <v>13.414634146341463</v>
      </c>
      <c r="R3420" s="6">
        <v>16.463414634146343</v>
      </c>
      <c r="S3420" s="6">
        <v>3.6585365853658538</v>
      </c>
      <c r="T3420" s="6">
        <v>15.24390243902439</v>
      </c>
      <c r="U3420" s="6">
        <v>4.8780487804878048</v>
      </c>
      <c r="V3420" s="6">
        <v>18.292682926829269</v>
      </c>
      <c r="W3420" s="6">
        <v>3.6585365853658538</v>
      </c>
      <c r="X3420" s="5">
        <v>56</v>
      </c>
      <c r="Y3420" s="5">
        <v>45</v>
      </c>
      <c r="Z3420" s="5">
        <v>4</v>
      </c>
      <c r="AA3420" s="5">
        <v>10</v>
      </c>
      <c r="AB3420" s="5">
        <v>9</v>
      </c>
      <c r="AC3420" s="5">
        <v>1</v>
      </c>
      <c r="AD3420" s="5">
        <v>46</v>
      </c>
      <c r="AE3420" s="5">
        <v>36</v>
      </c>
      <c r="AF3420" s="5">
        <v>3</v>
      </c>
      <c r="AG3420" s="6">
        <v>8.3333333333333339</v>
      </c>
      <c r="AH3420" s="6">
        <v>78.260869565217391</v>
      </c>
      <c r="AI3420" s="6">
        <v>11.111111111111111</v>
      </c>
      <c r="AJ3420" s="6">
        <v>90</v>
      </c>
    </row>
    <row r="3421" spans="1:36" hidden="1" x14ac:dyDescent="0.2">
      <c r="A3421" s="1" t="str">
        <f t="shared" si="53"/>
        <v>LancasterOther</v>
      </c>
      <c r="B3421" s="3" t="s">
        <v>351</v>
      </c>
      <c r="C3421" s="3" t="s">
        <v>352</v>
      </c>
      <c r="D3421" s="3" t="s">
        <v>718</v>
      </c>
      <c r="E3421" s="5">
        <v>153</v>
      </c>
      <c r="F3421" s="5">
        <v>20</v>
      </c>
      <c r="G3421" s="5">
        <v>6</v>
      </c>
      <c r="H3421" s="5">
        <v>11</v>
      </c>
      <c r="I3421" s="5">
        <v>23</v>
      </c>
      <c r="J3421" s="5">
        <v>6</v>
      </c>
      <c r="K3421" s="5">
        <v>24</v>
      </c>
      <c r="L3421" s="5">
        <v>17</v>
      </c>
      <c r="M3421" s="5">
        <v>27</v>
      </c>
      <c r="N3421" s="5">
        <v>3</v>
      </c>
      <c r="O3421" s="6">
        <v>13.071895424836601</v>
      </c>
      <c r="P3421" s="6">
        <v>3.9215686274509802</v>
      </c>
      <c r="Q3421" s="6">
        <v>7.1895424836601309</v>
      </c>
      <c r="R3421" s="6">
        <v>15.032679738562091</v>
      </c>
      <c r="S3421" s="6">
        <v>3.9215686274509802</v>
      </c>
      <c r="T3421" s="6">
        <v>15.686274509803921</v>
      </c>
      <c r="U3421" s="6">
        <v>11.111111111111111</v>
      </c>
      <c r="V3421" s="6">
        <v>17.647058823529413</v>
      </c>
      <c r="W3421" s="6">
        <v>1.9607843137254901</v>
      </c>
      <c r="X3421" s="5">
        <v>56</v>
      </c>
      <c r="Y3421" s="5">
        <v>46</v>
      </c>
      <c r="Z3421" s="5">
        <v>5</v>
      </c>
      <c r="AA3421" s="5">
        <v>5</v>
      </c>
      <c r="AB3421" s="5">
        <v>4</v>
      </c>
      <c r="AC3421" s="5">
        <v>1</v>
      </c>
      <c r="AD3421" s="5">
        <v>51</v>
      </c>
      <c r="AE3421" s="5">
        <v>42</v>
      </c>
      <c r="AF3421" s="5">
        <v>4</v>
      </c>
      <c r="AG3421" s="6">
        <v>9.5238095238095237</v>
      </c>
      <c r="AH3421" s="6">
        <v>82.352941176470594</v>
      </c>
      <c r="AI3421" s="6">
        <v>25</v>
      </c>
      <c r="AJ3421" s="6">
        <v>80</v>
      </c>
    </row>
    <row r="3422" spans="1:36" x14ac:dyDescent="0.2">
      <c r="A3422" s="1" t="str">
        <f t="shared" si="53"/>
        <v>LeedsAll people</v>
      </c>
      <c r="B3422" s="3" t="s">
        <v>627</v>
      </c>
      <c r="C3422" s="3" t="s">
        <v>628</v>
      </c>
      <c r="D3422" s="3" t="s">
        <v>700</v>
      </c>
      <c r="E3422" s="5">
        <v>751485</v>
      </c>
      <c r="F3422" s="5">
        <v>144722</v>
      </c>
      <c r="G3422" s="5">
        <v>73513</v>
      </c>
      <c r="H3422" s="5">
        <v>80609</v>
      </c>
      <c r="I3422" s="5">
        <v>83493</v>
      </c>
      <c r="J3422" s="5">
        <v>147290</v>
      </c>
      <c r="K3422" s="5">
        <v>78710</v>
      </c>
      <c r="L3422" s="5">
        <v>187472</v>
      </c>
      <c r="M3422" s="5">
        <v>204467</v>
      </c>
      <c r="N3422" s="5">
        <v>50469</v>
      </c>
      <c r="O3422" s="6">
        <v>19.258135558261309</v>
      </c>
      <c r="P3422" s="6">
        <v>9.7823642521141476</v>
      </c>
      <c r="Q3422" s="6">
        <v>10.726627943338856</v>
      </c>
      <c r="R3422" s="6">
        <v>11.110401405217669</v>
      </c>
      <c r="S3422" s="6">
        <v>19.599858945953677</v>
      </c>
      <c r="T3422" s="6">
        <v>10.473928288655129</v>
      </c>
      <c r="U3422" s="6">
        <v>24.946871860383109</v>
      </c>
      <c r="V3422" s="6">
        <v>27.208394046454686</v>
      </c>
      <c r="W3422" s="6">
        <v>6.7159025130242123</v>
      </c>
      <c r="X3422" s="5">
        <v>256480</v>
      </c>
      <c r="Y3422" s="5">
        <v>224792</v>
      </c>
      <c r="Z3422" s="5">
        <v>14719</v>
      </c>
      <c r="AA3422" s="5">
        <v>55942</v>
      </c>
      <c r="AB3422" s="5">
        <v>44076</v>
      </c>
      <c r="AC3422" s="5">
        <v>5896</v>
      </c>
      <c r="AD3422" s="5">
        <v>200538</v>
      </c>
      <c r="AE3422" s="5">
        <v>180716</v>
      </c>
      <c r="AF3422" s="5">
        <v>8823</v>
      </c>
      <c r="AG3422" s="6">
        <v>4.8822461763208569</v>
      </c>
      <c r="AH3422" s="6">
        <v>90.115589065414042</v>
      </c>
      <c r="AI3422" s="6">
        <v>13.376894455032216</v>
      </c>
      <c r="AJ3422" s="6">
        <v>78.788745486396621</v>
      </c>
    </row>
    <row r="3423" spans="1:36" hidden="1" x14ac:dyDescent="0.2">
      <c r="A3423" s="1" t="str">
        <f t="shared" si="53"/>
        <v>LeedsWhite British</v>
      </c>
      <c r="B3423" s="3" t="s">
        <v>627</v>
      </c>
      <c r="C3423" s="3" t="s">
        <v>628</v>
      </c>
      <c r="D3423" s="3" t="s">
        <v>701</v>
      </c>
      <c r="E3423" s="5">
        <v>609714</v>
      </c>
      <c r="F3423" s="5">
        <v>94577</v>
      </c>
      <c r="G3423" s="5">
        <v>41303</v>
      </c>
      <c r="H3423" s="5">
        <v>51557</v>
      </c>
      <c r="I3423" s="5">
        <v>51867</v>
      </c>
      <c r="J3423" s="5">
        <v>104585</v>
      </c>
      <c r="K3423" s="5">
        <v>65698</v>
      </c>
      <c r="L3423" s="5">
        <v>134398</v>
      </c>
      <c r="M3423" s="5">
        <v>140696</v>
      </c>
      <c r="N3423" s="5">
        <v>28899</v>
      </c>
      <c r="O3423" s="6">
        <v>15.511698927693969</v>
      </c>
      <c r="P3423" s="6">
        <v>6.7741596879848585</v>
      </c>
      <c r="Q3423" s="6">
        <v>8.4559317975313011</v>
      </c>
      <c r="R3423" s="6">
        <v>8.5067753077672474</v>
      </c>
      <c r="S3423" s="6">
        <v>17.153124251698337</v>
      </c>
      <c r="T3423" s="6">
        <v>10.775215920907179</v>
      </c>
      <c r="U3423" s="6">
        <v>22.042793834486332</v>
      </c>
      <c r="V3423" s="6">
        <v>23.07573714889276</v>
      </c>
      <c r="W3423" s="6">
        <v>4.7397632332536235</v>
      </c>
      <c r="X3423" s="5">
        <v>201381</v>
      </c>
      <c r="Y3423" s="5">
        <v>179645</v>
      </c>
      <c r="Z3423" s="5">
        <v>10026</v>
      </c>
      <c r="AA3423" s="5">
        <v>33943</v>
      </c>
      <c r="AB3423" s="5">
        <v>26992</v>
      </c>
      <c r="AC3423" s="5">
        <v>3480</v>
      </c>
      <c r="AD3423" s="5">
        <v>167438</v>
      </c>
      <c r="AE3423" s="5">
        <v>152653</v>
      </c>
      <c r="AF3423" s="5">
        <v>6546</v>
      </c>
      <c r="AG3423" s="6">
        <v>4.2881568000628878</v>
      </c>
      <c r="AH3423" s="6">
        <v>91.169865860796236</v>
      </c>
      <c r="AI3423" s="6">
        <v>12.892708950800237</v>
      </c>
      <c r="AJ3423" s="6">
        <v>79.521550835223763</v>
      </c>
    </row>
    <row r="3424" spans="1:36" hidden="1" x14ac:dyDescent="0.2">
      <c r="A3424" s="1" t="str">
        <f t="shared" si="53"/>
        <v>LeedsMinorities - all other than White British</v>
      </c>
      <c r="B3424" s="3" t="s">
        <v>627</v>
      </c>
      <c r="C3424" s="3" t="s">
        <v>628</v>
      </c>
      <c r="D3424" s="3" t="s">
        <v>702</v>
      </c>
      <c r="E3424" s="5">
        <v>141771</v>
      </c>
      <c r="F3424" s="5">
        <v>50145</v>
      </c>
      <c r="G3424" s="5">
        <v>32210</v>
      </c>
      <c r="H3424" s="5">
        <v>29052</v>
      </c>
      <c r="I3424" s="5">
        <v>31626</v>
      </c>
      <c r="J3424" s="5">
        <v>42705</v>
      </c>
      <c r="K3424" s="5">
        <v>13012</v>
      </c>
      <c r="L3424" s="5">
        <v>53074</v>
      </c>
      <c r="M3424" s="5">
        <v>63771</v>
      </c>
      <c r="N3424" s="5">
        <v>21570</v>
      </c>
      <c r="O3424" s="6">
        <v>35.370421313244599</v>
      </c>
      <c r="P3424" s="6">
        <v>22.719738169301198</v>
      </c>
      <c r="Q3424" s="6">
        <v>20.492202213428698</v>
      </c>
      <c r="R3424" s="6">
        <v>22.30780625092579</v>
      </c>
      <c r="S3424" s="6">
        <v>30.122521531201727</v>
      </c>
      <c r="T3424" s="6">
        <v>9.1781817155835821</v>
      </c>
      <c r="U3424" s="6">
        <v>37.436429170987012</v>
      </c>
      <c r="V3424" s="6">
        <v>44.981695833421504</v>
      </c>
      <c r="W3424" s="6">
        <v>15.214677190680746</v>
      </c>
      <c r="X3424" s="5">
        <v>55099</v>
      </c>
      <c r="Y3424" s="5">
        <v>45147</v>
      </c>
      <c r="Z3424" s="5">
        <v>4693</v>
      </c>
      <c r="AA3424" s="5">
        <v>21999</v>
      </c>
      <c r="AB3424" s="5">
        <v>17084</v>
      </c>
      <c r="AC3424" s="5">
        <v>2416</v>
      </c>
      <c r="AD3424" s="5">
        <v>33100</v>
      </c>
      <c r="AE3424" s="5">
        <v>28063</v>
      </c>
      <c r="AF3424" s="5">
        <v>2277</v>
      </c>
      <c r="AG3424" s="6">
        <v>8.1138866122652598</v>
      </c>
      <c r="AH3424" s="6">
        <v>84.782477341389722</v>
      </c>
      <c r="AI3424" s="6">
        <v>14.141887145867479</v>
      </c>
      <c r="AJ3424" s="6">
        <v>77.658075367062139</v>
      </c>
    </row>
    <row r="3425" spans="1:36" hidden="1" x14ac:dyDescent="0.2">
      <c r="A3425" s="1" t="str">
        <f t="shared" si="53"/>
        <v>LeedsWhite Irish</v>
      </c>
      <c r="B3425" s="3" t="s">
        <v>627</v>
      </c>
      <c r="C3425" s="3" t="s">
        <v>628</v>
      </c>
      <c r="D3425" s="3" t="s">
        <v>703</v>
      </c>
      <c r="E3425" s="5">
        <v>7031</v>
      </c>
      <c r="F3425" s="5">
        <v>1340</v>
      </c>
      <c r="G3425" s="5">
        <v>610</v>
      </c>
      <c r="H3425" s="5">
        <v>793</v>
      </c>
      <c r="I3425" s="5">
        <v>831</v>
      </c>
      <c r="J3425" s="5">
        <v>1189</v>
      </c>
      <c r="K3425" s="5">
        <v>623</v>
      </c>
      <c r="L3425" s="5">
        <v>1730</v>
      </c>
      <c r="M3425" s="5">
        <v>1916</v>
      </c>
      <c r="N3425" s="5">
        <v>457</v>
      </c>
      <c r="O3425" s="6">
        <v>19.058455411747975</v>
      </c>
      <c r="P3425" s="6">
        <v>8.6758640307210921</v>
      </c>
      <c r="Q3425" s="6">
        <v>11.278623239937421</v>
      </c>
      <c r="R3425" s="6">
        <v>11.819086900867587</v>
      </c>
      <c r="S3425" s="6">
        <v>16.910823495946524</v>
      </c>
      <c r="T3425" s="6">
        <v>8.8607594936708853</v>
      </c>
      <c r="U3425" s="6">
        <v>24.605319300241785</v>
      </c>
      <c r="V3425" s="6">
        <v>27.25074669321576</v>
      </c>
      <c r="W3425" s="6">
        <v>6.4997866590812121</v>
      </c>
      <c r="X3425" s="5">
        <v>2120</v>
      </c>
      <c r="Y3425" s="5">
        <v>1912</v>
      </c>
      <c r="Z3425" s="5">
        <v>95</v>
      </c>
      <c r="AA3425" s="5">
        <v>399</v>
      </c>
      <c r="AB3425" s="5">
        <v>316</v>
      </c>
      <c r="AC3425" s="5">
        <v>27</v>
      </c>
      <c r="AD3425" s="5">
        <v>1721</v>
      </c>
      <c r="AE3425" s="5">
        <v>1596</v>
      </c>
      <c r="AF3425" s="5">
        <v>68</v>
      </c>
      <c r="AG3425" s="6">
        <v>4.2606516290726821</v>
      </c>
      <c r="AH3425" s="6">
        <v>92.736780941313185</v>
      </c>
      <c r="AI3425" s="6">
        <v>8.5443037974683538</v>
      </c>
      <c r="AJ3425" s="6">
        <v>79.197994987468675</v>
      </c>
    </row>
    <row r="3426" spans="1:36" hidden="1" x14ac:dyDescent="0.2">
      <c r="A3426" s="1" t="str">
        <f t="shared" si="53"/>
        <v>LeedsWhite Gyspy or Irish Traveller</v>
      </c>
      <c r="B3426" s="3" t="s">
        <v>627</v>
      </c>
      <c r="C3426" s="3" t="s">
        <v>628</v>
      </c>
      <c r="D3426" s="3" t="s">
        <v>704</v>
      </c>
      <c r="E3426" s="5">
        <v>687</v>
      </c>
      <c r="F3426" s="5">
        <v>209</v>
      </c>
      <c r="G3426" s="5">
        <v>144</v>
      </c>
      <c r="H3426" s="5">
        <v>117</v>
      </c>
      <c r="I3426" s="5">
        <v>135</v>
      </c>
      <c r="J3426" s="5">
        <v>182</v>
      </c>
      <c r="K3426" s="5">
        <v>72</v>
      </c>
      <c r="L3426" s="5">
        <v>259</v>
      </c>
      <c r="M3426" s="5">
        <v>263</v>
      </c>
      <c r="N3426" s="5">
        <v>91</v>
      </c>
      <c r="O3426" s="6">
        <v>30.422125181950509</v>
      </c>
      <c r="P3426" s="6">
        <v>20.960698689956331</v>
      </c>
      <c r="Q3426" s="6">
        <v>17.030567685589521</v>
      </c>
      <c r="R3426" s="6">
        <v>19.650655021834062</v>
      </c>
      <c r="S3426" s="6">
        <v>26.491994177583699</v>
      </c>
      <c r="T3426" s="6">
        <v>10.480349344978166</v>
      </c>
      <c r="U3426" s="6">
        <v>37.70014556040757</v>
      </c>
      <c r="V3426" s="6">
        <v>38.282387190684133</v>
      </c>
      <c r="W3426" s="6">
        <v>13.245997088791849</v>
      </c>
      <c r="X3426" s="5">
        <v>229</v>
      </c>
      <c r="Y3426" s="5">
        <v>121</v>
      </c>
      <c r="Z3426" s="5">
        <v>25</v>
      </c>
      <c r="AA3426" s="5">
        <v>75</v>
      </c>
      <c r="AB3426" s="5">
        <v>41</v>
      </c>
      <c r="AC3426" s="5">
        <v>11</v>
      </c>
      <c r="AD3426" s="5">
        <v>154</v>
      </c>
      <c r="AE3426" s="5">
        <v>80</v>
      </c>
      <c r="AF3426" s="5">
        <v>14</v>
      </c>
      <c r="AG3426" s="6">
        <v>17.5</v>
      </c>
      <c r="AH3426" s="6">
        <v>51.948051948051948</v>
      </c>
      <c r="AI3426" s="6">
        <v>26.829268292682926</v>
      </c>
      <c r="AJ3426" s="6">
        <v>54.666666666666664</v>
      </c>
    </row>
    <row r="3427" spans="1:36" hidden="1" x14ac:dyDescent="0.2">
      <c r="A3427" s="1" t="str">
        <f t="shared" si="53"/>
        <v>LeedsWhite Other</v>
      </c>
      <c r="B3427" s="3" t="s">
        <v>627</v>
      </c>
      <c r="C3427" s="3" t="s">
        <v>628</v>
      </c>
      <c r="D3427" s="3" t="s">
        <v>705</v>
      </c>
      <c r="E3427" s="5">
        <v>22055</v>
      </c>
      <c r="F3427" s="5">
        <v>6343</v>
      </c>
      <c r="G3427" s="5">
        <v>3412</v>
      </c>
      <c r="H3427" s="5">
        <v>3467</v>
      </c>
      <c r="I3427" s="5">
        <v>3833</v>
      </c>
      <c r="J3427" s="5">
        <v>6007</v>
      </c>
      <c r="K3427" s="5">
        <v>2695</v>
      </c>
      <c r="L3427" s="5">
        <v>7921</v>
      </c>
      <c r="M3427" s="5">
        <v>8851</v>
      </c>
      <c r="N3427" s="5">
        <v>2320</v>
      </c>
      <c r="O3427" s="6">
        <v>28.759918385853549</v>
      </c>
      <c r="P3427" s="6">
        <v>15.470414871911132</v>
      </c>
      <c r="Q3427" s="6">
        <v>15.719791430514622</v>
      </c>
      <c r="R3427" s="6">
        <v>17.379279075039673</v>
      </c>
      <c r="S3427" s="6">
        <v>27.236454318748581</v>
      </c>
      <c r="T3427" s="6">
        <v>12.219451371571072</v>
      </c>
      <c r="U3427" s="6">
        <v>35.914758558150076</v>
      </c>
      <c r="V3427" s="6">
        <v>40.131489458172751</v>
      </c>
      <c r="W3427" s="6">
        <v>10.519156653819996</v>
      </c>
      <c r="X3427" s="5">
        <v>11137</v>
      </c>
      <c r="Y3427" s="5">
        <v>10121</v>
      </c>
      <c r="Z3427" s="5">
        <v>583</v>
      </c>
      <c r="AA3427" s="5">
        <v>3848</v>
      </c>
      <c r="AB3427" s="5">
        <v>3422</v>
      </c>
      <c r="AC3427" s="5">
        <v>249</v>
      </c>
      <c r="AD3427" s="5">
        <v>7289</v>
      </c>
      <c r="AE3427" s="5">
        <v>6699</v>
      </c>
      <c r="AF3427" s="5">
        <v>334</v>
      </c>
      <c r="AG3427" s="6">
        <v>4.9858187789222272</v>
      </c>
      <c r="AH3427" s="6">
        <v>91.905611194951291</v>
      </c>
      <c r="AI3427" s="6">
        <v>7.2764465225014607</v>
      </c>
      <c r="AJ3427" s="6">
        <v>88.929313929313935</v>
      </c>
    </row>
    <row r="3428" spans="1:36" hidden="1" x14ac:dyDescent="0.2">
      <c r="A3428" s="1" t="str">
        <f t="shared" si="53"/>
        <v>LeedsMixed White and Black Caribbean</v>
      </c>
      <c r="B3428" s="3" t="s">
        <v>627</v>
      </c>
      <c r="C3428" s="3" t="s">
        <v>628</v>
      </c>
      <c r="D3428" s="3" t="s">
        <v>706</v>
      </c>
      <c r="E3428" s="5">
        <v>8813</v>
      </c>
      <c r="F3428" s="5">
        <v>3562</v>
      </c>
      <c r="G3428" s="5">
        <v>2036</v>
      </c>
      <c r="H3428" s="5">
        <v>2153</v>
      </c>
      <c r="I3428" s="5">
        <v>2250</v>
      </c>
      <c r="J3428" s="5">
        <v>2935</v>
      </c>
      <c r="K3428" s="5">
        <v>657</v>
      </c>
      <c r="L3428" s="5">
        <v>3811</v>
      </c>
      <c r="M3428" s="5">
        <v>4036</v>
      </c>
      <c r="N3428" s="5">
        <v>1438</v>
      </c>
      <c r="O3428" s="6">
        <v>40.417564960853284</v>
      </c>
      <c r="P3428" s="6">
        <v>23.102235334165439</v>
      </c>
      <c r="Q3428" s="6">
        <v>24.429819584704415</v>
      </c>
      <c r="R3428" s="6">
        <v>25.530466356518779</v>
      </c>
      <c r="S3428" s="6">
        <v>33.303075002836721</v>
      </c>
      <c r="T3428" s="6">
        <v>7.4548961761034835</v>
      </c>
      <c r="U3428" s="6">
        <v>43.242936570974699</v>
      </c>
      <c r="V3428" s="6">
        <v>45.795983206626573</v>
      </c>
      <c r="W3428" s="6">
        <v>16.316804720299558</v>
      </c>
      <c r="X3428" s="5">
        <v>2366</v>
      </c>
      <c r="Y3428" s="5">
        <v>1843</v>
      </c>
      <c r="Z3428" s="5">
        <v>352</v>
      </c>
      <c r="AA3428" s="5">
        <v>986</v>
      </c>
      <c r="AB3428" s="5">
        <v>714</v>
      </c>
      <c r="AC3428" s="5">
        <v>181</v>
      </c>
      <c r="AD3428" s="5">
        <v>1380</v>
      </c>
      <c r="AE3428" s="5">
        <v>1129</v>
      </c>
      <c r="AF3428" s="5">
        <v>171</v>
      </c>
      <c r="AG3428" s="6">
        <v>15.146147032772365</v>
      </c>
      <c r="AH3428" s="6">
        <v>81.811594202898547</v>
      </c>
      <c r="AI3428" s="6">
        <v>25.350140056022408</v>
      </c>
      <c r="AJ3428" s="6">
        <v>72.41379310344827</v>
      </c>
    </row>
    <row r="3429" spans="1:36" hidden="1" x14ac:dyDescent="0.2">
      <c r="A3429" s="1" t="str">
        <f t="shared" si="53"/>
        <v>LeedsMixed White and Black African</v>
      </c>
      <c r="B3429" s="3" t="s">
        <v>627</v>
      </c>
      <c r="C3429" s="3" t="s">
        <v>628</v>
      </c>
      <c r="D3429" s="3" t="s">
        <v>707</v>
      </c>
      <c r="E3429" s="5">
        <v>2493</v>
      </c>
      <c r="F3429" s="5">
        <v>942</v>
      </c>
      <c r="G3429" s="5">
        <v>557</v>
      </c>
      <c r="H3429" s="5">
        <v>589</v>
      </c>
      <c r="I3429" s="5">
        <v>603</v>
      </c>
      <c r="J3429" s="5">
        <v>795</v>
      </c>
      <c r="K3429" s="5">
        <v>186</v>
      </c>
      <c r="L3429" s="5">
        <v>1067</v>
      </c>
      <c r="M3429" s="5">
        <v>1110</v>
      </c>
      <c r="N3429" s="5">
        <v>413</v>
      </c>
      <c r="O3429" s="6">
        <v>37.785800240673886</v>
      </c>
      <c r="P3429" s="6">
        <v>22.342559165663857</v>
      </c>
      <c r="Q3429" s="6">
        <v>23.626153229041314</v>
      </c>
      <c r="R3429" s="6">
        <v>24.187725631768952</v>
      </c>
      <c r="S3429" s="6">
        <v>31.889290012033694</v>
      </c>
      <c r="T3429" s="6">
        <v>7.4608904933814681</v>
      </c>
      <c r="U3429" s="6">
        <v>42.799839550742078</v>
      </c>
      <c r="V3429" s="6">
        <v>44.524669073405533</v>
      </c>
      <c r="W3429" s="6">
        <v>16.566385880465305</v>
      </c>
      <c r="X3429" s="5">
        <v>710</v>
      </c>
      <c r="Y3429" s="5">
        <v>579</v>
      </c>
      <c r="Z3429" s="5">
        <v>103</v>
      </c>
      <c r="AA3429" s="5">
        <v>313</v>
      </c>
      <c r="AB3429" s="5">
        <v>253</v>
      </c>
      <c r="AC3429" s="5">
        <v>66</v>
      </c>
      <c r="AD3429" s="5">
        <v>397</v>
      </c>
      <c r="AE3429" s="5">
        <v>326</v>
      </c>
      <c r="AF3429" s="5">
        <v>37</v>
      </c>
      <c r="AG3429" s="6">
        <v>11.349693251533742</v>
      </c>
      <c r="AH3429" s="6">
        <v>82.115869017632235</v>
      </c>
      <c r="AI3429" s="6">
        <v>26.086956521739129</v>
      </c>
      <c r="AJ3429" s="6">
        <v>80.83067092651757</v>
      </c>
    </row>
    <row r="3430" spans="1:36" hidden="1" x14ac:dyDescent="0.2">
      <c r="A3430" s="1" t="str">
        <f t="shared" si="53"/>
        <v>LeedsMixed White and Asian</v>
      </c>
      <c r="B3430" s="3" t="s">
        <v>627</v>
      </c>
      <c r="C3430" s="3" t="s">
        <v>628</v>
      </c>
      <c r="D3430" s="3" t="s">
        <v>708</v>
      </c>
      <c r="E3430" s="5">
        <v>4906</v>
      </c>
      <c r="F3430" s="5">
        <v>1151</v>
      </c>
      <c r="G3430" s="5">
        <v>615</v>
      </c>
      <c r="H3430" s="5">
        <v>683</v>
      </c>
      <c r="I3430" s="5">
        <v>726</v>
      </c>
      <c r="J3430" s="5">
        <v>997</v>
      </c>
      <c r="K3430" s="5">
        <v>583</v>
      </c>
      <c r="L3430" s="5">
        <v>1388</v>
      </c>
      <c r="M3430" s="5">
        <v>1730</v>
      </c>
      <c r="N3430" s="5">
        <v>451</v>
      </c>
      <c r="O3430" s="6">
        <v>23.461068079902162</v>
      </c>
      <c r="P3430" s="6">
        <v>12.535670607419487</v>
      </c>
      <c r="Q3430" s="6">
        <v>13.921728495719528</v>
      </c>
      <c r="R3430" s="6">
        <v>14.798206278026905</v>
      </c>
      <c r="S3430" s="6">
        <v>20.322054626987363</v>
      </c>
      <c r="T3430" s="6">
        <v>11.883408071748878</v>
      </c>
      <c r="U3430" s="6">
        <v>28.291887484712596</v>
      </c>
      <c r="V3430" s="6">
        <v>35.262943334692217</v>
      </c>
      <c r="W3430" s="6">
        <v>9.1928251121076237</v>
      </c>
      <c r="X3430" s="5">
        <v>1293</v>
      </c>
      <c r="Y3430" s="5">
        <v>1072</v>
      </c>
      <c r="Z3430" s="5">
        <v>78</v>
      </c>
      <c r="AA3430" s="5">
        <v>310</v>
      </c>
      <c r="AB3430" s="5">
        <v>242</v>
      </c>
      <c r="AC3430" s="5">
        <v>32</v>
      </c>
      <c r="AD3430" s="5">
        <v>983</v>
      </c>
      <c r="AE3430" s="5">
        <v>830</v>
      </c>
      <c r="AF3430" s="5">
        <v>46</v>
      </c>
      <c r="AG3430" s="6">
        <v>5.5421686746987948</v>
      </c>
      <c r="AH3430" s="6">
        <v>84.435401831129198</v>
      </c>
      <c r="AI3430" s="6">
        <v>13.223140495867769</v>
      </c>
      <c r="AJ3430" s="6">
        <v>78.064516129032256</v>
      </c>
    </row>
    <row r="3431" spans="1:36" hidden="1" x14ac:dyDescent="0.2">
      <c r="A3431" s="1" t="str">
        <f t="shared" si="53"/>
        <v>LeedsMixed Other</v>
      </c>
      <c r="B3431" s="3" t="s">
        <v>627</v>
      </c>
      <c r="C3431" s="3" t="s">
        <v>628</v>
      </c>
      <c r="D3431" s="3" t="s">
        <v>709</v>
      </c>
      <c r="E3431" s="5">
        <v>3420</v>
      </c>
      <c r="F3431" s="5">
        <v>956</v>
      </c>
      <c r="G3431" s="5">
        <v>536</v>
      </c>
      <c r="H3431" s="5">
        <v>609</v>
      </c>
      <c r="I3431" s="5">
        <v>611</v>
      </c>
      <c r="J3431" s="5">
        <v>802</v>
      </c>
      <c r="K3431" s="5">
        <v>391</v>
      </c>
      <c r="L3431" s="5">
        <v>1095</v>
      </c>
      <c r="M3431" s="5">
        <v>1272</v>
      </c>
      <c r="N3431" s="5">
        <v>387</v>
      </c>
      <c r="O3431" s="6">
        <v>27.953216374269005</v>
      </c>
      <c r="P3431" s="6">
        <v>15.672514619883041</v>
      </c>
      <c r="Q3431" s="6">
        <v>17.807017543859651</v>
      </c>
      <c r="R3431" s="6">
        <v>17.865497076023392</v>
      </c>
      <c r="S3431" s="6">
        <v>23.450292397660817</v>
      </c>
      <c r="T3431" s="6">
        <v>11.432748538011696</v>
      </c>
      <c r="U3431" s="6">
        <v>32.017543859649123</v>
      </c>
      <c r="V3431" s="6">
        <v>37.192982456140349</v>
      </c>
      <c r="W3431" s="6">
        <v>11.315789473684211</v>
      </c>
      <c r="X3431" s="5">
        <v>987</v>
      </c>
      <c r="Y3431" s="5">
        <v>813</v>
      </c>
      <c r="Z3431" s="5">
        <v>101</v>
      </c>
      <c r="AA3431" s="5">
        <v>280</v>
      </c>
      <c r="AB3431" s="5">
        <v>217</v>
      </c>
      <c r="AC3431" s="5">
        <v>40</v>
      </c>
      <c r="AD3431" s="5">
        <v>707</v>
      </c>
      <c r="AE3431" s="5">
        <v>596</v>
      </c>
      <c r="AF3431" s="5">
        <v>61</v>
      </c>
      <c r="AG3431" s="6">
        <v>10.234899328859061</v>
      </c>
      <c r="AH3431" s="6">
        <v>84.299858557284296</v>
      </c>
      <c r="AI3431" s="6">
        <v>18.433179723502302</v>
      </c>
      <c r="AJ3431" s="6">
        <v>77.5</v>
      </c>
    </row>
    <row r="3432" spans="1:36" hidden="1" x14ac:dyDescent="0.2">
      <c r="A3432" s="1" t="str">
        <f t="shared" si="53"/>
        <v>LeedsIndian</v>
      </c>
      <c r="B3432" s="3" t="s">
        <v>627</v>
      </c>
      <c r="C3432" s="3" t="s">
        <v>628</v>
      </c>
      <c r="D3432" s="3" t="s">
        <v>710</v>
      </c>
      <c r="E3432" s="5">
        <v>16130</v>
      </c>
      <c r="F3432" s="5">
        <v>2401</v>
      </c>
      <c r="G3432" s="5">
        <v>1219</v>
      </c>
      <c r="H3432" s="5">
        <v>1246</v>
      </c>
      <c r="I3432" s="5">
        <v>1641</v>
      </c>
      <c r="J3432" s="5">
        <v>1967</v>
      </c>
      <c r="K3432" s="5">
        <v>2039</v>
      </c>
      <c r="L3432" s="5">
        <v>3129</v>
      </c>
      <c r="M3432" s="5">
        <v>4010</v>
      </c>
      <c r="N3432" s="5">
        <v>713</v>
      </c>
      <c r="O3432" s="6">
        <v>14.885306881587105</v>
      </c>
      <c r="P3432" s="6">
        <v>7.5573465592064473</v>
      </c>
      <c r="Q3432" s="6">
        <v>7.7247365158090515</v>
      </c>
      <c r="R3432" s="6">
        <v>10.173589584624922</v>
      </c>
      <c r="S3432" s="6">
        <v>12.194668319900806</v>
      </c>
      <c r="T3432" s="6">
        <v>12.64104153750775</v>
      </c>
      <c r="U3432" s="6">
        <v>19.39863608183509</v>
      </c>
      <c r="V3432" s="6">
        <v>24.860508369497829</v>
      </c>
      <c r="W3432" s="6">
        <v>4.4203347799132056</v>
      </c>
      <c r="X3432" s="5">
        <v>7189</v>
      </c>
      <c r="Y3432" s="5">
        <v>6419</v>
      </c>
      <c r="Z3432" s="5">
        <v>351</v>
      </c>
      <c r="AA3432" s="5">
        <v>1474</v>
      </c>
      <c r="AB3432" s="5">
        <v>1277</v>
      </c>
      <c r="AC3432" s="5">
        <v>96</v>
      </c>
      <c r="AD3432" s="5">
        <v>5715</v>
      </c>
      <c r="AE3432" s="5">
        <v>5142</v>
      </c>
      <c r="AF3432" s="5">
        <v>255</v>
      </c>
      <c r="AG3432" s="6">
        <v>4.9591598599766629</v>
      </c>
      <c r="AH3432" s="6">
        <v>89.973753280839901</v>
      </c>
      <c r="AI3432" s="6">
        <v>7.5176194205168363</v>
      </c>
      <c r="AJ3432" s="6">
        <v>86.635006784260511</v>
      </c>
    </row>
    <row r="3433" spans="1:36" hidden="1" x14ac:dyDescent="0.2">
      <c r="A3433" s="1" t="str">
        <f t="shared" si="53"/>
        <v>LeedsPakistani</v>
      </c>
      <c r="B3433" s="3" t="s">
        <v>627</v>
      </c>
      <c r="C3433" s="3" t="s">
        <v>628</v>
      </c>
      <c r="D3433" s="3" t="s">
        <v>711</v>
      </c>
      <c r="E3433" s="5">
        <v>22492</v>
      </c>
      <c r="F3433" s="5">
        <v>9007</v>
      </c>
      <c r="G3433" s="5">
        <v>6682</v>
      </c>
      <c r="H3433" s="5">
        <v>4363</v>
      </c>
      <c r="I3433" s="5">
        <v>5305</v>
      </c>
      <c r="J3433" s="5">
        <v>8526</v>
      </c>
      <c r="K3433" s="5">
        <v>881</v>
      </c>
      <c r="L3433" s="5">
        <v>9614</v>
      </c>
      <c r="M3433" s="5">
        <v>12878</v>
      </c>
      <c r="N3433" s="5">
        <v>4074</v>
      </c>
      <c r="O3433" s="6">
        <v>40.045349457584919</v>
      </c>
      <c r="P3433" s="6">
        <v>29.708340743375423</v>
      </c>
      <c r="Q3433" s="6">
        <v>19.398008180686467</v>
      </c>
      <c r="R3433" s="6">
        <v>23.586163969411345</v>
      </c>
      <c r="S3433" s="6">
        <v>37.906811310688248</v>
      </c>
      <c r="T3433" s="6">
        <v>3.91694824826605</v>
      </c>
      <c r="U3433" s="6">
        <v>42.74408678641295</v>
      </c>
      <c r="V3433" s="6">
        <v>57.25591321358705</v>
      </c>
      <c r="W3433" s="6">
        <v>18.113106882447092</v>
      </c>
      <c r="X3433" s="5">
        <v>8123</v>
      </c>
      <c r="Y3433" s="5">
        <v>5341</v>
      </c>
      <c r="Z3433" s="5">
        <v>508</v>
      </c>
      <c r="AA3433" s="5">
        <v>3995</v>
      </c>
      <c r="AB3433" s="5">
        <v>2456</v>
      </c>
      <c r="AC3433" s="5">
        <v>266</v>
      </c>
      <c r="AD3433" s="5">
        <v>4128</v>
      </c>
      <c r="AE3433" s="5">
        <v>2885</v>
      </c>
      <c r="AF3433" s="5">
        <v>242</v>
      </c>
      <c r="AG3433" s="6">
        <v>8.3882149046793764</v>
      </c>
      <c r="AH3433" s="6">
        <v>69.888565891472865</v>
      </c>
      <c r="AI3433" s="6">
        <v>10.830618892508143</v>
      </c>
      <c r="AJ3433" s="6">
        <v>61.476846057571962</v>
      </c>
    </row>
    <row r="3434" spans="1:36" hidden="1" x14ac:dyDescent="0.2">
      <c r="A3434" s="1" t="str">
        <f t="shared" si="53"/>
        <v>LeedsBangladeshi</v>
      </c>
      <c r="B3434" s="3" t="s">
        <v>627</v>
      </c>
      <c r="C3434" s="3" t="s">
        <v>628</v>
      </c>
      <c r="D3434" s="3" t="s">
        <v>712</v>
      </c>
      <c r="E3434" s="5">
        <v>4432</v>
      </c>
      <c r="F3434" s="5">
        <v>3098</v>
      </c>
      <c r="G3434" s="5">
        <v>2575</v>
      </c>
      <c r="H3434" s="5">
        <v>1411</v>
      </c>
      <c r="I3434" s="5">
        <v>1726</v>
      </c>
      <c r="J3434" s="5">
        <v>2667</v>
      </c>
      <c r="K3434" s="5">
        <v>112</v>
      </c>
      <c r="L3434" s="5">
        <v>2157</v>
      </c>
      <c r="M3434" s="5">
        <v>3613</v>
      </c>
      <c r="N3434" s="5">
        <v>1556</v>
      </c>
      <c r="O3434" s="6">
        <v>69.900722021660656</v>
      </c>
      <c r="P3434" s="6">
        <v>58.10018050541516</v>
      </c>
      <c r="Q3434" s="6">
        <v>31.83664259927798</v>
      </c>
      <c r="R3434" s="6">
        <v>38.944043321299638</v>
      </c>
      <c r="S3434" s="6">
        <v>60.175992779783392</v>
      </c>
      <c r="T3434" s="6">
        <v>2.5270758122743682</v>
      </c>
      <c r="U3434" s="6">
        <v>48.668772563176894</v>
      </c>
      <c r="V3434" s="6">
        <v>81.520758122743686</v>
      </c>
      <c r="W3434" s="6">
        <v>35.108303249097474</v>
      </c>
      <c r="X3434" s="5">
        <v>1460</v>
      </c>
      <c r="Y3434" s="5">
        <v>924</v>
      </c>
      <c r="Z3434" s="5">
        <v>137</v>
      </c>
      <c r="AA3434" s="5">
        <v>1101</v>
      </c>
      <c r="AB3434" s="5">
        <v>660</v>
      </c>
      <c r="AC3434" s="5">
        <v>109</v>
      </c>
      <c r="AD3434" s="5">
        <v>359</v>
      </c>
      <c r="AE3434" s="5">
        <v>264</v>
      </c>
      <c r="AF3434" s="5">
        <v>28</v>
      </c>
      <c r="AG3434" s="6">
        <v>10.606060606060606</v>
      </c>
      <c r="AH3434" s="6">
        <v>73.537604456824511</v>
      </c>
      <c r="AI3434" s="6">
        <v>16.515151515151516</v>
      </c>
      <c r="AJ3434" s="6">
        <v>59.945504087193463</v>
      </c>
    </row>
    <row r="3435" spans="1:36" hidden="1" x14ac:dyDescent="0.2">
      <c r="A3435" s="1" t="str">
        <f t="shared" si="53"/>
        <v>LeedsChinese</v>
      </c>
      <c r="B3435" s="3" t="s">
        <v>627</v>
      </c>
      <c r="C3435" s="3" t="s">
        <v>628</v>
      </c>
      <c r="D3435" s="3" t="s">
        <v>713</v>
      </c>
      <c r="E3435" s="5">
        <v>5933</v>
      </c>
      <c r="F3435" s="5">
        <v>1160</v>
      </c>
      <c r="G3435" s="5">
        <v>658</v>
      </c>
      <c r="H3435" s="5">
        <v>665</v>
      </c>
      <c r="I3435" s="5">
        <v>782</v>
      </c>
      <c r="J3435" s="5">
        <v>1022</v>
      </c>
      <c r="K3435" s="5">
        <v>1215</v>
      </c>
      <c r="L3435" s="5">
        <v>1318</v>
      </c>
      <c r="M3435" s="5">
        <v>1696</v>
      </c>
      <c r="N3435" s="5">
        <v>388</v>
      </c>
      <c r="O3435" s="6">
        <v>19.551660205629531</v>
      </c>
      <c r="P3435" s="6">
        <v>11.090510702848475</v>
      </c>
      <c r="Q3435" s="6">
        <v>11.208494859261757</v>
      </c>
      <c r="R3435" s="6">
        <v>13.180515759312321</v>
      </c>
      <c r="S3435" s="6">
        <v>17.225686836339118</v>
      </c>
      <c r="T3435" s="6">
        <v>20.478678577448171</v>
      </c>
      <c r="U3435" s="6">
        <v>22.214731164672173</v>
      </c>
      <c r="V3435" s="6">
        <v>28.58587561098938</v>
      </c>
      <c r="W3435" s="6">
        <v>6.5396932411933255</v>
      </c>
      <c r="X3435" s="5">
        <v>2158</v>
      </c>
      <c r="Y3435" s="5">
        <v>1812</v>
      </c>
      <c r="Z3435" s="5">
        <v>144</v>
      </c>
      <c r="AA3435" s="5">
        <v>579</v>
      </c>
      <c r="AB3435" s="5">
        <v>442</v>
      </c>
      <c r="AC3435" s="5">
        <v>60</v>
      </c>
      <c r="AD3435" s="5">
        <v>1579</v>
      </c>
      <c r="AE3435" s="5">
        <v>1370</v>
      </c>
      <c r="AF3435" s="5">
        <v>84</v>
      </c>
      <c r="AG3435" s="6">
        <v>6.1313868613138682</v>
      </c>
      <c r="AH3435" s="6">
        <v>86.763774540848644</v>
      </c>
      <c r="AI3435" s="6">
        <v>13.574660633484163</v>
      </c>
      <c r="AJ3435" s="6">
        <v>76.338514680483598</v>
      </c>
    </row>
    <row r="3436" spans="1:36" hidden="1" x14ac:dyDescent="0.2">
      <c r="A3436" s="1" t="str">
        <f t="shared" si="53"/>
        <v>LeedsAsian Other</v>
      </c>
      <c r="B3436" s="3" t="s">
        <v>627</v>
      </c>
      <c r="C3436" s="3" t="s">
        <v>628</v>
      </c>
      <c r="D3436" s="3" t="s">
        <v>714</v>
      </c>
      <c r="E3436" s="5">
        <v>9256</v>
      </c>
      <c r="F3436" s="5">
        <v>3256</v>
      </c>
      <c r="G3436" s="5">
        <v>2065</v>
      </c>
      <c r="H3436" s="5">
        <v>1974</v>
      </c>
      <c r="I3436" s="5">
        <v>2086</v>
      </c>
      <c r="J3436" s="5">
        <v>2806</v>
      </c>
      <c r="K3436" s="5">
        <v>941</v>
      </c>
      <c r="L3436" s="5">
        <v>3387</v>
      </c>
      <c r="M3436" s="5">
        <v>4455</v>
      </c>
      <c r="N3436" s="5">
        <v>1320</v>
      </c>
      <c r="O3436" s="6">
        <v>35.177182368193606</v>
      </c>
      <c r="P3436" s="6">
        <v>22.309853068280034</v>
      </c>
      <c r="Q3436" s="6">
        <v>21.326707000864303</v>
      </c>
      <c r="R3436" s="6">
        <v>22.536732929991356</v>
      </c>
      <c r="S3436" s="6">
        <v>30.315471045808124</v>
      </c>
      <c r="T3436" s="6">
        <v>10.16637856525497</v>
      </c>
      <c r="U3436" s="6">
        <v>36.592480553154708</v>
      </c>
      <c r="V3436" s="6">
        <v>48.130942091616248</v>
      </c>
      <c r="W3436" s="6">
        <v>14.261019878997407</v>
      </c>
      <c r="X3436" s="5">
        <v>3966</v>
      </c>
      <c r="Y3436" s="5">
        <v>3157</v>
      </c>
      <c r="Z3436" s="5">
        <v>345</v>
      </c>
      <c r="AA3436" s="5">
        <v>1621</v>
      </c>
      <c r="AB3436" s="5">
        <v>1260</v>
      </c>
      <c r="AC3436" s="5">
        <v>150</v>
      </c>
      <c r="AD3436" s="5">
        <v>2345</v>
      </c>
      <c r="AE3436" s="5">
        <v>1897</v>
      </c>
      <c r="AF3436" s="5">
        <v>195</v>
      </c>
      <c r="AG3436" s="6">
        <v>10.279388508170795</v>
      </c>
      <c r="AH3436" s="6">
        <v>80.895522388059703</v>
      </c>
      <c r="AI3436" s="6">
        <v>11.904761904761905</v>
      </c>
      <c r="AJ3436" s="6">
        <v>77.729796421961751</v>
      </c>
    </row>
    <row r="3437" spans="1:36" hidden="1" x14ac:dyDescent="0.2">
      <c r="A3437" s="1" t="str">
        <f t="shared" si="53"/>
        <v>LeedsBlack African</v>
      </c>
      <c r="B3437" s="3" t="s">
        <v>627</v>
      </c>
      <c r="C3437" s="3" t="s">
        <v>628</v>
      </c>
      <c r="D3437" s="3" t="s">
        <v>715</v>
      </c>
      <c r="E3437" s="5">
        <v>14894</v>
      </c>
      <c r="F3437" s="5">
        <v>9111</v>
      </c>
      <c r="G3437" s="5">
        <v>5978</v>
      </c>
      <c r="H3437" s="5">
        <v>5903</v>
      </c>
      <c r="I3437" s="5">
        <v>5666</v>
      </c>
      <c r="J3437" s="5">
        <v>7764</v>
      </c>
      <c r="K3437" s="5">
        <v>809</v>
      </c>
      <c r="L3437" s="5">
        <v>8580</v>
      </c>
      <c r="M3437" s="5">
        <v>8419</v>
      </c>
      <c r="N3437" s="5">
        <v>4122</v>
      </c>
      <c r="O3437" s="6">
        <v>61.172284141264939</v>
      </c>
      <c r="P3437" s="6">
        <v>40.136967906539546</v>
      </c>
      <c r="Q3437" s="6">
        <v>39.633409426614747</v>
      </c>
      <c r="R3437" s="6">
        <v>38.042164630052369</v>
      </c>
      <c r="S3437" s="6">
        <v>52.128373841815495</v>
      </c>
      <c r="T3437" s="6">
        <v>5.4317174701221971</v>
      </c>
      <c r="U3437" s="6">
        <v>57.60709010339734</v>
      </c>
      <c r="V3437" s="6">
        <v>56.526117899825437</v>
      </c>
      <c r="W3437" s="6">
        <v>27.675574056667113</v>
      </c>
      <c r="X3437" s="5">
        <v>5941</v>
      </c>
      <c r="Y3437" s="5">
        <v>5005</v>
      </c>
      <c r="Z3437" s="5">
        <v>924</v>
      </c>
      <c r="AA3437" s="5">
        <v>3647</v>
      </c>
      <c r="AB3437" s="5">
        <v>3023</v>
      </c>
      <c r="AC3437" s="5">
        <v>616</v>
      </c>
      <c r="AD3437" s="5">
        <v>2294</v>
      </c>
      <c r="AE3437" s="5">
        <v>1982</v>
      </c>
      <c r="AF3437" s="5">
        <v>308</v>
      </c>
      <c r="AG3437" s="6">
        <v>15.539858728557013</v>
      </c>
      <c r="AH3437" s="6">
        <v>86.399302528334786</v>
      </c>
      <c r="AI3437" s="6">
        <v>20.37710883228581</v>
      </c>
      <c r="AJ3437" s="6">
        <v>82.890046613655059</v>
      </c>
    </row>
    <row r="3438" spans="1:36" hidden="1" x14ac:dyDescent="0.2">
      <c r="A3438" s="1" t="str">
        <f t="shared" si="53"/>
        <v>LeedsBlack Caribbean</v>
      </c>
      <c r="B3438" s="3" t="s">
        <v>627</v>
      </c>
      <c r="C3438" s="3" t="s">
        <v>628</v>
      </c>
      <c r="D3438" s="3" t="s">
        <v>716</v>
      </c>
      <c r="E3438" s="5">
        <v>6728</v>
      </c>
      <c r="F3438" s="5">
        <v>3262</v>
      </c>
      <c r="G3438" s="5">
        <v>2332</v>
      </c>
      <c r="H3438" s="5">
        <v>2265</v>
      </c>
      <c r="I3438" s="5">
        <v>2435</v>
      </c>
      <c r="J3438" s="5">
        <v>1829</v>
      </c>
      <c r="K3438" s="5">
        <v>284</v>
      </c>
      <c r="L3438" s="5">
        <v>3256</v>
      </c>
      <c r="M3438" s="5">
        <v>3752</v>
      </c>
      <c r="N3438" s="5">
        <v>1842</v>
      </c>
      <c r="O3438" s="6">
        <v>48.483947681331749</v>
      </c>
      <c r="P3438" s="6">
        <v>34.66111771700357</v>
      </c>
      <c r="Q3438" s="6">
        <v>33.665279429250894</v>
      </c>
      <c r="R3438" s="6">
        <v>36.192033293697982</v>
      </c>
      <c r="S3438" s="6">
        <v>27.184898929845421</v>
      </c>
      <c r="T3438" s="6">
        <v>4.2211652794292505</v>
      </c>
      <c r="U3438" s="6">
        <v>48.394768133174793</v>
      </c>
      <c r="V3438" s="6">
        <v>55.766944114149823</v>
      </c>
      <c r="W3438" s="6">
        <v>27.378121284185493</v>
      </c>
      <c r="X3438" s="5">
        <v>2531</v>
      </c>
      <c r="Y3438" s="5">
        <v>2224</v>
      </c>
      <c r="Z3438" s="5">
        <v>299</v>
      </c>
      <c r="AA3438" s="5">
        <v>1358</v>
      </c>
      <c r="AB3438" s="5">
        <v>1173</v>
      </c>
      <c r="AC3438" s="5">
        <v>191</v>
      </c>
      <c r="AD3438" s="5">
        <v>1173</v>
      </c>
      <c r="AE3438" s="5">
        <v>1051</v>
      </c>
      <c r="AF3438" s="5">
        <v>108</v>
      </c>
      <c r="AG3438" s="6">
        <v>10.275927687916271</v>
      </c>
      <c r="AH3438" s="6">
        <v>89.599317988064797</v>
      </c>
      <c r="AI3438" s="6">
        <v>16.283034953111681</v>
      </c>
      <c r="AJ3438" s="6">
        <v>86.37702503681885</v>
      </c>
    </row>
    <row r="3439" spans="1:36" hidden="1" x14ac:dyDescent="0.2">
      <c r="A3439" s="1" t="str">
        <f t="shared" si="53"/>
        <v>LeedsBlack Other</v>
      </c>
      <c r="B3439" s="3" t="s">
        <v>627</v>
      </c>
      <c r="C3439" s="3" t="s">
        <v>628</v>
      </c>
      <c r="D3439" s="3" t="s">
        <v>717</v>
      </c>
      <c r="E3439" s="5">
        <v>4271</v>
      </c>
      <c r="F3439" s="5">
        <v>2211</v>
      </c>
      <c r="G3439" s="5">
        <v>1549</v>
      </c>
      <c r="H3439" s="5">
        <v>1476</v>
      </c>
      <c r="I3439" s="5">
        <v>1495</v>
      </c>
      <c r="J3439" s="5">
        <v>1665</v>
      </c>
      <c r="K3439" s="5">
        <v>198</v>
      </c>
      <c r="L3439" s="5">
        <v>2292</v>
      </c>
      <c r="M3439" s="5">
        <v>2549</v>
      </c>
      <c r="N3439" s="5">
        <v>1148</v>
      </c>
      <c r="O3439" s="6">
        <v>51.767735893233436</v>
      </c>
      <c r="P3439" s="6">
        <v>36.267852961835636</v>
      </c>
      <c r="Q3439" s="6">
        <v>34.558651369702645</v>
      </c>
      <c r="R3439" s="6">
        <v>35.003512058066029</v>
      </c>
      <c r="S3439" s="6">
        <v>38.983844532896278</v>
      </c>
      <c r="T3439" s="6">
        <v>4.6359166471552333</v>
      </c>
      <c r="U3439" s="6">
        <v>53.664247248887847</v>
      </c>
      <c r="V3439" s="6">
        <v>59.681573402013576</v>
      </c>
      <c r="W3439" s="6">
        <v>26.87895106532428</v>
      </c>
      <c r="X3439" s="5">
        <v>1895</v>
      </c>
      <c r="Y3439" s="5">
        <v>1596</v>
      </c>
      <c r="Z3439" s="5">
        <v>285</v>
      </c>
      <c r="AA3439" s="5">
        <v>1042</v>
      </c>
      <c r="AB3439" s="5">
        <v>876</v>
      </c>
      <c r="AC3439" s="5">
        <v>177</v>
      </c>
      <c r="AD3439" s="5">
        <v>853</v>
      </c>
      <c r="AE3439" s="5">
        <v>720</v>
      </c>
      <c r="AF3439" s="5">
        <v>108</v>
      </c>
      <c r="AG3439" s="6">
        <v>15</v>
      </c>
      <c r="AH3439" s="6">
        <v>84.407971864009383</v>
      </c>
      <c r="AI3439" s="6">
        <v>20.205479452054796</v>
      </c>
      <c r="AJ3439" s="6">
        <v>84.069097888675628</v>
      </c>
    </row>
    <row r="3440" spans="1:36" hidden="1" x14ac:dyDescent="0.2">
      <c r="A3440" s="1" t="str">
        <f t="shared" si="53"/>
        <v>LeedsArab</v>
      </c>
      <c r="B3440" s="3" t="s">
        <v>627</v>
      </c>
      <c r="C3440" s="3" t="s">
        <v>628</v>
      </c>
      <c r="D3440" s="3" t="s">
        <v>699</v>
      </c>
      <c r="E3440" s="5">
        <v>3791</v>
      </c>
      <c r="F3440" s="5">
        <v>625</v>
      </c>
      <c r="G3440" s="5">
        <v>334</v>
      </c>
      <c r="H3440" s="5">
        <v>409</v>
      </c>
      <c r="I3440" s="5">
        <v>450</v>
      </c>
      <c r="J3440" s="5">
        <v>420</v>
      </c>
      <c r="K3440" s="5">
        <v>901</v>
      </c>
      <c r="L3440" s="5">
        <v>669</v>
      </c>
      <c r="M3440" s="5">
        <v>1389</v>
      </c>
      <c r="N3440" s="5">
        <v>200</v>
      </c>
      <c r="O3440" s="6">
        <v>16.486415193880244</v>
      </c>
      <c r="P3440" s="6">
        <v>8.8103402796096013</v>
      </c>
      <c r="Q3440" s="6">
        <v>10.78871010287523</v>
      </c>
      <c r="R3440" s="6">
        <v>11.870218939593775</v>
      </c>
      <c r="S3440" s="6">
        <v>11.078871010287523</v>
      </c>
      <c r="T3440" s="6">
        <v>23.766816143497756</v>
      </c>
      <c r="U3440" s="6">
        <v>17.647058823529413</v>
      </c>
      <c r="V3440" s="6">
        <v>36.63940912687945</v>
      </c>
      <c r="W3440" s="6">
        <v>5.275652862041678</v>
      </c>
      <c r="X3440" s="5">
        <v>968</v>
      </c>
      <c r="Y3440" s="5">
        <v>626</v>
      </c>
      <c r="Z3440" s="5">
        <v>125</v>
      </c>
      <c r="AA3440" s="5">
        <v>214</v>
      </c>
      <c r="AB3440" s="5">
        <v>143</v>
      </c>
      <c r="AC3440" s="5">
        <v>39</v>
      </c>
      <c r="AD3440" s="5">
        <v>754</v>
      </c>
      <c r="AE3440" s="5">
        <v>483</v>
      </c>
      <c r="AF3440" s="5">
        <v>86</v>
      </c>
      <c r="AG3440" s="6">
        <v>17.805383022774325</v>
      </c>
      <c r="AH3440" s="6">
        <v>64.058355437665782</v>
      </c>
      <c r="AI3440" s="6">
        <v>27.272727272727273</v>
      </c>
      <c r="AJ3440" s="6">
        <v>66.822429906542055</v>
      </c>
    </row>
    <row r="3441" spans="1:36" hidden="1" x14ac:dyDescent="0.2">
      <c r="A3441" s="1" t="str">
        <f t="shared" si="53"/>
        <v>LeedsOther</v>
      </c>
      <c r="B3441" s="3" t="s">
        <v>627</v>
      </c>
      <c r="C3441" s="3" t="s">
        <v>628</v>
      </c>
      <c r="D3441" s="3" t="s">
        <v>718</v>
      </c>
      <c r="E3441" s="5">
        <v>4439</v>
      </c>
      <c r="F3441" s="5">
        <v>1511</v>
      </c>
      <c r="G3441" s="5">
        <v>908</v>
      </c>
      <c r="H3441" s="5">
        <v>929</v>
      </c>
      <c r="I3441" s="5">
        <v>1051</v>
      </c>
      <c r="J3441" s="5">
        <v>1132</v>
      </c>
      <c r="K3441" s="5">
        <v>425</v>
      </c>
      <c r="L3441" s="5">
        <v>1401</v>
      </c>
      <c r="M3441" s="5">
        <v>1832</v>
      </c>
      <c r="N3441" s="5">
        <v>650</v>
      </c>
      <c r="O3441" s="6">
        <v>34.039198017571522</v>
      </c>
      <c r="P3441" s="6">
        <v>20.455057445370578</v>
      </c>
      <c r="Q3441" s="6">
        <v>20.928136967785537</v>
      </c>
      <c r="R3441" s="6">
        <v>23.676503717053389</v>
      </c>
      <c r="S3441" s="6">
        <v>25.501239017796802</v>
      </c>
      <c r="T3441" s="6">
        <v>9.5742284298265368</v>
      </c>
      <c r="U3441" s="6">
        <v>31.561162423969364</v>
      </c>
      <c r="V3441" s="6">
        <v>41.270556431628748</v>
      </c>
      <c r="W3441" s="6">
        <v>14.642937598558234</v>
      </c>
      <c r="X3441" s="5">
        <v>2026</v>
      </c>
      <c r="Y3441" s="5">
        <v>1582</v>
      </c>
      <c r="Z3441" s="5">
        <v>238</v>
      </c>
      <c r="AA3441" s="5">
        <v>757</v>
      </c>
      <c r="AB3441" s="5">
        <v>569</v>
      </c>
      <c r="AC3441" s="5">
        <v>106</v>
      </c>
      <c r="AD3441" s="5">
        <v>1269</v>
      </c>
      <c r="AE3441" s="5">
        <v>1013</v>
      </c>
      <c r="AF3441" s="5">
        <v>132</v>
      </c>
      <c r="AG3441" s="6">
        <v>13.030602171767029</v>
      </c>
      <c r="AH3441" s="6">
        <v>79.826635145784081</v>
      </c>
      <c r="AI3441" s="6">
        <v>18.629173989455186</v>
      </c>
      <c r="AJ3441" s="6">
        <v>75.165125495376486</v>
      </c>
    </row>
    <row r="3442" spans="1:36" x14ac:dyDescent="0.2">
      <c r="A3442" s="1" t="str">
        <f t="shared" si="53"/>
        <v>LeicesterAll people</v>
      </c>
      <c r="B3442" s="3" t="s">
        <v>77</v>
      </c>
      <c r="C3442" s="3" t="s">
        <v>78</v>
      </c>
      <c r="D3442" s="3" t="s">
        <v>700</v>
      </c>
      <c r="E3442" s="5">
        <v>329839</v>
      </c>
      <c r="F3442" s="5">
        <v>81107</v>
      </c>
      <c r="G3442" s="5">
        <v>95696</v>
      </c>
      <c r="H3442" s="5">
        <v>64887</v>
      </c>
      <c r="I3442" s="5">
        <v>87081</v>
      </c>
      <c r="J3442" s="5">
        <v>80901</v>
      </c>
      <c r="K3442" s="5">
        <v>0</v>
      </c>
      <c r="L3442" s="5">
        <v>115795</v>
      </c>
      <c r="M3442" s="5">
        <v>23759</v>
      </c>
      <c r="N3442" s="5">
        <v>34327</v>
      </c>
      <c r="O3442" s="6">
        <v>24.589875666613104</v>
      </c>
      <c r="P3442" s="6">
        <v>29.012942678094465</v>
      </c>
      <c r="Q3442" s="6">
        <v>19.672324982794635</v>
      </c>
      <c r="R3442" s="6">
        <v>26.401062336473249</v>
      </c>
      <c r="S3442" s="6">
        <v>24.527420953859306</v>
      </c>
      <c r="T3442" s="6">
        <v>0</v>
      </c>
      <c r="U3442" s="6">
        <v>35.106521666631295</v>
      </c>
      <c r="V3442" s="6">
        <v>7.2032112636771277</v>
      </c>
      <c r="W3442" s="6">
        <v>10.407198663590419</v>
      </c>
      <c r="X3442" s="5">
        <v>111382</v>
      </c>
      <c r="Y3442" s="5">
        <v>90651</v>
      </c>
      <c r="Z3442" s="5">
        <v>8532</v>
      </c>
      <c r="AA3442" s="5">
        <v>29319</v>
      </c>
      <c r="AB3442" s="5">
        <v>22100</v>
      </c>
      <c r="AC3442" s="5">
        <v>2841</v>
      </c>
      <c r="AD3442" s="5">
        <v>82063</v>
      </c>
      <c r="AE3442" s="5">
        <v>68551</v>
      </c>
      <c r="AF3442" s="5">
        <v>5691</v>
      </c>
      <c r="AG3442" s="6">
        <v>8.3018482589604812</v>
      </c>
      <c r="AH3442" s="6">
        <v>83.534601464728325</v>
      </c>
      <c r="AI3442" s="6">
        <v>12.855203619909503</v>
      </c>
      <c r="AJ3442" s="6">
        <v>75.377741396364129</v>
      </c>
    </row>
    <row r="3443" spans="1:36" hidden="1" x14ac:dyDescent="0.2">
      <c r="A3443" s="1" t="str">
        <f t="shared" si="53"/>
        <v>LeicesterWhite British</v>
      </c>
      <c r="B3443" s="3" t="s">
        <v>77</v>
      </c>
      <c r="C3443" s="3" t="s">
        <v>78</v>
      </c>
      <c r="D3443" s="3" t="s">
        <v>701</v>
      </c>
      <c r="E3443" s="5">
        <v>148629</v>
      </c>
      <c r="F3443" s="5">
        <v>45209</v>
      </c>
      <c r="G3443" s="5">
        <v>44539</v>
      </c>
      <c r="H3443" s="5">
        <v>34844</v>
      </c>
      <c r="I3443" s="5">
        <v>47586</v>
      </c>
      <c r="J3443" s="5">
        <v>51049</v>
      </c>
      <c r="K3443" s="5">
        <v>0</v>
      </c>
      <c r="L3443" s="5">
        <v>69721</v>
      </c>
      <c r="M3443" s="5">
        <v>10513</v>
      </c>
      <c r="N3443" s="5">
        <v>22455</v>
      </c>
      <c r="O3443" s="6">
        <v>30.417347893076048</v>
      </c>
      <c r="P3443" s="6">
        <v>29.966561034522201</v>
      </c>
      <c r="Q3443" s="6">
        <v>23.443607909627328</v>
      </c>
      <c r="R3443" s="6">
        <v>32.016632016632016</v>
      </c>
      <c r="S3443" s="6">
        <v>34.346594540769296</v>
      </c>
      <c r="T3443" s="6">
        <v>0</v>
      </c>
      <c r="U3443" s="6">
        <v>46.909418754078949</v>
      </c>
      <c r="V3443" s="6">
        <v>7.0733167820546461</v>
      </c>
      <c r="W3443" s="6">
        <v>15.108087923621904</v>
      </c>
      <c r="X3443" s="5">
        <v>46926</v>
      </c>
      <c r="Y3443" s="5">
        <v>38954</v>
      </c>
      <c r="Z3443" s="5">
        <v>3298</v>
      </c>
      <c r="AA3443" s="5">
        <v>16568</v>
      </c>
      <c r="AB3443" s="5">
        <v>12450</v>
      </c>
      <c r="AC3443" s="5">
        <v>1546</v>
      </c>
      <c r="AD3443" s="5">
        <v>30358</v>
      </c>
      <c r="AE3443" s="5">
        <v>26504</v>
      </c>
      <c r="AF3443" s="5">
        <v>1752</v>
      </c>
      <c r="AG3443" s="6">
        <v>6.6103229701177177</v>
      </c>
      <c r="AH3443" s="6">
        <v>87.30482904012122</v>
      </c>
      <c r="AI3443" s="6">
        <v>12.417670682730924</v>
      </c>
      <c r="AJ3443" s="6">
        <v>75.144857556735872</v>
      </c>
    </row>
    <row r="3444" spans="1:36" hidden="1" x14ac:dyDescent="0.2">
      <c r="A3444" s="1" t="str">
        <f t="shared" si="53"/>
        <v>LeicesterMinorities - all other than White British</v>
      </c>
      <c r="B3444" s="3" t="s">
        <v>77</v>
      </c>
      <c r="C3444" s="3" t="s">
        <v>78</v>
      </c>
      <c r="D3444" s="3" t="s">
        <v>702</v>
      </c>
      <c r="E3444" s="5">
        <v>181210</v>
      </c>
      <c r="F3444" s="5">
        <v>35898</v>
      </c>
      <c r="G3444" s="5">
        <v>51157</v>
      </c>
      <c r="H3444" s="5">
        <v>30043</v>
      </c>
      <c r="I3444" s="5">
        <v>39495</v>
      </c>
      <c r="J3444" s="5">
        <v>29852</v>
      </c>
      <c r="K3444" s="5">
        <v>0</v>
      </c>
      <c r="L3444" s="5">
        <v>46074</v>
      </c>
      <c r="M3444" s="5">
        <v>13246</v>
      </c>
      <c r="N3444" s="5">
        <v>11872</v>
      </c>
      <c r="O3444" s="6">
        <v>19.810165001931459</v>
      </c>
      <c r="P3444" s="6">
        <v>28.230781965675185</v>
      </c>
      <c r="Q3444" s="6">
        <v>16.579107113293968</v>
      </c>
      <c r="R3444" s="6">
        <v>21.795154792781855</v>
      </c>
      <c r="S3444" s="6">
        <v>16.473704541691959</v>
      </c>
      <c r="T3444" s="6">
        <v>0</v>
      </c>
      <c r="U3444" s="6">
        <v>25.425749130842668</v>
      </c>
      <c r="V3444" s="6">
        <v>7.3097511174879974</v>
      </c>
      <c r="W3444" s="6">
        <v>6.5515148170630759</v>
      </c>
      <c r="X3444" s="5">
        <v>64456</v>
      </c>
      <c r="Y3444" s="5">
        <v>51697</v>
      </c>
      <c r="Z3444" s="5">
        <v>5234</v>
      </c>
      <c r="AA3444" s="5">
        <v>12751</v>
      </c>
      <c r="AB3444" s="5">
        <v>9650</v>
      </c>
      <c r="AC3444" s="5">
        <v>1295</v>
      </c>
      <c r="AD3444" s="5">
        <v>51705</v>
      </c>
      <c r="AE3444" s="5">
        <v>42047</v>
      </c>
      <c r="AF3444" s="5">
        <v>3939</v>
      </c>
      <c r="AG3444" s="6">
        <v>9.3680880918971621</v>
      </c>
      <c r="AH3444" s="6">
        <v>81.320955420172126</v>
      </c>
      <c r="AI3444" s="6">
        <v>13.419689119170984</v>
      </c>
      <c r="AJ3444" s="6">
        <v>75.680338796957102</v>
      </c>
    </row>
    <row r="3445" spans="1:36" hidden="1" x14ac:dyDescent="0.2">
      <c r="A3445" s="1" t="str">
        <f t="shared" si="53"/>
        <v>LeicesterWhite Irish</v>
      </c>
      <c r="B3445" s="3" t="s">
        <v>77</v>
      </c>
      <c r="C3445" s="3" t="s">
        <v>78</v>
      </c>
      <c r="D3445" s="3" t="s">
        <v>703</v>
      </c>
      <c r="E3445" s="5">
        <v>2524</v>
      </c>
      <c r="F3445" s="5">
        <v>634</v>
      </c>
      <c r="G3445" s="5">
        <v>656</v>
      </c>
      <c r="H3445" s="5">
        <v>540</v>
      </c>
      <c r="I3445" s="5">
        <v>711</v>
      </c>
      <c r="J3445" s="5">
        <v>633</v>
      </c>
      <c r="K3445" s="5">
        <v>0</v>
      </c>
      <c r="L3445" s="5">
        <v>1033</v>
      </c>
      <c r="M3445" s="5">
        <v>220</v>
      </c>
      <c r="N3445" s="5">
        <v>292</v>
      </c>
      <c r="O3445" s="6">
        <v>25.118858954041205</v>
      </c>
      <c r="P3445" s="6">
        <v>25.990491283676704</v>
      </c>
      <c r="Q3445" s="6">
        <v>21.394611727416798</v>
      </c>
      <c r="R3445" s="6">
        <v>28.16957210776545</v>
      </c>
      <c r="S3445" s="6">
        <v>25.079239302694138</v>
      </c>
      <c r="T3445" s="6">
        <v>0</v>
      </c>
      <c r="U3445" s="6">
        <v>40.927099841521397</v>
      </c>
      <c r="V3445" s="6">
        <v>8.7163232963549913</v>
      </c>
      <c r="W3445" s="6">
        <v>11.568938193343898</v>
      </c>
      <c r="X3445" s="5">
        <v>620</v>
      </c>
      <c r="Y3445" s="5">
        <v>525</v>
      </c>
      <c r="Z3445" s="5">
        <v>36</v>
      </c>
      <c r="AA3445" s="5">
        <v>131</v>
      </c>
      <c r="AB3445" s="5">
        <v>98</v>
      </c>
      <c r="AC3445" s="5">
        <v>9</v>
      </c>
      <c r="AD3445" s="5">
        <v>489</v>
      </c>
      <c r="AE3445" s="5">
        <v>427</v>
      </c>
      <c r="AF3445" s="5">
        <v>27</v>
      </c>
      <c r="AG3445" s="6">
        <v>6.3231850117096018</v>
      </c>
      <c r="AH3445" s="6">
        <v>87.321063394683023</v>
      </c>
      <c r="AI3445" s="6">
        <v>9.183673469387756</v>
      </c>
      <c r="AJ3445" s="6">
        <v>74.809160305343511</v>
      </c>
    </row>
    <row r="3446" spans="1:36" hidden="1" x14ac:dyDescent="0.2">
      <c r="A3446" s="1" t="str">
        <f t="shared" si="53"/>
        <v>LeicesterWhite Gyspy or Irish Traveller</v>
      </c>
      <c r="B3446" s="3" t="s">
        <v>77</v>
      </c>
      <c r="C3446" s="3" t="s">
        <v>78</v>
      </c>
      <c r="D3446" s="3" t="s">
        <v>704</v>
      </c>
      <c r="E3446" s="5">
        <v>417</v>
      </c>
      <c r="F3446" s="5">
        <v>184</v>
      </c>
      <c r="G3446" s="5">
        <v>185</v>
      </c>
      <c r="H3446" s="5">
        <v>143</v>
      </c>
      <c r="I3446" s="5">
        <v>166</v>
      </c>
      <c r="J3446" s="5">
        <v>164</v>
      </c>
      <c r="K3446" s="5">
        <v>0</v>
      </c>
      <c r="L3446" s="5">
        <v>173</v>
      </c>
      <c r="M3446" s="5">
        <v>12</v>
      </c>
      <c r="N3446" s="5">
        <v>100</v>
      </c>
      <c r="O3446" s="6">
        <v>44.124700239808156</v>
      </c>
      <c r="P3446" s="6">
        <v>44.364508393285369</v>
      </c>
      <c r="Q3446" s="6">
        <v>34.29256594724221</v>
      </c>
      <c r="R3446" s="6">
        <v>39.808153477218227</v>
      </c>
      <c r="S3446" s="6">
        <v>39.328537170263786</v>
      </c>
      <c r="T3446" s="6">
        <v>0</v>
      </c>
      <c r="U3446" s="6">
        <v>41.486810551558754</v>
      </c>
      <c r="V3446" s="6">
        <v>2.8776978417266186</v>
      </c>
      <c r="W3446" s="6">
        <v>23.980815347721823</v>
      </c>
      <c r="X3446" s="5">
        <v>123</v>
      </c>
      <c r="Y3446" s="5">
        <v>59</v>
      </c>
      <c r="Z3446" s="5">
        <v>15</v>
      </c>
      <c r="AA3446" s="5">
        <v>51</v>
      </c>
      <c r="AB3446" s="5">
        <v>17</v>
      </c>
      <c r="AC3446" s="5">
        <v>7</v>
      </c>
      <c r="AD3446" s="5">
        <v>72</v>
      </c>
      <c r="AE3446" s="5">
        <v>42</v>
      </c>
      <c r="AF3446" s="5">
        <v>8</v>
      </c>
      <c r="AG3446" s="6">
        <v>19.047619047619047</v>
      </c>
      <c r="AH3446" s="6">
        <v>58.333333333333336</v>
      </c>
      <c r="AI3446" s="6">
        <v>41.176470588235297</v>
      </c>
      <c r="AJ3446" s="6">
        <v>33.333333333333336</v>
      </c>
    </row>
    <row r="3447" spans="1:36" hidden="1" x14ac:dyDescent="0.2">
      <c r="A3447" s="1" t="str">
        <f t="shared" si="53"/>
        <v>LeicesterWhite Other</v>
      </c>
      <c r="B3447" s="3" t="s">
        <v>77</v>
      </c>
      <c r="C3447" s="3" t="s">
        <v>78</v>
      </c>
      <c r="D3447" s="3" t="s">
        <v>705</v>
      </c>
      <c r="E3447" s="5">
        <v>15066</v>
      </c>
      <c r="F3447" s="5">
        <v>2690</v>
      </c>
      <c r="G3447" s="5">
        <v>2947</v>
      </c>
      <c r="H3447" s="5">
        <v>2322</v>
      </c>
      <c r="I3447" s="5">
        <v>4557</v>
      </c>
      <c r="J3447" s="5">
        <v>2512</v>
      </c>
      <c r="K3447" s="5">
        <v>0</v>
      </c>
      <c r="L3447" s="5">
        <v>7247</v>
      </c>
      <c r="M3447" s="5">
        <v>2073</v>
      </c>
      <c r="N3447" s="5">
        <v>1212</v>
      </c>
      <c r="O3447" s="6">
        <v>17.854772335059074</v>
      </c>
      <c r="P3447" s="6">
        <v>19.560600026549846</v>
      </c>
      <c r="Q3447" s="6">
        <v>15.412186379928315</v>
      </c>
      <c r="R3447" s="6">
        <v>30.246913580246915</v>
      </c>
      <c r="S3447" s="6">
        <v>16.673304128501261</v>
      </c>
      <c r="T3447" s="6">
        <v>0</v>
      </c>
      <c r="U3447" s="6">
        <v>48.101685915305985</v>
      </c>
      <c r="V3447" s="6">
        <v>13.759458383114296</v>
      </c>
      <c r="W3447" s="6">
        <v>8.0446037435284747</v>
      </c>
      <c r="X3447" s="5">
        <v>7421</v>
      </c>
      <c r="Y3447" s="5">
        <v>6651</v>
      </c>
      <c r="Z3447" s="5">
        <v>410</v>
      </c>
      <c r="AA3447" s="5">
        <v>1604</v>
      </c>
      <c r="AB3447" s="5">
        <v>1403</v>
      </c>
      <c r="AC3447" s="5">
        <v>93</v>
      </c>
      <c r="AD3447" s="5">
        <v>5817</v>
      </c>
      <c r="AE3447" s="5">
        <v>5248</v>
      </c>
      <c r="AF3447" s="5">
        <v>317</v>
      </c>
      <c r="AG3447" s="6">
        <v>6.0403963414634143</v>
      </c>
      <c r="AH3447" s="6">
        <v>90.218325597386965</v>
      </c>
      <c r="AI3447" s="6">
        <v>6.6286528866714187</v>
      </c>
      <c r="AJ3447" s="6">
        <v>87.468827930174569</v>
      </c>
    </row>
    <row r="3448" spans="1:36" hidden="1" x14ac:dyDescent="0.2">
      <c r="A3448" s="1" t="str">
        <f t="shared" si="53"/>
        <v>LeicesterMixed White and Black Caribbean</v>
      </c>
      <c r="B3448" s="3" t="s">
        <v>77</v>
      </c>
      <c r="C3448" s="3" t="s">
        <v>78</v>
      </c>
      <c r="D3448" s="3" t="s">
        <v>706</v>
      </c>
      <c r="E3448" s="5">
        <v>4691</v>
      </c>
      <c r="F3448" s="5">
        <v>1623</v>
      </c>
      <c r="G3448" s="5">
        <v>1660</v>
      </c>
      <c r="H3448" s="5">
        <v>1354</v>
      </c>
      <c r="I3448" s="5">
        <v>1680</v>
      </c>
      <c r="J3448" s="5">
        <v>1728</v>
      </c>
      <c r="K3448" s="5">
        <v>0</v>
      </c>
      <c r="L3448" s="5">
        <v>2232</v>
      </c>
      <c r="M3448" s="5">
        <v>389</v>
      </c>
      <c r="N3448" s="5">
        <v>844</v>
      </c>
      <c r="O3448" s="6">
        <v>34.598166702195691</v>
      </c>
      <c r="P3448" s="6">
        <v>35.386911106373908</v>
      </c>
      <c r="Q3448" s="6">
        <v>28.863781709656788</v>
      </c>
      <c r="R3448" s="6">
        <v>35.813259432956727</v>
      </c>
      <c r="S3448" s="6">
        <v>36.83649541675549</v>
      </c>
      <c r="T3448" s="6">
        <v>0</v>
      </c>
      <c r="U3448" s="6">
        <v>47.580473246642505</v>
      </c>
      <c r="V3448" s="6">
        <v>8.2924749520358141</v>
      </c>
      <c r="W3448" s="6">
        <v>17.991899381794926</v>
      </c>
      <c r="X3448" s="5">
        <v>1208</v>
      </c>
      <c r="Y3448" s="5">
        <v>949</v>
      </c>
      <c r="Z3448" s="5">
        <v>167</v>
      </c>
      <c r="AA3448" s="5">
        <v>424</v>
      </c>
      <c r="AB3448" s="5">
        <v>307</v>
      </c>
      <c r="AC3448" s="5">
        <v>64</v>
      </c>
      <c r="AD3448" s="5">
        <v>784</v>
      </c>
      <c r="AE3448" s="5">
        <v>642</v>
      </c>
      <c r="AF3448" s="5">
        <v>103</v>
      </c>
      <c r="AG3448" s="6">
        <v>16.043613707165107</v>
      </c>
      <c r="AH3448" s="6">
        <v>81.887755102040813</v>
      </c>
      <c r="AI3448" s="6">
        <v>20.846905537459282</v>
      </c>
      <c r="AJ3448" s="6">
        <v>72.405660377358487</v>
      </c>
    </row>
    <row r="3449" spans="1:36" hidden="1" x14ac:dyDescent="0.2">
      <c r="A3449" s="1" t="str">
        <f t="shared" si="53"/>
        <v>LeicesterMixed White and Black African</v>
      </c>
      <c r="B3449" s="3" t="s">
        <v>77</v>
      </c>
      <c r="C3449" s="3" t="s">
        <v>78</v>
      </c>
      <c r="D3449" s="3" t="s">
        <v>707</v>
      </c>
      <c r="E3449" s="5">
        <v>1161</v>
      </c>
      <c r="F3449" s="5">
        <v>364</v>
      </c>
      <c r="G3449" s="5">
        <v>408</v>
      </c>
      <c r="H3449" s="5">
        <v>300</v>
      </c>
      <c r="I3449" s="5">
        <v>433</v>
      </c>
      <c r="J3449" s="5">
        <v>336</v>
      </c>
      <c r="K3449" s="5">
        <v>0</v>
      </c>
      <c r="L3449" s="5">
        <v>508</v>
      </c>
      <c r="M3449" s="5">
        <v>138</v>
      </c>
      <c r="N3449" s="5">
        <v>147</v>
      </c>
      <c r="O3449" s="6">
        <v>31.352282515073213</v>
      </c>
      <c r="P3449" s="6">
        <v>35.142118863049099</v>
      </c>
      <c r="Q3449" s="6">
        <v>25.839793281653748</v>
      </c>
      <c r="R3449" s="6">
        <v>37.295434969853574</v>
      </c>
      <c r="S3449" s="6">
        <v>28.940568475452196</v>
      </c>
      <c r="T3449" s="6">
        <v>0</v>
      </c>
      <c r="U3449" s="6">
        <v>43.755383290267012</v>
      </c>
      <c r="V3449" s="6">
        <v>11.886304909560723</v>
      </c>
      <c r="W3449" s="6">
        <v>12.661498708010337</v>
      </c>
      <c r="X3449" s="5">
        <v>261</v>
      </c>
      <c r="Y3449" s="5">
        <v>217</v>
      </c>
      <c r="Z3449" s="5">
        <v>52</v>
      </c>
      <c r="AA3449" s="5">
        <v>84</v>
      </c>
      <c r="AB3449" s="5">
        <v>73</v>
      </c>
      <c r="AC3449" s="5">
        <v>16</v>
      </c>
      <c r="AD3449" s="5">
        <v>177</v>
      </c>
      <c r="AE3449" s="5">
        <v>144</v>
      </c>
      <c r="AF3449" s="5">
        <v>36</v>
      </c>
      <c r="AG3449" s="6">
        <v>25</v>
      </c>
      <c r="AH3449" s="6">
        <v>81.355932203389827</v>
      </c>
      <c r="AI3449" s="6">
        <v>21.917808219178081</v>
      </c>
      <c r="AJ3449" s="6">
        <v>86.904761904761898</v>
      </c>
    </row>
    <row r="3450" spans="1:36" hidden="1" x14ac:dyDescent="0.2">
      <c r="A3450" s="1" t="str">
        <f t="shared" si="53"/>
        <v>LeicesterMixed White and Asian</v>
      </c>
      <c r="B3450" s="3" t="s">
        <v>77</v>
      </c>
      <c r="C3450" s="3" t="s">
        <v>78</v>
      </c>
      <c r="D3450" s="3" t="s">
        <v>708</v>
      </c>
      <c r="E3450" s="5">
        <v>3388</v>
      </c>
      <c r="F3450" s="5">
        <v>794</v>
      </c>
      <c r="G3450" s="5">
        <v>903</v>
      </c>
      <c r="H3450" s="5">
        <v>670</v>
      </c>
      <c r="I3450" s="5">
        <v>955</v>
      </c>
      <c r="J3450" s="5">
        <v>725</v>
      </c>
      <c r="K3450" s="5">
        <v>0</v>
      </c>
      <c r="L3450" s="5">
        <v>1199</v>
      </c>
      <c r="M3450" s="5">
        <v>274</v>
      </c>
      <c r="N3450" s="5">
        <v>345</v>
      </c>
      <c r="O3450" s="6">
        <v>23.435655253837073</v>
      </c>
      <c r="P3450" s="6">
        <v>26.652892561983471</v>
      </c>
      <c r="Q3450" s="6">
        <v>19.775678866587956</v>
      </c>
      <c r="R3450" s="6">
        <v>28.187721369539553</v>
      </c>
      <c r="S3450" s="6">
        <v>21.399055489964582</v>
      </c>
      <c r="T3450" s="6">
        <v>0</v>
      </c>
      <c r="U3450" s="6">
        <v>35.38961038961039</v>
      </c>
      <c r="V3450" s="6">
        <v>8.0873671782762688</v>
      </c>
      <c r="W3450" s="6">
        <v>10.182998819362457</v>
      </c>
      <c r="X3450" s="5">
        <v>771</v>
      </c>
      <c r="Y3450" s="5">
        <v>604</v>
      </c>
      <c r="Z3450" s="5">
        <v>87</v>
      </c>
      <c r="AA3450" s="5">
        <v>179</v>
      </c>
      <c r="AB3450" s="5">
        <v>137</v>
      </c>
      <c r="AC3450" s="5">
        <v>25</v>
      </c>
      <c r="AD3450" s="5">
        <v>592</v>
      </c>
      <c r="AE3450" s="5">
        <v>467</v>
      </c>
      <c r="AF3450" s="5">
        <v>62</v>
      </c>
      <c r="AG3450" s="6">
        <v>13.276231263383298</v>
      </c>
      <c r="AH3450" s="6">
        <v>78.88513513513513</v>
      </c>
      <c r="AI3450" s="6">
        <v>18.248175182481752</v>
      </c>
      <c r="AJ3450" s="6">
        <v>76.536312849162016</v>
      </c>
    </row>
    <row r="3451" spans="1:36" hidden="1" x14ac:dyDescent="0.2">
      <c r="A3451" s="1" t="str">
        <f t="shared" si="53"/>
        <v>LeicesterMixed Other</v>
      </c>
      <c r="B3451" s="3" t="s">
        <v>77</v>
      </c>
      <c r="C3451" s="3" t="s">
        <v>78</v>
      </c>
      <c r="D3451" s="3" t="s">
        <v>709</v>
      </c>
      <c r="E3451" s="5">
        <v>2340</v>
      </c>
      <c r="F3451" s="5">
        <v>646</v>
      </c>
      <c r="G3451" s="5">
        <v>717</v>
      </c>
      <c r="H3451" s="5">
        <v>528</v>
      </c>
      <c r="I3451" s="5">
        <v>732</v>
      </c>
      <c r="J3451" s="5">
        <v>535</v>
      </c>
      <c r="K3451" s="5">
        <v>0</v>
      </c>
      <c r="L3451" s="5">
        <v>863</v>
      </c>
      <c r="M3451" s="5">
        <v>251</v>
      </c>
      <c r="N3451" s="5">
        <v>255</v>
      </c>
      <c r="O3451" s="6">
        <v>27.606837606837608</v>
      </c>
      <c r="P3451" s="6">
        <v>30.641025641025642</v>
      </c>
      <c r="Q3451" s="6">
        <v>22.564102564102566</v>
      </c>
      <c r="R3451" s="6">
        <v>31.282051282051281</v>
      </c>
      <c r="S3451" s="6">
        <v>22.863247863247864</v>
      </c>
      <c r="T3451" s="6">
        <v>0</v>
      </c>
      <c r="U3451" s="6">
        <v>36.880341880341881</v>
      </c>
      <c r="V3451" s="6">
        <v>10.726495726495726</v>
      </c>
      <c r="W3451" s="6">
        <v>10.897435897435898</v>
      </c>
      <c r="X3451" s="5">
        <v>587</v>
      </c>
      <c r="Y3451" s="5">
        <v>447</v>
      </c>
      <c r="Z3451" s="5">
        <v>64</v>
      </c>
      <c r="AA3451" s="5">
        <v>150</v>
      </c>
      <c r="AB3451" s="5">
        <v>111</v>
      </c>
      <c r="AC3451" s="5">
        <v>24</v>
      </c>
      <c r="AD3451" s="5">
        <v>437</v>
      </c>
      <c r="AE3451" s="5">
        <v>336</v>
      </c>
      <c r="AF3451" s="5">
        <v>40</v>
      </c>
      <c r="AG3451" s="6">
        <v>11.904761904761905</v>
      </c>
      <c r="AH3451" s="6">
        <v>76.887871853546912</v>
      </c>
      <c r="AI3451" s="6">
        <v>21.621621621621621</v>
      </c>
      <c r="AJ3451" s="6">
        <v>74</v>
      </c>
    </row>
    <row r="3452" spans="1:36" hidden="1" x14ac:dyDescent="0.2">
      <c r="A3452" s="1" t="str">
        <f t="shared" si="53"/>
        <v>LeicesterIndian</v>
      </c>
      <c r="B3452" s="3" t="s">
        <v>77</v>
      </c>
      <c r="C3452" s="3" t="s">
        <v>78</v>
      </c>
      <c r="D3452" s="3" t="s">
        <v>710</v>
      </c>
      <c r="E3452" s="5">
        <v>93335</v>
      </c>
      <c r="F3452" s="5">
        <v>12712</v>
      </c>
      <c r="G3452" s="5">
        <v>23482</v>
      </c>
      <c r="H3452" s="5">
        <v>10437</v>
      </c>
      <c r="I3452" s="5">
        <v>11396</v>
      </c>
      <c r="J3452" s="5">
        <v>11744</v>
      </c>
      <c r="K3452" s="5">
        <v>0</v>
      </c>
      <c r="L3452" s="5">
        <v>13454</v>
      </c>
      <c r="M3452" s="5">
        <v>2946</v>
      </c>
      <c r="N3452" s="5">
        <v>2821</v>
      </c>
      <c r="O3452" s="6">
        <v>13.61975679005732</v>
      </c>
      <c r="P3452" s="6">
        <v>25.158836449349117</v>
      </c>
      <c r="Q3452" s="6">
        <v>11.182300316065785</v>
      </c>
      <c r="R3452" s="6">
        <v>12.20978196817914</v>
      </c>
      <c r="S3452" s="6">
        <v>12.582632452991911</v>
      </c>
      <c r="T3452" s="6">
        <v>0</v>
      </c>
      <c r="U3452" s="6">
        <v>14.414742593882252</v>
      </c>
      <c r="V3452" s="6">
        <v>3.1563722076391492</v>
      </c>
      <c r="W3452" s="6">
        <v>3.0224460277495044</v>
      </c>
      <c r="X3452" s="5">
        <v>33838</v>
      </c>
      <c r="Y3452" s="5">
        <v>27447</v>
      </c>
      <c r="Z3452" s="5">
        <v>2166</v>
      </c>
      <c r="AA3452" s="5">
        <v>4757</v>
      </c>
      <c r="AB3452" s="5">
        <v>3535</v>
      </c>
      <c r="AC3452" s="5">
        <v>323</v>
      </c>
      <c r="AD3452" s="5">
        <v>29081</v>
      </c>
      <c r="AE3452" s="5">
        <v>23912</v>
      </c>
      <c r="AF3452" s="5">
        <v>1843</v>
      </c>
      <c r="AG3452" s="6">
        <v>7.7074272331883575</v>
      </c>
      <c r="AH3452" s="6">
        <v>82.225508063684188</v>
      </c>
      <c r="AI3452" s="6">
        <v>9.1371994342291369</v>
      </c>
      <c r="AJ3452" s="6">
        <v>74.311540887113722</v>
      </c>
    </row>
    <row r="3453" spans="1:36" hidden="1" x14ac:dyDescent="0.2">
      <c r="A3453" s="1" t="str">
        <f t="shared" si="53"/>
        <v>LeicesterPakistani</v>
      </c>
      <c r="B3453" s="3" t="s">
        <v>77</v>
      </c>
      <c r="C3453" s="3" t="s">
        <v>78</v>
      </c>
      <c r="D3453" s="3" t="s">
        <v>711</v>
      </c>
      <c r="E3453" s="5">
        <v>8067</v>
      </c>
      <c r="F3453" s="5">
        <v>1385</v>
      </c>
      <c r="G3453" s="5">
        <v>2493</v>
      </c>
      <c r="H3453" s="5">
        <v>1164</v>
      </c>
      <c r="I3453" s="5">
        <v>1378</v>
      </c>
      <c r="J3453" s="5">
        <v>1034</v>
      </c>
      <c r="K3453" s="5">
        <v>0</v>
      </c>
      <c r="L3453" s="5">
        <v>1271</v>
      </c>
      <c r="M3453" s="5">
        <v>428</v>
      </c>
      <c r="N3453" s="5">
        <v>272</v>
      </c>
      <c r="O3453" s="6">
        <v>17.1687120366927</v>
      </c>
      <c r="P3453" s="6">
        <v>30.903681666046857</v>
      </c>
      <c r="Q3453" s="6">
        <v>14.429155820007438</v>
      </c>
      <c r="R3453" s="6">
        <v>17.081938762861039</v>
      </c>
      <c r="S3453" s="6">
        <v>12.817652163133754</v>
      </c>
      <c r="T3453" s="6">
        <v>0</v>
      </c>
      <c r="U3453" s="6">
        <v>15.755547291434238</v>
      </c>
      <c r="V3453" s="6">
        <v>5.3055658857072023</v>
      </c>
      <c r="W3453" s="6">
        <v>3.3717614974587828</v>
      </c>
      <c r="X3453" s="5">
        <v>2868</v>
      </c>
      <c r="Y3453" s="5">
        <v>1958</v>
      </c>
      <c r="Z3453" s="5">
        <v>210</v>
      </c>
      <c r="AA3453" s="5">
        <v>440</v>
      </c>
      <c r="AB3453" s="5">
        <v>292</v>
      </c>
      <c r="AC3453" s="5">
        <v>47</v>
      </c>
      <c r="AD3453" s="5">
        <v>2428</v>
      </c>
      <c r="AE3453" s="5">
        <v>1666</v>
      </c>
      <c r="AF3453" s="5">
        <v>163</v>
      </c>
      <c r="AG3453" s="6">
        <v>9.78391356542617</v>
      </c>
      <c r="AH3453" s="6">
        <v>68.616144975288307</v>
      </c>
      <c r="AI3453" s="6">
        <v>16.095890410958905</v>
      </c>
      <c r="AJ3453" s="6">
        <v>66.36363636363636</v>
      </c>
    </row>
    <row r="3454" spans="1:36" hidden="1" x14ac:dyDescent="0.2">
      <c r="A3454" s="1" t="str">
        <f t="shared" si="53"/>
        <v>LeicesterBangladeshi</v>
      </c>
      <c r="B3454" s="3" t="s">
        <v>77</v>
      </c>
      <c r="C3454" s="3" t="s">
        <v>78</v>
      </c>
      <c r="D3454" s="3" t="s">
        <v>712</v>
      </c>
      <c r="E3454" s="5">
        <v>3642</v>
      </c>
      <c r="F3454" s="5">
        <v>1199</v>
      </c>
      <c r="G3454" s="5">
        <v>1830</v>
      </c>
      <c r="H3454" s="5">
        <v>515</v>
      </c>
      <c r="I3454" s="5">
        <v>858</v>
      </c>
      <c r="J3454" s="5">
        <v>313</v>
      </c>
      <c r="K3454" s="5">
        <v>0</v>
      </c>
      <c r="L3454" s="5">
        <v>668</v>
      </c>
      <c r="M3454" s="5">
        <v>278</v>
      </c>
      <c r="N3454" s="5">
        <v>97</v>
      </c>
      <c r="O3454" s="6">
        <v>32.921471718835804</v>
      </c>
      <c r="P3454" s="6">
        <v>50.247116968698521</v>
      </c>
      <c r="Q3454" s="6">
        <v>14.14058209774849</v>
      </c>
      <c r="R3454" s="6">
        <v>23.558484349258649</v>
      </c>
      <c r="S3454" s="6">
        <v>8.5941790225151014</v>
      </c>
      <c r="T3454" s="6">
        <v>0</v>
      </c>
      <c r="U3454" s="6">
        <v>18.341570565623282</v>
      </c>
      <c r="V3454" s="6">
        <v>7.6331685886875347</v>
      </c>
      <c r="W3454" s="6">
        <v>2.6633717737506863</v>
      </c>
      <c r="X3454" s="5">
        <v>1308</v>
      </c>
      <c r="Y3454" s="5">
        <v>814</v>
      </c>
      <c r="Z3454" s="5">
        <v>97</v>
      </c>
      <c r="AA3454" s="5">
        <v>199</v>
      </c>
      <c r="AB3454" s="5">
        <v>119</v>
      </c>
      <c r="AC3454" s="5">
        <v>16</v>
      </c>
      <c r="AD3454" s="5">
        <v>1109</v>
      </c>
      <c r="AE3454" s="5">
        <v>695</v>
      </c>
      <c r="AF3454" s="5">
        <v>81</v>
      </c>
      <c r="AG3454" s="6">
        <v>11.654676258992806</v>
      </c>
      <c r="AH3454" s="6">
        <v>62.669071235347161</v>
      </c>
      <c r="AI3454" s="6">
        <v>13.445378151260504</v>
      </c>
      <c r="AJ3454" s="6">
        <v>59.798994974874368</v>
      </c>
    </row>
    <row r="3455" spans="1:36" hidden="1" x14ac:dyDescent="0.2">
      <c r="A3455" s="1" t="str">
        <f t="shared" si="53"/>
        <v>LeicesterChinese</v>
      </c>
      <c r="B3455" s="3" t="s">
        <v>77</v>
      </c>
      <c r="C3455" s="3" t="s">
        <v>78</v>
      </c>
      <c r="D3455" s="3" t="s">
        <v>713</v>
      </c>
      <c r="E3455" s="5">
        <v>4245</v>
      </c>
      <c r="F3455" s="5">
        <v>341</v>
      </c>
      <c r="G3455" s="5">
        <v>387</v>
      </c>
      <c r="H3455" s="5">
        <v>631</v>
      </c>
      <c r="I3455" s="5">
        <v>1940</v>
      </c>
      <c r="J3455" s="5">
        <v>242</v>
      </c>
      <c r="K3455" s="5">
        <v>0</v>
      </c>
      <c r="L3455" s="5">
        <v>2377</v>
      </c>
      <c r="M3455" s="5">
        <v>1347</v>
      </c>
      <c r="N3455" s="5">
        <v>122</v>
      </c>
      <c r="O3455" s="6">
        <v>8.0329799764428742</v>
      </c>
      <c r="P3455" s="6">
        <v>9.1166077738515909</v>
      </c>
      <c r="Q3455" s="6">
        <v>14.864546525323911</v>
      </c>
      <c r="R3455" s="6">
        <v>45.70082449941107</v>
      </c>
      <c r="S3455" s="6">
        <v>5.7008244994110715</v>
      </c>
      <c r="T3455" s="6">
        <v>0</v>
      </c>
      <c r="U3455" s="6">
        <v>55.995288574793875</v>
      </c>
      <c r="V3455" s="6">
        <v>31.731448763250885</v>
      </c>
      <c r="W3455" s="6">
        <v>2.8739693757361602</v>
      </c>
      <c r="X3455" s="5">
        <v>814</v>
      </c>
      <c r="Y3455" s="5">
        <v>696</v>
      </c>
      <c r="Z3455" s="5">
        <v>44</v>
      </c>
      <c r="AA3455" s="5">
        <v>127</v>
      </c>
      <c r="AB3455" s="5">
        <v>107</v>
      </c>
      <c r="AC3455" s="5">
        <v>16</v>
      </c>
      <c r="AD3455" s="5">
        <v>687</v>
      </c>
      <c r="AE3455" s="5">
        <v>589</v>
      </c>
      <c r="AF3455" s="5">
        <v>28</v>
      </c>
      <c r="AG3455" s="6">
        <v>4.7538200339558569</v>
      </c>
      <c r="AH3455" s="6">
        <v>85.735080058224156</v>
      </c>
      <c r="AI3455" s="6">
        <v>14.953271028037383</v>
      </c>
      <c r="AJ3455" s="6">
        <v>84.251968503937007</v>
      </c>
    </row>
    <row r="3456" spans="1:36" hidden="1" x14ac:dyDescent="0.2">
      <c r="A3456" s="1" t="str">
        <f t="shared" si="53"/>
        <v>LeicesterAsian Other</v>
      </c>
      <c r="B3456" s="3" t="s">
        <v>77</v>
      </c>
      <c r="C3456" s="3" t="s">
        <v>78</v>
      </c>
      <c r="D3456" s="3" t="s">
        <v>714</v>
      </c>
      <c r="E3456" s="5">
        <v>13181</v>
      </c>
      <c r="F3456" s="5">
        <v>2525</v>
      </c>
      <c r="G3456" s="5">
        <v>3446</v>
      </c>
      <c r="H3456" s="5">
        <v>2159</v>
      </c>
      <c r="I3456" s="5">
        <v>2757</v>
      </c>
      <c r="J3456" s="5">
        <v>2063</v>
      </c>
      <c r="K3456" s="5">
        <v>0</v>
      </c>
      <c r="L3456" s="5">
        <v>3414</v>
      </c>
      <c r="M3456" s="5">
        <v>837</v>
      </c>
      <c r="N3456" s="5">
        <v>843</v>
      </c>
      <c r="O3456" s="6">
        <v>19.156361429330097</v>
      </c>
      <c r="P3456" s="6">
        <v>26.143691677414459</v>
      </c>
      <c r="Q3456" s="6">
        <v>16.379637356801457</v>
      </c>
      <c r="R3456" s="6">
        <v>20.916470677490327</v>
      </c>
      <c r="S3456" s="6">
        <v>15.651316288597224</v>
      </c>
      <c r="T3456" s="6">
        <v>0</v>
      </c>
      <c r="U3456" s="6">
        <v>25.900917988013049</v>
      </c>
      <c r="V3456" s="6">
        <v>6.3500493134056599</v>
      </c>
      <c r="W3456" s="6">
        <v>6.3955693801684239</v>
      </c>
      <c r="X3456" s="5">
        <v>4909</v>
      </c>
      <c r="Y3456" s="5">
        <v>3814</v>
      </c>
      <c r="Z3456" s="5">
        <v>420</v>
      </c>
      <c r="AA3456" s="5">
        <v>1022</v>
      </c>
      <c r="AB3456" s="5">
        <v>759</v>
      </c>
      <c r="AC3456" s="5">
        <v>83</v>
      </c>
      <c r="AD3456" s="5">
        <v>3887</v>
      </c>
      <c r="AE3456" s="5">
        <v>3055</v>
      </c>
      <c r="AF3456" s="5">
        <v>337</v>
      </c>
      <c r="AG3456" s="6">
        <v>11.031096563011456</v>
      </c>
      <c r="AH3456" s="6">
        <v>78.595317725752508</v>
      </c>
      <c r="AI3456" s="6">
        <v>10.935441370223979</v>
      </c>
      <c r="AJ3456" s="6">
        <v>74.266144814090026</v>
      </c>
    </row>
    <row r="3457" spans="1:36" hidden="1" x14ac:dyDescent="0.2">
      <c r="A3457" s="1" t="str">
        <f t="shared" si="53"/>
        <v>LeicesterBlack African</v>
      </c>
      <c r="B3457" s="3" t="s">
        <v>77</v>
      </c>
      <c r="C3457" s="3" t="s">
        <v>78</v>
      </c>
      <c r="D3457" s="3" t="s">
        <v>715</v>
      </c>
      <c r="E3457" s="5">
        <v>12480</v>
      </c>
      <c r="F3457" s="5">
        <v>5839</v>
      </c>
      <c r="G3457" s="5">
        <v>6256</v>
      </c>
      <c r="H3457" s="5">
        <v>5086</v>
      </c>
      <c r="I3457" s="5">
        <v>6231</v>
      </c>
      <c r="J3457" s="5">
        <v>4423</v>
      </c>
      <c r="K3457" s="5">
        <v>0</v>
      </c>
      <c r="L3457" s="5">
        <v>5777</v>
      </c>
      <c r="M3457" s="5">
        <v>1961</v>
      </c>
      <c r="N3457" s="5">
        <v>2701</v>
      </c>
      <c r="O3457" s="6">
        <v>46.786858974358971</v>
      </c>
      <c r="P3457" s="6">
        <v>50.128205128205131</v>
      </c>
      <c r="Q3457" s="6">
        <v>40.753205128205131</v>
      </c>
      <c r="R3457" s="6">
        <v>49.927884615384613</v>
      </c>
      <c r="S3457" s="6">
        <v>35.440705128205131</v>
      </c>
      <c r="T3457" s="6">
        <v>0</v>
      </c>
      <c r="U3457" s="6">
        <v>46.290064102564102</v>
      </c>
      <c r="V3457" s="6">
        <v>15.713141025641026</v>
      </c>
      <c r="W3457" s="6">
        <v>21.642628205128204</v>
      </c>
      <c r="X3457" s="5">
        <v>4110</v>
      </c>
      <c r="Y3457" s="5">
        <v>3207</v>
      </c>
      <c r="Z3457" s="5">
        <v>625</v>
      </c>
      <c r="AA3457" s="5">
        <v>1904</v>
      </c>
      <c r="AB3457" s="5">
        <v>1481</v>
      </c>
      <c r="AC3457" s="5">
        <v>279</v>
      </c>
      <c r="AD3457" s="5">
        <v>2206</v>
      </c>
      <c r="AE3457" s="5">
        <v>1726</v>
      </c>
      <c r="AF3457" s="5">
        <v>346</v>
      </c>
      <c r="AG3457" s="6">
        <v>20.046349942062573</v>
      </c>
      <c r="AH3457" s="6">
        <v>78.241160471441518</v>
      </c>
      <c r="AI3457" s="6">
        <v>18.838622552329507</v>
      </c>
      <c r="AJ3457" s="6">
        <v>77.783613445378151</v>
      </c>
    </row>
    <row r="3458" spans="1:36" hidden="1" x14ac:dyDescent="0.2">
      <c r="A3458" s="1" t="str">
        <f t="shared" ref="A3458:A3521" si="54">C3458&amp;D3458</f>
        <v>LeicesterBlack Caribbean</v>
      </c>
      <c r="B3458" s="3" t="s">
        <v>77</v>
      </c>
      <c r="C3458" s="3" t="s">
        <v>78</v>
      </c>
      <c r="D3458" s="3" t="s">
        <v>716</v>
      </c>
      <c r="E3458" s="5">
        <v>4790</v>
      </c>
      <c r="F3458" s="5">
        <v>1666</v>
      </c>
      <c r="G3458" s="5">
        <v>1873</v>
      </c>
      <c r="H3458" s="5">
        <v>1422</v>
      </c>
      <c r="I3458" s="5">
        <v>1820</v>
      </c>
      <c r="J3458" s="5">
        <v>1225</v>
      </c>
      <c r="K3458" s="5">
        <v>0</v>
      </c>
      <c r="L3458" s="5">
        <v>1765</v>
      </c>
      <c r="M3458" s="5">
        <v>443</v>
      </c>
      <c r="N3458" s="5">
        <v>638</v>
      </c>
      <c r="O3458" s="6">
        <v>34.780793319415451</v>
      </c>
      <c r="P3458" s="6">
        <v>39.102296450939455</v>
      </c>
      <c r="Q3458" s="6">
        <v>29.686847599164928</v>
      </c>
      <c r="R3458" s="6">
        <v>37.995824634655534</v>
      </c>
      <c r="S3458" s="6">
        <v>25.5741127348643</v>
      </c>
      <c r="T3458" s="6">
        <v>0</v>
      </c>
      <c r="U3458" s="6">
        <v>36.847599164926933</v>
      </c>
      <c r="V3458" s="6">
        <v>9.2484342379958253</v>
      </c>
      <c r="W3458" s="6">
        <v>13.319415448851775</v>
      </c>
      <c r="X3458" s="5">
        <v>1612</v>
      </c>
      <c r="Y3458" s="5">
        <v>1386</v>
      </c>
      <c r="Z3458" s="5">
        <v>217</v>
      </c>
      <c r="AA3458" s="5">
        <v>516</v>
      </c>
      <c r="AB3458" s="5">
        <v>424</v>
      </c>
      <c r="AC3458" s="5">
        <v>77</v>
      </c>
      <c r="AD3458" s="5">
        <v>1096</v>
      </c>
      <c r="AE3458" s="5">
        <v>962</v>
      </c>
      <c r="AF3458" s="5">
        <v>140</v>
      </c>
      <c r="AG3458" s="6">
        <v>14.553014553014552</v>
      </c>
      <c r="AH3458" s="6">
        <v>87.773722627737229</v>
      </c>
      <c r="AI3458" s="6">
        <v>18.160377358490567</v>
      </c>
      <c r="AJ3458" s="6">
        <v>82.170542635658919</v>
      </c>
    </row>
    <row r="3459" spans="1:36" hidden="1" x14ac:dyDescent="0.2">
      <c r="A3459" s="1" t="str">
        <f t="shared" si="54"/>
        <v>LeicesterBlack Other</v>
      </c>
      <c r="B3459" s="3" t="s">
        <v>77</v>
      </c>
      <c r="C3459" s="3" t="s">
        <v>78</v>
      </c>
      <c r="D3459" s="3" t="s">
        <v>717</v>
      </c>
      <c r="E3459" s="5">
        <v>3315</v>
      </c>
      <c r="F3459" s="5">
        <v>1656</v>
      </c>
      <c r="G3459" s="5">
        <v>1885</v>
      </c>
      <c r="H3459" s="5">
        <v>1379</v>
      </c>
      <c r="I3459" s="5">
        <v>1504</v>
      </c>
      <c r="J3459" s="5">
        <v>935</v>
      </c>
      <c r="K3459" s="5">
        <v>0</v>
      </c>
      <c r="L3459" s="5">
        <v>1169</v>
      </c>
      <c r="M3459" s="5">
        <v>627</v>
      </c>
      <c r="N3459" s="5">
        <v>556</v>
      </c>
      <c r="O3459" s="6">
        <v>49.95475113122172</v>
      </c>
      <c r="P3459" s="6">
        <v>56.862745098039213</v>
      </c>
      <c r="Q3459" s="6">
        <v>41.598793363499247</v>
      </c>
      <c r="R3459" s="6">
        <v>45.36953242835596</v>
      </c>
      <c r="S3459" s="6">
        <v>28.205128205128204</v>
      </c>
      <c r="T3459" s="6">
        <v>0</v>
      </c>
      <c r="U3459" s="6">
        <v>35.263951734539972</v>
      </c>
      <c r="V3459" s="6">
        <v>18.914027149321267</v>
      </c>
      <c r="W3459" s="6">
        <v>16.772247360482655</v>
      </c>
      <c r="X3459" s="5">
        <v>921</v>
      </c>
      <c r="Y3459" s="5">
        <v>629</v>
      </c>
      <c r="Z3459" s="5">
        <v>153</v>
      </c>
      <c r="AA3459" s="5">
        <v>380</v>
      </c>
      <c r="AB3459" s="5">
        <v>238</v>
      </c>
      <c r="AC3459" s="5">
        <v>64</v>
      </c>
      <c r="AD3459" s="5">
        <v>541</v>
      </c>
      <c r="AE3459" s="5">
        <v>391</v>
      </c>
      <c r="AF3459" s="5">
        <v>89</v>
      </c>
      <c r="AG3459" s="6">
        <v>22.762148337595907</v>
      </c>
      <c r="AH3459" s="6">
        <v>72.273567467652498</v>
      </c>
      <c r="AI3459" s="6">
        <v>26.890756302521009</v>
      </c>
      <c r="AJ3459" s="6">
        <v>62.631578947368418</v>
      </c>
    </row>
    <row r="3460" spans="1:36" hidden="1" x14ac:dyDescent="0.2">
      <c r="A3460" s="1" t="str">
        <f t="shared" si="54"/>
        <v>LeicesterArab</v>
      </c>
      <c r="B3460" s="3" t="s">
        <v>77</v>
      </c>
      <c r="C3460" s="3" t="s">
        <v>78</v>
      </c>
      <c r="D3460" s="3" t="s">
        <v>699</v>
      </c>
      <c r="E3460" s="5">
        <v>3311</v>
      </c>
      <c r="F3460" s="5">
        <v>468</v>
      </c>
      <c r="G3460" s="5">
        <v>661</v>
      </c>
      <c r="H3460" s="5">
        <v>341</v>
      </c>
      <c r="I3460" s="5">
        <v>998</v>
      </c>
      <c r="J3460" s="5">
        <v>293</v>
      </c>
      <c r="K3460" s="5">
        <v>0</v>
      </c>
      <c r="L3460" s="5">
        <v>1363</v>
      </c>
      <c r="M3460" s="5">
        <v>621</v>
      </c>
      <c r="N3460" s="5">
        <v>123</v>
      </c>
      <c r="O3460" s="6">
        <v>14.134702506795531</v>
      </c>
      <c r="P3460" s="6">
        <v>19.963757173059498</v>
      </c>
      <c r="Q3460" s="6">
        <v>10.299003322259136</v>
      </c>
      <c r="R3460" s="6">
        <v>30.14195107218363</v>
      </c>
      <c r="S3460" s="6">
        <v>8.8492902446390822</v>
      </c>
      <c r="T3460" s="6">
        <v>0</v>
      </c>
      <c r="U3460" s="6">
        <v>41.165810933252793</v>
      </c>
      <c r="V3460" s="6">
        <v>18.755662941709453</v>
      </c>
      <c r="W3460" s="6">
        <v>3.7148897614013894</v>
      </c>
      <c r="X3460" s="5">
        <v>770</v>
      </c>
      <c r="Y3460" s="5">
        <v>455</v>
      </c>
      <c r="Z3460" s="5">
        <v>114</v>
      </c>
      <c r="AA3460" s="5">
        <v>101</v>
      </c>
      <c r="AB3460" s="5">
        <v>51</v>
      </c>
      <c r="AC3460" s="5">
        <v>8</v>
      </c>
      <c r="AD3460" s="5">
        <v>669</v>
      </c>
      <c r="AE3460" s="5">
        <v>404</v>
      </c>
      <c r="AF3460" s="5">
        <v>106</v>
      </c>
      <c r="AG3460" s="6">
        <v>26.237623762376238</v>
      </c>
      <c r="AH3460" s="6">
        <v>60.388639760837073</v>
      </c>
      <c r="AI3460" s="6">
        <v>15.686274509803921</v>
      </c>
      <c r="AJ3460" s="6">
        <v>50.495049504950494</v>
      </c>
    </row>
    <row r="3461" spans="1:36" hidden="1" x14ac:dyDescent="0.2">
      <c r="A3461" s="1" t="str">
        <f t="shared" si="54"/>
        <v>LeicesterOther</v>
      </c>
      <c r="B3461" s="3" t="s">
        <v>77</v>
      </c>
      <c r="C3461" s="3" t="s">
        <v>78</v>
      </c>
      <c r="D3461" s="3" t="s">
        <v>718</v>
      </c>
      <c r="E3461" s="5">
        <v>5257</v>
      </c>
      <c r="F3461" s="5">
        <v>1172</v>
      </c>
      <c r="G3461" s="5">
        <v>1368</v>
      </c>
      <c r="H3461" s="5">
        <v>1052</v>
      </c>
      <c r="I3461" s="5">
        <v>1379</v>
      </c>
      <c r="J3461" s="5">
        <v>947</v>
      </c>
      <c r="K3461" s="5">
        <v>0</v>
      </c>
      <c r="L3461" s="5">
        <v>1561</v>
      </c>
      <c r="M3461" s="5">
        <v>401</v>
      </c>
      <c r="N3461" s="5">
        <v>504</v>
      </c>
      <c r="O3461" s="6">
        <v>22.294084078371696</v>
      </c>
      <c r="P3461" s="6">
        <v>26.022446262126689</v>
      </c>
      <c r="Q3461" s="6">
        <v>20.011413353623741</v>
      </c>
      <c r="R3461" s="6">
        <v>26.231691078561916</v>
      </c>
      <c r="S3461" s="6">
        <v>18.014076469469281</v>
      </c>
      <c r="T3461" s="6">
        <v>0</v>
      </c>
      <c r="U3461" s="6">
        <v>29.693741677762983</v>
      </c>
      <c r="V3461" s="6">
        <v>7.6279246718660829</v>
      </c>
      <c r="W3461" s="6">
        <v>9.5872170439414113</v>
      </c>
      <c r="X3461" s="5">
        <v>2315</v>
      </c>
      <c r="Y3461" s="5">
        <v>1839</v>
      </c>
      <c r="Z3461" s="5">
        <v>357</v>
      </c>
      <c r="AA3461" s="5">
        <v>682</v>
      </c>
      <c r="AB3461" s="5">
        <v>498</v>
      </c>
      <c r="AC3461" s="5">
        <v>144</v>
      </c>
      <c r="AD3461" s="5">
        <v>1633</v>
      </c>
      <c r="AE3461" s="5">
        <v>1341</v>
      </c>
      <c r="AF3461" s="5">
        <v>213</v>
      </c>
      <c r="AG3461" s="6">
        <v>15.883668903803132</v>
      </c>
      <c r="AH3461" s="6">
        <v>82.118799755052052</v>
      </c>
      <c r="AI3461" s="6">
        <v>28.91566265060241</v>
      </c>
      <c r="AJ3461" s="6">
        <v>73.020527859237532</v>
      </c>
    </row>
    <row r="3462" spans="1:36" x14ac:dyDescent="0.2">
      <c r="A3462" s="1" t="str">
        <f t="shared" si="54"/>
        <v>LewesAll people</v>
      </c>
      <c r="B3462" s="3" t="s">
        <v>235</v>
      </c>
      <c r="C3462" s="3" t="s">
        <v>236</v>
      </c>
      <c r="D3462" s="3" t="s">
        <v>700</v>
      </c>
      <c r="E3462" s="5">
        <v>97502</v>
      </c>
      <c r="F3462" s="5">
        <v>0</v>
      </c>
      <c r="G3462" s="5">
        <v>0</v>
      </c>
      <c r="H3462" s="5">
        <v>0</v>
      </c>
      <c r="I3462" s="5">
        <v>0</v>
      </c>
      <c r="J3462" s="5">
        <v>3514</v>
      </c>
      <c r="K3462" s="5">
        <v>12808</v>
      </c>
      <c r="L3462" s="5">
        <v>1469</v>
      </c>
      <c r="M3462" s="5">
        <v>0</v>
      </c>
      <c r="N3462" s="5">
        <v>0</v>
      </c>
      <c r="O3462" s="6">
        <v>0</v>
      </c>
      <c r="P3462" s="6">
        <v>0</v>
      </c>
      <c r="Q3462" s="6">
        <v>0</v>
      </c>
      <c r="R3462" s="6">
        <v>0</v>
      </c>
      <c r="S3462" s="6">
        <v>3.604028635310045</v>
      </c>
      <c r="T3462" s="6">
        <v>13.136140797111855</v>
      </c>
      <c r="U3462" s="6">
        <v>1.5066357613177166</v>
      </c>
      <c r="V3462" s="6">
        <v>0</v>
      </c>
      <c r="W3462" s="6">
        <v>0</v>
      </c>
      <c r="X3462" s="5">
        <v>28410</v>
      </c>
      <c r="Y3462" s="5">
        <v>24792</v>
      </c>
      <c r="Z3462" s="5">
        <v>1096</v>
      </c>
      <c r="AA3462" s="5">
        <v>0</v>
      </c>
      <c r="AB3462" s="5">
        <v>0</v>
      </c>
      <c r="AC3462" s="5">
        <v>0</v>
      </c>
      <c r="AD3462" s="5">
        <v>28410</v>
      </c>
      <c r="AE3462" s="5">
        <v>24792</v>
      </c>
      <c r="AF3462" s="5">
        <v>1096</v>
      </c>
      <c r="AG3462" s="6">
        <v>4.4207808970635689</v>
      </c>
      <c r="AH3462" s="6">
        <v>87.265047518479406</v>
      </c>
      <c r="AI3462" s="3"/>
      <c r="AJ3462" s="3"/>
    </row>
    <row r="3463" spans="1:36" hidden="1" x14ac:dyDescent="0.2">
      <c r="A3463" s="1" t="str">
        <f t="shared" si="54"/>
        <v>LewesWhite British</v>
      </c>
      <c r="B3463" s="3" t="s">
        <v>235</v>
      </c>
      <c r="C3463" s="3" t="s">
        <v>236</v>
      </c>
      <c r="D3463" s="3" t="s">
        <v>701</v>
      </c>
      <c r="E3463" s="5">
        <v>90218</v>
      </c>
      <c r="F3463" s="5">
        <v>0</v>
      </c>
      <c r="G3463" s="5">
        <v>0</v>
      </c>
      <c r="H3463" s="5">
        <v>0</v>
      </c>
      <c r="I3463" s="5">
        <v>0</v>
      </c>
      <c r="J3463" s="5">
        <v>3238</v>
      </c>
      <c r="K3463" s="5">
        <v>11933</v>
      </c>
      <c r="L3463" s="5">
        <v>1334</v>
      </c>
      <c r="M3463" s="5">
        <v>0</v>
      </c>
      <c r="N3463" s="5">
        <v>0</v>
      </c>
      <c r="O3463" s="6">
        <v>0</v>
      </c>
      <c r="P3463" s="6">
        <v>0</v>
      </c>
      <c r="Q3463" s="6">
        <v>0</v>
      </c>
      <c r="R3463" s="6">
        <v>0</v>
      </c>
      <c r="S3463" s="6">
        <v>3.5890842182269616</v>
      </c>
      <c r="T3463" s="6">
        <v>13.226850517635063</v>
      </c>
      <c r="U3463" s="6">
        <v>1.4786406260391496</v>
      </c>
      <c r="V3463" s="6">
        <v>0</v>
      </c>
      <c r="W3463" s="6">
        <v>0</v>
      </c>
      <c r="X3463" s="5">
        <v>25487</v>
      </c>
      <c r="Y3463" s="5">
        <v>22255</v>
      </c>
      <c r="Z3463" s="5">
        <v>967</v>
      </c>
      <c r="AA3463" s="5">
        <v>0</v>
      </c>
      <c r="AB3463" s="5">
        <v>0</v>
      </c>
      <c r="AC3463" s="5">
        <v>0</v>
      </c>
      <c r="AD3463" s="5">
        <v>25487</v>
      </c>
      <c r="AE3463" s="5">
        <v>22255</v>
      </c>
      <c r="AF3463" s="5">
        <v>967</v>
      </c>
      <c r="AG3463" s="6">
        <v>4.3450909907885871</v>
      </c>
      <c r="AH3463" s="6">
        <v>87.319025385490647</v>
      </c>
      <c r="AI3463" s="3"/>
      <c r="AJ3463" s="3"/>
    </row>
    <row r="3464" spans="1:36" hidden="1" x14ac:dyDescent="0.2">
      <c r="A3464" s="1" t="str">
        <f t="shared" si="54"/>
        <v>LewesMinorities - all other than White British</v>
      </c>
      <c r="B3464" s="3" t="s">
        <v>235</v>
      </c>
      <c r="C3464" s="3" t="s">
        <v>236</v>
      </c>
      <c r="D3464" s="3" t="s">
        <v>702</v>
      </c>
      <c r="E3464" s="5">
        <v>7284</v>
      </c>
      <c r="F3464" s="5">
        <v>0</v>
      </c>
      <c r="G3464" s="5">
        <v>0</v>
      </c>
      <c r="H3464" s="5">
        <v>0</v>
      </c>
      <c r="I3464" s="5">
        <v>0</v>
      </c>
      <c r="J3464" s="5">
        <v>276</v>
      </c>
      <c r="K3464" s="5">
        <v>875</v>
      </c>
      <c r="L3464" s="5">
        <v>135</v>
      </c>
      <c r="M3464" s="5">
        <v>0</v>
      </c>
      <c r="N3464" s="5">
        <v>0</v>
      </c>
      <c r="O3464" s="6">
        <v>0</v>
      </c>
      <c r="P3464" s="6">
        <v>0</v>
      </c>
      <c r="Q3464" s="6">
        <v>0</v>
      </c>
      <c r="R3464" s="6">
        <v>0</v>
      </c>
      <c r="S3464" s="6">
        <v>3.7891268533772653</v>
      </c>
      <c r="T3464" s="6">
        <v>12.012630422844591</v>
      </c>
      <c r="U3464" s="6">
        <v>1.8533772652388798</v>
      </c>
      <c r="V3464" s="6">
        <v>0</v>
      </c>
      <c r="W3464" s="6">
        <v>0</v>
      </c>
      <c r="X3464" s="5">
        <v>2923</v>
      </c>
      <c r="Y3464" s="5">
        <v>2537</v>
      </c>
      <c r="Z3464" s="5">
        <v>129</v>
      </c>
      <c r="AA3464" s="5">
        <v>0</v>
      </c>
      <c r="AB3464" s="5">
        <v>0</v>
      </c>
      <c r="AC3464" s="5">
        <v>0</v>
      </c>
      <c r="AD3464" s="5">
        <v>2923</v>
      </c>
      <c r="AE3464" s="5">
        <v>2537</v>
      </c>
      <c r="AF3464" s="5">
        <v>129</v>
      </c>
      <c r="AG3464" s="6">
        <v>5.0847457627118642</v>
      </c>
      <c r="AH3464" s="6">
        <v>86.794389326034889</v>
      </c>
      <c r="AI3464" s="3"/>
      <c r="AJ3464" s="3"/>
    </row>
    <row r="3465" spans="1:36" hidden="1" x14ac:dyDescent="0.2">
      <c r="A3465" s="1" t="str">
        <f t="shared" si="54"/>
        <v>LewesWhite Irish</v>
      </c>
      <c r="B3465" s="3" t="s">
        <v>235</v>
      </c>
      <c r="C3465" s="3" t="s">
        <v>236</v>
      </c>
      <c r="D3465" s="3" t="s">
        <v>703</v>
      </c>
      <c r="E3465" s="5">
        <v>757</v>
      </c>
      <c r="F3465" s="5">
        <v>0</v>
      </c>
      <c r="G3465" s="5">
        <v>0</v>
      </c>
      <c r="H3465" s="5">
        <v>0</v>
      </c>
      <c r="I3465" s="5">
        <v>0</v>
      </c>
      <c r="J3465" s="5">
        <v>18</v>
      </c>
      <c r="K3465" s="5">
        <v>81</v>
      </c>
      <c r="L3465" s="5">
        <v>9</v>
      </c>
      <c r="M3465" s="5">
        <v>0</v>
      </c>
      <c r="N3465" s="5">
        <v>0</v>
      </c>
      <c r="O3465" s="6">
        <v>0</v>
      </c>
      <c r="P3465" s="6">
        <v>0</v>
      </c>
      <c r="Q3465" s="6">
        <v>0</v>
      </c>
      <c r="R3465" s="6">
        <v>0</v>
      </c>
      <c r="S3465" s="6">
        <v>2.3778071334214004</v>
      </c>
      <c r="T3465" s="6">
        <v>10.700132100396301</v>
      </c>
      <c r="U3465" s="6">
        <v>1.1889035667107002</v>
      </c>
      <c r="V3465" s="6">
        <v>0</v>
      </c>
      <c r="W3465" s="6">
        <v>0</v>
      </c>
      <c r="X3465" s="5">
        <v>226</v>
      </c>
      <c r="Y3465" s="5">
        <v>190</v>
      </c>
      <c r="Z3465" s="5">
        <v>14</v>
      </c>
      <c r="AA3465" s="5">
        <v>0</v>
      </c>
      <c r="AB3465" s="5">
        <v>0</v>
      </c>
      <c r="AC3465" s="5">
        <v>0</v>
      </c>
      <c r="AD3465" s="5">
        <v>226</v>
      </c>
      <c r="AE3465" s="5">
        <v>190</v>
      </c>
      <c r="AF3465" s="5">
        <v>14</v>
      </c>
      <c r="AG3465" s="6">
        <v>7.3684210526315788</v>
      </c>
      <c r="AH3465" s="6">
        <v>84.070796460176993</v>
      </c>
      <c r="AI3465" s="3"/>
      <c r="AJ3465" s="3"/>
    </row>
    <row r="3466" spans="1:36" hidden="1" x14ac:dyDescent="0.2">
      <c r="A3466" s="1" t="str">
        <f t="shared" si="54"/>
        <v>LewesWhite Gyspy or Irish Traveller</v>
      </c>
      <c r="B3466" s="3" t="s">
        <v>235</v>
      </c>
      <c r="C3466" s="3" t="s">
        <v>236</v>
      </c>
      <c r="D3466" s="3" t="s">
        <v>704</v>
      </c>
      <c r="E3466" s="5">
        <v>97</v>
      </c>
      <c r="F3466" s="5">
        <v>0</v>
      </c>
      <c r="G3466" s="5">
        <v>0</v>
      </c>
      <c r="H3466" s="5">
        <v>0</v>
      </c>
      <c r="I3466" s="5">
        <v>0</v>
      </c>
      <c r="J3466" s="5">
        <v>8</v>
      </c>
      <c r="K3466" s="5">
        <v>20</v>
      </c>
      <c r="L3466" s="5">
        <v>2</v>
      </c>
      <c r="M3466" s="5">
        <v>0</v>
      </c>
      <c r="N3466" s="5">
        <v>0</v>
      </c>
      <c r="O3466" s="6">
        <v>0</v>
      </c>
      <c r="P3466" s="6">
        <v>0</v>
      </c>
      <c r="Q3466" s="6">
        <v>0</v>
      </c>
      <c r="R3466" s="6">
        <v>0</v>
      </c>
      <c r="S3466" s="6">
        <v>8.2474226804123703</v>
      </c>
      <c r="T3466" s="6">
        <v>20.618556701030929</v>
      </c>
      <c r="U3466" s="6">
        <v>2.0618556701030926</v>
      </c>
      <c r="V3466" s="6">
        <v>0</v>
      </c>
      <c r="W3466" s="6">
        <v>0</v>
      </c>
      <c r="X3466" s="5">
        <v>34</v>
      </c>
      <c r="Y3466" s="5">
        <v>19</v>
      </c>
      <c r="Z3466" s="5">
        <v>3</v>
      </c>
      <c r="AA3466" s="5">
        <v>0</v>
      </c>
      <c r="AB3466" s="5">
        <v>0</v>
      </c>
      <c r="AC3466" s="5">
        <v>0</v>
      </c>
      <c r="AD3466" s="5">
        <v>34</v>
      </c>
      <c r="AE3466" s="5">
        <v>19</v>
      </c>
      <c r="AF3466" s="5">
        <v>3</v>
      </c>
      <c r="AG3466" s="6">
        <v>15.789473684210526</v>
      </c>
      <c r="AH3466" s="6">
        <v>55.882352941176471</v>
      </c>
      <c r="AI3466" s="3"/>
      <c r="AJ3466" s="3"/>
    </row>
    <row r="3467" spans="1:36" hidden="1" x14ac:dyDescent="0.2">
      <c r="A3467" s="1" t="str">
        <f t="shared" si="54"/>
        <v>LewesWhite Other</v>
      </c>
      <c r="B3467" s="3" t="s">
        <v>235</v>
      </c>
      <c r="C3467" s="3" t="s">
        <v>236</v>
      </c>
      <c r="D3467" s="3" t="s">
        <v>705</v>
      </c>
      <c r="E3467" s="5">
        <v>3087</v>
      </c>
      <c r="F3467" s="5">
        <v>0</v>
      </c>
      <c r="G3467" s="5">
        <v>0</v>
      </c>
      <c r="H3467" s="5">
        <v>0</v>
      </c>
      <c r="I3467" s="5">
        <v>0</v>
      </c>
      <c r="J3467" s="5">
        <v>102</v>
      </c>
      <c r="K3467" s="5">
        <v>400</v>
      </c>
      <c r="L3467" s="5">
        <v>76</v>
      </c>
      <c r="M3467" s="5">
        <v>0</v>
      </c>
      <c r="N3467" s="5">
        <v>0</v>
      </c>
      <c r="O3467" s="6">
        <v>0</v>
      </c>
      <c r="P3467" s="6">
        <v>0</v>
      </c>
      <c r="Q3467" s="6">
        <v>0</v>
      </c>
      <c r="R3467" s="6">
        <v>0</v>
      </c>
      <c r="S3467" s="6">
        <v>3.3041788143828961</v>
      </c>
      <c r="T3467" s="6">
        <v>12.957563977972141</v>
      </c>
      <c r="U3467" s="6">
        <v>2.4619371558147067</v>
      </c>
      <c r="V3467" s="6">
        <v>0</v>
      </c>
      <c r="W3467" s="6">
        <v>0</v>
      </c>
      <c r="X3467" s="5">
        <v>1449</v>
      </c>
      <c r="Y3467" s="5">
        <v>1305</v>
      </c>
      <c r="Z3467" s="5">
        <v>52</v>
      </c>
      <c r="AA3467" s="5">
        <v>0</v>
      </c>
      <c r="AB3467" s="5">
        <v>0</v>
      </c>
      <c r="AC3467" s="5">
        <v>0</v>
      </c>
      <c r="AD3467" s="5">
        <v>1449</v>
      </c>
      <c r="AE3467" s="5">
        <v>1305</v>
      </c>
      <c r="AF3467" s="5">
        <v>52</v>
      </c>
      <c r="AG3467" s="6">
        <v>3.9846743295019156</v>
      </c>
      <c r="AH3467" s="6">
        <v>90.062111801242239</v>
      </c>
      <c r="AI3467" s="3"/>
      <c r="AJ3467" s="3"/>
    </row>
    <row r="3468" spans="1:36" hidden="1" x14ac:dyDescent="0.2">
      <c r="A3468" s="1" t="str">
        <f t="shared" si="54"/>
        <v>LewesMixed White and Black Caribbean</v>
      </c>
      <c r="B3468" s="3" t="s">
        <v>235</v>
      </c>
      <c r="C3468" s="3" t="s">
        <v>236</v>
      </c>
      <c r="D3468" s="3" t="s">
        <v>706</v>
      </c>
      <c r="E3468" s="5">
        <v>325</v>
      </c>
      <c r="F3468" s="5">
        <v>0</v>
      </c>
      <c r="G3468" s="5">
        <v>0</v>
      </c>
      <c r="H3468" s="5">
        <v>0</v>
      </c>
      <c r="I3468" s="5">
        <v>0</v>
      </c>
      <c r="J3468" s="5">
        <v>18</v>
      </c>
      <c r="K3468" s="5">
        <v>38</v>
      </c>
      <c r="L3468" s="5">
        <v>7</v>
      </c>
      <c r="M3468" s="5">
        <v>0</v>
      </c>
      <c r="N3468" s="5">
        <v>0</v>
      </c>
      <c r="O3468" s="6">
        <v>0</v>
      </c>
      <c r="P3468" s="6">
        <v>0</v>
      </c>
      <c r="Q3468" s="6">
        <v>0</v>
      </c>
      <c r="R3468" s="6">
        <v>0</v>
      </c>
      <c r="S3468" s="6">
        <v>5.5384615384615383</v>
      </c>
      <c r="T3468" s="6">
        <v>11.692307692307692</v>
      </c>
      <c r="U3468" s="6">
        <v>2.1538461538461537</v>
      </c>
      <c r="V3468" s="6">
        <v>0</v>
      </c>
      <c r="W3468" s="6">
        <v>0</v>
      </c>
      <c r="X3468" s="5">
        <v>87</v>
      </c>
      <c r="Y3468" s="5">
        <v>65</v>
      </c>
      <c r="Z3468" s="5">
        <v>6</v>
      </c>
      <c r="AA3468" s="5">
        <v>0</v>
      </c>
      <c r="AB3468" s="5">
        <v>0</v>
      </c>
      <c r="AC3468" s="5">
        <v>0</v>
      </c>
      <c r="AD3468" s="5">
        <v>87</v>
      </c>
      <c r="AE3468" s="5">
        <v>65</v>
      </c>
      <c r="AF3468" s="5">
        <v>6</v>
      </c>
      <c r="AG3468" s="6">
        <v>9.2307692307692299</v>
      </c>
      <c r="AH3468" s="6">
        <v>74.712643678160916</v>
      </c>
      <c r="AI3468" s="3"/>
      <c r="AJ3468" s="3"/>
    </row>
    <row r="3469" spans="1:36" hidden="1" x14ac:dyDescent="0.2">
      <c r="A3469" s="1" t="str">
        <f t="shared" si="54"/>
        <v>LewesMixed White and Black African</v>
      </c>
      <c r="B3469" s="3" t="s">
        <v>235</v>
      </c>
      <c r="C3469" s="3" t="s">
        <v>236</v>
      </c>
      <c r="D3469" s="3" t="s">
        <v>707</v>
      </c>
      <c r="E3469" s="5">
        <v>155</v>
      </c>
      <c r="F3469" s="5">
        <v>0</v>
      </c>
      <c r="G3469" s="5">
        <v>0</v>
      </c>
      <c r="H3469" s="5">
        <v>0</v>
      </c>
      <c r="I3469" s="5">
        <v>0</v>
      </c>
      <c r="J3469" s="5">
        <v>1</v>
      </c>
      <c r="K3469" s="5">
        <v>11</v>
      </c>
      <c r="L3469" s="5">
        <v>6</v>
      </c>
      <c r="M3469" s="5">
        <v>0</v>
      </c>
      <c r="N3469" s="5">
        <v>0</v>
      </c>
      <c r="O3469" s="6">
        <v>0</v>
      </c>
      <c r="P3469" s="6">
        <v>0</v>
      </c>
      <c r="Q3469" s="6">
        <v>0</v>
      </c>
      <c r="R3469" s="6">
        <v>0</v>
      </c>
      <c r="S3469" s="6">
        <v>0.64516129032258063</v>
      </c>
      <c r="T3469" s="6">
        <v>7.096774193548387</v>
      </c>
      <c r="U3469" s="6">
        <v>3.870967741935484</v>
      </c>
      <c r="V3469" s="6">
        <v>0</v>
      </c>
      <c r="W3469" s="6">
        <v>0</v>
      </c>
      <c r="X3469" s="5">
        <v>29</v>
      </c>
      <c r="Y3469" s="5">
        <v>24</v>
      </c>
      <c r="Z3469" s="5">
        <v>1</v>
      </c>
      <c r="AA3469" s="5">
        <v>0</v>
      </c>
      <c r="AB3469" s="5">
        <v>0</v>
      </c>
      <c r="AC3469" s="5">
        <v>0</v>
      </c>
      <c r="AD3469" s="5">
        <v>29</v>
      </c>
      <c r="AE3469" s="5">
        <v>24</v>
      </c>
      <c r="AF3469" s="5">
        <v>1</v>
      </c>
      <c r="AG3469" s="6">
        <v>4.166666666666667</v>
      </c>
      <c r="AH3469" s="6">
        <v>82.758620689655174</v>
      </c>
      <c r="AI3469" s="3"/>
      <c r="AJ3469" s="3"/>
    </row>
    <row r="3470" spans="1:36" hidden="1" x14ac:dyDescent="0.2">
      <c r="A3470" s="1" t="str">
        <f t="shared" si="54"/>
        <v>LewesMixed White and Asian</v>
      </c>
      <c r="B3470" s="3" t="s">
        <v>235</v>
      </c>
      <c r="C3470" s="3" t="s">
        <v>236</v>
      </c>
      <c r="D3470" s="3" t="s">
        <v>708</v>
      </c>
      <c r="E3470" s="5">
        <v>460</v>
      </c>
      <c r="F3470" s="5">
        <v>0</v>
      </c>
      <c r="G3470" s="5">
        <v>0</v>
      </c>
      <c r="H3470" s="5">
        <v>0</v>
      </c>
      <c r="I3470" s="5">
        <v>0</v>
      </c>
      <c r="J3470" s="5">
        <v>24</v>
      </c>
      <c r="K3470" s="5">
        <v>72</v>
      </c>
      <c r="L3470" s="5">
        <v>10</v>
      </c>
      <c r="M3470" s="5">
        <v>0</v>
      </c>
      <c r="N3470" s="5">
        <v>0</v>
      </c>
      <c r="O3470" s="6">
        <v>0</v>
      </c>
      <c r="P3470" s="6">
        <v>0</v>
      </c>
      <c r="Q3470" s="6">
        <v>0</v>
      </c>
      <c r="R3470" s="6">
        <v>0</v>
      </c>
      <c r="S3470" s="6">
        <v>5.2173913043478262</v>
      </c>
      <c r="T3470" s="6">
        <v>15.652173913043478</v>
      </c>
      <c r="U3470" s="6">
        <v>2.1739130434782608</v>
      </c>
      <c r="V3470" s="6">
        <v>0</v>
      </c>
      <c r="W3470" s="6">
        <v>0</v>
      </c>
      <c r="X3470" s="5">
        <v>129</v>
      </c>
      <c r="Y3470" s="5">
        <v>106</v>
      </c>
      <c r="Z3470" s="5">
        <v>4</v>
      </c>
      <c r="AA3470" s="5">
        <v>0</v>
      </c>
      <c r="AB3470" s="5">
        <v>0</v>
      </c>
      <c r="AC3470" s="5">
        <v>0</v>
      </c>
      <c r="AD3470" s="5">
        <v>129</v>
      </c>
      <c r="AE3470" s="5">
        <v>106</v>
      </c>
      <c r="AF3470" s="5">
        <v>4</v>
      </c>
      <c r="AG3470" s="6">
        <v>3.7735849056603774</v>
      </c>
      <c r="AH3470" s="6">
        <v>82.170542635658919</v>
      </c>
      <c r="AI3470" s="3"/>
      <c r="AJ3470" s="3"/>
    </row>
    <row r="3471" spans="1:36" hidden="1" x14ac:dyDescent="0.2">
      <c r="A3471" s="1" t="str">
        <f t="shared" si="54"/>
        <v>LewesMixed Other</v>
      </c>
      <c r="B3471" s="3" t="s">
        <v>235</v>
      </c>
      <c r="C3471" s="3" t="s">
        <v>236</v>
      </c>
      <c r="D3471" s="3" t="s">
        <v>709</v>
      </c>
      <c r="E3471" s="5">
        <v>335</v>
      </c>
      <c r="F3471" s="5">
        <v>0</v>
      </c>
      <c r="G3471" s="5">
        <v>0</v>
      </c>
      <c r="H3471" s="5">
        <v>0</v>
      </c>
      <c r="I3471" s="5">
        <v>0</v>
      </c>
      <c r="J3471" s="5">
        <v>9</v>
      </c>
      <c r="K3471" s="5">
        <v>42</v>
      </c>
      <c r="L3471" s="5">
        <v>3</v>
      </c>
      <c r="M3471" s="5">
        <v>0</v>
      </c>
      <c r="N3471" s="5">
        <v>0</v>
      </c>
      <c r="O3471" s="6">
        <v>0</v>
      </c>
      <c r="P3471" s="6">
        <v>0</v>
      </c>
      <c r="Q3471" s="6">
        <v>0</v>
      </c>
      <c r="R3471" s="6">
        <v>0</v>
      </c>
      <c r="S3471" s="6">
        <v>2.6865671641791047</v>
      </c>
      <c r="T3471" s="6">
        <v>12.537313432835822</v>
      </c>
      <c r="U3471" s="6">
        <v>0.89552238805970152</v>
      </c>
      <c r="V3471" s="6">
        <v>0</v>
      </c>
      <c r="W3471" s="6">
        <v>0</v>
      </c>
      <c r="X3471" s="5">
        <v>97</v>
      </c>
      <c r="Y3471" s="5">
        <v>82</v>
      </c>
      <c r="Z3471" s="5">
        <v>5</v>
      </c>
      <c r="AA3471" s="5">
        <v>0</v>
      </c>
      <c r="AB3471" s="5">
        <v>0</v>
      </c>
      <c r="AC3471" s="5">
        <v>0</v>
      </c>
      <c r="AD3471" s="5">
        <v>97</v>
      </c>
      <c r="AE3471" s="5">
        <v>82</v>
      </c>
      <c r="AF3471" s="5">
        <v>5</v>
      </c>
      <c r="AG3471" s="6">
        <v>6.0975609756097562</v>
      </c>
      <c r="AH3471" s="6">
        <v>84.536082474226802</v>
      </c>
      <c r="AI3471" s="3"/>
      <c r="AJ3471" s="3"/>
    </row>
    <row r="3472" spans="1:36" hidden="1" x14ac:dyDescent="0.2">
      <c r="A3472" s="1" t="str">
        <f t="shared" si="54"/>
        <v>LewesIndian</v>
      </c>
      <c r="B3472" s="3" t="s">
        <v>235</v>
      </c>
      <c r="C3472" s="3" t="s">
        <v>236</v>
      </c>
      <c r="D3472" s="3" t="s">
        <v>710</v>
      </c>
      <c r="E3472" s="5">
        <v>360</v>
      </c>
      <c r="F3472" s="5">
        <v>0</v>
      </c>
      <c r="G3472" s="5">
        <v>0</v>
      </c>
      <c r="H3472" s="5">
        <v>0</v>
      </c>
      <c r="I3472" s="5">
        <v>0</v>
      </c>
      <c r="J3472" s="5">
        <v>19</v>
      </c>
      <c r="K3472" s="5">
        <v>42</v>
      </c>
      <c r="L3472" s="5">
        <v>3</v>
      </c>
      <c r="M3472" s="5">
        <v>0</v>
      </c>
      <c r="N3472" s="5">
        <v>0</v>
      </c>
      <c r="O3472" s="6">
        <v>0</v>
      </c>
      <c r="P3472" s="6">
        <v>0</v>
      </c>
      <c r="Q3472" s="6">
        <v>0</v>
      </c>
      <c r="R3472" s="6">
        <v>0</v>
      </c>
      <c r="S3472" s="6">
        <v>5.2777777777777777</v>
      </c>
      <c r="T3472" s="6">
        <v>11.666666666666666</v>
      </c>
      <c r="U3472" s="6">
        <v>0.83333333333333337</v>
      </c>
      <c r="V3472" s="6">
        <v>0</v>
      </c>
      <c r="W3472" s="6">
        <v>0</v>
      </c>
      <c r="X3472" s="5">
        <v>156</v>
      </c>
      <c r="Y3472" s="5">
        <v>146</v>
      </c>
      <c r="Z3472" s="5">
        <v>3</v>
      </c>
      <c r="AA3472" s="5">
        <v>0</v>
      </c>
      <c r="AB3472" s="5">
        <v>0</v>
      </c>
      <c r="AC3472" s="5">
        <v>0</v>
      </c>
      <c r="AD3472" s="5">
        <v>156</v>
      </c>
      <c r="AE3472" s="5">
        <v>146</v>
      </c>
      <c r="AF3472" s="5">
        <v>3</v>
      </c>
      <c r="AG3472" s="6">
        <v>2.0547945205479454</v>
      </c>
      <c r="AH3472" s="6">
        <v>93.589743589743591</v>
      </c>
      <c r="AI3472" s="3"/>
      <c r="AJ3472" s="3"/>
    </row>
    <row r="3473" spans="1:36" hidden="1" x14ac:dyDescent="0.2">
      <c r="A3473" s="1" t="str">
        <f t="shared" si="54"/>
        <v>LewesPakistani</v>
      </c>
      <c r="B3473" s="3" t="s">
        <v>235</v>
      </c>
      <c r="C3473" s="3" t="s">
        <v>236</v>
      </c>
      <c r="D3473" s="3" t="s">
        <v>711</v>
      </c>
      <c r="E3473" s="5">
        <v>64</v>
      </c>
      <c r="F3473" s="5">
        <v>0</v>
      </c>
      <c r="G3473" s="5">
        <v>0</v>
      </c>
      <c r="H3473" s="5">
        <v>0</v>
      </c>
      <c r="I3473" s="5">
        <v>0</v>
      </c>
      <c r="J3473" s="5">
        <v>2</v>
      </c>
      <c r="K3473" s="5">
        <v>18</v>
      </c>
      <c r="L3473" s="5">
        <v>0</v>
      </c>
      <c r="M3473" s="5">
        <v>0</v>
      </c>
      <c r="N3473" s="5">
        <v>0</v>
      </c>
      <c r="O3473" s="6">
        <v>0</v>
      </c>
      <c r="P3473" s="6">
        <v>0</v>
      </c>
      <c r="Q3473" s="6">
        <v>0</v>
      </c>
      <c r="R3473" s="6">
        <v>0</v>
      </c>
      <c r="S3473" s="6">
        <v>3.125</v>
      </c>
      <c r="T3473" s="6">
        <v>28.125</v>
      </c>
      <c r="U3473" s="6">
        <v>0</v>
      </c>
      <c r="V3473" s="6">
        <v>0</v>
      </c>
      <c r="W3473" s="6">
        <v>0</v>
      </c>
      <c r="X3473" s="5">
        <v>21</v>
      </c>
      <c r="Y3473" s="5">
        <v>19</v>
      </c>
      <c r="Z3473" s="5">
        <v>0</v>
      </c>
      <c r="AA3473" s="5">
        <v>0</v>
      </c>
      <c r="AB3473" s="5">
        <v>0</v>
      </c>
      <c r="AC3473" s="5">
        <v>0</v>
      </c>
      <c r="AD3473" s="5">
        <v>21</v>
      </c>
      <c r="AE3473" s="5">
        <v>19</v>
      </c>
      <c r="AF3473" s="5">
        <v>0</v>
      </c>
      <c r="AG3473" s="6">
        <v>0</v>
      </c>
      <c r="AH3473" s="6">
        <v>90.476190476190482</v>
      </c>
      <c r="AI3473" s="3"/>
      <c r="AJ3473" s="3"/>
    </row>
    <row r="3474" spans="1:36" hidden="1" x14ac:dyDescent="0.2">
      <c r="A3474" s="1" t="str">
        <f t="shared" si="54"/>
        <v>LewesBangladeshi</v>
      </c>
      <c r="B3474" s="3" t="s">
        <v>235</v>
      </c>
      <c r="C3474" s="3" t="s">
        <v>236</v>
      </c>
      <c r="D3474" s="3" t="s">
        <v>712</v>
      </c>
      <c r="E3474" s="5">
        <v>153</v>
      </c>
      <c r="F3474" s="5">
        <v>0</v>
      </c>
      <c r="G3474" s="5">
        <v>0</v>
      </c>
      <c r="H3474" s="5">
        <v>0</v>
      </c>
      <c r="I3474" s="5">
        <v>0</v>
      </c>
      <c r="J3474" s="5">
        <v>0</v>
      </c>
      <c r="K3474" s="5">
        <v>4</v>
      </c>
      <c r="L3474" s="5">
        <v>2</v>
      </c>
      <c r="M3474" s="5">
        <v>0</v>
      </c>
      <c r="N3474" s="5">
        <v>0</v>
      </c>
      <c r="O3474" s="6">
        <v>0</v>
      </c>
      <c r="P3474" s="6">
        <v>0</v>
      </c>
      <c r="Q3474" s="6">
        <v>0</v>
      </c>
      <c r="R3474" s="6">
        <v>0</v>
      </c>
      <c r="S3474" s="6">
        <v>0</v>
      </c>
      <c r="T3474" s="6">
        <v>2.6143790849673203</v>
      </c>
      <c r="U3474" s="6">
        <v>1.3071895424836601</v>
      </c>
      <c r="V3474" s="6">
        <v>0</v>
      </c>
      <c r="W3474" s="6">
        <v>0</v>
      </c>
      <c r="X3474" s="5">
        <v>59</v>
      </c>
      <c r="Y3474" s="5">
        <v>39</v>
      </c>
      <c r="Z3474" s="5">
        <v>5</v>
      </c>
      <c r="AA3474" s="5">
        <v>0</v>
      </c>
      <c r="AB3474" s="5">
        <v>0</v>
      </c>
      <c r="AC3474" s="5">
        <v>0</v>
      </c>
      <c r="AD3474" s="5">
        <v>59</v>
      </c>
      <c r="AE3474" s="5">
        <v>39</v>
      </c>
      <c r="AF3474" s="5">
        <v>5</v>
      </c>
      <c r="AG3474" s="6">
        <v>12.820512820512821</v>
      </c>
      <c r="AH3474" s="6">
        <v>66.101694915254242</v>
      </c>
      <c r="AI3474" s="3"/>
      <c r="AJ3474" s="3"/>
    </row>
    <row r="3475" spans="1:36" hidden="1" x14ac:dyDescent="0.2">
      <c r="A3475" s="1" t="str">
        <f t="shared" si="54"/>
        <v>LewesChinese</v>
      </c>
      <c r="B3475" s="3" t="s">
        <v>235</v>
      </c>
      <c r="C3475" s="3" t="s">
        <v>236</v>
      </c>
      <c r="D3475" s="3" t="s">
        <v>713</v>
      </c>
      <c r="E3475" s="5">
        <v>316</v>
      </c>
      <c r="F3475" s="5">
        <v>0</v>
      </c>
      <c r="G3475" s="5">
        <v>0</v>
      </c>
      <c r="H3475" s="5">
        <v>0</v>
      </c>
      <c r="I3475" s="5">
        <v>0</v>
      </c>
      <c r="J3475" s="5">
        <v>31</v>
      </c>
      <c r="K3475" s="5">
        <v>38</v>
      </c>
      <c r="L3475" s="5">
        <v>1</v>
      </c>
      <c r="M3475" s="5">
        <v>0</v>
      </c>
      <c r="N3475" s="5">
        <v>0</v>
      </c>
      <c r="O3475" s="6">
        <v>0</v>
      </c>
      <c r="P3475" s="6">
        <v>0</v>
      </c>
      <c r="Q3475" s="6">
        <v>0</v>
      </c>
      <c r="R3475" s="6">
        <v>0</v>
      </c>
      <c r="S3475" s="6">
        <v>9.8101265822784818</v>
      </c>
      <c r="T3475" s="6">
        <v>12.025316455696203</v>
      </c>
      <c r="U3475" s="6">
        <v>0.31645569620253167</v>
      </c>
      <c r="V3475" s="6">
        <v>0</v>
      </c>
      <c r="W3475" s="6">
        <v>0</v>
      </c>
      <c r="X3475" s="5">
        <v>109</v>
      </c>
      <c r="Y3475" s="5">
        <v>93</v>
      </c>
      <c r="Z3475" s="5">
        <v>7</v>
      </c>
      <c r="AA3475" s="5">
        <v>0</v>
      </c>
      <c r="AB3475" s="5">
        <v>0</v>
      </c>
      <c r="AC3475" s="5">
        <v>0</v>
      </c>
      <c r="AD3475" s="5">
        <v>109</v>
      </c>
      <c r="AE3475" s="5">
        <v>93</v>
      </c>
      <c r="AF3475" s="5">
        <v>7</v>
      </c>
      <c r="AG3475" s="6">
        <v>7.5268817204301079</v>
      </c>
      <c r="AH3475" s="6">
        <v>85.321100917431195</v>
      </c>
      <c r="AI3475" s="3"/>
      <c r="AJ3475" s="3"/>
    </row>
    <row r="3476" spans="1:36" hidden="1" x14ac:dyDescent="0.2">
      <c r="A3476" s="1" t="str">
        <f t="shared" si="54"/>
        <v>LewesAsian Other</v>
      </c>
      <c r="B3476" s="3" t="s">
        <v>235</v>
      </c>
      <c r="C3476" s="3" t="s">
        <v>236</v>
      </c>
      <c r="D3476" s="3" t="s">
        <v>714</v>
      </c>
      <c r="E3476" s="5">
        <v>507</v>
      </c>
      <c r="F3476" s="5">
        <v>0</v>
      </c>
      <c r="G3476" s="5">
        <v>0</v>
      </c>
      <c r="H3476" s="5">
        <v>0</v>
      </c>
      <c r="I3476" s="5">
        <v>0</v>
      </c>
      <c r="J3476" s="5">
        <v>17</v>
      </c>
      <c r="K3476" s="5">
        <v>30</v>
      </c>
      <c r="L3476" s="5">
        <v>10</v>
      </c>
      <c r="M3476" s="5">
        <v>0</v>
      </c>
      <c r="N3476" s="5">
        <v>0</v>
      </c>
      <c r="O3476" s="6">
        <v>0</v>
      </c>
      <c r="P3476" s="6">
        <v>0</v>
      </c>
      <c r="Q3476" s="6">
        <v>0</v>
      </c>
      <c r="R3476" s="6">
        <v>0</v>
      </c>
      <c r="S3476" s="6">
        <v>3.3530571992110452</v>
      </c>
      <c r="T3476" s="6">
        <v>5.9171597633136095</v>
      </c>
      <c r="U3476" s="6">
        <v>1.9723865877712032</v>
      </c>
      <c r="V3476" s="6">
        <v>0</v>
      </c>
      <c r="W3476" s="6">
        <v>0</v>
      </c>
      <c r="X3476" s="5">
        <v>241</v>
      </c>
      <c r="Y3476" s="5">
        <v>209</v>
      </c>
      <c r="Z3476" s="5">
        <v>9</v>
      </c>
      <c r="AA3476" s="5">
        <v>0</v>
      </c>
      <c r="AB3476" s="5">
        <v>0</v>
      </c>
      <c r="AC3476" s="5">
        <v>0</v>
      </c>
      <c r="AD3476" s="5">
        <v>241</v>
      </c>
      <c r="AE3476" s="5">
        <v>209</v>
      </c>
      <c r="AF3476" s="5">
        <v>9</v>
      </c>
      <c r="AG3476" s="6">
        <v>4.3062200956937797</v>
      </c>
      <c r="AH3476" s="6">
        <v>86.721991701244818</v>
      </c>
      <c r="AI3476" s="3"/>
      <c r="AJ3476" s="3"/>
    </row>
    <row r="3477" spans="1:36" hidden="1" x14ac:dyDescent="0.2">
      <c r="A3477" s="1" t="str">
        <f t="shared" si="54"/>
        <v>LewesBlack African</v>
      </c>
      <c r="B3477" s="3" t="s">
        <v>235</v>
      </c>
      <c r="C3477" s="3" t="s">
        <v>236</v>
      </c>
      <c r="D3477" s="3" t="s">
        <v>715</v>
      </c>
      <c r="E3477" s="5">
        <v>248</v>
      </c>
      <c r="F3477" s="5">
        <v>0</v>
      </c>
      <c r="G3477" s="5">
        <v>0</v>
      </c>
      <c r="H3477" s="5">
        <v>0</v>
      </c>
      <c r="I3477" s="5">
        <v>0</v>
      </c>
      <c r="J3477" s="5">
        <v>5</v>
      </c>
      <c r="K3477" s="5">
        <v>18</v>
      </c>
      <c r="L3477" s="5">
        <v>4</v>
      </c>
      <c r="M3477" s="5">
        <v>0</v>
      </c>
      <c r="N3477" s="5">
        <v>0</v>
      </c>
      <c r="O3477" s="6">
        <v>0</v>
      </c>
      <c r="P3477" s="6">
        <v>0</v>
      </c>
      <c r="Q3477" s="6">
        <v>0</v>
      </c>
      <c r="R3477" s="6">
        <v>0</v>
      </c>
      <c r="S3477" s="6">
        <v>2.0161290322580645</v>
      </c>
      <c r="T3477" s="6">
        <v>7.258064516129032</v>
      </c>
      <c r="U3477" s="6">
        <v>1.6129032258064515</v>
      </c>
      <c r="V3477" s="6">
        <v>0</v>
      </c>
      <c r="W3477" s="6">
        <v>0</v>
      </c>
      <c r="X3477" s="5">
        <v>119</v>
      </c>
      <c r="Y3477" s="5">
        <v>97</v>
      </c>
      <c r="Z3477" s="5">
        <v>6</v>
      </c>
      <c r="AA3477" s="5">
        <v>0</v>
      </c>
      <c r="AB3477" s="5">
        <v>0</v>
      </c>
      <c r="AC3477" s="5">
        <v>0</v>
      </c>
      <c r="AD3477" s="5">
        <v>119</v>
      </c>
      <c r="AE3477" s="5">
        <v>97</v>
      </c>
      <c r="AF3477" s="5">
        <v>6</v>
      </c>
      <c r="AG3477" s="6">
        <v>6.1855670103092786</v>
      </c>
      <c r="AH3477" s="6">
        <v>81.512605042016801</v>
      </c>
      <c r="AI3477" s="3"/>
      <c r="AJ3477" s="3"/>
    </row>
    <row r="3478" spans="1:36" hidden="1" x14ac:dyDescent="0.2">
      <c r="A3478" s="1" t="str">
        <f t="shared" si="54"/>
        <v>LewesBlack Caribbean</v>
      </c>
      <c r="B3478" s="3" t="s">
        <v>235</v>
      </c>
      <c r="C3478" s="3" t="s">
        <v>236</v>
      </c>
      <c r="D3478" s="3" t="s">
        <v>716</v>
      </c>
      <c r="E3478" s="5">
        <v>123</v>
      </c>
      <c r="F3478" s="5">
        <v>0</v>
      </c>
      <c r="G3478" s="5">
        <v>0</v>
      </c>
      <c r="H3478" s="5">
        <v>0</v>
      </c>
      <c r="I3478" s="5">
        <v>0</v>
      </c>
      <c r="J3478" s="5">
        <v>7</v>
      </c>
      <c r="K3478" s="5">
        <v>26</v>
      </c>
      <c r="L3478" s="5">
        <v>1</v>
      </c>
      <c r="M3478" s="5">
        <v>0</v>
      </c>
      <c r="N3478" s="5">
        <v>0</v>
      </c>
      <c r="O3478" s="6">
        <v>0</v>
      </c>
      <c r="P3478" s="6">
        <v>0</v>
      </c>
      <c r="Q3478" s="6">
        <v>0</v>
      </c>
      <c r="R3478" s="6">
        <v>0</v>
      </c>
      <c r="S3478" s="6">
        <v>5.691056910569106</v>
      </c>
      <c r="T3478" s="6">
        <v>21.13821138211382</v>
      </c>
      <c r="U3478" s="6">
        <v>0.81300813008130079</v>
      </c>
      <c r="V3478" s="6">
        <v>0</v>
      </c>
      <c r="W3478" s="6">
        <v>0</v>
      </c>
      <c r="X3478" s="5">
        <v>45</v>
      </c>
      <c r="Y3478" s="5">
        <v>41</v>
      </c>
      <c r="Z3478" s="5">
        <v>4</v>
      </c>
      <c r="AA3478" s="5">
        <v>0</v>
      </c>
      <c r="AB3478" s="5">
        <v>0</v>
      </c>
      <c r="AC3478" s="5">
        <v>0</v>
      </c>
      <c r="AD3478" s="5">
        <v>45</v>
      </c>
      <c r="AE3478" s="5">
        <v>41</v>
      </c>
      <c r="AF3478" s="5">
        <v>4</v>
      </c>
      <c r="AG3478" s="6">
        <v>9.7560975609756095</v>
      </c>
      <c r="AH3478" s="6">
        <v>91.111111111111114</v>
      </c>
      <c r="AI3478" s="3"/>
      <c r="AJ3478" s="3"/>
    </row>
    <row r="3479" spans="1:36" hidden="1" x14ac:dyDescent="0.2">
      <c r="A3479" s="1" t="str">
        <f t="shared" si="54"/>
        <v>LewesBlack Other</v>
      </c>
      <c r="B3479" s="3" t="s">
        <v>235</v>
      </c>
      <c r="C3479" s="3" t="s">
        <v>236</v>
      </c>
      <c r="D3479" s="3" t="s">
        <v>717</v>
      </c>
      <c r="E3479" s="5">
        <v>45</v>
      </c>
      <c r="F3479" s="5">
        <v>0</v>
      </c>
      <c r="G3479" s="5">
        <v>0</v>
      </c>
      <c r="H3479" s="5">
        <v>0</v>
      </c>
      <c r="I3479" s="5">
        <v>0</v>
      </c>
      <c r="J3479" s="5">
        <v>0</v>
      </c>
      <c r="K3479" s="5">
        <v>6</v>
      </c>
      <c r="L3479" s="5">
        <v>0</v>
      </c>
      <c r="M3479" s="5">
        <v>0</v>
      </c>
      <c r="N3479" s="5">
        <v>0</v>
      </c>
      <c r="O3479" s="6">
        <v>0</v>
      </c>
      <c r="P3479" s="6">
        <v>0</v>
      </c>
      <c r="Q3479" s="6">
        <v>0</v>
      </c>
      <c r="R3479" s="6">
        <v>0</v>
      </c>
      <c r="S3479" s="6">
        <v>0</v>
      </c>
      <c r="T3479" s="6">
        <v>13.333333333333334</v>
      </c>
      <c r="U3479" s="6">
        <v>0</v>
      </c>
      <c r="V3479" s="6">
        <v>0</v>
      </c>
      <c r="W3479" s="6">
        <v>0</v>
      </c>
      <c r="X3479" s="5">
        <v>14</v>
      </c>
      <c r="Y3479" s="5">
        <v>11</v>
      </c>
      <c r="Z3479" s="5">
        <v>1</v>
      </c>
      <c r="AA3479" s="5">
        <v>0</v>
      </c>
      <c r="AB3479" s="5">
        <v>0</v>
      </c>
      <c r="AC3479" s="5">
        <v>0</v>
      </c>
      <c r="AD3479" s="5">
        <v>14</v>
      </c>
      <c r="AE3479" s="5">
        <v>11</v>
      </c>
      <c r="AF3479" s="5">
        <v>1</v>
      </c>
      <c r="AG3479" s="6">
        <v>9.0909090909090917</v>
      </c>
      <c r="AH3479" s="6">
        <v>78.571428571428569</v>
      </c>
      <c r="AI3479" s="3"/>
      <c r="AJ3479" s="3"/>
    </row>
    <row r="3480" spans="1:36" hidden="1" x14ac:dyDescent="0.2">
      <c r="A3480" s="1" t="str">
        <f t="shared" si="54"/>
        <v>LewesArab</v>
      </c>
      <c r="B3480" s="3" t="s">
        <v>235</v>
      </c>
      <c r="C3480" s="3" t="s">
        <v>236</v>
      </c>
      <c r="D3480" s="3" t="s">
        <v>699</v>
      </c>
      <c r="E3480" s="5">
        <v>97</v>
      </c>
      <c r="F3480" s="5">
        <v>0</v>
      </c>
      <c r="G3480" s="5">
        <v>0</v>
      </c>
      <c r="H3480" s="5">
        <v>0</v>
      </c>
      <c r="I3480" s="5">
        <v>0</v>
      </c>
      <c r="J3480" s="5">
        <v>5</v>
      </c>
      <c r="K3480" s="5">
        <v>1</v>
      </c>
      <c r="L3480" s="5">
        <v>0</v>
      </c>
      <c r="M3480" s="5">
        <v>0</v>
      </c>
      <c r="N3480" s="5">
        <v>0</v>
      </c>
      <c r="O3480" s="6">
        <v>0</v>
      </c>
      <c r="P3480" s="6">
        <v>0</v>
      </c>
      <c r="Q3480" s="6">
        <v>0</v>
      </c>
      <c r="R3480" s="6">
        <v>0</v>
      </c>
      <c r="S3480" s="6">
        <v>5.1546391752577323</v>
      </c>
      <c r="T3480" s="6">
        <v>1.0309278350515463</v>
      </c>
      <c r="U3480" s="6">
        <v>0</v>
      </c>
      <c r="V3480" s="6">
        <v>0</v>
      </c>
      <c r="W3480" s="6">
        <v>0</v>
      </c>
      <c r="X3480" s="5">
        <v>40</v>
      </c>
      <c r="Y3480" s="5">
        <v>30</v>
      </c>
      <c r="Z3480" s="5">
        <v>4</v>
      </c>
      <c r="AA3480" s="5">
        <v>0</v>
      </c>
      <c r="AB3480" s="5">
        <v>0</v>
      </c>
      <c r="AC3480" s="5">
        <v>0</v>
      </c>
      <c r="AD3480" s="5">
        <v>40</v>
      </c>
      <c r="AE3480" s="5">
        <v>30</v>
      </c>
      <c r="AF3480" s="5">
        <v>4</v>
      </c>
      <c r="AG3480" s="6">
        <v>13.333333333333334</v>
      </c>
      <c r="AH3480" s="6">
        <v>75</v>
      </c>
      <c r="AI3480" s="3"/>
      <c r="AJ3480" s="3"/>
    </row>
    <row r="3481" spans="1:36" hidden="1" x14ac:dyDescent="0.2">
      <c r="A3481" s="1" t="str">
        <f t="shared" si="54"/>
        <v>LewesOther</v>
      </c>
      <c r="B3481" s="3" t="s">
        <v>235</v>
      </c>
      <c r="C3481" s="3" t="s">
        <v>236</v>
      </c>
      <c r="D3481" s="3" t="s">
        <v>718</v>
      </c>
      <c r="E3481" s="5">
        <v>155</v>
      </c>
      <c r="F3481" s="5">
        <v>0</v>
      </c>
      <c r="G3481" s="5">
        <v>0</v>
      </c>
      <c r="H3481" s="5">
        <v>0</v>
      </c>
      <c r="I3481" s="5">
        <v>0</v>
      </c>
      <c r="J3481" s="5">
        <v>10</v>
      </c>
      <c r="K3481" s="5">
        <v>28</v>
      </c>
      <c r="L3481" s="5">
        <v>1</v>
      </c>
      <c r="M3481" s="5">
        <v>0</v>
      </c>
      <c r="N3481" s="5">
        <v>0</v>
      </c>
      <c r="O3481" s="6">
        <v>0</v>
      </c>
      <c r="P3481" s="6">
        <v>0</v>
      </c>
      <c r="Q3481" s="6">
        <v>0</v>
      </c>
      <c r="R3481" s="6">
        <v>0</v>
      </c>
      <c r="S3481" s="6">
        <v>6.4516129032258061</v>
      </c>
      <c r="T3481" s="6">
        <v>18.06451612903226</v>
      </c>
      <c r="U3481" s="6">
        <v>0.64516129032258063</v>
      </c>
      <c r="V3481" s="6">
        <v>0</v>
      </c>
      <c r="W3481" s="6">
        <v>0</v>
      </c>
      <c r="X3481" s="5">
        <v>68</v>
      </c>
      <c r="Y3481" s="5">
        <v>61</v>
      </c>
      <c r="Z3481" s="5">
        <v>5</v>
      </c>
      <c r="AA3481" s="5">
        <v>0</v>
      </c>
      <c r="AB3481" s="5">
        <v>0</v>
      </c>
      <c r="AC3481" s="5">
        <v>0</v>
      </c>
      <c r="AD3481" s="5">
        <v>68</v>
      </c>
      <c r="AE3481" s="5">
        <v>61</v>
      </c>
      <c r="AF3481" s="5">
        <v>5</v>
      </c>
      <c r="AG3481" s="6">
        <v>8.1967213114754092</v>
      </c>
      <c r="AH3481" s="6">
        <v>89.705882352941174</v>
      </c>
      <c r="AI3481" s="3"/>
      <c r="AJ3481" s="3"/>
    </row>
    <row r="3482" spans="1:36" x14ac:dyDescent="0.2">
      <c r="A3482" s="1" t="str">
        <f t="shared" si="54"/>
        <v>LewishamAll people</v>
      </c>
      <c r="B3482" s="3" t="s">
        <v>675</v>
      </c>
      <c r="C3482" s="3" t="s">
        <v>676</v>
      </c>
      <c r="D3482" s="3" t="s">
        <v>700</v>
      </c>
      <c r="E3482" s="5">
        <v>275885</v>
      </c>
      <c r="F3482" s="5">
        <v>8406</v>
      </c>
      <c r="G3482" s="5">
        <v>31789</v>
      </c>
      <c r="H3482" s="5">
        <v>5112</v>
      </c>
      <c r="I3482" s="5">
        <v>9953</v>
      </c>
      <c r="J3482" s="5">
        <v>1412</v>
      </c>
      <c r="K3482" s="5">
        <v>53265</v>
      </c>
      <c r="L3482" s="5">
        <v>70653</v>
      </c>
      <c r="M3482" s="5">
        <v>74765</v>
      </c>
      <c r="N3482" s="5">
        <v>0</v>
      </c>
      <c r="O3482" s="6">
        <v>3.0469217246316398</v>
      </c>
      <c r="P3482" s="6">
        <v>11.522554687641589</v>
      </c>
      <c r="Q3482" s="6">
        <v>1.8529459738659224</v>
      </c>
      <c r="R3482" s="6">
        <v>3.6076626130452905</v>
      </c>
      <c r="S3482" s="6">
        <v>0.5118074560052196</v>
      </c>
      <c r="T3482" s="6">
        <v>19.306957609148739</v>
      </c>
      <c r="U3482" s="6">
        <v>25.609583703354659</v>
      </c>
      <c r="V3482" s="6">
        <v>27.100059807528499</v>
      </c>
      <c r="W3482" s="6">
        <v>0</v>
      </c>
      <c r="X3482" s="5">
        <v>114868</v>
      </c>
      <c r="Y3482" s="5">
        <v>99637</v>
      </c>
      <c r="Z3482" s="5">
        <v>7937</v>
      </c>
      <c r="AA3482" s="5">
        <v>2524</v>
      </c>
      <c r="AB3482" s="5">
        <v>2007</v>
      </c>
      <c r="AC3482" s="5">
        <v>228</v>
      </c>
      <c r="AD3482" s="5">
        <v>112344</v>
      </c>
      <c r="AE3482" s="5">
        <v>97630</v>
      </c>
      <c r="AF3482" s="5">
        <v>7709</v>
      </c>
      <c r="AG3482" s="6">
        <v>7.896138482023968</v>
      </c>
      <c r="AH3482" s="6">
        <v>86.902727337463503</v>
      </c>
      <c r="AI3482" s="3">
        <v>11.360239162929746</v>
      </c>
      <c r="AJ3482" s="3">
        <v>79.516640253565768</v>
      </c>
    </row>
    <row r="3483" spans="1:36" hidden="1" x14ac:dyDescent="0.2">
      <c r="A3483" s="1" t="str">
        <f t="shared" si="54"/>
        <v>LewishamWhite British</v>
      </c>
      <c r="B3483" s="3" t="s">
        <v>675</v>
      </c>
      <c r="C3483" s="3" t="s">
        <v>676</v>
      </c>
      <c r="D3483" s="3" t="s">
        <v>701</v>
      </c>
      <c r="E3483" s="5">
        <v>114446</v>
      </c>
      <c r="F3483" s="5">
        <v>2763</v>
      </c>
      <c r="G3483" s="5">
        <v>11257</v>
      </c>
      <c r="H3483" s="5">
        <v>1790</v>
      </c>
      <c r="I3483" s="5">
        <v>3482</v>
      </c>
      <c r="J3483" s="5">
        <v>721</v>
      </c>
      <c r="K3483" s="5">
        <v>18951</v>
      </c>
      <c r="L3483" s="5">
        <v>27716</v>
      </c>
      <c r="M3483" s="5">
        <v>27963</v>
      </c>
      <c r="N3483" s="5">
        <v>0</v>
      </c>
      <c r="O3483" s="6">
        <v>2.4142390297607603</v>
      </c>
      <c r="P3483" s="6">
        <v>9.8360798979431348</v>
      </c>
      <c r="Q3483" s="6">
        <v>1.5640564108837356</v>
      </c>
      <c r="R3483" s="6">
        <v>3.0424829177079147</v>
      </c>
      <c r="S3483" s="6">
        <v>0.62999143700959404</v>
      </c>
      <c r="T3483" s="6">
        <v>16.558901141149537</v>
      </c>
      <c r="U3483" s="6">
        <v>24.217534907292521</v>
      </c>
      <c r="V3483" s="6">
        <v>24.433357216503854</v>
      </c>
      <c r="W3483" s="6">
        <v>0</v>
      </c>
      <c r="X3483" s="5">
        <v>46595</v>
      </c>
      <c r="Y3483" s="5">
        <v>40847</v>
      </c>
      <c r="Z3483" s="5">
        <v>2216</v>
      </c>
      <c r="AA3483" s="5">
        <v>865</v>
      </c>
      <c r="AB3483" s="5">
        <v>651</v>
      </c>
      <c r="AC3483" s="5">
        <v>69</v>
      </c>
      <c r="AD3483" s="5">
        <v>45730</v>
      </c>
      <c r="AE3483" s="5">
        <v>40196</v>
      </c>
      <c r="AF3483" s="5">
        <v>2147</v>
      </c>
      <c r="AG3483" s="6">
        <v>5.3413274952731618</v>
      </c>
      <c r="AH3483" s="6">
        <v>87.898534878635473</v>
      </c>
      <c r="AI3483" s="3">
        <v>10.599078341013826</v>
      </c>
      <c r="AJ3483" s="3">
        <v>75.260115606936409</v>
      </c>
    </row>
    <row r="3484" spans="1:36" hidden="1" x14ac:dyDescent="0.2">
      <c r="A3484" s="1" t="str">
        <f t="shared" si="54"/>
        <v>LewishamMinorities - all other than White British</v>
      </c>
      <c r="B3484" s="3" t="s">
        <v>675</v>
      </c>
      <c r="C3484" s="3" t="s">
        <v>676</v>
      </c>
      <c r="D3484" s="3" t="s">
        <v>702</v>
      </c>
      <c r="E3484" s="5">
        <v>161439</v>
      </c>
      <c r="F3484" s="5">
        <v>5643</v>
      </c>
      <c r="G3484" s="5">
        <v>20532</v>
      </c>
      <c r="H3484" s="5">
        <v>3322</v>
      </c>
      <c r="I3484" s="5">
        <v>6471</v>
      </c>
      <c r="J3484" s="5">
        <v>691</v>
      </c>
      <c r="K3484" s="5">
        <v>34314</v>
      </c>
      <c r="L3484" s="5">
        <v>42937</v>
      </c>
      <c r="M3484" s="5">
        <v>46802</v>
      </c>
      <c r="N3484" s="5">
        <v>0</v>
      </c>
      <c r="O3484" s="6">
        <v>3.4954379053388585</v>
      </c>
      <c r="P3484" s="6">
        <v>12.718116440265364</v>
      </c>
      <c r="Q3484" s="6">
        <v>2.0577431723437334</v>
      </c>
      <c r="R3484" s="6">
        <v>4.0083251258989465</v>
      </c>
      <c r="S3484" s="6">
        <v>0.42802544614374471</v>
      </c>
      <c r="T3484" s="6">
        <v>21.255087060747403</v>
      </c>
      <c r="U3484" s="6">
        <v>26.596423416894307</v>
      </c>
      <c r="V3484" s="6">
        <v>28.990516541851722</v>
      </c>
      <c r="W3484" s="6">
        <v>0</v>
      </c>
      <c r="X3484" s="5">
        <v>68273</v>
      </c>
      <c r="Y3484" s="5">
        <v>58790</v>
      </c>
      <c r="Z3484" s="5">
        <v>5721</v>
      </c>
      <c r="AA3484" s="5">
        <v>1659</v>
      </c>
      <c r="AB3484" s="5">
        <v>1356</v>
      </c>
      <c r="AC3484" s="5">
        <v>159</v>
      </c>
      <c r="AD3484" s="5">
        <v>66614</v>
      </c>
      <c r="AE3484" s="5">
        <v>57434</v>
      </c>
      <c r="AF3484" s="5">
        <v>5562</v>
      </c>
      <c r="AG3484" s="6">
        <v>9.6841592088310069</v>
      </c>
      <c r="AH3484" s="6">
        <v>86.21911309934849</v>
      </c>
      <c r="AI3484" s="3">
        <v>11.725663716814159</v>
      </c>
      <c r="AJ3484" s="3">
        <v>81.735985533453885</v>
      </c>
    </row>
    <row r="3485" spans="1:36" hidden="1" x14ac:dyDescent="0.2">
      <c r="A3485" s="1" t="str">
        <f t="shared" si="54"/>
        <v>LewishamWhite Irish</v>
      </c>
      <c r="B3485" s="3" t="s">
        <v>675</v>
      </c>
      <c r="C3485" s="3" t="s">
        <v>676</v>
      </c>
      <c r="D3485" s="3" t="s">
        <v>703</v>
      </c>
      <c r="E3485" s="5">
        <v>5206</v>
      </c>
      <c r="F3485" s="5">
        <v>108</v>
      </c>
      <c r="G3485" s="5">
        <v>435</v>
      </c>
      <c r="H3485" s="5">
        <v>80</v>
      </c>
      <c r="I3485" s="5">
        <v>166</v>
      </c>
      <c r="J3485" s="5">
        <v>14</v>
      </c>
      <c r="K3485" s="5">
        <v>799</v>
      </c>
      <c r="L3485" s="5">
        <v>1384</v>
      </c>
      <c r="M3485" s="5">
        <v>1358</v>
      </c>
      <c r="N3485" s="5">
        <v>0</v>
      </c>
      <c r="O3485" s="6">
        <v>2.0745293891663463</v>
      </c>
      <c r="P3485" s="6">
        <v>8.3557433730311175</v>
      </c>
      <c r="Q3485" s="6">
        <v>1.5366884364195159</v>
      </c>
      <c r="R3485" s="6">
        <v>3.1886285055704957</v>
      </c>
      <c r="S3485" s="6">
        <v>0.26892047637341526</v>
      </c>
      <c r="T3485" s="6">
        <v>15.347675758739916</v>
      </c>
      <c r="U3485" s="6">
        <v>26.584709950057626</v>
      </c>
      <c r="V3485" s="6">
        <v>26.085286208221284</v>
      </c>
      <c r="W3485" s="6">
        <v>0</v>
      </c>
      <c r="X3485" s="5">
        <v>2088</v>
      </c>
      <c r="Y3485" s="5">
        <v>1862</v>
      </c>
      <c r="Z3485" s="5">
        <v>96</v>
      </c>
      <c r="AA3485" s="5">
        <v>21</v>
      </c>
      <c r="AB3485" s="5">
        <v>16</v>
      </c>
      <c r="AC3485" s="5">
        <v>2</v>
      </c>
      <c r="AD3485" s="5">
        <v>2067</v>
      </c>
      <c r="AE3485" s="5">
        <v>1846</v>
      </c>
      <c r="AF3485" s="5">
        <v>94</v>
      </c>
      <c r="AG3485" s="6">
        <v>5.0920910075839654</v>
      </c>
      <c r="AH3485" s="6">
        <v>89.308176100628927</v>
      </c>
      <c r="AI3485" s="3">
        <v>12.5</v>
      </c>
      <c r="AJ3485" s="3">
        <v>76.19047619047619</v>
      </c>
    </row>
    <row r="3486" spans="1:36" hidden="1" x14ac:dyDescent="0.2">
      <c r="A3486" s="1" t="str">
        <f t="shared" si="54"/>
        <v>LewishamWhite Gyspy or Irish Traveller</v>
      </c>
      <c r="B3486" s="3" t="s">
        <v>675</v>
      </c>
      <c r="C3486" s="3" t="s">
        <v>676</v>
      </c>
      <c r="D3486" s="3" t="s">
        <v>704</v>
      </c>
      <c r="E3486" s="5">
        <v>208</v>
      </c>
      <c r="F3486" s="5">
        <v>13</v>
      </c>
      <c r="G3486" s="5">
        <v>32</v>
      </c>
      <c r="H3486" s="5">
        <v>13</v>
      </c>
      <c r="I3486" s="5">
        <v>11</v>
      </c>
      <c r="J3486" s="5">
        <v>7</v>
      </c>
      <c r="K3486" s="5">
        <v>30</v>
      </c>
      <c r="L3486" s="5">
        <v>57</v>
      </c>
      <c r="M3486" s="5">
        <v>65</v>
      </c>
      <c r="N3486" s="5">
        <v>0</v>
      </c>
      <c r="O3486" s="6">
        <v>6.25</v>
      </c>
      <c r="P3486" s="6">
        <v>15.384615384615385</v>
      </c>
      <c r="Q3486" s="6">
        <v>6.25</v>
      </c>
      <c r="R3486" s="6">
        <v>5.2884615384615383</v>
      </c>
      <c r="S3486" s="6">
        <v>3.3653846153846154</v>
      </c>
      <c r="T3486" s="6">
        <v>14.423076923076923</v>
      </c>
      <c r="U3486" s="6">
        <v>27.403846153846153</v>
      </c>
      <c r="V3486" s="6">
        <v>31.25</v>
      </c>
      <c r="W3486" s="6">
        <v>0</v>
      </c>
      <c r="X3486" s="5">
        <v>98</v>
      </c>
      <c r="Y3486" s="5">
        <v>68</v>
      </c>
      <c r="Z3486" s="5">
        <v>24</v>
      </c>
      <c r="AA3486" s="5">
        <v>8</v>
      </c>
      <c r="AB3486" s="5">
        <v>6</v>
      </c>
      <c r="AC3486" s="5">
        <v>3</v>
      </c>
      <c r="AD3486" s="5">
        <v>90</v>
      </c>
      <c r="AE3486" s="5">
        <v>62</v>
      </c>
      <c r="AF3486" s="5">
        <v>21</v>
      </c>
      <c r="AG3486" s="6">
        <v>33.87096774193548</v>
      </c>
      <c r="AH3486" s="6">
        <v>68.888888888888886</v>
      </c>
      <c r="AI3486" s="3">
        <v>50</v>
      </c>
      <c r="AJ3486" s="3">
        <v>75</v>
      </c>
    </row>
    <row r="3487" spans="1:36" hidden="1" x14ac:dyDescent="0.2">
      <c r="A3487" s="1" t="str">
        <f t="shared" si="54"/>
        <v>LewishamWhite Other</v>
      </c>
      <c r="B3487" s="3" t="s">
        <v>675</v>
      </c>
      <c r="C3487" s="3" t="s">
        <v>676</v>
      </c>
      <c r="D3487" s="3" t="s">
        <v>705</v>
      </c>
      <c r="E3487" s="5">
        <v>27826</v>
      </c>
      <c r="F3487" s="5">
        <v>665</v>
      </c>
      <c r="G3487" s="5">
        <v>2298</v>
      </c>
      <c r="H3487" s="5">
        <v>437</v>
      </c>
      <c r="I3487" s="5">
        <v>970</v>
      </c>
      <c r="J3487" s="5">
        <v>91</v>
      </c>
      <c r="K3487" s="5">
        <v>5224</v>
      </c>
      <c r="L3487" s="5">
        <v>7824</v>
      </c>
      <c r="M3487" s="5">
        <v>8892</v>
      </c>
      <c r="N3487" s="5">
        <v>0</v>
      </c>
      <c r="O3487" s="6">
        <v>2.3898512182850573</v>
      </c>
      <c r="P3487" s="6">
        <v>8.258463307697836</v>
      </c>
      <c r="Q3487" s="6">
        <v>1.5704736577301803</v>
      </c>
      <c r="R3487" s="6">
        <v>3.4859483935887301</v>
      </c>
      <c r="S3487" s="6">
        <v>0.32703227197584994</v>
      </c>
      <c r="T3487" s="6">
        <v>18.773808668152089</v>
      </c>
      <c r="U3487" s="6">
        <v>28.117587867462085</v>
      </c>
      <c r="V3487" s="6">
        <v>31.955724861640192</v>
      </c>
      <c r="W3487" s="6">
        <v>0</v>
      </c>
      <c r="X3487" s="5">
        <v>16607</v>
      </c>
      <c r="Y3487" s="5">
        <v>14944</v>
      </c>
      <c r="Z3487" s="5">
        <v>879</v>
      </c>
      <c r="AA3487" s="5">
        <v>277</v>
      </c>
      <c r="AB3487" s="5">
        <v>240</v>
      </c>
      <c r="AC3487" s="5">
        <v>11</v>
      </c>
      <c r="AD3487" s="5">
        <v>16330</v>
      </c>
      <c r="AE3487" s="5">
        <v>14704</v>
      </c>
      <c r="AF3487" s="5">
        <v>868</v>
      </c>
      <c r="AG3487" s="6">
        <v>5.903155603917301</v>
      </c>
      <c r="AH3487" s="6">
        <v>90.042865890998158</v>
      </c>
      <c r="AI3487" s="3">
        <v>4.583333333333333</v>
      </c>
      <c r="AJ3487" s="3">
        <v>86.642599277978334</v>
      </c>
    </row>
    <row r="3488" spans="1:36" hidden="1" x14ac:dyDescent="0.2">
      <c r="A3488" s="1" t="str">
        <f t="shared" si="54"/>
        <v>LewishamMixed White and Black Caribbean</v>
      </c>
      <c r="B3488" s="3" t="s">
        <v>675</v>
      </c>
      <c r="C3488" s="3" t="s">
        <v>676</v>
      </c>
      <c r="D3488" s="3" t="s">
        <v>706</v>
      </c>
      <c r="E3488" s="5">
        <v>8539</v>
      </c>
      <c r="F3488" s="5">
        <v>338</v>
      </c>
      <c r="G3488" s="5">
        <v>1158</v>
      </c>
      <c r="H3488" s="5">
        <v>211</v>
      </c>
      <c r="I3488" s="5">
        <v>362</v>
      </c>
      <c r="J3488" s="5">
        <v>42</v>
      </c>
      <c r="K3488" s="5">
        <v>1569</v>
      </c>
      <c r="L3488" s="5">
        <v>2042</v>
      </c>
      <c r="M3488" s="5">
        <v>2234</v>
      </c>
      <c r="N3488" s="5">
        <v>0</v>
      </c>
      <c r="O3488" s="6">
        <v>3.9583089354725378</v>
      </c>
      <c r="P3488" s="6">
        <v>13.561306944607097</v>
      </c>
      <c r="Q3488" s="6">
        <v>2.4710153413748683</v>
      </c>
      <c r="R3488" s="6">
        <v>4.2393722918374515</v>
      </c>
      <c r="S3488" s="6">
        <v>0.49186087363859937</v>
      </c>
      <c r="T3488" s="6">
        <v>18.374516922356246</v>
      </c>
      <c r="U3488" s="6">
        <v>23.913807237381427</v>
      </c>
      <c r="V3488" s="6">
        <v>26.162314088300739</v>
      </c>
      <c r="W3488" s="6">
        <v>0</v>
      </c>
      <c r="X3488" s="5">
        <v>2287</v>
      </c>
      <c r="Y3488" s="5">
        <v>1923</v>
      </c>
      <c r="Z3488" s="5">
        <v>271</v>
      </c>
      <c r="AA3488" s="5">
        <v>62</v>
      </c>
      <c r="AB3488" s="5">
        <v>42</v>
      </c>
      <c r="AC3488" s="5">
        <v>5</v>
      </c>
      <c r="AD3488" s="5">
        <v>2225</v>
      </c>
      <c r="AE3488" s="5">
        <v>1881</v>
      </c>
      <c r="AF3488" s="5">
        <v>266</v>
      </c>
      <c r="AG3488" s="6">
        <v>14.141414141414142</v>
      </c>
      <c r="AH3488" s="6">
        <v>84.539325842696627</v>
      </c>
      <c r="AI3488" s="3">
        <v>11.904761904761905</v>
      </c>
      <c r="AJ3488" s="3">
        <v>67.741935483870961</v>
      </c>
    </row>
    <row r="3489" spans="1:36" hidden="1" x14ac:dyDescent="0.2">
      <c r="A3489" s="1" t="str">
        <f t="shared" si="54"/>
        <v>LewishamMixed White and Black African</v>
      </c>
      <c r="B3489" s="3" t="s">
        <v>675</v>
      </c>
      <c r="C3489" s="3" t="s">
        <v>676</v>
      </c>
      <c r="D3489" s="3" t="s">
        <v>707</v>
      </c>
      <c r="E3489" s="5">
        <v>3559</v>
      </c>
      <c r="F3489" s="5">
        <v>175</v>
      </c>
      <c r="G3489" s="5">
        <v>453</v>
      </c>
      <c r="H3489" s="5">
        <v>114</v>
      </c>
      <c r="I3489" s="5">
        <v>164</v>
      </c>
      <c r="J3489" s="5">
        <v>19</v>
      </c>
      <c r="K3489" s="5">
        <v>908</v>
      </c>
      <c r="L3489" s="5">
        <v>823</v>
      </c>
      <c r="M3489" s="5">
        <v>1133</v>
      </c>
      <c r="N3489" s="5">
        <v>0</v>
      </c>
      <c r="O3489" s="6">
        <v>4.9171115481876928</v>
      </c>
      <c r="P3489" s="6">
        <v>12.728294464737285</v>
      </c>
      <c r="Q3489" s="6">
        <v>3.2031469513908402</v>
      </c>
      <c r="R3489" s="6">
        <v>4.6080359651587521</v>
      </c>
      <c r="S3489" s="6">
        <v>0.53385782523180669</v>
      </c>
      <c r="T3489" s="6">
        <v>25.51278449002529</v>
      </c>
      <c r="U3489" s="6">
        <v>23.124473166619836</v>
      </c>
      <c r="V3489" s="6">
        <v>31.834785051980894</v>
      </c>
      <c r="W3489" s="6">
        <v>0</v>
      </c>
      <c r="X3489" s="5">
        <v>867</v>
      </c>
      <c r="Y3489" s="5">
        <v>748</v>
      </c>
      <c r="Z3489" s="5">
        <v>92</v>
      </c>
      <c r="AA3489" s="5">
        <v>15</v>
      </c>
      <c r="AB3489" s="5">
        <v>9</v>
      </c>
      <c r="AC3489" s="5">
        <v>2</v>
      </c>
      <c r="AD3489" s="5">
        <v>852</v>
      </c>
      <c r="AE3489" s="5">
        <v>739</v>
      </c>
      <c r="AF3489" s="5">
        <v>90</v>
      </c>
      <c r="AG3489" s="6">
        <v>12.178619756427604</v>
      </c>
      <c r="AH3489" s="6">
        <v>86.737089201877936</v>
      </c>
      <c r="AI3489" s="3">
        <v>22.222222222222221</v>
      </c>
      <c r="AJ3489" s="3">
        <v>60</v>
      </c>
    </row>
    <row r="3490" spans="1:36" hidden="1" x14ac:dyDescent="0.2">
      <c r="A3490" s="1" t="str">
        <f t="shared" si="54"/>
        <v>LewishamMixed White and Asian</v>
      </c>
      <c r="B3490" s="3" t="s">
        <v>675</v>
      </c>
      <c r="C3490" s="3" t="s">
        <v>676</v>
      </c>
      <c r="D3490" s="3" t="s">
        <v>708</v>
      </c>
      <c r="E3490" s="5">
        <v>3045</v>
      </c>
      <c r="F3490" s="5">
        <v>78</v>
      </c>
      <c r="G3490" s="5">
        <v>224</v>
      </c>
      <c r="H3490" s="5">
        <v>42</v>
      </c>
      <c r="I3490" s="5">
        <v>70</v>
      </c>
      <c r="J3490" s="5">
        <v>20</v>
      </c>
      <c r="K3490" s="5">
        <v>466</v>
      </c>
      <c r="L3490" s="5">
        <v>712</v>
      </c>
      <c r="M3490" s="5">
        <v>833</v>
      </c>
      <c r="N3490" s="5">
        <v>0</v>
      </c>
      <c r="O3490" s="6">
        <v>2.5615763546798029</v>
      </c>
      <c r="P3490" s="6">
        <v>7.3563218390804597</v>
      </c>
      <c r="Q3490" s="6">
        <v>1.3793103448275863</v>
      </c>
      <c r="R3490" s="6">
        <v>2.2988505747126435</v>
      </c>
      <c r="S3490" s="6">
        <v>0.65681444991789817</v>
      </c>
      <c r="T3490" s="6">
        <v>15.303776683087028</v>
      </c>
      <c r="U3490" s="6">
        <v>23.382594417077176</v>
      </c>
      <c r="V3490" s="6">
        <v>27.356321839080461</v>
      </c>
      <c r="W3490" s="6">
        <v>0</v>
      </c>
      <c r="X3490" s="5">
        <v>861</v>
      </c>
      <c r="Y3490" s="5">
        <v>731</v>
      </c>
      <c r="Z3490" s="5">
        <v>58</v>
      </c>
      <c r="AA3490" s="5">
        <v>6</v>
      </c>
      <c r="AB3490" s="5">
        <v>4</v>
      </c>
      <c r="AC3490" s="5">
        <v>0</v>
      </c>
      <c r="AD3490" s="5">
        <v>855</v>
      </c>
      <c r="AE3490" s="5">
        <v>727</v>
      </c>
      <c r="AF3490" s="5">
        <v>58</v>
      </c>
      <c r="AG3490" s="6">
        <v>7.9779917469050892</v>
      </c>
      <c r="AH3490" s="6">
        <v>85.029239766081872</v>
      </c>
      <c r="AI3490" s="3">
        <v>0</v>
      </c>
      <c r="AJ3490" s="3">
        <v>66.666666666666671</v>
      </c>
    </row>
    <row r="3491" spans="1:36" hidden="1" x14ac:dyDescent="0.2">
      <c r="A3491" s="1" t="str">
        <f t="shared" si="54"/>
        <v>LewishamMixed Other</v>
      </c>
      <c r="B3491" s="3" t="s">
        <v>675</v>
      </c>
      <c r="C3491" s="3" t="s">
        <v>676</v>
      </c>
      <c r="D3491" s="3" t="s">
        <v>709</v>
      </c>
      <c r="E3491" s="5">
        <v>5329</v>
      </c>
      <c r="F3491" s="5">
        <v>154</v>
      </c>
      <c r="G3491" s="5">
        <v>585</v>
      </c>
      <c r="H3491" s="5">
        <v>90</v>
      </c>
      <c r="I3491" s="5">
        <v>206</v>
      </c>
      <c r="J3491" s="5">
        <v>17</v>
      </c>
      <c r="K3491" s="5">
        <v>997</v>
      </c>
      <c r="L3491" s="5">
        <v>1372</v>
      </c>
      <c r="M3491" s="5">
        <v>1581</v>
      </c>
      <c r="N3491" s="5">
        <v>0</v>
      </c>
      <c r="O3491" s="6">
        <v>2.8898480015012198</v>
      </c>
      <c r="P3491" s="6">
        <v>10.977669356352036</v>
      </c>
      <c r="Q3491" s="6">
        <v>1.688872208669544</v>
      </c>
      <c r="R3491" s="6">
        <v>3.8656408331769563</v>
      </c>
      <c r="S3491" s="6">
        <v>0.31900919497091385</v>
      </c>
      <c r="T3491" s="6">
        <v>18.70895102270595</v>
      </c>
      <c r="U3491" s="6">
        <v>25.74591855882905</v>
      </c>
      <c r="V3491" s="6">
        <v>29.667855132294989</v>
      </c>
      <c r="W3491" s="6">
        <v>0</v>
      </c>
      <c r="X3491" s="5">
        <v>1561</v>
      </c>
      <c r="Y3491" s="5">
        <v>1371</v>
      </c>
      <c r="Z3491" s="5">
        <v>122</v>
      </c>
      <c r="AA3491" s="5">
        <v>43</v>
      </c>
      <c r="AB3491" s="5">
        <v>36</v>
      </c>
      <c r="AC3491" s="5">
        <v>14</v>
      </c>
      <c r="AD3491" s="5">
        <v>1518</v>
      </c>
      <c r="AE3491" s="5">
        <v>1335</v>
      </c>
      <c r="AF3491" s="5">
        <v>108</v>
      </c>
      <c r="AG3491" s="6">
        <v>8.0898876404494384</v>
      </c>
      <c r="AH3491" s="6">
        <v>87.944664031620547</v>
      </c>
      <c r="AI3491" s="3">
        <v>38.888888888888886</v>
      </c>
      <c r="AJ3491" s="3">
        <v>83.720930232558146</v>
      </c>
    </row>
    <row r="3492" spans="1:36" hidden="1" x14ac:dyDescent="0.2">
      <c r="A3492" s="1" t="str">
        <f t="shared" si="54"/>
        <v>LewishamIndian</v>
      </c>
      <c r="B3492" s="3" t="s">
        <v>675</v>
      </c>
      <c r="C3492" s="3" t="s">
        <v>676</v>
      </c>
      <c r="D3492" s="3" t="s">
        <v>710</v>
      </c>
      <c r="E3492" s="5">
        <v>4600</v>
      </c>
      <c r="F3492" s="5">
        <v>75</v>
      </c>
      <c r="G3492" s="5">
        <v>343</v>
      </c>
      <c r="H3492" s="5">
        <v>52</v>
      </c>
      <c r="I3492" s="5">
        <v>157</v>
      </c>
      <c r="J3492" s="5">
        <v>22</v>
      </c>
      <c r="K3492" s="5">
        <v>719</v>
      </c>
      <c r="L3492" s="5">
        <v>1423</v>
      </c>
      <c r="M3492" s="5">
        <v>1302</v>
      </c>
      <c r="N3492" s="5">
        <v>0</v>
      </c>
      <c r="O3492" s="6">
        <v>1.6304347826086956</v>
      </c>
      <c r="P3492" s="6">
        <v>7.4565217391304346</v>
      </c>
      <c r="Q3492" s="6">
        <v>1.1304347826086956</v>
      </c>
      <c r="R3492" s="6">
        <v>3.4130434782608696</v>
      </c>
      <c r="S3492" s="6">
        <v>0.47826086956521741</v>
      </c>
      <c r="T3492" s="6">
        <v>15.630434782608695</v>
      </c>
      <c r="U3492" s="6">
        <v>30.934782608695652</v>
      </c>
      <c r="V3492" s="6">
        <v>28.304347826086957</v>
      </c>
      <c r="W3492" s="6">
        <v>0</v>
      </c>
      <c r="X3492" s="5">
        <v>2396</v>
      </c>
      <c r="Y3492" s="5">
        <v>2153</v>
      </c>
      <c r="Z3492" s="5">
        <v>115</v>
      </c>
      <c r="AA3492" s="5">
        <v>32</v>
      </c>
      <c r="AB3492" s="5">
        <v>31</v>
      </c>
      <c r="AC3492" s="5">
        <v>3</v>
      </c>
      <c r="AD3492" s="5">
        <v>2364</v>
      </c>
      <c r="AE3492" s="5">
        <v>2122</v>
      </c>
      <c r="AF3492" s="5">
        <v>112</v>
      </c>
      <c r="AG3492" s="6">
        <v>5.2780395852968898</v>
      </c>
      <c r="AH3492" s="6">
        <v>89.763113367174284</v>
      </c>
      <c r="AI3492" s="3">
        <v>9.67741935483871</v>
      </c>
      <c r="AJ3492" s="3">
        <v>96.875</v>
      </c>
    </row>
    <row r="3493" spans="1:36" hidden="1" x14ac:dyDescent="0.2">
      <c r="A3493" s="1" t="str">
        <f t="shared" si="54"/>
        <v>LewishamPakistani</v>
      </c>
      <c r="B3493" s="3" t="s">
        <v>675</v>
      </c>
      <c r="C3493" s="3" t="s">
        <v>676</v>
      </c>
      <c r="D3493" s="3" t="s">
        <v>711</v>
      </c>
      <c r="E3493" s="5">
        <v>1596</v>
      </c>
      <c r="F3493" s="5">
        <v>41</v>
      </c>
      <c r="G3493" s="5">
        <v>155</v>
      </c>
      <c r="H3493" s="5">
        <v>22</v>
      </c>
      <c r="I3493" s="5">
        <v>63</v>
      </c>
      <c r="J3493" s="5">
        <v>7</v>
      </c>
      <c r="K3493" s="5">
        <v>291</v>
      </c>
      <c r="L3493" s="5">
        <v>348</v>
      </c>
      <c r="M3493" s="5">
        <v>463</v>
      </c>
      <c r="N3493" s="5">
        <v>0</v>
      </c>
      <c r="O3493" s="6">
        <v>2.5689223057644108</v>
      </c>
      <c r="P3493" s="6">
        <v>9.7117794486215541</v>
      </c>
      <c r="Q3493" s="6">
        <v>1.3784461152882206</v>
      </c>
      <c r="R3493" s="6">
        <v>3.9473684210526314</v>
      </c>
      <c r="S3493" s="6">
        <v>0.43859649122807015</v>
      </c>
      <c r="T3493" s="6">
        <v>18.233082706766918</v>
      </c>
      <c r="U3493" s="6">
        <v>21.804511278195488</v>
      </c>
      <c r="V3493" s="6">
        <v>29.010025062656641</v>
      </c>
      <c r="W3493" s="6">
        <v>0</v>
      </c>
      <c r="X3493" s="5">
        <v>663</v>
      </c>
      <c r="Y3493" s="5">
        <v>490</v>
      </c>
      <c r="Z3493" s="5">
        <v>37</v>
      </c>
      <c r="AA3493" s="5">
        <v>5</v>
      </c>
      <c r="AB3493" s="5">
        <v>4</v>
      </c>
      <c r="AC3493" s="5">
        <v>2</v>
      </c>
      <c r="AD3493" s="5">
        <v>658</v>
      </c>
      <c r="AE3493" s="5">
        <v>486</v>
      </c>
      <c r="AF3493" s="5">
        <v>35</v>
      </c>
      <c r="AG3493" s="6">
        <v>7.2016460905349797</v>
      </c>
      <c r="AH3493" s="6">
        <v>73.860182370820667</v>
      </c>
      <c r="AI3493" s="3">
        <v>50</v>
      </c>
      <c r="AJ3493" s="3">
        <v>80</v>
      </c>
    </row>
    <row r="3494" spans="1:36" hidden="1" x14ac:dyDescent="0.2">
      <c r="A3494" s="1" t="str">
        <f t="shared" si="54"/>
        <v>LewishamBangladeshi</v>
      </c>
      <c r="B3494" s="3" t="s">
        <v>675</v>
      </c>
      <c r="C3494" s="3" t="s">
        <v>676</v>
      </c>
      <c r="D3494" s="3" t="s">
        <v>712</v>
      </c>
      <c r="E3494" s="5">
        <v>1388</v>
      </c>
      <c r="F3494" s="5">
        <v>38</v>
      </c>
      <c r="G3494" s="5">
        <v>204</v>
      </c>
      <c r="H3494" s="5">
        <v>19</v>
      </c>
      <c r="I3494" s="5">
        <v>74</v>
      </c>
      <c r="J3494" s="5">
        <v>3</v>
      </c>
      <c r="K3494" s="5">
        <v>292</v>
      </c>
      <c r="L3494" s="5">
        <v>421</v>
      </c>
      <c r="M3494" s="5">
        <v>432</v>
      </c>
      <c r="N3494" s="5">
        <v>0</v>
      </c>
      <c r="O3494" s="6">
        <v>2.7377521613832854</v>
      </c>
      <c r="P3494" s="6">
        <v>14.697406340057636</v>
      </c>
      <c r="Q3494" s="6">
        <v>1.3688760806916427</v>
      </c>
      <c r="R3494" s="6">
        <v>5.3314121037463975</v>
      </c>
      <c r="S3494" s="6">
        <v>0.21613832853025935</v>
      </c>
      <c r="T3494" s="6">
        <v>21.037463976945244</v>
      </c>
      <c r="U3494" s="6">
        <v>30.331412103746398</v>
      </c>
      <c r="V3494" s="6">
        <v>31.123919308357348</v>
      </c>
      <c r="W3494" s="6">
        <v>0</v>
      </c>
      <c r="X3494" s="5">
        <v>573</v>
      </c>
      <c r="Y3494" s="5">
        <v>427</v>
      </c>
      <c r="Z3494" s="5">
        <v>44</v>
      </c>
      <c r="AA3494" s="5">
        <v>6</v>
      </c>
      <c r="AB3494" s="5">
        <v>5</v>
      </c>
      <c r="AC3494" s="5">
        <v>0</v>
      </c>
      <c r="AD3494" s="5">
        <v>567</v>
      </c>
      <c r="AE3494" s="5">
        <v>422</v>
      </c>
      <c r="AF3494" s="5">
        <v>44</v>
      </c>
      <c r="AG3494" s="6">
        <v>10.42654028436019</v>
      </c>
      <c r="AH3494" s="6">
        <v>74.426807760141088</v>
      </c>
      <c r="AI3494" s="3">
        <v>0</v>
      </c>
      <c r="AJ3494" s="3">
        <v>83.333333333333329</v>
      </c>
    </row>
    <row r="3495" spans="1:36" hidden="1" x14ac:dyDescent="0.2">
      <c r="A3495" s="1" t="str">
        <f t="shared" si="54"/>
        <v>LewishamChinese</v>
      </c>
      <c r="B3495" s="3" t="s">
        <v>675</v>
      </c>
      <c r="C3495" s="3" t="s">
        <v>676</v>
      </c>
      <c r="D3495" s="3" t="s">
        <v>713</v>
      </c>
      <c r="E3495" s="5">
        <v>6164</v>
      </c>
      <c r="F3495" s="5">
        <v>205</v>
      </c>
      <c r="G3495" s="5">
        <v>855</v>
      </c>
      <c r="H3495" s="5">
        <v>117</v>
      </c>
      <c r="I3495" s="5">
        <v>284</v>
      </c>
      <c r="J3495" s="5">
        <v>9</v>
      </c>
      <c r="K3495" s="5">
        <v>1729</v>
      </c>
      <c r="L3495" s="5">
        <v>2254</v>
      </c>
      <c r="M3495" s="5">
        <v>2162</v>
      </c>
      <c r="N3495" s="5">
        <v>0</v>
      </c>
      <c r="O3495" s="6">
        <v>3.3257624918883844</v>
      </c>
      <c r="P3495" s="6">
        <v>13.870863075924724</v>
      </c>
      <c r="Q3495" s="6">
        <v>1.8981181051265412</v>
      </c>
      <c r="R3495" s="6">
        <v>4.6073977936404935</v>
      </c>
      <c r="S3495" s="6">
        <v>0.14600908500973395</v>
      </c>
      <c r="T3495" s="6">
        <v>28.049967553536664</v>
      </c>
      <c r="U3495" s="6">
        <v>36.567164179104481</v>
      </c>
      <c r="V3495" s="6">
        <v>35.07462686567164</v>
      </c>
      <c r="W3495" s="6">
        <v>0</v>
      </c>
      <c r="X3495" s="5">
        <v>2806</v>
      </c>
      <c r="Y3495" s="5">
        <v>2354</v>
      </c>
      <c r="Z3495" s="5">
        <v>169</v>
      </c>
      <c r="AA3495" s="5">
        <v>32</v>
      </c>
      <c r="AB3495" s="5">
        <v>25</v>
      </c>
      <c r="AC3495" s="5">
        <v>1</v>
      </c>
      <c r="AD3495" s="5">
        <v>2774</v>
      </c>
      <c r="AE3495" s="5">
        <v>2329</v>
      </c>
      <c r="AF3495" s="5">
        <v>168</v>
      </c>
      <c r="AG3495" s="6">
        <v>7.2133963074280807</v>
      </c>
      <c r="AH3495" s="6">
        <v>83.958183129055513</v>
      </c>
      <c r="AI3495" s="3">
        <v>4</v>
      </c>
      <c r="AJ3495" s="3">
        <v>78.125</v>
      </c>
    </row>
    <row r="3496" spans="1:36" hidden="1" x14ac:dyDescent="0.2">
      <c r="A3496" s="1" t="str">
        <f t="shared" si="54"/>
        <v>LewishamAsian Other</v>
      </c>
      <c r="B3496" s="3" t="s">
        <v>675</v>
      </c>
      <c r="C3496" s="3" t="s">
        <v>676</v>
      </c>
      <c r="D3496" s="3" t="s">
        <v>714</v>
      </c>
      <c r="E3496" s="5">
        <v>11786</v>
      </c>
      <c r="F3496" s="5">
        <v>419</v>
      </c>
      <c r="G3496" s="5">
        <v>1737</v>
      </c>
      <c r="H3496" s="5">
        <v>176</v>
      </c>
      <c r="I3496" s="5">
        <v>405</v>
      </c>
      <c r="J3496" s="5">
        <v>48</v>
      </c>
      <c r="K3496" s="5">
        <v>2523</v>
      </c>
      <c r="L3496" s="5">
        <v>3268</v>
      </c>
      <c r="M3496" s="5">
        <v>3213</v>
      </c>
      <c r="N3496" s="5">
        <v>0</v>
      </c>
      <c r="O3496" s="6">
        <v>3.5550653317495335</v>
      </c>
      <c r="P3496" s="6">
        <v>14.737824537586967</v>
      </c>
      <c r="Q3496" s="6">
        <v>1.4932971321907347</v>
      </c>
      <c r="R3496" s="6">
        <v>3.4362803325979976</v>
      </c>
      <c r="S3496" s="6">
        <v>0.40726285423383674</v>
      </c>
      <c r="T3496" s="6">
        <v>21.406753775666044</v>
      </c>
      <c r="U3496" s="6">
        <v>27.727812659087054</v>
      </c>
      <c r="V3496" s="6">
        <v>27.261157305277447</v>
      </c>
      <c r="W3496" s="6">
        <v>0</v>
      </c>
      <c r="X3496" s="5">
        <v>5170</v>
      </c>
      <c r="Y3496" s="5">
        <v>3953</v>
      </c>
      <c r="Z3496" s="5">
        <v>317</v>
      </c>
      <c r="AA3496" s="5">
        <v>128</v>
      </c>
      <c r="AB3496" s="5">
        <v>92</v>
      </c>
      <c r="AC3496" s="5">
        <v>5</v>
      </c>
      <c r="AD3496" s="5">
        <v>5042</v>
      </c>
      <c r="AE3496" s="5">
        <v>3861</v>
      </c>
      <c r="AF3496" s="5">
        <v>312</v>
      </c>
      <c r="AG3496" s="6">
        <v>8.0808080808080813</v>
      </c>
      <c r="AH3496" s="6">
        <v>76.576755255850856</v>
      </c>
      <c r="AI3496" s="3">
        <v>5.4347826086956523</v>
      </c>
      <c r="AJ3496" s="3">
        <v>71.875</v>
      </c>
    </row>
    <row r="3497" spans="1:36" hidden="1" x14ac:dyDescent="0.2">
      <c r="A3497" s="1" t="str">
        <f t="shared" si="54"/>
        <v>LewishamBlack African</v>
      </c>
      <c r="B3497" s="3" t="s">
        <v>675</v>
      </c>
      <c r="C3497" s="3" t="s">
        <v>676</v>
      </c>
      <c r="D3497" s="3" t="s">
        <v>715</v>
      </c>
      <c r="E3497" s="5">
        <v>32025</v>
      </c>
      <c r="F3497" s="5">
        <v>1454</v>
      </c>
      <c r="G3497" s="5">
        <v>5766</v>
      </c>
      <c r="H3497" s="5">
        <v>767</v>
      </c>
      <c r="I3497" s="5">
        <v>1387</v>
      </c>
      <c r="J3497" s="5">
        <v>130</v>
      </c>
      <c r="K3497" s="5">
        <v>8984</v>
      </c>
      <c r="L3497" s="5">
        <v>9221</v>
      </c>
      <c r="M3497" s="5">
        <v>9493</v>
      </c>
      <c r="N3497" s="5">
        <v>0</v>
      </c>
      <c r="O3497" s="6">
        <v>4.5402029664324743</v>
      </c>
      <c r="P3497" s="6">
        <v>18.004683840749415</v>
      </c>
      <c r="Q3497" s="6">
        <v>2.3950039032006245</v>
      </c>
      <c r="R3497" s="6">
        <v>4.3309914129586264</v>
      </c>
      <c r="S3497" s="6">
        <v>0.4059328649492584</v>
      </c>
      <c r="T3497" s="6">
        <v>28.053083528493364</v>
      </c>
      <c r="U3497" s="6">
        <v>28.793130366900858</v>
      </c>
      <c r="V3497" s="6">
        <v>29.642466822794692</v>
      </c>
      <c r="W3497" s="6">
        <v>0</v>
      </c>
      <c r="X3497" s="5">
        <v>13138</v>
      </c>
      <c r="Y3497" s="5">
        <v>11241</v>
      </c>
      <c r="Z3497" s="5">
        <v>1552</v>
      </c>
      <c r="AA3497" s="5">
        <v>441</v>
      </c>
      <c r="AB3497" s="5">
        <v>384</v>
      </c>
      <c r="AC3497" s="5">
        <v>62</v>
      </c>
      <c r="AD3497" s="5">
        <v>12697</v>
      </c>
      <c r="AE3497" s="5">
        <v>10857</v>
      </c>
      <c r="AF3497" s="5">
        <v>1490</v>
      </c>
      <c r="AG3497" s="6">
        <v>13.723864787694575</v>
      </c>
      <c r="AH3497" s="6">
        <v>85.508387808143652</v>
      </c>
      <c r="AI3497" s="3">
        <v>16.145833333333332</v>
      </c>
      <c r="AJ3497" s="3">
        <v>87.074829931972786</v>
      </c>
    </row>
    <row r="3498" spans="1:36" hidden="1" x14ac:dyDescent="0.2">
      <c r="A3498" s="1" t="str">
        <f t="shared" si="54"/>
        <v>LewishamBlack Caribbean</v>
      </c>
      <c r="B3498" s="3" t="s">
        <v>675</v>
      </c>
      <c r="C3498" s="3" t="s">
        <v>676</v>
      </c>
      <c r="D3498" s="3" t="s">
        <v>716</v>
      </c>
      <c r="E3498" s="5">
        <v>30854</v>
      </c>
      <c r="F3498" s="5">
        <v>1156</v>
      </c>
      <c r="G3498" s="5">
        <v>3547</v>
      </c>
      <c r="H3498" s="5">
        <v>751</v>
      </c>
      <c r="I3498" s="5">
        <v>1306</v>
      </c>
      <c r="J3498" s="5">
        <v>161</v>
      </c>
      <c r="K3498" s="5">
        <v>5907</v>
      </c>
      <c r="L3498" s="5">
        <v>6885</v>
      </c>
      <c r="M3498" s="5">
        <v>8033</v>
      </c>
      <c r="N3498" s="5">
        <v>0</v>
      </c>
      <c r="O3498" s="6">
        <v>3.7466779023789458</v>
      </c>
      <c r="P3498" s="6">
        <v>11.496078304271732</v>
      </c>
      <c r="Q3498" s="6">
        <v>2.4340442082063913</v>
      </c>
      <c r="R3498" s="6">
        <v>4.2328385298502624</v>
      </c>
      <c r="S3498" s="6">
        <v>0.52181240681921304</v>
      </c>
      <c r="T3498" s="6">
        <v>19.145005509820443</v>
      </c>
      <c r="U3498" s="6">
        <v>22.314772800933429</v>
      </c>
      <c r="V3498" s="6">
        <v>26.035522136513904</v>
      </c>
      <c r="W3498" s="6">
        <v>0</v>
      </c>
      <c r="X3498" s="5">
        <v>11826</v>
      </c>
      <c r="Y3498" s="5">
        <v>10295</v>
      </c>
      <c r="Z3498" s="5">
        <v>1247</v>
      </c>
      <c r="AA3498" s="5">
        <v>350</v>
      </c>
      <c r="AB3498" s="5">
        <v>291</v>
      </c>
      <c r="AC3498" s="5">
        <v>29</v>
      </c>
      <c r="AD3498" s="5">
        <v>11476</v>
      </c>
      <c r="AE3498" s="5">
        <v>10004</v>
      </c>
      <c r="AF3498" s="5">
        <v>1218</v>
      </c>
      <c r="AG3498" s="6">
        <v>12.175129948020791</v>
      </c>
      <c r="AH3498" s="6">
        <v>87.173231090972465</v>
      </c>
      <c r="AI3498" s="3">
        <v>9.9656357388316152</v>
      </c>
      <c r="AJ3498" s="3">
        <v>83.142857142857139</v>
      </c>
    </row>
    <row r="3499" spans="1:36" hidden="1" x14ac:dyDescent="0.2">
      <c r="A3499" s="1" t="str">
        <f t="shared" si="54"/>
        <v>LewishamBlack Other</v>
      </c>
      <c r="B3499" s="3" t="s">
        <v>675</v>
      </c>
      <c r="C3499" s="3" t="s">
        <v>676</v>
      </c>
      <c r="D3499" s="3" t="s">
        <v>717</v>
      </c>
      <c r="E3499" s="5">
        <v>12063</v>
      </c>
      <c r="F3499" s="5">
        <v>535</v>
      </c>
      <c r="G3499" s="5">
        <v>1739</v>
      </c>
      <c r="H3499" s="5">
        <v>348</v>
      </c>
      <c r="I3499" s="5">
        <v>618</v>
      </c>
      <c r="J3499" s="5">
        <v>54</v>
      </c>
      <c r="K3499" s="5">
        <v>2631</v>
      </c>
      <c r="L3499" s="5">
        <v>3012</v>
      </c>
      <c r="M3499" s="5">
        <v>3515</v>
      </c>
      <c r="N3499" s="5">
        <v>0</v>
      </c>
      <c r="O3499" s="6">
        <v>4.4350493243803362</v>
      </c>
      <c r="P3499" s="6">
        <v>14.415982757191411</v>
      </c>
      <c r="Q3499" s="6">
        <v>2.8848545138025368</v>
      </c>
      <c r="R3499" s="6">
        <v>5.1231037055458843</v>
      </c>
      <c r="S3499" s="6">
        <v>0.4476498383486695</v>
      </c>
      <c r="T3499" s="6">
        <v>21.810494901765729</v>
      </c>
      <c r="U3499" s="6">
        <v>24.96891320567023</v>
      </c>
      <c r="V3499" s="6">
        <v>29.138688551769874</v>
      </c>
      <c r="W3499" s="6">
        <v>0</v>
      </c>
      <c r="X3499" s="5">
        <v>4110</v>
      </c>
      <c r="Y3499" s="5">
        <v>3534</v>
      </c>
      <c r="Z3499" s="5">
        <v>506</v>
      </c>
      <c r="AA3499" s="5">
        <v>151</v>
      </c>
      <c r="AB3499" s="5">
        <v>118</v>
      </c>
      <c r="AC3499" s="5">
        <v>12</v>
      </c>
      <c r="AD3499" s="5">
        <v>3959</v>
      </c>
      <c r="AE3499" s="5">
        <v>3416</v>
      </c>
      <c r="AF3499" s="5">
        <v>494</v>
      </c>
      <c r="AG3499" s="6">
        <v>14.46135831381733</v>
      </c>
      <c r="AH3499" s="6">
        <v>86.284415256377869</v>
      </c>
      <c r="AI3499" s="3">
        <v>10.169491525423728</v>
      </c>
      <c r="AJ3499" s="3">
        <v>78.145695364238406</v>
      </c>
    </row>
    <row r="3500" spans="1:36" hidden="1" x14ac:dyDescent="0.2">
      <c r="A3500" s="1" t="str">
        <f t="shared" si="54"/>
        <v>LewishamArab</v>
      </c>
      <c r="B3500" s="3" t="s">
        <v>675</v>
      </c>
      <c r="C3500" s="3" t="s">
        <v>676</v>
      </c>
      <c r="D3500" s="3" t="s">
        <v>699</v>
      </c>
      <c r="E3500" s="5">
        <v>1456</v>
      </c>
      <c r="F3500" s="5">
        <v>40</v>
      </c>
      <c r="G3500" s="5">
        <v>222</v>
      </c>
      <c r="H3500" s="5">
        <v>15</v>
      </c>
      <c r="I3500" s="5">
        <v>47</v>
      </c>
      <c r="J3500" s="5">
        <v>5</v>
      </c>
      <c r="K3500" s="5">
        <v>251</v>
      </c>
      <c r="L3500" s="5">
        <v>488</v>
      </c>
      <c r="M3500" s="5">
        <v>477</v>
      </c>
      <c r="N3500" s="5">
        <v>0</v>
      </c>
      <c r="O3500" s="6">
        <v>2.7472527472527473</v>
      </c>
      <c r="P3500" s="6">
        <v>15.247252747252746</v>
      </c>
      <c r="Q3500" s="6">
        <v>1.0302197802197801</v>
      </c>
      <c r="R3500" s="6">
        <v>3.2280219780219781</v>
      </c>
      <c r="S3500" s="6">
        <v>0.34340659340659341</v>
      </c>
      <c r="T3500" s="6">
        <v>17.239010989010989</v>
      </c>
      <c r="U3500" s="6">
        <v>33.516483516483518</v>
      </c>
      <c r="V3500" s="6">
        <v>32.760989010989015</v>
      </c>
      <c r="W3500" s="6">
        <v>0</v>
      </c>
      <c r="X3500" s="5">
        <v>629</v>
      </c>
      <c r="Y3500" s="5">
        <v>478</v>
      </c>
      <c r="Z3500" s="5">
        <v>60</v>
      </c>
      <c r="AA3500" s="5">
        <v>33</v>
      </c>
      <c r="AB3500" s="5">
        <v>20</v>
      </c>
      <c r="AC3500" s="5">
        <v>5</v>
      </c>
      <c r="AD3500" s="5">
        <v>596</v>
      </c>
      <c r="AE3500" s="5">
        <v>458</v>
      </c>
      <c r="AF3500" s="5">
        <v>55</v>
      </c>
      <c r="AG3500" s="6">
        <v>12.008733624454148</v>
      </c>
      <c r="AH3500" s="6">
        <v>76.845637583892611</v>
      </c>
      <c r="AI3500" s="3">
        <v>25</v>
      </c>
      <c r="AJ3500" s="3">
        <v>60.606060606060609</v>
      </c>
    </row>
    <row r="3501" spans="1:36" hidden="1" x14ac:dyDescent="0.2">
      <c r="A3501" s="1" t="str">
        <f t="shared" si="54"/>
        <v>LewishamOther</v>
      </c>
      <c r="B3501" s="3" t="s">
        <v>675</v>
      </c>
      <c r="C3501" s="3" t="s">
        <v>676</v>
      </c>
      <c r="D3501" s="3" t="s">
        <v>718</v>
      </c>
      <c r="E3501" s="5">
        <v>5795</v>
      </c>
      <c r="F3501" s="5">
        <v>149</v>
      </c>
      <c r="G3501" s="5">
        <v>779</v>
      </c>
      <c r="H3501" s="5">
        <v>68</v>
      </c>
      <c r="I3501" s="5">
        <v>181</v>
      </c>
      <c r="J3501" s="5">
        <v>42</v>
      </c>
      <c r="K3501" s="5">
        <v>994</v>
      </c>
      <c r="L3501" s="5">
        <v>1403</v>
      </c>
      <c r="M3501" s="5">
        <v>1616</v>
      </c>
      <c r="N3501" s="5">
        <v>0</v>
      </c>
      <c r="O3501" s="6">
        <v>2.5711820534943919</v>
      </c>
      <c r="P3501" s="6">
        <v>13.442622950819672</v>
      </c>
      <c r="Q3501" s="6">
        <v>1.1734253666954271</v>
      </c>
      <c r="R3501" s="6">
        <v>3.1233822260569455</v>
      </c>
      <c r="S3501" s="6">
        <v>0.72476272648835205</v>
      </c>
      <c r="T3501" s="6">
        <v>17.152717860224332</v>
      </c>
      <c r="U3501" s="6">
        <v>24.210526315789473</v>
      </c>
      <c r="V3501" s="6">
        <v>27.886108714408973</v>
      </c>
      <c r="W3501" s="6">
        <v>0</v>
      </c>
      <c r="X3501" s="5">
        <v>2593</v>
      </c>
      <c r="Y3501" s="5">
        <v>2218</v>
      </c>
      <c r="Z3501" s="5">
        <v>132</v>
      </c>
      <c r="AA3501" s="5">
        <v>49</v>
      </c>
      <c r="AB3501" s="5">
        <v>33</v>
      </c>
      <c r="AC3501" s="5">
        <v>3</v>
      </c>
      <c r="AD3501" s="5">
        <v>2544</v>
      </c>
      <c r="AE3501" s="5">
        <v>2185</v>
      </c>
      <c r="AF3501" s="5">
        <v>129</v>
      </c>
      <c r="AG3501" s="6">
        <v>5.9038901601830664</v>
      </c>
      <c r="AH3501" s="6">
        <v>85.888364779874209</v>
      </c>
      <c r="AI3501" s="3">
        <v>9.0909090909090917</v>
      </c>
      <c r="AJ3501" s="3">
        <v>67.34693877551021</v>
      </c>
    </row>
    <row r="3502" spans="1:36" x14ac:dyDescent="0.2">
      <c r="A3502" s="1" t="str">
        <f t="shared" si="54"/>
        <v>LichfieldAll people</v>
      </c>
      <c r="B3502" s="3" t="s">
        <v>475</v>
      </c>
      <c r="C3502" s="3" t="s">
        <v>476</v>
      </c>
      <c r="D3502" s="3" t="s">
        <v>700</v>
      </c>
      <c r="E3502" s="5">
        <v>100654</v>
      </c>
      <c r="F3502" s="5">
        <v>0</v>
      </c>
      <c r="G3502" s="5">
        <v>2006</v>
      </c>
      <c r="H3502" s="5">
        <v>0</v>
      </c>
      <c r="I3502" s="5">
        <v>0</v>
      </c>
      <c r="J3502" s="5">
        <v>3764</v>
      </c>
      <c r="K3502" s="5">
        <v>8887</v>
      </c>
      <c r="L3502" s="5">
        <v>0</v>
      </c>
      <c r="M3502" s="5">
        <v>0</v>
      </c>
      <c r="N3502" s="5">
        <v>0</v>
      </c>
      <c r="O3502" s="6">
        <v>0</v>
      </c>
      <c r="P3502" s="6">
        <v>1.9929660023446658</v>
      </c>
      <c r="Q3502" s="6">
        <v>0</v>
      </c>
      <c r="R3502" s="6">
        <v>0</v>
      </c>
      <c r="S3502" s="6">
        <v>3.7395433862538994</v>
      </c>
      <c r="T3502" s="6">
        <v>8.8292566614342203</v>
      </c>
      <c r="U3502" s="6">
        <v>0</v>
      </c>
      <c r="V3502" s="6">
        <v>0</v>
      </c>
      <c r="W3502" s="6">
        <v>0</v>
      </c>
      <c r="X3502" s="5">
        <v>31606</v>
      </c>
      <c r="Y3502" s="5">
        <v>28391</v>
      </c>
      <c r="Z3502" s="5">
        <v>1215</v>
      </c>
      <c r="AA3502" s="5">
        <v>0</v>
      </c>
      <c r="AB3502" s="5">
        <v>0</v>
      </c>
      <c r="AC3502" s="5">
        <v>0</v>
      </c>
      <c r="AD3502" s="5">
        <v>31606</v>
      </c>
      <c r="AE3502" s="5">
        <v>28391</v>
      </c>
      <c r="AF3502" s="5">
        <v>1215</v>
      </c>
      <c r="AG3502" s="6">
        <v>4.2795252016484095</v>
      </c>
      <c r="AH3502" s="6">
        <v>89.827880782129981</v>
      </c>
      <c r="AI3502" s="3"/>
      <c r="AJ3502" s="3"/>
    </row>
    <row r="3503" spans="1:36" hidden="1" x14ac:dyDescent="0.2">
      <c r="A3503" s="1" t="str">
        <f t="shared" si="54"/>
        <v>LichfieldWhite British</v>
      </c>
      <c r="B3503" s="3" t="s">
        <v>475</v>
      </c>
      <c r="C3503" s="3" t="s">
        <v>476</v>
      </c>
      <c r="D3503" s="3" t="s">
        <v>701</v>
      </c>
      <c r="E3503" s="5">
        <v>95263</v>
      </c>
      <c r="F3503" s="5">
        <v>0</v>
      </c>
      <c r="G3503" s="5">
        <v>1872</v>
      </c>
      <c r="H3503" s="5">
        <v>0</v>
      </c>
      <c r="I3503" s="5">
        <v>0</v>
      </c>
      <c r="J3503" s="5">
        <v>3565</v>
      </c>
      <c r="K3503" s="5">
        <v>8267</v>
      </c>
      <c r="L3503" s="5">
        <v>0</v>
      </c>
      <c r="M3503" s="5">
        <v>0</v>
      </c>
      <c r="N3503" s="5">
        <v>0</v>
      </c>
      <c r="O3503" s="6">
        <v>0</v>
      </c>
      <c r="P3503" s="6">
        <v>1.965086129977011</v>
      </c>
      <c r="Q3503" s="6">
        <v>0</v>
      </c>
      <c r="R3503" s="6">
        <v>0</v>
      </c>
      <c r="S3503" s="6">
        <v>3.7422713960299383</v>
      </c>
      <c r="T3503" s="6">
        <v>8.6780806819016831</v>
      </c>
      <c r="U3503" s="6">
        <v>0</v>
      </c>
      <c r="V3503" s="6">
        <v>0</v>
      </c>
      <c r="W3503" s="6">
        <v>0</v>
      </c>
      <c r="X3503" s="5">
        <v>29529</v>
      </c>
      <c r="Y3503" s="5">
        <v>26580</v>
      </c>
      <c r="Z3503" s="5">
        <v>1129</v>
      </c>
      <c r="AA3503" s="5">
        <v>0</v>
      </c>
      <c r="AB3503" s="5">
        <v>0</v>
      </c>
      <c r="AC3503" s="5">
        <v>0</v>
      </c>
      <c r="AD3503" s="5">
        <v>29529</v>
      </c>
      <c r="AE3503" s="5">
        <v>26580</v>
      </c>
      <c r="AF3503" s="5">
        <v>1129</v>
      </c>
      <c r="AG3503" s="6">
        <v>4.2475545522949583</v>
      </c>
      <c r="AH3503" s="6">
        <v>90.013207355481057</v>
      </c>
      <c r="AI3503" s="3"/>
      <c r="AJ3503" s="3"/>
    </row>
    <row r="3504" spans="1:36" hidden="1" x14ac:dyDescent="0.2">
      <c r="A3504" s="1" t="str">
        <f t="shared" si="54"/>
        <v>LichfieldMinorities - all other than White British</v>
      </c>
      <c r="B3504" s="3" t="s">
        <v>475</v>
      </c>
      <c r="C3504" s="3" t="s">
        <v>476</v>
      </c>
      <c r="D3504" s="3" t="s">
        <v>702</v>
      </c>
      <c r="E3504" s="5">
        <v>5391</v>
      </c>
      <c r="F3504" s="5">
        <v>0</v>
      </c>
      <c r="G3504" s="5">
        <v>134</v>
      </c>
      <c r="H3504" s="5">
        <v>0</v>
      </c>
      <c r="I3504" s="5">
        <v>0</v>
      </c>
      <c r="J3504" s="5">
        <v>199</v>
      </c>
      <c r="K3504" s="5">
        <v>620</v>
      </c>
      <c r="L3504" s="5">
        <v>0</v>
      </c>
      <c r="M3504" s="5">
        <v>0</v>
      </c>
      <c r="N3504" s="5">
        <v>0</v>
      </c>
      <c r="O3504" s="6">
        <v>0</v>
      </c>
      <c r="P3504" s="6">
        <v>2.4856241884622521</v>
      </c>
      <c r="Q3504" s="6">
        <v>0</v>
      </c>
      <c r="R3504" s="6">
        <v>0</v>
      </c>
      <c r="S3504" s="6">
        <v>3.6913374142088666</v>
      </c>
      <c r="T3504" s="6">
        <v>11.500649230198478</v>
      </c>
      <c r="U3504" s="6">
        <v>0</v>
      </c>
      <c r="V3504" s="6">
        <v>0</v>
      </c>
      <c r="W3504" s="6">
        <v>0</v>
      </c>
      <c r="X3504" s="5">
        <v>2077</v>
      </c>
      <c r="Y3504" s="5">
        <v>1811</v>
      </c>
      <c r="Z3504" s="5">
        <v>86</v>
      </c>
      <c r="AA3504" s="5">
        <v>0</v>
      </c>
      <c r="AB3504" s="5">
        <v>0</v>
      </c>
      <c r="AC3504" s="5">
        <v>0</v>
      </c>
      <c r="AD3504" s="5">
        <v>2077</v>
      </c>
      <c r="AE3504" s="5">
        <v>1811</v>
      </c>
      <c r="AF3504" s="5">
        <v>86</v>
      </c>
      <c r="AG3504" s="6">
        <v>4.7487575924903371</v>
      </c>
      <c r="AH3504" s="6">
        <v>87.193066923447276</v>
      </c>
      <c r="AI3504" s="3"/>
      <c r="AJ3504" s="3"/>
    </row>
    <row r="3505" spans="1:36" hidden="1" x14ac:dyDescent="0.2">
      <c r="A3505" s="1" t="str">
        <f t="shared" si="54"/>
        <v>LichfieldWhite Irish</v>
      </c>
      <c r="B3505" s="3" t="s">
        <v>475</v>
      </c>
      <c r="C3505" s="3" t="s">
        <v>476</v>
      </c>
      <c r="D3505" s="3" t="s">
        <v>703</v>
      </c>
      <c r="E3505" s="5">
        <v>598</v>
      </c>
      <c r="F3505" s="5">
        <v>0</v>
      </c>
      <c r="G3505" s="5">
        <v>4</v>
      </c>
      <c r="H3505" s="5">
        <v>0</v>
      </c>
      <c r="I3505" s="5">
        <v>0</v>
      </c>
      <c r="J3505" s="5">
        <v>8</v>
      </c>
      <c r="K3505" s="5">
        <v>56</v>
      </c>
      <c r="L3505" s="5">
        <v>0</v>
      </c>
      <c r="M3505" s="5">
        <v>0</v>
      </c>
      <c r="N3505" s="5">
        <v>0</v>
      </c>
      <c r="O3505" s="6">
        <v>0</v>
      </c>
      <c r="P3505" s="6">
        <v>0.66889632107023411</v>
      </c>
      <c r="Q3505" s="6">
        <v>0</v>
      </c>
      <c r="R3505" s="6">
        <v>0</v>
      </c>
      <c r="S3505" s="6">
        <v>1.3377926421404682</v>
      </c>
      <c r="T3505" s="6">
        <v>9.3645484949832785</v>
      </c>
      <c r="U3505" s="6">
        <v>0</v>
      </c>
      <c r="V3505" s="6">
        <v>0</v>
      </c>
      <c r="W3505" s="6">
        <v>0</v>
      </c>
      <c r="X3505" s="5">
        <v>161</v>
      </c>
      <c r="Y3505" s="5">
        <v>153</v>
      </c>
      <c r="Z3505" s="5">
        <v>12</v>
      </c>
      <c r="AA3505" s="5">
        <v>0</v>
      </c>
      <c r="AB3505" s="5">
        <v>0</v>
      </c>
      <c r="AC3505" s="5">
        <v>0</v>
      </c>
      <c r="AD3505" s="5">
        <v>161</v>
      </c>
      <c r="AE3505" s="5">
        <v>153</v>
      </c>
      <c r="AF3505" s="5">
        <v>12</v>
      </c>
      <c r="AG3505" s="6">
        <v>7.8431372549019605</v>
      </c>
      <c r="AH3505" s="6">
        <v>95.031055900621112</v>
      </c>
      <c r="AI3505" s="3"/>
      <c r="AJ3505" s="3"/>
    </row>
    <row r="3506" spans="1:36" hidden="1" x14ac:dyDescent="0.2">
      <c r="A3506" s="1" t="str">
        <f t="shared" si="54"/>
        <v>LichfieldWhite Gyspy or Irish Traveller</v>
      </c>
      <c r="B3506" s="3" t="s">
        <v>475</v>
      </c>
      <c r="C3506" s="3" t="s">
        <v>476</v>
      </c>
      <c r="D3506" s="3" t="s">
        <v>704</v>
      </c>
      <c r="E3506" s="5">
        <v>13</v>
      </c>
      <c r="F3506" s="5">
        <v>0</v>
      </c>
      <c r="G3506" s="5">
        <v>0</v>
      </c>
      <c r="H3506" s="5">
        <v>0</v>
      </c>
      <c r="I3506" s="5">
        <v>0</v>
      </c>
      <c r="J3506" s="5">
        <v>0</v>
      </c>
      <c r="K3506" s="5">
        <v>8</v>
      </c>
      <c r="L3506" s="5">
        <v>0</v>
      </c>
      <c r="M3506" s="5">
        <v>0</v>
      </c>
      <c r="N3506" s="5">
        <v>0</v>
      </c>
      <c r="O3506" s="6">
        <v>0</v>
      </c>
      <c r="P3506" s="6">
        <v>0</v>
      </c>
      <c r="Q3506" s="6">
        <v>0</v>
      </c>
      <c r="R3506" s="6">
        <v>0</v>
      </c>
      <c r="S3506" s="6">
        <v>0</v>
      </c>
      <c r="T3506" s="6">
        <v>61.53846153846154</v>
      </c>
      <c r="U3506" s="6">
        <v>0</v>
      </c>
      <c r="V3506" s="6">
        <v>0</v>
      </c>
      <c r="W3506" s="6">
        <v>0</v>
      </c>
      <c r="X3506" s="5">
        <v>4</v>
      </c>
      <c r="Y3506" s="5">
        <v>0</v>
      </c>
      <c r="Z3506" s="5">
        <v>0</v>
      </c>
      <c r="AA3506" s="5">
        <v>0</v>
      </c>
      <c r="AB3506" s="5">
        <v>0</v>
      </c>
      <c r="AC3506" s="5">
        <v>0</v>
      </c>
      <c r="AD3506" s="5">
        <v>4</v>
      </c>
      <c r="AE3506" s="5">
        <v>0</v>
      </c>
      <c r="AF3506" s="5">
        <v>0</v>
      </c>
      <c r="AG3506" s="6"/>
      <c r="AH3506" s="6">
        <v>0</v>
      </c>
      <c r="AI3506" s="3"/>
      <c r="AJ3506" s="3"/>
    </row>
    <row r="3507" spans="1:36" hidden="1" x14ac:dyDescent="0.2">
      <c r="A3507" s="1" t="str">
        <f t="shared" si="54"/>
        <v>LichfieldWhite Other</v>
      </c>
      <c r="B3507" s="3" t="s">
        <v>475</v>
      </c>
      <c r="C3507" s="3" t="s">
        <v>476</v>
      </c>
      <c r="D3507" s="3" t="s">
        <v>705</v>
      </c>
      <c r="E3507" s="5">
        <v>1525</v>
      </c>
      <c r="F3507" s="5">
        <v>0</v>
      </c>
      <c r="G3507" s="5">
        <v>72</v>
      </c>
      <c r="H3507" s="5">
        <v>0</v>
      </c>
      <c r="I3507" s="5">
        <v>0</v>
      </c>
      <c r="J3507" s="5">
        <v>114</v>
      </c>
      <c r="K3507" s="5">
        <v>113</v>
      </c>
      <c r="L3507" s="5">
        <v>0</v>
      </c>
      <c r="M3507" s="5">
        <v>0</v>
      </c>
      <c r="N3507" s="5">
        <v>0</v>
      </c>
      <c r="O3507" s="6">
        <v>0</v>
      </c>
      <c r="P3507" s="6">
        <v>4.721311475409836</v>
      </c>
      <c r="Q3507" s="6">
        <v>0</v>
      </c>
      <c r="R3507" s="6">
        <v>0</v>
      </c>
      <c r="S3507" s="6">
        <v>7.4754098360655741</v>
      </c>
      <c r="T3507" s="6">
        <v>7.4098360655737707</v>
      </c>
      <c r="U3507" s="6">
        <v>0</v>
      </c>
      <c r="V3507" s="6">
        <v>0</v>
      </c>
      <c r="W3507" s="6">
        <v>0</v>
      </c>
      <c r="X3507" s="5">
        <v>784</v>
      </c>
      <c r="Y3507" s="5">
        <v>702</v>
      </c>
      <c r="Z3507" s="5">
        <v>29</v>
      </c>
      <c r="AA3507" s="5">
        <v>0</v>
      </c>
      <c r="AB3507" s="5">
        <v>0</v>
      </c>
      <c r="AC3507" s="5">
        <v>0</v>
      </c>
      <c r="AD3507" s="5">
        <v>784</v>
      </c>
      <c r="AE3507" s="5">
        <v>702</v>
      </c>
      <c r="AF3507" s="5">
        <v>29</v>
      </c>
      <c r="AG3507" s="6">
        <v>4.1310541310541309</v>
      </c>
      <c r="AH3507" s="6">
        <v>89.540816326530617</v>
      </c>
      <c r="AI3507" s="3"/>
      <c r="AJ3507" s="3"/>
    </row>
    <row r="3508" spans="1:36" hidden="1" x14ac:dyDescent="0.2">
      <c r="A3508" s="1" t="str">
        <f t="shared" si="54"/>
        <v>LichfieldMixed White and Black Caribbean</v>
      </c>
      <c r="B3508" s="3" t="s">
        <v>475</v>
      </c>
      <c r="C3508" s="3" t="s">
        <v>476</v>
      </c>
      <c r="D3508" s="3" t="s">
        <v>706</v>
      </c>
      <c r="E3508" s="5">
        <v>482</v>
      </c>
      <c r="F3508" s="5">
        <v>0</v>
      </c>
      <c r="G3508" s="5">
        <v>22</v>
      </c>
      <c r="H3508" s="5">
        <v>0</v>
      </c>
      <c r="I3508" s="5">
        <v>0</v>
      </c>
      <c r="J3508" s="5">
        <v>23</v>
      </c>
      <c r="K3508" s="5">
        <v>91</v>
      </c>
      <c r="L3508" s="5">
        <v>0</v>
      </c>
      <c r="M3508" s="5">
        <v>0</v>
      </c>
      <c r="N3508" s="5">
        <v>0</v>
      </c>
      <c r="O3508" s="6">
        <v>0</v>
      </c>
      <c r="P3508" s="6">
        <v>4.5643153526970952</v>
      </c>
      <c r="Q3508" s="6">
        <v>0</v>
      </c>
      <c r="R3508" s="6">
        <v>0</v>
      </c>
      <c r="S3508" s="6">
        <v>4.7717842323651452</v>
      </c>
      <c r="T3508" s="6">
        <v>18.879668049792532</v>
      </c>
      <c r="U3508" s="6">
        <v>0</v>
      </c>
      <c r="V3508" s="6">
        <v>0</v>
      </c>
      <c r="W3508" s="6">
        <v>0</v>
      </c>
      <c r="X3508" s="5">
        <v>94</v>
      </c>
      <c r="Y3508" s="5">
        <v>84</v>
      </c>
      <c r="Z3508" s="5">
        <v>8</v>
      </c>
      <c r="AA3508" s="5">
        <v>0</v>
      </c>
      <c r="AB3508" s="5">
        <v>0</v>
      </c>
      <c r="AC3508" s="5">
        <v>0</v>
      </c>
      <c r="AD3508" s="5">
        <v>94</v>
      </c>
      <c r="AE3508" s="5">
        <v>84</v>
      </c>
      <c r="AF3508" s="5">
        <v>8</v>
      </c>
      <c r="AG3508" s="6">
        <v>9.5238095238095237</v>
      </c>
      <c r="AH3508" s="6">
        <v>89.361702127659569</v>
      </c>
      <c r="AI3508" s="3"/>
      <c r="AJ3508" s="3"/>
    </row>
    <row r="3509" spans="1:36" hidden="1" x14ac:dyDescent="0.2">
      <c r="A3509" s="1" t="str">
        <f t="shared" si="54"/>
        <v>LichfieldMixed White and Black African</v>
      </c>
      <c r="B3509" s="3" t="s">
        <v>475</v>
      </c>
      <c r="C3509" s="3" t="s">
        <v>476</v>
      </c>
      <c r="D3509" s="3" t="s">
        <v>707</v>
      </c>
      <c r="E3509" s="5">
        <v>99</v>
      </c>
      <c r="F3509" s="5">
        <v>0</v>
      </c>
      <c r="G3509" s="5">
        <v>3</v>
      </c>
      <c r="H3509" s="5">
        <v>0</v>
      </c>
      <c r="I3509" s="5">
        <v>0</v>
      </c>
      <c r="J3509" s="5">
        <v>6</v>
      </c>
      <c r="K3509" s="5">
        <v>20</v>
      </c>
      <c r="L3509" s="5">
        <v>0</v>
      </c>
      <c r="M3509" s="5">
        <v>0</v>
      </c>
      <c r="N3509" s="5">
        <v>0</v>
      </c>
      <c r="O3509" s="6">
        <v>0</v>
      </c>
      <c r="P3509" s="6">
        <v>3.0303030303030303</v>
      </c>
      <c r="Q3509" s="6">
        <v>0</v>
      </c>
      <c r="R3509" s="6">
        <v>0</v>
      </c>
      <c r="S3509" s="6">
        <v>6.0606060606060606</v>
      </c>
      <c r="T3509" s="6">
        <v>20.202020202020201</v>
      </c>
      <c r="U3509" s="6">
        <v>0</v>
      </c>
      <c r="V3509" s="6">
        <v>0</v>
      </c>
      <c r="W3509" s="6">
        <v>0</v>
      </c>
      <c r="X3509" s="5">
        <v>24</v>
      </c>
      <c r="Y3509" s="5">
        <v>20</v>
      </c>
      <c r="Z3509" s="5">
        <v>6</v>
      </c>
      <c r="AA3509" s="5">
        <v>0</v>
      </c>
      <c r="AB3509" s="5">
        <v>0</v>
      </c>
      <c r="AC3509" s="5">
        <v>0</v>
      </c>
      <c r="AD3509" s="5">
        <v>24</v>
      </c>
      <c r="AE3509" s="5">
        <v>20</v>
      </c>
      <c r="AF3509" s="5">
        <v>6</v>
      </c>
      <c r="AG3509" s="6">
        <v>30</v>
      </c>
      <c r="AH3509" s="6">
        <v>83.333333333333329</v>
      </c>
      <c r="AI3509" s="3"/>
      <c r="AJ3509" s="3"/>
    </row>
    <row r="3510" spans="1:36" hidden="1" x14ac:dyDescent="0.2">
      <c r="A3510" s="1" t="str">
        <f t="shared" si="54"/>
        <v>LichfieldMixed White and Asian</v>
      </c>
      <c r="B3510" s="3" t="s">
        <v>475</v>
      </c>
      <c r="C3510" s="3" t="s">
        <v>476</v>
      </c>
      <c r="D3510" s="3" t="s">
        <v>708</v>
      </c>
      <c r="E3510" s="5">
        <v>281</v>
      </c>
      <c r="F3510" s="5">
        <v>0</v>
      </c>
      <c r="G3510" s="5">
        <v>2</v>
      </c>
      <c r="H3510" s="5">
        <v>0</v>
      </c>
      <c r="I3510" s="5">
        <v>0</v>
      </c>
      <c r="J3510" s="5">
        <v>7</v>
      </c>
      <c r="K3510" s="5">
        <v>36</v>
      </c>
      <c r="L3510" s="5">
        <v>0</v>
      </c>
      <c r="M3510" s="5">
        <v>0</v>
      </c>
      <c r="N3510" s="5">
        <v>0</v>
      </c>
      <c r="O3510" s="6">
        <v>0</v>
      </c>
      <c r="P3510" s="6">
        <v>0.71174377224199292</v>
      </c>
      <c r="Q3510" s="6">
        <v>0</v>
      </c>
      <c r="R3510" s="6">
        <v>0</v>
      </c>
      <c r="S3510" s="6">
        <v>2.4911032028469751</v>
      </c>
      <c r="T3510" s="6">
        <v>12.811387900355871</v>
      </c>
      <c r="U3510" s="6">
        <v>0</v>
      </c>
      <c r="V3510" s="6">
        <v>0</v>
      </c>
      <c r="W3510" s="6">
        <v>0</v>
      </c>
      <c r="X3510" s="5">
        <v>62</v>
      </c>
      <c r="Y3510" s="5">
        <v>53</v>
      </c>
      <c r="Z3510" s="5">
        <v>0</v>
      </c>
      <c r="AA3510" s="5">
        <v>0</v>
      </c>
      <c r="AB3510" s="5">
        <v>0</v>
      </c>
      <c r="AC3510" s="5">
        <v>0</v>
      </c>
      <c r="AD3510" s="5">
        <v>62</v>
      </c>
      <c r="AE3510" s="5">
        <v>53</v>
      </c>
      <c r="AF3510" s="5">
        <v>0</v>
      </c>
      <c r="AG3510" s="6">
        <v>0</v>
      </c>
      <c r="AH3510" s="6">
        <v>85.483870967741936</v>
      </c>
      <c r="AI3510" s="3"/>
      <c r="AJ3510" s="3"/>
    </row>
    <row r="3511" spans="1:36" hidden="1" x14ac:dyDescent="0.2">
      <c r="A3511" s="1" t="str">
        <f t="shared" si="54"/>
        <v>LichfieldMixed Other</v>
      </c>
      <c r="B3511" s="3" t="s">
        <v>475</v>
      </c>
      <c r="C3511" s="3" t="s">
        <v>476</v>
      </c>
      <c r="D3511" s="3" t="s">
        <v>709</v>
      </c>
      <c r="E3511" s="5">
        <v>172</v>
      </c>
      <c r="F3511" s="5">
        <v>0</v>
      </c>
      <c r="G3511" s="5">
        <v>4</v>
      </c>
      <c r="H3511" s="5">
        <v>0</v>
      </c>
      <c r="I3511" s="5">
        <v>0</v>
      </c>
      <c r="J3511" s="5">
        <v>5</v>
      </c>
      <c r="K3511" s="5">
        <v>13</v>
      </c>
      <c r="L3511" s="5">
        <v>0</v>
      </c>
      <c r="M3511" s="5">
        <v>0</v>
      </c>
      <c r="N3511" s="5">
        <v>0</v>
      </c>
      <c r="O3511" s="6">
        <v>0</v>
      </c>
      <c r="P3511" s="6">
        <v>2.3255813953488373</v>
      </c>
      <c r="Q3511" s="6">
        <v>0</v>
      </c>
      <c r="R3511" s="6">
        <v>0</v>
      </c>
      <c r="S3511" s="6">
        <v>2.9069767441860463</v>
      </c>
      <c r="T3511" s="6">
        <v>7.558139534883721</v>
      </c>
      <c r="U3511" s="6">
        <v>0</v>
      </c>
      <c r="V3511" s="6">
        <v>0</v>
      </c>
      <c r="W3511" s="6">
        <v>0</v>
      </c>
      <c r="X3511" s="5">
        <v>40</v>
      </c>
      <c r="Y3511" s="5">
        <v>35</v>
      </c>
      <c r="Z3511" s="5">
        <v>2</v>
      </c>
      <c r="AA3511" s="5">
        <v>0</v>
      </c>
      <c r="AB3511" s="5">
        <v>0</v>
      </c>
      <c r="AC3511" s="5">
        <v>0</v>
      </c>
      <c r="AD3511" s="5">
        <v>40</v>
      </c>
      <c r="AE3511" s="5">
        <v>35</v>
      </c>
      <c r="AF3511" s="5">
        <v>2</v>
      </c>
      <c r="AG3511" s="6">
        <v>5.7142857142857144</v>
      </c>
      <c r="AH3511" s="6">
        <v>87.5</v>
      </c>
      <c r="AI3511" s="3"/>
      <c r="AJ3511" s="3"/>
    </row>
    <row r="3512" spans="1:36" hidden="1" x14ac:dyDescent="0.2">
      <c r="A3512" s="1" t="str">
        <f t="shared" si="54"/>
        <v>LichfieldIndian</v>
      </c>
      <c r="B3512" s="3" t="s">
        <v>475</v>
      </c>
      <c r="C3512" s="3" t="s">
        <v>476</v>
      </c>
      <c r="D3512" s="3" t="s">
        <v>710</v>
      </c>
      <c r="E3512" s="5">
        <v>877</v>
      </c>
      <c r="F3512" s="5">
        <v>0</v>
      </c>
      <c r="G3512" s="5">
        <v>10</v>
      </c>
      <c r="H3512" s="5">
        <v>0</v>
      </c>
      <c r="I3512" s="5">
        <v>0</v>
      </c>
      <c r="J3512" s="5">
        <v>15</v>
      </c>
      <c r="K3512" s="5">
        <v>44</v>
      </c>
      <c r="L3512" s="5">
        <v>0</v>
      </c>
      <c r="M3512" s="5">
        <v>0</v>
      </c>
      <c r="N3512" s="5">
        <v>0</v>
      </c>
      <c r="O3512" s="6">
        <v>0</v>
      </c>
      <c r="P3512" s="6">
        <v>1.1402508551881414</v>
      </c>
      <c r="Q3512" s="6">
        <v>0</v>
      </c>
      <c r="R3512" s="6">
        <v>0</v>
      </c>
      <c r="S3512" s="6">
        <v>1.710376282782212</v>
      </c>
      <c r="T3512" s="6">
        <v>5.0171037628278219</v>
      </c>
      <c r="U3512" s="6">
        <v>0</v>
      </c>
      <c r="V3512" s="6">
        <v>0</v>
      </c>
      <c r="W3512" s="6">
        <v>0</v>
      </c>
      <c r="X3512" s="5">
        <v>362</v>
      </c>
      <c r="Y3512" s="5">
        <v>328</v>
      </c>
      <c r="Z3512" s="5">
        <v>11</v>
      </c>
      <c r="AA3512" s="5">
        <v>0</v>
      </c>
      <c r="AB3512" s="5">
        <v>0</v>
      </c>
      <c r="AC3512" s="5">
        <v>0</v>
      </c>
      <c r="AD3512" s="5">
        <v>362</v>
      </c>
      <c r="AE3512" s="5">
        <v>328</v>
      </c>
      <c r="AF3512" s="5">
        <v>11</v>
      </c>
      <c r="AG3512" s="6">
        <v>3.3536585365853657</v>
      </c>
      <c r="AH3512" s="6">
        <v>90.607734806629836</v>
      </c>
      <c r="AI3512" s="3"/>
      <c r="AJ3512" s="3"/>
    </row>
    <row r="3513" spans="1:36" hidden="1" x14ac:dyDescent="0.2">
      <c r="A3513" s="1" t="str">
        <f t="shared" si="54"/>
        <v>LichfieldPakistani</v>
      </c>
      <c r="B3513" s="3" t="s">
        <v>475</v>
      </c>
      <c r="C3513" s="3" t="s">
        <v>476</v>
      </c>
      <c r="D3513" s="3" t="s">
        <v>711</v>
      </c>
      <c r="E3513" s="5">
        <v>157</v>
      </c>
      <c r="F3513" s="5">
        <v>0</v>
      </c>
      <c r="G3513" s="5">
        <v>0</v>
      </c>
      <c r="H3513" s="5">
        <v>0</v>
      </c>
      <c r="I3513" s="5">
        <v>0</v>
      </c>
      <c r="J3513" s="5">
        <v>0</v>
      </c>
      <c r="K3513" s="5">
        <v>38</v>
      </c>
      <c r="L3513" s="5">
        <v>0</v>
      </c>
      <c r="M3513" s="5">
        <v>0</v>
      </c>
      <c r="N3513" s="5">
        <v>0</v>
      </c>
      <c r="O3513" s="6">
        <v>0</v>
      </c>
      <c r="P3513" s="6">
        <v>0</v>
      </c>
      <c r="Q3513" s="6">
        <v>0</v>
      </c>
      <c r="R3513" s="6">
        <v>0</v>
      </c>
      <c r="S3513" s="6">
        <v>0</v>
      </c>
      <c r="T3513" s="6">
        <v>24.203821656050955</v>
      </c>
      <c r="U3513" s="6">
        <v>0</v>
      </c>
      <c r="V3513" s="6">
        <v>0</v>
      </c>
      <c r="W3513" s="6">
        <v>0</v>
      </c>
      <c r="X3513" s="5">
        <v>48</v>
      </c>
      <c r="Y3513" s="5">
        <v>34</v>
      </c>
      <c r="Z3513" s="5">
        <v>3</v>
      </c>
      <c r="AA3513" s="5">
        <v>0</v>
      </c>
      <c r="AB3513" s="5">
        <v>0</v>
      </c>
      <c r="AC3513" s="5">
        <v>0</v>
      </c>
      <c r="AD3513" s="5">
        <v>48</v>
      </c>
      <c r="AE3513" s="5">
        <v>34</v>
      </c>
      <c r="AF3513" s="5">
        <v>3</v>
      </c>
      <c r="AG3513" s="6">
        <v>8.8235294117647065</v>
      </c>
      <c r="AH3513" s="6">
        <v>70.833333333333329</v>
      </c>
      <c r="AI3513" s="3"/>
      <c r="AJ3513" s="3"/>
    </row>
    <row r="3514" spans="1:36" hidden="1" x14ac:dyDescent="0.2">
      <c r="A3514" s="1" t="str">
        <f t="shared" si="54"/>
        <v>LichfieldBangladeshi</v>
      </c>
      <c r="B3514" s="3" t="s">
        <v>475</v>
      </c>
      <c r="C3514" s="3" t="s">
        <v>476</v>
      </c>
      <c r="D3514" s="3" t="s">
        <v>712</v>
      </c>
      <c r="E3514" s="5">
        <v>107</v>
      </c>
      <c r="F3514" s="5">
        <v>0</v>
      </c>
      <c r="G3514" s="5">
        <v>0</v>
      </c>
      <c r="H3514" s="5">
        <v>0</v>
      </c>
      <c r="I3514" s="5">
        <v>0</v>
      </c>
      <c r="J3514" s="5">
        <v>0</v>
      </c>
      <c r="K3514" s="5">
        <v>8</v>
      </c>
      <c r="L3514" s="5">
        <v>0</v>
      </c>
      <c r="M3514" s="5">
        <v>0</v>
      </c>
      <c r="N3514" s="5">
        <v>0</v>
      </c>
      <c r="O3514" s="6">
        <v>0</v>
      </c>
      <c r="P3514" s="6">
        <v>0</v>
      </c>
      <c r="Q3514" s="6">
        <v>0</v>
      </c>
      <c r="R3514" s="6">
        <v>0</v>
      </c>
      <c r="S3514" s="6">
        <v>0</v>
      </c>
      <c r="T3514" s="6">
        <v>7.4766355140186915</v>
      </c>
      <c r="U3514" s="6">
        <v>0</v>
      </c>
      <c r="V3514" s="6">
        <v>0</v>
      </c>
      <c r="W3514" s="6">
        <v>0</v>
      </c>
      <c r="X3514" s="5">
        <v>40</v>
      </c>
      <c r="Y3514" s="5">
        <v>25</v>
      </c>
      <c r="Z3514" s="5">
        <v>2</v>
      </c>
      <c r="AA3514" s="5">
        <v>0</v>
      </c>
      <c r="AB3514" s="5">
        <v>0</v>
      </c>
      <c r="AC3514" s="5">
        <v>0</v>
      </c>
      <c r="AD3514" s="5">
        <v>40</v>
      </c>
      <c r="AE3514" s="5">
        <v>25</v>
      </c>
      <c r="AF3514" s="5">
        <v>2</v>
      </c>
      <c r="AG3514" s="6">
        <v>8</v>
      </c>
      <c r="AH3514" s="6">
        <v>62.5</v>
      </c>
      <c r="AI3514" s="3"/>
      <c r="AJ3514" s="3"/>
    </row>
    <row r="3515" spans="1:36" hidden="1" x14ac:dyDescent="0.2">
      <c r="A3515" s="1" t="str">
        <f t="shared" si="54"/>
        <v>LichfieldChinese</v>
      </c>
      <c r="B3515" s="3" t="s">
        <v>475</v>
      </c>
      <c r="C3515" s="3" t="s">
        <v>476</v>
      </c>
      <c r="D3515" s="3" t="s">
        <v>713</v>
      </c>
      <c r="E3515" s="5">
        <v>225</v>
      </c>
      <c r="F3515" s="5">
        <v>0</v>
      </c>
      <c r="G3515" s="5">
        <v>7</v>
      </c>
      <c r="H3515" s="5">
        <v>0</v>
      </c>
      <c r="I3515" s="5">
        <v>0</v>
      </c>
      <c r="J3515" s="5">
        <v>8</v>
      </c>
      <c r="K3515" s="5">
        <v>26</v>
      </c>
      <c r="L3515" s="5">
        <v>0</v>
      </c>
      <c r="M3515" s="5">
        <v>0</v>
      </c>
      <c r="N3515" s="5">
        <v>0</v>
      </c>
      <c r="O3515" s="6">
        <v>0</v>
      </c>
      <c r="P3515" s="6">
        <v>3.1111111111111112</v>
      </c>
      <c r="Q3515" s="6">
        <v>0</v>
      </c>
      <c r="R3515" s="6">
        <v>0</v>
      </c>
      <c r="S3515" s="6">
        <v>3.5555555555555554</v>
      </c>
      <c r="T3515" s="6">
        <v>11.555555555555555</v>
      </c>
      <c r="U3515" s="6">
        <v>0</v>
      </c>
      <c r="V3515" s="6">
        <v>0</v>
      </c>
      <c r="W3515" s="6">
        <v>0</v>
      </c>
      <c r="X3515" s="5">
        <v>100</v>
      </c>
      <c r="Y3515" s="5">
        <v>87</v>
      </c>
      <c r="Z3515" s="5">
        <v>1</v>
      </c>
      <c r="AA3515" s="5">
        <v>0</v>
      </c>
      <c r="AB3515" s="5">
        <v>0</v>
      </c>
      <c r="AC3515" s="5">
        <v>0</v>
      </c>
      <c r="AD3515" s="5">
        <v>100</v>
      </c>
      <c r="AE3515" s="5">
        <v>87</v>
      </c>
      <c r="AF3515" s="5">
        <v>1</v>
      </c>
      <c r="AG3515" s="6">
        <v>1.1494252873563218</v>
      </c>
      <c r="AH3515" s="6">
        <v>87</v>
      </c>
      <c r="AI3515" s="3"/>
      <c r="AJ3515" s="3"/>
    </row>
    <row r="3516" spans="1:36" hidden="1" x14ac:dyDescent="0.2">
      <c r="A3516" s="1" t="str">
        <f t="shared" si="54"/>
        <v>LichfieldAsian Other</v>
      </c>
      <c r="B3516" s="3" t="s">
        <v>475</v>
      </c>
      <c r="C3516" s="3" t="s">
        <v>476</v>
      </c>
      <c r="D3516" s="3" t="s">
        <v>714</v>
      </c>
      <c r="E3516" s="5">
        <v>257</v>
      </c>
      <c r="F3516" s="5">
        <v>0</v>
      </c>
      <c r="G3516" s="5">
        <v>8</v>
      </c>
      <c r="H3516" s="5">
        <v>0</v>
      </c>
      <c r="I3516" s="5">
        <v>0</v>
      </c>
      <c r="J3516" s="5">
        <v>8</v>
      </c>
      <c r="K3516" s="5">
        <v>28</v>
      </c>
      <c r="L3516" s="5">
        <v>0</v>
      </c>
      <c r="M3516" s="5">
        <v>0</v>
      </c>
      <c r="N3516" s="5">
        <v>0</v>
      </c>
      <c r="O3516" s="6">
        <v>0</v>
      </c>
      <c r="P3516" s="6">
        <v>3.1128404669260701</v>
      </c>
      <c r="Q3516" s="6">
        <v>0</v>
      </c>
      <c r="R3516" s="6">
        <v>0</v>
      </c>
      <c r="S3516" s="6">
        <v>3.1128404669260701</v>
      </c>
      <c r="T3516" s="6">
        <v>10.894941634241246</v>
      </c>
      <c r="U3516" s="6">
        <v>0</v>
      </c>
      <c r="V3516" s="6">
        <v>0</v>
      </c>
      <c r="W3516" s="6">
        <v>0</v>
      </c>
      <c r="X3516" s="5">
        <v>131</v>
      </c>
      <c r="Y3516" s="5">
        <v>94</v>
      </c>
      <c r="Z3516" s="5">
        <v>3</v>
      </c>
      <c r="AA3516" s="5">
        <v>0</v>
      </c>
      <c r="AB3516" s="5">
        <v>0</v>
      </c>
      <c r="AC3516" s="5">
        <v>0</v>
      </c>
      <c r="AD3516" s="5">
        <v>131</v>
      </c>
      <c r="AE3516" s="5">
        <v>94</v>
      </c>
      <c r="AF3516" s="5">
        <v>3</v>
      </c>
      <c r="AG3516" s="6">
        <v>3.1914893617021276</v>
      </c>
      <c r="AH3516" s="6">
        <v>71.755725190839698</v>
      </c>
      <c r="AI3516" s="3"/>
      <c r="AJ3516" s="3"/>
    </row>
    <row r="3517" spans="1:36" hidden="1" x14ac:dyDescent="0.2">
      <c r="A3517" s="1" t="str">
        <f t="shared" si="54"/>
        <v>LichfieldBlack African</v>
      </c>
      <c r="B3517" s="3" t="s">
        <v>475</v>
      </c>
      <c r="C3517" s="3" t="s">
        <v>476</v>
      </c>
      <c r="D3517" s="3" t="s">
        <v>715</v>
      </c>
      <c r="E3517" s="5">
        <v>113</v>
      </c>
      <c r="F3517" s="5">
        <v>0</v>
      </c>
      <c r="G3517" s="5">
        <v>0</v>
      </c>
      <c r="H3517" s="5">
        <v>0</v>
      </c>
      <c r="I3517" s="5">
        <v>0</v>
      </c>
      <c r="J3517" s="5">
        <v>2</v>
      </c>
      <c r="K3517" s="5">
        <v>39</v>
      </c>
      <c r="L3517" s="5">
        <v>0</v>
      </c>
      <c r="M3517" s="5">
        <v>0</v>
      </c>
      <c r="N3517" s="5">
        <v>0</v>
      </c>
      <c r="O3517" s="6">
        <v>0</v>
      </c>
      <c r="P3517" s="6">
        <v>0</v>
      </c>
      <c r="Q3517" s="6">
        <v>0</v>
      </c>
      <c r="R3517" s="6">
        <v>0</v>
      </c>
      <c r="S3517" s="6">
        <v>1.7699115044247788</v>
      </c>
      <c r="T3517" s="6">
        <v>34.513274336283189</v>
      </c>
      <c r="U3517" s="6">
        <v>0</v>
      </c>
      <c r="V3517" s="6">
        <v>0</v>
      </c>
      <c r="W3517" s="6">
        <v>0</v>
      </c>
      <c r="X3517" s="5">
        <v>35</v>
      </c>
      <c r="Y3517" s="5">
        <v>31</v>
      </c>
      <c r="Z3517" s="5">
        <v>2</v>
      </c>
      <c r="AA3517" s="5">
        <v>0</v>
      </c>
      <c r="AB3517" s="5">
        <v>0</v>
      </c>
      <c r="AC3517" s="5">
        <v>0</v>
      </c>
      <c r="AD3517" s="5">
        <v>35</v>
      </c>
      <c r="AE3517" s="5">
        <v>31</v>
      </c>
      <c r="AF3517" s="5">
        <v>2</v>
      </c>
      <c r="AG3517" s="6">
        <v>6.4516129032258061</v>
      </c>
      <c r="AH3517" s="6">
        <v>88.571428571428569</v>
      </c>
      <c r="AI3517" s="3"/>
      <c r="AJ3517" s="3"/>
    </row>
    <row r="3518" spans="1:36" hidden="1" x14ac:dyDescent="0.2">
      <c r="A3518" s="1" t="str">
        <f t="shared" si="54"/>
        <v>LichfieldBlack Caribbean</v>
      </c>
      <c r="B3518" s="3" t="s">
        <v>475</v>
      </c>
      <c r="C3518" s="3" t="s">
        <v>476</v>
      </c>
      <c r="D3518" s="3" t="s">
        <v>716</v>
      </c>
      <c r="E3518" s="5">
        <v>298</v>
      </c>
      <c r="F3518" s="5">
        <v>0</v>
      </c>
      <c r="G3518" s="5">
        <v>1</v>
      </c>
      <c r="H3518" s="5">
        <v>0</v>
      </c>
      <c r="I3518" s="5">
        <v>0</v>
      </c>
      <c r="J3518" s="5">
        <v>1</v>
      </c>
      <c r="K3518" s="5">
        <v>73</v>
      </c>
      <c r="L3518" s="5">
        <v>0</v>
      </c>
      <c r="M3518" s="5">
        <v>0</v>
      </c>
      <c r="N3518" s="5">
        <v>0</v>
      </c>
      <c r="O3518" s="6">
        <v>0</v>
      </c>
      <c r="P3518" s="6">
        <v>0.33557046979865773</v>
      </c>
      <c r="Q3518" s="6">
        <v>0</v>
      </c>
      <c r="R3518" s="6">
        <v>0</v>
      </c>
      <c r="S3518" s="6">
        <v>0.33557046979865773</v>
      </c>
      <c r="T3518" s="6">
        <v>24.496644295302012</v>
      </c>
      <c r="U3518" s="6">
        <v>0</v>
      </c>
      <c r="V3518" s="6">
        <v>0</v>
      </c>
      <c r="W3518" s="6">
        <v>0</v>
      </c>
      <c r="X3518" s="5">
        <v>110</v>
      </c>
      <c r="Y3518" s="5">
        <v>97</v>
      </c>
      <c r="Z3518" s="5">
        <v>1</v>
      </c>
      <c r="AA3518" s="5">
        <v>0</v>
      </c>
      <c r="AB3518" s="5">
        <v>0</v>
      </c>
      <c r="AC3518" s="5">
        <v>0</v>
      </c>
      <c r="AD3518" s="5">
        <v>110</v>
      </c>
      <c r="AE3518" s="5">
        <v>97</v>
      </c>
      <c r="AF3518" s="5">
        <v>1</v>
      </c>
      <c r="AG3518" s="6">
        <v>1.0309278350515463</v>
      </c>
      <c r="AH3518" s="6">
        <v>88.181818181818187</v>
      </c>
      <c r="AI3518" s="3"/>
      <c r="AJ3518" s="3"/>
    </row>
    <row r="3519" spans="1:36" hidden="1" x14ac:dyDescent="0.2">
      <c r="A3519" s="1" t="str">
        <f t="shared" si="54"/>
        <v>LichfieldBlack Other</v>
      </c>
      <c r="B3519" s="3" t="s">
        <v>475</v>
      </c>
      <c r="C3519" s="3" t="s">
        <v>476</v>
      </c>
      <c r="D3519" s="3" t="s">
        <v>717</v>
      </c>
      <c r="E3519" s="5">
        <v>70</v>
      </c>
      <c r="F3519" s="5">
        <v>0</v>
      </c>
      <c r="G3519" s="5">
        <v>0</v>
      </c>
      <c r="H3519" s="5">
        <v>0</v>
      </c>
      <c r="I3519" s="5">
        <v>0</v>
      </c>
      <c r="J3519" s="5">
        <v>0</v>
      </c>
      <c r="K3519" s="5">
        <v>8</v>
      </c>
      <c r="L3519" s="5">
        <v>0</v>
      </c>
      <c r="M3519" s="5">
        <v>0</v>
      </c>
      <c r="N3519" s="5">
        <v>0</v>
      </c>
      <c r="O3519" s="6">
        <v>0</v>
      </c>
      <c r="P3519" s="6">
        <v>0</v>
      </c>
      <c r="Q3519" s="6">
        <v>0</v>
      </c>
      <c r="R3519" s="6">
        <v>0</v>
      </c>
      <c r="S3519" s="6">
        <v>0</v>
      </c>
      <c r="T3519" s="6">
        <v>11.428571428571429</v>
      </c>
      <c r="U3519" s="6">
        <v>0</v>
      </c>
      <c r="V3519" s="6">
        <v>0</v>
      </c>
      <c r="W3519" s="6">
        <v>0</v>
      </c>
      <c r="X3519" s="5">
        <v>24</v>
      </c>
      <c r="Y3519" s="5">
        <v>20</v>
      </c>
      <c r="Z3519" s="5">
        <v>2</v>
      </c>
      <c r="AA3519" s="5">
        <v>0</v>
      </c>
      <c r="AB3519" s="5">
        <v>0</v>
      </c>
      <c r="AC3519" s="5">
        <v>0</v>
      </c>
      <c r="AD3519" s="5">
        <v>24</v>
      </c>
      <c r="AE3519" s="5">
        <v>20</v>
      </c>
      <c r="AF3519" s="5">
        <v>2</v>
      </c>
      <c r="AG3519" s="6">
        <v>10</v>
      </c>
      <c r="AH3519" s="6">
        <v>83.333333333333329</v>
      </c>
      <c r="AI3519" s="3"/>
      <c r="AJ3519" s="3"/>
    </row>
    <row r="3520" spans="1:36" hidden="1" x14ac:dyDescent="0.2">
      <c r="A3520" s="1" t="str">
        <f t="shared" si="54"/>
        <v>LichfieldArab</v>
      </c>
      <c r="B3520" s="3" t="s">
        <v>475</v>
      </c>
      <c r="C3520" s="3" t="s">
        <v>476</v>
      </c>
      <c r="D3520" s="3" t="s">
        <v>699</v>
      </c>
      <c r="E3520" s="5">
        <v>10</v>
      </c>
      <c r="F3520" s="5">
        <v>0</v>
      </c>
      <c r="G3520" s="5">
        <v>1</v>
      </c>
      <c r="H3520" s="5">
        <v>0</v>
      </c>
      <c r="I3520" s="5">
        <v>0</v>
      </c>
      <c r="J3520" s="5">
        <v>1</v>
      </c>
      <c r="K3520" s="5">
        <v>3</v>
      </c>
      <c r="L3520" s="5">
        <v>0</v>
      </c>
      <c r="M3520" s="5">
        <v>0</v>
      </c>
      <c r="N3520" s="5">
        <v>0</v>
      </c>
      <c r="O3520" s="6">
        <v>0</v>
      </c>
      <c r="P3520" s="6">
        <v>10</v>
      </c>
      <c r="Q3520" s="6">
        <v>0</v>
      </c>
      <c r="R3520" s="6">
        <v>0</v>
      </c>
      <c r="S3520" s="6">
        <v>10</v>
      </c>
      <c r="T3520" s="6">
        <v>30</v>
      </c>
      <c r="U3520" s="6">
        <v>0</v>
      </c>
      <c r="V3520" s="6">
        <v>0</v>
      </c>
      <c r="W3520" s="6">
        <v>0</v>
      </c>
      <c r="X3520" s="5">
        <v>5</v>
      </c>
      <c r="Y3520" s="5">
        <v>4</v>
      </c>
      <c r="Z3520" s="5">
        <v>0</v>
      </c>
      <c r="AA3520" s="5">
        <v>0</v>
      </c>
      <c r="AB3520" s="5">
        <v>0</v>
      </c>
      <c r="AC3520" s="5">
        <v>0</v>
      </c>
      <c r="AD3520" s="5">
        <v>5</v>
      </c>
      <c r="AE3520" s="5">
        <v>4</v>
      </c>
      <c r="AF3520" s="5">
        <v>0</v>
      </c>
      <c r="AG3520" s="6">
        <v>0</v>
      </c>
      <c r="AH3520" s="6">
        <v>80</v>
      </c>
      <c r="AI3520" s="3"/>
      <c r="AJ3520" s="3"/>
    </row>
    <row r="3521" spans="1:36" hidden="1" x14ac:dyDescent="0.2">
      <c r="A3521" s="1" t="str">
        <f t="shared" si="54"/>
        <v>LichfieldOther</v>
      </c>
      <c r="B3521" s="3" t="s">
        <v>475</v>
      </c>
      <c r="C3521" s="3" t="s">
        <v>476</v>
      </c>
      <c r="D3521" s="3" t="s">
        <v>718</v>
      </c>
      <c r="E3521" s="5">
        <v>107</v>
      </c>
      <c r="F3521" s="5">
        <v>0</v>
      </c>
      <c r="G3521" s="5">
        <v>0</v>
      </c>
      <c r="H3521" s="5">
        <v>0</v>
      </c>
      <c r="I3521" s="5">
        <v>0</v>
      </c>
      <c r="J3521" s="5">
        <v>1</v>
      </c>
      <c r="K3521" s="5">
        <v>16</v>
      </c>
      <c r="L3521" s="5">
        <v>0</v>
      </c>
      <c r="M3521" s="5">
        <v>0</v>
      </c>
      <c r="N3521" s="5">
        <v>0</v>
      </c>
      <c r="O3521" s="6">
        <v>0</v>
      </c>
      <c r="P3521" s="6">
        <v>0</v>
      </c>
      <c r="Q3521" s="6">
        <v>0</v>
      </c>
      <c r="R3521" s="6">
        <v>0</v>
      </c>
      <c r="S3521" s="6">
        <v>0.93457943925233644</v>
      </c>
      <c r="T3521" s="6">
        <v>14.953271028037383</v>
      </c>
      <c r="U3521" s="6">
        <v>0</v>
      </c>
      <c r="V3521" s="6">
        <v>0</v>
      </c>
      <c r="W3521" s="6">
        <v>0</v>
      </c>
      <c r="X3521" s="5">
        <v>53</v>
      </c>
      <c r="Y3521" s="5">
        <v>44</v>
      </c>
      <c r="Z3521" s="5">
        <v>4</v>
      </c>
      <c r="AA3521" s="5">
        <v>0</v>
      </c>
      <c r="AB3521" s="5">
        <v>0</v>
      </c>
      <c r="AC3521" s="5">
        <v>0</v>
      </c>
      <c r="AD3521" s="5">
        <v>53</v>
      </c>
      <c r="AE3521" s="5">
        <v>44</v>
      </c>
      <c r="AF3521" s="5">
        <v>4</v>
      </c>
      <c r="AG3521" s="6">
        <v>9.0909090909090917</v>
      </c>
      <c r="AH3521" s="6">
        <v>83.018867924528308</v>
      </c>
      <c r="AI3521" s="3"/>
      <c r="AJ3521" s="3"/>
    </row>
    <row r="3522" spans="1:36" x14ac:dyDescent="0.2">
      <c r="A3522" s="1" t="str">
        <f t="shared" ref="A3522:A3585" si="55">C3522&amp;D3522</f>
        <v>LincolnAll people</v>
      </c>
      <c r="B3522" s="3" t="s">
        <v>385</v>
      </c>
      <c r="C3522" s="3" t="s">
        <v>386</v>
      </c>
      <c r="D3522" s="3" t="s">
        <v>700</v>
      </c>
      <c r="E3522" s="5">
        <v>93541</v>
      </c>
      <c r="F3522" s="5">
        <v>10757</v>
      </c>
      <c r="G3522" s="5">
        <v>12179</v>
      </c>
      <c r="H3522" s="5">
        <v>17009</v>
      </c>
      <c r="I3522" s="5">
        <v>19241</v>
      </c>
      <c r="J3522" s="5">
        <v>11834</v>
      </c>
      <c r="K3522" s="5">
        <v>0</v>
      </c>
      <c r="L3522" s="5">
        <v>18509</v>
      </c>
      <c r="M3522" s="5">
        <v>17004</v>
      </c>
      <c r="N3522" s="5">
        <v>3240</v>
      </c>
      <c r="O3522" s="6">
        <v>11.499770154263906</v>
      </c>
      <c r="P3522" s="6">
        <v>13.019959162292471</v>
      </c>
      <c r="Q3522" s="6">
        <v>18.183470349900045</v>
      </c>
      <c r="R3522" s="6">
        <v>20.569589805539817</v>
      </c>
      <c r="S3522" s="6">
        <v>12.651136934606216</v>
      </c>
      <c r="T3522" s="6">
        <v>0</v>
      </c>
      <c r="U3522" s="6">
        <v>19.787045252883761</v>
      </c>
      <c r="V3522" s="6">
        <v>18.178125100223433</v>
      </c>
      <c r="W3522" s="6">
        <v>3.4637217904448319</v>
      </c>
      <c r="X3522" s="5">
        <v>31016</v>
      </c>
      <c r="Y3522" s="5">
        <v>26562</v>
      </c>
      <c r="Z3522" s="5">
        <v>1813</v>
      </c>
      <c r="AA3522" s="5">
        <v>4499</v>
      </c>
      <c r="AB3522" s="5">
        <v>3527</v>
      </c>
      <c r="AC3522" s="5">
        <v>416</v>
      </c>
      <c r="AD3522" s="5">
        <v>26517</v>
      </c>
      <c r="AE3522" s="5">
        <v>23035</v>
      </c>
      <c r="AF3522" s="5">
        <v>1397</v>
      </c>
      <c r="AG3522" s="6">
        <v>6.0646841762535271</v>
      </c>
      <c r="AH3522" s="6">
        <v>86.868801146434365</v>
      </c>
      <c r="AI3522" s="6">
        <v>11.794726396370853</v>
      </c>
      <c r="AJ3522" s="6">
        <v>78.395198933096239</v>
      </c>
    </row>
    <row r="3523" spans="1:36" hidden="1" x14ac:dyDescent="0.2">
      <c r="A3523" s="1" t="str">
        <f t="shared" si="55"/>
        <v>LincolnWhite British</v>
      </c>
      <c r="B3523" s="3" t="s">
        <v>385</v>
      </c>
      <c r="C3523" s="3" t="s">
        <v>386</v>
      </c>
      <c r="D3523" s="3" t="s">
        <v>701</v>
      </c>
      <c r="E3523" s="5">
        <v>83653</v>
      </c>
      <c r="F3523" s="5">
        <v>9564</v>
      </c>
      <c r="G3523" s="5">
        <v>10930</v>
      </c>
      <c r="H3523" s="5">
        <v>15359</v>
      </c>
      <c r="I3523" s="5">
        <v>16966</v>
      </c>
      <c r="J3523" s="5">
        <v>10937</v>
      </c>
      <c r="K3523" s="5">
        <v>0</v>
      </c>
      <c r="L3523" s="5">
        <v>15060</v>
      </c>
      <c r="M3523" s="5">
        <v>13676</v>
      </c>
      <c r="N3523" s="5">
        <v>2689</v>
      </c>
      <c r="O3523" s="6">
        <v>11.432943229770601</v>
      </c>
      <c r="P3523" s="6">
        <v>13.065879287054857</v>
      </c>
      <c r="Q3523" s="6">
        <v>18.360369622129511</v>
      </c>
      <c r="R3523" s="6">
        <v>20.281400547499789</v>
      </c>
      <c r="S3523" s="6">
        <v>13.074247187787646</v>
      </c>
      <c r="T3523" s="6">
        <v>0</v>
      </c>
      <c r="U3523" s="6">
        <v>18.002940719400382</v>
      </c>
      <c r="V3523" s="6">
        <v>16.348487203088951</v>
      </c>
      <c r="W3523" s="6">
        <v>3.2144692957813827</v>
      </c>
      <c r="X3523" s="5">
        <v>26672</v>
      </c>
      <c r="Y3523" s="5">
        <v>22761</v>
      </c>
      <c r="Z3523" s="5">
        <v>1549</v>
      </c>
      <c r="AA3523" s="5">
        <v>4080</v>
      </c>
      <c r="AB3523" s="5">
        <v>3162</v>
      </c>
      <c r="AC3523" s="5">
        <v>384</v>
      </c>
      <c r="AD3523" s="5">
        <v>22592</v>
      </c>
      <c r="AE3523" s="5">
        <v>19599</v>
      </c>
      <c r="AF3523" s="5">
        <v>1165</v>
      </c>
      <c r="AG3523" s="6">
        <v>5.9441808255523245</v>
      </c>
      <c r="AH3523" s="6">
        <v>86.751947592067992</v>
      </c>
      <c r="AI3523" s="6">
        <v>12.144212523719165</v>
      </c>
      <c r="AJ3523" s="6">
        <v>77.5</v>
      </c>
    </row>
    <row r="3524" spans="1:36" hidden="1" x14ac:dyDescent="0.2">
      <c r="A3524" s="1" t="str">
        <f t="shared" si="55"/>
        <v>LincolnMinorities - all other than White British</v>
      </c>
      <c r="B3524" s="3" t="s">
        <v>385</v>
      </c>
      <c r="C3524" s="3" t="s">
        <v>386</v>
      </c>
      <c r="D3524" s="3" t="s">
        <v>702</v>
      </c>
      <c r="E3524" s="5">
        <v>9888</v>
      </c>
      <c r="F3524" s="5">
        <v>1193</v>
      </c>
      <c r="G3524" s="5">
        <v>1249</v>
      </c>
      <c r="H3524" s="5">
        <v>1650</v>
      </c>
      <c r="I3524" s="5">
        <v>2275</v>
      </c>
      <c r="J3524" s="5">
        <v>897</v>
      </c>
      <c r="K3524" s="5">
        <v>0</v>
      </c>
      <c r="L3524" s="5">
        <v>3449</v>
      </c>
      <c r="M3524" s="5">
        <v>3328</v>
      </c>
      <c r="N3524" s="5">
        <v>551</v>
      </c>
      <c r="O3524" s="6">
        <v>12.065129449838187</v>
      </c>
      <c r="P3524" s="6">
        <v>12.631472491909385</v>
      </c>
      <c r="Q3524" s="6">
        <v>16.686893203883496</v>
      </c>
      <c r="R3524" s="6">
        <v>23.007686084142396</v>
      </c>
      <c r="S3524" s="6">
        <v>9.0716019417475735</v>
      </c>
      <c r="T3524" s="6">
        <v>0</v>
      </c>
      <c r="U3524" s="6">
        <v>34.880663430420711</v>
      </c>
      <c r="V3524" s="6">
        <v>33.656957928802591</v>
      </c>
      <c r="W3524" s="6">
        <v>5.5724110032362457</v>
      </c>
      <c r="X3524" s="5">
        <v>4344</v>
      </c>
      <c r="Y3524" s="5">
        <v>3801</v>
      </c>
      <c r="Z3524" s="5">
        <v>264</v>
      </c>
      <c r="AA3524" s="5">
        <v>419</v>
      </c>
      <c r="AB3524" s="5">
        <v>365</v>
      </c>
      <c r="AC3524" s="5">
        <v>32</v>
      </c>
      <c r="AD3524" s="5">
        <v>3925</v>
      </c>
      <c r="AE3524" s="5">
        <v>3436</v>
      </c>
      <c r="AF3524" s="5">
        <v>232</v>
      </c>
      <c r="AG3524" s="6">
        <v>6.7520372526193251</v>
      </c>
      <c r="AH3524" s="6">
        <v>87.541401273885356</v>
      </c>
      <c r="AI3524" s="6">
        <v>8.7671232876712324</v>
      </c>
      <c r="AJ3524" s="6">
        <v>87.112171837708829</v>
      </c>
    </row>
    <row r="3525" spans="1:36" hidden="1" x14ac:dyDescent="0.2">
      <c r="A3525" s="1" t="str">
        <f t="shared" si="55"/>
        <v>LincolnWhite Irish</v>
      </c>
      <c r="B3525" s="3" t="s">
        <v>385</v>
      </c>
      <c r="C3525" s="3" t="s">
        <v>386</v>
      </c>
      <c r="D3525" s="3" t="s">
        <v>703</v>
      </c>
      <c r="E3525" s="5">
        <v>719</v>
      </c>
      <c r="F3525" s="5">
        <v>83</v>
      </c>
      <c r="G3525" s="5">
        <v>89</v>
      </c>
      <c r="H3525" s="5">
        <v>117</v>
      </c>
      <c r="I3525" s="5">
        <v>148</v>
      </c>
      <c r="J3525" s="5">
        <v>74</v>
      </c>
      <c r="K3525" s="5">
        <v>0</v>
      </c>
      <c r="L3525" s="5">
        <v>187</v>
      </c>
      <c r="M3525" s="5">
        <v>164</v>
      </c>
      <c r="N3525" s="5">
        <v>30</v>
      </c>
      <c r="O3525" s="6">
        <v>11.543810848400556</v>
      </c>
      <c r="P3525" s="6">
        <v>12.378303198887343</v>
      </c>
      <c r="Q3525" s="6">
        <v>16.272600834492351</v>
      </c>
      <c r="R3525" s="6">
        <v>20.58414464534075</v>
      </c>
      <c r="S3525" s="6">
        <v>10.292072322670375</v>
      </c>
      <c r="T3525" s="6">
        <v>0</v>
      </c>
      <c r="U3525" s="6">
        <v>26.008344923504868</v>
      </c>
      <c r="V3525" s="6">
        <v>22.809457579972182</v>
      </c>
      <c r="W3525" s="6">
        <v>4.1724617524339358</v>
      </c>
      <c r="X3525" s="5">
        <v>197</v>
      </c>
      <c r="Y3525" s="5">
        <v>180</v>
      </c>
      <c r="Z3525" s="5">
        <v>16</v>
      </c>
      <c r="AA3525" s="5">
        <v>22</v>
      </c>
      <c r="AB3525" s="5">
        <v>19</v>
      </c>
      <c r="AC3525" s="5">
        <v>1</v>
      </c>
      <c r="AD3525" s="5">
        <v>175</v>
      </c>
      <c r="AE3525" s="5">
        <v>161</v>
      </c>
      <c r="AF3525" s="5">
        <v>15</v>
      </c>
      <c r="AG3525" s="6">
        <v>9.316770186335404</v>
      </c>
      <c r="AH3525" s="6">
        <v>92</v>
      </c>
      <c r="AI3525" s="6">
        <v>5.2631578947368425</v>
      </c>
      <c r="AJ3525" s="6">
        <v>86.36363636363636</v>
      </c>
    </row>
    <row r="3526" spans="1:36" hidden="1" x14ac:dyDescent="0.2">
      <c r="A3526" s="1" t="str">
        <f t="shared" si="55"/>
        <v>LincolnWhite Gyspy or Irish Traveller</v>
      </c>
      <c r="B3526" s="3" t="s">
        <v>385</v>
      </c>
      <c r="C3526" s="3" t="s">
        <v>386</v>
      </c>
      <c r="D3526" s="3" t="s">
        <v>704</v>
      </c>
      <c r="E3526" s="5">
        <v>80</v>
      </c>
      <c r="F3526" s="5">
        <v>4</v>
      </c>
      <c r="G3526" s="5">
        <v>4</v>
      </c>
      <c r="H3526" s="5">
        <v>9</v>
      </c>
      <c r="I3526" s="5">
        <v>23</v>
      </c>
      <c r="J3526" s="5">
        <v>3</v>
      </c>
      <c r="K3526" s="5">
        <v>0</v>
      </c>
      <c r="L3526" s="5">
        <v>27</v>
      </c>
      <c r="M3526" s="5">
        <v>22</v>
      </c>
      <c r="N3526" s="5">
        <v>3</v>
      </c>
      <c r="O3526" s="6">
        <v>5</v>
      </c>
      <c r="P3526" s="6">
        <v>5</v>
      </c>
      <c r="Q3526" s="6">
        <v>11.25</v>
      </c>
      <c r="R3526" s="6">
        <v>28.75</v>
      </c>
      <c r="S3526" s="6">
        <v>3.75</v>
      </c>
      <c r="T3526" s="6">
        <v>0</v>
      </c>
      <c r="U3526" s="6">
        <v>33.75</v>
      </c>
      <c r="V3526" s="6">
        <v>27.5</v>
      </c>
      <c r="W3526" s="6">
        <v>3.75</v>
      </c>
      <c r="X3526" s="5">
        <v>30</v>
      </c>
      <c r="Y3526" s="5">
        <v>11</v>
      </c>
      <c r="Z3526" s="5">
        <v>2</v>
      </c>
      <c r="AA3526" s="5">
        <v>4</v>
      </c>
      <c r="AB3526" s="5">
        <v>2</v>
      </c>
      <c r="AC3526" s="5">
        <v>2</v>
      </c>
      <c r="AD3526" s="5">
        <v>26</v>
      </c>
      <c r="AE3526" s="5">
        <v>9</v>
      </c>
      <c r="AF3526" s="5">
        <v>0</v>
      </c>
      <c r="AG3526" s="6">
        <v>0</v>
      </c>
      <c r="AH3526" s="6">
        <v>34.615384615384613</v>
      </c>
      <c r="AI3526" s="3">
        <v>100</v>
      </c>
      <c r="AJ3526" s="3">
        <v>50</v>
      </c>
    </row>
    <row r="3527" spans="1:36" hidden="1" x14ac:dyDescent="0.2">
      <c r="A3527" s="1" t="str">
        <f t="shared" si="55"/>
        <v>LincolnWhite Other</v>
      </c>
      <c r="B3527" s="3" t="s">
        <v>385</v>
      </c>
      <c r="C3527" s="3" t="s">
        <v>386</v>
      </c>
      <c r="D3527" s="3" t="s">
        <v>705</v>
      </c>
      <c r="E3527" s="5">
        <v>4927</v>
      </c>
      <c r="F3527" s="5">
        <v>618</v>
      </c>
      <c r="G3527" s="5">
        <v>639</v>
      </c>
      <c r="H3527" s="5">
        <v>872</v>
      </c>
      <c r="I3527" s="5">
        <v>1249</v>
      </c>
      <c r="J3527" s="5">
        <v>462</v>
      </c>
      <c r="K3527" s="5">
        <v>0</v>
      </c>
      <c r="L3527" s="5">
        <v>1918</v>
      </c>
      <c r="M3527" s="5">
        <v>1945</v>
      </c>
      <c r="N3527" s="5">
        <v>268</v>
      </c>
      <c r="O3527" s="6">
        <v>12.543129693525472</v>
      </c>
      <c r="P3527" s="6">
        <v>12.969352547188958</v>
      </c>
      <c r="Q3527" s="6">
        <v>17.698396590217172</v>
      </c>
      <c r="R3527" s="6">
        <v>25.350111629795006</v>
      </c>
      <c r="S3527" s="6">
        <v>9.376902780596712</v>
      </c>
      <c r="T3527" s="6">
        <v>0</v>
      </c>
      <c r="U3527" s="6">
        <v>38.928353967931805</v>
      </c>
      <c r="V3527" s="6">
        <v>39.476354779784856</v>
      </c>
      <c r="W3527" s="6">
        <v>5.4394154658006899</v>
      </c>
      <c r="X3527" s="5">
        <v>2557</v>
      </c>
      <c r="Y3527" s="5">
        <v>2352</v>
      </c>
      <c r="Z3527" s="5">
        <v>118</v>
      </c>
      <c r="AA3527" s="5">
        <v>267</v>
      </c>
      <c r="AB3527" s="5">
        <v>241</v>
      </c>
      <c r="AC3527" s="5">
        <v>18</v>
      </c>
      <c r="AD3527" s="5">
        <v>2290</v>
      </c>
      <c r="AE3527" s="5">
        <v>2111</v>
      </c>
      <c r="AF3527" s="5">
        <v>100</v>
      </c>
      <c r="AG3527" s="6">
        <v>4.7370914258645191</v>
      </c>
      <c r="AH3527" s="6">
        <v>92.183406113537117</v>
      </c>
      <c r="AI3527" s="6">
        <v>7.4688796680497926</v>
      </c>
      <c r="AJ3527" s="6">
        <v>90.262172284644194</v>
      </c>
    </row>
    <row r="3528" spans="1:36" hidden="1" x14ac:dyDescent="0.2">
      <c r="A3528" s="1" t="str">
        <f t="shared" si="55"/>
        <v>LincolnMixed White and Black Caribbean</v>
      </c>
      <c r="B3528" s="3" t="s">
        <v>385</v>
      </c>
      <c r="C3528" s="3" t="s">
        <v>386</v>
      </c>
      <c r="D3528" s="3" t="s">
        <v>706</v>
      </c>
      <c r="E3528" s="5">
        <v>367</v>
      </c>
      <c r="F3528" s="5">
        <v>56</v>
      </c>
      <c r="G3528" s="5">
        <v>62</v>
      </c>
      <c r="H3528" s="5">
        <v>75</v>
      </c>
      <c r="I3528" s="5">
        <v>90</v>
      </c>
      <c r="J3528" s="5">
        <v>59</v>
      </c>
      <c r="K3528" s="5">
        <v>0</v>
      </c>
      <c r="L3528" s="5">
        <v>93</v>
      </c>
      <c r="M3528" s="5">
        <v>84</v>
      </c>
      <c r="N3528" s="5">
        <v>17</v>
      </c>
      <c r="O3528" s="6">
        <v>15.258855585831062</v>
      </c>
      <c r="P3528" s="6">
        <v>16.893732970027248</v>
      </c>
      <c r="Q3528" s="6">
        <v>20.435967302452315</v>
      </c>
      <c r="R3528" s="6">
        <v>24.52316076294278</v>
      </c>
      <c r="S3528" s="6">
        <v>16.076294277929154</v>
      </c>
      <c r="T3528" s="6">
        <v>0</v>
      </c>
      <c r="U3528" s="6">
        <v>25.340599455040874</v>
      </c>
      <c r="V3528" s="6">
        <v>22.888283378746593</v>
      </c>
      <c r="W3528" s="6">
        <v>4.6321525885558579</v>
      </c>
      <c r="X3528" s="5">
        <v>105</v>
      </c>
      <c r="Y3528" s="5">
        <v>89</v>
      </c>
      <c r="Z3528" s="5">
        <v>14</v>
      </c>
      <c r="AA3528" s="5">
        <v>13</v>
      </c>
      <c r="AB3528" s="5">
        <v>11</v>
      </c>
      <c r="AC3528" s="5">
        <v>4</v>
      </c>
      <c r="AD3528" s="5">
        <v>92</v>
      </c>
      <c r="AE3528" s="5">
        <v>78</v>
      </c>
      <c r="AF3528" s="5">
        <v>10</v>
      </c>
      <c r="AG3528" s="6">
        <v>12.820512820512821</v>
      </c>
      <c r="AH3528" s="6">
        <v>84.782608695652172</v>
      </c>
      <c r="AI3528" s="6">
        <v>36.363636363636367</v>
      </c>
      <c r="AJ3528" s="6">
        <v>84.615384615384613</v>
      </c>
    </row>
    <row r="3529" spans="1:36" hidden="1" x14ac:dyDescent="0.2">
      <c r="A3529" s="1" t="str">
        <f t="shared" si="55"/>
        <v>LincolnMixed White and Black African</v>
      </c>
      <c r="B3529" s="3" t="s">
        <v>385</v>
      </c>
      <c r="C3529" s="3" t="s">
        <v>386</v>
      </c>
      <c r="D3529" s="3" t="s">
        <v>707</v>
      </c>
      <c r="E3529" s="5">
        <v>189</v>
      </c>
      <c r="F3529" s="5">
        <v>12</v>
      </c>
      <c r="G3529" s="5">
        <v>15</v>
      </c>
      <c r="H3529" s="5">
        <v>41</v>
      </c>
      <c r="I3529" s="5">
        <v>60</v>
      </c>
      <c r="J3529" s="5">
        <v>22</v>
      </c>
      <c r="K3529" s="5">
        <v>0</v>
      </c>
      <c r="L3529" s="5">
        <v>53</v>
      </c>
      <c r="M3529" s="5">
        <v>44</v>
      </c>
      <c r="N3529" s="5">
        <v>2</v>
      </c>
      <c r="O3529" s="6">
        <v>6.3492063492063489</v>
      </c>
      <c r="P3529" s="6">
        <v>7.9365079365079367</v>
      </c>
      <c r="Q3529" s="6">
        <v>21.693121693121693</v>
      </c>
      <c r="R3529" s="6">
        <v>31.746031746031747</v>
      </c>
      <c r="S3529" s="6">
        <v>11.640211640211641</v>
      </c>
      <c r="T3529" s="6">
        <v>0</v>
      </c>
      <c r="U3529" s="6">
        <v>28.042328042328041</v>
      </c>
      <c r="V3529" s="6">
        <v>23.280423280423282</v>
      </c>
      <c r="W3529" s="6">
        <v>1.0582010582010581</v>
      </c>
      <c r="X3529" s="5">
        <v>40</v>
      </c>
      <c r="Y3529" s="5">
        <v>36</v>
      </c>
      <c r="Z3529" s="5">
        <v>7</v>
      </c>
      <c r="AA3529" s="5">
        <v>9</v>
      </c>
      <c r="AB3529" s="5">
        <v>8</v>
      </c>
      <c r="AC3529" s="5">
        <v>0</v>
      </c>
      <c r="AD3529" s="5">
        <v>31</v>
      </c>
      <c r="AE3529" s="5">
        <v>28</v>
      </c>
      <c r="AF3529" s="5">
        <v>7</v>
      </c>
      <c r="AG3529" s="6">
        <v>25</v>
      </c>
      <c r="AH3529" s="6">
        <v>90.322580645161295</v>
      </c>
      <c r="AI3529" s="6">
        <v>0</v>
      </c>
      <c r="AJ3529" s="6">
        <v>88.888888888888886</v>
      </c>
    </row>
    <row r="3530" spans="1:36" hidden="1" x14ac:dyDescent="0.2">
      <c r="A3530" s="1" t="str">
        <f t="shared" si="55"/>
        <v>LincolnMixed White and Asian</v>
      </c>
      <c r="B3530" s="3" t="s">
        <v>385</v>
      </c>
      <c r="C3530" s="3" t="s">
        <v>386</v>
      </c>
      <c r="D3530" s="3" t="s">
        <v>708</v>
      </c>
      <c r="E3530" s="5">
        <v>372</v>
      </c>
      <c r="F3530" s="5">
        <v>37</v>
      </c>
      <c r="G3530" s="5">
        <v>39</v>
      </c>
      <c r="H3530" s="5">
        <v>43</v>
      </c>
      <c r="I3530" s="5">
        <v>71</v>
      </c>
      <c r="J3530" s="5">
        <v>25</v>
      </c>
      <c r="K3530" s="5">
        <v>0</v>
      </c>
      <c r="L3530" s="5">
        <v>113</v>
      </c>
      <c r="M3530" s="5">
        <v>106</v>
      </c>
      <c r="N3530" s="5">
        <v>22</v>
      </c>
      <c r="O3530" s="6">
        <v>9.9462365591397841</v>
      </c>
      <c r="P3530" s="6">
        <v>10.483870967741936</v>
      </c>
      <c r="Q3530" s="6">
        <v>11.559139784946236</v>
      </c>
      <c r="R3530" s="6">
        <v>19.086021505376344</v>
      </c>
      <c r="S3530" s="6">
        <v>6.720430107526882</v>
      </c>
      <c r="T3530" s="6">
        <v>0</v>
      </c>
      <c r="U3530" s="6">
        <v>30.376344086021504</v>
      </c>
      <c r="V3530" s="6">
        <v>28.49462365591398</v>
      </c>
      <c r="W3530" s="6">
        <v>5.913978494623656</v>
      </c>
      <c r="X3530" s="5">
        <v>98</v>
      </c>
      <c r="Y3530" s="5">
        <v>75</v>
      </c>
      <c r="Z3530" s="5">
        <v>8</v>
      </c>
      <c r="AA3530" s="5">
        <v>5</v>
      </c>
      <c r="AB3530" s="5">
        <v>5</v>
      </c>
      <c r="AC3530" s="5">
        <v>1</v>
      </c>
      <c r="AD3530" s="5">
        <v>93</v>
      </c>
      <c r="AE3530" s="5">
        <v>70</v>
      </c>
      <c r="AF3530" s="5">
        <v>7</v>
      </c>
      <c r="AG3530" s="6">
        <v>10</v>
      </c>
      <c r="AH3530" s="6">
        <v>75.268817204301072</v>
      </c>
      <c r="AI3530" s="6">
        <v>20</v>
      </c>
      <c r="AJ3530" s="6">
        <v>100</v>
      </c>
    </row>
    <row r="3531" spans="1:36" hidden="1" x14ac:dyDescent="0.2">
      <c r="A3531" s="1" t="str">
        <f t="shared" si="55"/>
        <v>LincolnMixed Other</v>
      </c>
      <c r="B3531" s="3" t="s">
        <v>385</v>
      </c>
      <c r="C3531" s="3" t="s">
        <v>386</v>
      </c>
      <c r="D3531" s="3" t="s">
        <v>709</v>
      </c>
      <c r="E3531" s="5">
        <v>302</v>
      </c>
      <c r="F3531" s="5">
        <v>24</v>
      </c>
      <c r="G3531" s="5">
        <v>32</v>
      </c>
      <c r="H3531" s="5">
        <v>51</v>
      </c>
      <c r="I3531" s="5">
        <v>67</v>
      </c>
      <c r="J3531" s="5">
        <v>31</v>
      </c>
      <c r="K3531" s="5">
        <v>0</v>
      </c>
      <c r="L3531" s="5">
        <v>82</v>
      </c>
      <c r="M3531" s="5">
        <v>84</v>
      </c>
      <c r="N3531" s="5">
        <v>9</v>
      </c>
      <c r="O3531" s="6">
        <v>7.9470198675496686</v>
      </c>
      <c r="P3531" s="6">
        <v>10.596026490066226</v>
      </c>
      <c r="Q3531" s="6">
        <v>16.887417218543046</v>
      </c>
      <c r="R3531" s="6">
        <v>22.185430463576157</v>
      </c>
      <c r="S3531" s="6">
        <v>10.264900662251655</v>
      </c>
      <c r="T3531" s="6">
        <v>0</v>
      </c>
      <c r="U3531" s="6">
        <v>27.152317880794701</v>
      </c>
      <c r="V3531" s="6">
        <v>27.814569536423843</v>
      </c>
      <c r="W3531" s="6">
        <v>2.9801324503311259</v>
      </c>
      <c r="X3531" s="5">
        <v>105</v>
      </c>
      <c r="Y3531" s="5">
        <v>88</v>
      </c>
      <c r="Z3531" s="5">
        <v>4</v>
      </c>
      <c r="AA3531" s="5">
        <v>8</v>
      </c>
      <c r="AB3531" s="5">
        <v>5</v>
      </c>
      <c r="AC3531" s="5">
        <v>1</v>
      </c>
      <c r="AD3531" s="5">
        <v>97</v>
      </c>
      <c r="AE3531" s="5">
        <v>83</v>
      </c>
      <c r="AF3531" s="5">
        <v>3</v>
      </c>
      <c r="AG3531" s="6">
        <v>3.6144578313253013</v>
      </c>
      <c r="AH3531" s="6">
        <v>85.567010309278345</v>
      </c>
      <c r="AI3531" s="6">
        <v>20</v>
      </c>
      <c r="AJ3531" s="6">
        <v>62.5</v>
      </c>
    </row>
    <row r="3532" spans="1:36" hidden="1" x14ac:dyDescent="0.2">
      <c r="A3532" s="1" t="str">
        <f t="shared" si="55"/>
        <v>LincolnIndian</v>
      </c>
      <c r="B3532" s="3" t="s">
        <v>385</v>
      </c>
      <c r="C3532" s="3" t="s">
        <v>386</v>
      </c>
      <c r="D3532" s="3" t="s">
        <v>710</v>
      </c>
      <c r="E3532" s="5">
        <v>522</v>
      </c>
      <c r="F3532" s="5">
        <v>62</v>
      </c>
      <c r="G3532" s="5">
        <v>63</v>
      </c>
      <c r="H3532" s="5">
        <v>68</v>
      </c>
      <c r="I3532" s="5">
        <v>90</v>
      </c>
      <c r="J3532" s="5">
        <v>31</v>
      </c>
      <c r="K3532" s="5">
        <v>0</v>
      </c>
      <c r="L3532" s="5">
        <v>195</v>
      </c>
      <c r="M3532" s="5">
        <v>147</v>
      </c>
      <c r="N3532" s="5">
        <v>34</v>
      </c>
      <c r="O3532" s="6">
        <v>11.877394636015326</v>
      </c>
      <c r="P3532" s="6">
        <v>12.068965517241379</v>
      </c>
      <c r="Q3532" s="6">
        <v>13.026819923371647</v>
      </c>
      <c r="R3532" s="6">
        <v>17.241379310344829</v>
      </c>
      <c r="S3532" s="6">
        <v>5.9386973180076632</v>
      </c>
      <c r="T3532" s="6">
        <v>0</v>
      </c>
      <c r="U3532" s="6">
        <v>37.356321839080458</v>
      </c>
      <c r="V3532" s="6">
        <v>28.160919540229884</v>
      </c>
      <c r="W3532" s="6">
        <v>6.5134099616858236</v>
      </c>
      <c r="X3532" s="5">
        <v>254</v>
      </c>
      <c r="Y3532" s="5">
        <v>203</v>
      </c>
      <c r="Z3532" s="5">
        <v>6</v>
      </c>
      <c r="AA3532" s="5">
        <v>11</v>
      </c>
      <c r="AB3532" s="5">
        <v>9</v>
      </c>
      <c r="AC3532" s="5">
        <v>0</v>
      </c>
      <c r="AD3532" s="5">
        <v>243</v>
      </c>
      <c r="AE3532" s="5">
        <v>194</v>
      </c>
      <c r="AF3532" s="5">
        <v>6</v>
      </c>
      <c r="AG3532" s="6">
        <v>3.0927835051546393</v>
      </c>
      <c r="AH3532" s="6">
        <v>79.835390946502059</v>
      </c>
      <c r="AI3532" s="6">
        <v>0</v>
      </c>
      <c r="AJ3532" s="6">
        <v>81.818181818181813</v>
      </c>
    </row>
    <row r="3533" spans="1:36" hidden="1" x14ac:dyDescent="0.2">
      <c r="A3533" s="1" t="str">
        <f t="shared" si="55"/>
        <v>LincolnPakistani</v>
      </c>
      <c r="B3533" s="3" t="s">
        <v>385</v>
      </c>
      <c r="C3533" s="3" t="s">
        <v>386</v>
      </c>
      <c r="D3533" s="3" t="s">
        <v>711</v>
      </c>
      <c r="E3533" s="5">
        <v>139</v>
      </c>
      <c r="F3533" s="5">
        <v>9</v>
      </c>
      <c r="G3533" s="5">
        <v>9</v>
      </c>
      <c r="H3533" s="5">
        <v>9</v>
      </c>
      <c r="I3533" s="5">
        <v>14</v>
      </c>
      <c r="J3533" s="5">
        <v>19</v>
      </c>
      <c r="K3533" s="5">
        <v>0</v>
      </c>
      <c r="L3533" s="5">
        <v>28</v>
      </c>
      <c r="M3533" s="5">
        <v>27</v>
      </c>
      <c r="N3533" s="5">
        <v>5</v>
      </c>
      <c r="O3533" s="6">
        <v>6.4748201438848918</v>
      </c>
      <c r="P3533" s="6">
        <v>6.4748201438848918</v>
      </c>
      <c r="Q3533" s="6">
        <v>6.4748201438848918</v>
      </c>
      <c r="R3533" s="6">
        <v>10.071942446043165</v>
      </c>
      <c r="S3533" s="6">
        <v>13.669064748201439</v>
      </c>
      <c r="T3533" s="6">
        <v>0</v>
      </c>
      <c r="U3533" s="6">
        <v>20.14388489208633</v>
      </c>
      <c r="V3533" s="6">
        <v>19.424460431654676</v>
      </c>
      <c r="W3533" s="6">
        <v>3.5971223021582732</v>
      </c>
      <c r="X3533" s="5">
        <v>48</v>
      </c>
      <c r="Y3533" s="5">
        <v>32</v>
      </c>
      <c r="Z3533" s="5">
        <v>1</v>
      </c>
      <c r="AA3533" s="5">
        <v>2</v>
      </c>
      <c r="AB3533" s="5">
        <v>2</v>
      </c>
      <c r="AC3533" s="5">
        <v>0</v>
      </c>
      <c r="AD3533" s="5">
        <v>46</v>
      </c>
      <c r="AE3533" s="5">
        <v>30</v>
      </c>
      <c r="AF3533" s="5">
        <v>1</v>
      </c>
      <c r="AG3533" s="6">
        <v>3.3333333333333335</v>
      </c>
      <c r="AH3533" s="6">
        <v>65.217391304347828</v>
      </c>
      <c r="AI3533" s="6">
        <v>0</v>
      </c>
      <c r="AJ3533" s="6">
        <v>100</v>
      </c>
    </row>
    <row r="3534" spans="1:36" hidden="1" x14ac:dyDescent="0.2">
      <c r="A3534" s="1" t="str">
        <f t="shared" si="55"/>
        <v>LincolnBangladeshi</v>
      </c>
      <c r="B3534" s="3" t="s">
        <v>385</v>
      </c>
      <c r="C3534" s="3" t="s">
        <v>386</v>
      </c>
      <c r="D3534" s="3" t="s">
        <v>712</v>
      </c>
      <c r="E3534" s="5">
        <v>139</v>
      </c>
      <c r="F3534" s="5">
        <v>2</v>
      </c>
      <c r="G3534" s="5">
        <v>2</v>
      </c>
      <c r="H3534" s="5">
        <v>2</v>
      </c>
      <c r="I3534" s="5">
        <v>6</v>
      </c>
      <c r="J3534" s="5">
        <v>10</v>
      </c>
      <c r="K3534" s="5">
        <v>0</v>
      </c>
      <c r="L3534" s="5">
        <v>45</v>
      </c>
      <c r="M3534" s="5">
        <v>52</v>
      </c>
      <c r="N3534" s="5">
        <v>1</v>
      </c>
      <c r="O3534" s="6">
        <v>1.4388489208633093</v>
      </c>
      <c r="P3534" s="6">
        <v>1.4388489208633093</v>
      </c>
      <c r="Q3534" s="6">
        <v>1.4388489208633093</v>
      </c>
      <c r="R3534" s="6">
        <v>4.3165467625899279</v>
      </c>
      <c r="S3534" s="6">
        <v>7.1942446043165464</v>
      </c>
      <c r="T3534" s="6">
        <v>0</v>
      </c>
      <c r="U3534" s="6">
        <v>32.374100719424462</v>
      </c>
      <c r="V3534" s="6">
        <v>37.410071942446045</v>
      </c>
      <c r="W3534" s="6">
        <v>0.71942446043165464</v>
      </c>
      <c r="X3534" s="5">
        <v>54</v>
      </c>
      <c r="Y3534" s="5">
        <v>37</v>
      </c>
      <c r="Z3534" s="5">
        <v>6</v>
      </c>
      <c r="AA3534" s="5">
        <v>3</v>
      </c>
      <c r="AB3534" s="5">
        <v>3</v>
      </c>
      <c r="AC3534" s="5">
        <v>1</v>
      </c>
      <c r="AD3534" s="5">
        <v>51</v>
      </c>
      <c r="AE3534" s="5">
        <v>34</v>
      </c>
      <c r="AF3534" s="5">
        <v>5</v>
      </c>
      <c r="AG3534" s="3">
        <v>14.705882352941176</v>
      </c>
      <c r="AH3534" s="6">
        <v>66.666666666666671</v>
      </c>
      <c r="AI3534" s="3">
        <v>33.333333333333336</v>
      </c>
      <c r="AJ3534" s="3">
        <v>100</v>
      </c>
    </row>
    <row r="3535" spans="1:36" hidden="1" x14ac:dyDescent="0.2">
      <c r="A3535" s="1" t="str">
        <f t="shared" si="55"/>
        <v>LincolnChinese</v>
      </c>
      <c r="B3535" s="3" t="s">
        <v>385</v>
      </c>
      <c r="C3535" s="3" t="s">
        <v>386</v>
      </c>
      <c r="D3535" s="3" t="s">
        <v>713</v>
      </c>
      <c r="E3535" s="5">
        <v>452</v>
      </c>
      <c r="F3535" s="5">
        <v>40</v>
      </c>
      <c r="G3535" s="5">
        <v>40</v>
      </c>
      <c r="H3535" s="5">
        <v>50</v>
      </c>
      <c r="I3535" s="5">
        <v>83</v>
      </c>
      <c r="J3535" s="5">
        <v>25</v>
      </c>
      <c r="K3535" s="5">
        <v>0</v>
      </c>
      <c r="L3535" s="5">
        <v>136</v>
      </c>
      <c r="M3535" s="5">
        <v>120</v>
      </c>
      <c r="N3535" s="5">
        <v>16</v>
      </c>
      <c r="O3535" s="6">
        <v>8.8495575221238933</v>
      </c>
      <c r="P3535" s="6">
        <v>8.8495575221238933</v>
      </c>
      <c r="Q3535" s="6">
        <v>11.061946902654867</v>
      </c>
      <c r="R3535" s="6">
        <v>18.36283185840708</v>
      </c>
      <c r="S3535" s="6">
        <v>5.5309734513274336</v>
      </c>
      <c r="T3535" s="6">
        <v>0</v>
      </c>
      <c r="U3535" s="6">
        <v>30.088495575221238</v>
      </c>
      <c r="V3535" s="6">
        <v>26.548672566371682</v>
      </c>
      <c r="W3535" s="6">
        <v>3.5398230088495577</v>
      </c>
      <c r="X3535" s="5">
        <v>142</v>
      </c>
      <c r="Y3535" s="5">
        <v>119</v>
      </c>
      <c r="Z3535" s="5">
        <v>7</v>
      </c>
      <c r="AA3535" s="5">
        <v>8</v>
      </c>
      <c r="AB3535" s="5">
        <v>7</v>
      </c>
      <c r="AC3535" s="5">
        <v>0</v>
      </c>
      <c r="AD3535" s="5">
        <v>134</v>
      </c>
      <c r="AE3535" s="5">
        <v>112</v>
      </c>
      <c r="AF3535" s="5">
        <v>7</v>
      </c>
      <c r="AG3535" s="6">
        <v>6.25</v>
      </c>
      <c r="AH3535" s="6">
        <v>83.582089552238813</v>
      </c>
      <c r="AI3535" s="6">
        <v>0</v>
      </c>
      <c r="AJ3535" s="6">
        <v>87.5</v>
      </c>
    </row>
    <row r="3536" spans="1:36" hidden="1" x14ac:dyDescent="0.2">
      <c r="A3536" s="1" t="str">
        <f t="shared" si="55"/>
        <v>LincolnAsian Other</v>
      </c>
      <c r="B3536" s="3" t="s">
        <v>385</v>
      </c>
      <c r="C3536" s="3" t="s">
        <v>386</v>
      </c>
      <c r="D3536" s="3" t="s">
        <v>714</v>
      </c>
      <c r="E3536" s="5">
        <v>542</v>
      </c>
      <c r="F3536" s="5">
        <v>69</v>
      </c>
      <c r="G3536" s="5">
        <v>69</v>
      </c>
      <c r="H3536" s="5">
        <v>95</v>
      </c>
      <c r="I3536" s="5">
        <v>124</v>
      </c>
      <c r="J3536" s="5">
        <v>24</v>
      </c>
      <c r="K3536" s="5">
        <v>0</v>
      </c>
      <c r="L3536" s="5">
        <v>206</v>
      </c>
      <c r="M3536" s="5">
        <v>181</v>
      </c>
      <c r="N3536" s="5">
        <v>56</v>
      </c>
      <c r="O3536" s="6">
        <v>12.730627306273062</v>
      </c>
      <c r="P3536" s="6">
        <v>12.730627306273062</v>
      </c>
      <c r="Q3536" s="6">
        <v>17.527675276752767</v>
      </c>
      <c r="R3536" s="6">
        <v>22.878228782287824</v>
      </c>
      <c r="S3536" s="6">
        <v>4.4280442804428048</v>
      </c>
      <c r="T3536" s="6">
        <v>0</v>
      </c>
      <c r="U3536" s="6">
        <v>38.007380073800739</v>
      </c>
      <c r="V3536" s="6">
        <v>33.394833948339482</v>
      </c>
      <c r="W3536" s="6">
        <v>10.332103321033211</v>
      </c>
      <c r="X3536" s="5">
        <v>247</v>
      </c>
      <c r="Y3536" s="5">
        <v>201</v>
      </c>
      <c r="Z3536" s="5">
        <v>17</v>
      </c>
      <c r="AA3536" s="5">
        <v>22</v>
      </c>
      <c r="AB3536" s="5">
        <v>15</v>
      </c>
      <c r="AC3536" s="5">
        <v>0</v>
      </c>
      <c r="AD3536" s="5">
        <v>225</v>
      </c>
      <c r="AE3536" s="5">
        <v>186</v>
      </c>
      <c r="AF3536" s="5">
        <v>17</v>
      </c>
      <c r="AG3536" s="6">
        <v>9.1397849462365599</v>
      </c>
      <c r="AH3536" s="6">
        <v>82.666666666666671</v>
      </c>
      <c r="AI3536" s="6">
        <v>0</v>
      </c>
      <c r="AJ3536" s="6">
        <v>68.181818181818187</v>
      </c>
    </row>
    <row r="3537" spans="1:36" hidden="1" x14ac:dyDescent="0.2">
      <c r="A3537" s="1" t="str">
        <f t="shared" si="55"/>
        <v>LincolnBlack African</v>
      </c>
      <c r="B3537" s="3" t="s">
        <v>385</v>
      </c>
      <c r="C3537" s="3" t="s">
        <v>386</v>
      </c>
      <c r="D3537" s="3" t="s">
        <v>715</v>
      </c>
      <c r="E3537" s="5">
        <v>504</v>
      </c>
      <c r="F3537" s="5">
        <v>77</v>
      </c>
      <c r="G3537" s="5">
        <v>81</v>
      </c>
      <c r="H3537" s="5">
        <v>95</v>
      </c>
      <c r="I3537" s="5">
        <v>112</v>
      </c>
      <c r="J3537" s="5">
        <v>34</v>
      </c>
      <c r="K3537" s="5">
        <v>0</v>
      </c>
      <c r="L3537" s="5">
        <v>164</v>
      </c>
      <c r="M3537" s="5">
        <v>198</v>
      </c>
      <c r="N3537" s="5">
        <v>39</v>
      </c>
      <c r="O3537" s="6">
        <v>15.277777777777779</v>
      </c>
      <c r="P3537" s="6">
        <v>16.071428571428573</v>
      </c>
      <c r="Q3537" s="6">
        <v>18.849206349206348</v>
      </c>
      <c r="R3537" s="6">
        <v>22.222222222222221</v>
      </c>
      <c r="S3537" s="6">
        <v>6.746031746031746</v>
      </c>
      <c r="T3537" s="6">
        <v>0</v>
      </c>
      <c r="U3537" s="6">
        <v>32.539682539682538</v>
      </c>
      <c r="V3537" s="6">
        <v>39.285714285714285</v>
      </c>
      <c r="W3537" s="6">
        <v>7.7380952380952381</v>
      </c>
      <c r="X3537" s="5">
        <v>203</v>
      </c>
      <c r="Y3537" s="5">
        <v>180</v>
      </c>
      <c r="Z3537" s="5">
        <v>18</v>
      </c>
      <c r="AA3537" s="5">
        <v>19</v>
      </c>
      <c r="AB3537" s="5">
        <v>18</v>
      </c>
      <c r="AC3537" s="5">
        <v>1</v>
      </c>
      <c r="AD3537" s="5">
        <v>184</v>
      </c>
      <c r="AE3537" s="5">
        <v>162</v>
      </c>
      <c r="AF3537" s="5">
        <v>17</v>
      </c>
      <c r="AG3537" s="6">
        <v>10.493827160493828</v>
      </c>
      <c r="AH3537" s="6">
        <v>88.043478260869563</v>
      </c>
      <c r="AI3537" s="6">
        <v>5.5555555555555554</v>
      </c>
      <c r="AJ3537" s="6">
        <v>94.736842105263165</v>
      </c>
    </row>
    <row r="3538" spans="1:36" hidden="1" x14ac:dyDescent="0.2">
      <c r="A3538" s="1" t="str">
        <f t="shared" si="55"/>
        <v>LincolnBlack Caribbean</v>
      </c>
      <c r="B3538" s="3" t="s">
        <v>385</v>
      </c>
      <c r="C3538" s="3" t="s">
        <v>386</v>
      </c>
      <c r="D3538" s="3" t="s">
        <v>716</v>
      </c>
      <c r="E3538" s="5">
        <v>165</v>
      </c>
      <c r="F3538" s="5">
        <v>19</v>
      </c>
      <c r="G3538" s="5">
        <v>20</v>
      </c>
      <c r="H3538" s="5">
        <v>26</v>
      </c>
      <c r="I3538" s="5">
        <v>31</v>
      </c>
      <c r="J3538" s="5">
        <v>18</v>
      </c>
      <c r="K3538" s="5">
        <v>0</v>
      </c>
      <c r="L3538" s="5">
        <v>43</v>
      </c>
      <c r="M3538" s="5">
        <v>33</v>
      </c>
      <c r="N3538" s="5">
        <v>11</v>
      </c>
      <c r="O3538" s="6">
        <v>11.515151515151516</v>
      </c>
      <c r="P3538" s="6">
        <v>12.121212121212121</v>
      </c>
      <c r="Q3538" s="6">
        <v>15.757575757575758</v>
      </c>
      <c r="R3538" s="6">
        <v>18.787878787878789</v>
      </c>
      <c r="S3538" s="6">
        <v>10.909090909090908</v>
      </c>
      <c r="T3538" s="6">
        <v>0</v>
      </c>
      <c r="U3538" s="6">
        <v>26.060606060606062</v>
      </c>
      <c r="V3538" s="6">
        <v>20</v>
      </c>
      <c r="W3538" s="6">
        <v>6.666666666666667</v>
      </c>
      <c r="X3538" s="5">
        <v>67</v>
      </c>
      <c r="Y3538" s="5">
        <v>54</v>
      </c>
      <c r="Z3538" s="5">
        <v>5</v>
      </c>
      <c r="AA3538" s="5">
        <v>8</v>
      </c>
      <c r="AB3538" s="5">
        <v>8</v>
      </c>
      <c r="AC3538" s="5">
        <v>0</v>
      </c>
      <c r="AD3538" s="5">
        <v>59</v>
      </c>
      <c r="AE3538" s="5">
        <v>46</v>
      </c>
      <c r="AF3538" s="5">
        <v>5</v>
      </c>
      <c r="AG3538" s="6">
        <v>10.869565217391305</v>
      </c>
      <c r="AH3538" s="6">
        <v>77.966101694915253</v>
      </c>
      <c r="AI3538" s="3">
        <v>0</v>
      </c>
      <c r="AJ3538" s="6">
        <v>100</v>
      </c>
    </row>
    <row r="3539" spans="1:36" hidden="1" x14ac:dyDescent="0.2">
      <c r="A3539" s="1" t="str">
        <f t="shared" si="55"/>
        <v>LincolnBlack Other</v>
      </c>
      <c r="B3539" s="3" t="s">
        <v>385</v>
      </c>
      <c r="C3539" s="3" t="s">
        <v>386</v>
      </c>
      <c r="D3539" s="3" t="s">
        <v>717</v>
      </c>
      <c r="E3539" s="5">
        <v>109</v>
      </c>
      <c r="F3539" s="5">
        <v>21</v>
      </c>
      <c r="G3539" s="5">
        <v>23</v>
      </c>
      <c r="H3539" s="5">
        <v>26</v>
      </c>
      <c r="I3539" s="5">
        <v>31</v>
      </c>
      <c r="J3539" s="5">
        <v>20</v>
      </c>
      <c r="K3539" s="5">
        <v>0</v>
      </c>
      <c r="L3539" s="5">
        <v>36</v>
      </c>
      <c r="M3539" s="5">
        <v>25</v>
      </c>
      <c r="N3539" s="5">
        <v>8</v>
      </c>
      <c r="O3539" s="6">
        <v>19.26605504587156</v>
      </c>
      <c r="P3539" s="6">
        <v>21.100917431192659</v>
      </c>
      <c r="Q3539" s="6">
        <v>23.853211009174313</v>
      </c>
      <c r="R3539" s="6">
        <v>28.440366972477065</v>
      </c>
      <c r="S3539" s="6">
        <v>18.348623853211009</v>
      </c>
      <c r="T3539" s="6">
        <v>0</v>
      </c>
      <c r="U3539" s="6">
        <v>33.027522935779814</v>
      </c>
      <c r="V3539" s="6">
        <v>22.935779816513762</v>
      </c>
      <c r="W3539" s="6">
        <v>7.3394495412844041</v>
      </c>
      <c r="X3539" s="5">
        <v>43</v>
      </c>
      <c r="Y3539" s="5">
        <v>33</v>
      </c>
      <c r="Z3539" s="5">
        <v>14</v>
      </c>
      <c r="AA3539" s="5">
        <v>4</v>
      </c>
      <c r="AB3539" s="5">
        <v>2</v>
      </c>
      <c r="AC3539" s="5">
        <v>1</v>
      </c>
      <c r="AD3539" s="5">
        <v>39</v>
      </c>
      <c r="AE3539" s="5">
        <v>31</v>
      </c>
      <c r="AF3539" s="5">
        <v>13</v>
      </c>
      <c r="AG3539" s="6">
        <v>41.935483870967744</v>
      </c>
      <c r="AH3539" s="6">
        <v>79.487179487179489</v>
      </c>
      <c r="AI3539" s="3">
        <v>50</v>
      </c>
      <c r="AJ3539" s="3">
        <v>50</v>
      </c>
    </row>
    <row r="3540" spans="1:36" hidden="1" x14ac:dyDescent="0.2">
      <c r="A3540" s="1" t="str">
        <f t="shared" si="55"/>
        <v>LincolnArab</v>
      </c>
      <c r="B3540" s="3" t="s">
        <v>385</v>
      </c>
      <c r="C3540" s="3" t="s">
        <v>386</v>
      </c>
      <c r="D3540" s="3" t="s">
        <v>699</v>
      </c>
      <c r="E3540" s="5">
        <v>175</v>
      </c>
      <c r="F3540" s="5">
        <v>29</v>
      </c>
      <c r="G3540" s="5">
        <v>29</v>
      </c>
      <c r="H3540" s="5">
        <v>30</v>
      </c>
      <c r="I3540" s="5">
        <v>31</v>
      </c>
      <c r="J3540" s="5">
        <v>16</v>
      </c>
      <c r="K3540" s="5">
        <v>0</v>
      </c>
      <c r="L3540" s="5">
        <v>60</v>
      </c>
      <c r="M3540" s="5">
        <v>51</v>
      </c>
      <c r="N3540" s="5">
        <v>19</v>
      </c>
      <c r="O3540" s="6">
        <v>16.571428571428573</v>
      </c>
      <c r="P3540" s="6">
        <v>16.571428571428573</v>
      </c>
      <c r="Q3540" s="6">
        <v>17.142857142857142</v>
      </c>
      <c r="R3540" s="6">
        <v>17.714285714285715</v>
      </c>
      <c r="S3540" s="6">
        <v>9.1428571428571423</v>
      </c>
      <c r="T3540" s="6">
        <v>0</v>
      </c>
      <c r="U3540" s="6">
        <v>34.285714285714285</v>
      </c>
      <c r="V3540" s="6">
        <v>29.142857142857142</v>
      </c>
      <c r="W3540" s="6">
        <v>10.857142857142858</v>
      </c>
      <c r="X3540" s="5">
        <v>66</v>
      </c>
      <c r="Y3540" s="5">
        <v>44</v>
      </c>
      <c r="Z3540" s="5">
        <v>6</v>
      </c>
      <c r="AA3540" s="5">
        <v>2</v>
      </c>
      <c r="AB3540" s="5">
        <v>2</v>
      </c>
      <c r="AC3540" s="5">
        <v>0</v>
      </c>
      <c r="AD3540" s="5">
        <v>64</v>
      </c>
      <c r="AE3540" s="5">
        <v>42</v>
      </c>
      <c r="AF3540" s="5">
        <v>6</v>
      </c>
      <c r="AG3540" s="6">
        <v>14.285714285714286</v>
      </c>
      <c r="AH3540" s="6">
        <v>65.625</v>
      </c>
      <c r="AI3540" s="6">
        <v>0</v>
      </c>
      <c r="AJ3540" s="6">
        <v>100</v>
      </c>
    </row>
    <row r="3541" spans="1:36" hidden="1" x14ac:dyDescent="0.2">
      <c r="A3541" s="1" t="str">
        <f t="shared" si="55"/>
        <v>LincolnOther</v>
      </c>
      <c r="B3541" s="3" t="s">
        <v>385</v>
      </c>
      <c r="C3541" s="3" t="s">
        <v>386</v>
      </c>
      <c r="D3541" s="3" t="s">
        <v>718</v>
      </c>
      <c r="E3541" s="5">
        <v>185</v>
      </c>
      <c r="F3541" s="5">
        <v>31</v>
      </c>
      <c r="G3541" s="5">
        <v>33</v>
      </c>
      <c r="H3541" s="5">
        <v>41</v>
      </c>
      <c r="I3541" s="5">
        <v>45</v>
      </c>
      <c r="J3541" s="5">
        <v>24</v>
      </c>
      <c r="K3541" s="5">
        <v>0</v>
      </c>
      <c r="L3541" s="5">
        <v>63</v>
      </c>
      <c r="M3541" s="5">
        <v>45</v>
      </c>
      <c r="N3541" s="5">
        <v>11</v>
      </c>
      <c r="O3541" s="6">
        <v>16.756756756756758</v>
      </c>
      <c r="P3541" s="6">
        <v>17.837837837837839</v>
      </c>
      <c r="Q3541" s="6">
        <v>22.162162162162161</v>
      </c>
      <c r="R3541" s="6">
        <v>24.324324324324323</v>
      </c>
      <c r="S3541" s="6">
        <v>12.972972972972974</v>
      </c>
      <c r="T3541" s="6">
        <v>0</v>
      </c>
      <c r="U3541" s="6">
        <v>34.054054054054056</v>
      </c>
      <c r="V3541" s="6">
        <v>24.324324324324323</v>
      </c>
      <c r="W3541" s="6">
        <v>5.9459459459459456</v>
      </c>
      <c r="X3541" s="5">
        <v>88</v>
      </c>
      <c r="Y3541" s="5">
        <v>67</v>
      </c>
      <c r="Z3541" s="5">
        <v>15</v>
      </c>
      <c r="AA3541" s="5">
        <v>12</v>
      </c>
      <c r="AB3541" s="5">
        <v>8</v>
      </c>
      <c r="AC3541" s="5">
        <v>2</v>
      </c>
      <c r="AD3541" s="5">
        <v>76</v>
      </c>
      <c r="AE3541" s="5">
        <v>59</v>
      </c>
      <c r="AF3541" s="5">
        <v>13</v>
      </c>
      <c r="AG3541" s="6">
        <v>22.033898305084747</v>
      </c>
      <c r="AH3541" s="6">
        <v>77.631578947368425</v>
      </c>
      <c r="AI3541" s="6">
        <v>25</v>
      </c>
      <c r="AJ3541" s="6">
        <v>66.666666666666671</v>
      </c>
    </row>
    <row r="3542" spans="1:36" x14ac:dyDescent="0.2">
      <c r="A3542" s="1" t="str">
        <f t="shared" si="55"/>
        <v>LiverpoolAll people</v>
      </c>
      <c r="B3542" s="3" t="s">
        <v>581</v>
      </c>
      <c r="C3542" s="3" t="s">
        <v>582</v>
      </c>
      <c r="D3542" s="3" t="s">
        <v>700</v>
      </c>
      <c r="E3542" s="5">
        <v>466415</v>
      </c>
      <c r="F3542" s="5">
        <v>227372</v>
      </c>
      <c r="G3542" s="5">
        <v>183852</v>
      </c>
      <c r="H3542" s="5">
        <v>232003</v>
      </c>
      <c r="I3542" s="5">
        <v>292105</v>
      </c>
      <c r="J3542" s="5">
        <v>118677</v>
      </c>
      <c r="K3542" s="5">
        <v>4126</v>
      </c>
      <c r="L3542" s="5">
        <v>85363</v>
      </c>
      <c r="M3542" s="5">
        <v>233026</v>
      </c>
      <c r="N3542" s="5">
        <v>96657</v>
      </c>
      <c r="O3542" s="6">
        <v>48.748860992892595</v>
      </c>
      <c r="P3542" s="6">
        <v>39.418114769036158</v>
      </c>
      <c r="Q3542" s="6">
        <v>49.741753588542394</v>
      </c>
      <c r="R3542" s="6">
        <v>62.627702796865449</v>
      </c>
      <c r="S3542" s="6">
        <v>25.444507573727261</v>
      </c>
      <c r="T3542" s="6">
        <v>0.88461992002830092</v>
      </c>
      <c r="U3542" s="6">
        <v>18.301941404114363</v>
      </c>
      <c r="V3542" s="6">
        <v>49.961086157177618</v>
      </c>
      <c r="W3542" s="6">
        <v>20.723390113954309</v>
      </c>
      <c r="X3542" s="5">
        <v>155973</v>
      </c>
      <c r="Y3542" s="5">
        <v>127971</v>
      </c>
      <c r="Z3542" s="5">
        <v>13917</v>
      </c>
      <c r="AA3542" s="5">
        <v>89808</v>
      </c>
      <c r="AB3542" s="5">
        <v>69181</v>
      </c>
      <c r="AC3542" s="5">
        <v>10081</v>
      </c>
      <c r="AD3542" s="5">
        <v>66165</v>
      </c>
      <c r="AE3542" s="5">
        <v>58790</v>
      </c>
      <c r="AF3542" s="5">
        <v>3836</v>
      </c>
      <c r="AG3542" s="6">
        <v>6.5249192039462498</v>
      </c>
      <c r="AH3542" s="6">
        <v>88.853623516965158</v>
      </c>
      <c r="AI3542" s="3">
        <v>14.571920035847993</v>
      </c>
      <c r="AJ3542" s="3">
        <v>77.032112952075536</v>
      </c>
    </row>
    <row r="3543" spans="1:36" hidden="1" x14ac:dyDescent="0.2">
      <c r="A3543" s="1" t="str">
        <f t="shared" si="55"/>
        <v>LiverpoolWhite British</v>
      </c>
      <c r="B3543" s="3" t="s">
        <v>581</v>
      </c>
      <c r="C3543" s="3" t="s">
        <v>582</v>
      </c>
      <c r="D3543" s="3" t="s">
        <v>701</v>
      </c>
      <c r="E3543" s="5">
        <v>395485</v>
      </c>
      <c r="F3543" s="5">
        <v>190076</v>
      </c>
      <c r="G3543" s="5">
        <v>152076</v>
      </c>
      <c r="H3543" s="5">
        <v>194588</v>
      </c>
      <c r="I3543" s="5">
        <v>240693</v>
      </c>
      <c r="J3543" s="5">
        <v>101697</v>
      </c>
      <c r="K3543" s="5">
        <v>3917</v>
      </c>
      <c r="L3543" s="5">
        <v>71061</v>
      </c>
      <c r="M3543" s="5">
        <v>194392</v>
      </c>
      <c r="N3543" s="5">
        <v>82353</v>
      </c>
      <c r="O3543" s="6">
        <v>48.061494114821045</v>
      </c>
      <c r="P3543" s="6">
        <v>38.453038674033152</v>
      </c>
      <c r="Q3543" s="6">
        <v>49.202371771369329</v>
      </c>
      <c r="R3543" s="6">
        <v>60.860209616041061</v>
      </c>
      <c r="S3543" s="6">
        <v>25.714502446363326</v>
      </c>
      <c r="T3543" s="6">
        <v>0.99042947267279413</v>
      </c>
      <c r="U3543" s="6">
        <v>17.968064528363907</v>
      </c>
      <c r="V3543" s="6">
        <v>49.152812369622112</v>
      </c>
      <c r="W3543" s="6">
        <v>20.823292918821195</v>
      </c>
      <c r="X3543" s="5">
        <v>129749</v>
      </c>
      <c r="Y3543" s="5">
        <v>106646</v>
      </c>
      <c r="Z3543" s="5">
        <v>11060</v>
      </c>
      <c r="AA3543" s="5">
        <v>73016</v>
      </c>
      <c r="AB3543" s="5">
        <v>56009</v>
      </c>
      <c r="AC3543" s="5">
        <v>7919</v>
      </c>
      <c r="AD3543" s="5">
        <v>56733</v>
      </c>
      <c r="AE3543" s="5">
        <v>50637</v>
      </c>
      <c r="AF3543" s="5">
        <v>3141</v>
      </c>
      <c r="AG3543" s="6">
        <v>6.2029741098406301</v>
      </c>
      <c r="AH3543" s="6">
        <v>89.254930992544018</v>
      </c>
      <c r="AI3543" s="3">
        <v>14.138799121569749</v>
      </c>
      <c r="AJ3543" s="3">
        <v>76.707844855921991</v>
      </c>
    </row>
    <row r="3544" spans="1:36" hidden="1" x14ac:dyDescent="0.2">
      <c r="A3544" s="1" t="str">
        <f t="shared" si="55"/>
        <v>LiverpoolMinorities - all other than White British</v>
      </c>
      <c r="B3544" s="3" t="s">
        <v>581</v>
      </c>
      <c r="C3544" s="3" t="s">
        <v>582</v>
      </c>
      <c r="D3544" s="3" t="s">
        <v>702</v>
      </c>
      <c r="E3544" s="5">
        <v>70930</v>
      </c>
      <c r="F3544" s="5">
        <v>37296</v>
      </c>
      <c r="G3544" s="5">
        <v>31776</v>
      </c>
      <c r="H3544" s="5">
        <v>37415</v>
      </c>
      <c r="I3544" s="5">
        <v>51412</v>
      </c>
      <c r="J3544" s="5">
        <v>16980</v>
      </c>
      <c r="K3544" s="5">
        <v>209</v>
      </c>
      <c r="L3544" s="5">
        <v>14302</v>
      </c>
      <c r="M3544" s="5">
        <v>38634</v>
      </c>
      <c r="N3544" s="5">
        <v>14304</v>
      </c>
      <c r="O3544" s="6">
        <v>52.581418299732128</v>
      </c>
      <c r="P3544" s="6">
        <v>44.799097701959681</v>
      </c>
      <c r="Q3544" s="6">
        <v>52.749189341604399</v>
      </c>
      <c r="R3544" s="6">
        <v>72.48272945157197</v>
      </c>
      <c r="S3544" s="6">
        <v>23.939094882278301</v>
      </c>
      <c r="T3544" s="6">
        <v>0.29465670379247144</v>
      </c>
      <c r="U3544" s="6">
        <v>20.163541519808263</v>
      </c>
      <c r="V3544" s="6">
        <v>54.467785140279148</v>
      </c>
      <c r="W3544" s="6">
        <v>20.166361201184266</v>
      </c>
      <c r="X3544" s="5">
        <v>26224</v>
      </c>
      <c r="Y3544" s="5">
        <v>21325</v>
      </c>
      <c r="Z3544" s="5">
        <v>2857</v>
      </c>
      <c r="AA3544" s="5">
        <v>16792</v>
      </c>
      <c r="AB3544" s="5">
        <v>13172</v>
      </c>
      <c r="AC3544" s="5">
        <v>2162</v>
      </c>
      <c r="AD3544" s="5">
        <v>9432</v>
      </c>
      <c r="AE3544" s="5">
        <v>8153</v>
      </c>
      <c r="AF3544" s="5">
        <v>695</v>
      </c>
      <c r="AG3544" s="6">
        <v>8.5244695204219312</v>
      </c>
      <c r="AH3544" s="6">
        <v>86.439779474130617</v>
      </c>
      <c r="AI3544" s="3">
        <v>16.413604615851806</v>
      </c>
      <c r="AJ3544" s="3">
        <v>78.442115292996661</v>
      </c>
    </row>
    <row r="3545" spans="1:36" hidden="1" x14ac:dyDescent="0.2">
      <c r="A3545" s="1" t="str">
        <f t="shared" si="55"/>
        <v>LiverpoolWhite Irish</v>
      </c>
      <c r="B3545" s="3" t="s">
        <v>581</v>
      </c>
      <c r="C3545" s="3" t="s">
        <v>582</v>
      </c>
      <c r="D3545" s="3" t="s">
        <v>703</v>
      </c>
      <c r="E3545" s="5">
        <v>6729</v>
      </c>
      <c r="F3545" s="5">
        <v>2510</v>
      </c>
      <c r="G3545" s="5">
        <v>1886</v>
      </c>
      <c r="H3545" s="5">
        <v>2503</v>
      </c>
      <c r="I3545" s="5">
        <v>4000</v>
      </c>
      <c r="J3545" s="5">
        <v>1061</v>
      </c>
      <c r="K3545" s="5">
        <v>26</v>
      </c>
      <c r="L3545" s="5">
        <v>995</v>
      </c>
      <c r="M3545" s="5">
        <v>3351</v>
      </c>
      <c r="N3545" s="5">
        <v>848</v>
      </c>
      <c r="O3545" s="6">
        <v>37.301233467082774</v>
      </c>
      <c r="P3545" s="6">
        <v>28.027938772477338</v>
      </c>
      <c r="Q3545" s="6">
        <v>37.197206122752263</v>
      </c>
      <c r="R3545" s="6">
        <v>59.444196760291277</v>
      </c>
      <c r="S3545" s="6">
        <v>15.76757319066726</v>
      </c>
      <c r="T3545" s="6">
        <v>0.38638727894189329</v>
      </c>
      <c r="U3545" s="6">
        <v>14.786743944122454</v>
      </c>
      <c r="V3545" s="6">
        <v>49.799375835934015</v>
      </c>
      <c r="W3545" s="6">
        <v>12.60216971318175</v>
      </c>
      <c r="X3545" s="5">
        <v>2198</v>
      </c>
      <c r="Y3545" s="5">
        <v>1985</v>
      </c>
      <c r="Z3545" s="5">
        <v>125</v>
      </c>
      <c r="AA3545" s="5">
        <v>1010</v>
      </c>
      <c r="AB3545" s="5">
        <v>862</v>
      </c>
      <c r="AC3545" s="5">
        <v>79</v>
      </c>
      <c r="AD3545" s="5">
        <v>1188</v>
      </c>
      <c r="AE3545" s="5">
        <v>1123</v>
      </c>
      <c r="AF3545" s="5">
        <v>46</v>
      </c>
      <c r="AG3545" s="6">
        <v>4.096170970614426</v>
      </c>
      <c r="AH3545" s="6">
        <v>94.528619528619529</v>
      </c>
      <c r="AI3545" s="3">
        <v>9.1647331786542932</v>
      </c>
      <c r="AJ3545" s="3">
        <v>85.346534653465341</v>
      </c>
    </row>
    <row r="3546" spans="1:36" hidden="1" x14ac:dyDescent="0.2">
      <c r="A3546" s="1" t="str">
        <f t="shared" si="55"/>
        <v>LiverpoolWhite Gyspy or Irish Traveller</v>
      </c>
      <c r="B3546" s="3" t="s">
        <v>581</v>
      </c>
      <c r="C3546" s="3" t="s">
        <v>582</v>
      </c>
      <c r="D3546" s="3" t="s">
        <v>704</v>
      </c>
      <c r="E3546" s="5">
        <v>185</v>
      </c>
      <c r="F3546" s="5">
        <v>86</v>
      </c>
      <c r="G3546" s="5">
        <v>53</v>
      </c>
      <c r="H3546" s="5">
        <v>87</v>
      </c>
      <c r="I3546" s="5">
        <v>120</v>
      </c>
      <c r="J3546" s="5">
        <v>24</v>
      </c>
      <c r="K3546" s="5">
        <v>1</v>
      </c>
      <c r="L3546" s="5">
        <v>24</v>
      </c>
      <c r="M3546" s="5">
        <v>104</v>
      </c>
      <c r="N3546" s="5">
        <v>21</v>
      </c>
      <c r="O3546" s="6">
        <v>46.486486486486484</v>
      </c>
      <c r="P3546" s="6">
        <v>28.648648648648649</v>
      </c>
      <c r="Q3546" s="6">
        <v>47.027027027027025</v>
      </c>
      <c r="R3546" s="6">
        <v>64.86486486486487</v>
      </c>
      <c r="S3546" s="6">
        <v>12.972972972972974</v>
      </c>
      <c r="T3546" s="6">
        <v>0.54054054054054057</v>
      </c>
      <c r="U3546" s="6">
        <v>12.972972972972974</v>
      </c>
      <c r="V3546" s="6">
        <v>56.216216216216218</v>
      </c>
      <c r="W3546" s="6">
        <v>11.351351351351351</v>
      </c>
      <c r="X3546" s="5">
        <v>62</v>
      </c>
      <c r="Y3546" s="5">
        <v>30</v>
      </c>
      <c r="Z3546" s="5">
        <v>5</v>
      </c>
      <c r="AA3546" s="5">
        <v>36</v>
      </c>
      <c r="AB3546" s="5">
        <v>18</v>
      </c>
      <c r="AC3546" s="5">
        <v>3</v>
      </c>
      <c r="AD3546" s="5">
        <v>26</v>
      </c>
      <c r="AE3546" s="5">
        <v>12</v>
      </c>
      <c r="AF3546" s="5">
        <v>2</v>
      </c>
      <c r="AG3546" s="6">
        <v>16.666666666666668</v>
      </c>
      <c r="AH3546" s="6">
        <v>46.153846153846153</v>
      </c>
      <c r="AI3546" s="3">
        <v>16.666666666666668</v>
      </c>
      <c r="AJ3546" s="3">
        <v>50</v>
      </c>
    </row>
    <row r="3547" spans="1:36" hidden="1" x14ac:dyDescent="0.2">
      <c r="A3547" s="1" t="str">
        <f t="shared" si="55"/>
        <v>LiverpoolWhite Other</v>
      </c>
      <c r="B3547" s="3" t="s">
        <v>581</v>
      </c>
      <c r="C3547" s="3" t="s">
        <v>582</v>
      </c>
      <c r="D3547" s="3" t="s">
        <v>705</v>
      </c>
      <c r="E3547" s="5">
        <v>12272</v>
      </c>
      <c r="F3547" s="5">
        <v>6393</v>
      </c>
      <c r="G3547" s="5">
        <v>5396</v>
      </c>
      <c r="H3547" s="5">
        <v>6410</v>
      </c>
      <c r="I3547" s="5">
        <v>8978</v>
      </c>
      <c r="J3547" s="5">
        <v>3157</v>
      </c>
      <c r="K3547" s="5">
        <v>40</v>
      </c>
      <c r="L3547" s="5">
        <v>2692</v>
      </c>
      <c r="M3547" s="5">
        <v>6664</v>
      </c>
      <c r="N3547" s="5">
        <v>2874</v>
      </c>
      <c r="O3547" s="6">
        <v>52.094198174706648</v>
      </c>
      <c r="P3547" s="6">
        <v>43.97001303780965</v>
      </c>
      <c r="Q3547" s="6">
        <v>52.232724902216425</v>
      </c>
      <c r="R3547" s="6">
        <v>73.158409387222946</v>
      </c>
      <c r="S3547" s="6">
        <v>25.725228161668841</v>
      </c>
      <c r="T3547" s="6">
        <v>0.32594524119947849</v>
      </c>
      <c r="U3547" s="6">
        <v>21.936114732724903</v>
      </c>
      <c r="V3547" s="6">
        <v>54.302477183833119</v>
      </c>
      <c r="W3547" s="6">
        <v>23.419165580182529</v>
      </c>
      <c r="X3547" s="5">
        <v>6284</v>
      </c>
      <c r="Y3547" s="5">
        <v>5605</v>
      </c>
      <c r="Z3547" s="5">
        <v>440</v>
      </c>
      <c r="AA3547" s="5">
        <v>3953</v>
      </c>
      <c r="AB3547" s="5">
        <v>3481</v>
      </c>
      <c r="AC3547" s="5">
        <v>313</v>
      </c>
      <c r="AD3547" s="5">
        <v>2331</v>
      </c>
      <c r="AE3547" s="5">
        <v>2124</v>
      </c>
      <c r="AF3547" s="5">
        <v>127</v>
      </c>
      <c r="AG3547" s="6">
        <v>5.9792843691148772</v>
      </c>
      <c r="AH3547" s="6">
        <v>91.119691119691126</v>
      </c>
      <c r="AI3547" s="3">
        <v>8.9916690606147665</v>
      </c>
      <c r="AJ3547" s="3">
        <v>88.059701492537314</v>
      </c>
    </row>
    <row r="3548" spans="1:36" hidden="1" x14ac:dyDescent="0.2">
      <c r="A3548" s="1" t="str">
        <f t="shared" si="55"/>
        <v>LiverpoolMixed White and Black Caribbean</v>
      </c>
      <c r="B3548" s="3" t="s">
        <v>581</v>
      </c>
      <c r="C3548" s="3" t="s">
        <v>582</v>
      </c>
      <c r="D3548" s="3" t="s">
        <v>706</v>
      </c>
      <c r="E3548" s="5">
        <v>3473</v>
      </c>
      <c r="F3548" s="5">
        <v>2014</v>
      </c>
      <c r="G3548" s="5">
        <v>1733</v>
      </c>
      <c r="H3548" s="5">
        <v>2038</v>
      </c>
      <c r="I3548" s="5">
        <v>2557</v>
      </c>
      <c r="J3548" s="5">
        <v>1017</v>
      </c>
      <c r="K3548" s="5">
        <v>21</v>
      </c>
      <c r="L3548" s="5">
        <v>666</v>
      </c>
      <c r="M3548" s="5">
        <v>1989</v>
      </c>
      <c r="N3548" s="5">
        <v>852</v>
      </c>
      <c r="O3548" s="6">
        <v>57.990210192916784</v>
      </c>
      <c r="P3548" s="6">
        <v>49.899222574143394</v>
      </c>
      <c r="Q3548" s="6">
        <v>58.681255398790668</v>
      </c>
      <c r="R3548" s="6">
        <v>73.625107975813421</v>
      </c>
      <c r="S3548" s="6">
        <v>29.283040598905846</v>
      </c>
      <c r="T3548" s="6">
        <v>0.60466455513964867</v>
      </c>
      <c r="U3548" s="6">
        <v>19.176504463000288</v>
      </c>
      <c r="V3548" s="6">
        <v>57.270371436798158</v>
      </c>
      <c r="W3548" s="6">
        <v>24.532104808522892</v>
      </c>
      <c r="X3548" s="5">
        <v>1171</v>
      </c>
      <c r="Y3548" s="5">
        <v>855</v>
      </c>
      <c r="Z3548" s="5">
        <v>180</v>
      </c>
      <c r="AA3548" s="5">
        <v>791</v>
      </c>
      <c r="AB3548" s="5">
        <v>545</v>
      </c>
      <c r="AC3548" s="5">
        <v>134</v>
      </c>
      <c r="AD3548" s="5">
        <v>380</v>
      </c>
      <c r="AE3548" s="5">
        <v>310</v>
      </c>
      <c r="AF3548" s="5">
        <v>46</v>
      </c>
      <c r="AG3548" s="6">
        <v>14.838709677419354</v>
      </c>
      <c r="AH3548" s="6">
        <v>81.578947368421055</v>
      </c>
      <c r="AI3548" s="3">
        <v>24.587155963302752</v>
      </c>
      <c r="AJ3548" s="3">
        <v>68.90012642225031</v>
      </c>
    </row>
    <row r="3549" spans="1:36" hidden="1" x14ac:dyDescent="0.2">
      <c r="A3549" s="1" t="str">
        <f t="shared" si="55"/>
        <v>LiverpoolMixed White and Black African</v>
      </c>
      <c r="B3549" s="3" t="s">
        <v>581</v>
      </c>
      <c r="C3549" s="3" t="s">
        <v>582</v>
      </c>
      <c r="D3549" s="3" t="s">
        <v>707</v>
      </c>
      <c r="E3549" s="5">
        <v>3164</v>
      </c>
      <c r="F3549" s="5">
        <v>1977</v>
      </c>
      <c r="G3549" s="5">
        <v>1712</v>
      </c>
      <c r="H3549" s="5">
        <v>2025</v>
      </c>
      <c r="I3549" s="5">
        <v>2421</v>
      </c>
      <c r="J3549" s="5">
        <v>826</v>
      </c>
      <c r="K3549" s="5">
        <v>9</v>
      </c>
      <c r="L3549" s="5">
        <v>619</v>
      </c>
      <c r="M3549" s="5">
        <v>1830</v>
      </c>
      <c r="N3549" s="5">
        <v>689</v>
      </c>
      <c r="O3549" s="6">
        <v>62.484197218710491</v>
      </c>
      <c r="P3549" s="6">
        <v>54.108723135271809</v>
      </c>
      <c r="Q3549" s="6">
        <v>64.001264222503167</v>
      </c>
      <c r="R3549" s="6">
        <v>76.517067003792661</v>
      </c>
      <c r="S3549" s="6">
        <v>26.106194690265486</v>
      </c>
      <c r="T3549" s="6">
        <v>0.28445006321112515</v>
      </c>
      <c r="U3549" s="6">
        <v>19.563843236409607</v>
      </c>
      <c r="V3549" s="6">
        <v>57.83817951959545</v>
      </c>
      <c r="W3549" s="6">
        <v>21.776232616940582</v>
      </c>
      <c r="X3549" s="5">
        <v>924</v>
      </c>
      <c r="Y3549" s="5">
        <v>678</v>
      </c>
      <c r="Z3549" s="5">
        <v>140</v>
      </c>
      <c r="AA3549" s="5">
        <v>646</v>
      </c>
      <c r="AB3549" s="5">
        <v>458</v>
      </c>
      <c r="AC3549" s="5">
        <v>120</v>
      </c>
      <c r="AD3549" s="5">
        <v>278</v>
      </c>
      <c r="AE3549" s="5">
        <v>220</v>
      </c>
      <c r="AF3549" s="5">
        <v>20</v>
      </c>
      <c r="AG3549" s="6">
        <v>9.0909090909090917</v>
      </c>
      <c r="AH3549" s="6">
        <v>79.136690647482013</v>
      </c>
      <c r="AI3549" s="3">
        <v>26.200873362445414</v>
      </c>
      <c r="AJ3549" s="3">
        <v>70.897832817337459</v>
      </c>
    </row>
    <row r="3550" spans="1:36" hidden="1" x14ac:dyDescent="0.2">
      <c r="A3550" s="1" t="str">
        <f t="shared" si="55"/>
        <v>LiverpoolMixed White and Asian</v>
      </c>
      <c r="B3550" s="3" t="s">
        <v>581</v>
      </c>
      <c r="C3550" s="3" t="s">
        <v>582</v>
      </c>
      <c r="D3550" s="3" t="s">
        <v>708</v>
      </c>
      <c r="E3550" s="5">
        <v>2283</v>
      </c>
      <c r="F3550" s="5">
        <v>977</v>
      </c>
      <c r="G3550" s="5">
        <v>779</v>
      </c>
      <c r="H3550" s="5">
        <v>1000</v>
      </c>
      <c r="I3550" s="5">
        <v>1374</v>
      </c>
      <c r="J3550" s="5">
        <v>456</v>
      </c>
      <c r="K3550" s="5">
        <v>7</v>
      </c>
      <c r="L3550" s="5">
        <v>363</v>
      </c>
      <c r="M3550" s="5">
        <v>1135</v>
      </c>
      <c r="N3550" s="5">
        <v>327</v>
      </c>
      <c r="O3550" s="6">
        <v>42.794568550153308</v>
      </c>
      <c r="P3550" s="6">
        <v>34.121769601401667</v>
      </c>
      <c r="Q3550" s="6">
        <v>43.802014892685065</v>
      </c>
      <c r="R3550" s="6">
        <v>60.183968462549281</v>
      </c>
      <c r="S3550" s="6">
        <v>19.973718791064389</v>
      </c>
      <c r="T3550" s="6">
        <v>0.30661410424879543</v>
      </c>
      <c r="U3550" s="6">
        <v>15.900131406044679</v>
      </c>
      <c r="V3550" s="6">
        <v>49.715286903197544</v>
      </c>
      <c r="W3550" s="6">
        <v>14.323258869908015</v>
      </c>
      <c r="X3550" s="5">
        <v>685</v>
      </c>
      <c r="Y3550" s="5">
        <v>540</v>
      </c>
      <c r="Z3550" s="5">
        <v>62</v>
      </c>
      <c r="AA3550" s="5">
        <v>343</v>
      </c>
      <c r="AB3550" s="5">
        <v>255</v>
      </c>
      <c r="AC3550" s="5">
        <v>44</v>
      </c>
      <c r="AD3550" s="5">
        <v>342</v>
      </c>
      <c r="AE3550" s="5">
        <v>285</v>
      </c>
      <c r="AF3550" s="5">
        <v>18</v>
      </c>
      <c r="AG3550" s="6">
        <v>6.3157894736842106</v>
      </c>
      <c r="AH3550" s="6">
        <v>83.333333333333329</v>
      </c>
      <c r="AI3550" s="3">
        <v>17.254901960784313</v>
      </c>
      <c r="AJ3550" s="3">
        <v>74.344023323615161</v>
      </c>
    </row>
    <row r="3551" spans="1:36" hidden="1" x14ac:dyDescent="0.2">
      <c r="A3551" s="1" t="str">
        <f t="shared" si="55"/>
        <v>LiverpoolMixed Other</v>
      </c>
      <c r="B3551" s="3" t="s">
        <v>581</v>
      </c>
      <c r="C3551" s="3" t="s">
        <v>582</v>
      </c>
      <c r="D3551" s="3" t="s">
        <v>709</v>
      </c>
      <c r="E3551" s="5">
        <v>2836</v>
      </c>
      <c r="F3551" s="5">
        <v>1521</v>
      </c>
      <c r="G3551" s="5">
        <v>1253</v>
      </c>
      <c r="H3551" s="5">
        <v>1568</v>
      </c>
      <c r="I3551" s="5">
        <v>1984</v>
      </c>
      <c r="J3551" s="5">
        <v>663</v>
      </c>
      <c r="K3551" s="5">
        <v>16</v>
      </c>
      <c r="L3551" s="5">
        <v>532</v>
      </c>
      <c r="M3551" s="5">
        <v>1547</v>
      </c>
      <c r="N3551" s="5">
        <v>543</v>
      </c>
      <c r="O3551" s="6">
        <v>53.631875881523271</v>
      </c>
      <c r="P3551" s="6">
        <v>44.181946403385048</v>
      </c>
      <c r="Q3551" s="6">
        <v>55.289139633286318</v>
      </c>
      <c r="R3551" s="6">
        <v>69.957686882933714</v>
      </c>
      <c r="S3551" s="6">
        <v>23.377997179125529</v>
      </c>
      <c r="T3551" s="6">
        <v>0.56417489421720735</v>
      </c>
      <c r="U3551" s="6">
        <v>18.758815232722142</v>
      </c>
      <c r="V3551" s="6">
        <v>54.548660084626235</v>
      </c>
      <c r="W3551" s="6">
        <v>19.146685472496475</v>
      </c>
      <c r="X3551" s="5">
        <v>871</v>
      </c>
      <c r="Y3551" s="5">
        <v>660</v>
      </c>
      <c r="Z3551" s="5">
        <v>103</v>
      </c>
      <c r="AA3551" s="5">
        <v>538</v>
      </c>
      <c r="AB3551" s="5">
        <v>386</v>
      </c>
      <c r="AC3551" s="5">
        <v>76</v>
      </c>
      <c r="AD3551" s="5">
        <v>333</v>
      </c>
      <c r="AE3551" s="5">
        <v>274</v>
      </c>
      <c r="AF3551" s="5">
        <v>27</v>
      </c>
      <c r="AG3551" s="6">
        <v>9.8540145985401466</v>
      </c>
      <c r="AH3551" s="6">
        <v>82.282282282282281</v>
      </c>
      <c r="AI3551" s="3">
        <v>19.689119170984455</v>
      </c>
      <c r="AJ3551" s="3">
        <v>71.74721189591078</v>
      </c>
    </row>
    <row r="3552" spans="1:36" hidden="1" x14ac:dyDescent="0.2">
      <c r="A3552" s="1" t="str">
        <f t="shared" si="55"/>
        <v>LiverpoolIndian</v>
      </c>
      <c r="B3552" s="3" t="s">
        <v>581</v>
      </c>
      <c r="C3552" s="3" t="s">
        <v>582</v>
      </c>
      <c r="D3552" s="3" t="s">
        <v>710</v>
      </c>
      <c r="E3552" s="5">
        <v>4915</v>
      </c>
      <c r="F3552" s="5">
        <v>1820</v>
      </c>
      <c r="G3552" s="5">
        <v>1425</v>
      </c>
      <c r="H3552" s="5">
        <v>1753</v>
      </c>
      <c r="I3552" s="5">
        <v>3106</v>
      </c>
      <c r="J3552" s="5">
        <v>902</v>
      </c>
      <c r="K3552" s="5">
        <v>20</v>
      </c>
      <c r="L3552" s="5">
        <v>579</v>
      </c>
      <c r="M3552" s="5">
        <v>2233</v>
      </c>
      <c r="N3552" s="5">
        <v>554</v>
      </c>
      <c r="O3552" s="6">
        <v>37.029501525940994</v>
      </c>
      <c r="P3552" s="6">
        <v>28.992878942014244</v>
      </c>
      <c r="Q3552" s="6">
        <v>35.666327568667342</v>
      </c>
      <c r="R3552" s="6">
        <v>63.194303153611393</v>
      </c>
      <c r="S3552" s="6">
        <v>18.351983723296033</v>
      </c>
      <c r="T3552" s="6">
        <v>0.40691759918616482</v>
      </c>
      <c r="U3552" s="6">
        <v>11.780264496439472</v>
      </c>
      <c r="V3552" s="6">
        <v>45.4323499491353</v>
      </c>
      <c r="W3552" s="6">
        <v>11.271617497456765</v>
      </c>
      <c r="X3552" s="5">
        <v>2022</v>
      </c>
      <c r="Y3552" s="5">
        <v>1861</v>
      </c>
      <c r="Z3552" s="5">
        <v>98</v>
      </c>
      <c r="AA3552" s="5">
        <v>1062</v>
      </c>
      <c r="AB3552" s="5">
        <v>982</v>
      </c>
      <c r="AC3552" s="5">
        <v>61</v>
      </c>
      <c r="AD3552" s="5">
        <v>960</v>
      </c>
      <c r="AE3552" s="5">
        <v>879</v>
      </c>
      <c r="AF3552" s="5">
        <v>37</v>
      </c>
      <c r="AG3552" s="6">
        <v>4.2093287827076225</v>
      </c>
      <c r="AH3552" s="6">
        <v>91.5625</v>
      </c>
      <c r="AI3552" s="3">
        <v>6.2118126272912422</v>
      </c>
      <c r="AJ3552" s="3">
        <v>92.467043314500941</v>
      </c>
    </row>
    <row r="3553" spans="1:36" hidden="1" x14ac:dyDescent="0.2">
      <c r="A3553" s="1" t="str">
        <f t="shared" si="55"/>
        <v>LiverpoolPakistani</v>
      </c>
      <c r="B3553" s="3" t="s">
        <v>581</v>
      </c>
      <c r="C3553" s="3" t="s">
        <v>582</v>
      </c>
      <c r="D3553" s="3" t="s">
        <v>711</v>
      </c>
      <c r="E3553" s="5">
        <v>1999</v>
      </c>
      <c r="F3553" s="5">
        <v>712</v>
      </c>
      <c r="G3553" s="5">
        <v>597</v>
      </c>
      <c r="H3553" s="5">
        <v>717</v>
      </c>
      <c r="I3553" s="5">
        <v>1218</v>
      </c>
      <c r="J3553" s="5">
        <v>287</v>
      </c>
      <c r="K3553" s="5">
        <v>1</v>
      </c>
      <c r="L3553" s="5">
        <v>238</v>
      </c>
      <c r="M3553" s="5">
        <v>1003</v>
      </c>
      <c r="N3553" s="5">
        <v>264</v>
      </c>
      <c r="O3553" s="6">
        <v>35.617808904452225</v>
      </c>
      <c r="P3553" s="6">
        <v>29.864932466233117</v>
      </c>
      <c r="Q3553" s="6">
        <v>35.867933966983493</v>
      </c>
      <c r="R3553" s="6">
        <v>60.930465232616307</v>
      </c>
      <c r="S3553" s="6">
        <v>14.357178589294648</v>
      </c>
      <c r="T3553" s="6">
        <v>5.0025012506253123E-2</v>
      </c>
      <c r="U3553" s="6">
        <v>11.905952976488244</v>
      </c>
      <c r="V3553" s="6">
        <v>50.175087543771888</v>
      </c>
      <c r="W3553" s="6">
        <v>13.206603301650825</v>
      </c>
      <c r="X3553" s="5">
        <v>692</v>
      </c>
      <c r="Y3553" s="5">
        <v>493</v>
      </c>
      <c r="Z3553" s="5">
        <v>42</v>
      </c>
      <c r="AA3553" s="5">
        <v>325</v>
      </c>
      <c r="AB3553" s="5">
        <v>203</v>
      </c>
      <c r="AC3553" s="5">
        <v>15</v>
      </c>
      <c r="AD3553" s="5">
        <v>367</v>
      </c>
      <c r="AE3553" s="5">
        <v>290</v>
      </c>
      <c r="AF3553" s="5">
        <v>27</v>
      </c>
      <c r="AG3553" s="6">
        <v>9.3103448275862064</v>
      </c>
      <c r="AH3553" s="6">
        <v>79.019073569482288</v>
      </c>
      <c r="AI3553" s="3">
        <v>7.389162561576355</v>
      </c>
      <c r="AJ3553" s="3">
        <v>62.46153846153846</v>
      </c>
    </row>
    <row r="3554" spans="1:36" hidden="1" x14ac:dyDescent="0.2">
      <c r="A3554" s="1" t="str">
        <f t="shared" si="55"/>
        <v>LiverpoolBangladeshi</v>
      </c>
      <c r="B3554" s="3" t="s">
        <v>581</v>
      </c>
      <c r="C3554" s="3" t="s">
        <v>582</v>
      </c>
      <c r="D3554" s="3" t="s">
        <v>712</v>
      </c>
      <c r="E3554" s="5">
        <v>1075</v>
      </c>
      <c r="F3554" s="5">
        <v>535</v>
      </c>
      <c r="G3554" s="5">
        <v>456</v>
      </c>
      <c r="H3554" s="5">
        <v>540</v>
      </c>
      <c r="I3554" s="5">
        <v>802</v>
      </c>
      <c r="J3554" s="5">
        <v>190</v>
      </c>
      <c r="K3554" s="5">
        <v>0</v>
      </c>
      <c r="L3554" s="5">
        <v>163</v>
      </c>
      <c r="M3554" s="5">
        <v>735</v>
      </c>
      <c r="N3554" s="5">
        <v>164</v>
      </c>
      <c r="O3554" s="6">
        <v>49.767441860465119</v>
      </c>
      <c r="P3554" s="6">
        <v>42.418604651162788</v>
      </c>
      <c r="Q3554" s="6">
        <v>50.232558139534881</v>
      </c>
      <c r="R3554" s="6">
        <v>74.604651162790702</v>
      </c>
      <c r="S3554" s="6">
        <v>17.674418604651162</v>
      </c>
      <c r="T3554" s="6">
        <v>0</v>
      </c>
      <c r="U3554" s="6">
        <v>15.162790697674419</v>
      </c>
      <c r="V3554" s="6">
        <v>68.372093023255815</v>
      </c>
      <c r="W3554" s="6">
        <v>15.255813953488373</v>
      </c>
      <c r="X3554" s="5">
        <v>380</v>
      </c>
      <c r="Y3554" s="5">
        <v>242</v>
      </c>
      <c r="Z3554" s="5">
        <v>28</v>
      </c>
      <c r="AA3554" s="5">
        <v>227</v>
      </c>
      <c r="AB3554" s="5">
        <v>148</v>
      </c>
      <c r="AC3554" s="5">
        <v>18</v>
      </c>
      <c r="AD3554" s="5">
        <v>153</v>
      </c>
      <c r="AE3554" s="5">
        <v>94</v>
      </c>
      <c r="AF3554" s="5">
        <v>10</v>
      </c>
      <c r="AG3554" s="6">
        <v>10.638297872340425</v>
      </c>
      <c r="AH3554" s="6">
        <v>61.437908496732028</v>
      </c>
      <c r="AI3554" s="3">
        <v>12.162162162162161</v>
      </c>
      <c r="AJ3554" s="3">
        <v>65.198237885462561</v>
      </c>
    </row>
    <row r="3555" spans="1:36" hidden="1" x14ac:dyDescent="0.2">
      <c r="A3555" s="1" t="str">
        <f t="shared" si="55"/>
        <v>LiverpoolChinese</v>
      </c>
      <c r="B3555" s="3" t="s">
        <v>581</v>
      </c>
      <c r="C3555" s="3" t="s">
        <v>582</v>
      </c>
      <c r="D3555" s="3" t="s">
        <v>713</v>
      </c>
      <c r="E3555" s="5">
        <v>7978</v>
      </c>
      <c r="F3555" s="5">
        <v>2815</v>
      </c>
      <c r="G3555" s="5">
        <v>2289</v>
      </c>
      <c r="H3555" s="5">
        <v>2820</v>
      </c>
      <c r="I3555" s="5">
        <v>5141</v>
      </c>
      <c r="J3555" s="5">
        <v>1568</v>
      </c>
      <c r="K3555" s="5">
        <v>22</v>
      </c>
      <c r="L3555" s="5">
        <v>1577</v>
      </c>
      <c r="M3555" s="5">
        <v>3668</v>
      </c>
      <c r="N3555" s="5">
        <v>1130</v>
      </c>
      <c r="O3555" s="6">
        <v>35.284532464276758</v>
      </c>
      <c r="P3555" s="6">
        <v>28.691401353722739</v>
      </c>
      <c r="Q3555" s="6">
        <v>35.347204813236402</v>
      </c>
      <c r="R3555" s="6">
        <v>64.439709200300825</v>
      </c>
      <c r="S3555" s="6">
        <v>19.654048633742793</v>
      </c>
      <c r="T3555" s="6">
        <v>0.27575833542241163</v>
      </c>
      <c r="U3555" s="6">
        <v>19.766858861870144</v>
      </c>
      <c r="V3555" s="6">
        <v>45.976435196791172</v>
      </c>
      <c r="W3555" s="6">
        <v>14.163950864878416</v>
      </c>
      <c r="X3555" s="5">
        <v>2048</v>
      </c>
      <c r="Y3555" s="5">
        <v>1613</v>
      </c>
      <c r="Z3555" s="5">
        <v>138</v>
      </c>
      <c r="AA3555" s="5">
        <v>1137</v>
      </c>
      <c r="AB3555" s="5">
        <v>825</v>
      </c>
      <c r="AC3555" s="5">
        <v>81</v>
      </c>
      <c r="AD3555" s="5">
        <v>911</v>
      </c>
      <c r="AE3555" s="5">
        <v>788</v>
      </c>
      <c r="AF3555" s="5">
        <v>57</v>
      </c>
      <c r="AG3555" s="6">
        <v>7.2335025380710656</v>
      </c>
      <c r="AH3555" s="6">
        <v>86.498353457738745</v>
      </c>
      <c r="AI3555" s="3">
        <v>9.8181818181818183</v>
      </c>
      <c r="AJ3555" s="3">
        <v>72.559366754617415</v>
      </c>
    </row>
    <row r="3556" spans="1:36" hidden="1" x14ac:dyDescent="0.2">
      <c r="A3556" s="1" t="str">
        <f t="shared" si="55"/>
        <v>LiverpoolAsian Other</v>
      </c>
      <c r="B3556" s="3" t="s">
        <v>581</v>
      </c>
      <c r="C3556" s="3" t="s">
        <v>582</v>
      </c>
      <c r="D3556" s="3" t="s">
        <v>714</v>
      </c>
      <c r="E3556" s="5">
        <v>3436</v>
      </c>
      <c r="F3556" s="5">
        <v>1878</v>
      </c>
      <c r="G3556" s="5">
        <v>1517</v>
      </c>
      <c r="H3556" s="5">
        <v>1846</v>
      </c>
      <c r="I3556" s="5">
        <v>2615</v>
      </c>
      <c r="J3556" s="5">
        <v>864</v>
      </c>
      <c r="K3556" s="5">
        <v>10</v>
      </c>
      <c r="L3556" s="5">
        <v>753</v>
      </c>
      <c r="M3556" s="5">
        <v>2004</v>
      </c>
      <c r="N3556" s="5">
        <v>724</v>
      </c>
      <c r="O3556" s="6">
        <v>54.656577415599536</v>
      </c>
      <c r="P3556" s="6">
        <v>44.150174621653086</v>
      </c>
      <c r="Q3556" s="6">
        <v>53.725261932479626</v>
      </c>
      <c r="R3556" s="6">
        <v>76.105937136204886</v>
      </c>
      <c r="S3556" s="6">
        <v>25.145518044237484</v>
      </c>
      <c r="T3556" s="6">
        <v>0.29103608847497092</v>
      </c>
      <c r="U3556" s="6">
        <v>21.915017462165309</v>
      </c>
      <c r="V3556" s="6">
        <v>58.323632130384169</v>
      </c>
      <c r="W3556" s="6">
        <v>21.071012805587891</v>
      </c>
      <c r="X3556" s="5">
        <v>1413</v>
      </c>
      <c r="Y3556" s="5">
        <v>1126</v>
      </c>
      <c r="Z3556" s="5">
        <v>129</v>
      </c>
      <c r="AA3556" s="5">
        <v>947</v>
      </c>
      <c r="AB3556" s="5">
        <v>745</v>
      </c>
      <c r="AC3556" s="5">
        <v>93</v>
      </c>
      <c r="AD3556" s="5">
        <v>466</v>
      </c>
      <c r="AE3556" s="5">
        <v>381</v>
      </c>
      <c r="AF3556" s="5">
        <v>36</v>
      </c>
      <c r="AG3556" s="6">
        <v>9.4488188976377945</v>
      </c>
      <c r="AH3556" s="6">
        <v>81.759656652360519</v>
      </c>
      <c r="AI3556" s="3">
        <v>12.483221476510067</v>
      </c>
      <c r="AJ3556" s="3">
        <v>78.669482576557556</v>
      </c>
    </row>
    <row r="3557" spans="1:36" hidden="1" x14ac:dyDescent="0.2">
      <c r="A3557" s="1" t="str">
        <f t="shared" si="55"/>
        <v>LiverpoolBlack African</v>
      </c>
      <c r="B3557" s="3" t="s">
        <v>581</v>
      </c>
      <c r="C3557" s="3" t="s">
        <v>582</v>
      </c>
      <c r="D3557" s="3" t="s">
        <v>715</v>
      </c>
      <c r="E3557" s="5">
        <v>8490</v>
      </c>
      <c r="F3557" s="5">
        <v>6154</v>
      </c>
      <c r="G3557" s="5">
        <v>5567</v>
      </c>
      <c r="H3557" s="5">
        <v>6157</v>
      </c>
      <c r="I3557" s="5">
        <v>7275</v>
      </c>
      <c r="J3557" s="5">
        <v>3037</v>
      </c>
      <c r="K3557" s="5">
        <v>23</v>
      </c>
      <c r="L3557" s="5">
        <v>2267</v>
      </c>
      <c r="M3557" s="5">
        <v>5454</v>
      </c>
      <c r="N3557" s="5">
        <v>2767</v>
      </c>
      <c r="O3557" s="6">
        <v>72.485276796230863</v>
      </c>
      <c r="P3557" s="6">
        <v>65.571260306242635</v>
      </c>
      <c r="Q3557" s="6">
        <v>72.5206124852768</v>
      </c>
      <c r="R3557" s="6">
        <v>85.689045936395758</v>
      </c>
      <c r="S3557" s="6">
        <v>35.771495877502943</v>
      </c>
      <c r="T3557" s="6">
        <v>0.27090694935217902</v>
      </c>
      <c r="U3557" s="6">
        <v>26.702002355712604</v>
      </c>
      <c r="V3557" s="6">
        <v>64.240282685512369</v>
      </c>
      <c r="W3557" s="6">
        <v>32.591283863368666</v>
      </c>
      <c r="X3557" s="5">
        <v>3144</v>
      </c>
      <c r="Y3557" s="5">
        <v>2588</v>
      </c>
      <c r="Z3557" s="5">
        <v>616</v>
      </c>
      <c r="AA3557" s="5">
        <v>2506</v>
      </c>
      <c r="AB3557" s="5">
        <v>2047</v>
      </c>
      <c r="AC3557" s="5">
        <v>529</v>
      </c>
      <c r="AD3557" s="5">
        <v>638</v>
      </c>
      <c r="AE3557" s="5">
        <v>541</v>
      </c>
      <c r="AF3557" s="5">
        <v>87</v>
      </c>
      <c r="AG3557" s="6">
        <v>16.081330868761551</v>
      </c>
      <c r="AH3557" s="6">
        <v>84.7962382445141</v>
      </c>
      <c r="AI3557" s="3">
        <v>25.842696629213481</v>
      </c>
      <c r="AJ3557" s="3">
        <v>81.683958499600962</v>
      </c>
    </row>
    <row r="3558" spans="1:36" hidden="1" x14ac:dyDescent="0.2">
      <c r="A3558" s="1" t="str">
        <f t="shared" si="55"/>
        <v>LiverpoolBlack Caribbean</v>
      </c>
      <c r="B3558" s="3" t="s">
        <v>581</v>
      </c>
      <c r="C3558" s="3" t="s">
        <v>582</v>
      </c>
      <c r="D3558" s="3" t="s">
        <v>716</v>
      </c>
      <c r="E3558" s="5">
        <v>1467</v>
      </c>
      <c r="F3558" s="5">
        <v>890</v>
      </c>
      <c r="G3558" s="5">
        <v>760</v>
      </c>
      <c r="H3558" s="5">
        <v>898</v>
      </c>
      <c r="I3558" s="5">
        <v>1159</v>
      </c>
      <c r="J3558" s="5">
        <v>376</v>
      </c>
      <c r="K3558" s="5">
        <v>8</v>
      </c>
      <c r="L3558" s="5">
        <v>308</v>
      </c>
      <c r="M3558" s="5">
        <v>843</v>
      </c>
      <c r="N3558" s="5">
        <v>334</v>
      </c>
      <c r="O3558" s="6">
        <v>60.668029993183367</v>
      </c>
      <c r="P3558" s="6">
        <v>51.806407634628492</v>
      </c>
      <c r="Q3558" s="6">
        <v>61.21336059986367</v>
      </c>
      <c r="R3558" s="6">
        <v>79.00477164280845</v>
      </c>
      <c r="S3558" s="6">
        <v>25.630538513974098</v>
      </c>
      <c r="T3558" s="6">
        <v>0.54533060668029998</v>
      </c>
      <c r="U3558" s="6">
        <v>20.995228357191547</v>
      </c>
      <c r="V3558" s="6">
        <v>57.464212678936605</v>
      </c>
      <c r="W3558" s="6">
        <v>22.767552828902524</v>
      </c>
      <c r="X3558" s="5">
        <v>591</v>
      </c>
      <c r="Y3558" s="5">
        <v>452</v>
      </c>
      <c r="Z3558" s="5">
        <v>91</v>
      </c>
      <c r="AA3558" s="5">
        <v>386</v>
      </c>
      <c r="AB3558" s="5">
        <v>276</v>
      </c>
      <c r="AC3558" s="5">
        <v>61</v>
      </c>
      <c r="AD3558" s="5">
        <v>205</v>
      </c>
      <c r="AE3558" s="5">
        <v>176</v>
      </c>
      <c r="AF3558" s="5">
        <v>30</v>
      </c>
      <c r="AG3558" s="6">
        <v>17.045454545454547</v>
      </c>
      <c r="AH3558" s="6">
        <v>85.853658536585371</v>
      </c>
      <c r="AI3558" s="3">
        <v>22.10144927536232</v>
      </c>
      <c r="AJ3558" s="3">
        <v>71.502590673575128</v>
      </c>
    </row>
    <row r="3559" spans="1:36" hidden="1" x14ac:dyDescent="0.2">
      <c r="A3559" s="1" t="str">
        <f t="shared" si="55"/>
        <v>LiverpoolBlack Other</v>
      </c>
      <c r="B3559" s="3" t="s">
        <v>581</v>
      </c>
      <c r="C3559" s="3" t="s">
        <v>582</v>
      </c>
      <c r="D3559" s="3" t="s">
        <v>717</v>
      </c>
      <c r="E3559" s="5">
        <v>2351</v>
      </c>
      <c r="F3559" s="5">
        <v>1756</v>
      </c>
      <c r="G3559" s="5">
        <v>1579</v>
      </c>
      <c r="H3559" s="5">
        <v>1775</v>
      </c>
      <c r="I3559" s="5">
        <v>1997</v>
      </c>
      <c r="J3559" s="5">
        <v>655</v>
      </c>
      <c r="K3559" s="5">
        <v>3</v>
      </c>
      <c r="L3559" s="5">
        <v>603</v>
      </c>
      <c r="M3559" s="5">
        <v>1414</v>
      </c>
      <c r="N3559" s="5">
        <v>574</v>
      </c>
      <c r="O3559" s="6">
        <v>74.691620586984257</v>
      </c>
      <c r="P3559" s="6">
        <v>67.162909400255216</v>
      </c>
      <c r="Q3559" s="6">
        <v>75.499787324542751</v>
      </c>
      <c r="R3559" s="6">
        <v>84.94257762654189</v>
      </c>
      <c r="S3559" s="6">
        <v>27.860484900042536</v>
      </c>
      <c r="T3559" s="6">
        <v>0.12760527435133986</v>
      </c>
      <c r="U3559" s="6">
        <v>25.64866014461931</v>
      </c>
      <c r="V3559" s="6">
        <v>60.144619310931517</v>
      </c>
      <c r="W3559" s="6">
        <v>24.41514249255636</v>
      </c>
      <c r="X3559" s="5">
        <v>719</v>
      </c>
      <c r="Y3559" s="5">
        <v>519</v>
      </c>
      <c r="Z3559" s="5">
        <v>152</v>
      </c>
      <c r="AA3559" s="5">
        <v>552</v>
      </c>
      <c r="AB3559" s="5">
        <v>381</v>
      </c>
      <c r="AC3559" s="5">
        <v>119</v>
      </c>
      <c r="AD3559" s="5">
        <v>167</v>
      </c>
      <c r="AE3559" s="5">
        <v>138</v>
      </c>
      <c r="AF3559" s="5">
        <v>33</v>
      </c>
      <c r="AG3559" s="6">
        <v>23.913043478260871</v>
      </c>
      <c r="AH3559" s="6">
        <v>82.634730538922156</v>
      </c>
      <c r="AI3559" s="3">
        <v>31.233595800524935</v>
      </c>
      <c r="AJ3559" s="3">
        <v>69.021739130434781</v>
      </c>
    </row>
    <row r="3560" spans="1:36" hidden="1" x14ac:dyDescent="0.2">
      <c r="A3560" s="1" t="str">
        <f t="shared" si="55"/>
        <v>LiverpoolArab</v>
      </c>
      <c r="B3560" s="3" t="s">
        <v>581</v>
      </c>
      <c r="C3560" s="3" t="s">
        <v>582</v>
      </c>
      <c r="D3560" s="3" t="s">
        <v>699</v>
      </c>
      <c r="E3560" s="5">
        <v>5629</v>
      </c>
      <c r="F3560" s="5">
        <v>3517</v>
      </c>
      <c r="G3560" s="5">
        <v>3232</v>
      </c>
      <c r="H3560" s="5">
        <v>3539</v>
      </c>
      <c r="I3560" s="5">
        <v>4557</v>
      </c>
      <c r="J3560" s="5">
        <v>1217</v>
      </c>
      <c r="K3560" s="5">
        <v>1</v>
      </c>
      <c r="L3560" s="5">
        <v>1368</v>
      </c>
      <c r="M3560" s="5">
        <v>3056</v>
      </c>
      <c r="N3560" s="5">
        <v>1069</v>
      </c>
      <c r="O3560" s="6">
        <v>62.480014212115826</v>
      </c>
      <c r="P3560" s="6">
        <v>57.416947948125774</v>
      </c>
      <c r="Q3560" s="6">
        <v>62.870847397406287</v>
      </c>
      <c r="R3560" s="6">
        <v>80.955764789483041</v>
      </c>
      <c r="S3560" s="6">
        <v>21.620181204476818</v>
      </c>
      <c r="T3560" s="6">
        <v>1.7765144785930005E-2</v>
      </c>
      <c r="U3560" s="6">
        <v>24.302718067152249</v>
      </c>
      <c r="V3560" s="6">
        <v>54.290282465802093</v>
      </c>
      <c r="W3560" s="6">
        <v>18.990939776159177</v>
      </c>
      <c r="X3560" s="5">
        <v>1844</v>
      </c>
      <c r="Y3560" s="5">
        <v>1185</v>
      </c>
      <c r="Z3560" s="5">
        <v>291</v>
      </c>
      <c r="AA3560" s="5">
        <v>1454</v>
      </c>
      <c r="AB3560" s="5">
        <v>908</v>
      </c>
      <c r="AC3560" s="5">
        <v>248</v>
      </c>
      <c r="AD3560" s="5">
        <v>390</v>
      </c>
      <c r="AE3560" s="5">
        <v>277</v>
      </c>
      <c r="AF3560" s="5">
        <v>43</v>
      </c>
      <c r="AG3560" s="6">
        <v>15.523465703971119</v>
      </c>
      <c r="AH3560" s="6">
        <v>71.025641025641022</v>
      </c>
      <c r="AI3560" s="3">
        <v>27.312775330396477</v>
      </c>
      <c r="AJ3560" s="3">
        <v>62.448418156808806</v>
      </c>
    </row>
    <row r="3561" spans="1:36" hidden="1" x14ac:dyDescent="0.2">
      <c r="A3561" s="1" t="str">
        <f t="shared" si="55"/>
        <v>LiverpoolOther</v>
      </c>
      <c r="B3561" s="3" t="s">
        <v>581</v>
      </c>
      <c r="C3561" s="3" t="s">
        <v>582</v>
      </c>
      <c r="D3561" s="3" t="s">
        <v>718</v>
      </c>
      <c r="E3561" s="5">
        <v>2648</v>
      </c>
      <c r="F3561" s="5">
        <v>1741</v>
      </c>
      <c r="G3561" s="5">
        <v>1542</v>
      </c>
      <c r="H3561" s="5">
        <v>1739</v>
      </c>
      <c r="I3561" s="5">
        <v>2108</v>
      </c>
      <c r="J3561" s="5">
        <v>680</v>
      </c>
      <c r="K3561" s="5">
        <v>1</v>
      </c>
      <c r="L3561" s="5">
        <v>555</v>
      </c>
      <c r="M3561" s="5">
        <v>1604</v>
      </c>
      <c r="N3561" s="5">
        <v>570</v>
      </c>
      <c r="O3561" s="6">
        <v>65.747734138972817</v>
      </c>
      <c r="P3561" s="6">
        <v>58.23262839879154</v>
      </c>
      <c r="Q3561" s="6">
        <v>65.67220543806647</v>
      </c>
      <c r="R3561" s="6">
        <v>79.607250755287012</v>
      </c>
      <c r="S3561" s="6">
        <v>25.679758308157101</v>
      </c>
      <c r="T3561" s="6">
        <v>3.7764350453172203E-2</v>
      </c>
      <c r="U3561" s="6">
        <v>20.959214501510573</v>
      </c>
      <c r="V3561" s="6">
        <v>60.57401812688822</v>
      </c>
      <c r="W3561" s="6">
        <v>21.525679758308158</v>
      </c>
      <c r="X3561" s="5">
        <v>1176</v>
      </c>
      <c r="Y3561" s="5">
        <v>893</v>
      </c>
      <c r="Z3561" s="5">
        <v>217</v>
      </c>
      <c r="AA3561" s="5">
        <v>879</v>
      </c>
      <c r="AB3561" s="5">
        <v>652</v>
      </c>
      <c r="AC3561" s="5">
        <v>168</v>
      </c>
      <c r="AD3561" s="5">
        <v>297</v>
      </c>
      <c r="AE3561" s="5">
        <v>241</v>
      </c>
      <c r="AF3561" s="5">
        <v>49</v>
      </c>
      <c r="AG3561" s="6">
        <v>20.331950207468878</v>
      </c>
      <c r="AH3561" s="6">
        <v>81.144781144781149</v>
      </c>
      <c r="AI3561" s="3">
        <v>25.766871165644172</v>
      </c>
      <c r="AJ3561" s="3">
        <v>74.175199089874852</v>
      </c>
    </row>
    <row r="3562" spans="1:36" x14ac:dyDescent="0.2">
      <c r="A3562" s="1" t="str">
        <f t="shared" si="55"/>
        <v>LutonAll people</v>
      </c>
      <c r="B3562" s="3" t="s">
        <v>107</v>
      </c>
      <c r="C3562" s="3" t="s">
        <v>108</v>
      </c>
      <c r="D3562" s="3" t="s">
        <v>700</v>
      </c>
      <c r="E3562" s="5">
        <v>203201</v>
      </c>
      <c r="F3562" s="5">
        <v>15938</v>
      </c>
      <c r="G3562" s="5">
        <v>34312</v>
      </c>
      <c r="H3562" s="5">
        <v>8660</v>
      </c>
      <c r="I3562" s="5">
        <v>13635</v>
      </c>
      <c r="J3562" s="5">
        <v>6251</v>
      </c>
      <c r="K3562" s="5">
        <v>8634</v>
      </c>
      <c r="L3562" s="5">
        <v>26180</v>
      </c>
      <c r="M3562" s="5">
        <v>16848</v>
      </c>
      <c r="N3562" s="5">
        <v>1427</v>
      </c>
      <c r="O3562" s="6">
        <v>7.8434653372768839</v>
      </c>
      <c r="P3562" s="6">
        <v>16.885743672521297</v>
      </c>
      <c r="Q3562" s="6">
        <v>4.2617900502458159</v>
      </c>
      <c r="R3562" s="6">
        <v>6.7101047731064316</v>
      </c>
      <c r="S3562" s="6">
        <v>3.076264388462655</v>
      </c>
      <c r="T3562" s="6">
        <v>4.2489948376238305</v>
      </c>
      <c r="U3562" s="6">
        <v>12.883794863214256</v>
      </c>
      <c r="V3562" s="6">
        <v>8.2912977790463636</v>
      </c>
      <c r="W3562" s="6">
        <v>0.70226032352202994</v>
      </c>
      <c r="X3562" s="5">
        <v>71771</v>
      </c>
      <c r="Y3562" s="5">
        <v>59104</v>
      </c>
      <c r="Z3562" s="5">
        <v>4900</v>
      </c>
      <c r="AA3562" s="5">
        <v>2930</v>
      </c>
      <c r="AB3562" s="5">
        <v>2314</v>
      </c>
      <c r="AC3562" s="5">
        <v>298</v>
      </c>
      <c r="AD3562" s="5">
        <v>68841</v>
      </c>
      <c r="AE3562" s="5">
        <v>56790</v>
      </c>
      <c r="AF3562" s="5">
        <v>4602</v>
      </c>
      <c r="AG3562" s="6">
        <v>8.1035393555203381</v>
      </c>
      <c r="AH3562" s="6">
        <v>82.494443718133084</v>
      </c>
      <c r="AI3562" s="3">
        <v>12.878133102852203</v>
      </c>
      <c r="AJ3562" s="3">
        <v>78.976109215017061</v>
      </c>
    </row>
    <row r="3563" spans="1:36" hidden="1" x14ac:dyDescent="0.2">
      <c r="A3563" s="1" t="str">
        <f t="shared" si="55"/>
        <v>LutonWhite British</v>
      </c>
      <c r="B3563" s="3" t="s">
        <v>107</v>
      </c>
      <c r="C3563" s="3" t="s">
        <v>108</v>
      </c>
      <c r="D3563" s="3" t="s">
        <v>701</v>
      </c>
      <c r="E3563" s="5">
        <v>90530</v>
      </c>
      <c r="F3563" s="5">
        <v>4514</v>
      </c>
      <c r="G3563" s="5">
        <v>8097</v>
      </c>
      <c r="H3563" s="5">
        <v>3650</v>
      </c>
      <c r="I3563" s="5">
        <v>3979</v>
      </c>
      <c r="J3563" s="5">
        <v>2305</v>
      </c>
      <c r="K3563" s="5">
        <v>4666</v>
      </c>
      <c r="L3563" s="5">
        <v>8616</v>
      </c>
      <c r="M3563" s="5">
        <v>2579</v>
      </c>
      <c r="N3563" s="5">
        <v>657</v>
      </c>
      <c r="O3563" s="6">
        <v>4.9861924224014142</v>
      </c>
      <c r="P3563" s="6">
        <v>8.9439964652601347</v>
      </c>
      <c r="Q3563" s="6">
        <v>4.0318126587871426</v>
      </c>
      <c r="R3563" s="6">
        <v>4.395228101181929</v>
      </c>
      <c r="S3563" s="6">
        <v>2.5461173091792775</v>
      </c>
      <c r="T3563" s="6">
        <v>5.1540925660002213</v>
      </c>
      <c r="U3563" s="6">
        <v>9.517287087153429</v>
      </c>
      <c r="V3563" s="6">
        <v>2.8487794101402848</v>
      </c>
      <c r="W3563" s="6">
        <v>0.72572627858168559</v>
      </c>
      <c r="X3563" s="5">
        <v>29797</v>
      </c>
      <c r="Y3563" s="5">
        <v>25956</v>
      </c>
      <c r="Z3563" s="5">
        <v>1629</v>
      </c>
      <c r="AA3563" s="5">
        <v>1449</v>
      </c>
      <c r="AB3563" s="5">
        <v>1166</v>
      </c>
      <c r="AC3563" s="5">
        <v>138</v>
      </c>
      <c r="AD3563" s="5">
        <v>28348</v>
      </c>
      <c r="AE3563" s="5">
        <v>24790</v>
      </c>
      <c r="AF3563" s="5">
        <v>1491</v>
      </c>
      <c r="AG3563" s="6">
        <v>6.0145219846712381</v>
      </c>
      <c r="AH3563" s="6">
        <v>87.448850007055171</v>
      </c>
      <c r="AI3563" s="3">
        <v>11.835334476843911</v>
      </c>
      <c r="AJ3563" s="3">
        <v>80.469289164941344</v>
      </c>
    </row>
    <row r="3564" spans="1:36" hidden="1" x14ac:dyDescent="0.2">
      <c r="A3564" s="1" t="str">
        <f t="shared" si="55"/>
        <v>LutonMinorities - all other than White British</v>
      </c>
      <c r="B3564" s="3" t="s">
        <v>107</v>
      </c>
      <c r="C3564" s="3" t="s">
        <v>108</v>
      </c>
      <c r="D3564" s="3" t="s">
        <v>702</v>
      </c>
      <c r="E3564" s="5">
        <v>112671</v>
      </c>
      <c r="F3564" s="5">
        <v>11424</v>
      </c>
      <c r="G3564" s="5">
        <v>26215</v>
      </c>
      <c r="H3564" s="5">
        <v>5010</v>
      </c>
      <c r="I3564" s="5">
        <v>9656</v>
      </c>
      <c r="J3564" s="5">
        <v>3946</v>
      </c>
      <c r="K3564" s="5">
        <v>3968</v>
      </c>
      <c r="L3564" s="5">
        <v>17564</v>
      </c>
      <c r="M3564" s="5">
        <v>14269</v>
      </c>
      <c r="N3564" s="5">
        <v>770</v>
      </c>
      <c r="O3564" s="6">
        <v>10.139254999068083</v>
      </c>
      <c r="P3564" s="6">
        <v>23.266856600189932</v>
      </c>
      <c r="Q3564" s="6">
        <v>4.4465745400324836</v>
      </c>
      <c r="R3564" s="6">
        <v>8.5700845825456415</v>
      </c>
      <c r="S3564" s="6">
        <v>3.5022321626683</v>
      </c>
      <c r="T3564" s="6">
        <v>3.5217580388919951</v>
      </c>
      <c r="U3564" s="6">
        <v>15.588749545135839</v>
      </c>
      <c r="V3564" s="6">
        <v>12.664305810723256</v>
      </c>
      <c r="W3564" s="6">
        <v>0.68340566782934387</v>
      </c>
      <c r="X3564" s="5">
        <v>41974</v>
      </c>
      <c r="Y3564" s="5">
        <v>33148</v>
      </c>
      <c r="Z3564" s="5">
        <v>3271</v>
      </c>
      <c r="AA3564" s="5">
        <v>1481</v>
      </c>
      <c r="AB3564" s="5">
        <v>1148</v>
      </c>
      <c r="AC3564" s="5">
        <v>160</v>
      </c>
      <c r="AD3564" s="5">
        <v>40493</v>
      </c>
      <c r="AE3564" s="5">
        <v>32000</v>
      </c>
      <c r="AF3564" s="5">
        <v>3111</v>
      </c>
      <c r="AG3564" s="6">
        <v>9.7218750000000007</v>
      </c>
      <c r="AH3564" s="6">
        <v>79.02600449460401</v>
      </c>
      <c r="AI3564" s="3">
        <v>13.937282229965156</v>
      </c>
      <c r="AJ3564" s="3">
        <v>77.515192437542197</v>
      </c>
    </row>
    <row r="3565" spans="1:36" hidden="1" x14ac:dyDescent="0.2">
      <c r="A3565" s="1" t="str">
        <f t="shared" si="55"/>
        <v>LutonWhite Irish</v>
      </c>
      <c r="B3565" s="3" t="s">
        <v>107</v>
      </c>
      <c r="C3565" s="3" t="s">
        <v>108</v>
      </c>
      <c r="D3565" s="3" t="s">
        <v>703</v>
      </c>
      <c r="E3565" s="5">
        <v>6126</v>
      </c>
      <c r="F3565" s="5">
        <v>356</v>
      </c>
      <c r="G3565" s="5">
        <v>593</v>
      </c>
      <c r="H3565" s="5">
        <v>298</v>
      </c>
      <c r="I3565" s="5">
        <v>335</v>
      </c>
      <c r="J3565" s="5">
        <v>148</v>
      </c>
      <c r="K3565" s="5">
        <v>197</v>
      </c>
      <c r="L3565" s="5">
        <v>678</v>
      </c>
      <c r="M3565" s="5">
        <v>220</v>
      </c>
      <c r="N3565" s="5">
        <v>29</v>
      </c>
      <c r="O3565" s="6">
        <v>5.8112961149200126</v>
      </c>
      <c r="P3565" s="6">
        <v>9.6800522363695727</v>
      </c>
      <c r="Q3565" s="6">
        <v>4.8645119164218089</v>
      </c>
      <c r="R3565" s="6">
        <v>5.4684949396016975</v>
      </c>
      <c r="S3565" s="6">
        <v>2.4159320927195558</v>
      </c>
      <c r="T3565" s="6">
        <v>3.2158015017956254</v>
      </c>
      <c r="U3565" s="6">
        <v>11.067580803134183</v>
      </c>
      <c r="V3565" s="6">
        <v>3.5912504080966374</v>
      </c>
      <c r="W3565" s="6">
        <v>0.47339209924910219</v>
      </c>
      <c r="X3565" s="5">
        <v>1670</v>
      </c>
      <c r="Y3565" s="5">
        <v>1501</v>
      </c>
      <c r="Z3565" s="5">
        <v>99</v>
      </c>
      <c r="AA3565" s="5">
        <v>46</v>
      </c>
      <c r="AB3565" s="5">
        <v>39</v>
      </c>
      <c r="AC3565" s="5">
        <v>5</v>
      </c>
      <c r="AD3565" s="5">
        <v>1624</v>
      </c>
      <c r="AE3565" s="5">
        <v>1462</v>
      </c>
      <c r="AF3565" s="5">
        <v>94</v>
      </c>
      <c r="AG3565" s="6">
        <v>6.4295485636114913</v>
      </c>
      <c r="AH3565" s="6">
        <v>90.024630541871915</v>
      </c>
      <c r="AI3565" s="3">
        <v>12.820512820512821</v>
      </c>
      <c r="AJ3565" s="3">
        <v>84.782608695652172</v>
      </c>
    </row>
    <row r="3566" spans="1:36" hidden="1" x14ac:dyDescent="0.2">
      <c r="A3566" s="1" t="str">
        <f t="shared" si="55"/>
        <v>LutonWhite Gyspy or Irish Traveller</v>
      </c>
      <c r="B3566" s="3" t="s">
        <v>107</v>
      </c>
      <c r="C3566" s="3" t="s">
        <v>108</v>
      </c>
      <c r="D3566" s="3" t="s">
        <v>704</v>
      </c>
      <c r="E3566" s="5">
        <v>198</v>
      </c>
      <c r="F3566" s="5">
        <v>15</v>
      </c>
      <c r="G3566" s="5">
        <v>26</v>
      </c>
      <c r="H3566" s="5">
        <v>7</v>
      </c>
      <c r="I3566" s="5">
        <v>13</v>
      </c>
      <c r="J3566" s="5">
        <v>5</v>
      </c>
      <c r="K3566" s="5">
        <v>23</v>
      </c>
      <c r="L3566" s="5">
        <v>33</v>
      </c>
      <c r="M3566" s="5">
        <v>18</v>
      </c>
      <c r="N3566" s="5">
        <v>3</v>
      </c>
      <c r="O3566" s="6">
        <v>7.5757575757575761</v>
      </c>
      <c r="P3566" s="6">
        <v>13.131313131313131</v>
      </c>
      <c r="Q3566" s="6">
        <v>3.5353535353535355</v>
      </c>
      <c r="R3566" s="6">
        <v>6.5656565656565657</v>
      </c>
      <c r="S3566" s="6">
        <v>2.5252525252525251</v>
      </c>
      <c r="T3566" s="6">
        <v>11.616161616161616</v>
      </c>
      <c r="U3566" s="6">
        <v>16.666666666666668</v>
      </c>
      <c r="V3566" s="6">
        <v>9.0909090909090917</v>
      </c>
      <c r="W3566" s="6">
        <v>1.5151515151515151</v>
      </c>
      <c r="X3566" s="5">
        <v>51</v>
      </c>
      <c r="Y3566" s="5">
        <v>23</v>
      </c>
      <c r="Z3566" s="5">
        <v>7</v>
      </c>
      <c r="AA3566" s="5">
        <v>2</v>
      </c>
      <c r="AB3566" s="5">
        <v>0</v>
      </c>
      <c r="AC3566" s="5">
        <v>0</v>
      </c>
      <c r="AD3566" s="5">
        <v>49</v>
      </c>
      <c r="AE3566" s="5">
        <v>23</v>
      </c>
      <c r="AF3566" s="5">
        <v>7</v>
      </c>
      <c r="AG3566" s="6">
        <v>30.434782608695652</v>
      </c>
      <c r="AH3566" s="6">
        <v>46.938775510204081</v>
      </c>
      <c r="AI3566" s="3"/>
      <c r="AJ3566" s="3">
        <v>0</v>
      </c>
    </row>
    <row r="3567" spans="1:36" hidden="1" x14ac:dyDescent="0.2">
      <c r="A3567" s="1" t="str">
        <f t="shared" si="55"/>
        <v>LutonWhite Other</v>
      </c>
      <c r="B3567" s="3" t="s">
        <v>107</v>
      </c>
      <c r="C3567" s="3" t="s">
        <v>108</v>
      </c>
      <c r="D3567" s="3" t="s">
        <v>705</v>
      </c>
      <c r="E3567" s="5">
        <v>14225</v>
      </c>
      <c r="F3567" s="5">
        <v>1739</v>
      </c>
      <c r="G3567" s="5">
        <v>2350</v>
      </c>
      <c r="H3567" s="5">
        <v>909</v>
      </c>
      <c r="I3567" s="5">
        <v>1909</v>
      </c>
      <c r="J3567" s="5">
        <v>326</v>
      </c>
      <c r="K3567" s="5">
        <v>489</v>
      </c>
      <c r="L3567" s="5">
        <v>3567</v>
      </c>
      <c r="M3567" s="5">
        <v>1990</v>
      </c>
      <c r="N3567" s="5">
        <v>42</v>
      </c>
      <c r="O3567" s="6">
        <v>12.224956063268893</v>
      </c>
      <c r="P3567" s="6">
        <v>16.520210896309315</v>
      </c>
      <c r="Q3567" s="6">
        <v>6.3901581722319856</v>
      </c>
      <c r="R3567" s="6">
        <v>13.420035149384885</v>
      </c>
      <c r="S3567" s="6">
        <v>2.2917398945518452</v>
      </c>
      <c r="T3567" s="6">
        <v>3.4376098418277681</v>
      </c>
      <c r="U3567" s="6">
        <v>25.075571177504393</v>
      </c>
      <c r="V3567" s="6">
        <v>13.98945518453427</v>
      </c>
      <c r="W3567" s="6">
        <v>0.29525483304042177</v>
      </c>
      <c r="X3567" s="5">
        <v>7652</v>
      </c>
      <c r="Y3567" s="5">
        <v>6829</v>
      </c>
      <c r="Z3567" s="5">
        <v>396</v>
      </c>
      <c r="AA3567" s="5">
        <v>210</v>
      </c>
      <c r="AB3567" s="5">
        <v>171</v>
      </c>
      <c r="AC3567" s="5">
        <v>11</v>
      </c>
      <c r="AD3567" s="5">
        <v>7442</v>
      </c>
      <c r="AE3567" s="5">
        <v>6658</v>
      </c>
      <c r="AF3567" s="5">
        <v>385</v>
      </c>
      <c r="AG3567" s="6">
        <v>5.7825172724541902</v>
      </c>
      <c r="AH3567" s="6">
        <v>89.465197527546366</v>
      </c>
      <c r="AI3567" s="3">
        <v>6.4327485380116958</v>
      </c>
      <c r="AJ3567" s="3">
        <v>81.428571428571431</v>
      </c>
    </row>
    <row r="3568" spans="1:36" hidden="1" x14ac:dyDescent="0.2">
      <c r="A3568" s="1" t="str">
        <f t="shared" si="55"/>
        <v>LutonMixed White and Black Caribbean</v>
      </c>
      <c r="B3568" s="3" t="s">
        <v>107</v>
      </c>
      <c r="C3568" s="3" t="s">
        <v>108</v>
      </c>
      <c r="D3568" s="3" t="s">
        <v>706</v>
      </c>
      <c r="E3568" s="5">
        <v>3831</v>
      </c>
      <c r="F3568" s="5">
        <v>410</v>
      </c>
      <c r="G3568" s="5">
        <v>719</v>
      </c>
      <c r="H3568" s="5">
        <v>260</v>
      </c>
      <c r="I3568" s="5">
        <v>340</v>
      </c>
      <c r="J3568" s="5">
        <v>184</v>
      </c>
      <c r="K3568" s="5">
        <v>267</v>
      </c>
      <c r="L3568" s="5">
        <v>628</v>
      </c>
      <c r="M3568" s="5">
        <v>271</v>
      </c>
      <c r="N3568" s="5">
        <v>59</v>
      </c>
      <c r="O3568" s="6">
        <v>10.70216653615244</v>
      </c>
      <c r="P3568" s="6">
        <v>18.767945706081964</v>
      </c>
      <c r="Q3568" s="6">
        <v>6.7867397546332553</v>
      </c>
      <c r="R3568" s="6">
        <v>8.8749673714434874</v>
      </c>
      <c r="S3568" s="6">
        <v>4.8029235186635342</v>
      </c>
      <c r="T3568" s="6">
        <v>6.9694596711041505</v>
      </c>
      <c r="U3568" s="6">
        <v>16.392586791960323</v>
      </c>
      <c r="V3568" s="6">
        <v>7.0738710519446624</v>
      </c>
      <c r="W3568" s="6">
        <v>1.5400678673975463</v>
      </c>
      <c r="X3568" s="5">
        <v>742</v>
      </c>
      <c r="Y3568" s="5">
        <v>608</v>
      </c>
      <c r="Z3568" s="5">
        <v>83</v>
      </c>
      <c r="AA3568" s="5">
        <v>53</v>
      </c>
      <c r="AB3568" s="5">
        <v>43</v>
      </c>
      <c r="AC3568" s="5">
        <v>5</v>
      </c>
      <c r="AD3568" s="5">
        <v>689</v>
      </c>
      <c r="AE3568" s="5">
        <v>565</v>
      </c>
      <c r="AF3568" s="5">
        <v>78</v>
      </c>
      <c r="AG3568" s="6">
        <v>13.805309734513274</v>
      </c>
      <c r="AH3568" s="6">
        <v>82.002902757619736</v>
      </c>
      <c r="AI3568" s="3">
        <v>11.627906976744185</v>
      </c>
      <c r="AJ3568" s="3">
        <v>81.132075471698116</v>
      </c>
    </row>
    <row r="3569" spans="1:36" hidden="1" x14ac:dyDescent="0.2">
      <c r="A3569" s="1" t="str">
        <f t="shared" si="55"/>
        <v>LutonMixed White and Black African</v>
      </c>
      <c r="B3569" s="3" t="s">
        <v>107</v>
      </c>
      <c r="C3569" s="3" t="s">
        <v>108</v>
      </c>
      <c r="D3569" s="3" t="s">
        <v>707</v>
      </c>
      <c r="E3569" s="5">
        <v>915</v>
      </c>
      <c r="F3569" s="5">
        <v>83</v>
      </c>
      <c r="G3569" s="5">
        <v>147</v>
      </c>
      <c r="H3569" s="5">
        <v>59</v>
      </c>
      <c r="I3569" s="5">
        <v>97</v>
      </c>
      <c r="J3569" s="5">
        <v>21</v>
      </c>
      <c r="K3569" s="5">
        <v>44</v>
      </c>
      <c r="L3569" s="5">
        <v>174</v>
      </c>
      <c r="M3569" s="5">
        <v>96</v>
      </c>
      <c r="N3569" s="5">
        <v>10</v>
      </c>
      <c r="O3569" s="6">
        <v>9.0710382513661205</v>
      </c>
      <c r="P3569" s="6">
        <v>16.065573770491802</v>
      </c>
      <c r="Q3569" s="6">
        <v>6.4480874316939891</v>
      </c>
      <c r="R3569" s="6">
        <v>10.601092896174864</v>
      </c>
      <c r="S3569" s="6">
        <v>2.2950819672131146</v>
      </c>
      <c r="T3569" s="6">
        <v>4.8087431693989071</v>
      </c>
      <c r="U3569" s="6">
        <v>19.016393442622952</v>
      </c>
      <c r="V3569" s="6">
        <v>10.491803278688524</v>
      </c>
      <c r="W3569" s="6">
        <v>1.0928961748633881</v>
      </c>
      <c r="X3569" s="5">
        <v>203</v>
      </c>
      <c r="Y3569" s="5">
        <v>169</v>
      </c>
      <c r="Z3569" s="5">
        <v>22</v>
      </c>
      <c r="AA3569" s="5">
        <v>13</v>
      </c>
      <c r="AB3569" s="5">
        <v>11</v>
      </c>
      <c r="AC3569" s="5">
        <v>1</v>
      </c>
      <c r="AD3569" s="5">
        <v>190</v>
      </c>
      <c r="AE3569" s="5">
        <v>158</v>
      </c>
      <c r="AF3569" s="5">
        <v>21</v>
      </c>
      <c r="AG3569" s="6">
        <v>13.291139240506329</v>
      </c>
      <c r="AH3569" s="6">
        <v>83.15789473684211</v>
      </c>
      <c r="AI3569" s="3">
        <v>9.0909090909090917</v>
      </c>
      <c r="AJ3569" s="3">
        <v>84.615384615384613</v>
      </c>
    </row>
    <row r="3570" spans="1:36" hidden="1" x14ac:dyDescent="0.2">
      <c r="A3570" s="1" t="str">
        <f t="shared" si="55"/>
        <v>LutonMixed White and Asian</v>
      </c>
      <c r="B3570" s="3" t="s">
        <v>107</v>
      </c>
      <c r="C3570" s="3" t="s">
        <v>108</v>
      </c>
      <c r="D3570" s="3" t="s">
        <v>708</v>
      </c>
      <c r="E3570" s="5">
        <v>1805</v>
      </c>
      <c r="F3570" s="5">
        <v>130</v>
      </c>
      <c r="G3570" s="5">
        <v>246</v>
      </c>
      <c r="H3570" s="5">
        <v>72</v>
      </c>
      <c r="I3570" s="5">
        <v>110</v>
      </c>
      <c r="J3570" s="5">
        <v>48</v>
      </c>
      <c r="K3570" s="5">
        <v>53</v>
      </c>
      <c r="L3570" s="5">
        <v>198</v>
      </c>
      <c r="M3570" s="5">
        <v>149</v>
      </c>
      <c r="N3570" s="5">
        <v>7</v>
      </c>
      <c r="O3570" s="6">
        <v>7.2022160664819941</v>
      </c>
      <c r="P3570" s="6">
        <v>13.628808864265928</v>
      </c>
      <c r="Q3570" s="6">
        <v>3.9889196675900278</v>
      </c>
      <c r="R3570" s="6">
        <v>6.094182825484765</v>
      </c>
      <c r="S3570" s="6">
        <v>2.6592797783933517</v>
      </c>
      <c r="T3570" s="6">
        <v>2.9362880886426592</v>
      </c>
      <c r="U3570" s="6">
        <v>10.969529085872576</v>
      </c>
      <c r="V3570" s="6">
        <v>8.2548476454293631</v>
      </c>
      <c r="W3570" s="6">
        <v>0.38781163434903049</v>
      </c>
      <c r="X3570" s="5">
        <v>338</v>
      </c>
      <c r="Y3570" s="5">
        <v>268</v>
      </c>
      <c r="Z3570" s="5">
        <v>26</v>
      </c>
      <c r="AA3570" s="5">
        <v>14</v>
      </c>
      <c r="AB3570" s="5">
        <v>9</v>
      </c>
      <c r="AC3570" s="5">
        <v>1</v>
      </c>
      <c r="AD3570" s="5">
        <v>324</v>
      </c>
      <c r="AE3570" s="5">
        <v>259</v>
      </c>
      <c r="AF3570" s="5">
        <v>25</v>
      </c>
      <c r="AG3570" s="6">
        <v>9.6525096525096519</v>
      </c>
      <c r="AH3570" s="6">
        <v>79.938271604938265</v>
      </c>
      <c r="AI3570" s="3">
        <v>11.111111111111111</v>
      </c>
      <c r="AJ3570" s="3">
        <v>64.285714285714292</v>
      </c>
    </row>
    <row r="3571" spans="1:36" hidden="1" x14ac:dyDescent="0.2">
      <c r="A3571" s="1" t="str">
        <f t="shared" si="55"/>
        <v>LutonMixed Other</v>
      </c>
      <c r="B3571" s="3" t="s">
        <v>107</v>
      </c>
      <c r="C3571" s="3" t="s">
        <v>108</v>
      </c>
      <c r="D3571" s="3" t="s">
        <v>709</v>
      </c>
      <c r="E3571" s="5">
        <v>1730</v>
      </c>
      <c r="F3571" s="5">
        <v>195</v>
      </c>
      <c r="G3571" s="5">
        <v>256</v>
      </c>
      <c r="H3571" s="5">
        <v>80</v>
      </c>
      <c r="I3571" s="5">
        <v>143</v>
      </c>
      <c r="J3571" s="5">
        <v>93</v>
      </c>
      <c r="K3571" s="5">
        <v>73</v>
      </c>
      <c r="L3571" s="5">
        <v>315</v>
      </c>
      <c r="M3571" s="5">
        <v>158</v>
      </c>
      <c r="N3571" s="5">
        <v>16</v>
      </c>
      <c r="O3571" s="6">
        <v>11.271676300578035</v>
      </c>
      <c r="P3571" s="6">
        <v>14.797687861271676</v>
      </c>
      <c r="Q3571" s="6">
        <v>4.6242774566473992</v>
      </c>
      <c r="R3571" s="6">
        <v>8.2658959537572247</v>
      </c>
      <c r="S3571" s="6">
        <v>5.3757225433526008</v>
      </c>
      <c r="T3571" s="6">
        <v>4.2196531791907512</v>
      </c>
      <c r="U3571" s="6">
        <v>18.208092485549134</v>
      </c>
      <c r="V3571" s="6">
        <v>9.1329479768786133</v>
      </c>
      <c r="W3571" s="6">
        <v>0.92485549132947975</v>
      </c>
      <c r="X3571" s="5">
        <v>400</v>
      </c>
      <c r="Y3571" s="5">
        <v>354</v>
      </c>
      <c r="Z3571" s="5">
        <v>38</v>
      </c>
      <c r="AA3571" s="5">
        <v>14</v>
      </c>
      <c r="AB3571" s="5">
        <v>10</v>
      </c>
      <c r="AC3571" s="5">
        <v>2</v>
      </c>
      <c r="AD3571" s="5">
        <v>386</v>
      </c>
      <c r="AE3571" s="5">
        <v>344</v>
      </c>
      <c r="AF3571" s="5">
        <v>36</v>
      </c>
      <c r="AG3571" s="6">
        <v>10.465116279069768</v>
      </c>
      <c r="AH3571" s="6">
        <v>89.119170984455963</v>
      </c>
      <c r="AI3571" s="3">
        <v>20</v>
      </c>
      <c r="AJ3571" s="3">
        <v>71.428571428571431</v>
      </c>
    </row>
    <row r="3572" spans="1:36" hidden="1" x14ac:dyDescent="0.2">
      <c r="A3572" s="1" t="str">
        <f t="shared" si="55"/>
        <v>LutonIndian</v>
      </c>
      <c r="B3572" s="3" t="s">
        <v>107</v>
      </c>
      <c r="C3572" s="3" t="s">
        <v>108</v>
      </c>
      <c r="D3572" s="3" t="s">
        <v>710</v>
      </c>
      <c r="E3572" s="5">
        <v>10625</v>
      </c>
      <c r="F3572" s="5">
        <v>795</v>
      </c>
      <c r="G3572" s="5">
        <v>1524</v>
      </c>
      <c r="H3572" s="5">
        <v>373</v>
      </c>
      <c r="I3572" s="5">
        <v>895</v>
      </c>
      <c r="J3572" s="5">
        <v>182</v>
      </c>
      <c r="K3572" s="5">
        <v>348</v>
      </c>
      <c r="L3572" s="5">
        <v>1475</v>
      </c>
      <c r="M3572" s="5">
        <v>875</v>
      </c>
      <c r="N3572" s="5">
        <v>40</v>
      </c>
      <c r="O3572" s="6">
        <v>7.4823529411764707</v>
      </c>
      <c r="P3572" s="6">
        <v>14.343529411764706</v>
      </c>
      <c r="Q3572" s="6">
        <v>3.5105882352941178</v>
      </c>
      <c r="R3572" s="6">
        <v>8.4235294117647062</v>
      </c>
      <c r="S3572" s="6">
        <v>1.7129411764705882</v>
      </c>
      <c r="T3572" s="6">
        <v>3.2752941176470589</v>
      </c>
      <c r="U3572" s="6">
        <v>13.882352941176471</v>
      </c>
      <c r="V3572" s="6">
        <v>8.235294117647058</v>
      </c>
      <c r="W3572" s="6">
        <v>0.37647058823529411</v>
      </c>
      <c r="X3572" s="5">
        <v>3914</v>
      </c>
      <c r="Y3572" s="5">
        <v>3483</v>
      </c>
      <c r="Z3572" s="5">
        <v>242</v>
      </c>
      <c r="AA3572" s="5">
        <v>84</v>
      </c>
      <c r="AB3572" s="5">
        <v>74</v>
      </c>
      <c r="AC3572" s="5">
        <v>7</v>
      </c>
      <c r="AD3572" s="5">
        <v>3830</v>
      </c>
      <c r="AE3572" s="5">
        <v>3409</v>
      </c>
      <c r="AF3572" s="5">
        <v>235</v>
      </c>
      <c r="AG3572" s="6">
        <v>6.8935171604576126</v>
      </c>
      <c r="AH3572" s="6">
        <v>89.007832898172325</v>
      </c>
      <c r="AI3572" s="3">
        <v>9.4594594594594597</v>
      </c>
      <c r="AJ3572" s="3">
        <v>88.095238095238102</v>
      </c>
    </row>
    <row r="3573" spans="1:36" hidden="1" x14ac:dyDescent="0.2">
      <c r="A3573" s="1" t="str">
        <f t="shared" si="55"/>
        <v>LutonPakistani</v>
      </c>
      <c r="B3573" s="3" t="s">
        <v>107</v>
      </c>
      <c r="C3573" s="3" t="s">
        <v>108</v>
      </c>
      <c r="D3573" s="3" t="s">
        <v>711</v>
      </c>
      <c r="E3573" s="5">
        <v>29353</v>
      </c>
      <c r="F3573" s="5">
        <v>2366</v>
      </c>
      <c r="G3573" s="5">
        <v>9356</v>
      </c>
      <c r="H3573" s="5">
        <v>605</v>
      </c>
      <c r="I3573" s="5">
        <v>1582</v>
      </c>
      <c r="J3573" s="5">
        <v>830</v>
      </c>
      <c r="K3573" s="5">
        <v>435</v>
      </c>
      <c r="L3573" s="5">
        <v>3013</v>
      </c>
      <c r="M3573" s="5">
        <v>3951</v>
      </c>
      <c r="N3573" s="5">
        <v>107</v>
      </c>
      <c r="O3573" s="6">
        <v>8.0605048887677579</v>
      </c>
      <c r="P3573" s="6">
        <v>31.874084420672503</v>
      </c>
      <c r="Q3573" s="6">
        <v>2.0611181139917556</v>
      </c>
      <c r="R3573" s="6">
        <v>5.3895683575784421</v>
      </c>
      <c r="S3573" s="6">
        <v>2.8276496439886896</v>
      </c>
      <c r="T3573" s="6">
        <v>1.4819609579940722</v>
      </c>
      <c r="U3573" s="6">
        <v>10.264708888358941</v>
      </c>
      <c r="V3573" s="6">
        <v>13.460293666746159</v>
      </c>
      <c r="W3573" s="6">
        <v>0.36452832759854187</v>
      </c>
      <c r="X3573" s="5">
        <v>10322</v>
      </c>
      <c r="Y3573" s="5">
        <v>6827</v>
      </c>
      <c r="Z3573" s="5">
        <v>817</v>
      </c>
      <c r="AA3573" s="5">
        <v>170</v>
      </c>
      <c r="AB3573" s="5">
        <v>108</v>
      </c>
      <c r="AC3573" s="5">
        <v>18</v>
      </c>
      <c r="AD3573" s="5">
        <v>10152</v>
      </c>
      <c r="AE3573" s="5">
        <v>6719</v>
      </c>
      <c r="AF3573" s="5">
        <v>799</v>
      </c>
      <c r="AG3573" s="6">
        <v>11.891650543235601</v>
      </c>
      <c r="AH3573" s="6">
        <v>66.184003152088252</v>
      </c>
      <c r="AI3573" s="3">
        <v>16.666666666666668</v>
      </c>
      <c r="AJ3573" s="3">
        <v>63.529411764705884</v>
      </c>
    </row>
    <row r="3574" spans="1:36" hidden="1" x14ac:dyDescent="0.2">
      <c r="A3574" s="1" t="str">
        <f t="shared" si="55"/>
        <v>LutonBangladeshi</v>
      </c>
      <c r="B3574" s="3" t="s">
        <v>107</v>
      </c>
      <c r="C3574" s="3" t="s">
        <v>108</v>
      </c>
      <c r="D3574" s="3" t="s">
        <v>712</v>
      </c>
      <c r="E3574" s="5">
        <v>13606</v>
      </c>
      <c r="F3574" s="5">
        <v>2597</v>
      </c>
      <c r="G3574" s="5">
        <v>5789</v>
      </c>
      <c r="H3574" s="5">
        <v>592</v>
      </c>
      <c r="I3574" s="5">
        <v>1349</v>
      </c>
      <c r="J3574" s="5">
        <v>1147</v>
      </c>
      <c r="K3574" s="5">
        <v>414</v>
      </c>
      <c r="L3574" s="5">
        <v>1846</v>
      </c>
      <c r="M3574" s="5">
        <v>3829</v>
      </c>
      <c r="N3574" s="5">
        <v>169</v>
      </c>
      <c r="O3574" s="6">
        <v>19.08716742613553</v>
      </c>
      <c r="P3574" s="6">
        <v>42.54740555637219</v>
      </c>
      <c r="Q3574" s="6">
        <v>4.3510216081140669</v>
      </c>
      <c r="R3574" s="6">
        <v>9.9147434955166833</v>
      </c>
      <c r="S3574" s="6">
        <v>8.4301043657210055</v>
      </c>
      <c r="T3574" s="6">
        <v>3.0427752462149051</v>
      </c>
      <c r="U3574" s="6">
        <v>13.56754373070704</v>
      </c>
      <c r="V3574" s="6">
        <v>28.141996178156695</v>
      </c>
      <c r="W3574" s="6">
        <v>1.2420990739379685</v>
      </c>
      <c r="X3574" s="5">
        <v>4973</v>
      </c>
      <c r="Y3574" s="5">
        <v>3159</v>
      </c>
      <c r="Z3574" s="5">
        <v>427</v>
      </c>
      <c r="AA3574" s="5">
        <v>178</v>
      </c>
      <c r="AB3574" s="5">
        <v>100</v>
      </c>
      <c r="AC3574" s="5">
        <v>15</v>
      </c>
      <c r="AD3574" s="5">
        <v>4795</v>
      </c>
      <c r="AE3574" s="5">
        <v>3059</v>
      </c>
      <c r="AF3574" s="5">
        <v>412</v>
      </c>
      <c r="AG3574" s="6">
        <v>13.468453743053285</v>
      </c>
      <c r="AH3574" s="6">
        <v>63.795620437956202</v>
      </c>
      <c r="AI3574" s="3">
        <v>15</v>
      </c>
      <c r="AJ3574" s="3">
        <v>56.179775280898873</v>
      </c>
    </row>
    <row r="3575" spans="1:36" hidden="1" x14ac:dyDescent="0.2">
      <c r="A3575" s="1" t="str">
        <f t="shared" si="55"/>
        <v>LutonChinese</v>
      </c>
      <c r="B3575" s="3" t="s">
        <v>107</v>
      </c>
      <c r="C3575" s="3" t="s">
        <v>108</v>
      </c>
      <c r="D3575" s="3" t="s">
        <v>713</v>
      </c>
      <c r="E3575" s="5">
        <v>1497</v>
      </c>
      <c r="F3575" s="5">
        <v>157</v>
      </c>
      <c r="G3575" s="5">
        <v>163</v>
      </c>
      <c r="H3575" s="5">
        <v>110</v>
      </c>
      <c r="I3575" s="5">
        <v>202</v>
      </c>
      <c r="J3575" s="5">
        <v>20</v>
      </c>
      <c r="K3575" s="5">
        <v>21</v>
      </c>
      <c r="L3575" s="5">
        <v>367</v>
      </c>
      <c r="M3575" s="5">
        <v>152</v>
      </c>
      <c r="N3575" s="5">
        <v>4</v>
      </c>
      <c r="O3575" s="6">
        <v>10.487641950567802</v>
      </c>
      <c r="P3575" s="6">
        <v>10.888443553774215</v>
      </c>
      <c r="Q3575" s="6">
        <v>7.3480293921175681</v>
      </c>
      <c r="R3575" s="6">
        <v>13.493653974615899</v>
      </c>
      <c r="S3575" s="6">
        <v>1.3360053440213762</v>
      </c>
      <c r="T3575" s="6">
        <v>1.402805611222445</v>
      </c>
      <c r="U3575" s="6">
        <v>24.51569806279225</v>
      </c>
      <c r="V3575" s="6">
        <v>10.153640614562459</v>
      </c>
      <c r="W3575" s="6">
        <v>0.26720106880427524</v>
      </c>
      <c r="X3575" s="5">
        <v>464</v>
      </c>
      <c r="Y3575" s="5">
        <v>402</v>
      </c>
      <c r="Z3575" s="5">
        <v>17</v>
      </c>
      <c r="AA3575" s="5">
        <v>5</v>
      </c>
      <c r="AB3575" s="5">
        <v>2</v>
      </c>
      <c r="AC3575" s="5">
        <v>0</v>
      </c>
      <c r="AD3575" s="5">
        <v>459</v>
      </c>
      <c r="AE3575" s="5">
        <v>400</v>
      </c>
      <c r="AF3575" s="5">
        <v>17</v>
      </c>
      <c r="AG3575" s="6">
        <v>4.25</v>
      </c>
      <c r="AH3575" s="6">
        <v>87.145969498910674</v>
      </c>
      <c r="AI3575" s="3">
        <v>0</v>
      </c>
      <c r="AJ3575" s="3">
        <v>40</v>
      </c>
    </row>
    <row r="3576" spans="1:36" hidden="1" x14ac:dyDescent="0.2">
      <c r="A3576" s="1" t="str">
        <f t="shared" si="55"/>
        <v>LutonAsian Other</v>
      </c>
      <c r="B3576" s="3" t="s">
        <v>107</v>
      </c>
      <c r="C3576" s="3" t="s">
        <v>108</v>
      </c>
      <c r="D3576" s="3" t="s">
        <v>714</v>
      </c>
      <c r="E3576" s="5">
        <v>5871</v>
      </c>
      <c r="F3576" s="5">
        <v>371</v>
      </c>
      <c r="G3576" s="5">
        <v>1061</v>
      </c>
      <c r="H3576" s="5">
        <v>216</v>
      </c>
      <c r="I3576" s="5">
        <v>419</v>
      </c>
      <c r="J3576" s="5">
        <v>120</v>
      </c>
      <c r="K3576" s="5">
        <v>146</v>
      </c>
      <c r="L3576" s="5">
        <v>781</v>
      </c>
      <c r="M3576" s="5">
        <v>549</v>
      </c>
      <c r="N3576" s="5">
        <v>9</v>
      </c>
      <c r="O3576" s="6">
        <v>6.3191960483733602</v>
      </c>
      <c r="P3576" s="6">
        <v>18.071878725941065</v>
      </c>
      <c r="Q3576" s="6">
        <v>3.6791006642820645</v>
      </c>
      <c r="R3576" s="6">
        <v>7.1367739737693752</v>
      </c>
      <c r="S3576" s="6">
        <v>2.043944813490036</v>
      </c>
      <c r="T3576" s="6">
        <v>2.4867995230795437</v>
      </c>
      <c r="U3576" s="6">
        <v>13.302674161130982</v>
      </c>
      <c r="V3576" s="6">
        <v>9.3510475217169144</v>
      </c>
      <c r="W3576" s="6">
        <v>0.15329586101175269</v>
      </c>
      <c r="X3576" s="5">
        <v>2341</v>
      </c>
      <c r="Y3576" s="5">
        <v>1876</v>
      </c>
      <c r="Z3576" s="5">
        <v>149</v>
      </c>
      <c r="AA3576" s="5">
        <v>48</v>
      </c>
      <c r="AB3576" s="5">
        <v>32</v>
      </c>
      <c r="AC3576" s="5">
        <v>5</v>
      </c>
      <c r="AD3576" s="5">
        <v>2293</v>
      </c>
      <c r="AE3576" s="5">
        <v>1844</v>
      </c>
      <c r="AF3576" s="5">
        <v>144</v>
      </c>
      <c r="AG3576" s="6">
        <v>7.809110629067245</v>
      </c>
      <c r="AH3576" s="6">
        <v>80.418665503706933</v>
      </c>
      <c r="AI3576" s="3">
        <v>15.625</v>
      </c>
      <c r="AJ3576" s="3">
        <v>66.666666666666671</v>
      </c>
    </row>
    <row r="3577" spans="1:36" hidden="1" x14ac:dyDescent="0.2">
      <c r="A3577" s="1" t="str">
        <f t="shared" si="55"/>
        <v>LutonBlack African</v>
      </c>
      <c r="B3577" s="3" t="s">
        <v>107</v>
      </c>
      <c r="C3577" s="3" t="s">
        <v>108</v>
      </c>
      <c r="D3577" s="3" t="s">
        <v>715</v>
      </c>
      <c r="E3577" s="5">
        <v>9169</v>
      </c>
      <c r="F3577" s="5">
        <v>979</v>
      </c>
      <c r="G3577" s="5">
        <v>1783</v>
      </c>
      <c r="H3577" s="5">
        <v>588</v>
      </c>
      <c r="I3577" s="5">
        <v>991</v>
      </c>
      <c r="J3577" s="5">
        <v>403</v>
      </c>
      <c r="K3577" s="5">
        <v>656</v>
      </c>
      <c r="L3577" s="5">
        <v>2130</v>
      </c>
      <c r="M3577" s="5">
        <v>1003</v>
      </c>
      <c r="N3577" s="5">
        <v>129</v>
      </c>
      <c r="O3577" s="6">
        <v>10.677282146362744</v>
      </c>
      <c r="P3577" s="6">
        <v>19.44595921038281</v>
      </c>
      <c r="Q3577" s="6">
        <v>6.4129130766713924</v>
      </c>
      <c r="R3577" s="6">
        <v>10.808157923437671</v>
      </c>
      <c r="S3577" s="6">
        <v>4.3952448467662775</v>
      </c>
      <c r="T3577" s="6">
        <v>7.1545424800959756</v>
      </c>
      <c r="U3577" s="6">
        <v>23.230450430799433</v>
      </c>
      <c r="V3577" s="6">
        <v>10.939033700512597</v>
      </c>
      <c r="W3577" s="6">
        <v>1.4069146035554587</v>
      </c>
      <c r="X3577" s="5">
        <v>3638</v>
      </c>
      <c r="Y3577" s="5">
        <v>3147</v>
      </c>
      <c r="Z3577" s="5">
        <v>411</v>
      </c>
      <c r="AA3577" s="5">
        <v>305</v>
      </c>
      <c r="AB3577" s="5">
        <v>263</v>
      </c>
      <c r="AC3577" s="5">
        <v>33</v>
      </c>
      <c r="AD3577" s="5">
        <v>3333</v>
      </c>
      <c r="AE3577" s="5">
        <v>2884</v>
      </c>
      <c r="AF3577" s="5">
        <v>378</v>
      </c>
      <c r="AG3577" s="6">
        <v>13.106796116504855</v>
      </c>
      <c r="AH3577" s="6">
        <v>86.528652865286531</v>
      </c>
      <c r="AI3577" s="3">
        <v>12.547528517110266</v>
      </c>
      <c r="AJ3577" s="3">
        <v>86.229508196721312</v>
      </c>
    </row>
    <row r="3578" spans="1:36" hidden="1" x14ac:dyDescent="0.2">
      <c r="A3578" s="1" t="str">
        <f t="shared" si="55"/>
        <v>LutonBlack Caribbean</v>
      </c>
      <c r="B3578" s="3" t="s">
        <v>107</v>
      </c>
      <c r="C3578" s="3" t="s">
        <v>108</v>
      </c>
      <c r="D3578" s="3" t="s">
        <v>716</v>
      </c>
      <c r="E3578" s="5">
        <v>8177</v>
      </c>
      <c r="F3578" s="5">
        <v>574</v>
      </c>
      <c r="G3578" s="5">
        <v>1170</v>
      </c>
      <c r="H3578" s="5">
        <v>447</v>
      </c>
      <c r="I3578" s="5">
        <v>613</v>
      </c>
      <c r="J3578" s="5">
        <v>259</v>
      </c>
      <c r="K3578" s="5">
        <v>524</v>
      </c>
      <c r="L3578" s="5">
        <v>1196</v>
      </c>
      <c r="M3578" s="5">
        <v>404</v>
      </c>
      <c r="N3578" s="5">
        <v>98</v>
      </c>
      <c r="O3578" s="6">
        <v>7.0196893726305492</v>
      </c>
      <c r="P3578" s="6">
        <v>14.308426073131956</v>
      </c>
      <c r="Q3578" s="6">
        <v>5.4665525253760547</v>
      </c>
      <c r="R3578" s="6">
        <v>7.496636908401614</v>
      </c>
      <c r="S3578" s="6">
        <v>3.1674208144796379</v>
      </c>
      <c r="T3578" s="6">
        <v>6.4082181729240553</v>
      </c>
      <c r="U3578" s="6">
        <v>14.626391096979333</v>
      </c>
      <c r="V3578" s="6">
        <v>4.9406872936284705</v>
      </c>
      <c r="W3578" s="6">
        <v>1.1984835514247278</v>
      </c>
      <c r="X3578" s="5">
        <v>3155</v>
      </c>
      <c r="Y3578" s="5">
        <v>2798</v>
      </c>
      <c r="Z3578" s="5">
        <v>313</v>
      </c>
      <c r="AA3578" s="5">
        <v>228</v>
      </c>
      <c r="AB3578" s="5">
        <v>204</v>
      </c>
      <c r="AC3578" s="5">
        <v>37</v>
      </c>
      <c r="AD3578" s="5">
        <v>2927</v>
      </c>
      <c r="AE3578" s="5">
        <v>2594</v>
      </c>
      <c r="AF3578" s="5">
        <v>276</v>
      </c>
      <c r="AG3578" s="6">
        <v>10.63993831919815</v>
      </c>
      <c r="AH3578" s="6">
        <v>88.623163648787155</v>
      </c>
      <c r="AI3578" s="3">
        <v>18.137254901960784</v>
      </c>
      <c r="AJ3578" s="3">
        <v>89.473684210526315</v>
      </c>
    </row>
    <row r="3579" spans="1:36" hidden="1" x14ac:dyDescent="0.2">
      <c r="A3579" s="1" t="str">
        <f t="shared" si="55"/>
        <v>LutonBlack Other</v>
      </c>
      <c r="B3579" s="3" t="s">
        <v>107</v>
      </c>
      <c r="C3579" s="3" t="s">
        <v>108</v>
      </c>
      <c r="D3579" s="3" t="s">
        <v>717</v>
      </c>
      <c r="E3579" s="5">
        <v>2563</v>
      </c>
      <c r="F3579" s="5">
        <v>318</v>
      </c>
      <c r="G3579" s="5">
        <v>465</v>
      </c>
      <c r="H3579" s="5">
        <v>186</v>
      </c>
      <c r="I3579" s="5">
        <v>321</v>
      </c>
      <c r="J3579" s="5">
        <v>88</v>
      </c>
      <c r="K3579" s="5">
        <v>185</v>
      </c>
      <c r="L3579" s="5">
        <v>539</v>
      </c>
      <c r="M3579" s="5">
        <v>293</v>
      </c>
      <c r="N3579" s="5">
        <v>43</v>
      </c>
      <c r="O3579" s="6">
        <v>12.40733515411627</v>
      </c>
      <c r="P3579" s="6">
        <v>18.142801404603979</v>
      </c>
      <c r="Q3579" s="6">
        <v>7.2571205618415915</v>
      </c>
      <c r="R3579" s="6">
        <v>12.524385485758875</v>
      </c>
      <c r="S3579" s="6">
        <v>3.4334763948497855</v>
      </c>
      <c r="T3579" s="6">
        <v>7.2181037846273899</v>
      </c>
      <c r="U3579" s="6">
        <v>21.030042918454935</v>
      </c>
      <c r="V3579" s="6">
        <v>11.431915723761218</v>
      </c>
      <c r="W3579" s="6">
        <v>1.6777214202106907</v>
      </c>
      <c r="X3579" s="5">
        <v>1007</v>
      </c>
      <c r="Y3579" s="5">
        <v>843</v>
      </c>
      <c r="Z3579" s="5">
        <v>125</v>
      </c>
      <c r="AA3579" s="5">
        <v>83</v>
      </c>
      <c r="AB3579" s="5">
        <v>64</v>
      </c>
      <c r="AC3579" s="5">
        <v>13</v>
      </c>
      <c r="AD3579" s="5">
        <v>924</v>
      </c>
      <c r="AE3579" s="5">
        <v>779</v>
      </c>
      <c r="AF3579" s="5">
        <v>112</v>
      </c>
      <c r="AG3579" s="6">
        <v>14.377406931964057</v>
      </c>
      <c r="AH3579" s="6">
        <v>84.307359307359306</v>
      </c>
      <c r="AI3579" s="3">
        <v>20.3125</v>
      </c>
      <c r="AJ3579" s="3">
        <v>77.108433734939766</v>
      </c>
    </row>
    <row r="3580" spans="1:36" hidden="1" x14ac:dyDescent="0.2">
      <c r="A3580" s="1" t="str">
        <f t="shared" si="55"/>
        <v>LutonArab</v>
      </c>
      <c r="B3580" s="3" t="s">
        <v>107</v>
      </c>
      <c r="C3580" s="3" t="s">
        <v>108</v>
      </c>
      <c r="D3580" s="3" t="s">
        <v>699</v>
      </c>
      <c r="E3580" s="5">
        <v>1646</v>
      </c>
      <c r="F3580" s="5">
        <v>237</v>
      </c>
      <c r="G3580" s="5">
        <v>330</v>
      </c>
      <c r="H3580" s="5">
        <v>129</v>
      </c>
      <c r="I3580" s="5">
        <v>239</v>
      </c>
      <c r="J3580" s="5">
        <v>25</v>
      </c>
      <c r="K3580" s="5">
        <v>52</v>
      </c>
      <c r="L3580" s="5">
        <v>415</v>
      </c>
      <c r="M3580" s="5">
        <v>189</v>
      </c>
      <c r="N3580" s="5">
        <v>1</v>
      </c>
      <c r="O3580" s="6">
        <v>14.39854191980559</v>
      </c>
      <c r="P3580" s="6">
        <v>20.048602673147023</v>
      </c>
      <c r="Q3580" s="6">
        <v>7.8371810449574726</v>
      </c>
      <c r="R3580" s="6">
        <v>14.520048602673148</v>
      </c>
      <c r="S3580" s="6">
        <v>1.5188335358444713</v>
      </c>
      <c r="T3580" s="6">
        <v>3.1591737545565004</v>
      </c>
      <c r="U3580" s="6">
        <v>25.212636695018226</v>
      </c>
      <c r="V3580" s="6">
        <v>11.482381530984204</v>
      </c>
      <c r="W3580" s="6">
        <v>6.0753341433778855E-2</v>
      </c>
      <c r="X3580" s="5">
        <v>465</v>
      </c>
      <c r="Y3580" s="5">
        <v>340</v>
      </c>
      <c r="Z3580" s="5">
        <v>46</v>
      </c>
      <c r="AA3580" s="5">
        <v>16</v>
      </c>
      <c r="AB3580" s="5">
        <v>9</v>
      </c>
      <c r="AC3580" s="5">
        <v>6</v>
      </c>
      <c r="AD3580" s="5">
        <v>449</v>
      </c>
      <c r="AE3580" s="5">
        <v>331</v>
      </c>
      <c r="AF3580" s="5">
        <v>40</v>
      </c>
      <c r="AG3580" s="6">
        <v>12.084592145015106</v>
      </c>
      <c r="AH3580" s="6">
        <v>73.719376391982181</v>
      </c>
      <c r="AI3580" s="3">
        <v>66.666666666666671</v>
      </c>
      <c r="AJ3580" s="3">
        <v>56.25</v>
      </c>
    </row>
    <row r="3581" spans="1:36" hidden="1" x14ac:dyDescent="0.2">
      <c r="A3581" s="1" t="str">
        <f t="shared" si="55"/>
        <v>LutonOther</v>
      </c>
      <c r="B3581" s="3" t="s">
        <v>107</v>
      </c>
      <c r="C3581" s="3" t="s">
        <v>108</v>
      </c>
      <c r="D3581" s="3" t="s">
        <v>718</v>
      </c>
      <c r="E3581" s="5">
        <v>1334</v>
      </c>
      <c r="F3581" s="5">
        <v>102</v>
      </c>
      <c r="G3581" s="5">
        <v>237</v>
      </c>
      <c r="H3581" s="5">
        <v>79</v>
      </c>
      <c r="I3581" s="5">
        <v>98</v>
      </c>
      <c r="J3581" s="5">
        <v>47</v>
      </c>
      <c r="K3581" s="5">
        <v>41</v>
      </c>
      <c r="L3581" s="5">
        <v>209</v>
      </c>
      <c r="M3581" s="5">
        <v>122</v>
      </c>
      <c r="N3581" s="5">
        <v>4</v>
      </c>
      <c r="O3581" s="6">
        <v>7.6461769115442282</v>
      </c>
      <c r="P3581" s="6">
        <v>17.766116941529237</v>
      </c>
      <c r="Q3581" s="6">
        <v>5.9220389805097451</v>
      </c>
      <c r="R3581" s="6">
        <v>7.3463268365817092</v>
      </c>
      <c r="S3581" s="6">
        <v>3.5232383808095951</v>
      </c>
      <c r="T3581" s="6">
        <v>3.073463268365817</v>
      </c>
      <c r="U3581" s="6">
        <v>15.667166416791604</v>
      </c>
      <c r="V3581" s="6">
        <v>9.1454272863568224</v>
      </c>
      <c r="W3581" s="6">
        <v>0.29985007496251875</v>
      </c>
      <c r="X3581" s="5">
        <v>639</v>
      </c>
      <c r="Y3581" s="5">
        <v>521</v>
      </c>
      <c r="Z3581" s="5">
        <v>53</v>
      </c>
      <c r="AA3581" s="5">
        <v>12</v>
      </c>
      <c r="AB3581" s="5">
        <v>9</v>
      </c>
      <c r="AC3581" s="5">
        <v>1</v>
      </c>
      <c r="AD3581" s="5">
        <v>627</v>
      </c>
      <c r="AE3581" s="5">
        <v>512</v>
      </c>
      <c r="AF3581" s="5">
        <v>52</v>
      </c>
      <c r="AG3581" s="6">
        <v>10.15625</v>
      </c>
      <c r="AH3581" s="6">
        <v>81.658692185007979</v>
      </c>
      <c r="AI3581" s="3">
        <v>11.111111111111111</v>
      </c>
      <c r="AJ3581" s="3">
        <v>75</v>
      </c>
    </row>
    <row r="3582" spans="1:36" x14ac:dyDescent="0.2">
      <c r="A3582" s="1" t="str">
        <f t="shared" si="55"/>
        <v>MaidstoneAll people</v>
      </c>
      <c r="B3582" s="3" t="s">
        <v>329</v>
      </c>
      <c r="C3582" s="3" t="s">
        <v>330</v>
      </c>
      <c r="D3582" s="3" t="s">
        <v>700</v>
      </c>
      <c r="E3582" s="5">
        <v>155143</v>
      </c>
      <c r="F3582" s="5">
        <v>2273</v>
      </c>
      <c r="G3582" s="5">
        <v>4083</v>
      </c>
      <c r="H3582" s="5">
        <v>2273</v>
      </c>
      <c r="I3582" s="5">
        <v>2273</v>
      </c>
      <c r="J3582" s="5">
        <v>12888</v>
      </c>
      <c r="K3582" s="5">
        <v>13855</v>
      </c>
      <c r="L3582" s="5">
        <v>7872</v>
      </c>
      <c r="M3582" s="5">
        <v>2052</v>
      </c>
      <c r="N3582" s="5">
        <v>2273</v>
      </c>
      <c r="O3582" s="6">
        <v>1.4650999400553038</v>
      </c>
      <c r="P3582" s="6">
        <v>2.6317655324442613</v>
      </c>
      <c r="Q3582" s="6">
        <v>1.4650999400553038</v>
      </c>
      <c r="R3582" s="6">
        <v>1.4650999400553038</v>
      </c>
      <c r="S3582" s="6">
        <v>8.3071746711098786</v>
      </c>
      <c r="T3582" s="6">
        <v>8.9304705980933718</v>
      </c>
      <c r="U3582" s="6">
        <v>5.0740284769535204</v>
      </c>
      <c r="V3582" s="6">
        <v>1.3226507157912377</v>
      </c>
      <c r="W3582" s="6">
        <v>1.4650999400553038</v>
      </c>
      <c r="X3582" s="5">
        <v>52314</v>
      </c>
      <c r="Y3582" s="5">
        <v>46195</v>
      </c>
      <c r="Z3582" s="5">
        <v>1820</v>
      </c>
      <c r="AA3582" s="5">
        <v>0</v>
      </c>
      <c r="AB3582" s="5">
        <v>0</v>
      </c>
      <c r="AC3582" s="5">
        <v>0</v>
      </c>
      <c r="AD3582" s="5">
        <v>52314</v>
      </c>
      <c r="AE3582" s="5">
        <v>46195</v>
      </c>
      <c r="AF3582" s="5">
        <v>1820</v>
      </c>
      <c r="AG3582" s="6">
        <v>3.939820326875203</v>
      </c>
      <c r="AH3582" s="6">
        <v>88.303322246434988</v>
      </c>
      <c r="AI3582" s="3"/>
      <c r="AJ3582" s="3"/>
    </row>
    <row r="3583" spans="1:36" hidden="1" x14ac:dyDescent="0.2">
      <c r="A3583" s="1" t="str">
        <f t="shared" si="55"/>
        <v>MaidstoneWhite British</v>
      </c>
      <c r="B3583" s="3" t="s">
        <v>329</v>
      </c>
      <c r="C3583" s="3" t="s">
        <v>330</v>
      </c>
      <c r="D3583" s="3" t="s">
        <v>701</v>
      </c>
      <c r="E3583" s="5">
        <v>138235</v>
      </c>
      <c r="F3583" s="5">
        <v>1981</v>
      </c>
      <c r="G3583" s="5">
        <v>3508</v>
      </c>
      <c r="H3583" s="5">
        <v>1981</v>
      </c>
      <c r="I3583" s="5">
        <v>1981</v>
      </c>
      <c r="J3583" s="5">
        <v>11516</v>
      </c>
      <c r="K3583" s="5">
        <v>12785</v>
      </c>
      <c r="L3583" s="5">
        <v>6425</v>
      </c>
      <c r="M3583" s="5">
        <v>1498</v>
      </c>
      <c r="N3583" s="5">
        <v>1981</v>
      </c>
      <c r="O3583" s="6">
        <v>1.4330668788656997</v>
      </c>
      <c r="P3583" s="6">
        <v>2.5377075270372917</v>
      </c>
      <c r="Q3583" s="6">
        <v>1.4330668788656997</v>
      </c>
      <c r="R3583" s="6">
        <v>1.4330668788656997</v>
      </c>
      <c r="S3583" s="6">
        <v>8.3307411292364453</v>
      </c>
      <c r="T3583" s="6">
        <v>9.2487430824320906</v>
      </c>
      <c r="U3583" s="6">
        <v>4.6478822295366582</v>
      </c>
      <c r="V3583" s="6">
        <v>1.0836618801316598</v>
      </c>
      <c r="W3583" s="6">
        <v>1.4330668788656997</v>
      </c>
      <c r="X3583" s="5">
        <v>44670</v>
      </c>
      <c r="Y3583" s="5">
        <v>39559</v>
      </c>
      <c r="Z3583" s="5">
        <v>1481</v>
      </c>
      <c r="AA3583" s="5">
        <v>0</v>
      </c>
      <c r="AB3583" s="5">
        <v>0</v>
      </c>
      <c r="AC3583" s="5">
        <v>0</v>
      </c>
      <c r="AD3583" s="5">
        <v>44670</v>
      </c>
      <c r="AE3583" s="5">
        <v>39559</v>
      </c>
      <c r="AF3583" s="5">
        <v>1481</v>
      </c>
      <c r="AG3583" s="6">
        <v>3.7437751207057812</v>
      </c>
      <c r="AH3583" s="6">
        <v>88.558316543541522</v>
      </c>
      <c r="AI3583" s="3"/>
      <c r="AJ3583" s="3"/>
    </row>
    <row r="3584" spans="1:36" hidden="1" x14ac:dyDescent="0.2">
      <c r="A3584" s="1" t="str">
        <f t="shared" si="55"/>
        <v>MaidstoneMinorities - all other than White British</v>
      </c>
      <c r="B3584" s="3" t="s">
        <v>329</v>
      </c>
      <c r="C3584" s="3" t="s">
        <v>330</v>
      </c>
      <c r="D3584" s="3" t="s">
        <v>702</v>
      </c>
      <c r="E3584" s="5">
        <v>16908</v>
      </c>
      <c r="F3584" s="5">
        <v>292</v>
      </c>
      <c r="G3584" s="5">
        <v>575</v>
      </c>
      <c r="H3584" s="5">
        <v>292</v>
      </c>
      <c r="I3584" s="5">
        <v>292</v>
      </c>
      <c r="J3584" s="5">
        <v>1372</v>
      </c>
      <c r="K3584" s="5">
        <v>1070</v>
      </c>
      <c r="L3584" s="5">
        <v>1447</v>
      </c>
      <c r="M3584" s="5">
        <v>554</v>
      </c>
      <c r="N3584" s="5">
        <v>292</v>
      </c>
      <c r="O3584" s="6">
        <v>1.7269931393423232</v>
      </c>
      <c r="P3584" s="6">
        <v>3.4007570380884786</v>
      </c>
      <c r="Q3584" s="6">
        <v>1.7269931393423232</v>
      </c>
      <c r="R3584" s="6">
        <v>1.7269931393423232</v>
      </c>
      <c r="S3584" s="6">
        <v>8.114502010882422</v>
      </c>
      <c r="T3584" s="6">
        <v>6.3283652708776907</v>
      </c>
      <c r="U3584" s="6">
        <v>8.5580790158504847</v>
      </c>
      <c r="V3584" s="6">
        <v>3.2765554766974212</v>
      </c>
      <c r="W3584" s="6">
        <v>1.7269931393423232</v>
      </c>
      <c r="X3584" s="5">
        <v>7644</v>
      </c>
      <c r="Y3584" s="5">
        <v>6636</v>
      </c>
      <c r="Z3584" s="5">
        <v>339</v>
      </c>
      <c r="AA3584" s="5">
        <v>0</v>
      </c>
      <c r="AB3584" s="5">
        <v>0</v>
      </c>
      <c r="AC3584" s="5">
        <v>0</v>
      </c>
      <c r="AD3584" s="5">
        <v>7644</v>
      </c>
      <c r="AE3584" s="5">
        <v>6636</v>
      </c>
      <c r="AF3584" s="5">
        <v>339</v>
      </c>
      <c r="AG3584" s="6">
        <v>5.1084990958408678</v>
      </c>
      <c r="AH3584" s="6">
        <v>86.813186813186817</v>
      </c>
      <c r="AI3584" s="3"/>
      <c r="AJ3584" s="3"/>
    </row>
    <row r="3585" spans="1:36" hidden="1" x14ac:dyDescent="0.2">
      <c r="A3585" s="1" t="str">
        <f t="shared" si="55"/>
        <v>MaidstoneWhite Irish</v>
      </c>
      <c r="B3585" s="3" t="s">
        <v>329</v>
      </c>
      <c r="C3585" s="3" t="s">
        <v>330</v>
      </c>
      <c r="D3585" s="3" t="s">
        <v>703</v>
      </c>
      <c r="E3585" s="5">
        <v>955</v>
      </c>
      <c r="F3585" s="5">
        <v>5</v>
      </c>
      <c r="G3585" s="5">
        <v>12</v>
      </c>
      <c r="H3585" s="5">
        <v>5</v>
      </c>
      <c r="I3585" s="5">
        <v>5</v>
      </c>
      <c r="J3585" s="5">
        <v>46</v>
      </c>
      <c r="K3585" s="5">
        <v>88</v>
      </c>
      <c r="L3585" s="5">
        <v>27</v>
      </c>
      <c r="M3585" s="5">
        <v>25</v>
      </c>
      <c r="N3585" s="5">
        <v>5</v>
      </c>
      <c r="O3585" s="6">
        <v>0.52356020942408377</v>
      </c>
      <c r="P3585" s="6">
        <v>1.256544502617801</v>
      </c>
      <c r="Q3585" s="6">
        <v>0.52356020942408377</v>
      </c>
      <c r="R3585" s="6">
        <v>0.52356020942408377</v>
      </c>
      <c r="S3585" s="6">
        <v>4.8167539267015709</v>
      </c>
      <c r="T3585" s="6">
        <v>9.2146596858638752</v>
      </c>
      <c r="U3585" s="6">
        <v>2.8272251308900525</v>
      </c>
      <c r="V3585" s="6">
        <v>2.6178010471204187</v>
      </c>
      <c r="W3585" s="6">
        <v>0.52356020942408377</v>
      </c>
      <c r="X3585" s="5">
        <v>327</v>
      </c>
      <c r="Y3585" s="5">
        <v>298</v>
      </c>
      <c r="Z3585" s="5">
        <v>11</v>
      </c>
      <c r="AA3585" s="5">
        <v>0</v>
      </c>
      <c r="AB3585" s="5">
        <v>0</v>
      </c>
      <c r="AC3585" s="5">
        <v>0</v>
      </c>
      <c r="AD3585" s="5">
        <v>327</v>
      </c>
      <c r="AE3585" s="5">
        <v>298</v>
      </c>
      <c r="AF3585" s="5">
        <v>11</v>
      </c>
      <c r="AG3585" s="6">
        <v>3.6912751677852347</v>
      </c>
      <c r="AH3585" s="6">
        <v>91.131498470948017</v>
      </c>
      <c r="AI3585" s="3"/>
      <c r="AJ3585" s="3"/>
    </row>
    <row r="3586" spans="1:36" hidden="1" x14ac:dyDescent="0.2">
      <c r="A3586" s="1" t="str">
        <f t="shared" ref="A3586:A3649" si="56">C3586&amp;D3586</f>
        <v>MaidstoneWhite Gyspy or Irish Traveller</v>
      </c>
      <c r="B3586" s="3" t="s">
        <v>329</v>
      </c>
      <c r="C3586" s="3" t="s">
        <v>330</v>
      </c>
      <c r="D3586" s="3" t="s">
        <v>704</v>
      </c>
      <c r="E3586" s="5">
        <v>838</v>
      </c>
      <c r="F3586" s="5">
        <v>29</v>
      </c>
      <c r="G3586" s="5">
        <v>41</v>
      </c>
      <c r="H3586" s="5">
        <v>29</v>
      </c>
      <c r="I3586" s="5">
        <v>29</v>
      </c>
      <c r="J3586" s="5">
        <v>138</v>
      </c>
      <c r="K3586" s="5">
        <v>200</v>
      </c>
      <c r="L3586" s="5">
        <v>53</v>
      </c>
      <c r="M3586" s="5">
        <v>8</v>
      </c>
      <c r="N3586" s="5">
        <v>29</v>
      </c>
      <c r="O3586" s="6">
        <v>3.460620525059666</v>
      </c>
      <c r="P3586" s="6">
        <v>4.892601431980907</v>
      </c>
      <c r="Q3586" s="6">
        <v>3.460620525059666</v>
      </c>
      <c r="R3586" s="6">
        <v>3.460620525059666</v>
      </c>
      <c r="S3586" s="6">
        <v>16.467780429594271</v>
      </c>
      <c r="T3586" s="6">
        <v>23.866348448687351</v>
      </c>
      <c r="U3586" s="6">
        <v>6.3245823389021476</v>
      </c>
      <c r="V3586" s="6">
        <v>0.95465393794749398</v>
      </c>
      <c r="W3586" s="6">
        <v>3.460620525059666</v>
      </c>
      <c r="X3586" s="5">
        <v>258</v>
      </c>
      <c r="Y3586" s="5">
        <v>132</v>
      </c>
      <c r="Z3586" s="5">
        <v>18</v>
      </c>
      <c r="AA3586" s="5">
        <v>0</v>
      </c>
      <c r="AB3586" s="5">
        <v>0</v>
      </c>
      <c r="AC3586" s="5">
        <v>0</v>
      </c>
      <c r="AD3586" s="5">
        <v>258</v>
      </c>
      <c r="AE3586" s="5">
        <v>132</v>
      </c>
      <c r="AF3586" s="5">
        <v>18</v>
      </c>
      <c r="AG3586" s="6">
        <v>13.636363636363637</v>
      </c>
      <c r="AH3586" s="6">
        <v>51.162790697674417</v>
      </c>
      <c r="AI3586" s="3"/>
      <c r="AJ3586" s="3"/>
    </row>
    <row r="3587" spans="1:36" hidden="1" x14ac:dyDescent="0.2">
      <c r="A3587" s="1" t="str">
        <f t="shared" si="56"/>
        <v>MaidstoneWhite Other</v>
      </c>
      <c r="B3587" s="3" t="s">
        <v>329</v>
      </c>
      <c r="C3587" s="3" t="s">
        <v>330</v>
      </c>
      <c r="D3587" s="3" t="s">
        <v>705</v>
      </c>
      <c r="E3587" s="5">
        <v>5968</v>
      </c>
      <c r="F3587" s="5">
        <v>80</v>
      </c>
      <c r="G3587" s="5">
        <v>189</v>
      </c>
      <c r="H3587" s="5">
        <v>80</v>
      </c>
      <c r="I3587" s="5">
        <v>80</v>
      </c>
      <c r="J3587" s="5">
        <v>447</v>
      </c>
      <c r="K3587" s="5">
        <v>365</v>
      </c>
      <c r="L3587" s="5">
        <v>625</v>
      </c>
      <c r="M3587" s="5">
        <v>212</v>
      </c>
      <c r="N3587" s="5">
        <v>80</v>
      </c>
      <c r="O3587" s="6">
        <v>1.3404825737265416</v>
      </c>
      <c r="P3587" s="6">
        <v>3.1668900804289546</v>
      </c>
      <c r="Q3587" s="6">
        <v>1.3404825737265416</v>
      </c>
      <c r="R3587" s="6">
        <v>1.3404825737265416</v>
      </c>
      <c r="S3587" s="6">
        <v>7.4899463806970505</v>
      </c>
      <c r="T3587" s="6">
        <v>6.1159517426273462</v>
      </c>
      <c r="U3587" s="6">
        <v>10.472520107238607</v>
      </c>
      <c r="V3587" s="6">
        <v>3.552278820375335</v>
      </c>
      <c r="W3587" s="6">
        <v>1.3404825737265416</v>
      </c>
      <c r="X3587" s="5">
        <v>3380</v>
      </c>
      <c r="Y3587" s="5">
        <v>3109</v>
      </c>
      <c r="Z3587" s="5">
        <v>121</v>
      </c>
      <c r="AA3587" s="5">
        <v>0</v>
      </c>
      <c r="AB3587" s="5">
        <v>0</v>
      </c>
      <c r="AC3587" s="5">
        <v>0</v>
      </c>
      <c r="AD3587" s="5">
        <v>3380</v>
      </c>
      <c r="AE3587" s="5">
        <v>3109</v>
      </c>
      <c r="AF3587" s="5">
        <v>121</v>
      </c>
      <c r="AG3587" s="6">
        <v>3.8919266645223543</v>
      </c>
      <c r="AH3587" s="6">
        <v>91.982248520710058</v>
      </c>
      <c r="AI3587" s="3"/>
      <c r="AJ3587" s="3"/>
    </row>
    <row r="3588" spans="1:36" hidden="1" x14ac:dyDescent="0.2">
      <c r="A3588" s="1" t="str">
        <f t="shared" si="56"/>
        <v>MaidstoneMixed White and Black Caribbean</v>
      </c>
      <c r="B3588" s="3" t="s">
        <v>329</v>
      </c>
      <c r="C3588" s="3" t="s">
        <v>330</v>
      </c>
      <c r="D3588" s="3" t="s">
        <v>706</v>
      </c>
      <c r="E3588" s="5">
        <v>625</v>
      </c>
      <c r="F3588" s="5">
        <v>30</v>
      </c>
      <c r="G3588" s="5">
        <v>47</v>
      </c>
      <c r="H3588" s="5">
        <v>30</v>
      </c>
      <c r="I3588" s="5">
        <v>30</v>
      </c>
      <c r="J3588" s="5">
        <v>76</v>
      </c>
      <c r="K3588" s="5">
        <v>34</v>
      </c>
      <c r="L3588" s="5">
        <v>85</v>
      </c>
      <c r="M3588" s="5">
        <v>14</v>
      </c>
      <c r="N3588" s="5">
        <v>30</v>
      </c>
      <c r="O3588" s="6">
        <v>4.8</v>
      </c>
      <c r="P3588" s="6">
        <v>7.52</v>
      </c>
      <c r="Q3588" s="6">
        <v>4.8</v>
      </c>
      <c r="R3588" s="6">
        <v>4.8</v>
      </c>
      <c r="S3588" s="6">
        <v>12.16</v>
      </c>
      <c r="T3588" s="6">
        <v>5.44</v>
      </c>
      <c r="U3588" s="6">
        <v>13.6</v>
      </c>
      <c r="V3588" s="6">
        <v>2.2400000000000002</v>
      </c>
      <c r="W3588" s="6">
        <v>4.8</v>
      </c>
      <c r="X3588" s="5">
        <v>163</v>
      </c>
      <c r="Y3588" s="5">
        <v>135</v>
      </c>
      <c r="Z3588" s="5">
        <v>12</v>
      </c>
      <c r="AA3588" s="5">
        <v>0</v>
      </c>
      <c r="AB3588" s="5">
        <v>0</v>
      </c>
      <c r="AC3588" s="5">
        <v>0</v>
      </c>
      <c r="AD3588" s="5">
        <v>163</v>
      </c>
      <c r="AE3588" s="5">
        <v>135</v>
      </c>
      <c r="AF3588" s="5">
        <v>12</v>
      </c>
      <c r="AG3588" s="6">
        <v>8.8888888888888893</v>
      </c>
      <c r="AH3588" s="6">
        <v>82.822085889570559</v>
      </c>
      <c r="AI3588" s="3"/>
      <c r="AJ3588" s="3"/>
    </row>
    <row r="3589" spans="1:36" hidden="1" x14ac:dyDescent="0.2">
      <c r="A3589" s="1" t="str">
        <f t="shared" si="56"/>
        <v>MaidstoneMixed White and Black African</v>
      </c>
      <c r="B3589" s="3" t="s">
        <v>329</v>
      </c>
      <c r="C3589" s="3" t="s">
        <v>330</v>
      </c>
      <c r="D3589" s="3" t="s">
        <v>707</v>
      </c>
      <c r="E3589" s="5">
        <v>319</v>
      </c>
      <c r="F3589" s="5">
        <v>15</v>
      </c>
      <c r="G3589" s="5">
        <v>15</v>
      </c>
      <c r="H3589" s="5">
        <v>15</v>
      </c>
      <c r="I3589" s="5">
        <v>15</v>
      </c>
      <c r="J3589" s="5">
        <v>43</v>
      </c>
      <c r="K3589" s="5">
        <v>26</v>
      </c>
      <c r="L3589" s="5">
        <v>29</v>
      </c>
      <c r="M3589" s="5">
        <v>0</v>
      </c>
      <c r="N3589" s="5">
        <v>15</v>
      </c>
      <c r="O3589" s="6">
        <v>4.7021943573667713</v>
      </c>
      <c r="P3589" s="6">
        <v>4.7021943573667713</v>
      </c>
      <c r="Q3589" s="6">
        <v>4.7021943573667713</v>
      </c>
      <c r="R3589" s="6">
        <v>4.7021943573667713</v>
      </c>
      <c r="S3589" s="6">
        <v>13.47962382445141</v>
      </c>
      <c r="T3589" s="6">
        <v>8.1504702194357375</v>
      </c>
      <c r="U3589" s="6">
        <v>9.0909090909090917</v>
      </c>
      <c r="V3589" s="6">
        <v>0</v>
      </c>
      <c r="W3589" s="6">
        <v>4.7021943573667713</v>
      </c>
      <c r="X3589" s="5">
        <v>86</v>
      </c>
      <c r="Y3589" s="5">
        <v>79</v>
      </c>
      <c r="Z3589" s="5">
        <v>8</v>
      </c>
      <c r="AA3589" s="5">
        <v>0</v>
      </c>
      <c r="AB3589" s="5">
        <v>0</v>
      </c>
      <c r="AC3589" s="5">
        <v>0</v>
      </c>
      <c r="AD3589" s="5">
        <v>86</v>
      </c>
      <c r="AE3589" s="5">
        <v>79</v>
      </c>
      <c r="AF3589" s="5">
        <v>8</v>
      </c>
      <c r="AG3589" s="6">
        <v>10.126582278481013</v>
      </c>
      <c r="AH3589" s="6">
        <v>91.860465116279073</v>
      </c>
      <c r="AI3589" s="3"/>
      <c r="AJ3589" s="3"/>
    </row>
    <row r="3590" spans="1:36" hidden="1" x14ac:dyDescent="0.2">
      <c r="A3590" s="1" t="str">
        <f t="shared" si="56"/>
        <v>MaidstoneMixed White and Asian</v>
      </c>
      <c r="B3590" s="3" t="s">
        <v>329</v>
      </c>
      <c r="C3590" s="3" t="s">
        <v>330</v>
      </c>
      <c r="D3590" s="3" t="s">
        <v>708</v>
      </c>
      <c r="E3590" s="5">
        <v>841</v>
      </c>
      <c r="F3590" s="5">
        <v>7</v>
      </c>
      <c r="G3590" s="5">
        <v>21</v>
      </c>
      <c r="H3590" s="5">
        <v>7</v>
      </c>
      <c r="I3590" s="5">
        <v>7</v>
      </c>
      <c r="J3590" s="5">
        <v>52</v>
      </c>
      <c r="K3590" s="5">
        <v>71</v>
      </c>
      <c r="L3590" s="5">
        <v>42</v>
      </c>
      <c r="M3590" s="5">
        <v>8</v>
      </c>
      <c r="N3590" s="5">
        <v>7</v>
      </c>
      <c r="O3590" s="6">
        <v>0.83234244946492275</v>
      </c>
      <c r="P3590" s="6">
        <v>2.4970273483947683</v>
      </c>
      <c r="Q3590" s="6">
        <v>0.83234244946492275</v>
      </c>
      <c r="R3590" s="6">
        <v>0.83234244946492275</v>
      </c>
      <c r="S3590" s="6">
        <v>6.183115338882283</v>
      </c>
      <c r="T3590" s="6">
        <v>8.4423305588585009</v>
      </c>
      <c r="U3590" s="6">
        <v>4.9940546967895365</v>
      </c>
      <c r="V3590" s="6">
        <v>0.95124851367419738</v>
      </c>
      <c r="W3590" s="6">
        <v>0.83234244946492275</v>
      </c>
      <c r="X3590" s="5">
        <v>230</v>
      </c>
      <c r="Y3590" s="5">
        <v>193</v>
      </c>
      <c r="Z3590" s="5">
        <v>8</v>
      </c>
      <c r="AA3590" s="5">
        <v>0</v>
      </c>
      <c r="AB3590" s="5">
        <v>0</v>
      </c>
      <c r="AC3590" s="5">
        <v>0</v>
      </c>
      <c r="AD3590" s="5">
        <v>230</v>
      </c>
      <c r="AE3590" s="5">
        <v>193</v>
      </c>
      <c r="AF3590" s="5">
        <v>8</v>
      </c>
      <c r="AG3590" s="6">
        <v>4.1450777202072535</v>
      </c>
      <c r="AH3590" s="6">
        <v>83.913043478260875</v>
      </c>
      <c r="AI3590" s="3"/>
      <c r="AJ3590" s="3"/>
    </row>
    <row r="3591" spans="1:36" hidden="1" x14ac:dyDescent="0.2">
      <c r="A3591" s="1" t="str">
        <f t="shared" si="56"/>
        <v>MaidstoneMixed Other</v>
      </c>
      <c r="B3591" s="3" t="s">
        <v>329</v>
      </c>
      <c r="C3591" s="3" t="s">
        <v>330</v>
      </c>
      <c r="D3591" s="3" t="s">
        <v>709</v>
      </c>
      <c r="E3591" s="5">
        <v>560</v>
      </c>
      <c r="F3591" s="5">
        <v>13</v>
      </c>
      <c r="G3591" s="5">
        <v>28</v>
      </c>
      <c r="H3591" s="5">
        <v>13</v>
      </c>
      <c r="I3591" s="5">
        <v>13</v>
      </c>
      <c r="J3591" s="5">
        <v>54</v>
      </c>
      <c r="K3591" s="5">
        <v>35</v>
      </c>
      <c r="L3591" s="5">
        <v>53</v>
      </c>
      <c r="M3591" s="5">
        <v>18</v>
      </c>
      <c r="N3591" s="5">
        <v>13</v>
      </c>
      <c r="O3591" s="6">
        <v>2.3214285714285716</v>
      </c>
      <c r="P3591" s="6">
        <v>5</v>
      </c>
      <c r="Q3591" s="6">
        <v>2.3214285714285716</v>
      </c>
      <c r="R3591" s="6">
        <v>2.3214285714285716</v>
      </c>
      <c r="S3591" s="6">
        <v>9.6428571428571423</v>
      </c>
      <c r="T3591" s="6">
        <v>6.25</v>
      </c>
      <c r="U3591" s="6">
        <v>9.4642857142857135</v>
      </c>
      <c r="V3591" s="6">
        <v>3.2142857142857144</v>
      </c>
      <c r="W3591" s="6">
        <v>2.3214285714285716</v>
      </c>
      <c r="X3591" s="5">
        <v>170</v>
      </c>
      <c r="Y3591" s="5">
        <v>141</v>
      </c>
      <c r="Z3591" s="5">
        <v>7</v>
      </c>
      <c r="AA3591" s="5">
        <v>0</v>
      </c>
      <c r="AB3591" s="5">
        <v>0</v>
      </c>
      <c r="AC3591" s="5">
        <v>0</v>
      </c>
      <c r="AD3591" s="5">
        <v>170</v>
      </c>
      <c r="AE3591" s="5">
        <v>141</v>
      </c>
      <c r="AF3591" s="5">
        <v>7</v>
      </c>
      <c r="AG3591" s="6">
        <v>4.9645390070921982</v>
      </c>
      <c r="AH3591" s="6">
        <v>82.941176470588232</v>
      </c>
      <c r="AI3591" s="3"/>
      <c r="AJ3591" s="3"/>
    </row>
    <row r="3592" spans="1:36" hidden="1" x14ac:dyDescent="0.2">
      <c r="A3592" s="1" t="str">
        <f t="shared" si="56"/>
        <v>MaidstoneIndian</v>
      </c>
      <c r="B3592" s="3" t="s">
        <v>329</v>
      </c>
      <c r="C3592" s="3" t="s">
        <v>330</v>
      </c>
      <c r="D3592" s="3" t="s">
        <v>710</v>
      </c>
      <c r="E3592" s="5">
        <v>1226</v>
      </c>
      <c r="F3592" s="5">
        <v>11</v>
      </c>
      <c r="G3592" s="5">
        <v>20</v>
      </c>
      <c r="H3592" s="5">
        <v>11</v>
      </c>
      <c r="I3592" s="5">
        <v>11</v>
      </c>
      <c r="J3592" s="5">
        <v>44</v>
      </c>
      <c r="K3592" s="5">
        <v>45</v>
      </c>
      <c r="L3592" s="5">
        <v>62</v>
      </c>
      <c r="M3592" s="5">
        <v>19</v>
      </c>
      <c r="N3592" s="5">
        <v>11</v>
      </c>
      <c r="O3592" s="6">
        <v>0.89722675367047311</v>
      </c>
      <c r="P3592" s="6">
        <v>1.6313213703099512</v>
      </c>
      <c r="Q3592" s="6">
        <v>0.89722675367047311</v>
      </c>
      <c r="R3592" s="6">
        <v>0.89722675367047311</v>
      </c>
      <c r="S3592" s="6">
        <v>3.5889070146818924</v>
      </c>
      <c r="T3592" s="6">
        <v>3.6704730831973897</v>
      </c>
      <c r="U3592" s="6">
        <v>5.0570962479608479</v>
      </c>
      <c r="V3592" s="6">
        <v>1.5497553017944534</v>
      </c>
      <c r="W3592" s="6">
        <v>0.89722675367047311</v>
      </c>
      <c r="X3592" s="5">
        <v>561</v>
      </c>
      <c r="Y3592" s="5">
        <v>517</v>
      </c>
      <c r="Z3592" s="5">
        <v>17</v>
      </c>
      <c r="AA3592" s="5">
        <v>0</v>
      </c>
      <c r="AB3592" s="5">
        <v>0</v>
      </c>
      <c r="AC3592" s="5">
        <v>0</v>
      </c>
      <c r="AD3592" s="5">
        <v>561</v>
      </c>
      <c r="AE3592" s="5">
        <v>517</v>
      </c>
      <c r="AF3592" s="5">
        <v>17</v>
      </c>
      <c r="AG3592" s="6">
        <v>3.2882011605415862</v>
      </c>
      <c r="AH3592" s="6">
        <v>92.156862745098039</v>
      </c>
      <c r="AI3592" s="3"/>
      <c r="AJ3592" s="3"/>
    </row>
    <row r="3593" spans="1:36" hidden="1" x14ac:dyDescent="0.2">
      <c r="A3593" s="1" t="str">
        <f t="shared" si="56"/>
        <v>MaidstonePakistani</v>
      </c>
      <c r="B3593" s="3" t="s">
        <v>329</v>
      </c>
      <c r="C3593" s="3" t="s">
        <v>330</v>
      </c>
      <c r="D3593" s="3" t="s">
        <v>711</v>
      </c>
      <c r="E3593" s="5">
        <v>340</v>
      </c>
      <c r="F3593" s="5">
        <v>7</v>
      </c>
      <c r="G3593" s="5">
        <v>14</v>
      </c>
      <c r="H3593" s="5">
        <v>7</v>
      </c>
      <c r="I3593" s="5">
        <v>7</v>
      </c>
      <c r="J3593" s="5">
        <v>28</v>
      </c>
      <c r="K3593" s="5">
        <v>12</v>
      </c>
      <c r="L3593" s="5">
        <v>45</v>
      </c>
      <c r="M3593" s="5">
        <v>5</v>
      </c>
      <c r="N3593" s="5">
        <v>7</v>
      </c>
      <c r="O3593" s="6">
        <v>2.0588235294117645</v>
      </c>
      <c r="P3593" s="6">
        <v>4.117647058823529</v>
      </c>
      <c r="Q3593" s="6">
        <v>2.0588235294117645</v>
      </c>
      <c r="R3593" s="6">
        <v>2.0588235294117645</v>
      </c>
      <c r="S3593" s="6">
        <v>8.235294117647058</v>
      </c>
      <c r="T3593" s="6">
        <v>3.5294117647058822</v>
      </c>
      <c r="U3593" s="6">
        <v>13.235294117647058</v>
      </c>
      <c r="V3593" s="6">
        <v>1.4705882352941178</v>
      </c>
      <c r="W3593" s="6">
        <v>2.0588235294117645</v>
      </c>
      <c r="X3593" s="5">
        <v>139</v>
      </c>
      <c r="Y3593" s="5">
        <v>109</v>
      </c>
      <c r="Z3593" s="5">
        <v>6</v>
      </c>
      <c r="AA3593" s="5">
        <v>0</v>
      </c>
      <c r="AB3593" s="5">
        <v>0</v>
      </c>
      <c r="AC3593" s="5">
        <v>0</v>
      </c>
      <c r="AD3593" s="5">
        <v>139</v>
      </c>
      <c r="AE3593" s="5">
        <v>109</v>
      </c>
      <c r="AF3593" s="5">
        <v>6</v>
      </c>
      <c r="AG3593" s="6">
        <v>5.5045871559633026</v>
      </c>
      <c r="AH3593" s="6">
        <v>78.417266187050359</v>
      </c>
      <c r="AI3593" s="3"/>
      <c r="AJ3593" s="3"/>
    </row>
    <row r="3594" spans="1:36" hidden="1" x14ac:dyDescent="0.2">
      <c r="A3594" s="1" t="str">
        <f t="shared" si="56"/>
        <v>MaidstoneBangladeshi</v>
      </c>
      <c r="B3594" s="3" t="s">
        <v>329</v>
      </c>
      <c r="C3594" s="3" t="s">
        <v>330</v>
      </c>
      <c r="D3594" s="3" t="s">
        <v>712</v>
      </c>
      <c r="E3594" s="5">
        <v>381</v>
      </c>
      <c r="F3594" s="5">
        <v>11</v>
      </c>
      <c r="G3594" s="5">
        <v>27</v>
      </c>
      <c r="H3594" s="5">
        <v>11</v>
      </c>
      <c r="I3594" s="5">
        <v>11</v>
      </c>
      <c r="J3594" s="5">
        <v>39</v>
      </c>
      <c r="K3594" s="5">
        <v>11</v>
      </c>
      <c r="L3594" s="5">
        <v>43</v>
      </c>
      <c r="M3594" s="5">
        <v>16</v>
      </c>
      <c r="N3594" s="5">
        <v>11</v>
      </c>
      <c r="O3594" s="6">
        <v>2.8871391076115485</v>
      </c>
      <c r="P3594" s="6">
        <v>7.0866141732283463</v>
      </c>
      <c r="Q3594" s="6">
        <v>2.8871391076115485</v>
      </c>
      <c r="R3594" s="6">
        <v>2.8871391076115485</v>
      </c>
      <c r="S3594" s="6">
        <v>10.236220472440944</v>
      </c>
      <c r="T3594" s="6">
        <v>2.8871391076115485</v>
      </c>
      <c r="U3594" s="6">
        <v>11.286089238845145</v>
      </c>
      <c r="V3594" s="6">
        <v>4.1994750656167978</v>
      </c>
      <c r="W3594" s="6">
        <v>2.8871391076115485</v>
      </c>
      <c r="X3594" s="5">
        <v>167</v>
      </c>
      <c r="Y3594" s="5">
        <v>116</v>
      </c>
      <c r="Z3594" s="5">
        <v>6</v>
      </c>
      <c r="AA3594" s="5">
        <v>0</v>
      </c>
      <c r="AB3594" s="5">
        <v>0</v>
      </c>
      <c r="AC3594" s="5">
        <v>0</v>
      </c>
      <c r="AD3594" s="5">
        <v>167</v>
      </c>
      <c r="AE3594" s="5">
        <v>116</v>
      </c>
      <c r="AF3594" s="5">
        <v>6</v>
      </c>
      <c r="AG3594" s="6">
        <v>5.1724137931034484</v>
      </c>
      <c r="AH3594" s="6">
        <v>69.461077844311376</v>
      </c>
      <c r="AI3594" s="3"/>
      <c r="AJ3594" s="3"/>
    </row>
    <row r="3595" spans="1:36" hidden="1" x14ac:dyDescent="0.2">
      <c r="A3595" s="1" t="str">
        <f t="shared" si="56"/>
        <v>MaidstoneChinese</v>
      </c>
      <c r="B3595" s="3" t="s">
        <v>329</v>
      </c>
      <c r="C3595" s="3" t="s">
        <v>330</v>
      </c>
      <c r="D3595" s="3" t="s">
        <v>713</v>
      </c>
      <c r="E3595" s="5">
        <v>461</v>
      </c>
      <c r="F3595" s="5">
        <v>6</v>
      </c>
      <c r="G3595" s="5">
        <v>11</v>
      </c>
      <c r="H3595" s="5">
        <v>6</v>
      </c>
      <c r="I3595" s="5">
        <v>6</v>
      </c>
      <c r="J3595" s="5">
        <v>26</v>
      </c>
      <c r="K3595" s="5">
        <v>28</v>
      </c>
      <c r="L3595" s="5">
        <v>23</v>
      </c>
      <c r="M3595" s="5">
        <v>12</v>
      </c>
      <c r="N3595" s="5">
        <v>6</v>
      </c>
      <c r="O3595" s="6">
        <v>1.3015184381778742</v>
      </c>
      <c r="P3595" s="6">
        <v>2.3861171366594358</v>
      </c>
      <c r="Q3595" s="6">
        <v>1.3015184381778742</v>
      </c>
      <c r="R3595" s="6">
        <v>1.3015184381778742</v>
      </c>
      <c r="S3595" s="6">
        <v>5.6399132321041217</v>
      </c>
      <c r="T3595" s="6">
        <v>6.0737527114967458</v>
      </c>
      <c r="U3595" s="6">
        <v>4.9891540130151846</v>
      </c>
      <c r="V3595" s="6">
        <v>2.6030368763557483</v>
      </c>
      <c r="W3595" s="6">
        <v>1.3015184381778742</v>
      </c>
      <c r="X3595" s="5">
        <v>185</v>
      </c>
      <c r="Y3595" s="5">
        <v>152</v>
      </c>
      <c r="Z3595" s="5">
        <v>12</v>
      </c>
      <c r="AA3595" s="5">
        <v>0</v>
      </c>
      <c r="AB3595" s="5">
        <v>0</v>
      </c>
      <c r="AC3595" s="5">
        <v>0</v>
      </c>
      <c r="AD3595" s="5">
        <v>185</v>
      </c>
      <c r="AE3595" s="5">
        <v>152</v>
      </c>
      <c r="AF3595" s="5">
        <v>12</v>
      </c>
      <c r="AG3595" s="6">
        <v>7.8947368421052628</v>
      </c>
      <c r="AH3595" s="6">
        <v>82.162162162162161</v>
      </c>
      <c r="AI3595" s="3"/>
      <c r="AJ3595" s="3"/>
    </row>
    <row r="3596" spans="1:36" hidden="1" x14ac:dyDescent="0.2">
      <c r="A3596" s="1" t="str">
        <f t="shared" si="56"/>
        <v>MaidstoneAsian Other</v>
      </c>
      <c r="B3596" s="3" t="s">
        <v>329</v>
      </c>
      <c r="C3596" s="3" t="s">
        <v>330</v>
      </c>
      <c r="D3596" s="3" t="s">
        <v>714</v>
      </c>
      <c r="E3596" s="5">
        <v>2535</v>
      </c>
      <c r="F3596" s="5">
        <v>32</v>
      </c>
      <c r="G3596" s="5">
        <v>90</v>
      </c>
      <c r="H3596" s="5">
        <v>32</v>
      </c>
      <c r="I3596" s="5">
        <v>32</v>
      </c>
      <c r="J3596" s="5">
        <v>197</v>
      </c>
      <c r="K3596" s="5">
        <v>69</v>
      </c>
      <c r="L3596" s="5">
        <v>196</v>
      </c>
      <c r="M3596" s="5">
        <v>69</v>
      </c>
      <c r="N3596" s="5">
        <v>32</v>
      </c>
      <c r="O3596" s="6">
        <v>1.26232741617357</v>
      </c>
      <c r="P3596" s="6">
        <v>3.5502958579881656</v>
      </c>
      <c r="Q3596" s="6">
        <v>1.26232741617357</v>
      </c>
      <c r="R3596" s="6">
        <v>1.26232741617357</v>
      </c>
      <c r="S3596" s="6">
        <v>7.7712031558185402</v>
      </c>
      <c r="T3596" s="6">
        <v>2.7218934911242605</v>
      </c>
      <c r="U3596" s="6">
        <v>7.7317554240631168</v>
      </c>
      <c r="V3596" s="6">
        <v>2.7218934911242605</v>
      </c>
      <c r="W3596" s="6">
        <v>1.26232741617357</v>
      </c>
      <c r="X3596" s="5">
        <v>1133</v>
      </c>
      <c r="Y3596" s="5">
        <v>957</v>
      </c>
      <c r="Z3596" s="5">
        <v>51</v>
      </c>
      <c r="AA3596" s="5">
        <v>0</v>
      </c>
      <c r="AB3596" s="5">
        <v>0</v>
      </c>
      <c r="AC3596" s="5">
        <v>0</v>
      </c>
      <c r="AD3596" s="5">
        <v>1133</v>
      </c>
      <c r="AE3596" s="5">
        <v>957</v>
      </c>
      <c r="AF3596" s="5">
        <v>51</v>
      </c>
      <c r="AG3596" s="6">
        <v>5.3291536050156738</v>
      </c>
      <c r="AH3596" s="6">
        <v>84.466019417475735</v>
      </c>
      <c r="AI3596" s="3"/>
      <c r="AJ3596" s="3"/>
    </row>
    <row r="3597" spans="1:36" hidden="1" x14ac:dyDescent="0.2">
      <c r="A3597" s="1" t="str">
        <f t="shared" si="56"/>
        <v>MaidstoneBlack African</v>
      </c>
      <c r="B3597" s="3" t="s">
        <v>329</v>
      </c>
      <c r="C3597" s="3" t="s">
        <v>330</v>
      </c>
      <c r="D3597" s="3" t="s">
        <v>715</v>
      </c>
      <c r="E3597" s="5">
        <v>867</v>
      </c>
      <c r="F3597" s="5">
        <v>22</v>
      </c>
      <c r="G3597" s="5">
        <v>32</v>
      </c>
      <c r="H3597" s="5">
        <v>22</v>
      </c>
      <c r="I3597" s="5">
        <v>22</v>
      </c>
      <c r="J3597" s="5">
        <v>106</v>
      </c>
      <c r="K3597" s="5">
        <v>22</v>
      </c>
      <c r="L3597" s="5">
        <v>87</v>
      </c>
      <c r="M3597" s="5">
        <v>63</v>
      </c>
      <c r="N3597" s="5">
        <v>22</v>
      </c>
      <c r="O3597" s="6">
        <v>2.5374855824682814</v>
      </c>
      <c r="P3597" s="6">
        <v>3.6908881199538639</v>
      </c>
      <c r="Q3597" s="6">
        <v>2.5374855824682814</v>
      </c>
      <c r="R3597" s="6">
        <v>2.5374855824682814</v>
      </c>
      <c r="S3597" s="6">
        <v>12.226066897347174</v>
      </c>
      <c r="T3597" s="6">
        <v>2.5374855824682814</v>
      </c>
      <c r="U3597" s="6">
        <v>10.034602076124568</v>
      </c>
      <c r="V3597" s="6">
        <v>7.2664359861591699</v>
      </c>
      <c r="W3597" s="6">
        <v>2.5374855824682814</v>
      </c>
      <c r="X3597" s="5">
        <v>348</v>
      </c>
      <c r="Y3597" s="5">
        <v>287</v>
      </c>
      <c r="Z3597" s="5">
        <v>31</v>
      </c>
      <c r="AA3597" s="5">
        <v>0</v>
      </c>
      <c r="AB3597" s="5">
        <v>0</v>
      </c>
      <c r="AC3597" s="5">
        <v>0</v>
      </c>
      <c r="AD3597" s="5">
        <v>348</v>
      </c>
      <c r="AE3597" s="5">
        <v>287</v>
      </c>
      <c r="AF3597" s="5">
        <v>31</v>
      </c>
      <c r="AG3597" s="6">
        <v>10.801393728222996</v>
      </c>
      <c r="AH3597" s="6">
        <v>82.47126436781609</v>
      </c>
      <c r="AI3597" s="3"/>
      <c r="AJ3597" s="3"/>
    </row>
    <row r="3598" spans="1:36" hidden="1" x14ac:dyDescent="0.2">
      <c r="A3598" s="1" t="str">
        <f t="shared" si="56"/>
        <v>MaidstoneBlack Caribbean</v>
      </c>
      <c r="B3598" s="3" t="s">
        <v>329</v>
      </c>
      <c r="C3598" s="3" t="s">
        <v>330</v>
      </c>
      <c r="D3598" s="3" t="s">
        <v>716</v>
      </c>
      <c r="E3598" s="5">
        <v>356</v>
      </c>
      <c r="F3598" s="5">
        <v>8</v>
      </c>
      <c r="G3598" s="5">
        <v>10</v>
      </c>
      <c r="H3598" s="5">
        <v>8</v>
      </c>
      <c r="I3598" s="5">
        <v>8</v>
      </c>
      <c r="J3598" s="5">
        <v>24</v>
      </c>
      <c r="K3598" s="5">
        <v>25</v>
      </c>
      <c r="L3598" s="5">
        <v>25</v>
      </c>
      <c r="M3598" s="5">
        <v>47</v>
      </c>
      <c r="N3598" s="5">
        <v>8</v>
      </c>
      <c r="O3598" s="6">
        <v>2.2471910112359552</v>
      </c>
      <c r="P3598" s="6">
        <v>2.808988764044944</v>
      </c>
      <c r="Q3598" s="6">
        <v>2.2471910112359552</v>
      </c>
      <c r="R3598" s="6">
        <v>2.2471910112359552</v>
      </c>
      <c r="S3598" s="6">
        <v>6.7415730337078648</v>
      </c>
      <c r="T3598" s="6">
        <v>7.0224719101123592</v>
      </c>
      <c r="U3598" s="6">
        <v>7.0224719101123592</v>
      </c>
      <c r="V3598" s="6">
        <v>13.202247191011235</v>
      </c>
      <c r="W3598" s="6">
        <v>2.2471910112359552</v>
      </c>
      <c r="X3598" s="5">
        <v>183</v>
      </c>
      <c r="Y3598" s="5">
        <v>147</v>
      </c>
      <c r="Z3598" s="5">
        <v>11</v>
      </c>
      <c r="AA3598" s="5">
        <v>0</v>
      </c>
      <c r="AB3598" s="5">
        <v>0</v>
      </c>
      <c r="AC3598" s="5">
        <v>0</v>
      </c>
      <c r="AD3598" s="5">
        <v>183</v>
      </c>
      <c r="AE3598" s="5">
        <v>147</v>
      </c>
      <c r="AF3598" s="5">
        <v>11</v>
      </c>
      <c r="AG3598" s="6">
        <v>7.4829931972789119</v>
      </c>
      <c r="AH3598" s="6">
        <v>80.327868852459019</v>
      </c>
      <c r="AI3598" s="3"/>
      <c r="AJ3598" s="3"/>
    </row>
    <row r="3599" spans="1:36" hidden="1" x14ac:dyDescent="0.2">
      <c r="A3599" s="1" t="str">
        <f t="shared" si="56"/>
        <v>MaidstoneBlack Other</v>
      </c>
      <c r="B3599" s="3" t="s">
        <v>329</v>
      </c>
      <c r="C3599" s="3" t="s">
        <v>330</v>
      </c>
      <c r="D3599" s="3" t="s">
        <v>717</v>
      </c>
      <c r="E3599" s="5">
        <v>157</v>
      </c>
      <c r="F3599" s="5">
        <v>4</v>
      </c>
      <c r="G3599" s="5">
        <v>5</v>
      </c>
      <c r="H3599" s="5">
        <v>4</v>
      </c>
      <c r="I3599" s="5">
        <v>4</v>
      </c>
      <c r="J3599" s="5">
        <v>20</v>
      </c>
      <c r="K3599" s="5">
        <v>7</v>
      </c>
      <c r="L3599" s="5">
        <v>16</v>
      </c>
      <c r="M3599" s="5">
        <v>14</v>
      </c>
      <c r="N3599" s="5">
        <v>4</v>
      </c>
      <c r="O3599" s="6">
        <v>2.5477707006369426</v>
      </c>
      <c r="P3599" s="6">
        <v>3.1847133757961785</v>
      </c>
      <c r="Q3599" s="6">
        <v>2.5477707006369426</v>
      </c>
      <c r="R3599" s="6">
        <v>2.5477707006369426</v>
      </c>
      <c r="S3599" s="6">
        <v>12.738853503184714</v>
      </c>
      <c r="T3599" s="6">
        <v>4.4585987261146496</v>
      </c>
      <c r="U3599" s="6">
        <v>10.19108280254777</v>
      </c>
      <c r="V3599" s="6">
        <v>8.9171974522292992</v>
      </c>
      <c r="W3599" s="6">
        <v>2.5477707006369426</v>
      </c>
      <c r="X3599" s="5">
        <v>64</v>
      </c>
      <c r="Y3599" s="5">
        <v>52</v>
      </c>
      <c r="Z3599" s="5">
        <v>4</v>
      </c>
      <c r="AA3599" s="5">
        <v>0</v>
      </c>
      <c r="AB3599" s="5">
        <v>0</v>
      </c>
      <c r="AC3599" s="5">
        <v>0</v>
      </c>
      <c r="AD3599" s="5">
        <v>64</v>
      </c>
      <c r="AE3599" s="5">
        <v>52</v>
      </c>
      <c r="AF3599" s="5">
        <v>4</v>
      </c>
      <c r="AG3599" s="6">
        <v>7.6923076923076925</v>
      </c>
      <c r="AH3599" s="6">
        <v>81.25</v>
      </c>
      <c r="AI3599" s="3"/>
      <c r="AJ3599" s="3"/>
    </row>
    <row r="3600" spans="1:36" hidden="1" x14ac:dyDescent="0.2">
      <c r="A3600" s="1" t="str">
        <f t="shared" si="56"/>
        <v>MaidstoneArab</v>
      </c>
      <c r="B3600" s="3" t="s">
        <v>329</v>
      </c>
      <c r="C3600" s="3" t="s">
        <v>330</v>
      </c>
      <c r="D3600" s="3" t="s">
        <v>699</v>
      </c>
      <c r="E3600" s="5">
        <v>140</v>
      </c>
      <c r="F3600" s="5">
        <v>3</v>
      </c>
      <c r="G3600" s="5">
        <v>4</v>
      </c>
      <c r="H3600" s="5">
        <v>3</v>
      </c>
      <c r="I3600" s="5">
        <v>3</v>
      </c>
      <c r="J3600" s="5">
        <v>7</v>
      </c>
      <c r="K3600" s="5">
        <v>4</v>
      </c>
      <c r="L3600" s="5">
        <v>11</v>
      </c>
      <c r="M3600" s="5">
        <v>10</v>
      </c>
      <c r="N3600" s="5">
        <v>3</v>
      </c>
      <c r="O3600" s="6">
        <v>2.1428571428571428</v>
      </c>
      <c r="P3600" s="6">
        <v>2.8571428571428572</v>
      </c>
      <c r="Q3600" s="6">
        <v>2.1428571428571428</v>
      </c>
      <c r="R3600" s="6">
        <v>2.1428571428571428</v>
      </c>
      <c r="S3600" s="6">
        <v>5</v>
      </c>
      <c r="T3600" s="6">
        <v>2.8571428571428572</v>
      </c>
      <c r="U3600" s="6">
        <v>7.8571428571428568</v>
      </c>
      <c r="V3600" s="6">
        <v>7.1428571428571432</v>
      </c>
      <c r="W3600" s="6">
        <v>2.1428571428571428</v>
      </c>
      <c r="X3600" s="5">
        <v>67</v>
      </c>
      <c r="Y3600" s="5">
        <v>58</v>
      </c>
      <c r="Z3600" s="5">
        <v>5</v>
      </c>
      <c r="AA3600" s="5">
        <v>0</v>
      </c>
      <c r="AB3600" s="5">
        <v>0</v>
      </c>
      <c r="AC3600" s="5">
        <v>0</v>
      </c>
      <c r="AD3600" s="5">
        <v>67</v>
      </c>
      <c r="AE3600" s="5">
        <v>58</v>
      </c>
      <c r="AF3600" s="5">
        <v>5</v>
      </c>
      <c r="AG3600" s="6">
        <v>8.6206896551724146</v>
      </c>
      <c r="AH3600" s="6">
        <v>86.567164179104481</v>
      </c>
      <c r="AI3600" s="3"/>
      <c r="AJ3600" s="3"/>
    </row>
    <row r="3601" spans="1:36" hidden="1" x14ac:dyDescent="0.2">
      <c r="A3601" s="1" t="str">
        <f t="shared" si="56"/>
        <v>MaidstoneOther</v>
      </c>
      <c r="B3601" s="3" t="s">
        <v>329</v>
      </c>
      <c r="C3601" s="3" t="s">
        <v>330</v>
      </c>
      <c r="D3601" s="3" t="s">
        <v>718</v>
      </c>
      <c r="E3601" s="5">
        <v>339</v>
      </c>
      <c r="F3601" s="5">
        <v>9</v>
      </c>
      <c r="G3601" s="5">
        <v>9</v>
      </c>
      <c r="H3601" s="5">
        <v>9</v>
      </c>
      <c r="I3601" s="5">
        <v>9</v>
      </c>
      <c r="J3601" s="5">
        <v>25</v>
      </c>
      <c r="K3601" s="5">
        <v>28</v>
      </c>
      <c r="L3601" s="5">
        <v>25</v>
      </c>
      <c r="M3601" s="5">
        <v>14</v>
      </c>
      <c r="N3601" s="5">
        <v>9</v>
      </c>
      <c r="O3601" s="6">
        <v>2.6548672566371683</v>
      </c>
      <c r="P3601" s="6">
        <v>2.6548672566371683</v>
      </c>
      <c r="Q3601" s="6">
        <v>2.6548672566371683</v>
      </c>
      <c r="R3601" s="6">
        <v>2.6548672566371683</v>
      </c>
      <c r="S3601" s="6">
        <v>7.3746312684365778</v>
      </c>
      <c r="T3601" s="6">
        <v>8.2595870206489668</v>
      </c>
      <c r="U3601" s="6">
        <v>7.3746312684365778</v>
      </c>
      <c r="V3601" s="6">
        <v>4.1297935103244834</v>
      </c>
      <c r="W3601" s="6">
        <v>2.6548672566371683</v>
      </c>
      <c r="X3601" s="5">
        <v>183</v>
      </c>
      <c r="Y3601" s="5">
        <v>154</v>
      </c>
      <c r="Z3601" s="5">
        <v>11</v>
      </c>
      <c r="AA3601" s="5">
        <v>0</v>
      </c>
      <c r="AB3601" s="5">
        <v>0</v>
      </c>
      <c r="AC3601" s="5">
        <v>0</v>
      </c>
      <c r="AD3601" s="5">
        <v>183</v>
      </c>
      <c r="AE3601" s="5">
        <v>154</v>
      </c>
      <c r="AF3601" s="5">
        <v>11</v>
      </c>
      <c r="AG3601" s="6">
        <v>7.1428571428571432</v>
      </c>
      <c r="AH3601" s="6">
        <v>84.15300546448087</v>
      </c>
      <c r="AI3601" s="3"/>
      <c r="AJ3601" s="3"/>
    </row>
    <row r="3602" spans="1:36" x14ac:dyDescent="0.2">
      <c r="A3602" s="1" t="str">
        <f t="shared" si="56"/>
        <v>MaldonAll people</v>
      </c>
      <c r="B3602" s="3" t="s">
        <v>257</v>
      </c>
      <c r="C3602" s="3" t="s">
        <v>258</v>
      </c>
      <c r="D3602" s="3" t="s">
        <v>700</v>
      </c>
      <c r="E3602" s="5">
        <v>61629</v>
      </c>
      <c r="F3602" s="5">
        <v>0</v>
      </c>
      <c r="G3602" s="5">
        <v>0</v>
      </c>
      <c r="H3602" s="5">
        <v>0</v>
      </c>
      <c r="I3602" s="5">
        <v>0</v>
      </c>
      <c r="J3602" s="5">
        <v>0</v>
      </c>
      <c r="K3602" s="5">
        <v>13496</v>
      </c>
      <c r="L3602" s="5">
        <v>0</v>
      </c>
      <c r="M3602" s="5">
        <v>0</v>
      </c>
      <c r="N3602" s="5">
        <v>0</v>
      </c>
      <c r="O3602" s="6">
        <v>0</v>
      </c>
      <c r="P3602" s="6">
        <v>0</v>
      </c>
      <c r="Q3602" s="6">
        <v>0</v>
      </c>
      <c r="R3602" s="6">
        <v>0</v>
      </c>
      <c r="S3602" s="6">
        <v>0</v>
      </c>
      <c r="T3602" s="6">
        <v>21.898781417839004</v>
      </c>
      <c r="U3602" s="6">
        <v>0</v>
      </c>
      <c r="V3602" s="6">
        <v>0</v>
      </c>
      <c r="W3602" s="6">
        <v>0</v>
      </c>
      <c r="X3602" s="5">
        <v>18543</v>
      </c>
      <c r="Y3602" s="5">
        <v>16235</v>
      </c>
      <c r="Z3602" s="5">
        <v>643</v>
      </c>
      <c r="AA3602" s="5">
        <v>0</v>
      </c>
      <c r="AB3602" s="5">
        <v>0</v>
      </c>
      <c r="AC3602" s="5">
        <v>0</v>
      </c>
      <c r="AD3602" s="5">
        <v>18543</v>
      </c>
      <c r="AE3602" s="5">
        <v>16235</v>
      </c>
      <c r="AF3602" s="5">
        <v>643</v>
      </c>
      <c r="AG3602" s="6">
        <v>3.9605789959963045</v>
      </c>
      <c r="AH3602" s="6">
        <v>87.55325459742221</v>
      </c>
      <c r="AI3602" s="3"/>
      <c r="AJ3602" s="3"/>
    </row>
    <row r="3603" spans="1:36" hidden="1" x14ac:dyDescent="0.2">
      <c r="A3603" s="1" t="str">
        <f t="shared" si="56"/>
        <v>MaldonWhite British</v>
      </c>
      <c r="B3603" s="3" t="s">
        <v>257</v>
      </c>
      <c r="C3603" s="3" t="s">
        <v>258</v>
      </c>
      <c r="D3603" s="3" t="s">
        <v>701</v>
      </c>
      <c r="E3603" s="5">
        <v>59011</v>
      </c>
      <c r="F3603" s="5">
        <v>0</v>
      </c>
      <c r="G3603" s="5">
        <v>0</v>
      </c>
      <c r="H3603" s="5">
        <v>0</v>
      </c>
      <c r="I3603" s="5">
        <v>0</v>
      </c>
      <c r="J3603" s="5">
        <v>0</v>
      </c>
      <c r="K3603" s="5">
        <v>12979</v>
      </c>
      <c r="L3603" s="5">
        <v>0</v>
      </c>
      <c r="M3603" s="5">
        <v>0</v>
      </c>
      <c r="N3603" s="5">
        <v>0</v>
      </c>
      <c r="O3603" s="6">
        <v>0</v>
      </c>
      <c r="P3603" s="6">
        <v>0</v>
      </c>
      <c r="Q3603" s="6">
        <v>0</v>
      </c>
      <c r="R3603" s="6">
        <v>0</v>
      </c>
      <c r="S3603" s="6">
        <v>0</v>
      </c>
      <c r="T3603" s="6">
        <v>21.994204470352987</v>
      </c>
      <c r="U3603" s="6">
        <v>0</v>
      </c>
      <c r="V3603" s="6">
        <v>0</v>
      </c>
      <c r="W3603" s="6">
        <v>0</v>
      </c>
      <c r="X3603" s="5">
        <v>17483</v>
      </c>
      <c r="Y3603" s="5">
        <v>15340</v>
      </c>
      <c r="Z3603" s="5">
        <v>601</v>
      </c>
      <c r="AA3603" s="5">
        <v>0</v>
      </c>
      <c r="AB3603" s="5">
        <v>0</v>
      </c>
      <c r="AC3603" s="5">
        <v>0</v>
      </c>
      <c r="AD3603" s="5">
        <v>17483</v>
      </c>
      <c r="AE3603" s="5">
        <v>15340</v>
      </c>
      <c r="AF3603" s="5">
        <v>601</v>
      </c>
      <c r="AG3603" s="6">
        <v>3.9178617992177314</v>
      </c>
      <c r="AH3603" s="6">
        <v>87.742378310358632</v>
      </c>
      <c r="AI3603" s="3"/>
      <c r="AJ3603" s="3"/>
    </row>
    <row r="3604" spans="1:36" hidden="1" x14ac:dyDescent="0.2">
      <c r="A3604" s="1" t="str">
        <f t="shared" si="56"/>
        <v>MaldonMinorities - all other than White British</v>
      </c>
      <c r="B3604" s="3" t="s">
        <v>257</v>
      </c>
      <c r="C3604" s="3" t="s">
        <v>258</v>
      </c>
      <c r="D3604" s="3" t="s">
        <v>702</v>
      </c>
      <c r="E3604" s="5">
        <v>2618</v>
      </c>
      <c r="F3604" s="5">
        <v>0</v>
      </c>
      <c r="G3604" s="5">
        <v>0</v>
      </c>
      <c r="H3604" s="5">
        <v>0</v>
      </c>
      <c r="I3604" s="5">
        <v>0</v>
      </c>
      <c r="J3604" s="5">
        <v>0</v>
      </c>
      <c r="K3604" s="5">
        <v>517</v>
      </c>
      <c r="L3604" s="5">
        <v>0</v>
      </c>
      <c r="M3604" s="5">
        <v>0</v>
      </c>
      <c r="N3604" s="5">
        <v>0</v>
      </c>
      <c r="O3604" s="6">
        <v>0</v>
      </c>
      <c r="P3604" s="6">
        <v>0</v>
      </c>
      <c r="Q3604" s="6">
        <v>0</v>
      </c>
      <c r="R3604" s="6">
        <v>0</v>
      </c>
      <c r="S3604" s="6">
        <v>0</v>
      </c>
      <c r="T3604" s="6">
        <v>19.747899159663866</v>
      </c>
      <c r="U3604" s="6">
        <v>0</v>
      </c>
      <c r="V3604" s="6">
        <v>0</v>
      </c>
      <c r="W3604" s="6">
        <v>0</v>
      </c>
      <c r="X3604" s="5">
        <v>1060</v>
      </c>
      <c r="Y3604" s="5">
        <v>895</v>
      </c>
      <c r="Z3604" s="5">
        <v>42</v>
      </c>
      <c r="AA3604" s="5">
        <v>0</v>
      </c>
      <c r="AB3604" s="5">
        <v>0</v>
      </c>
      <c r="AC3604" s="5">
        <v>0</v>
      </c>
      <c r="AD3604" s="5">
        <v>1060</v>
      </c>
      <c r="AE3604" s="5">
        <v>895</v>
      </c>
      <c r="AF3604" s="5">
        <v>42</v>
      </c>
      <c r="AG3604" s="6">
        <v>4.6927374301675977</v>
      </c>
      <c r="AH3604" s="6">
        <v>84.433962264150949</v>
      </c>
      <c r="AI3604" s="3"/>
      <c r="AJ3604" s="3"/>
    </row>
    <row r="3605" spans="1:36" hidden="1" x14ac:dyDescent="0.2">
      <c r="A3605" s="1" t="str">
        <f t="shared" si="56"/>
        <v>MaldonWhite Irish</v>
      </c>
      <c r="B3605" s="3" t="s">
        <v>257</v>
      </c>
      <c r="C3605" s="3" t="s">
        <v>258</v>
      </c>
      <c r="D3605" s="3" t="s">
        <v>703</v>
      </c>
      <c r="E3605" s="5">
        <v>358</v>
      </c>
      <c r="F3605" s="5">
        <v>0</v>
      </c>
      <c r="G3605" s="5">
        <v>0</v>
      </c>
      <c r="H3605" s="5">
        <v>0</v>
      </c>
      <c r="I3605" s="5">
        <v>0</v>
      </c>
      <c r="J3605" s="5">
        <v>0</v>
      </c>
      <c r="K3605" s="5">
        <v>77</v>
      </c>
      <c r="L3605" s="5">
        <v>0</v>
      </c>
      <c r="M3605" s="5">
        <v>0</v>
      </c>
      <c r="N3605" s="5">
        <v>0</v>
      </c>
      <c r="O3605" s="6">
        <v>0</v>
      </c>
      <c r="P3605" s="6">
        <v>0</v>
      </c>
      <c r="Q3605" s="6">
        <v>0</v>
      </c>
      <c r="R3605" s="6">
        <v>0</v>
      </c>
      <c r="S3605" s="6">
        <v>0</v>
      </c>
      <c r="T3605" s="6">
        <v>21.508379888268156</v>
      </c>
      <c r="U3605" s="6">
        <v>0</v>
      </c>
      <c r="V3605" s="6">
        <v>0</v>
      </c>
      <c r="W3605" s="6">
        <v>0</v>
      </c>
      <c r="X3605" s="5">
        <v>115</v>
      </c>
      <c r="Y3605" s="5">
        <v>105</v>
      </c>
      <c r="Z3605" s="5">
        <v>5</v>
      </c>
      <c r="AA3605" s="5">
        <v>0</v>
      </c>
      <c r="AB3605" s="5">
        <v>0</v>
      </c>
      <c r="AC3605" s="5">
        <v>0</v>
      </c>
      <c r="AD3605" s="5">
        <v>115</v>
      </c>
      <c r="AE3605" s="5">
        <v>105</v>
      </c>
      <c r="AF3605" s="5">
        <v>5</v>
      </c>
      <c r="AG3605" s="6">
        <v>4.7619047619047619</v>
      </c>
      <c r="AH3605" s="6">
        <v>91.304347826086953</v>
      </c>
      <c r="AI3605" s="3"/>
      <c r="AJ3605" s="3"/>
    </row>
    <row r="3606" spans="1:36" hidden="1" x14ac:dyDescent="0.2">
      <c r="A3606" s="1" t="str">
        <f t="shared" si="56"/>
        <v>MaldonWhite Gyspy or Irish Traveller</v>
      </c>
      <c r="B3606" s="3" t="s">
        <v>257</v>
      </c>
      <c r="C3606" s="3" t="s">
        <v>258</v>
      </c>
      <c r="D3606" s="3" t="s">
        <v>704</v>
      </c>
      <c r="E3606" s="5">
        <v>201</v>
      </c>
      <c r="F3606" s="5">
        <v>0</v>
      </c>
      <c r="G3606" s="5">
        <v>0</v>
      </c>
      <c r="H3606" s="5">
        <v>0</v>
      </c>
      <c r="I3606" s="5">
        <v>0</v>
      </c>
      <c r="J3606" s="5">
        <v>0</v>
      </c>
      <c r="K3606" s="5">
        <v>85</v>
      </c>
      <c r="L3606" s="5">
        <v>0</v>
      </c>
      <c r="M3606" s="5">
        <v>0</v>
      </c>
      <c r="N3606" s="5">
        <v>0</v>
      </c>
      <c r="O3606" s="6">
        <v>0</v>
      </c>
      <c r="P3606" s="6">
        <v>0</v>
      </c>
      <c r="Q3606" s="6">
        <v>0</v>
      </c>
      <c r="R3606" s="6">
        <v>0</v>
      </c>
      <c r="S3606" s="6">
        <v>0</v>
      </c>
      <c r="T3606" s="6">
        <v>42.288557213930346</v>
      </c>
      <c r="U3606" s="6">
        <v>0</v>
      </c>
      <c r="V3606" s="6">
        <v>0</v>
      </c>
      <c r="W3606" s="6">
        <v>0</v>
      </c>
      <c r="X3606" s="5">
        <v>68</v>
      </c>
      <c r="Y3606" s="5">
        <v>34</v>
      </c>
      <c r="Z3606" s="5">
        <v>7</v>
      </c>
      <c r="AA3606" s="5">
        <v>0</v>
      </c>
      <c r="AB3606" s="5">
        <v>0</v>
      </c>
      <c r="AC3606" s="5">
        <v>0</v>
      </c>
      <c r="AD3606" s="5">
        <v>68</v>
      </c>
      <c r="AE3606" s="5">
        <v>34</v>
      </c>
      <c r="AF3606" s="5">
        <v>7</v>
      </c>
      <c r="AG3606" s="6">
        <v>20.588235294117649</v>
      </c>
      <c r="AH3606" s="6">
        <v>50</v>
      </c>
      <c r="AI3606" s="3"/>
      <c r="AJ3606" s="3"/>
    </row>
    <row r="3607" spans="1:36" hidden="1" x14ac:dyDescent="0.2">
      <c r="A3607" s="1" t="str">
        <f t="shared" si="56"/>
        <v>MaldonWhite Other</v>
      </c>
      <c r="B3607" s="3" t="s">
        <v>257</v>
      </c>
      <c r="C3607" s="3" t="s">
        <v>258</v>
      </c>
      <c r="D3607" s="3" t="s">
        <v>705</v>
      </c>
      <c r="E3607" s="5">
        <v>859</v>
      </c>
      <c r="F3607" s="5">
        <v>0</v>
      </c>
      <c r="G3607" s="5">
        <v>0</v>
      </c>
      <c r="H3607" s="5">
        <v>0</v>
      </c>
      <c r="I3607" s="5">
        <v>0</v>
      </c>
      <c r="J3607" s="5">
        <v>0</v>
      </c>
      <c r="K3607" s="5">
        <v>124</v>
      </c>
      <c r="L3607" s="5">
        <v>0</v>
      </c>
      <c r="M3607" s="5">
        <v>0</v>
      </c>
      <c r="N3607" s="5">
        <v>0</v>
      </c>
      <c r="O3607" s="6">
        <v>0</v>
      </c>
      <c r="P3607" s="6">
        <v>0</v>
      </c>
      <c r="Q3607" s="6">
        <v>0</v>
      </c>
      <c r="R3607" s="6">
        <v>0</v>
      </c>
      <c r="S3607" s="6">
        <v>0</v>
      </c>
      <c r="T3607" s="6">
        <v>14.435389988358557</v>
      </c>
      <c r="U3607" s="6">
        <v>0</v>
      </c>
      <c r="V3607" s="6">
        <v>0</v>
      </c>
      <c r="W3607" s="6">
        <v>0</v>
      </c>
      <c r="X3607" s="5">
        <v>441</v>
      </c>
      <c r="Y3607" s="5">
        <v>383</v>
      </c>
      <c r="Z3607" s="5">
        <v>18</v>
      </c>
      <c r="AA3607" s="5">
        <v>0</v>
      </c>
      <c r="AB3607" s="5">
        <v>0</v>
      </c>
      <c r="AC3607" s="5">
        <v>0</v>
      </c>
      <c r="AD3607" s="5">
        <v>441</v>
      </c>
      <c r="AE3607" s="5">
        <v>383</v>
      </c>
      <c r="AF3607" s="5">
        <v>18</v>
      </c>
      <c r="AG3607" s="6">
        <v>4.6997389033942563</v>
      </c>
      <c r="AH3607" s="6">
        <v>86.848072562358283</v>
      </c>
      <c r="AI3607" s="3"/>
      <c r="AJ3607" s="3"/>
    </row>
    <row r="3608" spans="1:36" hidden="1" x14ac:dyDescent="0.2">
      <c r="A3608" s="1" t="str">
        <f t="shared" si="56"/>
        <v>MaldonMixed White and Black Caribbean</v>
      </c>
      <c r="B3608" s="3" t="s">
        <v>257</v>
      </c>
      <c r="C3608" s="3" t="s">
        <v>258</v>
      </c>
      <c r="D3608" s="3" t="s">
        <v>706</v>
      </c>
      <c r="E3608" s="5">
        <v>152</v>
      </c>
      <c r="F3608" s="5">
        <v>0</v>
      </c>
      <c r="G3608" s="5">
        <v>0</v>
      </c>
      <c r="H3608" s="5">
        <v>0</v>
      </c>
      <c r="I3608" s="5">
        <v>0</v>
      </c>
      <c r="J3608" s="5">
        <v>0</v>
      </c>
      <c r="K3608" s="5">
        <v>31</v>
      </c>
      <c r="L3608" s="5">
        <v>0</v>
      </c>
      <c r="M3608" s="5">
        <v>0</v>
      </c>
      <c r="N3608" s="5">
        <v>0</v>
      </c>
      <c r="O3608" s="6">
        <v>0</v>
      </c>
      <c r="P3608" s="6">
        <v>0</v>
      </c>
      <c r="Q3608" s="6">
        <v>0</v>
      </c>
      <c r="R3608" s="6">
        <v>0</v>
      </c>
      <c r="S3608" s="6">
        <v>0</v>
      </c>
      <c r="T3608" s="6">
        <v>20.394736842105264</v>
      </c>
      <c r="U3608" s="6">
        <v>0</v>
      </c>
      <c r="V3608" s="6">
        <v>0</v>
      </c>
      <c r="W3608" s="6">
        <v>0</v>
      </c>
      <c r="X3608" s="5">
        <v>35</v>
      </c>
      <c r="Y3608" s="5">
        <v>30</v>
      </c>
      <c r="Z3608" s="5">
        <v>0</v>
      </c>
      <c r="AA3608" s="5">
        <v>0</v>
      </c>
      <c r="AB3608" s="5">
        <v>0</v>
      </c>
      <c r="AC3608" s="5">
        <v>0</v>
      </c>
      <c r="AD3608" s="5">
        <v>35</v>
      </c>
      <c r="AE3608" s="5">
        <v>30</v>
      </c>
      <c r="AF3608" s="5">
        <v>0</v>
      </c>
      <c r="AG3608" s="6">
        <v>0</v>
      </c>
      <c r="AH3608" s="6">
        <v>85.714285714285708</v>
      </c>
      <c r="AI3608" s="3"/>
      <c r="AJ3608" s="3"/>
    </row>
    <row r="3609" spans="1:36" hidden="1" x14ac:dyDescent="0.2">
      <c r="A3609" s="1" t="str">
        <f t="shared" si="56"/>
        <v>MaldonMixed White and Black African</v>
      </c>
      <c r="B3609" s="3" t="s">
        <v>257</v>
      </c>
      <c r="C3609" s="3" t="s">
        <v>258</v>
      </c>
      <c r="D3609" s="3" t="s">
        <v>707</v>
      </c>
      <c r="E3609" s="5">
        <v>56</v>
      </c>
      <c r="F3609" s="5">
        <v>0</v>
      </c>
      <c r="G3609" s="5">
        <v>0</v>
      </c>
      <c r="H3609" s="5">
        <v>0</v>
      </c>
      <c r="I3609" s="5">
        <v>0</v>
      </c>
      <c r="J3609" s="5">
        <v>0</v>
      </c>
      <c r="K3609" s="5">
        <v>9</v>
      </c>
      <c r="L3609" s="5">
        <v>0</v>
      </c>
      <c r="M3609" s="5">
        <v>0</v>
      </c>
      <c r="N3609" s="5">
        <v>0</v>
      </c>
      <c r="O3609" s="6">
        <v>0</v>
      </c>
      <c r="P3609" s="6">
        <v>0</v>
      </c>
      <c r="Q3609" s="6">
        <v>0</v>
      </c>
      <c r="R3609" s="6">
        <v>0</v>
      </c>
      <c r="S3609" s="6">
        <v>0</v>
      </c>
      <c r="T3609" s="6">
        <v>16.071428571428573</v>
      </c>
      <c r="U3609" s="6">
        <v>0</v>
      </c>
      <c r="V3609" s="6">
        <v>0</v>
      </c>
      <c r="W3609" s="6">
        <v>0</v>
      </c>
      <c r="X3609" s="5">
        <v>11</v>
      </c>
      <c r="Y3609" s="5">
        <v>8</v>
      </c>
      <c r="Z3609" s="5">
        <v>0</v>
      </c>
      <c r="AA3609" s="5">
        <v>0</v>
      </c>
      <c r="AB3609" s="5">
        <v>0</v>
      </c>
      <c r="AC3609" s="5">
        <v>0</v>
      </c>
      <c r="AD3609" s="5">
        <v>11</v>
      </c>
      <c r="AE3609" s="5">
        <v>8</v>
      </c>
      <c r="AF3609" s="5">
        <v>0</v>
      </c>
      <c r="AG3609" s="6">
        <v>0</v>
      </c>
      <c r="AH3609" s="6">
        <v>72.727272727272734</v>
      </c>
      <c r="AI3609" s="3"/>
      <c r="AJ3609" s="3"/>
    </row>
    <row r="3610" spans="1:36" hidden="1" x14ac:dyDescent="0.2">
      <c r="A3610" s="1" t="str">
        <f t="shared" si="56"/>
        <v>MaldonMixed White and Asian</v>
      </c>
      <c r="B3610" s="3" t="s">
        <v>257</v>
      </c>
      <c r="C3610" s="3" t="s">
        <v>258</v>
      </c>
      <c r="D3610" s="3" t="s">
        <v>708</v>
      </c>
      <c r="E3610" s="5">
        <v>174</v>
      </c>
      <c r="F3610" s="5">
        <v>0</v>
      </c>
      <c r="G3610" s="5">
        <v>0</v>
      </c>
      <c r="H3610" s="5">
        <v>0</v>
      </c>
      <c r="I3610" s="5">
        <v>0</v>
      </c>
      <c r="J3610" s="5">
        <v>0</v>
      </c>
      <c r="K3610" s="5">
        <v>30</v>
      </c>
      <c r="L3610" s="5">
        <v>0</v>
      </c>
      <c r="M3610" s="5">
        <v>0</v>
      </c>
      <c r="N3610" s="5">
        <v>0</v>
      </c>
      <c r="O3610" s="6">
        <v>0</v>
      </c>
      <c r="P3610" s="6">
        <v>0</v>
      </c>
      <c r="Q3610" s="6">
        <v>0</v>
      </c>
      <c r="R3610" s="6">
        <v>0</v>
      </c>
      <c r="S3610" s="6">
        <v>0</v>
      </c>
      <c r="T3610" s="6">
        <v>17.241379310344829</v>
      </c>
      <c r="U3610" s="6">
        <v>0</v>
      </c>
      <c r="V3610" s="6">
        <v>0</v>
      </c>
      <c r="W3610" s="6">
        <v>0</v>
      </c>
      <c r="X3610" s="5">
        <v>35</v>
      </c>
      <c r="Y3610" s="5">
        <v>32</v>
      </c>
      <c r="Z3610" s="5">
        <v>3</v>
      </c>
      <c r="AA3610" s="5">
        <v>0</v>
      </c>
      <c r="AB3610" s="5">
        <v>0</v>
      </c>
      <c r="AC3610" s="5">
        <v>0</v>
      </c>
      <c r="AD3610" s="5">
        <v>35</v>
      </c>
      <c r="AE3610" s="5">
        <v>32</v>
      </c>
      <c r="AF3610" s="5">
        <v>3</v>
      </c>
      <c r="AG3610" s="6">
        <v>9.375</v>
      </c>
      <c r="AH3610" s="6">
        <v>91.428571428571431</v>
      </c>
      <c r="AI3610" s="3"/>
      <c r="AJ3610" s="3"/>
    </row>
    <row r="3611" spans="1:36" hidden="1" x14ac:dyDescent="0.2">
      <c r="A3611" s="1" t="str">
        <f t="shared" si="56"/>
        <v>MaldonMixed Other</v>
      </c>
      <c r="B3611" s="3" t="s">
        <v>257</v>
      </c>
      <c r="C3611" s="3" t="s">
        <v>258</v>
      </c>
      <c r="D3611" s="3" t="s">
        <v>709</v>
      </c>
      <c r="E3611" s="5">
        <v>124</v>
      </c>
      <c r="F3611" s="5">
        <v>0</v>
      </c>
      <c r="G3611" s="5">
        <v>0</v>
      </c>
      <c r="H3611" s="5">
        <v>0</v>
      </c>
      <c r="I3611" s="5">
        <v>0</v>
      </c>
      <c r="J3611" s="5">
        <v>0</v>
      </c>
      <c r="K3611" s="5">
        <v>31</v>
      </c>
      <c r="L3611" s="5">
        <v>0</v>
      </c>
      <c r="M3611" s="5">
        <v>0</v>
      </c>
      <c r="N3611" s="5">
        <v>0</v>
      </c>
      <c r="O3611" s="6">
        <v>0</v>
      </c>
      <c r="P3611" s="6">
        <v>0</v>
      </c>
      <c r="Q3611" s="6">
        <v>0</v>
      </c>
      <c r="R3611" s="6">
        <v>0</v>
      </c>
      <c r="S3611" s="6">
        <v>0</v>
      </c>
      <c r="T3611" s="6">
        <v>25</v>
      </c>
      <c r="U3611" s="6">
        <v>0</v>
      </c>
      <c r="V3611" s="6">
        <v>0</v>
      </c>
      <c r="W3611" s="6">
        <v>0</v>
      </c>
      <c r="X3611" s="5">
        <v>30</v>
      </c>
      <c r="Y3611" s="5">
        <v>23</v>
      </c>
      <c r="Z3611" s="5">
        <v>2</v>
      </c>
      <c r="AA3611" s="5">
        <v>0</v>
      </c>
      <c r="AB3611" s="5">
        <v>0</v>
      </c>
      <c r="AC3611" s="5">
        <v>0</v>
      </c>
      <c r="AD3611" s="5">
        <v>30</v>
      </c>
      <c r="AE3611" s="5">
        <v>23</v>
      </c>
      <c r="AF3611" s="5">
        <v>2</v>
      </c>
      <c r="AG3611" s="6">
        <v>8.695652173913043</v>
      </c>
      <c r="AH3611" s="6">
        <v>76.666666666666671</v>
      </c>
      <c r="AI3611" s="3"/>
      <c r="AJ3611" s="3"/>
    </row>
    <row r="3612" spans="1:36" hidden="1" x14ac:dyDescent="0.2">
      <c r="A3612" s="1" t="str">
        <f t="shared" si="56"/>
        <v>MaldonIndian</v>
      </c>
      <c r="B3612" s="3" t="s">
        <v>257</v>
      </c>
      <c r="C3612" s="3" t="s">
        <v>258</v>
      </c>
      <c r="D3612" s="3" t="s">
        <v>710</v>
      </c>
      <c r="E3612" s="5">
        <v>117</v>
      </c>
      <c r="F3612" s="5">
        <v>0</v>
      </c>
      <c r="G3612" s="5">
        <v>0</v>
      </c>
      <c r="H3612" s="5">
        <v>0</v>
      </c>
      <c r="I3612" s="5">
        <v>0</v>
      </c>
      <c r="J3612" s="5">
        <v>0</v>
      </c>
      <c r="K3612" s="5">
        <v>24</v>
      </c>
      <c r="L3612" s="5">
        <v>0</v>
      </c>
      <c r="M3612" s="5">
        <v>0</v>
      </c>
      <c r="N3612" s="5">
        <v>0</v>
      </c>
      <c r="O3612" s="6">
        <v>0</v>
      </c>
      <c r="P3612" s="6">
        <v>0</v>
      </c>
      <c r="Q3612" s="6">
        <v>0</v>
      </c>
      <c r="R3612" s="6">
        <v>0</v>
      </c>
      <c r="S3612" s="6">
        <v>0</v>
      </c>
      <c r="T3612" s="6">
        <v>20.512820512820515</v>
      </c>
      <c r="U3612" s="6">
        <v>0</v>
      </c>
      <c r="V3612" s="6">
        <v>0</v>
      </c>
      <c r="W3612" s="6">
        <v>0</v>
      </c>
      <c r="X3612" s="5">
        <v>56</v>
      </c>
      <c r="Y3612" s="5">
        <v>53</v>
      </c>
      <c r="Z3612" s="5">
        <v>0</v>
      </c>
      <c r="AA3612" s="5">
        <v>0</v>
      </c>
      <c r="AB3612" s="5">
        <v>0</v>
      </c>
      <c r="AC3612" s="5">
        <v>0</v>
      </c>
      <c r="AD3612" s="5">
        <v>56</v>
      </c>
      <c r="AE3612" s="5">
        <v>53</v>
      </c>
      <c r="AF3612" s="5">
        <v>0</v>
      </c>
      <c r="AG3612" s="6">
        <v>0</v>
      </c>
      <c r="AH3612" s="6">
        <v>94.642857142857139</v>
      </c>
      <c r="AI3612" s="3"/>
      <c r="AJ3612" s="3"/>
    </row>
    <row r="3613" spans="1:36" hidden="1" x14ac:dyDescent="0.2">
      <c r="A3613" s="1" t="str">
        <f t="shared" si="56"/>
        <v>MaldonPakistani</v>
      </c>
      <c r="B3613" s="3" t="s">
        <v>257</v>
      </c>
      <c r="C3613" s="3" t="s">
        <v>258</v>
      </c>
      <c r="D3613" s="3" t="s">
        <v>711</v>
      </c>
      <c r="E3613" s="5">
        <v>7</v>
      </c>
      <c r="F3613" s="5">
        <v>0</v>
      </c>
      <c r="G3613" s="5">
        <v>0</v>
      </c>
      <c r="H3613" s="5">
        <v>0</v>
      </c>
      <c r="I3613" s="5">
        <v>0</v>
      </c>
      <c r="J3613" s="5">
        <v>0</v>
      </c>
      <c r="K3613" s="5">
        <v>0</v>
      </c>
      <c r="L3613" s="5">
        <v>0</v>
      </c>
      <c r="M3613" s="5">
        <v>0</v>
      </c>
      <c r="N3613" s="5">
        <v>0</v>
      </c>
      <c r="O3613" s="6">
        <v>0</v>
      </c>
      <c r="P3613" s="6">
        <v>0</v>
      </c>
      <c r="Q3613" s="6">
        <v>0</v>
      </c>
      <c r="R3613" s="6">
        <v>0</v>
      </c>
      <c r="S3613" s="6">
        <v>0</v>
      </c>
      <c r="T3613" s="6">
        <v>0</v>
      </c>
      <c r="U3613" s="6">
        <v>0</v>
      </c>
      <c r="V3613" s="6">
        <v>0</v>
      </c>
      <c r="W3613" s="6">
        <v>0</v>
      </c>
      <c r="X3613" s="5">
        <v>3</v>
      </c>
      <c r="Y3613" s="5">
        <v>3</v>
      </c>
      <c r="Z3613" s="5">
        <v>0</v>
      </c>
      <c r="AA3613" s="5">
        <v>0</v>
      </c>
      <c r="AB3613" s="5">
        <v>0</v>
      </c>
      <c r="AC3613" s="5">
        <v>0</v>
      </c>
      <c r="AD3613" s="5">
        <v>3</v>
      </c>
      <c r="AE3613" s="5">
        <v>3</v>
      </c>
      <c r="AF3613" s="5">
        <v>0</v>
      </c>
      <c r="AG3613" s="6">
        <v>0</v>
      </c>
      <c r="AH3613" s="6">
        <v>100</v>
      </c>
      <c r="AI3613" s="3"/>
      <c r="AJ3613" s="3"/>
    </row>
    <row r="3614" spans="1:36" hidden="1" x14ac:dyDescent="0.2">
      <c r="A3614" s="1" t="str">
        <f t="shared" si="56"/>
        <v>MaldonBangladeshi</v>
      </c>
      <c r="B3614" s="3" t="s">
        <v>257</v>
      </c>
      <c r="C3614" s="3" t="s">
        <v>258</v>
      </c>
      <c r="D3614" s="3" t="s">
        <v>712</v>
      </c>
      <c r="E3614" s="5">
        <v>90</v>
      </c>
      <c r="F3614" s="5">
        <v>0</v>
      </c>
      <c r="G3614" s="5">
        <v>0</v>
      </c>
      <c r="H3614" s="5">
        <v>0</v>
      </c>
      <c r="I3614" s="5">
        <v>0</v>
      </c>
      <c r="J3614" s="5">
        <v>0</v>
      </c>
      <c r="K3614" s="5">
        <v>8</v>
      </c>
      <c r="L3614" s="5">
        <v>0</v>
      </c>
      <c r="M3614" s="5">
        <v>0</v>
      </c>
      <c r="N3614" s="5">
        <v>0</v>
      </c>
      <c r="O3614" s="6">
        <v>0</v>
      </c>
      <c r="P3614" s="6">
        <v>0</v>
      </c>
      <c r="Q3614" s="6">
        <v>0</v>
      </c>
      <c r="R3614" s="6">
        <v>0</v>
      </c>
      <c r="S3614" s="6">
        <v>0</v>
      </c>
      <c r="T3614" s="6">
        <v>8.8888888888888893</v>
      </c>
      <c r="U3614" s="6">
        <v>0</v>
      </c>
      <c r="V3614" s="6">
        <v>0</v>
      </c>
      <c r="W3614" s="6">
        <v>0</v>
      </c>
      <c r="X3614" s="5">
        <v>38</v>
      </c>
      <c r="Y3614" s="5">
        <v>26</v>
      </c>
      <c r="Z3614" s="5">
        <v>0</v>
      </c>
      <c r="AA3614" s="5">
        <v>0</v>
      </c>
      <c r="AB3614" s="5">
        <v>0</v>
      </c>
      <c r="AC3614" s="5">
        <v>0</v>
      </c>
      <c r="AD3614" s="5">
        <v>38</v>
      </c>
      <c r="AE3614" s="5">
        <v>26</v>
      </c>
      <c r="AF3614" s="5">
        <v>0</v>
      </c>
      <c r="AG3614" s="6">
        <v>0</v>
      </c>
      <c r="AH3614" s="6">
        <v>68.421052631578945</v>
      </c>
      <c r="AI3614" s="3"/>
      <c r="AJ3614" s="3"/>
    </row>
    <row r="3615" spans="1:36" hidden="1" x14ac:dyDescent="0.2">
      <c r="A3615" s="1" t="str">
        <f t="shared" si="56"/>
        <v>MaldonChinese</v>
      </c>
      <c r="B3615" s="3" t="s">
        <v>257</v>
      </c>
      <c r="C3615" s="3" t="s">
        <v>258</v>
      </c>
      <c r="D3615" s="3" t="s">
        <v>713</v>
      </c>
      <c r="E3615" s="5">
        <v>104</v>
      </c>
      <c r="F3615" s="5">
        <v>0</v>
      </c>
      <c r="G3615" s="5">
        <v>0</v>
      </c>
      <c r="H3615" s="5">
        <v>0</v>
      </c>
      <c r="I3615" s="5">
        <v>0</v>
      </c>
      <c r="J3615" s="5">
        <v>0</v>
      </c>
      <c r="K3615" s="5">
        <v>17</v>
      </c>
      <c r="L3615" s="5">
        <v>0</v>
      </c>
      <c r="M3615" s="5">
        <v>0</v>
      </c>
      <c r="N3615" s="5">
        <v>0</v>
      </c>
      <c r="O3615" s="6">
        <v>0</v>
      </c>
      <c r="P3615" s="6">
        <v>0</v>
      </c>
      <c r="Q3615" s="6">
        <v>0</v>
      </c>
      <c r="R3615" s="6">
        <v>0</v>
      </c>
      <c r="S3615" s="6">
        <v>0</v>
      </c>
      <c r="T3615" s="6">
        <v>16.346153846153847</v>
      </c>
      <c r="U3615" s="6">
        <v>0</v>
      </c>
      <c r="V3615" s="6">
        <v>0</v>
      </c>
      <c r="W3615" s="6">
        <v>0</v>
      </c>
      <c r="X3615" s="5">
        <v>39</v>
      </c>
      <c r="Y3615" s="5">
        <v>33</v>
      </c>
      <c r="Z3615" s="5">
        <v>0</v>
      </c>
      <c r="AA3615" s="5">
        <v>0</v>
      </c>
      <c r="AB3615" s="5">
        <v>0</v>
      </c>
      <c r="AC3615" s="5">
        <v>0</v>
      </c>
      <c r="AD3615" s="5">
        <v>39</v>
      </c>
      <c r="AE3615" s="5">
        <v>33</v>
      </c>
      <c r="AF3615" s="5">
        <v>0</v>
      </c>
      <c r="AG3615" s="6">
        <v>0</v>
      </c>
      <c r="AH3615" s="6">
        <v>84.615384615384613</v>
      </c>
      <c r="AI3615" s="3"/>
      <c r="AJ3615" s="3"/>
    </row>
    <row r="3616" spans="1:36" hidden="1" x14ac:dyDescent="0.2">
      <c r="A3616" s="1" t="str">
        <f t="shared" si="56"/>
        <v>MaldonAsian Other</v>
      </c>
      <c r="B3616" s="3" t="s">
        <v>257</v>
      </c>
      <c r="C3616" s="3" t="s">
        <v>258</v>
      </c>
      <c r="D3616" s="3" t="s">
        <v>714</v>
      </c>
      <c r="E3616" s="5">
        <v>166</v>
      </c>
      <c r="F3616" s="5">
        <v>0</v>
      </c>
      <c r="G3616" s="5">
        <v>0</v>
      </c>
      <c r="H3616" s="5">
        <v>0</v>
      </c>
      <c r="I3616" s="5">
        <v>0</v>
      </c>
      <c r="J3616" s="5">
        <v>0</v>
      </c>
      <c r="K3616" s="5">
        <v>28</v>
      </c>
      <c r="L3616" s="5">
        <v>0</v>
      </c>
      <c r="M3616" s="5">
        <v>0</v>
      </c>
      <c r="N3616" s="5">
        <v>0</v>
      </c>
      <c r="O3616" s="6">
        <v>0</v>
      </c>
      <c r="P3616" s="6">
        <v>0</v>
      </c>
      <c r="Q3616" s="6">
        <v>0</v>
      </c>
      <c r="R3616" s="6">
        <v>0</v>
      </c>
      <c r="S3616" s="6">
        <v>0</v>
      </c>
      <c r="T3616" s="6">
        <v>16.867469879518072</v>
      </c>
      <c r="U3616" s="6">
        <v>0</v>
      </c>
      <c r="V3616" s="6">
        <v>0</v>
      </c>
      <c r="W3616" s="6">
        <v>0</v>
      </c>
      <c r="X3616" s="5">
        <v>79</v>
      </c>
      <c r="Y3616" s="5">
        <v>67</v>
      </c>
      <c r="Z3616" s="5">
        <v>2</v>
      </c>
      <c r="AA3616" s="5">
        <v>0</v>
      </c>
      <c r="AB3616" s="5">
        <v>0</v>
      </c>
      <c r="AC3616" s="5">
        <v>0</v>
      </c>
      <c r="AD3616" s="5">
        <v>79</v>
      </c>
      <c r="AE3616" s="5">
        <v>67</v>
      </c>
      <c r="AF3616" s="5">
        <v>2</v>
      </c>
      <c r="AG3616" s="6">
        <v>2.9850746268656718</v>
      </c>
      <c r="AH3616" s="6">
        <v>84.810126582278485</v>
      </c>
      <c r="AI3616" s="3"/>
      <c r="AJ3616" s="3"/>
    </row>
    <row r="3617" spans="1:36" hidden="1" x14ac:dyDescent="0.2">
      <c r="A3617" s="1" t="str">
        <f t="shared" si="56"/>
        <v>MaldonBlack African</v>
      </c>
      <c r="B3617" s="3" t="s">
        <v>257</v>
      </c>
      <c r="C3617" s="3" t="s">
        <v>258</v>
      </c>
      <c r="D3617" s="3" t="s">
        <v>715</v>
      </c>
      <c r="E3617" s="5">
        <v>59</v>
      </c>
      <c r="F3617" s="5">
        <v>0</v>
      </c>
      <c r="G3617" s="5">
        <v>0</v>
      </c>
      <c r="H3617" s="5">
        <v>0</v>
      </c>
      <c r="I3617" s="5">
        <v>0</v>
      </c>
      <c r="J3617" s="5">
        <v>0</v>
      </c>
      <c r="K3617" s="5">
        <v>25</v>
      </c>
      <c r="L3617" s="5">
        <v>0</v>
      </c>
      <c r="M3617" s="5">
        <v>0</v>
      </c>
      <c r="N3617" s="5">
        <v>0</v>
      </c>
      <c r="O3617" s="6">
        <v>0</v>
      </c>
      <c r="P3617" s="6">
        <v>0</v>
      </c>
      <c r="Q3617" s="6">
        <v>0</v>
      </c>
      <c r="R3617" s="6">
        <v>0</v>
      </c>
      <c r="S3617" s="6">
        <v>0</v>
      </c>
      <c r="T3617" s="6">
        <v>42.372881355932201</v>
      </c>
      <c r="U3617" s="6">
        <v>0</v>
      </c>
      <c r="V3617" s="6">
        <v>0</v>
      </c>
      <c r="W3617" s="6">
        <v>0</v>
      </c>
      <c r="X3617" s="5">
        <v>36</v>
      </c>
      <c r="Y3617" s="5">
        <v>34</v>
      </c>
      <c r="Z3617" s="5">
        <v>2</v>
      </c>
      <c r="AA3617" s="5">
        <v>0</v>
      </c>
      <c r="AB3617" s="5">
        <v>0</v>
      </c>
      <c r="AC3617" s="5">
        <v>0</v>
      </c>
      <c r="AD3617" s="5">
        <v>36</v>
      </c>
      <c r="AE3617" s="5">
        <v>34</v>
      </c>
      <c r="AF3617" s="5">
        <v>2</v>
      </c>
      <c r="AG3617" s="6">
        <v>5.882352941176471</v>
      </c>
      <c r="AH3617" s="6">
        <v>94.444444444444443</v>
      </c>
      <c r="AI3617" s="3"/>
      <c r="AJ3617" s="3"/>
    </row>
    <row r="3618" spans="1:36" hidden="1" x14ac:dyDescent="0.2">
      <c r="A3618" s="1" t="str">
        <f t="shared" si="56"/>
        <v>MaldonBlack Caribbean</v>
      </c>
      <c r="B3618" s="3" t="s">
        <v>257</v>
      </c>
      <c r="C3618" s="3" t="s">
        <v>258</v>
      </c>
      <c r="D3618" s="3" t="s">
        <v>716</v>
      </c>
      <c r="E3618" s="5">
        <v>61</v>
      </c>
      <c r="F3618" s="5">
        <v>0</v>
      </c>
      <c r="G3618" s="5">
        <v>0</v>
      </c>
      <c r="H3618" s="5">
        <v>0</v>
      </c>
      <c r="I3618" s="5">
        <v>0</v>
      </c>
      <c r="J3618" s="5">
        <v>0</v>
      </c>
      <c r="K3618" s="5">
        <v>10</v>
      </c>
      <c r="L3618" s="5">
        <v>0</v>
      </c>
      <c r="M3618" s="5">
        <v>0</v>
      </c>
      <c r="N3618" s="5">
        <v>0</v>
      </c>
      <c r="O3618" s="6">
        <v>0</v>
      </c>
      <c r="P3618" s="6">
        <v>0</v>
      </c>
      <c r="Q3618" s="6">
        <v>0</v>
      </c>
      <c r="R3618" s="6">
        <v>0</v>
      </c>
      <c r="S3618" s="6">
        <v>0</v>
      </c>
      <c r="T3618" s="6">
        <v>16.393442622950818</v>
      </c>
      <c r="U3618" s="6">
        <v>0</v>
      </c>
      <c r="V3618" s="6">
        <v>0</v>
      </c>
      <c r="W3618" s="6">
        <v>0</v>
      </c>
      <c r="X3618" s="5">
        <v>26</v>
      </c>
      <c r="Y3618" s="5">
        <v>24</v>
      </c>
      <c r="Z3618" s="5">
        <v>1</v>
      </c>
      <c r="AA3618" s="5">
        <v>0</v>
      </c>
      <c r="AB3618" s="5">
        <v>0</v>
      </c>
      <c r="AC3618" s="5">
        <v>0</v>
      </c>
      <c r="AD3618" s="5">
        <v>26</v>
      </c>
      <c r="AE3618" s="5">
        <v>24</v>
      </c>
      <c r="AF3618" s="5">
        <v>1</v>
      </c>
      <c r="AG3618" s="6">
        <v>4.166666666666667</v>
      </c>
      <c r="AH3618" s="6">
        <v>92.307692307692307</v>
      </c>
      <c r="AI3618" s="3"/>
      <c r="AJ3618" s="3"/>
    </row>
    <row r="3619" spans="1:36" hidden="1" x14ac:dyDescent="0.2">
      <c r="A3619" s="1" t="str">
        <f t="shared" si="56"/>
        <v>MaldonBlack Other</v>
      </c>
      <c r="B3619" s="3" t="s">
        <v>257</v>
      </c>
      <c r="C3619" s="3" t="s">
        <v>258</v>
      </c>
      <c r="D3619" s="3" t="s">
        <v>717</v>
      </c>
      <c r="E3619" s="5">
        <v>30</v>
      </c>
      <c r="F3619" s="5">
        <v>0</v>
      </c>
      <c r="G3619" s="5">
        <v>0</v>
      </c>
      <c r="H3619" s="5">
        <v>0</v>
      </c>
      <c r="I3619" s="5">
        <v>0</v>
      </c>
      <c r="J3619" s="5">
        <v>0</v>
      </c>
      <c r="K3619" s="5">
        <v>4</v>
      </c>
      <c r="L3619" s="5">
        <v>0</v>
      </c>
      <c r="M3619" s="5">
        <v>0</v>
      </c>
      <c r="N3619" s="5">
        <v>0</v>
      </c>
      <c r="O3619" s="6">
        <v>0</v>
      </c>
      <c r="P3619" s="6">
        <v>0</v>
      </c>
      <c r="Q3619" s="6">
        <v>0</v>
      </c>
      <c r="R3619" s="6">
        <v>0</v>
      </c>
      <c r="S3619" s="6">
        <v>0</v>
      </c>
      <c r="T3619" s="6">
        <v>13.333333333333334</v>
      </c>
      <c r="U3619" s="6">
        <v>0</v>
      </c>
      <c r="V3619" s="6">
        <v>0</v>
      </c>
      <c r="W3619" s="6">
        <v>0</v>
      </c>
      <c r="X3619" s="5">
        <v>15</v>
      </c>
      <c r="Y3619" s="5">
        <v>14</v>
      </c>
      <c r="Z3619" s="5">
        <v>1</v>
      </c>
      <c r="AA3619" s="5">
        <v>0</v>
      </c>
      <c r="AB3619" s="5">
        <v>0</v>
      </c>
      <c r="AC3619" s="5">
        <v>0</v>
      </c>
      <c r="AD3619" s="5">
        <v>15</v>
      </c>
      <c r="AE3619" s="5">
        <v>14</v>
      </c>
      <c r="AF3619" s="5">
        <v>1</v>
      </c>
      <c r="AG3619" s="6">
        <v>7.1428571428571432</v>
      </c>
      <c r="AH3619" s="6">
        <v>93.333333333333329</v>
      </c>
      <c r="AI3619" s="3"/>
      <c r="AJ3619" s="3"/>
    </row>
    <row r="3620" spans="1:36" hidden="1" x14ac:dyDescent="0.2">
      <c r="A3620" s="1" t="str">
        <f t="shared" si="56"/>
        <v>MaldonArab</v>
      </c>
      <c r="B3620" s="3" t="s">
        <v>257</v>
      </c>
      <c r="C3620" s="3" t="s">
        <v>258</v>
      </c>
      <c r="D3620" s="3" t="s">
        <v>699</v>
      </c>
      <c r="E3620" s="5">
        <v>8</v>
      </c>
      <c r="F3620" s="5">
        <v>0</v>
      </c>
      <c r="G3620" s="5">
        <v>0</v>
      </c>
      <c r="H3620" s="5">
        <v>0</v>
      </c>
      <c r="I3620" s="5">
        <v>0</v>
      </c>
      <c r="J3620" s="5">
        <v>0</v>
      </c>
      <c r="K3620" s="5">
        <v>1</v>
      </c>
      <c r="L3620" s="5">
        <v>0</v>
      </c>
      <c r="M3620" s="5">
        <v>0</v>
      </c>
      <c r="N3620" s="5">
        <v>0</v>
      </c>
      <c r="O3620" s="6">
        <v>0</v>
      </c>
      <c r="P3620" s="6">
        <v>0</v>
      </c>
      <c r="Q3620" s="6">
        <v>0</v>
      </c>
      <c r="R3620" s="6">
        <v>0</v>
      </c>
      <c r="S3620" s="6">
        <v>0</v>
      </c>
      <c r="T3620" s="6">
        <v>12.5</v>
      </c>
      <c r="U3620" s="6">
        <v>0</v>
      </c>
      <c r="V3620" s="6">
        <v>0</v>
      </c>
      <c r="W3620" s="6">
        <v>0</v>
      </c>
      <c r="X3620" s="5">
        <v>3</v>
      </c>
      <c r="Y3620" s="5">
        <v>3</v>
      </c>
      <c r="Z3620" s="5">
        <v>1</v>
      </c>
      <c r="AA3620" s="5">
        <v>0</v>
      </c>
      <c r="AB3620" s="5">
        <v>0</v>
      </c>
      <c r="AC3620" s="5">
        <v>0</v>
      </c>
      <c r="AD3620" s="5">
        <v>3</v>
      </c>
      <c r="AE3620" s="5">
        <v>3</v>
      </c>
      <c r="AF3620" s="5">
        <v>1</v>
      </c>
      <c r="AG3620" s="6">
        <v>33.333333333333336</v>
      </c>
      <c r="AH3620" s="6">
        <v>100</v>
      </c>
      <c r="AI3620" s="3"/>
      <c r="AJ3620" s="3"/>
    </row>
    <row r="3621" spans="1:36" hidden="1" x14ac:dyDescent="0.2">
      <c r="A3621" s="1" t="str">
        <f t="shared" si="56"/>
        <v>MaldonOther</v>
      </c>
      <c r="B3621" s="3" t="s">
        <v>257</v>
      </c>
      <c r="C3621" s="3" t="s">
        <v>258</v>
      </c>
      <c r="D3621" s="3" t="s">
        <v>718</v>
      </c>
      <c r="E3621" s="5">
        <v>52</v>
      </c>
      <c r="F3621" s="5">
        <v>0</v>
      </c>
      <c r="G3621" s="5">
        <v>0</v>
      </c>
      <c r="H3621" s="5">
        <v>0</v>
      </c>
      <c r="I3621" s="5">
        <v>0</v>
      </c>
      <c r="J3621" s="5">
        <v>0</v>
      </c>
      <c r="K3621" s="5">
        <v>13</v>
      </c>
      <c r="L3621" s="5">
        <v>0</v>
      </c>
      <c r="M3621" s="5">
        <v>0</v>
      </c>
      <c r="N3621" s="5">
        <v>0</v>
      </c>
      <c r="O3621" s="6">
        <v>0</v>
      </c>
      <c r="P3621" s="6">
        <v>0</v>
      </c>
      <c r="Q3621" s="6">
        <v>0</v>
      </c>
      <c r="R3621" s="6">
        <v>0</v>
      </c>
      <c r="S3621" s="6">
        <v>0</v>
      </c>
      <c r="T3621" s="6">
        <v>25</v>
      </c>
      <c r="U3621" s="6">
        <v>0</v>
      </c>
      <c r="V3621" s="6">
        <v>0</v>
      </c>
      <c r="W3621" s="6">
        <v>0</v>
      </c>
      <c r="X3621" s="5">
        <v>30</v>
      </c>
      <c r="Y3621" s="5">
        <v>23</v>
      </c>
      <c r="Z3621" s="5">
        <v>0</v>
      </c>
      <c r="AA3621" s="5">
        <v>0</v>
      </c>
      <c r="AB3621" s="5">
        <v>0</v>
      </c>
      <c r="AC3621" s="5">
        <v>0</v>
      </c>
      <c r="AD3621" s="5">
        <v>30</v>
      </c>
      <c r="AE3621" s="5">
        <v>23</v>
      </c>
      <c r="AF3621" s="5">
        <v>0</v>
      </c>
      <c r="AG3621" s="6">
        <v>0</v>
      </c>
      <c r="AH3621" s="6">
        <v>76.666666666666671</v>
      </c>
      <c r="AI3621" s="3"/>
      <c r="AJ3621" s="3"/>
    </row>
    <row r="3622" spans="1:36" x14ac:dyDescent="0.2">
      <c r="A3622" s="1" t="str">
        <f t="shared" si="56"/>
        <v>Malvern HillsAll people</v>
      </c>
      <c r="B3622" s="3" t="s">
        <v>549</v>
      </c>
      <c r="C3622" s="3" t="s">
        <v>550</v>
      </c>
      <c r="D3622" s="3" t="s">
        <v>700</v>
      </c>
      <c r="E3622" s="5">
        <v>74631</v>
      </c>
      <c r="F3622" s="5">
        <v>1608</v>
      </c>
      <c r="G3622" s="5">
        <v>1608</v>
      </c>
      <c r="H3622" s="5">
        <v>1608</v>
      </c>
      <c r="I3622" s="5">
        <v>1608</v>
      </c>
      <c r="J3622" s="5">
        <v>1608</v>
      </c>
      <c r="K3622" s="5">
        <v>22120</v>
      </c>
      <c r="L3622" s="5">
        <v>0</v>
      </c>
      <c r="M3622" s="5">
        <v>0</v>
      </c>
      <c r="N3622" s="5">
        <v>0</v>
      </c>
      <c r="O3622" s="6">
        <v>2.1546006351248139</v>
      </c>
      <c r="P3622" s="6">
        <v>2.1546006351248139</v>
      </c>
      <c r="Q3622" s="6">
        <v>2.1546006351248139</v>
      </c>
      <c r="R3622" s="6">
        <v>2.1546006351248139</v>
      </c>
      <c r="S3622" s="6">
        <v>2.1546006351248139</v>
      </c>
      <c r="T3622" s="6">
        <v>29.63915799064732</v>
      </c>
      <c r="U3622" s="6">
        <v>0</v>
      </c>
      <c r="V3622" s="6">
        <v>0</v>
      </c>
      <c r="W3622" s="6">
        <v>0</v>
      </c>
      <c r="X3622" s="5">
        <v>20140</v>
      </c>
      <c r="Y3622" s="5">
        <v>17832</v>
      </c>
      <c r="Z3622" s="5">
        <v>775</v>
      </c>
      <c r="AA3622" s="5">
        <v>0</v>
      </c>
      <c r="AB3622" s="5">
        <v>0</v>
      </c>
      <c r="AC3622" s="5">
        <v>0</v>
      </c>
      <c r="AD3622" s="5">
        <v>20140</v>
      </c>
      <c r="AE3622" s="5">
        <v>17832</v>
      </c>
      <c r="AF3622" s="5">
        <v>775</v>
      </c>
      <c r="AG3622" s="6">
        <v>4.3461193360251231</v>
      </c>
      <c r="AH3622" s="6">
        <v>88.540218470705071</v>
      </c>
      <c r="AI3622" s="3"/>
      <c r="AJ3622" s="3"/>
    </row>
    <row r="3623" spans="1:36" hidden="1" x14ac:dyDescent="0.2">
      <c r="A3623" s="1" t="str">
        <f t="shared" si="56"/>
        <v>Malvern HillsWhite British</v>
      </c>
      <c r="B3623" s="3" t="s">
        <v>549</v>
      </c>
      <c r="C3623" s="3" t="s">
        <v>550</v>
      </c>
      <c r="D3623" s="3" t="s">
        <v>701</v>
      </c>
      <c r="E3623" s="5">
        <v>71019</v>
      </c>
      <c r="F3623" s="5">
        <v>1521</v>
      </c>
      <c r="G3623" s="5">
        <v>1521</v>
      </c>
      <c r="H3623" s="5">
        <v>1521</v>
      </c>
      <c r="I3623" s="5">
        <v>1521</v>
      </c>
      <c r="J3623" s="5">
        <v>1521</v>
      </c>
      <c r="K3623" s="5">
        <v>21382</v>
      </c>
      <c r="L3623" s="5">
        <v>0</v>
      </c>
      <c r="M3623" s="5">
        <v>0</v>
      </c>
      <c r="N3623" s="5">
        <v>0</v>
      </c>
      <c r="O3623" s="6">
        <v>2.1416803953871497</v>
      </c>
      <c r="P3623" s="6">
        <v>2.1416803953871497</v>
      </c>
      <c r="Q3623" s="6">
        <v>2.1416803953871497</v>
      </c>
      <c r="R3623" s="6">
        <v>2.1416803953871497</v>
      </c>
      <c r="S3623" s="6">
        <v>2.1416803953871497</v>
      </c>
      <c r="T3623" s="6">
        <v>30.107436038243286</v>
      </c>
      <c r="U3623" s="6">
        <v>0</v>
      </c>
      <c r="V3623" s="6">
        <v>0</v>
      </c>
      <c r="W3623" s="6">
        <v>0</v>
      </c>
      <c r="X3623" s="5">
        <v>18947</v>
      </c>
      <c r="Y3623" s="5">
        <v>16813</v>
      </c>
      <c r="Z3623" s="5">
        <v>719</v>
      </c>
      <c r="AA3623" s="5">
        <v>0</v>
      </c>
      <c r="AB3623" s="5">
        <v>0</v>
      </c>
      <c r="AC3623" s="5">
        <v>0</v>
      </c>
      <c r="AD3623" s="5">
        <v>18947</v>
      </c>
      <c r="AE3623" s="5">
        <v>16813</v>
      </c>
      <c r="AF3623" s="5">
        <v>719</v>
      </c>
      <c r="AG3623" s="6">
        <v>4.27645274489978</v>
      </c>
      <c r="AH3623" s="6">
        <v>88.737003219507045</v>
      </c>
      <c r="AI3623" s="3"/>
      <c r="AJ3623" s="3"/>
    </row>
    <row r="3624" spans="1:36" hidden="1" x14ac:dyDescent="0.2">
      <c r="A3624" s="1" t="str">
        <f t="shared" si="56"/>
        <v>Malvern HillsMinorities - all other than White British</v>
      </c>
      <c r="B3624" s="3" t="s">
        <v>549</v>
      </c>
      <c r="C3624" s="3" t="s">
        <v>550</v>
      </c>
      <c r="D3624" s="3" t="s">
        <v>702</v>
      </c>
      <c r="E3624" s="5">
        <v>3612</v>
      </c>
      <c r="F3624" s="5">
        <v>87</v>
      </c>
      <c r="G3624" s="5">
        <v>87</v>
      </c>
      <c r="H3624" s="5">
        <v>87</v>
      </c>
      <c r="I3624" s="5">
        <v>87</v>
      </c>
      <c r="J3624" s="5">
        <v>87</v>
      </c>
      <c r="K3624" s="5">
        <v>738</v>
      </c>
      <c r="L3624" s="5">
        <v>0</v>
      </c>
      <c r="M3624" s="5">
        <v>0</v>
      </c>
      <c r="N3624" s="5">
        <v>0</v>
      </c>
      <c r="O3624" s="6">
        <v>2.4086378737541527</v>
      </c>
      <c r="P3624" s="6">
        <v>2.4086378737541527</v>
      </c>
      <c r="Q3624" s="6">
        <v>2.4086378737541527</v>
      </c>
      <c r="R3624" s="6">
        <v>2.4086378737541527</v>
      </c>
      <c r="S3624" s="6">
        <v>2.4086378737541527</v>
      </c>
      <c r="T3624" s="6">
        <v>20.431893687707642</v>
      </c>
      <c r="U3624" s="6">
        <v>0</v>
      </c>
      <c r="V3624" s="6">
        <v>0</v>
      </c>
      <c r="W3624" s="6">
        <v>0</v>
      </c>
      <c r="X3624" s="5">
        <v>1193</v>
      </c>
      <c r="Y3624" s="5">
        <v>1019</v>
      </c>
      <c r="Z3624" s="5">
        <v>56</v>
      </c>
      <c r="AA3624" s="5">
        <v>0</v>
      </c>
      <c r="AB3624" s="5">
        <v>0</v>
      </c>
      <c r="AC3624" s="5">
        <v>0</v>
      </c>
      <c r="AD3624" s="5">
        <v>1193</v>
      </c>
      <c r="AE3624" s="5">
        <v>1019</v>
      </c>
      <c r="AF3624" s="5">
        <v>56</v>
      </c>
      <c r="AG3624" s="6">
        <v>5.4955839057899905</v>
      </c>
      <c r="AH3624" s="6">
        <v>85.414920368818102</v>
      </c>
      <c r="AI3624" s="3"/>
      <c r="AJ3624" s="3"/>
    </row>
    <row r="3625" spans="1:36" hidden="1" x14ac:dyDescent="0.2">
      <c r="A3625" s="1" t="str">
        <f t="shared" si="56"/>
        <v>Malvern HillsWhite Irish</v>
      </c>
      <c r="B3625" s="3" t="s">
        <v>549</v>
      </c>
      <c r="C3625" s="3" t="s">
        <v>550</v>
      </c>
      <c r="D3625" s="3" t="s">
        <v>703</v>
      </c>
      <c r="E3625" s="5">
        <v>366</v>
      </c>
      <c r="F3625" s="5">
        <v>8</v>
      </c>
      <c r="G3625" s="5">
        <v>8</v>
      </c>
      <c r="H3625" s="5">
        <v>8</v>
      </c>
      <c r="I3625" s="5">
        <v>8</v>
      </c>
      <c r="J3625" s="5">
        <v>8</v>
      </c>
      <c r="K3625" s="5">
        <v>96</v>
      </c>
      <c r="L3625" s="5">
        <v>0</v>
      </c>
      <c r="M3625" s="5">
        <v>0</v>
      </c>
      <c r="N3625" s="5">
        <v>0</v>
      </c>
      <c r="O3625" s="6">
        <v>2.1857923497267762</v>
      </c>
      <c r="P3625" s="6">
        <v>2.1857923497267762</v>
      </c>
      <c r="Q3625" s="6">
        <v>2.1857923497267762</v>
      </c>
      <c r="R3625" s="6">
        <v>2.1857923497267762</v>
      </c>
      <c r="S3625" s="6">
        <v>2.1857923497267762</v>
      </c>
      <c r="T3625" s="6">
        <v>26.229508196721312</v>
      </c>
      <c r="U3625" s="6">
        <v>0</v>
      </c>
      <c r="V3625" s="6">
        <v>0</v>
      </c>
      <c r="W3625" s="6">
        <v>0</v>
      </c>
      <c r="X3625" s="5">
        <v>92</v>
      </c>
      <c r="Y3625" s="5">
        <v>81</v>
      </c>
      <c r="Z3625" s="5">
        <v>1</v>
      </c>
      <c r="AA3625" s="5">
        <v>0</v>
      </c>
      <c r="AB3625" s="5">
        <v>0</v>
      </c>
      <c r="AC3625" s="5">
        <v>0</v>
      </c>
      <c r="AD3625" s="5">
        <v>92</v>
      </c>
      <c r="AE3625" s="5">
        <v>81</v>
      </c>
      <c r="AF3625" s="5">
        <v>1</v>
      </c>
      <c r="AG3625" s="6">
        <v>1.2345679012345678</v>
      </c>
      <c r="AH3625" s="6">
        <v>88.043478260869563</v>
      </c>
      <c r="AI3625" s="3"/>
      <c r="AJ3625" s="3"/>
    </row>
    <row r="3626" spans="1:36" hidden="1" x14ac:dyDescent="0.2">
      <c r="A3626" s="1" t="str">
        <f t="shared" si="56"/>
        <v>Malvern HillsWhite Gyspy or Irish Traveller</v>
      </c>
      <c r="B3626" s="3" t="s">
        <v>549</v>
      </c>
      <c r="C3626" s="3" t="s">
        <v>550</v>
      </c>
      <c r="D3626" s="3" t="s">
        <v>704</v>
      </c>
      <c r="E3626" s="5">
        <v>131</v>
      </c>
      <c r="F3626" s="5">
        <v>10</v>
      </c>
      <c r="G3626" s="5">
        <v>10</v>
      </c>
      <c r="H3626" s="5">
        <v>10</v>
      </c>
      <c r="I3626" s="5">
        <v>10</v>
      </c>
      <c r="J3626" s="5">
        <v>10</v>
      </c>
      <c r="K3626" s="5">
        <v>42</v>
      </c>
      <c r="L3626" s="5">
        <v>0</v>
      </c>
      <c r="M3626" s="5">
        <v>0</v>
      </c>
      <c r="N3626" s="5">
        <v>0</v>
      </c>
      <c r="O3626" s="6">
        <v>7.6335877862595423</v>
      </c>
      <c r="P3626" s="6">
        <v>7.6335877862595423</v>
      </c>
      <c r="Q3626" s="6">
        <v>7.6335877862595423</v>
      </c>
      <c r="R3626" s="6">
        <v>7.6335877862595423</v>
      </c>
      <c r="S3626" s="6">
        <v>7.6335877862595423</v>
      </c>
      <c r="T3626" s="6">
        <v>32.061068702290079</v>
      </c>
      <c r="U3626" s="6">
        <v>0</v>
      </c>
      <c r="V3626" s="6">
        <v>0</v>
      </c>
      <c r="W3626" s="6">
        <v>0</v>
      </c>
      <c r="X3626" s="5">
        <v>44</v>
      </c>
      <c r="Y3626" s="5">
        <v>18</v>
      </c>
      <c r="Z3626" s="5">
        <v>3</v>
      </c>
      <c r="AA3626" s="5">
        <v>0</v>
      </c>
      <c r="AB3626" s="5">
        <v>0</v>
      </c>
      <c r="AC3626" s="5">
        <v>0</v>
      </c>
      <c r="AD3626" s="5">
        <v>44</v>
      </c>
      <c r="AE3626" s="5">
        <v>18</v>
      </c>
      <c r="AF3626" s="5">
        <v>3</v>
      </c>
      <c r="AG3626" s="6">
        <v>16.666666666666668</v>
      </c>
      <c r="AH3626" s="6">
        <v>40.909090909090907</v>
      </c>
      <c r="AI3626" s="3"/>
      <c r="AJ3626" s="3"/>
    </row>
    <row r="3627" spans="1:36" hidden="1" x14ac:dyDescent="0.2">
      <c r="A3627" s="1" t="str">
        <f t="shared" si="56"/>
        <v>Malvern HillsWhite Other</v>
      </c>
      <c r="B3627" s="3" t="s">
        <v>549</v>
      </c>
      <c r="C3627" s="3" t="s">
        <v>550</v>
      </c>
      <c r="D3627" s="3" t="s">
        <v>705</v>
      </c>
      <c r="E3627" s="5">
        <v>1325</v>
      </c>
      <c r="F3627" s="5">
        <v>29</v>
      </c>
      <c r="G3627" s="5">
        <v>29</v>
      </c>
      <c r="H3627" s="5">
        <v>29</v>
      </c>
      <c r="I3627" s="5">
        <v>29</v>
      </c>
      <c r="J3627" s="5">
        <v>29</v>
      </c>
      <c r="K3627" s="5">
        <v>272</v>
      </c>
      <c r="L3627" s="5">
        <v>0</v>
      </c>
      <c r="M3627" s="5">
        <v>0</v>
      </c>
      <c r="N3627" s="5">
        <v>0</v>
      </c>
      <c r="O3627" s="6">
        <v>2.1886792452830188</v>
      </c>
      <c r="P3627" s="6">
        <v>2.1886792452830188</v>
      </c>
      <c r="Q3627" s="6">
        <v>2.1886792452830188</v>
      </c>
      <c r="R3627" s="6">
        <v>2.1886792452830188</v>
      </c>
      <c r="S3627" s="6">
        <v>2.1886792452830188</v>
      </c>
      <c r="T3627" s="6">
        <v>20.528301886792452</v>
      </c>
      <c r="U3627" s="6">
        <v>0</v>
      </c>
      <c r="V3627" s="6">
        <v>0</v>
      </c>
      <c r="W3627" s="6">
        <v>0</v>
      </c>
      <c r="X3627" s="5">
        <v>521</v>
      </c>
      <c r="Y3627" s="5">
        <v>470</v>
      </c>
      <c r="Z3627" s="5">
        <v>26</v>
      </c>
      <c r="AA3627" s="5">
        <v>0</v>
      </c>
      <c r="AB3627" s="5">
        <v>0</v>
      </c>
      <c r="AC3627" s="5">
        <v>0</v>
      </c>
      <c r="AD3627" s="5">
        <v>521</v>
      </c>
      <c r="AE3627" s="5">
        <v>470</v>
      </c>
      <c r="AF3627" s="5">
        <v>26</v>
      </c>
      <c r="AG3627" s="6">
        <v>5.5319148936170217</v>
      </c>
      <c r="AH3627" s="6">
        <v>90.211132437619966</v>
      </c>
      <c r="AI3627" s="3"/>
      <c r="AJ3627" s="3"/>
    </row>
    <row r="3628" spans="1:36" hidden="1" x14ac:dyDescent="0.2">
      <c r="A3628" s="1" t="str">
        <f t="shared" si="56"/>
        <v>Malvern HillsMixed White and Black Caribbean</v>
      </c>
      <c r="B3628" s="3" t="s">
        <v>549</v>
      </c>
      <c r="C3628" s="3" t="s">
        <v>550</v>
      </c>
      <c r="D3628" s="3" t="s">
        <v>706</v>
      </c>
      <c r="E3628" s="5">
        <v>192</v>
      </c>
      <c r="F3628" s="5">
        <v>7</v>
      </c>
      <c r="G3628" s="5">
        <v>7</v>
      </c>
      <c r="H3628" s="5">
        <v>7</v>
      </c>
      <c r="I3628" s="5">
        <v>7</v>
      </c>
      <c r="J3628" s="5">
        <v>7</v>
      </c>
      <c r="K3628" s="5">
        <v>36</v>
      </c>
      <c r="L3628" s="5">
        <v>0</v>
      </c>
      <c r="M3628" s="5">
        <v>0</v>
      </c>
      <c r="N3628" s="5">
        <v>0</v>
      </c>
      <c r="O3628" s="6">
        <v>3.6458333333333335</v>
      </c>
      <c r="P3628" s="6">
        <v>3.6458333333333335</v>
      </c>
      <c r="Q3628" s="6">
        <v>3.6458333333333335</v>
      </c>
      <c r="R3628" s="6">
        <v>3.6458333333333335</v>
      </c>
      <c r="S3628" s="6">
        <v>3.6458333333333335</v>
      </c>
      <c r="T3628" s="6">
        <v>18.75</v>
      </c>
      <c r="U3628" s="6">
        <v>0</v>
      </c>
      <c r="V3628" s="6">
        <v>0</v>
      </c>
      <c r="W3628" s="6">
        <v>0</v>
      </c>
      <c r="X3628" s="5">
        <v>44</v>
      </c>
      <c r="Y3628" s="5">
        <v>38</v>
      </c>
      <c r="Z3628" s="5">
        <v>3</v>
      </c>
      <c r="AA3628" s="5">
        <v>0</v>
      </c>
      <c r="AB3628" s="5">
        <v>0</v>
      </c>
      <c r="AC3628" s="5">
        <v>0</v>
      </c>
      <c r="AD3628" s="5">
        <v>44</v>
      </c>
      <c r="AE3628" s="5">
        <v>38</v>
      </c>
      <c r="AF3628" s="5">
        <v>3</v>
      </c>
      <c r="AG3628" s="6">
        <v>7.8947368421052628</v>
      </c>
      <c r="AH3628" s="6">
        <v>86.36363636363636</v>
      </c>
      <c r="AI3628" s="3"/>
      <c r="AJ3628" s="3"/>
    </row>
    <row r="3629" spans="1:36" hidden="1" x14ac:dyDescent="0.2">
      <c r="A3629" s="1" t="str">
        <f t="shared" si="56"/>
        <v>Malvern HillsMixed White and Black African</v>
      </c>
      <c r="B3629" s="3" t="s">
        <v>549</v>
      </c>
      <c r="C3629" s="3" t="s">
        <v>550</v>
      </c>
      <c r="D3629" s="3" t="s">
        <v>707</v>
      </c>
      <c r="E3629" s="5">
        <v>78</v>
      </c>
      <c r="F3629" s="5">
        <v>3</v>
      </c>
      <c r="G3629" s="5">
        <v>3</v>
      </c>
      <c r="H3629" s="5">
        <v>3</v>
      </c>
      <c r="I3629" s="5">
        <v>3</v>
      </c>
      <c r="J3629" s="5">
        <v>3</v>
      </c>
      <c r="K3629" s="5">
        <v>8</v>
      </c>
      <c r="L3629" s="5">
        <v>0</v>
      </c>
      <c r="M3629" s="5">
        <v>0</v>
      </c>
      <c r="N3629" s="5">
        <v>0</v>
      </c>
      <c r="O3629" s="6">
        <v>3.8461538461538463</v>
      </c>
      <c r="P3629" s="6">
        <v>3.8461538461538463</v>
      </c>
      <c r="Q3629" s="6">
        <v>3.8461538461538463</v>
      </c>
      <c r="R3629" s="6">
        <v>3.8461538461538463</v>
      </c>
      <c r="S3629" s="6">
        <v>3.8461538461538463</v>
      </c>
      <c r="T3629" s="6">
        <v>10.256410256410257</v>
      </c>
      <c r="U3629" s="6">
        <v>0</v>
      </c>
      <c r="V3629" s="6">
        <v>0</v>
      </c>
      <c r="W3629" s="6">
        <v>0</v>
      </c>
      <c r="X3629" s="5">
        <v>14</v>
      </c>
      <c r="Y3629" s="5">
        <v>10</v>
      </c>
      <c r="Z3629" s="5">
        <v>0</v>
      </c>
      <c r="AA3629" s="5">
        <v>0</v>
      </c>
      <c r="AB3629" s="5">
        <v>0</v>
      </c>
      <c r="AC3629" s="5">
        <v>0</v>
      </c>
      <c r="AD3629" s="5">
        <v>14</v>
      </c>
      <c r="AE3629" s="5">
        <v>10</v>
      </c>
      <c r="AF3629" s="5">
        <v>0</v>
      </c>
      <c r="AG3629" s="6">
        <v>0</v>
      </c>
      <c r="AH3629" s="6">
        <v>71.428571428571431</v>
      </c>
      <c r="AI3629" s="3"/>
      <c r="AJ3629" s="3"/>
    </row>
    <row r="3630" spans="1:36" hidden="1" x14ac:dyDescent="0.2">
      <c r="A3630" s="1" t="str">
        <f t="shared" si="56"/>
        <v>Malvern HillsMixed White and Asian</v>
      </c>
      <c r="B3630" s="3" t="s">
        <v>549</v>
      </c>
      <c r="C3630" s="3" t="s">
        <v>550</v>
      </c>
      <c r="D3630" s="3" t="s">
        <v>708</v>
      </c>
      <c r="E3630" s="5">
        <v>235</v>
      </c>
      <c r="F3630" s="5">
        <v>3</v>
      </c>
      <c r="G3630" s="5">
        <v>3</v>
      </c>
      <c r="H3630" s="5">
        <v>3</v>
      </c>
      <c r="I3630" s="5">
        <v>3</v>
      </c>
      <c r="J3630" s="5">
        <v>3</v>
      </c>
      <c r="K3630" s="5">
        <v>57</v>
      </c>
      <c r="L3630" s="5">
        <v>0</v>
      </c>
      <c r="M3630" s="5">
        <v>0</v>
      </c>
      <c r="N3630" s="5">
        <v>0</v>
      </c>
      <c r="O3630" s="6">
        <v>1.2765957446808511</v>
      </c>
      <c r="P3630" s="6">
        <v>1.2765957446808511</v>
      </c>
      <c r="Q3630" s="6">
        <v>1.2765957446808511</v>
      </c>
      <c r="R3630" s="6">
        <v>1.2765957446808511</v>
      </c>
      <c r="S3630" s="6">
        <v>1.2765957446808511</v>
      </c>
      <c r="T3630" s="6">
        <v>24.25531914893617</v>
      </c>
      <c r="U3630" s="6">
        <v>0</v>
      </c>
      <c r="V3630" s="6">
        <v>0</v>
      </c>
      <c r="W3630" s="6">
        <v>0</v>
      </c>
      <c r="X3630" s="5">
        <v>60</v>
      </c>
      <c r="Y3630" s="5">
        <v>52</v>
      </c>
      <c r="Z3630" s="5">
        <v>7</v>
      </c>
      <c r="AA3630" s="5">
        <v>0</v>
      </c>
      <c r="AB3630" s="5">
        <v>0</v>
      </c>
      <c r="AC3630" s="5">
        <v>0</v>
      </c>
      <c r="AD3630" s="5">
        <v>60</v>
      </c>
      <c r="AE3630" s="5">
        <v>52</v>
      </c>
      <c r="AF3630" s="5">
        <v>7</v>
      </c>
      <c r="AG3630" s="6">
        <v>13.461538461538462</v>
      </c>
      <c r="AH3630" s="6">
        <v>86.666666666666671</v>
      </c>
      <c r="AI3630" s="3"/>
      <c r="AJ3630" s="3"/>
    </row>
    <row r="3631" spans="1:36" hidden="1" x14ac:dyDescent="0.2">
      <c r="A3631" s="1" t="str">
        <f t="shared" si="56"/>
        <v>Malvern HillsMixed Other</v>
      </c>
      <c r="B3631" s="3" t="s">
        <v>549</v>
      </c>
      <c r="C3631" s="3" t="s">
        <v>550</v>
      </c>
      <c r="D3631" s="3" t="s">
        <v>709</v>
      </c>
      <c r="E3631" s="5">
        <v>134</v>
      </c>
      <c r="F3631" s="5">
        <v>3</v>
      </c>
      <c r="G3631" s="5">
        <v>3</v>
      </c>
      <c r="H3631" s="5">
        <v>3</v>
      </c>
      <c r="I3631" s="5">
        <v>3</v>
      </c>
      <c r="J3631" s="5">
        <v>3</v>
      </c>
      <c r="K3631" s="5">
        <v>22</v>
      </c>
      <c r="L3631" s="5">
        <v>0</v>
      </c>
      <c r="M3631" s="5">
        <v>0</v>
      </c>
      <c r="N3631" s="5">
        <v>0</v>
      </c>
      <c r="O3631" s="6">
        <v>2.2388059701492535</v>
      </c>
      <c r="P3631" s="6">
        <v>2.2388059701492535</v>
      </c>
      <c r="Q3631" s="6">
        <v>2.2388059701492535</v>
      </c>
      <c r="R3631" s="6">
        <v>2.2388059701492535</v>
      </c>
      <c r="S3631" s="6">
        <v>2.2388059701492535</v>
      </c>
      <c r="T3631" s="6">
        <v>16.417910447761194</v>
      </c>
      <c r="U3631" s="6">
        <v>0</v>
      </c>
      <c r="V3631" s="6">
        <v>0</v>
      </c>
      <c r="W3631" s="6">
        <v>0</v>
      </c>
      <c r="X3631" s="5">
        <v>34</v>
      </c>
      <c r="Y3631" s="5">
        <v>26</v>
      </c>
      <c r="Z3631" s="5">
        <v>2</v>
      </c>
      <c r="AA3631" s="5">
        <v>0</v>
      </c>
      <c r="AB3631" s="5">
        <v>0</v>
      </c>
      <c r="AC3631" s="5">
        <v>0</v>
      </c>
      <c r="AD3631" s="5">
        <v>34</v>
      </c>
      <c r="AE3631" s="5">
        <v>26</v>
      </c>
      <c r="AF3631" s="5">
        <v>2</v>
      </c>
      <c r="AG3631" s="6">
        <v>7.6923076923076925</v>
      </c>
      <c r="AH3631" s="6">
        <v>76.470588235294116</v>
      </c>
      <c r="AI3631" s="3"/>
      <c r="AJ3631" s="3"/>
    </row>
    <row r="3632" spans="1:36" hidden="1" x14ac:dyDescent="0.2">
      <c r="A3632" s="1" t="str">
        <f t="shared" si="56"/>
        <v>Malvern HillsIndian</v>
      </c>
      <c r="B3632" s="3" t="s">
        <v>549</v>
      </c>
      <c r="C3632" s="3" t="s">
        <v>550</v>
      </c>
      <c r="D3632" s="3" t="s">
        <v>710</v>
      </c>
      <c r="E3632" s="5">
        <v>268</v>
      </c>
      <c r="F3632" s="5">
        <v>3</v>
      </c>
      <c r="G3632" s="5">
        <v>3</v>
      </c>
      <c r="H3632" s="5">
        <v>3</v>
      </c>
      <c r="I3632" s="5">
        <v>3</v>
      </c>
      <c r="J3632" s="5">
        <v>3</v>
      </c>
      <c r="K3632" s="5">
        <v>44</v>
      </c>
      <c r="L3632" s="5">
        <v>0</v>
      </c>
      <c r="M3632" s="5">
        <v>0</v>
      </c>
      <c r="N3632" s="5">
        <v>0</v>
      </c>
      <c r="O3632" s="6">
        <v>1.1194029850746268</v>
      </c>
      <c r="P3632" s="6">
        <v>1.1194029850746268</v>
      </c>
      <c r="Q3632" s="6">
        <v>1.1194029850746268</v>
      </c>
      <c r="R3632" s="6">
        <v>1.1194029850746268</v>
      </c>
      <c r="S3632" s="6">
        <v>1.1194029850746268</v>
      </c>
      <c r="T3632" s="6">
        <v>16.417910447761194</v>
      </c>
      <c r="U3632" s="6">
        <v>0</v>
      </c>
      <c r="V3632" s="6">
        <v>0</v>
      </c>
      <c r="W3632" s="6">
        <v>0</v>
      </c>
      <c r="X3632" s="5">
        <v>135</v>
      </c>
      <c r="Y3632" s="5">
        <v>124</v>
      </c>
      <c r="Z3632" s="5">
        <v>2</v>
      </c>
      <c r="AA3632" s="5">
        <v>0</v>
      </c>
      <c r="AB3632" s="5">
        <v>0</v>
      </c>
      <c r="AC3632" s="5">
        <v>0</v>
      </c>
      <c r="AD3632" s="5">
        <v>135</v>
      </c>
      <c r="AE3632" s="5">
        <v>124</v>
      </c>
      <c r="AF3632" s="5">
        <v>2</v>
      </c>
      <c r="AG3632" s="6">
        <v>1.6129032258064515</v>
      </c>
      <c r="AH3632" s="6">
        <v>91.851851851851848</v>
      </c>
      <c r="AI3632" s="3"/>
      <c r="AJ3632" s="3"/>
    </row>
    <row r="3633" spans="1:36" hidden="1" x14ac:dyDescent="0.2">
      <c r="A3633" s="1" t="str">
        <f t="shared" si="56"/>
        <v>Malvern HillsPakistani</v>
      </c>
      <c r="B3633" s="3" t="s">
        <v>549</v>
      </c>
      <c r="C3633" s="3" t="s">
        <v>550</v>
      </c>
      <c r="D3633" s="3" t="s">
        <v>711</v>
      </c>
      <c r="E3633" s="5">
        <v>43</v>
      </c>
      <c r="F3633" s="5">
        <v>0</v>
      </c>
      <c r="G3633" s="5">
        <v>0</v>
      </c>
      <c r="H3633" s="5">
        <v>0</v>
      </c>
      <c r="I3633" s="5">
        <v>0</v>
      </c>
      <c r="J3633" s="5">
        <v>0</v>
      </c>
      <c r="K3633" s="5">
        <v>12</v>
      </c>
      <c r="L3633" s="5">
        <v>0</v>
      </c>
      <c r="M3633" s="5">
        <v>0</v>
      </c>
      <c r="N3633" s="5">
        <v>0</v>
      </c>
      <c r="O3633" s="6">
        <v>0</v>
      </c>
      <c r="P3633" s="6">
        <v>0</v>
      </c>
      <c r="Q3633" s="6">
        <v>0</v>
      </c>
      <c r="R3633" s="6">
        <v>0</v>
      </c>
      <c r="S3633" s="6">
        <v>0</v>
      </c>
      <c r="T3633" s="6">
        <v>27.906976744186046</v>
      </c>
      <c r="U3633" s="6">
        <v>0</v>
      </c>
      <c r="V3633" s="6">
        <v>0</v>
      </c>
      <c r="W3633" s="6">
        <v>0</v>
      </c>
      <c r="X3633" s="5">
        <v>18</v>
      </c>
      <c r="Y3633" s="5">
        <v>12</v>
      </c>
      <c r="Z3633" s="5">
        <v>0</v>
      </c>
      <c r="AA3633" s="5">
        <v>0</v>
      </c>
      <c r="AB3633" s="5">
        <v>0</v>
      </c>
      <c r="AC3633" s="5">
        <v>0</v>
      </c>
      <c r="AD3633" s="5">
        <v>18</v>
      </c>
      <c r="AE3633" s="5">
        <v>12</v>
      </c>
      <c r="AF3633" s="5">
        <v>0</v>
      </c>
      <c r="AG3633" s="6">
        <v>0</v>
      </c>
      <c r="AH3633" s="6">
        <v>66.666666666666671</v>
      </c>
      <c r="AI3633" s="3"/>
      <c r="AJ3633" s="3"/>
    </row>
    <row r="3634" spans="1:36" hidden="1" x14ac:dyDescent="0.2">
      <c r="A3634" s="1" t="str">
        <f t="shared" si="56"/>
        <v>Malvern HillsBangladeshi</v>
      </c>
      <c r="B3634" s="3" t="s">
        <v>549</v>
      </c>
      <c r="C3634" s="3" t="s">
        <v>550</v>
      </c>
      <c r="D3634" s="3" t="s">
        <v>712</v>
      </c>
      <c r="E3634" s="5">
        <v>30</v>
      </c>
      <c r="F3634" s="5">
        <v>0</v>
      </c>
      <c r="G3634" s="5">
        <v>0</v>
      </c>
      <c r="H3634" s="5">
        <v>0</v>
      </c>
      <c r="I3634" s="5">
        <v>0</v>
      </c>
      <c r="J3634" s="5">
        <v>0</v>
      </c>
      <c r="K3634" s="5">
        <v>5</v>
      </c>
      <c r="L3634" s="5">
        <v>0</v>
      </c>
      <c r="M3634" s="5">
        <v>0</v>
      </c>
      <c r="N3634" s="5">
        <v>0</v>
      </c>
      <c r="O3634" s="6">
        <v>0</v>
      </c>
      <c r="P3634" s="6">
        <v>0</v>
      </c>
      <c r="Q3634" s="6">
        <v>0</v>
      </c>
      <c r="R3634" s="6">
        <v>0</v>
      </c>
      <c r="S3634" s="6">
        <v>0</v>
      </c>
      <c r="T3634" s="6">
        <v>16.666666666666668</v>
      </c>
      <c r="U3634" s="6">
        <v>0</v>
      </c>
      <c r="V3634" s="6">
        <v>0</v>
      </c>
      <c r="W3634" s="6">
        <v>0</v>
      </c>
      <c r="X3634" s="5">
        <v>15</v>
      </c>
      <c r="Y3634" s="5">
        <v>13</v>
      </c>
      <c r="Z3634" s="5">
        <v>1</v>
      </c>
      <c r="AA3634" s="5">
        <v>0</v>
      </c>
      <c r="AB3634" s="5">
        <v>0</v>
      </c>
      <c r="AC3634" s="5">
        <v>0</v>
      </c>
      <c r="AD3634" s="5">
        <v>15</v>
      </c>
      <c r="AE3634" s="5">
        <v>13</v>
      </c>
      <c r="AF3634" s="5">
        <v>1</v>
      </c>
      <c r="AG3634" s="6">
        <v>7.6923076923076925</v>
      </c>
      <c r="AH3634" s="6">
        <v>86.666666666666671</v>
      </c>
      <c r="AI3634" s="3"/>
      <c r="AJ3634" s="3"/>
    </row>
    <row r="3635" spans="1:36" hidden="1" x14ac:dyDescent="0.2">
      <c r="A3635" s="1" t="str">
        <f t="shared" si="56"/>
        <v>Malvern HillsChinese</v>
      </c>
      <c r="B3635" s="3" t="s">
        <v>549</v>
      </c>
      <c r="C3635" s="3" t="s">
        <v>550</v>
      </c>
      <c r="D3635" s="3" t="s">
        <v>713</v>
      </c>
      <c r="E3635" s="5">
        <v>336</v>
      </c>
      <c r="F3635" s="5">
        <v>9</v>
      </c>
      <c r="G3635" s="5">
        <v>9</v>
      </c>
      <c r="H3635" s="5">
        <v>9</v>
      </c>
      <c r="I3635" s="5">
        <v>9</v>
      </c>
      <c r="J3635" s="5">
        <v>9</v>
      </c>
      <c r="K3635" s="5">
        <v>48</v>
      </c>
      <c r="L3635" s="5">
        <v>0</v>
      </c>
      <c r="M3635" s="5">
        <v>0</v>
      </c>
      <c r="N3635" s="5">
        <v>0</v>
      </c>
      <c r="O3635" s="6">
        <v>2.6785714285714284</v>
      </c>
      <c r="P3635" s="6">
        <v>2.6785714285714284</v>
      </c>
      <c r="Q3635" s="6">
        <v>2.6785714285714284</v>
      </c>
      <c r="R3635" s="6">
        <v>2.6785714285714284</v>
      </c>
      <c r="S3635" s="6">
        <v>2.6785714285714284</v>
      </c>
      <c r="T3635" s="6">
        <v>14.285714285714286</v>
      </c>
      <c r="U3635" s="6">
        <v>0</v>
      </c>
      <c r="V3635" s="6">
        <v>0</v>
      </c>
      <c r="W3635" s="6">
        <v>0</v>
      </c>
      <c r="X3635" s="5">
        <v>61</v>
      </c>
      <c r="Y3635" s="5">
        <v>50</v>
      </c>
      <c r="Z3635" s="5">
        <v>2</v>
      </c>
      <c r="AA3635" s="5">
        <v>0</v>
      </c>
      <c r="AB3635" s="5">
        <v>0</v>
      </c>
      <c r="AC3635" s="5">
        <v>0</v>
      </c>
      <c r="AD3635" s="5">
        <v>61</v>
      </c>
      <c r="AE3635" s="5">
        <v>50</v>
      </c>
      <c r="AF3635" s="5">
        <v>2</v>
      </c>
      <c r="AG3635" s="6">
        <v>4</v>
      </c>
      <c r="AH3635" s="6">
        <v>81.967213114754102</v>
      </c>
      <c r="AI3635" s="3"/>
      <c r="AJ3635" s="3"/>
    </row>
    <row r="3636" spans="1:36" hidden="1" x14ac:dyDescent="0.2">
      <c r="A3636" s="1" t="str">
        <f t="shared" si="56"/>
        <v>Malvern HillsAsian Other</v>
      </c>
      <c r="B3636" s="3" t="s">
        <v>549</v>
      </c>
      <c r="C3636" s="3" t="s">
        <v>550</v>
      </c>
      <c r="D3636" s="3" t="s">
        <v>714</v>
      </c>
      <c r="E3636" s="5">
        <v>225</v>
      </c>
      <c r="F3636" s="5">
        <v>9</v>
      </c>
      <c r="G3636" s="5">
        <v>9</v>
      </c>
      <c r="H3636" s="5">
        <v>9</v>
      </c>
      <c r="I3636" s="5">
        <v>9</v>
      </c>
      <c r="J3636" s="5">
        <v>9</v>
      </c>
      <c r="K3636" s="5">
        <v>48</v>
      </c>
      <c r="L3636" s="5">
        <v>0</v>
      </c>
      <c r="M3636" s="5">
        <v>0</v>
      </c>
      <c r="N3636" s="5">
        <v>0</v>
      </c>
      <c r="O3636" s="6">
        <v>4</v>
      </c>
      <c r="P3636" s="6">
        <v>4</v>
      </c>
      <c r="Q3636" s="6">
        <v>4</v>
      </c>
      <c r="R3636" s="6">
        <v>4</v>
      </c>
      <c r="S3636" s="6">
        <v>4</v>
      </c>
      <c r="T3636" s="6">
        <v>21.333333333333332</v>
      </c>
      <c r="U3636" s="6">
        <v>0</v>
      </c>
      <c r="V3636" s="6">
        <v>0</v>
      </c>
      <c r="W3636" s="6">
        <v>0</v>
      </c>
      <c r="X3636" s="5">
        <v>86</v>
      </c>
      <c r="Y3636" s="5">
        <v>68</v>
      </c>
      <c r="Z3636" s="5">
        <v>2</v>
      </c>
      <c r="AA3636" s="5">
        <v>0</v>
      </c>
      <c r="AB3636" s="5">
        <v>0</v>
      </c>
      <c r="AC3636" s="5">
        <v>0</v>
      </c>
      <c r="AD3636" s="5">
        <v>86</v>
      </c>
      <c r="AE3636" s="5">
        <v>68</v>
      </c>
      <c r="AF3636" s="5">
        <v>2</v>
      </c>
      <c r="AG3636" s="6">
        <v>2.9411764705882355</v>
      </c>
      <c r="AH3636" s="6">
        <v>79.069767441860463</v>
      </c>
      <c r="AI3636" s="3"/>
      <c r="AJ3636" s="3"/>
    </row>
    <row r="3637" spans="1:36" hidden="1" x14ac:dyDescent="0.2">
      <c r="A3637" s="1" t="str">
        <f t="shared" si="56"/>
        <v>Malvern HillsBlack African</v>
      </c>
      <c r="B3637" s="3" t="s">
        <v>549</v>
      </c>
      <c r="C3637" s="3" t="s">
        <v>550</v>
      </c>
      <c r="D3637" s="3" t="s">
        <v>715</v>
      </c>
      <c r="E3637" s="5">
        <v>95</v>
      </c>
      <c r="F3637" s="5">
        <v>0</v>
      </c>
      <c r="G3637" s="5">
        <v>0</v>
      </c>
      <c r="H3637" s="5">
        <v>0</v>
      </c>
      <c r="I3637" s="5">
        <v>0</v>
      </c>
      <c r="J3637" s="5">
        <v>0</v>
      </c>
      <c r="K3637" s="5">
        <v>23</v>
      </c>
      <c r="L3637" s="5">
        <v>0</v>
      </c>
      <c r="M3637" s="5">
        <v>0</v>
      </c>
      <c r="N3637" s="5">
        <v>0</v>
      </c>
      <c r="O3637" s="6">
        <v>0</v>
      </c>
      <c r="P3637" s="6">
        <v>0</v>
      </c>
      <c r="Q3637" s="6">
        <v>0</v>
      </c>
      <c r="R3637" s="6">
        <v>0</v>
      </c>
      <c r="S3637" s="6">
        <v>0</v>
      </c>
      <c r="T3637" s="6">
        <v>24.210526315789473</v>
      </c>
      <c r="U3637" s="6">
        <v>0</v>
      </c>
      <c r="V3637" s="6">
        <v>0</v>
      </c>
      <c r="W3637" s="6">
        <v>0</v>
      </c>
      <c r="X3637" s="5">
        <v>17</v>
      </c>
      <c r="Y3637" s="5">
        <v>15</v>
      </c>
      <c r="Z3637" s="5">
        <v>3</v>
      </c>
      <c r="AA3637" s="5">
        <v>0</v>
      </c>
      <c r="AB3637" s="5">
        <v>0</v>
      </c>
      <c r="AC3637" s="5">
        <v>0</v>
      </c>
      <c r="AD3637" s="5">
        <v>17</v>
      </c>
      <c r="AE3637" s="5">
        <v>15</v>
      </c>
      <c r="AF3637" s="5">
        <v>3</v>
      </c>
      <c r="AG3637" s="6">
        <v>20</v>
      </c>
      <c r="AH3637" s="6">
        <v>88.235294117647058</v>
      </c>
      <c r="AI3637" s="3"/>
      <c r="AJ3637" s="3"/>
    </row>
    <row r="3638" spans="1:36" hidden="1" x14ac:dyDescent="0.2">
      <c r="A3638" s="1" t="str">
        <f t="shared" si="56"/>
        <v>Malvern HillsBlack Caribbean</v>
      </c>
      <c r="B3638" s="3" t="s">
        <v>549</v>
      </c>
      <c r="C3638" s="3" t="s">
        <v>550</v>
      </c>
      <c r="D3638" s="3" t="s">
        <v>716</v>
      </c>
      <c r="E3638" s="5">
        <v>41</v>
      </c>
      <c r="F3638" s="5">
        <v>0</v>
      </c>
      <c r="G3638" s="5">
        <v>0</v>
      </c>
      <c r="H3638" s="5">
        <v>0</v>
      </c>
      <c r="I3638" s="5">
        <v>0</v>
      </c>
      <c r="J3638" s="5">
        <v>0</v>
      </c>
      <c r="K3638" s="5">
        <v>8</v>
      </c>
      <c r="L3638" s="5">
        <v>0</v>
      </c>
      <c r="M3638" s="5">
        <v>0</v>
      </c>
      <c r="N3638" s="5">
        <v>0</v>
      </c>
      <c r="O3638" s="6">
        <v>0</v>
      </c>
      <c r="P3638" s="6">
        <v>0</v>
      </c>
      <c r="Q3638" s="6">
        <v>0</v>
      </c>
      <c r="R3638" s="6">
        <v>0</v>
      </c>
      <c r="S3638" s="6">
        <v>0</v>
      </c>
      <c r="T3638" s="6">
        <v>19.512195121951219</v>
      </c>
      <c r="U3638" s="6">
        <v>0</v>
      </c>
      <c r="V3638" s="6">
        <v>0</v>
      </c>
      <c r="W3638" s="6">
        <v>0</v>
      </c>
      <c r="X3638" s="5">
        <v>16</v>
      </c>
      <c r="Y3638" s="5">
        <v>12</v>
      </c>
      <c r="Z3638" s="5">
        <v>1</v>
      </c>
      <c r="AA3638" s="5">
        <v>0</v>
      </c>
      <c r="AB3638" s="5">
        <v>0</v>
      </c>
      <c r="AC3638" s="5">
        <v>0</v>
      </c>
      <c r="AD3638" s="5">
        <v>16</v>
      </c>
      <c r="AE3638" s="5">
        <v>12</v>
      </c>
      <c r="AF3638" s="5">
        <v>1</v>
      </c>
      <c r="AG3638" s="6">
        <v>8.3333333333333339</v>
      </c>
      <c r="AH3638" s="6">
        <v>75</v>
      </c>
      <c r="AI3638" s="3"/>
      <c r="AJ3638" s="3"/>
    </row>
    <row r="3639" spans="1:36" hidden="1" x14ac:dyDescent="0.2">
      <c r="A3639" s="1" t="str">
        <f t="shared" si="56"/>
        <v>Malvern HillsBlack Other</v>
      </c>
      <c r="B3639" s="3" t="s">
        <v>549</v>
      </c>
      <c r="C3639" s="3" t="s">
        <v>550</v>
      </c>
      <c r="D3639" s="3" t="s">
        <v>717</v>
      </c>
      <c r="E3639" s="5">
        <v>15</v>
      </c>
      <c r="F3639" s="5">
        <v>0</v>
      </c>
      <c r="G3639" s="5">
        <v>0</v>
      </c>
      <c r="H3639" s="5">
        <v>0</v>
      </c>
      <c r="I3639" s="5">
        <v>0</v>
      </c>
      <c r="J3639" s="5">
        <v>0</v>
      </c>
      <c r="K3639" s="5">
        <v>6</v>
      </c>
      <c r="L3639" s="5">
        <v>0</v>
      </c>
      <c r="M3639" s="5">
        <v>0</v>
      </c>
      <c r="N3639" s="5">
        <v>0</v>
      </c>
      <c r="O3639" s="6">
        <v>0</v>
      </c>
      <c r="P3639" s="6">
        <v>0</v>
      </c>
      <c r="Q3639" s="6">
        <v>0</v>
      </c>
      <c r="R3639" s="6">
        <v>0</v>
      </c>
      <c r="S3639" s="6">
        <v>0</v>
      </c>
      <c r="T3639" s="6">
        <v>40</v>
      </c>
      <c r="U3639" s="6">
        <v>0</v>
      </c>
      <c r="V3639" s="6">
        <v>0</v>
      </c>
      <c r="W3639" s="6">
        <v>0</v>
      </c>
      <c r="X3639" s="5">
        <v>3</v>
      </c>
      <c r="Y3639" s="5">
        <v>3</v>
      </c>
      <c r="Z3639" s="5">
        <v>0</v>
      </c>
      <c r="AA3639" s="5">
        <v>0</v>
      </c>
      <c r="AB3639" s="5">
        <v>0</v>
      </c>
      <c r="AC3639" s="5">
        <v>0</v>
      </c>
      <c r="AD3639" s="5">
        <v>3</v>
      </c>
      <c r="AE3639" s="5">
        <v>3</v>
      </c>
      <c r="AF3639" s="5">
        <v>0</v>
      </c>
      <c r="AG3639" s="6">
        <v>0</v>
      </c>
      <c r="AH3639" s="6">
        <v>100</v>
      </c>
      <c r="AI3639" s="3"/>
      <c r="AJ3639" s="3"/>
    </row>
    <row r="3640" spans="1:36" hidden="1" x14ac:dyDescent="0.2">
      <c r="A3640" s="1" t="str">
        <f t="shared" si="56"/>
        <v>Malvern HillsArab</v>
      </c>
      <c r="B3640" s="3" t="s">
        <v>549</v>
      </c>
      <c r="C3640" s="3" t="s">
        <v>550</v>
      </c>
      <c r="D3640" s="3" t="s">
        <v>699</v>
      </c>
      <c r="E3640" s="5">
        <v>11</v>
      </c>
      <c r="F3640" s="5">
        <v>0</v>
      </c>
      <c r="G3640" s="5">
        <v>0</v>
      </c>
      <c r="H3640" s="5">
        <v>0</v>
      </c>
      <c r="I3640" s="5">
        <v>0</v>
      </c>
      <c r="J3640" s="5">
        <v>0</v>
      </c>
      <c r="K3640" s="5">
        <v>0</v>
      </c>
      <c r="L3640" s="5">
        <v>0</v>
      </c>
      <c r="M3640" s="5">
        <v>0</v>
      </c>
      <c r="N3640" s="5">
        <v>0</v>
      </c>
      <c r="O3640" s="6">
        <v>0</v>
      </c>
      <c r="P3640" s="6">
        <v>0</v>
      </c>
      <c r="Q3640" s="6">
        <v>0</v>
      </c>
      <c r="R3640" s="6">
        <v>0</v>
      </c>
      <c r="S3640" s="6">
        <v>0</v>
      </c>
      <c r="T3640" s="6">
        <v>0</v>
      </c>
      <c r="U3640" s="6">
        <v>0</v>
      </c>
      <c r="V3640" s="6">
        <v>0</v>
      </c>
      <c r="W3640" s="6">
        <v>0</v>
      </c>
      <c r="X3640" s="5">
        <v>4</v>
      </c>
      <c r="Y3640" s="5">
        <v>3</v>
      </c>
      <c r="Z3640" s="5">
        <v>1</v>
      </c>
      <c r="AA3640" s="5">
        <v>0</v>
      </c>
      <c r="AB3640" s="5">
        <v>0</v>
      </c>
      <c r="AC3640" s="5">
        <v>0</v>
      </c>
      <c r="AD3640" s="5">
        <v>4</v>
      </c>
      <c r="AE3640" s="5">
        <v>3</v>
      </c>
      <c r="AF3640" s="5">
        <v>1</v>
      </c>
      <c r="AG3640" s="6">
        <v>33.333333333333336</v>
      </c>
      <c r="AH3640" s="6">
        <v>75</v>
      </c>
      <c r="AI3640" s="3"/>
      <c r="AJ3640" s="3"/>
    </row>
    <row r="3641" spans="1:36" hidden="1" x14ac:dyDescent="0.2">
      <c r="A3641" s="1" t="str">
        <f t="shared" si="56"/>
        <v>Malvern HillsOther</v>
      </c>
      <c r="B3641" s="3" t="s">
        <v>549</v>
      </c>
      <c r="C3641" s="3" t="s">
        <v>550</v>
      </c>
      <c r="D3641" s="3" t="s">
        <v>718</v>
      </c>
      <c r="E3641" s="5">
        <v>87</v>
      </c>
      <c r="F3641" s="5">
        <v>3</v>
      </c>
      <c r="G3641" s="5">
        <v>3</v>
      </c>
      <c r="H3641" s="5">
        <v>3</v>
      </c>
      <c r="I3641" s="5">
        <v>3</v>
      </c>
      <c r="J3641" s="5">
        <v>3</v>
      </c>
      <c r="K3641" s="5">
        <v>11</v>
      </c>
      <c r="L3641" s="5">
        <v>0</v>
      </c>
      <c r="M3641" s="5">
        <v>0</v>
      </c>
      <c r="N3641" s="5">
        <v>0</v>
      </c>
      <c r="O3641" s="6">
        <v>3.4482758620689653</v>
      </c>
      <c r="P3641" s="6">
        <v>3.4482758620689653</v>
      </c>
      <c r="Q3641" s="6">
        <v>3.4482758620689653</v>
      </c>
      <c r="R3641" s="6">
        <v>3.4482758620689653</v>
      </c>
      <c r="S3641" s="6">
        <v>3.4482758620689653</v>
      </c>
      <c r="T3641" s="6">
        <v>12.64367816091954</v>
      </c>
      <c r="U3641" s="6">
        <v>0</v>
      </c>
      <c r="V3641" s="6">
        <v>0</v>
      </c>
      <c r="W3641" s="6">
        <v>0</v>
      </c>
      <c r="X3641" s="5">
        <v>29</v>
      </c>
      <c r="Y3641" s="5">
        <v>24</v>
      </c>
      <c r="Z3641" s="5">
        <v>2</v>
      </c>
      <c r="AA3641" s="5">
        <v>0</v>
      </c>
      <c r="AB3641" s="5">
        <v>0</v>
      </c>
      <c r="AC3641" s="5">
        <v>0</v>
      </c>
      <c r="AD3641" s="5">
        <v>29</v>
      </c>
      <c r="AE3641" s="5">
        <v>24</v>
      </c>
      <c r="AF3641" s="5">
        <v>2</v>
      </c>
      <c r="AG3641" s="6">
        <v>8.3333333333333339</v>
      </c>
      <c r="AH3641" s="6">
        <v>82.758620689655174</v>
      </c>
      <c r="AI3641" s="3"/>
      <c r="AJ3641" s="3"/>
    </row>
    <row r="3642" spans="1:36" x14ac:dyDescent="0.2">
      <c r="A3642" s="1" t="str">
        <f t="shared" si="56"/>
        <v>ManchesterAll people</v>
      </c>
      <c r="B3642" s="3" t="s">
        <v>563</v>
      </c>
      <c r="C3642" s="3" t="s">
        <v>564</v>
      </c>
      <c r="D3642" s="3" t="s">
        <v>700</v>
      </c>
      <c r="E3642" s="5">
        <v>503127</v>
      </c>
      <c r="F3642" s="5">
        <v>221847</v>
      </c>
      <c r="G3642" s="5">
        <v>173833</v>
      </c>
      <c r="H3642" s="5">
        <v>163500</v>
      </c>
      <c r="I3642" s="5">
        <v>358199</v>
      </c>
      <c r="J3642" s="5">
        <v>130305</v>
      </c>
      <c r="K3642" s="5">
        <v>0</v>
      </c>
      <c r="L3642" s="5">
        <v>261545</v>
      </c>
      <c r="M3642" s="5">
        <v>57214</v>
      </c>
      <c r="N3642" s="5">
        <v>82735</v>
      </c>
      <c r="O3642" s="6">
        <v>44.093638385536849</v>
      </c>
      <c r="P3642" s="6">
        <v>34.550521041407038</v>
      </c>
      <c r="Q3642" s="6">
        <v>32.49676523025002</v>
      </c>
      <c r="R3642" s="6">
        <v>71.194549288748163</v>
      </c>
      <c r="S3642" s="6">
        <v>25.89902748212678</v>
      </c>
      <c r="T3642" s="6">
        <v>0</v>
      </c>
      <c r="U3642" s="6">
        <v>51.983892734836331</v>
      </c>
      <c r="V3642" s="6">
        <v>11.371681503874767</v>
      </c>
      <c r="W3642" s="6">
        <v>16.44415823440205</v>
      </c>
      <c r="X3642" s="5">
        <v>181158</v>
      </c>
      <c r="Y3642" s="5">
        <v>147191</v>
      </c>
      <c r="Z3642" s="5">
        <v>13095</v>
      </c>
      <c r="AA3642" s="5">
        <v>84066</v>
      </c>
      <c r="AB3642" s="5">
        <v>63108</v>
      </c>
      <c r="AC3642" s="5">
        <v>7531</v>
      </c>
      <c r="AD3642" s="5">
        <v>97092</v>
      </c>
      <c r="AE3642" s="5">
        <v>84083</v>
      </c>
      <c r="AF3642" s="5">
        <v>5564</v>
      </c>
      <c r="AG3642" s="6">
        <v>6.6172710298157771</v>
      </c>
      <c r="AH3642" s="6">
        <v>86.601367774893916</v>
      </c>
      <c r="AI3642" s="3">
        <v>11.93351080687076</v>
      </c>
      <c r="AJ3642" s="3">
        <v>75.069588180715158</v>
      </c>
    </row>
    <row r="3643" spans="1:36" hidden="1" x14ac:dyDescent="0.2">
      <c r="A3643" s="1" t="str">
        <f t="shared" si="56"/>
        <v>ManchesterWhite British</v>
      </c>
      <c r="B3643" s="3" t="s">
        <v>563</v>
      </c>
      <c r="C3643" s="3" t="s">
        <v>564</v>
      </c>
      <c r="D3643" s="3" t="s">
        <v>701</v>
      </c>
      <c r="E3643" s="5">
        <v>298237</v>
      </c>
      <c r="F3643" s="5">
        <v>130059</v>
      </c>
      <c r="G3643" s="5">
        <v>93785</v>
      </c>
      <c r="H3643" s="5">
        <v>101575</v>
      </c>
      <c r="I3643" s="5">
        <v>206820</v>
      </c>
      <c r="J3643" s="5">
        <v>90297</v>
      </c>
      <c r="K3643" s="5">
        <v>0</v>
      </c>
      <c r="L3643" s="5">
        <v>153416</v>
      </c>
      <c r="M3643" s="5">
        <v>25807</v>
      </c>
      <c r="N3643" s="5">
        <v>53583</v>
      </c>
      <c r="O3643" s="6">
        <v>43.60927718559401</v>
      </c>
      <c r="P3643" s="6">
        <v>31.446467071490122</v>
      </c>
      <c r="Q3643" s="6">
        <v>34.058483689146549</v>
      </c>
      <c r="R3643" s="6">
        <v>69.347532331669115</v>
      </c>
      <c r="S3643" s="6">
        <v>30.276927410079903</v>
      </c>
      <c r="T3643" s="6">
        <v>0</v>
      </c>
      <c r="U3643" s="6">
        <v>51.440968089137165</v>
      </c>
      <c r="V3643" s="6">
        <v>8.6531852184671916</v>
      </c>
      <c r="W3643" s="6">
        <v>17.966583623091701</v>
      </c>
      <c r="X3643" s="5">
        <v>107239</v>
      </c>
      <c r="Y3643" s="5">
        <v>89724</v>
      </c>
      <c r="Z3643" s="5">
        <v>6549</v>
      </c>
      <c r="AA3643" s="5">
        <v>46221</v>
      </c>
      <c r="AB3643" s="5">
        <v>34821</v>
      </c>
      <c r="AC3643" s="5">
        <v>3839</v>
      </c>
      <c r="AD3643" s="5">
        <v>61018</v>
      </c>
      <c r="AE3643" s="5">
        <v>54903</v>
      </c>
      <c r="AF3643" s="5">
        <v>2710</v>
      </c>
      <c r="AG3643" s="6">
        <v>4.9359779975593323</v>
      </c>
      <c r="AH3643" s="6">
        <v>89.978367039234328</v>
      </c>
      <c r="AI3643" s="3">
        <v>11.024956204589184</v>
      </c>
      <c r="AJ3643" s="3">
        <v>75.335886285454663</v>
      </c>
    </row>
    <row r="3644" spans="1:36" hidden="1" x14ac:dyDescent="0.2">
      <c r="A3644" s="1" t="str">
        <f t="shared" si="56"/>
        <v>ManchesterMinorities - all other than White British</v>
      </c>
      <c r="B3644" s="3" t="s">
        <v>563</v>
      </c>
      <c r="C3644" s="3" t="s">
        <v>564</v>
      </c>
      <c r="D3644" s="3" t="s">
        <v>702</v>
      </c>
      <c r="E3644" s="5">
        <v>204890</v>
      </c>
      <c r="F3644" s="5">
        <v>91788</v>
      </c>
      <c r="G3644" s="5">
        <v>80048</v>
      </c>
      <c r="H3644" s="5">
        <v>61925</v>
      </c>
      <c r="I3644" s="5">
        <v>151379</v>
      </c>
      <c r="J3644" s="5">
        <v>40008</v>
      </c>
      <c r="K3644" s="5">
        <v>0</v>
      </c>
      <c r="L3644" s="5">
        <v>108129</v>
      </c>
      <c r="M3644" s="5">
        <v>31407</v>
      </c>
      <c r="N3644" s="5">
        <v>29152</v>
      </c>
      <c r="O3644" s="6">
        <v>44.798672458392311</v>
      </c>
      <c r="P3644" s="6">
        <v>39.068768607545515</v>
      </c>
      <c r="Q3644" s="6">
        <v>30.22353457953048</v>
      </c>
      <c r="R3644" s="6">
        <v>73.883059202498899</v>
      </c>
      <c r="S3644" s="6">
        <v>19.526575235492217</v>
      </c>
      <c r="T3644" s="6">
        <v>0</v>
      </c>
      <c r="U3644" s="6">
        <v>52.774171506662114</v>
      </c>
      <c r="V3644" s="6">
        <v>15.328712967934013</v>
      </c>
      <c r="W3644" s="6">
        <v>14.228122407145298</v>
      </c>
      <c r="X3644" s="5">
        <v>73919</v>
      </c>
      <c r="Y3644" s="5">
        <v>57467</v>
      </c>
      <c r="Z3644" s="5">
        <v>6546</v>
      </c>
      <c r="AA3644" s="5">
        <v>37845</v>
      </c>
      <c r="AB3644" s="5">
        <v>28287</v>
      </c>
      <c r="AC3644" s="5">
        <v>3692</v>
      </c>
      <c r="AD3644" s="5">
        <v>36074</v>
      </c>
      <c r="AE3644" s="5">
        <v>29180</v>
      </c>
      <c r="AF3644" s="5">
        <v>2854</v>
      </c>
      <c r="AG3644" s="6">
        <v>9.7806716929403699</v>
      </c>
      <c r="AH3644" s="6">
        <v>80.889283140211788</v>
      </c>
      <c r="AI3644" s="3">
        <v>13.051931982889666</v>
      </c>
      <c r="AJ3644" s="3">
        <v>74.744351961950059</v>
      </c>
    </row>
    <row r="3645" spans="1:36" hidden="1" x14ac:dyDescent="0.2">
      <c r="A3645" s="1" t="str">
        <f t="shared" si="56"/>
        <v>ManchesterWhite Irish</v>
      </c>
      <c r="B3645" s="3" t="s">
        <v>563</v>
      </c>
      <c r="C3645" s="3" t="s">
        <v>564</v>
      </c>
      <c r="D3645" s="3" t="s">
        <v>703</v>
      </c>
      <c r="E3645" s="5">
        <v>11843</v>
      </c>
      <c r="F3645" s="5">
        <v>4538</v>
      </c>
      <c r="G3645" s="5">
        <v>3562</v>
      </c>
      <c r="H3645" s="5">
        <v>3412</v>
      </c>
      <c r="I3645" s="5">
        <v>8042</v>
      </c>
      <c r="J3645" s="5">
        <v>2407</v>
      </c>
      <c r="K3645" s="5">
        <v>0</v>
      </c>
      <c r="L3645" s="5">
        <v>6124</v>
      </c>
      <c r="M3645" s="5">
        <v>1211</v>
      </c>
      <c r="N3645" s="5">
        <v>1584</v>
      </c>
      <c r="O3645" s="6">
        <v>38.317993751583217</v>
      </c>
      <c r="P3645" s="6">
        <v>30.076838638858398</v>
      </c>
      <c r="Q3645" s="6">
        <v>28.810267668665034</v>
      </c>
      <c r="R3645" s="6">
        <v>67.905091615300179</v>
      </c>
      <c r="S3645" s="6">
        <v>20.324242168369501</v>
      </c>
      <c r="T3645" s="6">
        <v>0</v>
      </c>
      <c r="U3645" s="6">
        <v>51.709870809761043</v>
      </c>
      <c r="V3645" s="6">
        <v>10.225449632694419</v>
      </c>
      <c r="W3645" s="6">
        <v>13.374989445241916</v>
      </c>
      <c r="X3645" s="5">
        <v>3274</v>
      </c>
      <c r="Y3645" s="5">
        <v>2786</v>
      </c>
      <c r="Z3645" s="5">
        <v>160</v>
      </c>
      <c r="AA3645" s="5">
        <v>1098</v>
      </c>
      <c r="AB3645" s="5">
        <v>814</v>
      </c>
      <c r="AC3645" s="5">
        <v>73</v>
      </c>
      <c r="AD3645" s="5">
        <v>2176</v>
      </c>
      <c r="AE3645" s="5">
        <v>1972</v>
      </c>
      <c r="AF3645" s="5">
        <v>87</v>
      </c>
      <c r="AG3645" s="6">
        <v>4.4117647058823533</v>
      </c>
      <c r="AH3645" s="6">
        <v>90.625</v>
      </c>
      <c r="AI3645" s="3">
        <v>8.9680589680589673</v>
      </c>
      <c r="AJ3645" s="3">
        <v>74.134790528233154</v>
      </c>
    </row>
    <row r="3646" spans="1:36" hidden="1" x14ac:dyDescent="0.2">
      <c r="A3646" s="1" t="str">
        <f t="shared" si="56"/>
        <v>ManchesterWhite Gyspy or Irish Traveller</v>
      </c>
      <c r="B3646" s="3" t="s">
        <v>563</v>
      </c>
      <c r="C3646" s="3" t="s">
        <v>564</v>
      </c>
      <c r="D3646" s="3" t="s">
        <v>704</v>
      </c>
      <c r="E3646" s="5">
        <v>509</v>
      </c>
      <c r="F3646" s="5">
        <v>252</v>
      </c>
      <c r="G3646" s="5">
        <v>202</v>
      </c>
      <c r="H3646" s="5">
        <v>159</v>
      </c>
      <c r="I3646" s="5">
        <v>382</v>
      </c>
      <c r="J3646" s="5">
        <v>133</v>
      </c>
      <c r="K3646" s="5">
        <v>0</v>
      </c>
      <c r="L3646" s="5">
        <v>265</v>
      </c>
      <c r="M3646" s="5">
        <v>99</v>
      </c>
      <c r="N3646" s="5">
        <v>89</v>
      </c>
      <c r="O3646" s="6">
        <v>49.508840864440081</v>
      </c>
      <c r="P3646" s="6">
        <v>39.685658153241647</v>
      </c>
      <c r="Q3646" s="6">
        <v>31.237721021611002</v>
      </c>
      <c r="R3646" s="6">
        <v>75.049115913555994</v>
      </c>
      <c r="S3646" s="6">
        <v>26.129666011787819</v>
      </c>
      <c r="T3646" s="6">
        <v>0</v>
      </c>
      <c r="U3646" s="6">
        <v>52.062868369351669</v>
      </c>
      <c r="V3646" s="6">
        <v>19.449901768172889</v>
      </c>
      <c r="W3646" s="6">
        <v>17.485265225933201</v>
      </c>
      <c r="X3646" s="5">
        <v>168</v>
      </c>
      <c r="Y3646" s="5">
        <v>83</v>
      </c>
      <c r="Z3646" s="5">
        <v>16</v>
      </c>
      <c r="AA3646" s="5">
        <v>105</v>
      </c>
      <c r="AB3646" s="5">
        <v>43</v>
      </c>
      <c r="AC3646" s="5">
        <v>10</v>
      </c>
      <c r="AD3646" s="5">
        <v>63</v>
      </c>
      <c r="AE3646" s="5">
        <v>40</v>
      </c>
      <c r="AF3646" s="5">
        <v>6</v>
      </c>
      <c r="AG3646" s="6">
        <v>15</v>
      </c>
      <c r="AH3646" s="6">
        <v>63.492063492063494</v>
      </c>
      <c r="AI3646" s="3">
        <v>23.255813953488371</v>
      </c>
      <c r="AJ3646" s="3">
        <v>40.952380952380949</v>
      </c>
    </row>
    <row r="3647" spans="1:36" hidden="1" x14ac:dyDescent="0.2">
      <c r="A3647" s="1" t="str">
        <f t="shared" si="56"/>
        <v>ManchesterWhite Other</v>
      </c>
      <c r="B3647" s="3" t="s">
        <v>563</v>
      </c>
      <c r="C3647" s="3" t="s">
        <v>564</v>
      </c>
      <c r="D3647" s="3" t="s">
        <v>705</v>
      </c>
      <c r="E3647" s="5">
        <v>24520</v>
      </c>
      <c r="F3647" s="5">
        <v>9004</v>
      </c>
      <c r="G3647" s="5">
        <v>6847</v>
      </c>
      <c r="H3647" s="5">
        <v>6420</v>
      </c>
      <c r="I3647" s="5">
        <v>16323</v>
      </c>
      <c r="J3647" s="5">
        <v>5372</v>
      </c>
      <c r="K3647" s="5">
        <v>0</v>
      </c>
      <c r="L3647" s="5">
        <v>13046</v>
      </c>
      <c r="M3647" s="5">
        <v>2878</v>
      </c>
      <c r="N3647" s="5">
        <v>3651</v>
      </c>
      <c r="O3647" s="6">
        <v>36.721044045676997</v>
      </c>
      <c r="P3647" s="6">
        <v>27.924143556280587</v>
      </c>
      <c r="Q3647" s="6">
        <v>26.182707993474715</v>
      </c>
      <c r="R3647" s="6">
        <v>66.570146818923334</v>
      </c>
      <c r="S3647" s="6">
        <v>21.908646003262643</v>
      </c>
      <c r="T3647" s="6">
        <v>0</v>
      </c>
      <c r="U3647" s="6">
        <v>53.205546492659053</v>
      </c>
      <c r="V3647" s="6">
        <v>11.737357259380097</v>
      </c>
      <c r="W3647" s="6">
        <v>14.889885807504077</v>
      </c>
      <c r="X3647" s="5">
        <v>12000</v>
      </c>
      <c r="Y3647" s="5">
        <v>10819</v>
      </c>
      <c r="Z3647" s="5">
        <v>669</v>
      </c>
      <c r="AA3647" s="5">
        <v>5404</v>
      </c>
      <c r="AB3647" s="5">
        <v>4754</v>
      </c>
      <c r="AC3647" s="5">
        <v>308</v>
      </c>
      <c r="AD3647" s="5">
        <v>6596</v>
      </c>
      <c r="AE3647" s="5">
        <v>6065</v>
      </c>
      <c r="AF3647" s="5">
        <v>361</v>
      </c>
      <c r="AG3647" s="6">
        <v>5.9521846661170654</v>
      </c>
      <c r="AH3647" s="6">
        <v>91.949666464523958</v>
      </c>
      <c r="AI3647" s="3">
        <v>6.478754732856542</v>
      </c>
      <c r="AJ3647" s="3">
        <v>87.971872686898593</v>
      </c>
    </row>
    <row r="3648" spans="1:36" hidden="1" x14ac:dyDescent="0.2">
      <c r="A3648" s="1" t="str">
        <f t="shared" si="56"/>
        <v>ManchesterMixed White and Black Caribbean</v>
      </c>
      <c r="B3648" s="3" t="s">
        <v>563</v>
      </c>
      <c r="C3648" s="3" t="s">
        <v>564</v>
      </c>
      <c r="D3648" s="3" t="s">
        <v>706</v>
      </c>
      <c r="E3648" s="5">
        <v>8877</v>
      </c>
      <c r="F3648" s="5">
        <v>5004</v>
      </c>
      <c r="G3648" s="5">
        <v>4216</v>
      </c>
      <c r="H3648" s="5">
        <v>4136</v>
      </c>
      <c r="I3648" s="5">
        <v>7306</v>
      </c>
      <c r="J3648" s="5">
        <v>2677</v>
      </c>
      <c r="K3648" s="5">
        <v>0</v>
      </c>
      <c r="L3648" s="5">
        <v>5001</v>
      </c>
      <c r="M3648" s="5">
        <v>907</v>
      </c>
      <c r="N3648" s="5">
        <v>1848</v>
      </c>
      <c r="O3648" s="6">
        <v>56.370395403852655</v>
      </c>
      <c r="P3648" s="6">
        <v>47.493522586459392</v>
      </c>
      <c r="Q3648" s="6">
        <v>46.592317224287484</v>
      </c>
      <c r="R3648" s="6">
        <v>82.302579700349213</v>
      </c>
      <c r="S3648" s="6">
        <v>30.15658443167737</v>
      </c>
      <c r="T3648" s="6">
        <v>0</v>
      </c>
      <c r="U3648" s="6">
        <v>56.336600202771209</v>
      </c>
      <c r="V3648" s="6">
        <v>10.217415793623973</v>
      </c>
      <c r="W3648" s="6">
        <v>20.817843866171003</v>
      </c>
      <c r="X3648" s="5">
        <v>2348</v>
      </c>
      <c r="Y3648" s="5">
        <v>1761</v>
      </c>
      <c r="Z3648" s="5">
        <v>320</v>
      </c>
      <c r="AA3648" s="5">
        <v>1249</v>
      </c>
      <c r="AB3648" s="5">
        <v>892</v>
      </c>
      <c r="AC3648" s="5">
        <v>167</v>
      </c>
      <c r="AD3648" s="5">
        <v>1099</v>
      </c>
      <c r="AE3648" s="5">
        <v>869</v>
      </c>
      <c r="AF3648" s="5">
        <v>153</v>
      </c>
      <c r="AG3648" s="6">
        <v>17.606444188722669</v>
      </c>
      <c r="AH3648" s="6">
        <v>79.071883530482253</v>
      </c>
      <c r="AI3648" s="3">
        <v>18.721973094170405</v>
      </c>
      <c r="AJ3648" s="3">
        <v>71.417133706965572</v>
      </c>
    </row>
    <row r="3649" spans="1:36" hidden="1" x14ac:dyDescent="0.2">
      <c r="A3649" s="1" t="str">
        <f t="shared" si="56"/>
        <v>ManchesterMixed White and Black African</v>
      </c>
      <c r="B3649" s="3" t="s">
        <v>563</v>
      </c>
      <c r="C3649" s="3" t="s">
        <v>564</v>
      </c>
      <c r="D3649" s="3" t="s">
        <v>707</v>
      </c>
      <c r="E3649" s="5">
        <v>4397</v>
      </c>
      <c r="F3649" s="5">
        <v>2478</v>
      </c>
      <c r="G3649" s="5">
        <v>2048</v>
      </c>
      <c r="H3649" s="5">
        <v>2025</v>
      </c>
      <c r="I3649" s="5">
        <v>3589</v>
      </c>
      <c r="J3649" s="5">
        <v>1416</v>
      </c>
      <c r="K3649" s="5">
        <v>0</v>
      </c>
      <c r="L3649" s="5">
        <v>2491</v>
      </c>
      <c r="M3649" s="5">
        <v>536</v>
      </c>
      <c r="N3649" s="5">
        <v>990</v>
      </c>
      <c r="O3649" s="6">
        <v>56.35660677734819</v>
      </c>
      <c r="P3649" s="6">
        <v>46.577211735274048</v>
      </c>
      <c r="Q3649" s="6">
        <v>46.054127814418919</v>
      </c>
      <c r="R3649" s="6">
        <v>81.623834432567662</v>
      </c>
      <c r="S3649" s="6">
        <v>32.203775301341821</v>
      </c>
      <c r="T3649" s="6">
        <v>0</v>
      </c>
      <c r="U3649" s="6">
        <v>56.652262906527177</v>
      </c>
      <c r="V3649" s="6">
        <v>12.190129633841256</v>
      </c>
      <c r="W3649" s="6">
        <v>22.515351375938138</v>
      </c>
      <c r="X3649" s="5">
        <v>1253</v>
      </c>
      <c r="Y3649" s="5">
        <v>945</v>
      </c>
      <c r="Z3649" s="5">
        <v>178</v>
      </c>
      <c r="AA3649" s="5">
        <v>686</v>
      </c>
      <c r="AB3649" s="5">
        <v>496</v>
      </c>
      <c r="AC3649" s="5">
        <v>110</v>
      </c>
      <c r="AD3649" s="5">
        <v>567</v>
      </c>
      <c r="AE3649" s="5">
        <v>449</v>
      </c>
      <c r="AF3649" s="5">
        <v>68</v>
      </c>
      <c r="AG3649" s="6">
        <v>15.144766146993318</v>
      </c>
      <c r="AH3649" s="6">
        <v>79.188712522045861</v>
      </c>
      <c r="AI3649" s="3">
        <v>22.177419354838708</v>
      </c>
      <c r="AJ3649" s="3">
        <v>72.303206997084544</v>
      </c>
    </row>
    <row r="3650" spans="1:36" hidden="1" x14ac:dyDescent="0.2">
      <c r="A3650" s="1" t="str">
        <f t="shared" ref="A3650:A3713" si="57">C3650&amp;D3650</f>
        <v>ManchesterMixed White and Asian</v>
      </c>
      <c r="B3650" s="3" t="s">
        <v>563</v>
      </c>
      <c r="C3650" s="3" t="s">
        <v>564</v>
      </c>
      <c r="D3650" s="3" t="s">
        <v>708</v>
      </c>
      <c r="E3650" s="5">
        <v>4791</v>
      </c>
      <c r="F3650" s="5">
        <v>1637</v>
      </c>
      <c r="G3650" s="5">
        <v>1353</v>
      </c>
      <c r="H3650" s="5">
        <v>1110</v>
      </c>
      <c r="I3650" s="5">
        <v>3242</v>
      </c>
      <c r="J3650" s="5">
        <v>782</v>
      </c>
      <c r="K3650" s="5">
        <v>0</v>
      </c>
      <c r="L3650" s="5">
        <v>2494</v>
      </c>
      <c r="M3650" s="5">
        <v>581</v>
      </c>
      <c r="N3650" s="5">
        <v>525</v>
      </c>
      <c r="O3650" s="6">
        <v>34.168232101857647</v>
      </c>
      <c r="P3650" s="6">
        <v>28.240450845335005</v>
      </c>
      <c r="Q3650" s="6">
        <v>23.16844082654978</v>
      </c>
      <c r="R3650" s="6">
        <v>67.668545188895848</v>
      </c>
      <c r="S3650" s="6">
        <v>16.322270924650386</v>
      </c>
      <c r="T3650" s="6">
        <v>0</v>
      </c>
      <c r="U3650" s="6">
        <v>52.055938217491132</v>
      </c>
      <c r="V3650" s="6">
        <v>12.126904612815697</v>
      </c>
      <c r="W3650" s="6">
        <v>10.958046336881653</v>
      </c>
      <c r="X3650" s="5">
        <v>1161</v>
      </c>
      <c r="Y3650" s="5">
        <v>953</v>
      </c>
      <c r="Z3650" s="5">
        <v>107</v>
      </c>
      <c r="AA3650" s="5">
        <v>418</v>
      </c>
      <c r="AB3650" s="5">
        <v>303</v>
      </c>
      <c r="AC3650" s="5">
        <v>46</v>
      </c>
      <c r="AD3650" s="5">
        <v>743</v>
      </c>
      <c r="AE3650" s="5">
        <v>650</v>
      </c>
      <c r="AF3650" s="5">
        <v>61</v>
      </c>
      <c r="AG3650" s="6">
        <v>9.384615384615385</v>
      </c>
      <c r="AH3650" s="6">
        <v>87.48317631224765</v>
      </c>
      <c r="AI3650" s="3">
        <v>15.181518151815181</v>
      </c>
      <c r="AJ3650" s="3">
        <v>72.488038277511961</v>
      </c>
    </row>
    <row r="3651" spans="1:36" hidden="1" x14ac:dyDescent="0.2">
      <c r="A3651" s="1" t="str">
        <f t="shared" si="57"/>
        <v>ManchesterMixed Other</v>
      </c>
      <c r="B3651" s="3" t="s">
        <v>563</v>
      </c>
      <c r="C3651" s="3" t="s">
        <v>564</v>
      </c>
      <c r="D3651" s="3" t="s">
        <v>709</v>
      </c>
      <c r="E3651" s="5">
        <v>5096</v>
      </c>
      <c r="F3651" s="5">
        <v>2153</v>
      </c>
      <c r="G3651" s="5">
        <v>1783</v>
      </c>
      <c r="H3651" s="5">
        <v>1624</v>
      </c>
      <c r="I3651" s="5">
        <v>3718</v>
      </c>
      <c r="J3651" s="5">
        <v>1002</v>
      </c>
      <c r="K3651" s="5">
        <v>0</v>
      </c>
      <c r="L3651" s="5">
        <v>2632</v>
      </c>
      <c r="M3651" s="5">
        <v>664</v>
      </c>
      <c r="N3651" s="5">
        <v>738</v>
      </c>
      <c r="O3651" s="6">
        <v>42.248822605965465</v>
      </c>
      <c r="P3651" s="6">
        <v>34.988226059654629</v>
      </c>
      <c r="Q3651" s="6">
        <v>31.868131868131869</v>
      </c>
      <c r="R3651" s="6">
        <v>72.959183673469383</v>
      </c>
      <c r="S3651" s="6">
        <v>19.662480376766091</v>
      </c>
      <c r="T3651" s="6">
        <v>0</v>
      </c>
      <c r="U3651" s="6">
        <v>51.64835164835165</v>
      </c>
      <c r="V3651" s="6">
        <v>13.029827315541601</v>
      </c>
      <c r="W3651" s="6">
        <v>14.481946624803768</v>
      </c>
      <c r="X3651" s="5">
        <v>1403</v>
      </c>
      <c r="Y3651" s="5">
        <v>1134</v>
      </c>
      <c r="Z3651" s="5">
        <v>121</v>
      </c>
      <c r="AA3651" s="5">
        <v>583</v>
      </c>
      <c r="AB3651" s="5">
        <v>437</v>
      </c>
      <c r="AC3651" s="5">
        <v>59</v>
      </c>
      <c r="AD3651" s="5">
        <v>820</v>
      </c>
      <c r="AE3651" s="5">
        <v>697</v>
      </c>
      <c r="AF3651" s="5">
        <v>62</v>
      </c>
      <c r="AG3651" s="6">
        <v>8.8952654232424671</v>
      </c>
      <c r="AH3651" s="6">
        <v>85</v>
      </c>
      <c r="AI3651" s="3">
        <v>13.501144164759726</v>
      </c>
      <c r="AJ3651" s="3">
        <v>74.957118353344768</v>
      </c>
    </row>
    <row r="3652" spans="1:36" hidden="1" x14ac:dyDescent="0.2">
      <c r="A3652" s="1" t="str">
        <f t="shared" si="57"/>
        <v>ManchesterIndian</v>
      </c>
      <c r="B3652" s="3" t="s">
        <v>563</v>
      </c>
      <c r="C3652" s="3" t="s">
        <v>564</v>
      </c>
      <c r="D3652" s="3" t="s">
        <v>710</v>
      </c>
      <c r="E3652" s="5">
        <v>11417</v>
      </c>
      <c r="F3652" s="5">
        <v>3913</v>
      </c>
      <c r="G3652" s="5">
        <v>3253</v>
      </c>
      <c r="H3652" s="5">
        <v>2319</v>
      </c>
      <c r="I3652" s="5">
        <v>7398</v>
      </c>
      <c r="J3652" s="5">
        <v>1451</v>
      </c>
      <c r="K3652" s="5">
        <v>0</v>
      </c>
      <c r="L3652" s="5">
        <v>5488</v>
      </c>
      <c r="M3652" s="5">
        <v>1185</v>
      </c>
      <c r="N3652" s="5">
        <v>941</v>
      </c>
      <c r="O3652" s="6">
        <v>34.273451870018391</v>
      </c>
      <c r="P3652" s="6">
        <v>28.492598756240692</v>
      </c>
      <c r="Q3652" s="6">
        <v>20.311815713409828</v>
      </c>
      <c r="R3652" s="6">
        <v>64.798108084435498</v>
      </c>
      <c r="S3652" s="6">
        <v>12.709117981956732</v>
      </c>
      <c r="T3652" s="6">
        <v>0</v>
      </c>
      <c r="U3652" s="6">
        <v>48.068669527896994</v>
      </c>
      <c r="V3652" s="6">
        <v>10.379258999737234</v>
      </c>
      <c r="W3652" s="6">
        <v>8.2420951213103262</v>
      </c>
      <c r="X3652" s="5">
        <v>4682</v>
      </c>
      <c r="Y3652" s="5">
        <v>4104</v>
      </c>
      <c r="Z3652" s="5">
        <v>226</v>
      </c>
      <c r="AA3652" s="5">
        <v>2016</v>
      </c>
      <c r="AB3652" s="5">
        <v>1733</v>
      </c>
      <c r="AC3652" s="5">
        <v>98</v>
      </c>
      <c r="AD3652" s="5">
        <v>2666</v>
      </c>
      <c r="AE3652" s="5">
        <v>2371</v>
      </c>
      <c r="AF3652" s="5">
        <v>128</v>
      </c>
      <c r="AG3652" s="6">
        <v>5.3985660059046818</v>
      </c>
      <c r="AH3652" s="6">
        <v>88.934733683420859</v>
      </c>
      <c r="AI3652" s="3">
        <v>5.6549336410848241</v>
      </c>
      <c r="AJ3652" s="3">
        <v>85.962301587301582</v>
      </c>
    </row>
    <row r="3653" spans="1:36" hidden="1" x14ac:dyDescent="0.2">
      <c r="A3653" s="1" t="str">
        <f t="shared" si="57"/>
        <v>ManchesterPakistani</v>
      </c>
      <c r="B3653" s="3" t="s">
        <v>563</v>
      </c>
      <c r="C3653" s="3" t="s">
        <v>564</v>
      </c>
      <c r="D3653" s="3" t="s">
        <v>711</v>
      </c>
      <c r="E3653" s="5">
        <v>42904</v>
      </c>
      <c r="F3653" s="5">
        <v>16588</v>
      </c>
      <c r="G3653" s="5">
        <v>16075</v>
      </c>
      <c r="H3653" s="5">
        <v>7219</v>
      </c>
      <c r="I3653" s="5">
        <v>30615</v>
      </c>
      <c r="J3653" s="5">
        <v>3295</v>
      </c>
      <c r="K3653" s="5">
        <v>0</v>
      </c>
      <c r="L3653" s="5">
        <v>20266</v>
      </c>
      <c r="M3653" s="5">
        <v>9184</v>
      </c>
      <c r="N3653" s="5">
        <v>2702</v>
      </c>
      <c r="O3653" s="6">
        <v>38.66306171918702</v>
      </c>
      <c r="P3653" s="6">
        <v>37.467369009882532</v>
      </c>
      <c r="Q3653" s="6">
        <v>16.825936975573374</v>
      </c>
      <c r="R3653" s="6">
        <v>71.356983031885136</v>
      </c>
      <c r="S3653" s="6">
        <v>7.6799366026477713</v>
      </c>
      <c r="T3653" s="6">
        <v>0</v>
      </c>
      <c r="U3653" s="6">
        <v>47.235688980048479</v>
      </c>
      <c r="V3653" s="6">
        <v>21.405929517061345</v>
      </c>
      <c r="W3653" s="6">
        <v>6.2977810926720119</v>
      </c>
      <c r="X3653" s="5">
        <v>15681</v>
      </c>
      <c r="Y3653" s="5">
        <v>10512</v>
      </c>
      <c r="Z3653" s="5">
        <v>1083</v>
      </c>
      <c r="AA3653" s="5">
        <v>8198</v>
      </c>
      <c r="AB3653" s="5">
        <v>5269</v>
      </c>
      <c r="AC3653" s="5">
        <v>627</v>
      </c>
      <c r="AD3653" s="5">
        <v>7483</v>
      </c>
      <c r="AE3653" s="5">
        <v>5243</v>
      </c>
      <c r="AF3653" s="5">
        <v>456</v>
      </c>
      <c r="AG3653" s="6">
        <v>8.6973106999809264</v>
      </c>
      <c r="AH3653" s="6">
        <v>70.06548175865295</v>
      </c>
      <c r="AI3653" s="3">
        <v>11.899791231732777</v>
      </c>
      <c r="AJ3653" s="3">
        <v>64.271773603317882</v>
      </c>
    </row>
    <row r="3654" spans="1:36" hidden="1" x14ac:dyDescent="0.2">
      <c r="A3654" s="1" t="str">
        <f t="shared" si="57"/>
        <v>ManchesterBangladeshi</v>
      </c>
      <c r="B3654" s="3" t="s">
        <v>563</v>
      </c>
      <c r="C3654" s="3" t="s">
        <v>564</v>
      </c>
      <c r="D3654" s="3" t="s">
        <v>712</v>
      </c>
      <c r="E3654" s="5">
        <v>6437</v>
      </c>
      <c r="F3654" s="5">
        <v>3655</v>
      </c>
      <c r="G3654" s="5">
        <v>3429</v>
      </c>
      <c r="H3654" s="5">
        <v>1612</v>
      </c>
      <c r="I3654" s="5">
        <v>5092</v>
      </c>
      <c r="J3654" s="5">
        <v>517</v>
      </c>
      <c r="K3654" s="5">
        <v>0</v>
      </c>
      <c r="L3654" s="5">
        <v>3520</v>
      </c>
      <c r="M3654" s="5">
        <v>1681</v>
      </c>
      <c r="N3654" s="5">
        <v>425</v>
      </c>
      <c r="O3654" s="6">
        <v>56.781109212366012</v>
      </c>
      <c r="P3654" s="6">
        <v>53.270156905390706</v>
      </c>
      <c r="Q3654" s="6">
        <v>25.042721764797268</v>
      </c>
      <c r="R3654" s="6">
        <v>79.105173217337267</v>
      </c>
      <c r="S3654" s="6">
        <v>8.0316917818859714</v>
      </c>
      <c r="T3654" s="6">
        <v>0</v>
      </c>
      <c r="U3654" s="6">
        <v>54.68385894050023</v>
      </c>
      <c r="V3654" s="6">
        <v>26.114649681528661</v>
      </c>
      <c r="W3654" s="6">
        <v>6.6024545595774429</v>
      </c>
      <c r="X3654" s="5">
        <v>2277</v>
      </c>
      <c r="Y3654" s="5">
        <v>1512</v>
      </c>
      <c r="Z3654" s="5">
        <v>168</v>
      </c>
      <c r="AA3654" s="5">
        <v>1178</v>
      </c>
      <c r="AB3654" s="5">
        <v>762</v>
      </c>
      <c r="AC3654" s="5">
        <v>95</v>
      </c>
      <c r="AD3654" s="5">
        <v>1099</v>
      </c>
      <c r="AE3654" s="5">
        <v>750</v>
      </c>
      <c r="AF3654" s="5">
        <v>73</v>
      </c>
      <c r="AG3654" s="3">
        <v>9.7333333333333325</v>
      </c>
      <c r="AH3654" s="3">
        <v>68.243858052775252</v>
      </c>
      <c r="AI3654" s="3">
        <v>12.467191601049869</v>
      </c>
      <c r="AJ3654" s="3">
        <v>64.68590831918506</v>
      </c>
    </row>
    <row r="3655" spans="1:36" hidden="1" x14ac:dyDescent="0.2">
      <c r="A3655" s="1" t="str">
        <f t="shared" si="57"/>
        <v>ManchesterChinese</v>
      </c>
      <c r="B3655" s="3" t="s">
        <v>563</v>
      </c>
      <c r="C3655" s="3" t="s">
        <v>564</v>
      </c>
      <c r="D3655" s="3" t="s">
        <v>713</v>
      </c>
      <c r="E3655" s="5">
        <v>13539</v>
      </c>
      <c r="F3655" s="5">
        <v>4616</v>
      </c>
      <c r="G3655" s="5">
        <v>3668</v>
      </c>
      <c r="H3655" s="5">
        <v>3330</v>
      </c>
      <c r="I3655" s="5">
        <v>8707</v>
      </c>
      <c r="J3655" s="5">
        <v>2974</v>
      </c>
      <c r="K3655" s="5">
        <v>0</v>
      </c>
      <c r="L3655" s="5">
        <v>7649</v>
      </c>
      <c r="M3655" s="5">
        <v>1641</v>
      </c>
      <c r="N3655" s="5">
        <v>2197</v>
      </c>
      <c r="O3655" s="6">
        <v>34.094098530172097</v>
      </c>
      <c r="P3655" s="6">
        <v>27.092104291306597</v>
      </c>
      <c r="Q3655" s="6">
        <v>24.5956126744959</v>
      </c>
      <c r="R3655" s="6">
        <v>64.310510377428173</v>
      </c>
      <c r="S3655" s="6">
        <v>21.966171799985229</v>
      </c>
      <c r="T3655" s="6">
        <v>0</v>
      </c>
      <c r="U3655" s="6">
        <v>56.496048452618361</v>
      </c>
      <c r="V3655" s="6">
        <v>12.120540660314646</v>
      </c>
      <c r="W3655" s="6">
        <v>16.227195509269517</v>
      </c>
      <c r="X3655" s="5">
        <v>4111</v>
      </c>
      <c r="Y3655" s="5">
        <v>3408</v>
      </c>
      <c r="Z3655" s="5">
        <v>253</v>
      </c>
      <c r="AA3655" s="5">
        <v>2198</v>
      </c>
      <c r="AB3655" s="5">
        <v>1742</v>
      </c>
      <c r="AC3655" s="5">
        <v>122</v>
      </c>
      <c r="AD3655" s="5">
        <v>1913</v>
      </c>
      <c r="AE3655" s="5">
        <v>1666</v>
      </c>
      <c r="AF3655" s="5">
        <v>131</v>
      </c>
      <c r="AG3655" s="6">
        <v>7.8631452581032413</v>
      </c>
      <c r="AH3655" s="6">
        <v>87.088342916884471</v>
      </c>
      <c r="AI3655" s="3">
        <v>7.003444316877153</v>
      </c>
      <c r="AJ3655" s="3">
        <v>79.253867151956328</v>
      </c>
    </row>
    <row r="3656" spans="1:36" hidden="1" x14ac:dyDescent="0.2">
      <c r="A3656" s="1" t="str">
        <f t="shared" si="57"/>
        <v>ManchesterAsian Other</v>
      </c>
      <c r="B3656" s="3" t="s">
        <v>563</v>
      </c>
      <c r="C3656" s="3" t="s">
        <v>564</v>
      </c>
      <c r="D3656" s="3" t="s">
        <v>714</v>
      </c>
      <c r="E3656" s="5">
        <v>11689</v>
      </c>
      <c r="F3656" s="5">
        <v>4919</v>
      </c>
      <c r="G3656" s="5">
        <v>4313</v>
      </c>
      <c r="H3656" s="5">
        <v>3176</v>
      </c>
      <c r="I3656" s="5">
        <v>8542</v>
      </c>
      <c r="J3656" s="5">
        <v>2001</v>
      </c>
      <c r="K3656" s="5">
        <v>0</v>
      </c>
      <c r="L3656" s="5">
        <v>6414</v>
      </c>
      <c r="M3656" s="5">
        <v>1737</v>
      </c>
      <c r="N3656" s="5">
        <v>1438</v>
      </c>
      <c r="O3656" s="6">
        <v>42.082299597912566</v>
      </c>
      <c r="P3656" s="6">
        <v>36.897938232526307</v>
      </c>
      <c r="Q3656" s="6">
        <v>27.170844383608522</v>
      </c>
      <c r="R3656" s="6">
        <v>73.077252117375309</v>
      </c>
      <c r="S3656" s="6">
        <v>17.118658567884335</v>
      </c>
      <c r="T3656" s="6">
        <v>0</v>
      </c>
      <c r="U3656" s="6">
        <v>54.872101976216953</v>
      </c>
      <c r="V3656" s="6">
        <v>14.860124903755668</v>
      </c>
      <c r="W3656" s="6">
        <v>12.302164428094789</v>
      </c>
      <c r="X3656" s="5">
        <v>4298</v>
      </c>
      <c r="Y3656" s="5">
        <v>3163</v>
      </c>
      <c r="Z3656" s="5">
        <v>442</v>
      </c>
      <c r="AA3656" s="5">
        <v>2376</v>
      </c>
      <c r="AB3656" s="5">
        <v>1689</v>
      </c>
      <c r="AC3656" s="5">
        <v>248</v>
      </c>
      <c r="AD3656" s="5">
        <v>1922</v>
      </c>
      <c r="AE3656" s="5">
        <v>1474</v>
      </c>
      <c r="AF3656" s="5">
        <v>194</v>
      </c>
      <c r="AG3656" s="6">
        <v>13.16146540027137</v>
      </c>
      <c r="AH3656" s="6">
        <v>76.690946930280958</v>
      </c>
      <c r="AI3656" s="3">
        <v>14.68324452338662</v>
      </c>
      <c r="AJ3656" s="3">
        <v>71.085858585858588</v>
      </c>
    </row>
    <row r="3657" spans="1:36" hidden="1" x14ac:dyDescent="0.2">
      <c r="A3657" s="1" t="str">
        <f t="shared" si="57"/>
        <v>ManchesterBlack African</v>
      </c>
      <c r="B3657" s="3" t="s">
        <v>563</v>
      </c>
      <c r="C3657" s="3" t="s">
        <v>564</v>
      </c>
      <c r="D3657" s="3" t="s">
        <v>715</v>
      </c>
      <c r="E3657" s="5">
        <v>25718</v>
      </c>
      <c r="F3657" s="5">
        <v>17084</v>
      </c>
      <c r="G3657" s="5">
        <v>14649</v>
      </c>
      <c r="H3657" s="5">
        <v>13081</v>
      </c>
      <c r="I3657" s="5">
        <v>22668</v>
      </c>
      <c r="J3657" s="5">
        <v>10000</v>
      </c>
      <c r="K3657" s="5">
        <v>0</v>
      </c>
      <c r="L3657" s="5">
        <v>15802</v>
      </c>
      <c r="M3657" s="5">
        <v>4721</v>
      </c>
      <c r="N3657" s="5">
        <v>7356</v>
      </c>
      <c r="O3657" s="6">
        <v>66.428182595847261</v>
      </c>
      <c r="P3657" s="6">
        <v>56.960105762500973</v>
      </c>
      <c r="Q3657" s="6">
        <v>50.863208647639787</v>
      </c>
      <c r="R3657" s="6">
        <v>88.140601913056997</v>
      </c>
      <c r="S3657" s="6">
        <v>38.883272416206545</v>
      </c>
      <c r="T3657" s="6">
        <v>0</v>
      </c>
      <c r="U3657" s="6">
        <v>61.443347072089587</v>
      </c>
      <c r="V3657" s="6">
        <v>18.356792907691112</v>
      </c>
      <c r="W3657" s="6">
        <v>28.602535189361536</v>
      </c>
      <c r="X3657" s="5">
        <v>9481</v>
      </c>
      <c r="Y3657" s="5">
        <v>7489</v>
      </c>
      <c r="Z3657" s="5">
        <v>1320</v>
      </c>
      <c r="AA3657" s="5">
        <v>6523</v>
      </c>
      <c r="AB3657" s="5">
        <v>5133</v>
      </c>
      <c r="AC3657" s="5">
        <v>926</v>
      </c>
      <c r="AD3657" s="5">
        <v>2958</v>
      </c>
      <c r="AE3657" s="5">
        <v>2356</v>
      </c>
      <c r="AF3657" s="5">
        <v>394</v>
      </c>
      <c r="AG3657" s="6">
        <v>16.723259762308999</v>
      </c>
      <c r="AH3657" s="6">
        <v>79.648411088573354</v>
      </c>
      <c r="AI3657" s="3">
        <v>18.040132476134815</v>
      </c>
      <c r="AJ3657" s="3">
        <v>78.6907864479534</v>
      </c>
    </row>
    <row r="3658" spans="1:36" hidden="1" x14ac:dyDescent="0.2">
      <c r="A3658" s="1" t="str">
        <f t="shared" si="57"/>
        <v>ManchesterBlack Caribbean</v>
      </c>
      <c r="B3658" s="3" t="s">
        <v>563</v>
      </c>
      <c r="C3658" s="3" t="s">
        <v>564</v>
      </c>
      <c r="D3658" s="3" t="s">
        <v>716</v>
      </c>
      <c r="E3658" s="5">
        <v>9642</v>
      </c>
      <c r="F3658" s="5">
        <v>5168</v>
      </c>
      <c r="G3658" s="5">
        <v>4738</v>
      </c>
      <c r="H3658" s="5">
        <v>4188</v>
      </c>
      <c r="I3658" s="5">
        <v>7953</v>
      </c>
      <c r="J3658" s="5">
        <v>1716</v>
      </c>
      <c r="K3658" s="5">
        <v>0</v>
      </c>
      <c r="L3658" s="5">
        <v>4667</v>
      </c>
      <c r="M3658" s="5">
        <v>1270</v>
      </c>
      <c r="N3658" s="5">
        <v>1415</v>
      </c>
      <c r="O3658" s="6">
        <v>53.598838415266542</v>
      </c>
      <c r="P3658" s="6">
        <v>49.139182742169673</v>
      </c>
      <c r="Q3658" s="6">
        <v>43.434971997510893</v>
      </c>
      <c r="R3658" s="6">
        <v>82.482887367766025</v>
      </c>
      <c r="S3658" s="6">
        <v>17.797137523335408</v>
      </c>
      <c r="T3658" s="6">
        <v>0</v>
      </c>
      <c r="U3658" s="6">
        <v>48.402820991495538</v>
      </c>
      <c r="V3658" s="6">
        <v>13.171541174030285</v>
      </c>
      <c r="W3658" s="6">
        <v>14.675378552167601</v>
      </c>
      <c r="X3658" s="5">
        <v>3481</v>
      </c>
      <c r="Y3658" s="5">
        <v>2922</v>
      </c>
      <c r="Z3658" s="5">
        <v>416</v>
      </c>
      <c r="AA3658" s="5">
        <v>1788</v>
      </c>
      <c r="AB3658" s="5">
        <v>1472</v>
      </c>
      <c r="AC3658" s="5">
        <v>233</v>
      </c>
      <c r="AD3658" s="5">
        <v>1693</v>
      </c>
      <c r="AE3658" s="5">
        <v>1450</v>
      </c>
      <c r="AF3658" s="5">
        <v>183</v>
      </c>
      <c r="AG3658" s="6">
        <v>12.620689655172415</v>
      </c>
      <c r="AH3658" s="6">
        <v>85.646780862374484</v>
      </c>
      <c r="AI3658" s="3">
        <v>15.828804347826088</v>
      </c>
      <c r="AJ3658" s="3">
        <v>82.326621923937367</v>
      </c>
    </row>
    <row r="3659" spans="1:36" hidden="1" x14ac:dyDescent="0.2">
      <c r="A3659" s="1" t="str">
        <f t="shared" si="57"/>
        <v>ManchesterBlack Other</v>
      </c>
      <c r="B3659" s="3" t="s">
        <v>563</v>
      </c>
      <c r="C3659" s="3" t="s">
        <v>564</v>
      </c>
      <c r="D3659" s="3" t="s">
        <v>717</v>
      </c>
      <c r="E3659" s="5">
        <v>8124</v>
      </c>
      <c r="F3659" s="5">
        <v>4969</v>
      </c>
      <c r="G3659" s="5">
        <v>4543</v>
      </c>
      <c r="H3659" s="5">
        <v>4009</v>
      </c>
      <c r="I3659" s="5">
        <v>7036</v>
      </c>
      <c r="J3659" s="5">
        <v>2309</v>
      </c>
      <c r="K3659" s="5">
        <v>0</v>
      </c>
      <c r="L3659" s="5">
        <v>4420</v>
      </c>
      <c r="M3659" s="5">
        <v>1230</v>
      </c>
      <c r="N3659" s="5">
        <v>1769</v>
      </c>
      <c r="O3659" s="6">
        <v>61.164451009354998</v>
      </c>
      <c r="P3659" s="6">
        <v>55.92072870507139</v>
      </c>
      <c r="Q3659" s="6">
        <v>49.347612013786311</v>
      </c>
      <c r="R3659" s="6">
        <v>86.607582471688829</v>
      </c>
      <c r="S3659" s="6">
        <v>28.421959625800099</v>
      </c>
      <c r="T3659" s="6">
        <v>0</v>
      </c>
      <c r="U3659" s="6">
        <v>54.406696208764153</v>
      </c>
      <c r="V3659" s="6">
        <v>15.140324963072379</v>
      </c>
      <c r="W3659" s="6">
        <v>21.774987690792713</v>
      </c>
      <c r="X3659" s="5">
        <v>2968</v>
      </c>
      <c r="Y3659" s="5">
        <v>2355</v>
      </c>
      <c r="Z3659" s="5">
        <v>447</v>
      </c>
      <c r="AA3659" s="5">
        <v>1633</v>
      </c>
      <c r="AB3659" s="5">
        <v>1271</v>
      </c>
      <c r="AC3659" s="5">
        <v>291</v>
      </c>
      <c r="AD3659" s="5">
        <v>1335</v>
      </c>
      <c r="AE3659" s="5">
        <v>1084</v>
      </c>
      <c r="AF3659" s="5">
        <v>156</v>
      </c>
      <c r="AG3659" s="6">
        <v>14.391143911439114</v>
      </c>
      <c r="AH3659" s="6">
        <v>81.198501872659179</v>
      </c>
      <c r="AI3659" s="3">
        <v>22.895357985837922</v>
      </c>
      <c r="AJ3659" s="3">
        <v>77.832210655235755</v>
      </c>
    </row>
    <row r="3660" spans="1:36" hidden="1" x14ac:dyDescent="0.2">
      <c r="A3660" s="1" t="str">
        <f t="shared" si="57"/>
        <v>ManchesterArab</v>
      </c>
      <c r="B3660" s="3" t="s">
        <v>563</v>
      </c>
      <c r="C3660" s="3" t="s">
        <v>564</v>
      </c>
      <c r="D3660" s="3" t="s">
        <v>699</v>
      </c>
      <c r="E3660" s="5">
        <v>9503</v>
      </c>
      <c r="F3660" s="5">
        <v>3276</v>
      </c>
      <c r="G3660" s="5">
        <v>3139</v>
      </c>
      <c r="H3660" s="5">
        <v>2312</v>
      </c>
      <c r="I3660" s="5">
        <v>6301</v>
      </c>
      <c r="J3660" s="5">
        <v>938</v>
      </c>
      <c r="K3660" s="5">
        <v>0</v>
      </c>
      <c r="L3660" s="5">
        <v>4716</v>
      </c>
      <c r="M3660" s="5">
        <v>1041</v>
      </c>
      <c r="N3660" s="5">
        <v>750</v>
      </c>
      <c r="O3660" s="6">
        <v>34.473324213406293</v>
      </c>
      <c r="P3660" s="6">
        <v>33.0316742081448</v>
      </c>
      <c r="Q3660" s="6">
        <v>24.329159212880143</v>
      </c>
      <c r="R3660" s="6">
        <v>66.305377249289691</v>
      </c>
      <c r="S3660" s="6">
        <v>9.8705671893086393</v>
      </c>
      <c r="T3660" s="6">
        <v>0</v>
      </c>
      <c r="U3660" s="6">
        <v>49.626433757760708</v>
      </c>
      <c r="V3660" s="6">
        <v>10.954435441439545</v>
      </c>
      <c r="W3660" s="6">
        <v>7.8922445543512572</v>
      </c>
      <c r="X3660" s="5">
        <v>2766</v>
      </c>
      <c r="Y3660" s="5">
        <v>1676</v>
      </c>
      <c r="Z3660" s="5">
        <v>352</v>
      </c>
      <c r="AA3660" s="5">
        <v>1204</v>
      </c>
      <c r="AB3660" s="5">
        <v>685</v>
      </c>
      <c r="AC3660" s="5">
        <v>155</v>
      </c>
      <c r="AD3660" s="5">
        <v>1562</v>
      </c>
      <c r="AE3660" s="5">
        <v>991</v>
      </c>
      <c r="AF3660" s="5">
        <v>197</v>
      </c>
      <c r="AG3660" s="6">
        <v>19.878910191725531</v>
      </c>
      <c r="AH3660" s="6">
        <v>63.444302176696546</v>
      </c>
      <c r="AI3660" s="3">
        <v>22.627737226277372</v>
      </c>
      <c r="AJ3660" s="3">
        <v>56.893687707641199</v>
      </c>
    </row>
    <row r="3661" spans="1:36" hidden="1" x14ac:dyDescent="0.2">
      <c r="A3661" s="1" t="str">
        <f t="shared" si="57"/>
        <v>ManchesterOther</v>
      </c>
      <c r="B3661" s="3" t="s">
        <v>563</v>
      </c>
      <c r="C3661" s="3" t="s">
        <v>564</v>
      </c>
      <c r="D3661" s="3" t="s">
        <v>718</v>
      </c>
      <c r="E3661" s="5">
        <v>5884</v>
      </c>
      <c r="F3661" s="5">
        <v>2534</v>
      </c>
      <c r="G3661" s="5">
        <v>2230</v>
      </c>
      <c r="H3661" s="5">
        <v>1793</v>
      </c>
      <c r="I3661" s="5">
        <v>4465</v>
      </c>
      <c r="J3661" s="5">
        <v>1018</v>
      </c>
      <c r="K3661" s="5">
        <v>0</v>
      </c>
      <c r="L3661" s="5">
        <v>3134</v>
      </c>
      <c r="M3661" s="5">
        <v>841</v>
      </c>
      <c r="N3661" s="5">
        <v>734</v>
      </c>
      <c r="O3661" s="6">
        <v>43.065941536369813</v>
      </c>
      <c r="P3661" s="6">
        <v>37.899388171312033</v>
      </c>
      <c r="Q3661" s="6">
        <v>30.472467709041467</v>
      </c>
      <c r="R3661" s="6">
        <v>75.8837525492862</v>
      </c>
      <c r="S3661" s="6">
        <v>17.301155676410605</v>
      </c>
      <c r="T3661" s="6">
        <v>0</v>
      </c>
      <c r="U3661" s="6">
        <v>53.263086335825967</v>
      </c>
      <c r="V3661" s="6">
        <v>14.292997960571039</v>
      </c>
      <c r="W3661" s="6">
        <v>12.474507138001359</v>
      </c>
      <c r="X3661" s="5">
        <v>2567</v>
      </c>
      <c r="Y3661" s="5">
        <v>1845</v>
      </c>
      <c r="Z3661" s="5">
        <v>268</v>
      </c>
      <c r="AA3661" s="5">
        <v>1188</v>
      </c>
      <c r="AB3661" s="5">
        <v>792</v>
      </c>
      <c r="AC3661" s="5">
        <v>124</v>
      </c>
      <c r="AD3661" s="5">
        <v>1379</v>
      </c>
      <c r="AE3661" s="5">
        <v>1053</v>
      </c>
      <c r="AF3661" s="5">
        <v>144</v>
      </c>
      <c r="AG3661" s="6">
        <v>13.675213675213675</v>
      </c>
      <c r="AH3661" s="6">
        <v>76.359680928208846</v>
      </c>
      <c r="AI3661" s="3">
        <v>15.656565656565656</v>
      </c>
      <c r="AJ3661" s="3">
        <v>66.666666666666671</v>
      </c>
    </row>
    <row r="3662" spans="1:36" x14ac:dyDescent="0.2">
      <c r="A3662" s="1" t="str">
        <f t="shared" si="57"/>
        <v>MansfieldAll people</v>
      </c>
      <c r="B3662" s="3" t="s">
        <v>445</v>
      </c>
      <c r="C3662" s="3" t="s">
        <v>446</v>
      </c>
      <c r="D3662" s="3" t="s">
        <v>700</v>
      </c>
      <c r="E3662" s="5">
        <v>104466</v>
      </c>
      <c r="F3662" s="5">
        <v>18428</v>
      </c>
      <c r="G3662" s="5">
        <v>10521</v>
      </c>
      <c r="H3662" s="5">
        <v>28590</v>
      </c>
      <c r="I3662" s="5">
        <v>16005</v>
      </c>
      <c r="J3662" s="5">
        <v>29875</v>
      </c>
      <c r="K3662" s="5">
        <v>0</v>
      </c>
      <c r="L3662" s="5">
        <v>28875</v>
      </c>
      <c r="M3662" s="5">
        <v>4841</v>
      </c>
      <c r="N3662" s="5">
        <v>9150</v>
      </c>
      <c r="O3662" s="6">
        <v>17.640189152451516</v>
      </c>
      <c r="P3662" s="6">
        <v>10.071219344092816</v>
      </c>
      <c r="Q3662" s="6">
        <v>27.367756016311528</v>
      </c>
      <c r="R3662" s="6">
        <v>15.320774223192235</v>
      </c>
      <c r="S3662" s="6">
        <v>28.59782130071028</v>
      </c>
      <c r="T3662" s="6">
        <v>0</v>
      </c>
      <c r="U3662" s="6">
        <v>27.64057205215094</v>
      </c>
      <c r="V3662" s="6">
        <v>4.6340436122757644</v>
      </c>
      <c r="W3662" s="6">
        <v>8.7588306243179606</v>
      </c>
      <c r="X3662" s="5">
        <v>34971</v>
      </c>
      <c r="Y3662" s="5">
        <v>29753</v>
      </c>
      <c r="Z3662" s="5">
        <v>1778</v>
      </c>
      <c r="AA3662" s="5">
        <v>8506</v>
      </c>
      <c r="AB3662" s="5">
        <v>6733</v>
      </c>
      <c r="AC3662" s="5">
        <v>650</v>
      </c>
      <c r="AD3662" s="5">
        <v>26465</v>
      </c>
      <c r="AE3662" s="5">
        <v>23020</v>
      </c>
      <c r="AF3662" s="5">
        <v>1128</v>
      </c>
      <c r="AG3662" s="6">
        <v>4.9000868809730669</v>
      </c>
      <c r="AH3662" s="6">
        <v>86.982807481579442</v>
      </c>
      <c r="AI3662" s="3">
        <v>9.6539432645180447</v>
      </c>
      <c r="AJ3662" s="3">
        <v>79.155889960028219</v>
      </c>
    </row>
    <row r="3663" spans="1:36" hidden="1" x14ac:dyDescent="0.2">
      <c r="A3663" s="1" t="str">
        <f t="shared" si="57"/>
        <v>MansfieldWhite British</v>
      </c>
      <c r="B3663" s="3" t="s">
        <v>445</v>
      </c>
      <c r="C3663" s="3" t="s">
        <v>446</v>
      </c>
      <c r="D3663" s="3" t="s">
        <v>701</v>
      </c>
      <c r="E3663" s="5">
        <v>97408</v>
      </c>
      <c r="F3663" s="5">
        <v>16368</v>
      </c>
      <c r="G3663" s="5">
        <v>9673</v>
      </c>
      <c r="H3663" s="5">
        <v>25848</v>
      </c>
      <c r="I3663" s="5">
        <v>14178</v>
      </c>
      <c r="J3663" s="5">
        <v>27339</v>
      </c>
      <c r="K3663" s="5">
        <v>0</v>
      </c>
      <c r="L3663" s="5">
        <v>25540</v>
      </c>
      <c r="M3663" s="5">
        <v>3818</v>
      </c>
      <c r="N3663" s="5">
        <v>7839</v>
      </c>
      <c r="O3663" s="6">
        <v>16.803547963206306</v>
      </c>
      <c r="P3663" s="6">
        <v>9.9303958607095932</v>
      </c>
      <c r="Q3663" s="6">
        <v>26.53580814717477</v>
      </c>
      <c r="R3663" s="6">
        <v>14.555272667542708</v>
      </c>
      <c r="S3663" s="6">
        <v>28.066483245729305</v>
      </c>
      <c r="T3663" s="6">
        <v>0</v>
      </c>
      <c r="U3663" s="6">
        <v>26.219612352168198</v>
      </c>
      <c r="V3663" s="6">
        <v>3.9195959264126148</v>
      </c>
      <c r="W3663" s="6">
        <v>8.0475936268068331</v>
      </c>
      <c r="X3663" s="5">
        <v>31863</v>
      </c>
      <c r="Y3663" s="5">
        <v>27005</v>
      </c>
      <c r="Z3663" s="5">
        <v>1640</v>
      </c>
      <c r="AA3663" s="5">
        <v>7011</v>
      </c>
      <c r="AB3663" s="5">
        <v>5406</v>
      </c>
      <c r="AC3663" s="5">
        <v>580</v>
      </c>
      <c r="AD3663" s="5">
        <v>24852</v>
      </c>
      <c r="AE3663" s="5">
        <v>21599</v>
      </c>
      <c r="AF3663" s="5">
        <v>1060</v>
      </c>
      <c r="AG3663" s="6">
        <v>4.9076346127135517</v>
      </c>
      <c r="AH3663" s="6">
        <v>86.910510220505387</v>
      </c>
      <c r="AI3663" s="3">
        <v>10.72881982981872</v>
      </c>
      <c r="AJ3663" s="3">
        <v>77.107402652973903</v>
      </c>
    </row>
    <row r="3664" spans="1:36" hidden="1" x14ac:dyDescent="0.2">
      <c r="A3664" s="1" t="str">
        <f t="shared" si="57"/>
        <v>MansfieldMinorities - all other than White British</v>
      </c>
      <c r="B3664" s="3" t="s">
        <v>445</v>
      </c>
      <c r="C3664" s="3" t="s">
        <v>446</v>
      </c>
      <c r="D3664" s="3" t="s">
        <v>702</v>
      </c>
      <c r="E3664" s="5">
        <v>7058</v>
      </c>
      <c r="F3664" s="5">
        <v>2060</v>
      </c>
      <c r="G3664" s="5">
        <v>848</v>
      </c>
      <c r="H3664" s="5">
        <v>2742</v>
      </c>
      <c r="I3664" s="5">
        <v>1827</v>
      </c>
      <c r="J3664" s="5">
        <v>2536</v>
      </c>
      <c r="K3664" s="5">
        <v>0</v>
      </c>
      <c r="L3664" s="5">
        <v>3335</v>
      </c>
      <c r="M3664" s="5">
        <v>1023</v>
      </c>
      <c r="N3664" s="5">
        <v>1311</v>
      </c>
      <c r="O3664" s="6">
        <v>29.186738452819494</v>
      </c>
      <c r="P3664" s="6">
        <v>12.014735052422783</v>
      </c>
      <c r="Q3664" s="6">
        <v>38.84953244545197</v>
      </c>
      <c r="R3664" s="6">
        <v>25.885519977330688</v>
      </c>
      <c r="S3664" s="6">
        <v>35.930858600170019</v>
      </c>
      <c r="T3664" s="6">
        <v>0</v>
      </c>
      <c r="U3664" s="6">
        <v>47.251345990365543</v>
      </c>
      <c r="V3664" s="6">
        <v>14.494190988948711</v>
      </c>
      <c r="W3664" s="6">
        <v>18.574667044488525</v>
      </c>
      <c r="X3664" s="5">
        <v>3108</v>
      </c>
      <c r="Y3664" s="5">
        <v>2748</v>
      </c>
      <c r="Z3664" s="5">
        <v>138</v>
      </c>
      <c r="AA3664" s="5">
        <v>1495</v>
      </c>
      <c r="AB3664" s="5">
        <v>1327</v>
      </c>
      <c r="AC3664" s="5">
        <v>70</v>
      </c>
      <c r="AD3664" s="5">
        <v>1613</v>
      </c>
      <c r="AE3664" s="5">
        <v>1421</v>
      </c>
      <c r="AF3664" s="5">
        <v>68</v>
      </c>
      <c r="AG3664" s="6">
        <v>4.7853624208304009</v>
      </c>
      <c r="AH3664" s="6">
        <v>88.096714197148174</v>
      </c>
      <c r="AI3664" s="3">
        <v>5.2750565184626979</v>
      </c>
      <c r="AJ3664" s="3">
        <v>88.762541806020067</v>
      </c>
    </row>
    <row r="3665" spans="1:36" hidden="1" x14ac:dyDescent="0.2">
      <c r="A3665" s="1" t="str">
        <f t="shared" si="57"/>
        <v>MansfieldWhite Irish</v>
      </c>
      <c r="B3665" s="3" t="s">
        <v>445</v>
      </c>
      <c r="C3665" s="3" t="s">
        <v>446</v>
      </c>
      <c r="D3665" s="3" t="s">
        <v>703</v>
      </c>
      <c r="E3665" s="5">
        <v>447</v>
      </c>
      <c r="F3665" s="5">
        <v>95</v>
      </c>
      <c r="G3665" s="5">
        <v>46</v>
      </c>
      <c r="H3665" s="5">
        <v>147</v>
      </c>
      <c r="I3665" s="5">
        <v>87</v>
      </c>
      <c r="J3665" s="5">
        <v>133</v>
      </c>
      <c r="K3665" s="5">
        <v>0</v>
      </c>
      <c r="L3665" s="5">
        <v>158</v>
      </c>
      <c r="M3665" s="5">
        <v>43</v>
      </c>
      <c r="N3665" s="5">
        <v>62</v>
      </c>
      <c r="O3665" s="6">
        <v>21.252796420581657</v>
      </c>
      <c r="P3665" s="6">
        <v>10.290827740492171</v>
      </c>
      <c r="Q3665" s="6">
        <v>32.885906040268459</v>
      </c>
      <c r="R3665" s="6">
        <v>19.463087248322147</v>
      </c>
      <c r="S3665" s="6">
        <v>29.753914988814319</v>
      </c>
      <c r="T3665" s="6">
        <v>0</v>
      </c>
      <c r="U3665" s="6">
        <v>35.34675615212528</v>
      </c>
      <c r="V3665" s="6">
        <v>9.6196868008948542</v>
      </c>
      <c r="W3665" s="6">
        <v>13.870246085011185</v>
      </c>
      <c r="X3665" s="5">
        <v>92</v>
      </c>
      <c r="Y3665" s="5">
        <v>76</v>
      </c>
      <c r="Z3665" s="5">
        <v>4</v>
      </c>
      <c r="AA3665" s="5">
        <v>30</v>
      </c>
      <c r="AB3665" s="5">
        <v>24</v>
      </c>
      <c r="AC3665" s="5">
        <v>2</v>
      </c>
      <c r="AD3665" s="5">
        <v>62</v>
      </c>
      <c r="AE3665" s="5">
        <v>52</v>
      </c>
      <c r="AF3665" s="5">
        <v>2</v>
      </c>
      <c r="AG3665" s="6">
        <v>3.8461538461538463</v>
      </c>
      <c r="AH3665" s="6">
        <v>83.870967741935488</v>
      </c>
      <c r="AI3665" s="3">
        <v>8.3333333333333339</v>
      </c>
      <c r="AJ3665" s="3">
        <v>80</v>
      </c>
    </row>
    <row r="3666" spans="1:36" hidden="1" x14ac:dyDescent="0.2">
      <c r="A3666" s="1" t="str">
        <f t="shared" si="57"/>
        <v>MansfieldWhite Gyspy or Irish Traveller</v>
      </c>
      <c r="B3666" s="3" t="s">
        <v>445</v>
      </c>
      <c r="C3666" s="3" t="s">
        <v>446</v>
      </c>
      <c r="D3666" s="3" t="s">
        <v>704</v>
      </c>
      <c r="E3666" s="5">
        <v>2</v>
      </c>
      <c r="F3666" s="5">
        <v>0</v>
      </c>
      <c r="G3666" s="5">
        <v>0</v>
      </c>
      <c r="H3666" s="5">
        <v>0</v>
      </c>
      <c r="I3666" s="5">
        <v>0</v>
      </c>
      <c r="J3666" s="5">
        <v>0</v>
      </c>
      <c r="K3666" s="5">
        <v>0</v>
      </c>
      <c r="L3666" s="5">
        <v>0</v>
      </c>
      <c r="M3666" s="5">
        <v>0</v>
      </c>
      <c r="N3666" s="5">
        <v>0</v>
      </c>
      <c r="O3666" s="6">
        <v>0</v>
      </c>
      <c r="P3666" s="6">
        <v>0</v>
      </c>
      <c r="Q3666" s="6">
        <v>0</v>
      </c>
      <c r="R3666" s="6">
        <v>0</v>
      </c>
      <c r="S3666" s="6">
        <v>0</v>
      </c>
      <c r="T3666" s="6">
        <v>0</v>
      </c>
      <c r="U3666" s="6">
        <v>0</v>
      </c>
      <c r="V3666" s="6">
        <v>0</v>
      </c>
      <c r="W3666" s="6">
        <v>0</v>
      </c>
      <c r="X3666" s="5">
        <v>1</v>
      </c>
      <c r="Y3666" s="5">
        <v>0</v>
      </c>
      <c r="Z3666" s="5">
        <v>0</v>
      </c>
      <c r="AA3666" s="5">
        <v>0</v>
      </c>
      <c r="AB3666" s="5">
        <v>0</v>
      </c>
      <c r="AC3666" s="5">
        <v>0</v>
      </c>
      <c r="AD3666" s="5">
        <v>1</v>
      </c>
      <c r="AE3666" s="5">
        <v>0</v>
      </c>
      <c r="AF3666" s="5">
        <v>0</v>
      </c>
      <c r="AG3666" s="6"/>
      <c r="AH3666" s="6">
        <v>0</v>
      </c>
      <c r="AI3666" s="3"/>
      <c r="AJ3666" s="3"/>
    </row>
    <row r="3667" spans="1:36" hidden="1" x14ac:dyDescent="0.2">
      <c r="A3667" s="1" t="str">
        <f t="shared" si="57"/>
        <v>MansfieldWhite Other</v>
      </c>
      <c r="B3667" s="3" t="s">
        <v>445</v>
      </c>
      <c r="C3667" s="3" t="s">
        <v>446</v>
      </c>
      <c r="D3667" s="3" t="s">
        <v>705</v>
      </c>
      <c r="E3667" s="5">
        <v>3665</v>
      </c>
      <c r="F3667" s="5">
        <v>1262</v>
      </c>
      <c r="G3667" s="5">
        <v>440</v>
      </c>
      <c r="H3667" s="5">
        <v>1657</v>
      </c>
      <c r="I3667" s="5">
        <v>1136</v>
      </c>
      <c r="J3667" s="5">
        <v>1489</v>
      </c>
      <c r="K3667" s="5">
        <v>0</v>
      </c>
      <c r="L3667" s="5">
        <v>2070</v>
      </c>
      <c r="M3667" s="5">
        <v>691</v>
      </c>
      <c r="N3667" s="5">
        <v>832</v>
      </c>
      <c r="O3667" s="6">
        <v>34.433833560709417</v>
      </c>
      <c r="P3667" s="6">
        <v>12.005457025920872</v>
      </c>
      <c r="Q3667" s="6">
        <v>45.211459754433832</v>
      </c>
      <c r="R3667" s="6">
        <v>30.995907230559347</v>
      </c>
      <c r="S3667" s="6">
        <v>40.627557980900413</v>
      </c>
      <c r="T3667" s="6">
        <v>0</v>
      </c>
      <c r="U3667" s="6">
        <v>56.480218281036834</v>
      </c>
      <c r="V3667" s="6">
        <v>18.854024556616643</v>
      </c>
      <c r="W3667" s="6">
        <v>22.701227830832195</v>
      </c>
      <c r="X3667" s="5">
        <v>1927</v>
      </c>
      <c r="Y3667" s="5">
        <v>1760</v>
      </c>
      <c r="Z3667" s="5">
        <v>69</v>
      </c>
      <c r="AA3667" s="5">
        <v>1103</v>
      </c>
      <c r="AB3667" s="5">
        <v>1006</v>
      </c>
      <c r="AC3667" s="5">
        <v>36</v>
      </c>
      <c r="AD3667" s="5">
        <v>824</v>
      </c>
      <c r="AE3667" s="5">
        <v>754</v>
      </c>
      <c r="AF3667" s="5">
        <v>33</v>
      </c>
      <c r="AG3667" s="6">
        <v>4.3766578249336874</v>
      </c>
      <c r="AH3667" s="6">
        <v>91.504854368932044</v>
      </c>
      <c r="AI3667" s="3">
        <v>3.5785288270377733</v>
      </c>
      <c r="AJ3667" s="3">
        <v>91.205802357207617</v>
      </c>
    </row>
    <row r="3668" spans="1:36" hidden="1" x14ac:dyDescent="0.2">
      <c r="A3668" s="1" t="str">
        <f t="shared" si="57"/>
        <v>MansfieldMixed White and Black Caribbean</v>
      </c>
      <c r="B3668" s="3" t="s">
        <v>445</v>
      </c>
      <c r="C3668" s="3" t="s">
        <v>446</v>
      </c>
      <c r="D3668" s="3" t="s">
        <v>706</v>
      </c>
      <c r="E3668" s="5">
        <v>571</v>
      </c>
      <c r="F3668" s="5">
        <v>158</v>
      </c>
      <c r="G3668" s="5">
        <v>101</v>
      </c>
      <c r="H3668" s="5">
        <v>194</v>
      </c>
      <c r="I3668" s="5">
        <v>141</v>
      </c>
      <c r="J3668" s="5">
        <v>220</v>
      </c>
      <c r="K3668" s="5">
        <v>0</v>
      </c>
      <c r="L3668" s="5">
        <v>236</v>
      </c>
      <c r="M3668" s="5">
        <v>36</v>
      </c>
      <c r="N3668" s="5">
        <v>90</v>
      </c>
      <c r="O3668" s="6">
        <v>27.6707530647986</v>
      </c>
      <c r="P3668" s="6">
        <v>17.688266199649739</v>
      </c>
      <c r="Q3668" s="6">
        <v>33.975481611208409</v>
      </c>
      <c r="R3668" s="6">
        <v>24.693520140105079</v>
      </c>
      <c r="S3668" s="6">
        <v>38.528896672504381</v>
      </c>
      <c r="T3668" s="6">
        <v>0</v>
      </c>
      <c r="U3668" s="6">
        <v>41.330998248686512</v>
      </c>
      <c r="V3668" s="6">
        <v>6.3047285464098071</v>
      </c>
      <c r="W3668" s="6">
        <v>15.761821366024519</v>
      </c>
      <c r="X3668" s="5">
        <v>129</v>
      </c>
      <c r="Y3668" s="5">
        <v>106</v>
      </c>
      <c r="Z3668" s="5">
        <v>10</v>
      </c>
      <c r="AA3668" s="5">
        <v>39</v>
      </c>
      <c r="AB3668" s="5">
        <v>27</v>
      </c>
      <c r="AC3668" s="5">
        <v>6</v>
      </c>
      <c r="AD3668" s="5">
        <v>90</v>
      </c>
      <c r="AE3668" s="5">
        <v>79</v>
      </c>
      <c r="AF3668" s="5">
        <v>4</v>
      </c>
      <c r="AG3668" s="6">
        <v>5.0632911392405067</v>
      </c>
      <c r="AH3668" s="6">
        <v>87.777777777777771</v>
      </c>
      <c r="AI3668" s="3">
        <v>22.222222222222221</v>
      </c>
      <c r="AJ3668" s="3">
        <v>69.230769230769226</v>
      </c>
    </row>
    <row r="3669" spans="1:36" hidden="1" x14ac:dyDescent="0.2">
      <c r="A3669" s="1" t="str">
        <f t="shared" si="57"/>
        <v>MansfieldMixed White and Black African</v>
      </c>
      <c r="B3669" s="3" t="s">
        <v>445</v>
      </c>
      <c r="C3669" s="3" t="s">
        <v>446</v>
      </c>
      <c r="D3669" s="3" t="s">
        <v>707</v>
      </c>
      <c r="E3669" s="5">
        <v>105</v>
      </c>
      <c r="F3669" s="5">
        <v>34</v>
      </c>
      <c r="G3669" s="5">
        <v>24</v>
      </c>
      <c r="H3669" s="5">
        <v>41</v>
      </c>
      <c r="I3669" s="5">
        <v>26</v>
      </c>
      <c r="J3669" s="5">
        <v>36</v>
      </c>
      <c r="K3669" s="5">
        <v>0</v>
      </c>
      <c r="L3669" s="5">
        <v>41</v>
      </c>
      <c r="M3669" s="5">
        <v>6</v>
      </c>
      <c r="N3669" s="5">
        <v>14</v>
      </c>
      <c r="O3669" s="6">
        <v>32.38095238095238</v>
      </c>
      <c r="P3669" s="6">
        <v>22.857142857142858</v>
      </c>
      <c r="Q3669" s="6">
        <v>39.047619047619051</v>
      </c>
      <c r="R3669" s="6">
        <v>24.761904761904763</v>
      </c>
      <c r="S3669" s="6">
        <v>34.285714285714285</v>
      </c>
      <c r="T3669" s="6">
        <v>0</v>
      </c>
      <c r="U3669" s="6">
        <v>39.047619047619051</v>
      </c>
      <c r="V3669" s="6">
        <v>5.7142857142857144</v>
      </c>
      <c r="W3669" s="6">
        <v>13.333333333333334</v>
      </c>
      <c r="X3669" s="5">
        <v>24</v>
      </c>
      <c r="Y3669" s="5">
        <v>22</v>
      </c>
      <c r="Z3669" s="5">
        <v>2</v>
      </c>
      <c r="AA3669" s="5">
        <v>9</v>
      </c>
      <c r="AB3669" s="5">
        <v>8</v>
      </c>
      <c r="AC3669" s="5">
        <v>1</v>
      </c>
      <c r="AD3669" s="5">
        <v>15</v>
      </c>
      <c r="AE3669" s="5">
        <v>14</v>
      </c>
      <c r="AF3669" s="5">
        <v>1</v>
      </c>
      <c r="AG3669" s="6">
        <v>7.1428571428571432</v>
      </c>
      <c r="AH3669" s="6">
        <v>93.333333333333329</v>
      </c>
      <c r="AI3669" s="3">
        <v>12.5</v>
      </c>
      <c r="AJ3669" s="3">
        <v>88.888888888888886</v>
      </c>
    </row>
    <row r="3670" spans="1:36" hidden="1" x14ac:dyDescent="0.2">
      <c r="A3670" s="1" t="str">
        <f t="shared" si="57"/>
        <v>MansfieldMixed White and Asian</v>
      </c>
      <c r="B3670" s="3" t="s">
        <v>445</v>
      </c>
      <c r="C3670" s="3" t="s">
        <v>446</v>
      </c>
      <c r="D3670" s="3" t="s">
        <v>708</v>
      </c>
      <c r="E3670" s="5">
        <v>224</v>
      </c>
      <c r="F3670" s="5">
        <v>39</v>
      </c>
      <c r="G3670" s="5">
        <v>16</v>
      </c>
      <c r="H3670" s="5">
        <v>66</v>
      </c>
      <c r="I3670" s="5">
        <v>32</v>
      </c>
      <c r="J3670" s="5">
        <v>53</v>
      </c>
      <c r="K3670" s="5">
        <v>0</v>
      </c>
      <c r="L3670" s="5">
        <v>72</v>
      </c>
      <c r="M3670" s="5">
        <v>18</v>
      </c>
      <c r="N3670" s="5">
        <v>23</v>
      </c>
      <c r="O3670" s="6">
        <v>17.410714285714285</v>
      </c>
      <c r="P3670" s="6">
        <v>7.1428571428571432</v>
      </c>
      <c r="Q3670" s="6">
        <v>29.464285714285715</v>
      </c>
      <c r="R3670" s="6">
        <v>14.285714285714286</v>
      </c>
      <c r="S3670" s="6">
        <v>23.660714285714285</v>
      </c>
      <c r="T3670" s="6">
        <v>0</v>
      </c>
      <c r="U3670" s="6">
        <v>32.142857142857146</v>
      </c>
      <c r="V3670" s="6">
        <v>8.0357142857142865</v>
      </c>
      <c r="W3670" s="6">
        <v>10.267857142857142</v>
      </c>
      <c r="X3670" s="5">
        <v>47</v>
      </c>
      <c r="Y3670" s="5">
        <v>43</v>
      </c>
      <c r="Z3670" s="5">
        <v>0</v>
      </c>
      <c r="AA3670" s="5">
        <v>13</v>
      </c>
      <c r="AB3670" s="5">
        <v>12</v>
      </c>
      <c r="AC3670" s="5">
        <v>0</v>
      </c>
      <c r="AD3670" s="5">
        <v>34</v>
      </c>
      <c r="AE3670" s="5">
        <v>31</v>
      </c>
      <c r="AF3670" s="5">
        <v>0</v>
      </c>
      <c r="AG3670" s="6">
        <v>0</v>
      </c>
      <c r="AH3670" s="6">
        <v>91.17647058823529</v>
      </c>
      <c r="AI3670" s="3">
        <v>0</v>
      </c>
      <c r="AJ3670" s="3">
        <v>92.307692307692307</v>
      </c>
    </row>
    <row r="3671" spans="1:36" hidden="1" x14ac:dyDescent="0.2">
      <c r="A3671" s="1" t="str">
        <f t="shared" si="57"/>
        <v>MansfieldMixed Other</v>
      </c>
      <c r="B3671" s="3" t="s">
        <v>445</v>
      </c>
      <c r="C3671" s="3" t="s">
        <v>446</v>
      </c>
      <c r="D3671" s="3" t="s">
        <v>709</v>
      </c>
      <c r="E3671" s="5">
        <v>206</v>
      </c>
      <c r="F3671" s="5">
        <v>58</v>
      </c>
      <c r="G3671" s="5">
        <v>36</v>
      </c>
      <c r="H3671" s="5">
        <v>82</v>
      </c>
      <c r="I3671" s="5">
        <v>53</v>
      </c>
      <c r="J3671" s="5">
        <v>71</v>
      </c>
      <c r="K3671" s="5">
        <v>0</v>
      </c>
      <c r="L3671" s="5">
        <v>86</v>
      </c>
      <c r="M3671" s="5">
        <v>17</v>
      </c>
      <c r="N3671" s="5">
        <v>31</v>
      </c>
      <c r="O3671" s="6">
        <v>28.155339805825243</v>
      </c>
      <c r="P3671" s="6">
        <v>17.475728155339805</v>
      </c>
      <c r="Q3671" s="6">
        <v>39.805825242718448</v>
      </c>
      <c r="R3671" s="6">
        <v>25.728155339805824</v>
      </c>
      <c r="S3671" s="6">
        <v>34.466019417475728</v>
      </c>
      <c r="T3671" s="6">
        <v>0</v>
      </c>
      <c r="U3671" s="6">
        <v>41.747572815533978</v>
      </c>
      <c r="V3671" s="6">
        <v>8.2524271844660202</v>
      </c>
      <c r="W3671" s="6">
        <v>15.048543689320388</v>
      </c>
      <c r="X3671" s="5">
        <v>62</v>
      </c>
      <c r="Y3671" s="5">
        <v>47</v>
      </c>
      <c r="Z3671" s="5">
        <v>9</v>
      </c>
      <c r="AA3671" s="5">
        <v>21</v>
      </c>
      <c r="AB3671" s="5">
        <v>17</v>
      </c>
      <c r="AC3671" s="5">
        <v>3</v>
      </c>
      <c r="AD3671" s="5">
        <v>41</v>
      </c>
      <c r="AE3671" s="5">
        <v>30</v>
      </c>
      <c r="AF3671" s="5">
        <v>6</v>
      </c>
      <c r="AG3671" s="6">
        <v>20</v>
      </c>
      <c r="AH3671" s="6">
        <v>73.170731707317074</v>
      </c>
      <c r="AI3671" s="3">
        <v>17.647058823529413</v>
      </c>
      <c r="AJ3671" s="3">
        <v>80.952380952380949</v>
      </c>
    </row>
    <row r="3672" spans="1:36" hidden="1" x14ac:dyDescent="0.2">
      <c r="A3672" s="1" t="str">
        <f t="shared" si="57"/>
        <v>MansfieldIndian</v>
      </c>
      <c r="B3672" s="3" t="s">
        <v>445</v>
      </c>
      <c r="C3672" s="3" t="s">
        <v>446</v>
      </c>
      <c r="D3672" s="3" t="s">
        <v>710</v>
      </c>
      <c r="E3672" s="5">
        <v>521</v>
      </c>
      <c r="F3672" s="5">
        <v>55</v>
      </c>
      <c r="G3672" s="5">
        <v>25</v>
      </c>
      <c r="H3672" s="5">
        <v>85</v>
      </c>
      <c r="I3672" s="5">
        <v>43</v>
      </c>
      <c r="J3672" s="5">
        <v>105</v>
      </c>
      <c r="K3672" s="5">
        <v>0</v>
      </c>
      <c r="L3672" s="5">
        <v>115</v>
      </c>
      <c r="M3672" s="5">
        <v>27</v>
      </c>
      <c r="N3672" s="5">
        <v>31</v>
      </c>
      <c r="O3672" s="6">
        <v>10.556621880998081</v>
      </c>
      <c r="P3672" s="6">
        <v>4.7984644913627639</v>
      </c>
      <c r="Q3672" s="6">
        <v>16.314779270633398</v>
      </c>
      <c r="R3672" s="6">
        <v>8.2533589251439547</v>
      </c>
      <c r="S3672" s="6">
        <v>20.153550863723609</v>
      </c>
      <c r="T3672" s="6">
        <v>0</v>
      </c>
      <c r="U3672" s="6">
        <v>22.072936660268713</v>
      </c>
      <c r="V3672" s="6">
        <v>5.182341650671785</v>
      </c>
      <c r="W3672" s="6">
        <v>5.9500959692898272</v>
      </c>
      <c r="X3672" s="5">
        <v>219</v>
      </c>
      <c r="Y3672" s="5">
        <v>200</v>
      </c>
      <c r="Z3672" s="5">
        <v>6</v>
      </c>
      <c r="AA3672" s="5">
        <v>42</v>
      </c>
      <c r="AB3672" s="5">
        <v>39</v>
      </c>
      <c r="AC3672" s="5">
        <v>3</v>
      </c>
      <c r="AD3672" s="5">
        <v>177</v>
      </c>
      <c r="AE3672" s="5">
        <v>161</v>
      </c>
      <c r="AF3672" s="5">
        <v>3</v>
      </c>
      <c r="AG3672" s="6">
        <v>1.8633540372670807</v>
      </c>
      <c r="AH3672" s="6">
        <v>90.960451977401135</v>
      </c>
      <c r="AI3672" s="3">
        <v>7.6923076923076925</v>
      </c>
      <c r="AJ3672" s="3">
        <v>92.857142857142861</v>
      </c>
    </row>
    <row r="3673" spans="1:36" hidden="1" x14ac:dyDescent="0.2">
      <c r="A3673" s="1" t="str">
        <f t="shared" si="57"/>
        <v>MansfieldPakistani</v>
      </c>
      <c r="B3673" s="3" t="s">
        <v>445</v>
      </c>
      <c r="C3673" s="3" t="s">
        <v>446</v>
      </c>
      <c r="D3673" s="3" t="s">
        <v>711</v>
      </c>
      <c r="E3673" s="5">
        <v>132</v>
      </c>
      <c r="F3673" s="5">
        <v>32</v>
      </c>
      <c r="G3673" s="5">
        <v>18</v>
      </c>
      <c r="H3673" s="5">
        <v>54</v>
      </c>
      <c r="I3673" s="5">
        <v>29</v>
      </c>
      <c r="J3673" s="5">
        <v>39</v>
      </c>
      <c r="K3673" s="5">
        <v>0</v>
      </c>
      <c r="L3673" s="5">
        <v>55</v>
      </c>
      <c r="M3673" s="5">
        <v>14</v>
      </c>
      <c r="N3673" s="5">
        <v>19</v>
      </c>
      <c r="O3673" s="6">
        <v>24.242424242424242</v>
      </c>
      <c r="P3673" s="6">
        <v>13.636363636363637</v>
      </c>
      <c r="Q3673" s="6">
        <v>40.909090909090907</v>
      </c>
      <c r="R3673" s="6">
        <v>21.969696969696969</v>
      </c>
      <c r="S3673" s="6">
        <v>29.545454545454547</v>
      </c>
      <c r="T3673" s="6">
        <v>0</v>
      </c>
      <c r="U3673" s="6">
        <v>41.666666666666664</v>
      </c>
      <c r="V3673" s="6">
        <v>10.606060606060606</v>
      </c>
      <c r="W3673" s="6">
        <v>14.393939393939394</v>
      </c>
      <c r="X3673" s="5">
        <v>54</v>
      </c>
      <c r="Y3673" s="5">
        <v>40</v>
      </c>
      <c r="Z3673" s="5">
        <v>1</v>
      </c>
      <c r="AA3673" s="5">
        <v>16</v>
      </c>
      <c r="AB3673" s="5">
        <v>12</v>
      </c>
      <c r="AC3673" s="5">
        <v>1</v>
      </c>
      <c r="AD3673" s="5">
        <v>38</v>
      </c>
      <c r="AE3673" s="5">
        <v>28</v>
      </c>
      <c r="AF3673" s="5">
        <v>0</v>
      </c>
      <c r="AG3673" s="6">
        <v>0</v>
      </c>
      <c r="AH3673" s="6">
        <v>73.684210526315795</v>
      </c>
      <c r="AI3673" s="3">
        <v>8.3333333333333339</v>
      </c>
      <c r="AJ3673" s="3">
        <v>75</v>
      </c>
    </row>
    <row r="3674" spans="1:36" hidden="1" x14ac:dyDescent="0.2">
      <c r="A3674" s="1" t="str">
        <f t="shared" si="57"/>
        <v>MansfieldBangladeshi</v>
      </c>
      <c r="B3674" s="3" t="s">
        <v>445</v>
      </c>
      <c r="C3674" s="3" t="s">
        <v>446</v>
      </c>
      <c r="D3674" s="3" t="s">
        <v>712</v>
      </c>
      <c r="E3674" s="5">
        <v>192</v>
      </c>
      <c r="F3674" s="5">
        <v>70</v>
      </c>
      <c r="G3674" s="5">
        <v>22</v>
      </c>
      <c r="H3674" s="5">
        <v>91</v>
      </c>
      <c r="I3674" s="5">
        <v>63</v>
      </c>
      <c r="J3674" s="5">
        <v>105</v>
      </c>
      <c r="K3674" s="5">
        <v>0</v>
      </c>
      <c r="L3674" s="5">
        <v>100</v>
      </c>
      <c r="M3674" s="5">
        <v>48</v>
      </c>
      <c r="N3674" s="5">
        <v>58</v>
      </c>
      <c r="O3674" s="6">
        <v>36.458333333333336</v>
      </c>
      <c r="P3674" s="6">
        <v>11.458333333333334</v>
      </c>
      <c r="Q3674" s="6">
        <v>47.395833333333336</v>
      </c>
      <c r="R3674" s="6">
        <v>32.8125</v>
      </c>
      <c r="S3674" s="6">
        <v>54.6875</v>
      </c>
      <c r="T3674" s="6">
        <v>0</v>
      </c>
      <c r="U3674" s="6">
        <v>52.083333333333336</v>
      </c>
      <c r="V3674" s="6">
        <v>25</v>
      </c>
      <c r="W3674" s="6">
        <v>30.208333333333332</v>
      </c>
      <c r="X3674" s="5">
        <v>75</v>
      </c>
      <c r="Y3674" s="5">
        <v>54</v>
      </c>
      <c r="Z3674" s="5">
        <v>3</v>
      </c>
      <c r="AA3674" s="5">
        <v>43</v>
      </c>
      <c r="AB3674" s="5">
        <v>32</v>
      </c>
      <c r="AC3674" s="5">
        <v>1</v>
      </c>
      <c r="AD3674" s="5">
        <v>32</v>
      </c>
      <c r="AE3674" s="5">
        <v>22</v>
      </c>
      <c r="AF3674" s="5">
        <v>2</v>
      </c>
      <c r="AG3674" s="6">
        <v>9.0909090909090917</v>
      </c>
      <c r="AH3674" s="6">
        <v>68.75</v>
      </c>
      <c r="AI3674" s="3">
        <v>3.125</v>
      </c>
      <c r="AJ3674" s="3">
        <v>74.418604651162795</v>
      </c>
    </row>
    <row r="3675" spans="1:36" hidden="1" x14ac:dyDescent="0.2">
      <c r="A3675" s="1" t="str">
        <f t="shared" si="57"/>
        <v>MansfieldChinese</v>
      </c>
      <c r="B3675" s="3" t="s">
        <v>445</v>
      </c>
      <c r="C3675" s="3" t="s">
        <v>446</v>
      </c>
      <c r="D3675" s="3" t="s">
        <v>713</v>
      </c>
      <c r="E3675" s="5">
        <v>206</v>
      </c>
      <c r="F3675" s="5">
        <v>39</v>
      </c>
      <c r="G3675" s="5">
        <v>20</v>
      </c>
      <c r="H3675" s="5">
        <v>55</v>
      </c>
      <c r="I3675" s="5">
        <v>37</v>
      </c>
      <c r="J3675" s="5">
        <v>48</v>
      </c>
      <c r="K3675" s="5">
        <v>0</v>
      </c>
      <c r="L3675" s="5">
        <v>61</v>
      </c>
      <c r="M3675" s="5">
        <v>19</v>
      </c>
      <c r="N3675" s="5">
        <v>21</v>
      </c>
      <c r="O3675" s="6">
        <v>18.932038834951456</v>
      </c>
      <c r="P3675" s="6">
        <v>9.7087378640776691</v>
      </c>
      <c r="Q3675" s="6">
        <v>26.699029126213592</v>
      </c>
      <c r="R3675" s="6">
        <v>17.961165048543688</v>
      </c>
      <c r="S3675" s="6">
        <v>23.300970873786408</v>
      </c>
      <c r="T3675" s="6">
        <v>0</v>
      </c>
      <c r="U3675" s="6">
        <v>29.611650485436893</v>
      </c>
      <c r="V3675" s="6">
        <v>9.2233009708737868</v>
      </c>
      <c r="W3675" s="6">
        <v>10.194174757281553</v>
      </c>
      <c r="X3675" s="5">
        <v>102</v>
      </c>
      <c r="Y3675" s="5">
        <v>93</v>
      </c>
      <c r="Z3675" s="5">
        <v>3</v>
      </c>
      <c r="AA3675" s="5">
        <v>22</v>
      </c>
      <c r="AB3675" s="5">
        <v>21</v>
      </c>
      <c r="AC3675" s="5">
        <v>0</v>
      </c>
      <c r="AD3675" s="5">
        <v>80</v>
      </c>
      <c r="AE3675" s="5">
        <v>72</v>
      </c>
      <c r="AF3675" s="5">
        <v>3</v>
      </c>
      <c r="AG3675" s="6">
        <v>4.166666666666667</v>
      </c>
      <c r="AH3675" s="6">
        <v>90</v>
      </c>
      <c r="AI3675" s="3">
        <v>0</v>
      </c>
      <c r="AJ3675" s="3">
        <v>95.454545454545453</v>
      </c>
    </row>
    <row r="3676" spans="1:36" hidden="1" x14ac:dyDescent="0.2">
      <c r="A3676" s="1" t="str">
        <f t="shared" si="57"/>
        <v>MansfieldAsian Other</v>
      </c>
      <c r="B3676" s="3" t="s">
        <v>445</v>
      </c>
      <c r="C3676" s="3" t="s">
        <v>446</v>
      </c>
      <c r="D3676" s="3" t="s">
        <v>714</v>
      </c>
      <c r="E3676" s="5">
        <v>238</v>
      </c>
      <c r="F3676" s="5">
        <v>45</v>
      </c>
      <c r="G3676" s="5">
        <v>16</v>
      </c>
      <c r="H3676" s="5">
        <v>61</v>
      </c>
      <c r="I3676" s="5">
        <v>41</v>
      </c>
      <c r="J3676" s="5">
        <v>61</v>
      </c>
      <c r="K3676" s="5">
        <v>0</v>
      </c>
      <c r="L3676" s="5">
        <v>105</v>
      </c>
      <c r="M3676" s="5">
        <v>29</v>
      </c>
      <c r="N3676" s="5">
        <v>32</v>
      </c>
      <c r="O3676" s="6">
        <v>18.907563025210084</v>
      </c>
      <c r="P3676" s="6">
        <v>6.7226890756302522</v>
      </c>
      <c r="Q3676" s="6">
        <v>25.630252100840337</v>
      </c>
      <c r="R3676" s="6">
        <v>17.22689075630252</v>
      </c>
      <c r="S3676" s="6">
        <v>25.630252100840337</v>
      </c>
      <c r="T3676" s="6">
        <v>0</v>
      </c>
      <c r="U3676" s="6">
        <v>44.117647058823529</v>
      </c>
      <c r="V3676" s="6">
        <v>12.184873949579831</v>
      </c>
      <c r="W3676" s="6">
        <v>13.445378151260504</v>
      </c>
      <c r="X3676" s="5">
        <v>125</v>
      </c>
      <c r="Y3676" s="5">
        <v>89</v>
      </c>
      <c r="Z3676" s="5">
        <v>8</v>
      </c>
      <c r="AA3676" s="5">
        <v>53</v>
      </c>
      <c r="AB3676" s="5">
        <v>35</v>
      </c>
      <c r="AC3676" s="5">
        <v>6</v>
      </c>
      <c r="AD3676" s="5">
        <v>72</v>
      </c>
      <c r="AE3676" s="5">
        <v>54</v>
      </c>
      <c r="AF3676" s="5">
        <v>2</v>
      </c>
      <c r="AG3676" s="6">
        <v>3.7037037037037037</v>
      </c>
      <c r="AH3676" s="6">
        <v>75</v>
      </c>
      <c r="AI3676" s="3">
        <v>17.142857142857142</v>
      </c>
      <c r="AJ3676" s="3">
        <v>66.037735849056602</v>
      </c>
    </row>
    <row r="3677" spans="1:36" hidden="1" x14ac:dyDescent="0.2">
      <c r="A3677" s="1" t="str">
        <f t="shared" si="57"/>
        <v>MansfieldBlack African</v>
      </c>
      <c r="B3677" s="3" t="s">
        <v>445</v>
      </c>
      <c r="C3677" s="3" t="s">
        <v>446</v>
      </c>
      <c r="D3677" s="3" t="s">
        <v>715</v>
      </c>
      <c r="E3677" s="5">
        <v>152</v>
      </c>
      <c r="F3677" s="5">
        <v>56</v>
      </c>
      <c r="G3677" s="5">
        <v>28</v>
      </c>
      <c r="H3677" s="5">
        <v>67</v>
      </c>
      <c r="I3677" s="5">
        <v>37</v>
      </c>
      <c r="J3677" s="5">
        <v>53</v>
      </c>
      <c r="K3677" s="5">
        <v>0</v>
      </c>
      <c r="L3677" s="5">
        <v>84</v>
      </c>
      <c r="M3677" s="5">
        <v>26</v>
      </c>
      <c r="N3677" s="5">
        <v>35</v>
      </c>
      <c r="O3677" s="6">
        <v>36.842105263157897</v>
      </c>
      <c r="P3677" s="6">
        <v>18.421052631578949</v>
      </c>
      <c r="Q3677" s="6">
        <v>44.078947368421055</v>
      </c>
      <c r="R3677" s="6">
        <v>24.342105263157894</v>
      </c>
      <c r="S3677" s="6">
        <v>34.868421052631582</v>
      </c>
      <c r="T3677" s="6">
        <v>0</v>
      </c>
      <c r="U3677" s="6">
        <v>55.263157894736842</v>
      </c>
      <c r="V3677" s="6">
        <v>17.105263157894736</v>
      </c>
      <c r="W3677" s="6">
        <v>23.026315789473685</v>
      </c>
      <c r="X3677" s="5">
        <v>79</v>
      </c>
      <c r="Y3677" s="5">
        <v>72</v>
      </c>
      <c r="Z3677" s="5">
        <v>10</v>
      </c>
      <c r="AA3677" s="5">
        <v>44</v>
      </c>
      <c r="AB3677" s="5">
        <v>40</v>
      </c>
      <c r="AC3677" s="5">
        <v>5</v>
      </c>
      <c r="AD3677" s="5">
        <v>35</v>
      </c>
      <c r="AE3677" s="5">
        <v>32</v>
      </c>
      <c r="AF3677" s="5">
        <v>5</v>
      </c>
      <c r="AG3677" s="6">
        <v>15.625</v>
      </c>
      <c r="AH3677" s="6">
        <v>91.428571428571431</v>
      </c>
      <c r="AI3677" s="3">
        <v>12.5</v>
      </c>
      <c r="AJ3677" s="3">
        <v>90.909090909090907</v>
      </c>
    </row>
    <row r="3678" spans="1:36" hidden="1" x14ac:dyDescent="0.2">
      <c r="A3678" s="1" t="str">
        <f t="shared" si="57"/>
        <v>MansfieldBlack Caribbean</v>
      </c>
      <c r="B3678" s="3" t="s">
        <v>445</v>
      </c>
      <c r="C3678" s="3" t="s">
        <v>446</v>
      </c>
      <c r="D3678" s="3" t="s">
        <v>716</v>
      </c>
      <c r="E3678" s="5">
        <v>192</v>
      </c>
      <c r="F3678" s="5">
        <v>48</v>
      </c>
      <c r="G3678" s="5">
        <v>26</v>
      </c>
      <c r="H3678" s="5">
        <v>52</v>
      </c>
      <c r="I3678" s="5">
        <v>37</v>
      </c>
      <c r="J3678" s="5">
        <v>59</v>
      </c>
      <c r="K3678" s="5">
        <v>0</v>
      </c>
      <c r="L3678" s="5">
        <v>62</v>
      </c>
      <c r="M3678" s="5">
        <v>13</v>
      </c>
      <c r="N3678" s="5">
        <v>22</v>
      </c>
      <c r="O3678" s="6">
        <v>25</v>
      </c>
      <c r="P3678" s="6">
        <v>13.541666666666666</v>
      </c>
      <c r="Q3678" s="6">
        <v>27.083333333333332</v>
      </c>
      <c r="R3678" s="6">
        <v>19.270833333333332</v>
      </c>
      <c r="S3678" s="6">
        <v>30.729166666666668</v>
      </c>
      <c r="T3678" s="6">
        <v>0</v>
      </c>
      <c r="U3678" s="6">
        <v>32.291666666666664</v>
      </c>
      <c r="V3678" s="6">
        <v>6.770833333333333</v>
      </c>
      <c r="W3678" s="6">
        <v>11.458333333333334</v>
      </c>
      <c r="X3678" s="5">
        <v>78</v>
      </c>
      <c r="Y3678" s="5">
        <v>70</v>
      </c>
      <c r="Z3678" s="5">
        <v>1</v>
      </c>
      <c r="AA3678" s="5">
        <v>21</v>
      </c>
      <c r="AB3678" s="5">
        <v>21</v>
      </c>
      <c r="AC3678" s="5">
        <v>0</v>
      </c>
      <c r="AD3678" s="5">
        <v>57</v>
      </c>
      <c r="AE3678" s="5">
        <v>49</v>
      </c>
      <c r="AF3678" s="5">
        <v>1</v>
      </c>
      <c r="AG3678" s="6">
        <v>2.0408163265306123</v>
      </c>
      <c r="AH3678" s="6">
        <v>85.964912280701753</v>
      </c>
      <c r="AI3678" s="3">
        <v>0</v>
      </c>
      <c r="AJ3678" s="3">
        <v>100</v>
      </c>
    </row>
    <row r="3679" spans="1:36" hidden="1" x14ac:dyDescent="0.2">
      <c r="A3679" s="1" t="str">
        <f t="shared" si="57"/>
        <v>MansfieldBlack Other</v>
      </c>
      <c r="B3679" s="3" t="s">
        <v>445</v>
      </c>
      <c r="C3679" s="3" t="s">
        <v>446</v>
      </c>
      <c r="D3679" s="3" t="s">
        <v>717</v>
      </c>
      <c r="E3679" s="5">
        <v>54</v>
      </c>
      <c r="F3679" s="5">
        <v>30</v>
      </c>
      <c r="G3679" s="5">
        <v>19</v>
      </c>
      <c r="H3679" s="5">
        <v>31</v>
      </c>
      <c r="I3679" s="5">
        <v>30</v>
      </c>
      <c r="J3679" s="5">
        <v>19</v>
      </c>
      <c r="K3679" s="5">
        <v>0</v>
      </c>
      <c r="L3679" s="5">
        <v>28</v>
      </c>
      <c r="M3679" s="5">
        <v>10</v>
      </c>
      <c r="N3679" s="5">
        <v>13</v>
      </c>
      <c r="O3679" s="6">
        <v>55.555555555555557</v>
      </c>
      <c r="P3679" s="6">
        <v>35.185185185185183</v>
      </c>
      <c r="Q3679" s="6">
        <v>57.407407407407405</v>
      </c>
      <c r="R3679" s="6">
        <v>55.555555555555557</v>
      </c>
      <c r="S3679" s="6">
        <v>35.185185185185183</v>
      </c>
      <c r="T3679" s="6">
        <v>0</v>
      </c>
      <c r="U3679" s="6">
        <v>51.851851851851855</v>
      </c>
      <c r="V3679" s="6">
        <v>18.518518518518519</v>
      </c>
      <c r="W3679" s="6">
        <v>24.074074074074073</v>
      </c>
      <c r="X3679" s="5">
        <v>25</v>
      </c>
      <c r="Y3679" s="5">
        <v>23</v>
      </c>
      <c r="Z3679" s="5">
        <v>2</v>
      </c>
      <c r="AA3679" s="5">
        <v>10</v>
      </c>
      <c r="AB3679" s="5">
        <v>9</v>
      </c>
      <c r="AC3679" s="5">
        <v>0</v>
      </c>
      <c r="AD3679" s="5">
        <v>15</v>
      </c>
      <c r="AE3679" s="5">
        <v>14</v>
      </c>
      <c r="AF3679" s="5">
        <v>2</v>
      </c>
      <c r="AG3679" s="6">
        <v>14.285714285714286</v>
      </c>
      <c r="AH3679" s="6">
        <v>93.333333333333329</v>
      </c>
      <c r="AI3679" s="3">
        <v>0</v>
      </c>
      <c r="AJ3679" s="3">
        <v>90</v>
      </c>
    </row>
    <row r="3680" spans="1:36" hidden="1" x14ac:dyDescent="0.2">
      <c r="A3680" s="1" t="str">
        <f t="shared" si="57"/>
        <v>MansfieldArab</v>
      </c>
      <c r="B3680" s="3" t="s">
        <v>445</v>
      </c>
      <c r="C3680" s="3" t="s">
        <v>446</v>
      </c>
      <c r="D3680" s="3" t="s">
        <v>699</v>
      </c>
      <c r="E3680" s="5">
        <v>42</v>
      </c>
      <c r="F3680" s="5">
        <v>11</v>
      </c>
      <c r="G3680" s="5">
        <v>3</v>
      </c>
      <c r="H3680" s="5">
        <v>16</v>
      </c>
      <c r="I3680" s="5">
        <v>11</v>
      </c>
      <c r="J3680" s="5">
        <v>11</v>
      </c>
      <c r="K3680" s="5">
        <v>0</v>
      </c>
      <c r="L3680" s="5">
        <v>15</v>
      </c>
      <c r="M3680" s="5">
        <v>8</v>
      </c>
      <c r="N3680" s="5">
        <v>8</v>
      </c>
      <c r="O3680" s="6">
        <v>26.19047619047619</v>
      </c>
      <c r="P3680" s="6">
        <v>7.1428571428571432</v>
      </c>
      <c r="Q3680" s="6">
        <v>38.095238095238095</v>
      </c>
      <c r="R3680" s="6">
        <v>26.19047619047619</v>
      </c>
      <c r="S3680" s="6">
        <v>26.19047619047619</v>
      </c>
      <c r="T3680" s="6">
        <v>0</v>
      </c>
      <c r="U3680" s="6">
        <v>35.714285714285715</v>
      </c>
      <c r="V3680" s="6">
        <v>19.047619047619047</v>
      </c>
      <c r="W3680" s="6">
        <v>19.047619047619047</v>
      </c>
      <c r="X3680" s="5">
        <v>20</v>
      </c>
      <c r="Y3680" s="5">
        <v>13</v>
      </c>
      <c r="Z3680" s="5">
        <v>0</v>
      </c>
      <c r="AA3680" s="5">
        <v>6</v>
      </c>
      <c r="AB3680" s="5">
        <v>3</v>
      </c>
      <c r="AC3680" s="5">
        <v>0</v>
      </c>
      <c r="AD3680" s="5">
        <v>14</v>
      </c>
      <c r="AE3680" s="5">
        <v>10</v>
      </c>
      <c r="AF3680" s="5">
        <v>0</v>
      </c>
      <c r="AG3680" s="6">
        <v>0</v>
      </c>
      <c r="AH3680" s="6">
        <v>71.428571428571431</v>
      </c>
      <c r="AI3680" s="3">
        <v>0</v>
      </c>
      <c r="AJ3680" s="3">
        <v>50</v>
      </c>
    </row>
    <row r="3681" spans="1:36" hidden="1" x14ac:dyDescent="0.2">
      <c r="A3681" s="1" t="str">
        <f t="shared" si="57"/>
        <v>MansfieldOther</v>
      </c>
      <c r="B3681" s="3" t="s">
        <v>445</v>
      </c>
      <c r="C3681" s="3" t="s">
        <v>446</v>
      </c>
      <c r="D3681" s="3" t="s">
        <v>718</v>
      </c>
      <c r="E3681" s="5">
        <v>109</v>
      </c>
      <c r="F3681" s="5">
        <v>28</v>
      </c>
      <c r="G3681" s="5">
        <v>8</v>
      </c>
      <c r="H3681" s="5">
        <v>43</v>
      </c>
      <c r="I3681" s="5">
        <v>24</v>
      </c>
      <c r="J3681" s="5">
        <v>34</v>
      </c>
      <c r="K3681" s="5">
        <v>0</v>
      </c>
      <c r="L3681" s="5">
        <v>47</v>
      </c>
      <c r="M3681" s="5">
        <v>18</v>
      </c>
      <c r="N3681" s="5">
        <v>20</v>
      </c>
      <c r="O3681" s="6">
        <v>25.688073394495412</v>
      </c>
      <c r="P3681" s="6">
        <v>7.3394495412844041</v>
      </c>
      <c r="Q3681" s="6">
        <v>39.449541284403672</v>
      </c>
      <c r="R3681" s="6">
        <v>22.01834862385321</v>
      </c>
      <c r="S3681" s="6">
        <v>31.192660550458715</v>
      </c>
      <c r="T3681" s="6">
        <v>0</v>
      </c>
      <c r="U3681" s="6">
        <v>43.11926605504587</v>
      </c>
      <c r="V3681" s="6">
        <v>16.513761467889907</v>
      </c>
      <c r="W3681" s="6">
        <v>18.348623853211009</v>
      </c>
      <c r="X3681" s="5">
        <v>49</v>
      </c>
      <c r="Y3681" s="5">
        <v>40</v>
      </c>
      <c r="Z3681" s="5">
        <v>10</v>
      </c>
      <c r="AA3681" s="5">
        <v>23</v>
      </c>
      <c r="AB3681" s="5">
        <v>21</v>
      </c>
      <c r="AC3681" s="5">
        <v>6</v>
      </c>
      <c r="AD3681" s="5">
        <v>26</v>
      </c>
      <c r="AE3681" s="5">
        <v>19</v>
      </c>
      <c r="AF3681" s="5">
        <v>4</v>
      </c>
      <c r="AG3681" s="6">
        <v>21.05263157894737</v>
      </c>
      <c r="AH3681" s="6">
        <v>73.07692307692308</v>
      </c>
      <c r="AI3681" s="3">
        <v>28.571428571428573</v>
      </c>
      <c r="AJ3681" s="3">
        <v>91.304347826086953</v>
      </c>
    </row>
    <row r="3682" spans="1:36" x14ac:dyDescent="0.2">
      <c r="A3682" s="1" t="str">
        <f t="shared" si="57"/>
        <v>MedwayAll people</v>
      </c>
      <c r="B3682" s="3" t="s">
        <v>113</v>
      </c>
      <c r="C3682" s="3" t="s">
        <v>114</v>
      </c>
      <c r="D3682" s="3" t="s">
        <v>700</v>
      </c>
      <c r="E3682" s="5">
        <v>263925</v>
      </c>
      <c r="F3682" s="5">
        <v>12172</v>
      </c>
      <c r="G3682" s="5">
        <v>8975</v>
      </c>
      <c r="H3682" s="5">
        <v>10494</v>
      </c>
      <c r="I3682" s="5">
        <v>4141</v>
      </c>
      <c r="J3682" s="5">
        <v>18039</v>
      </c>
      <c r="K3682" s="5">
        <v>11431</v>
      </c>
      <c r="L3682" s="5">
        <v>36598</v>
      </c>
      <c r="M3682" s="5">
        <v>36122</v>
      </c>
      <c r="N3682" s="5">
        <v>4530</v>
      </c>
      <c r="O3682" s="6">
        <v>4.6119162640901772</v>
      </c>
      <c r="P3682" s="6">
        <v>3.400587288055319</v>
      </c>
      <c r="Q3682" s="6">
        <v>3.9761295822676899</v>
      </c>
      <c r="R3682" s="6">
        <v>1.5690063464999526</v>
      </c>
      <c r="S3682" s="6">
        <v>6.8348962773515201</v>
      </c>
      <c r="T3682" s="6">
        <v>4.3311546840958606</v>
      </c>
      <c r="U3682" s="6">
        <v>13.866818224874491</v>
      </c>
      <c r="V3682" s="6">
        <v>13.686463957563701</v>
      </c>
      <c r="W3682" s="6">
        <v>1.7163967036089798</v>
      </c>
      <c r="X3682" s="5">
        <v>89626</v>
      </c>
      <c r="Y3682" s="5">
        <v>77261</v>
      </c>
      <c r="Z3682" s="5">
        <v>4777</v>
      </c>
      <c r="AA3682" s="5">
        <v>5677</v>
      </c>
      <c r="AB3682" s="5">
        <v>4623</v>
      </c>
      <c r="AC3682" s="5">
        <v>536</v>
      </c>
      <c r="AD3682" s="5">
        <v>83949</v>
      </c>
      <c r="AE3682" s="5">
        <v>72638</v>
      </c>
      <c r="AF3682" s="5">
        <v>4241</v>
      </c>
      <c r="AG3682" s="6">
        <v>5.8385418100718631</v>
      </c>
      <c r="AH3682" s="6">
        <v>86.526343375144435</v>
      </c>
      <c r="AI3682" s="3">
        <v>11.594202898550725</v>
      </c>
      <c r="AJ3682" s="3">
        <v>81.433855909811527</v>
      </c>
    </row>
    <row r="3683" spans="1:36" hidden="1" x14ac:dyDescent="0.2">
      <c r="A3683" s="1" t="str">
        <f t="shared" si="57"/>
        <v>MedwayWhite British</v>
      </c>
      <c r="B3683" s="3" t="s">
        <v>113</v>
      </c>
      <c r="C3683" s="3" t="s">
        <v>114</v>
      </c>
      <c r="D3683" s="3" t="s">
        <v>701</v>
      </c>
      <c r="E3683" s="5">
        <v>225654</v>
      </c>
      <c r="F3683" s="5">
        <v>8853</v>
      </c>
      <c r="G3683" s="5">
        <v>7302</v>
      </c>
      <c r="H3683" s="5">
        <v>7401</v>
      </c>
      <c r="I3683" s="5">
        <v>3081</v>
      </c>
      <c r="J3683" s="5">
        <v>15897</v>
      </c>
      <c r="K3683" s="5">
        <v>10523</v>
      </c>
      <c r="L3683" s="5">
        <v>28013</v>
      </c>
      <c r="M3683" s="5">
        <v>25759</v>
      </c>
      <c r="N3683" s="5">
        <v>3394</v>
      </c>
      <c r="O3683" s="6">
        <v>3.9232630487383338</v>
      </c>
      <c r="P3683" s="6">
        <v>3.235927570528331</v>
      </c>
      <c r="Q3683" s="6">
        <v>3.2798000478608844</v>
      </c>
      <c r="R3683" s="6">
        <v>1.3653646733494642</v>
      </c>
      <c r="S3683" s="6">
        <v>7.0448562844000104</v>
      </c>
      <c r="T3683" s="6">
        <v>4.6633341310147394</v>
      </c>
      <c r="U3683" s="6">
        <v>12.414138459765836</v>
      </c>
      <c r="V3683" s="6">
        <v>11.415264076861035</v>
      </c>
      <c r="W3683" s="6">
        <v>1.5040726067342036</v>
      </c>
      <c r="X3683" s="5">
        <v>74840</v>
      </c>
      <c r="Y3683" s="5">
        <v>64488</v>
      </c>
      <c r="Z3683" s="5">
        <v>3824</v>
      </c>
      <c r="AA3683" s="5">
        <v>3618</v>
      </c>
      <c r="AB3683" s="5">
        <v>2866</v>
      </c>
      <c r="AC3683" s="5">
        <v>345</v>
      </c>
      <c r="AD3683" s="5">
        <v>71222</v>
      </c>
      <c r="AE3683" s="5">
        <v>61622</v>
      </c>
      <c r="AF3683" s="5">
        <v>3479</v>
      </c>
      <c r="AG3683" s="6">
        <v>5.6457109473889195</v>
      </c>
      <c r="AH3683" s="6">
        <v>86.52101878633006</v>
      </c>
      <c r="AI3683" s="3">
        <v>12.03768318213538</v>
      </c>
      <c r="AJ3683" s="3">
        <v>79.215035931453841</v>
      </c>
    </row>
    <row r="3684" spans="1:36" hidden="1" x14ac:dyDescent="0.2">
      <c r="A3684" s="1" t="str">
        <f t="shared" si="57"/>
        <v>MedwayMinorities - all other than White British</v>
      </c>
      <c r="B3684" s="3" t="s">
        <v>113</v>
      </c>
      <c r="C3684" s="3" t="s">
        <v>114</v>
      </c>
      <c r="D3684" s="3" t="s">
        <v>702</v>
      </c>
      <c r="E3684" s="5">
        <v>38271</v>
      </c>
      <c r="F3684" s="5">
        <v>3319</v>
      </c>
      <c r="G3684" s="5">
        <v>1673</v>
      </c>
      <c r="H3684" s="5">
        <v>3093</v>
      </c>
      <c r="I3684" s="5">
        <v>1060</v>
      </c>
      <c r="J3684" s="5">
        <v>2142</v>
      </c>
      <c r="K3684" s="5">
        <v>908</v>
      </c>
      <c r="L3684" s="5">
        <v>8585</v>
      </c>
      <c r="M3684" s="5">
        <v>10363</v>
      </c>
      <c r="N3684" s="5">
        <v>1136</v>
      </c>
      <c r="O3684" s="6">
        <v>8.6723628857359358</v>
      </c>
      <c r="P3684" s="6">
        <v>4.3714561939850016</v>
      </c>
      <c r="Q3684" s="6">
        <v>8.0818374225915175</v>
      </c>
      <c r="R3684" s="6">
        <v>2.769721198818949</v>
      </c>
      <c r="S3684" s="6">
        <v>5.5969271772360276</v>
      </c>
      <c r="T3684" s="6">
        <v>2.3725536306864203</v>
      </c>
      <c r="U3684" s="6">
        <v>22.432128765906299</v>
      </c>
      <c r="V3684" s="6">
        <v>27.07794413524601</v>
      </c>
      <c r="W3684" s="6">
        <v>2.9683049828852135</v>
      </c>
      <c r="X3684" s="5">
        <v>14786</v>
      </c>
      <c r="Y3684" s="5">
        <v>12773</v>
      </c>
      <c r="Z3684" s="5">
        <v>953</v>
      </c>
      <c r="AA3684" s="5">
        <v>2059</v>
      </c>
      <c r="AB3684" s="5">
        <v>1757</v>
      </c>
      <c r="AC3684" s="5">
        <v>191</v>
      </c>
      <c r="AD3684" s="5">
        <v>12727</v>
      </c>
      <c r="AE3684" s="5">
        <v>11016</v>
      </c>
      <c r="AF3684" s="5">
        <v>762</v>
      </c>
      <c r="AG3684" s="6">
        <v>6.9172113289760349</v>
      </c>
      <c r="AH3684" s="6">
        <v>86.556140488724765</v>
      </c>
      <c r="AI3684" s="3">
        <v>10.87080250426864</v>
      </c>
      <c r="AJ3684" s="3">
        <v>85.332685769791155</v>
      </c>
    </row>
    <row r="3685" spans="1:36" hidden="1" x14ac:dyDescent="0.2">
      <c r="A3685" s="1" t="str">
        <f t="shared" si="57"/>
        <v>MedwayWhite Irish</v>
      </c>
      <c r="B3685" s="3" t="s">
        <v>113</v>
      </c>
      <c r="C3685" s="3" t="s">
        <v>114</v>
      </c>
      <c r="D3685" s="3" t="s">
        <v>703</v>
      </c>
      <c r="E3685" s="5">
        <v>1946</v>
      </c>
      <c r="F3685" s="5">
        <v>105</v>
      </c>
      <c r="G3685" s="5">
        <v>55</v>
      </c>
      <c r="H3685" s="5">
        <v>97</v>
      </c>
      <c r="I3685" s="5">
        <v>31</v>
      </c>
      <c r="J3685" s="5">
        <v>101</v>
      </c>
      <c r="K3685" s="5">
        <v>67</v>
      </c>
      <c r="L3685" s="5">
        <v>326</v>
      </c>
      <c r="M3685" s="5">
        <v>316</v>
      </c>
      <c r="N3685" s="5">
        <v>32</v>
      </c>
      <c r="O3685" s="6">
        <v>5.3956834532374103</v>
      </c>
      <c r="P3685" s="6">
        <v>2.8263103802672149</v>
      </c>
      <c r="Q3685" s="6">
        <v>4.9845837615621784</v>
      </c>
      <c r="R3685" s="6">
        <v>1.5930113052415211</v>
      </c>
      <c r="S3685" s="6">
        <v>5.1901336073997948</v>
      </c>
      <c r="T3685" s="6">
        <v>3.4429599177800618</v>
      </c>
      <c r="U3685" s="6">
        <v>16.752312435765674</v>
      </c>
      <c r="V3685" s="6">
        <v>16.238437821171633</v>
      </c>
      <c r="W3685" s="6">
        <v>1.644398766700925</v>
      </c>
      <c r="X3685" s="5">
        <v>567</v>
      </c>
      <c r="Y3685" s="5">
        <v>503</v>
      </c>
      <c r="Z3685" s="5">
        <v>29</v>
      </c>
      <c r="AA3685" s="5">
        <v>43</v>
      </c>
      <c r="AB3685" s="5">
        <v>38</v>
      </c>
      <c r="AC3685" s="5">
        <v>4</v>
      </c>
      <c r="AD3685" s="5">
        <v>524</v>
      </c>
      <c r="AE3685" s="5">
        <v>465</v>
      </c>
      <c r="AF3685" s="5">
        <v>25</v>
      </c>
      <c r="AG3685" s="6">
        <v>5.376344086021505</v>
      </c>
      <c r="AH3685" s="6">
        <v>88.74045801526718</v>
      </c>
      <c r="AI3685" s="3">
        <v>10.526315789473685</v>
      </c>
      <c r="AJ3685" s="3">
        <v>88.372093023255815</v>
      </c>
    </row>
    <row r="3686" spans="1:36" hidden="1" x14ac:dyDescent="0.2">
      <c r="A3686" s="1" t="str">
        <f t="shared" si="57"/>
        <v>MedwayWhite Gyspy or Irish Traveller</v>
      </c>
      <c r="B3686" s="3" t="s">
        <v>113</v>
      </c>
      <c r="C3686" s="3" t="s">
        <v>114</v>
      </c>
      <c r="D3686" s="3" t="s">
        <v>704</v>
      </c>
      <c r="E3686" s="5">
        <v>510</v>
      </c>
      <c r="F3686" s="5">
        <v>33</v>
      </c>
      <c r="G3686" s="5">
        <v>16</v>
      </c>
      <c r="H3686" s="5">
        <v>35</v>
      </c>
      <c r="I3686" s="5">
        <v>8</v>
      </c>
      <c r="J3686" s="5">
        <v>29</v>
      </c>
      <c r="K3686" s="5">
        <v>28</v>
      </c>
      <c r="L3686" s="5">
        <v>85</v>
      </c>
      <c r="M3686" s="5">
        <v>101</v>
      </c>
      <c r="N3686" s="5">
        <v>14</v>
      </c>
      <c r="O3686" s="6">
        <v>6.4705882352941178</v>
      </c>
      <c r="P3686" s="6">
        <v>3.1372549019607843</v>
      </c>
      <c r="Q3686" s="6">
        <v>6.8627450980392153</v>
      </c>
      <c r="R3686" s="6">
        <v>1.5686274509803921</v>
      </c>
      <c r="S3686" s="6">
        <v>5.6862745098039218</v>
      </c>
      <c r="T3686" s="6">
        <v>5.4901960784313726</v>
      </c>
      <c r="U3686" s="6">
        <v>16.666666666666668</v>
      </c>
      <c r="V3686" s="6">
        <v>19.803921568627452</v>
      </c>
      <c r="W3686" s="6">
        <v>2.7450980392156863</v>
      </c>
      <c r="X3686" s="5">
        <v>163</v>
      </c>
      <c r="Y3686" s="5">
        <v>95</v>
      </c>
      <c r="Z3686" s="5">
        <v>16</v>
      </c>
      <c r="AA3686" s="5">
        <v>19</v>
      </c>
      <c r="AB3686" s="5">
        <v>12</v>
      </c>
      <c r="AC3686" s="5">
        <v>2</v>
      </c>
      <c r="AD3686" s="5">
        <v>144</v>
      </c>
      <c r="AE3686" s="5">
        <v>83</v>
      </c>
      <c r="AF3686" s="5">
        <v>14</v>
      </c>
      <c r="AG3686" s="6">
        <v>16.867469879518072</v>
      </c>
      <c r="AH3686" s="6">
        <v>57.638888888888886</v>
      </c>
      <c r="AI3686" s="3">
        <v>16.666666666666668</v>
      </c>
      <c r="AJ3686" s="3">
        <v>63.157894736842103</v>
      </c>
    </row>
    <row r="3687" spans="1:36" hidden="1" x14ac:dyDescent="0.2">
      <c r="A3687" s="1" t="str">
        <f t="shared" si="57"/>
        <v>MedwayWhite Other</v>
      </c>
      <c r="B3687" s="3" t="s">
        <v>113</v>
      </c>
      <c r="C3687" s="3" t="s">
        <v>114</v>
      </c>
      <c r="D3687" s="3" t="s">
        <v>705</v>
      </c>
      <c r="E3687" s="5">
        <v>8469</v>
      </c>
      <c r="F3687" s="5">
        <v>1013</v>
      </c>
      <c r="G3687" s="5">
        <v>466</v>
      </c>
      <c r="H3687" s="5">
        <v>951</v>
      </c>
      <c r="I3687" s="5">
        <v>270</v>
      </c>
      <c r="J3687" s="5">
        <v>518</v>
      </c>
      <c r="K3687" s="5">
        <v>168</v>
      </c>
      <c r="L3687" s="5">
        <v>2468</v>
      </c>
      <c r="M3687" s="5">
        <v>3173</v>
      </c>
      <c r="N3687" s="5">
        <v>331</v>
      </c>
      <c r="O3687" s="6">
        <v>11.961270515999528</v>
      </c>
      <c r="P3687" s="6">
        <v>5.5024205927500294</v>
      </c>
      <c r="Q3687" s="6">
        <v>11.229188806234502</v>
      </c>
      <c r="R3687" s="6">
        <v>3.1880977683315623</v>
      </c>
      <c r="S3687" s="6">
        <v>6.1164246073916635</v>
      </c>
      <c r="T3687" s="6">
        <v>1.983705278072972</v>
      </c>
      <c r="U3687" s="6">
        <v>29.141575156452944</v>
      </c>
      <c r="V3687" s="6">
        <v>37.466052662652025</v>
      </c>
      <c r="W3687" s="6">
        <v>3.9083717085842484</v>
      </c>
      <c r="X3687" s="5">
        <v>4271</v>
      </c>
      <c r="Y3687" s="5">
        <v>3793</v>
      </c>
      <c r="Z3687" s="5">
        <v>238</v>
      </c>
      <c r="AA3687" s="5">
        <v>851</v>
      </c>
      <c r="AB3687" s="5">
        <v>758</v>
      </c>
      <c r="AC3687" s="5">
        <v>59</v>
      </c>
      <c r="AD3687" s="5">
        <v>3420</v>
      </c>
      <c r="AE3687" s="5">
        <v>3035</v>
      </c>
      <c r="AF3687" s="5">
        <v>179</v>
      </c>
      <c r="AG3687" s="6">
        <v>5.8978583196046133</v>
      </c>
      <c r="AH3687" s="6">
        <v>88.742690058479539</v>
      </c>
      <c r="AI3687" s="3">
        <v>7.7836411609498679</v>
      </c>
      <c r="AJ3687" s="3">
        <v>89.071680376028198</v>
      </c>
    </row>
    <row r="3688" spans="1:36" hidden="1" x14ac:dyDescent="0.2">
      <c r="A3688" s="1" t="str">
        <f t="shared" si="57"/>
        <v>MedwayMixed White and Black Caribbean</v>
      </c>
      <c r="B3688" s="3" t="s">
        <v>113</v>
      </c>
      <c r="C3688" s="3" t="s">
        <v>114</v>
      </c>
      <c r="D3688" s="3" t="s">
        <v>706</v>
      </c>
      <c r="E3688" s="5">
        <v>1730</v>
      </c>
      <c r="F3688" s="5">
        <v>136</v>
      </c>
      <c r="G3688" s="5">
        <v>87</v>
      </c>
      <c r="H3688" s="5">
        <v>119</v>
      </c>
      <c r="I3688" s="5">
        <v>35</v>
      </c>
      <c r="J3688" s="5">
        <v>150</v>
      </c>
      <c r="K3688" s="5">
        <v>53</v>
      </c>
      <c r="L3688" s="5">
        <v>397</v>
      </c>
      <c r="M3688" s="5">
        <v>403</v>
      </c>
      <c r="N3688" s="5">
        <v>41</v>
      </c>
      <c r="O3688" s="6">
        <v>7.8612716763005777</v>
      </c>
      <c r="P3688" s="6">
        <v>5.0289017341040463</v>
      </c>
      <c r="Q3688" s="6">
        <v>6.8786127167630058</v>
      </c>
      <c r="R3688" s="6">
        <v>2.0231213872832372</v>
      </c>
      <c r="S3688" s="6">
        <v>8.6705202312138727</v>
      </c>
      <c r="T3688" s="6">
        <v>3.0635838150289016</v>
      </c>
      <c r="U3688" s="6">
        <v>22.947976878612717</v>
      </c>
      <c r="V3688" s="6">
        <v>23.294797687861273</v>
      </c>
      <c r="W3688" s="6">
        <v>2.3699421965317917</v>
      </c>
      <c r="X3688" s="5">
        <v>377</v>
      </c>
      <c r="Y3688" s="5">
        <v>305</v>
      </c>
      <c r="Z3688" s="5">
        <v>52</v>
      </c>
      <c r="AA3688" s="5">
        <v>43</v>
      </c>
      <c r="AB3688" s="5">
        <v>26</v>
      </c>
      <c r="AC3688" s="5">
        <v>8</v>
      </c>
      <c r="AD3688" s="5">
        <v>334</v>
      </c>
      <c r="AE3688" s="5">
        <v>279</v>
      </c>
      <c r="AF3688" s="5">
        <v>44</v>
      </c>
      <c r="AG3688" s="6">
        <v>15.770609318996415</v>
      </c>
      <c r="AH3688" s="6">
        <v>83.532934131736525</v>
      </c>
      <c r="AI3688" s="3">
        <v>30.76923076923077</v>
      </c>
      <c r="AJ3688" s="3">
        <v>60.465116279069768</v>
      </c>
    </row>
    <row r="3689" spans="1:36" hidden="1" x14ac:dyDescent="0.2">
      <c r="A3689" s="1" t="str">
        <f t="shared" si="57"/>
        <v>MedwayMixed White and Black African</v>
      </c>
      <c r="B3689" s="3" t="s">
        <v>113</v>
      </c>
      <c r="C3689" s="3" t="s">
        <v>114</v>
      </c>
      <c r="D3689" s="3" t="s">
        <v>707</v>
      </c>
      <c r="E3689" s="5">
        <v>735</v>
      </c>
      <c r="F3689" s="5">
        <v>85</v>
      </c>
      <c r="G3689" s="5">
        <v>44</v>
      </c>
      <c r="H3689" s="5">
        <v>77</v>
      </c>
      <c r="I3689" s="5">
        <v>23</v>
      </c>
      <c r="J3689" s="5">
        <v>64</v>
      </c>
      <c r="K3689" s="5">
        <v>8</v>
      </c>
      <c r="L3689" s="5">
        <v>172</v>
      </c>
      <c r="M3689" s="5">
        <v>180</v>
      </c>
      <c r="N3689" s="5">
        <v>33</v>
      </c>
      <c r="O3689" s="6">
        <v>11.564625850340136</v>
      </c>
      <c r="P3689" s="6">
        <v>5.9863945578231297</v>
      </c>
      <c r="Q3689" s="6">
        <v>10.476190476190476</v>
      </c>
      <c r="R3689" s="6">
        <v>3.129251700680272</v>
      </c>
      <c r="S3689" s="6">
        <v>8.7074829931972797</v>
      </c>
      <c r="T3689" s="6">
        <v>1.08843537414966</v>
      </c>
      <c r="U3689" s="6">
        <v>23.401360544217688</v>
      </c>
      <c r="V3689" s="6">
        <v>24.489795918367346</v>
      </c>
      <c r="W3689" s="6">
        <v>4.4897959183673466</v>
      </c>
      <c r="X3689" s="5">
        <v>138</v>
      </c>
      <c r="Y3689" s="5">
        <v>119</v>
      </c>
      <c r="Z3689" s="5">
        <v>23</v>
      </c>
      <c r="AA3689" s="5">
        <v>22</v>
      </c>
      <c r="AB3689" s="5">
        <v>19</v>
      </c>
      <c r="AC3689" s="5">
        <v>6</v>
      </c>
      <c r="AD3689" s="5">
        <v>116</v>
      </c>
      <c r="AE3689" s="5">
        <v>100</v>
      </c>
      <c r="AF3689" s="5">
        <v>17</v>
      </c>
      <c r="AG3689" s="6">
        <v>17</v>
      </c>
      <c r="AH3689" s="6">
        <v>86.206896551724142</v>
      </c>
      <c r="AI3689" s="3">
        <v>31.578947368421051</v>
      </c>
      <c r="AJ3689" s="3">
        <v>86.36363636363636</v>
      </c>
    </row>
    <row r="3690" spans="1:36" hidden="1" x14ac:dyDescent="0.2">
      <c r="A3690" s="1" t="str">
        <f t="shared" si="57"/>
        <v>MedwayMixed White and Asian</v>
      </c>
      <c r="B3690" s="3" t="s">
        <v>113</v>
      </c>
      <c r="C3690" s="3" t="s">
        <v>114</v>
      </c>
      <c r="D3690" s="3" t="s">
        <v>708</v>
      </c>
      <c r="E3690" s="5">
        <v>1546</v>
      </c>
      <c r="F3690" s="5">
        <v>80</v>
      </c>
      <c r="G3690" s="5">
        <v>57</v>
      </c>
      <c r="H3690" s="5">
        <v>71</v>
      </c>
      <c r="I3690" s="5">
        <v>44</v>
      </c>
      <c r="J3690" s="5">
        <v>79</v>
      </c>
      <c r="K3690" s="5">
        <v>30</v>
      </c>
      <c r="L3690" s="5">
        <v>264</v>
      </c>
      <c r="M3690" s="5">
        <v>284</v>
      </c>
      <c r="N3690" s="5">
        <v>28</v>
      </c>
      <c r="O3690" s="6">
        <v>5.1746442432082791</v>
      </c>
      <c r="P3690" s="6">
        <v>3.6869340232858989</v>
      </c>
      <c r="Q3690" s="6">
        <v>4.5924967658473479</v>
      </c>
      <c r="R3690" s="6">
        <v>2.8460543337645539</v>
      </c>
      <c r="S3690" s="6">
        <v>5.1099611901681756</v>
      </c>
      <c r="T3690" s="6">
        <v>1.9404915912031049</v>
      </c>
      <c r="U3690" s="6">
        <v>17.076326002587322</v>
      </c>
      <c r="V3690" s="6">
        <v>18.369987063389392</v>
      </c>
      <c r="W3690" s="6">
        <v>1.8111254851228977</v>
      </c>
      <c r="X3690" s="5">
        <v>412</v>
      </c>
      <c r="Y3690" s="5">
        <v>339</v>
      </c>
      <c r="Z3690" s="5">
        <v>16</v>
      </c>
      <c r="AA3690" s="5">
        <v>35</v>
      </c>
      <c r="AB3690" s="5">
        <v>27</v>
      </c>
      <c r="AC3690" s="5">
        <v>2</v>
      </c>
      <c r="AD3690" s="5">
        <v>377</v>
      </c>
      <c r="AE3690" s="5">
        <v>312</v>
      </c>
      <c r="AF3690" s="5">
        <v>14</v>
      </c>
      <c r="AG3690" s="6">
        <v>4.4871794871794872</v>
      </c>
      <c r="AH3690" s="6">
        <v>82.758620689655174</v>
      </c>
      <c r="AI3690" s="3">
        <v>7.4074074074074074</v>
      </c>
      <c r="AJ3690" s="3">
        <v>77.142857142857139</v>
      </c>
    </row>
    <row r="3691" spans="1:36" hidden="1" x14ac:dyDescent="0.2">
      <c r="A3691" s="1" t="str">
        <f t="shared" si="57"/>
        <v>MedwayMixed Other</v>
      </c>
      <c r="B3691" s="3" t="s">
        <v>113</v>
      </c>
      <c r="C3691" s="3" t="s">
        <v>114</v>
      </c>
      <c r="D3691" s="3" t="s">
        <v>709</v>
      </c>
      <c r="E3691" s="5">
        <v>1165</v>
      </c>
      <c r="F3691" s="5">
        <v>83</v>
      </c>
      <c r="G3691" s="5">
        <v>37</v>
      </c>
      <c r="H3691" s="5">
        <v>69</v>
      </c>
      <c r="I3691" s="5">
        <v>12</v>
      </c>
      <c r="J3691" s="5">
        <v>76</v>
      </c>
      <c r="K3691" s="5">
        <v>35</v>
      </c>
      <c r="L3691" s="5">
        <v>218</v>
      </c>
      <c r="M3691" s="5">
        <v>221</v>
      </c>
      <c r="N3691" s="5">
        <v>13</v>
      </c>
      <c r="O3691" s="6">
        <v>7.1244635193133048</v>
      </c>
      <c r="P3691" s="6">
        <v>3.1759656652360513</v>
      </c>
      <c r="Q3691" s="6">
        <v>5.9227467811158796</v>
      </c>
      <c r="R3691" s="6">
        <v>1.0300429184549356</v>
      </c>
      <c r="S3691" s="6">
        <v>6.5236051502145926</v>
      </c>
      <c r="T3691" s="6">
        <v>3.0042918454935621</v>
      </c>
      <c r="U3691" s="6">
        <v>18.71244635193133</v>
      </c>
      <c r="V3691" s="6">
        <v>18.969957081545065</v>
      </c>
      <c r="W3691" s="6">
        <v>1.1158798283261802</v>
      </c>
      <c r="X3691" s="5">
        <v>358</v>
      </c>
      <c r="Y3691" s="5">
        <v>304</v>
      </c>
      <c r="Z3691" s="5">
        <v>41</v>
      </c>
      <c r="AA3691" s="5">
        <v>37</v>
      </c>
      <c r="AB3691" s="5">
        <v>29</v>
      </c>
      <c r="AC3691" s="5">
        <v>8</v>
      </c>
      <c r="AD3691" s="5">
        <v>321</v>
      </c>
      <c r="AE3691" s="5">
        <v>275</v>
      </c>
      <c r="AF3691" s="5">
        <v>33</v>
      </c>
      <c r="AG3691" s="6">
        <v>12</v>
      </c>
      <c r="AH3691" s="6">
        <v>85.669781931464172</v>
      </c>
      <c r="AI3691" s="3">
        <v>27.586206896551722</v>
      </c>
      <c r="AJ3691" s="3">
        <v>78.378378378378372</v>
      </c>
    </row>
    <row r="3692" spans="1:36" hidden="1" x14ac:dyDescent="0.2">
      <c r="A3692" s="1" t="str">
        <f t="shared" si="57"/>
        <v>MedwayIndian</v>
      </c>
      <c r="B3692" s="3" t="s">
        <v>113</v>
      </c>
      <c r="C3692" s="3" t="s">
        <v>114</v>
      </c>
      <c r="D3692" s="3" t="s">
        <v>710</v>
      </c>
      <c r="E3692" s="5">
        <v>7132</v>
      </c>
      <c r="F3692" s="5">
        <v>387</v>
      </c>
      <c r="G3692" s="5">
        <v>188</v>
      </c>
      <c r="H3692" s="5">
        <v>376</v>
      </c>
      <c r="I3692" s="5">
        <v>109</v>
      </c>
      <c r="J3692" s="5">
        <v>213</v>
      </c>
      <c r="K3692" s="5">
        <v>156</v>
      </c>
      <c r="L3692" s="5">
        <v>1217</v>
      </c>
      <c r="M3692" s="5">
        <v>1560</v>
      </c>
      <c r="N3692" s="5">
        <v>151</v>
      </c>
      <c r="O3692" s="6">
        <v>5.4262478968031411</v>
      </c>
      <c r="P3692" s="6">
        <v>2.6360067302299495</v>
      </c>
      <c r="Q3692" s="6">
        <v>5.2720134604598989</v>
      </c>
      <c r="R3692" s="6">
        <v>1.5283230510375772</v>
      </c>
      <c r="S3692" s="6">
        <v>2.9865395401009533</v>
      </c>
      <c r="T3692" s="6">
        <v>2.1873247335950645</v>
      </c>
      <c r="U3692" s="6">
        <v>17.063937184520473</v>
      </c>
      <c r="V3692" s="6">
        <v>21.873247335950644</v>
      </c>
      <c r="W3692" s="6">
        <v>2.1172181716208636</v>
      </c>
      <c r="X3692" s="5">
        <v>2737</v>
      </c>
      <c r="Y3692" s="5">
        <v>2440</v>
      </c>
      <c r="Z3692" s="5">
        <v>150</v>
      </c>
      <c r="AA3692" s="5">
        <v>251</v>
      </c>
      <c r="AB3692" s="5">
        <v>227</v>
      </c>
      <c r="AC3692" s="5">
        <v>27</v>
      </c>
      <c r="AD3692" s="5">
        <v>2486</v>
      </c>
      <c r="AE3692" s="5">
        <v>2213</v>
      </c>
      <c r="AF3692" s="5">
        <v>123</v>
      </c>
      <c r="AG3692" s="6">
        <v>5.5580659737912335</v>
      </c>
      <c r="AH3692" s="6">
        <v>89.018503620273535</v>
      </c>
      <c r="AI3692" s="3">
        <v>11.894273127753303</v>
      </c>
      <c r="AJ3692" s="3">
        <v>90.438247011952186</v>
      </c>
    </row>
    <row r="3693" spans="1:36" hidden="1" x14ac:dyDescent="0.2">
      <c r="A3693" s="1" t="str">
        <f t="shared" si="57"/>
        <v>MedwayPakistani</v>
      </c>
      <c r="B3693" s="3" t="s">
        <v>113</v>
      </c>
      <c r="C3693" s="3" t="s">
        <v>114</v>
      </c>
      <c r="D3693" s="3" t="s">
        <v>711</v>
      </c>
      <c r="E3693" s="5">
        <v>1516</v>
      </c>
      <c r="F3693" s="5">
        <v>137</v>
      </c>
      <c r="G3693" s="5">
        <v>66</v>
      </c>
      <c r="H3693" s="5">
        <v>136</v>
      </c>
      <c r="I3693" s="5">
        <v>36</v>
      </c>
      <c r="J3693" s="5">
        <v>77</v>
      </c>
      <c r="K3693" s="5">
        <v>35</v>
      </c>
      <c r="L3693" s="5">
        <v>337</v>
      </c>
      <c r="M3693" s="5">
        <v>427</v>
      </c>
      <c r="N3693" s="5">
        <v>63</v>
      </c>
      <c r="O3693" s="6">
        <v>9.0369393139841687</v>
      </c>
      <c r="P3693" s="6">
        <v>4.3535620052770447</v>
      </c>
      <c r="Q3693" s="6">
        <v>8.9709762532981525</v>
      </c>
      <c r="R3693" s="6">
        <v>2.3746701846965701</v>
      </c>
      <c r="S3693" s="6">
        <v>5.0791556728232186</v>
      </c>
      <c r="T3693" s="6">
        <v>2.3087071240105539</v>
      </c>
      <c r="U3693" s="6">
        <v>22.229551451187334</v>
      </c>
      <c r="V3693" s="6">
        <v>28.16622691292876</v>
      </c>
      <c r="W3693" s="6">
        <v>4.155672823218997</v>
      </c>
      <c r="X3693" s="5">
        <v>539</v>
      </c>
      <c r="Y3693" s="5">
        <v>411</v>
      </c>
      <c r="Z3693" s="5">
        <v>42</v>
      </c>
      <c r="AA3693" s="5">
        <v>64</v>
      </c>
      <c r="AB3693" s="5">
        <v>51</v>
      </c>
      <c r="AC3693" s="5">
        <v>3</v>
      </c>
      <c r="AD3693" s="5">
        <v>475</v>
      </c>
      <c r="AE3693" s="5">
        <v>360</v>
      </c>
      <c r="AF3693" s="5">
        <v>39</v>
      </c>
      <c r="AG3693" s="6">
        <v>10.833333333333334</v>
      </c>
      <c r="AH3693" s="6">
        <v>75.78947368421052</v>
      </c>
      <c r="AI3693" s="3">
        <v>5.882352941176471</v>
      </c>
      <c r="AJ3693" s="3">
        <v>79.6875</v>
      </c>
    </row>
    <row r="3694" spans="1:36" hidden="1" x14ac:dyDescent="0.2">
      <c r="A3694" s="1" t="str">
        <f t="shared" si="57"/>
        <v>MedwayBangladeshi</v>
      </c>
      <c r="B3694" s="3" t="s">
        <v>113</v>
      </c>
      <c r="C3694" s="3" t="s">
        <v>114</v>
      </c>
      <c r="D3694" s="3" t="s">
        <v>712</v>
      </c>
      <c r="E3694" s="5">
        <v>1304</v>
      </c>
      <c r="F3694" s="5">
        <v>118</v>
      </c>
      <c r="G3694" s="5">
        <v>21</v>
      </c>
      <c r="H3694" s="5">
        <v>109</v>
      </c>
      <c r="I3694" s="5">
        <v>29</v>
      </c>
      <c r="J3694" s="5">
        <v>25</v>
      </c>
      <c r="K3694" s="5">
        <v>13</v>
      </c>
      <c r="L3694" s="5">
        <v>289</v>
      </c>
      <c r="M3694" s="5">
        <v>454</v>
      </c>
      <c r="N3694" s="5">
        <v>6</v>
      </c>
      <c r="O3694" s="6">
        <v>9.0490797546012267</v>
      </c>
      <c r="P3694" s="6">
        <v>1.6104294478527608</v>
      </c>
      <c r="Q3694" s="6">
        <v>8.3588957055214728</v>
      </c>
      <c r="R3694" s="6">
        <v>2.223926380368098</v>
      </c>
      <c r="S3694" s="6">
        <v>1.9171779141104295</v>
      </c>
      <c r="T3694" s="6">
        <v>0.99693251533742333</v>
      </c>
      <c r="U3694" s="6">
        <v>22.162576687116566</v>
      </c>
      <c r="V3694" s="6">
        <v>34.815950920245399</v>
      </c>
      <c r="W3694" s="6">
        <v>0.46012269938650308</v>
      </c>
      <c r="X3694" s="5">
        <v>493</v>
      </c>
      <c r="Y3694" s="5">
        <v>345</v>
      </c>
      <c r="Z3694" s="5">
        <v>33</v>
      </c>
      <c r="AA3694" s="5">
        <v>69</v>
      </c>
      <c r="AB3694" s="5">
        <v>51</v>
      </c>
      <c r="AC3694" s="5">
        <v>6</v>
      </c>
      <c r="AD3694" s="5">
        <v>424</v>
      </c>
      <c r="AE3694" s="5">
        <v>294</v>
      </c>
      <c r="AF3694" s="5">
        <v>27</v>
      </c>
      <c r="AG3694" s="6">
        <v>9.183673469387756</v>
      </c>
      <c r="AH3694" s="6">
        <v>69.339622641509436</v>
      </c>
      <c r="AI3694" s="3">
        <v>11.764705882352942</v>
      </c>
      <c r="AJ3694" s="3">
        <v>73.913043478260875</v>
      </c>
    </row>
    <row r="3695" spans="1:36" hidden="1" x14ac:dyDescent="0.2">
      <c r="A3695" s="1" t="str">
        <f t="shared" si="57"/>
        <v>MedwayChinese</v>
      </c>
      <c r="B3695" s="3" t="s">
        <v>113</v>
      </c>
      <c r="C3695" s="3" t="s">
        <v>114</v>
      </c>
      <c r="D3695" s="3" t="s">
        <v>713</v>
      </c>
      <c r="E3695" s="5">
        <v>1065</v>
      </c>
      <c r="F3695" s="5">
        <v>73</v>
      </c>
      <c r="G3695" s="5">
        <v>35</v>
      </c>
      <c r="H3695" s="5">
        <v>71</v>
      </c>
      <c r="I3695" s="5">
        <v>42</v>
      </c>
      <c r="J3695" s="5">
        <v>36</v>
      </c>
      <c r="K3695" s="5">
        <v>52</v>
      </c>
      <c r="L3695" s="5">
        <v>256</v>
      </c>
      <c r="M3695" s="5">
        <v>259</v>
      </c>
      <c r="N3695" s="5">
        <v>29</v>
      </c>
      <c r="O3695" s="6">
        <v>6.854460093896714</v>
      </c>
      <c r="P3695" s="6">
        <v>3.2863849765258215</v>
      </c>
      <c r="Q3695" s="6">
        <v>6.666666666666667</v>
      </c>
      <c r="R3695" s="6">
        <v>3.943661971830986</v>
      </c>
      <c r="S3695" s="6">
        <v>3.380281690140845</v>
      </c>
      <c r="T3695" s="6">
        <v>4.882629107981221</v>
      </c>
      <c r="U3695" s="6">
        <v>24.037558685446008</v>
      </c>
      <c r="V3695" s="6">
        <v>24.31924882629108</v>
      </c>
      <c r="W3695" s="6">
        <v>2.723004694835681</v>
      </c>
      <c r="X3695" s="5">
        <v>443</v>
      </c>
      <c r="Y3695" s="5">
        <v>369</v>
      </c>
      <c r="Z3695" s="5">
        <v>19</v>
      </c>
      <c r="AA3695" s="5">
        <v>65</v>
      </c>
      <c r="AB3695" s="5">
        <v>52</v>
      </c>
      <c r="AC3695" s="5">
        <v>3</v>
      </c>
      <c r="AD3695" s="5">
        <v>378</v>
      </c>
      <c r="AE3695" s="5">
        <v>317</v>
      </c>
      <c r="AF3695" s="5">
        <v>16</v>
      </c>
      <c r="AG3695" s="6">
        <v>5.0473186119873814</v>
      </c>
      <c r="AH3695" s="6">
        <v>83.862433862433861</v>
      </c>
      <c r="AI3695" s="3">
        <v>5.7692307692307692</v>
      </c>
      <c r="AJ3695" s="3">
        <v>80</v>
      </c>
    </row>
    <row r="3696" spans="1:36" hidden="1" x14ac:dyDescent="0.2">
      <c r="A3696" s="1" t="str">
        <f t="shared" si="57"/>
        <v>MedwayAsian Other</v>
      </c>
      <c r="B3696" s="3" t="s">
        <v>113</v>
      </c>
      <c r="C3696" s="3" t="s">
        <v>114</v>
      </c>
      <c r="D3696" s="3" t="s">
        <v>714</v>
      </c>
      <c r="E3696" s="5">
        <v>2598</v>
      </c>
      <c r="F3696" s="5">
        <v>209</v>
      </c>
      <c r="G3696" s="5">
        <v>95</v>
      </c>
      <c r="H3696" s="5">
        <v>196</v>
      </c>
      <c r="I3696" s="5">
        <v>115</v>
      </c>
      <c r="J3696" s="5">
        <v>112</v>
      </c>
      <c r="K3696" s="5">
        <v>56</v>
      </c>
      <c r="L3696" s="5">
        <v>535</v>
      </c>
      <c r="M3696" s="5">
        <v>678</v>
      </c>
      <c r="N3696" s="5">
        <v>60</v>
      </c>
      <c r="O3696" s="6">
        <v>8.0446497305619715</v>
      </c>
      <c r="P3696" s="6">
        <v>3.6566589684372595</v>
      </c>
      <c r="Q3696" s="6">
        <v>7.5442648190916088</v>
      </c>
      <c r="R3696" s="6">
        <v>4.4264819091608931</v>
      </c>
      <c r="S3696" s="6">
        <v>4.3110084680523482</v>
      </c>
      <c r="T3696" s="6">
        <v>2.1555042340261741</v>
      </c>
      <c r="U3696" s="6">
        <v>20.592763664357197</v>
      </c>
      <c r="V3696" s="6">
        <v>26.096997690531179</v>
      </c>
      <c r="W3696" s="6">
        <v>2.3094688221709005</v>
      </c>
      <c r="X3696" s="5">
        <v>1117</v>
      </c>
      <c r="Y3696" s="5">
        <v>961</v>
      </c>
      <c r="Z3696" s="5">
        <v>52</v>
      </c>
      <c r="AA3696" s="5">
        <v>145</v>
      </c>
      <c r="AB3696" s="5">
        <v>118</v>
      </c>
      <c r="AC3696" s="5">
        <v>11</v>
      </c>
      <c r="AD3696" s="5">
        <v>972</v>
      </c>
      <c r="AE3696" s="5">
        <v>843</v>
      </c>
      <c r="AF3696" s="5">
        <v>41</v>
      </c>
      <c r="AG3696" s="6">
        <v>4.8635824436536179</v>
      </c>
      <c r="AH3696" s="6">
        <v>86.728395061728392</v>
      </c>
      <c r="AI3696" s="3">
        <v>9.3220338983050848</v>
      </c>
      <c r="AJ3696" s="3">
        <v>81.379310344827587</v>
      </c>
    </row>
    <row r="3697" spans="1:36" hidden="1" x14ac:dyDescent="0.2">
      <c r="A3697" s="1" t="str">
        <f t="shared" si="57"/>
        <v>MedwayBlack African</v>
      </c>
      <c r="B3697" s="3" t="s">
        <v>113</v>
      </c>
      <c r="C3697" s="3" t="s">
        <v>114</v>
      </c>
      <c r="D3697" s="3" t="s">
        <v>715</v>
      </c>
      <c r="E3697" s="5">
        <v>4742</v>
      </c>
      <c r="F3697" s="5">
        <v>502</v>
      </c>
      <c r="G3697" s="5">
        <v>290</v>
      </c>
      <c r="H3697" s="5">
        <v>453</v>
      </c>
      <c r="I3697" s="5">
        <v>169</v>
      </c>
      <c r="J3697" s="5">
        <v>425</v>
      </c>
      <c r="K3697" s="5">
        <v>118</v>
      </c>
      <c r="L3697" s="5">
        <v>1104</v>
      </c>
      <c r="M3697" s="5">
        <v>1289</v>
      </c>
      <c r="N3697" s="5">
        <v>173</v>
      </c>
      <c r="O3697" s="6">
        <v>10.586250527203712</v>
      </c>
      <c r="P3697" s="6">
        <v>6.1155630535638972</v>
      </c>
      <c r="Q3697" s="6">
        <v>9.5529312526360179</v>
      </c>
      <c r="R3697" s="6">
        <v>3.5638970898355122</v>
      </c>
      <c r="S3697" s="6">
        <v>8.9624630957401941</v>
      </c>
      <c r="T3697" s="6">
        <v>2.4884015183466892</v>
      </c>
      <c r="U3697" s="6">
        <v>23.281315900463941</v>
      </c>
      <c r="V3697" s="6">
        <v>27.182623365668494</v>
      </c>
      <c r="W3697" s="6">
        <v>3.6482496836777729</v>
      </c>
      <c r="X3697" s="5">
        <v>1746</v>
      </c>
      <c r="Y3697" s="5">
        <v>1590</v>
      </c>
      <c r="Z3697" s="5">
        <v>141</v>
      </c>
      <c r="AA3697" s="5">
        <v>237</v>
      </c>
      <c r="AB3697" s="5">
        <v>208</v>
      </c>
      <c r="AC3697" s="5">
        <v>32</v>
      </c>
      <c r="AD3697" s="5">
        <v>1509</v>
      </c>
      <c r="AE3697" s="5">
        <v>1382</v>
      </c>
      <c r="AF3697" s="5">
        <v>109</v>
      </c>
      <c r="AG3697" s="6">
        <v>7.8871201157742403</v>
      </c>
      <c r="AH3697" s="6">
        <v>91.583830351225984</v>
      </c>
      <c r="AI3697" s="3">
        <v>15.384615384615385</v>
      </c>
      <c r="AJ3697" s="3">
        <v>87.76371308016877</v>
      </c>
    </row>
    <row r="3698" spans="1:36" hidden="1" x14ac:dyDescent="0.2">
      <c r="A3698" s="1" t="str">
        <f t="shared" si="57"/>
        <v>MedwayBlack Caribbean</v>
      </c>
      <c r="B3698" s="3" t="s">
        <v>113</v>
      </c>
      <c r="C3698" s="3" t="s">
        <v>114</v>
      </c>
      <c r="D3698" s="3" t="s">
        <v>716</v>
      </c>
      <c r="E3698" s="5">
        <v>1428</v>
      </c>
      <c r="F3698" s="5">
        <v>128</v>
      </c>
      <c r="G3698" s="5">
        <v>91</v>
      </c>
      <c r="H3698" s="5">
        <v>110</v>
      </c>
      <c r="I3698" s="5">
        <v>45</v>
      </c>
      <c r="J3698" s="5">
        <v>109</v>
      </c>
      <c r="K3698" s="5">
        <v>29</v>
      </c>
      <c r="L3698" s="5">
        <v>318</v>
      </c>
      <c r="M3698" s="5">
        <v>322</v>
      </c>
      <c r="N3698" s="5">
        <v>59</v>
      </c>
      <c r="O3698" s="6">
        <v>8.9635854341736696</v>
      </c>
      <c r="P3698" s="6">
        <v>6.3725490196078427</v>
      </c>
      <c r="Q3698" s="6">
        <v>7.7030812324929974</v>
      </c>
      <c r="R3698" s="6">
        <v>3.1512605042016806</v>
      </c>
      <c r="S3698" s="6">
        <v>7.6330532212885158</v>
      </c>
      <c r="T3698" s="6">
        <v>2.0308123249299719</v>
      </c>
      <c r="U3698" s="6">
        <v>22.268907563025209</v>
      </c>
      <c r="V3698" s="6">
        <v>22.549019607843139</v>
      </c>
      <c r="W3698" s="6">
        <v>4.1316526610644262</v>
      </c>
      <c r="X3698" s="5">
        <v>546</v>
      </c>
      <c r="Y3698" s="5">
        <v>493</v>
      </c>
      <c r="Z3698" s="5">
        <v>41</v>
      </c>
      <c r="AA3698" s="5">
        <v>68</v>
      </c>
      <c r="AB3698" s="5">
        <v>64</v>
      </c>
      <c r="AC3698" s="5">
        <v>10</v>
      </c>
      <c r="AD3698" s="5">
        <v>478</v>
      </c>
      <c r="AE3698" s="5">
        <v>429</v>
      </c>
      <c r="AF3698" s="5">
        <v>31</v>
      </c>
      <c r="AG3698" s="6">
        <v>7.2261072261072261</v>
      </c>
      <c r="AH3698" s="6">
        <v>89.7489539748954</v>
      </c>
      <c r="AI3698" s="3">
        <v>15.625</v>
      </c>
      <c r="AJ3698" s="3">
        <v>94.117647058823536</v>
      </c>
    </row>
    <row r="3699" spans="1:36" hidden="1" x14ac:dyDescent="0.2">
      <c r="A3699" s="1" t="str">
        <f t="shared" si="57"/>
        <v>MedwayBlack Other</v>
      </c>
      <c r="B3699" s="3" t="s">
        <v>113</v>
      </c>
      <c r="C3699" s="3" t="s">
        <v>114</v>
      </c>
      <c r="D3699" s="3" t="s">
        <v>717</v>
      </c>
      <c r="E3699" s="5">
        <v>493</v>
      </c>
      <c r="F3699" s="5">
        <v>34</v>
      </c>
      <c r="G3699" s="5">
        <v>15</v>
      </c>
      <c r="H3699" s="5">
        <v>36</v>
      </c>
      <c r="I3699" s="5">
        <v>15</v>
      </c>
      <c r="J3699" s="5">
        <v>40</v>
      </c>
      <c r="K3699" s="5">
        <v>18</v>
      </c>
      <c r="L3699" s="5">
        <v>105</v>
      </c>
      <c r="M3699" s="5">
        <v>115</v>
      </c>
      <c r="N3699" s="5">
        <v>14</v>
      </c>
      <c r="O3699" s="6">
        <v>6.8965517241379306</v>
      </c>
      <c r="P3699" s="6">
        <v>3.0425963488843815</v>
      </c>
      <c r="Q3699" s="6">
        <v>7.3022312373225153</v>
      </c>
      <c r="R3699" s="6">
        <v>3.0425963488843815</v>
      </c>
      <c r="S3699" s="6">
        <v>8.1135902636916839</v>
      </c>
      <c r="T3699" s="6">
        <v>3.6511156186612577</v>
      </c>
      <c r="U3699" s="6">
        <v>21.298174442190671</v>
      </c>
      <c r="V3699" s="6">
        <v>23.32657200811359</v>
      </c>
      <c r="W3699" s="6">
        <v>2.8397565922920891</v>
      </c>
      <c r="X3699" s="5">
        <v>169</v>
      </c>
      <c r="Y3699" s="5">
        <v>154</v>
      </c>
      <c r="Z3699" s="5">
        <v>17</v>
      </c>
      <c r="AA3699" s="5">
        <v>19</v>
      </c>
      <c r="AB3699" s="5">
        <v>18</v>
      </c>
      <c r="AC3699" s="5">
        <v>1</v>
      </c>
      <c r="AD3699" s="5">
        <v>150</v>
      </c>
      <c r="AE3699" s="5">
        <v>136</v>
      </c>
      <c r="AF3699" s="5">
        <v>16</v>
      </c>
      <c r="AG3699" s="6">
        <v>11.764705882352942</v>
      </c>
      <c r="AH3699" s="6">
        <v>90.666666666666671</v>
      </c>
      <c r="AI3699" s="3">
        <v>5.5555555555555554</v>
      </c>
      <c r="AJ3699" s="3">
        <v>94.736842105263165</v>
      </c>
    </row>
    <row r="3700" spans="1:36" hidden="1" x14ac:dyDescent="0.2">
      <c r="A3700" s="1" t="str">
        <f t="shared" si="57"/>
        <v>MedwayArab</v>
      </c>
      <c r="B3700" s="3" t="s">
        <v>113</v>
      </c>
      <c r="C3700" s="3" t="s">
        <v>114</v>
      </c>
      <c r="D3700" s="3" t="s">
        <v>699</v>
      </c>
      <c r="E3700" s="5">
        <v>517</v>
      </c>
      <c r="F3700" s="5">
        <v>54</v>
      </c>
      <c r="G3700" s="5">
        <v>36</v>
      </c>
      <c r="H3700" s="5">
        <v>52</v>
      </c>
      <c r="I3700" s="5">
        <v>28</v>
      </c>
      <c r="J3700" s="5">
        <v>23</v>
      </c>
      <c r="K3700" s="5">
        <v>3</v>
      </c>
      <c r="L3700" s="5">
        <v>157</v>
      </c>
      <c r="M3700" s="5">
        <v>140</v>
      </c>
      <c r="N3700" s="5">
        <v>33</v>
      </c>
      <c r="O3700" s="6">
        <v>10.444874274661508</v>
      </c>
      <c r="P3700" s="6">
        <v>6.9632495164410058</v>
      </c>
      <c r="Q3700" s="6">
        <v>10.058027079303676</v>
      </c>
      <c r="R3700" s="6">
        <v>5.4158607350096712</v>
      </c>
      <c r="S3700" s="6">
        <v>4.4487427466150873</v>
      </c>
      <c r="T3700" s="6">
        <v>0.58027079303675044</v>
      </c>
      <c r="U3700" s="6">
        <v>30.367504835589941</v>
      </c>
      <c r="V3700" s="6">
        <v>27.079303675048354</v>
      </c>
      <c r="W3700" s="6">
        <v>6.3829787234042552</v>
      </c>
      <c r="X3700" s="5">
        <v>165</v>
      </c>
      <c r="Y3700" s="5">
        <v>125</v>
      </c>
      <c r="Z3700" s="5">
        <v>7</v>
      </c>
      <c r="AA3700" s="5">
        <v>12</v>
      </c>
      <c r="AB3700" s="5">
        <v>10</v>
      </c>
      <c r="AC3700" s="5">
        <v>1</v>
      </c>
      <c r="AD3700" s="5">
        <v>153</v>
      </c>
      <c r="AE3700" s="5">
        <v>115</v>
      </c>
      <c r="AF3700" s="5">
        <v>6</v>
      </c>
      <c r="AG3700" s="6">
        <v>5.2173913043478262</v>
      </c>
      <c r="AH3700" s="6">
        <v>75.16339869281046</v>
      </c>
      <c r="AI3700" s="3">
        <v>10</v>
      </c>
      <c r="AJ3700" s="3">
        <v>83.333333333333329</v>
      </c>
    </row>
    <row r="3701" spans="1:36" hidden="1" x14ac:dyDescent="0.2">
      <c r="A3701" s="1" t="str">
        <f t="shared" si="57"/>
        <v>MedwayOther</v>
      </c>
      <c r="B3701" s="3" t="s">
        <v>113</v>
      </c>
      <c r="C3701" s="3" t="s">
        <v>114</v>
      </c>
      <c r="D3701" s="3" t="s">
        <v>718</v>
      </c>
      <c r="E3701" s="5">
        <v>1375</v>
      </c>
      <c r="F3701" s="5">
        <v>142</v>
      </c>
      <c r="G3701" s="5">
        <v>74</v>
      </c>
      <c r="H3701" s="5">
        <v>135</v>
      </c>
      <c r="I3701" s="5">
        <v>49</v>
      </c>
      <c r="J3701" s="5">
        <v>65</v>
      </c>
      <c r="K3701" s="5">
        <v>39</v>
      </c>
      <c r="L3701" s="5">
        <v>337</v>
      </c>
      <c r="M3701" s="5">
        <v>441</v>
      </c>
      <c r="N3701" s="5">
        <v>56</v>
      </c>
      <c r="O3701" s="6">
        <v>10.327272727272728</v>
      </c>
      <c r="P3701" s="6">
        <v>5.3818181818181818</v>
      </c>
      <c r="Q3701" s="6">
        <v>9.8181818181818183</v>
      </c>
      <c r="R3701" s="6">
        <v>3.5636363636363635</v>
      </c>
      <c r="S3701" s="6">
        <v>4.7272727272727275</v>
      </c>
      <c r="T3701" s="6">
        <v>2.8363636363636364</v>
      </c>
      <c r="U3701" s="6">
        <v>24.509090909090908</v>
      </c>
      <c r="V3701" s="6">
        <v>32.072727272727271</v>
      </c>
      <c r="W3701" s="6">
        <v>4.0727272727272723</v>
      </c>
      <c r="X3701" s="5">
        <v>545</v>
      </c>
      <c r="Y3701" s="5">
        <v>427</v>
      </c>
      <c r="Z3701" s="5">
        <v>36</v>
      </c>
      <c r="AA3701" s="5">
        <v>79</v>
      </c>
      <c r="AB3701" s="5">
        <v>49</v>
      </c>
      <c r="AC3701" s="5">
        <v>8</v>
      </c>
      <c r="AD3701" s="5">
        <v>466</v>
      </c>
      <c r="AE3701" s="5">
        <v>378</v>
      </c>
      <c r="AF3701" s="5">
        <v>28</v>
      </c>
      <c r="AG3701" s="6">
        <v>7.4074074074074074</v>
      </c>
      <c r="AH3701" s="6">
        <v>81.115879828326186</v>
      </c>
      <c r="AI3701" s="3">
        <v>16.326530612244898</v>
      </c>
      <c r="AJ3701" s="3">
        <v>62.025316455696199</v>
      </c>
    </row>
    <row r="3702" spans="1:36" x14ac:dyDescent="0.2">
      <c r="A3702" s="1" t="str">
        <f t="shared" si="57"/>
        <v>MeltonAll people</v>
      </c>
      <c r="B3702" s="3" t="s">
        <v>375</v>
      </c>
      <c r="C3702" s="3" t="s">
        <v>376</v>
      </c>
      <c r="D3702" s="3" t="s">
        <v>700</v>
      </c>
      <c r="E3702" s="5">
        <v>50376</v>
      </c>
      <c r="F3702" s="5">
        <v>0</v>
      </c>
      <c r="G3702" s="5">
        <v>0</v>
      </c>
      <c r="H3702" s="5">
        <v>0</v>
      </c>
      <c r="I3702" s="5">
        <v>0</v>
      </c>
      <c r="J3702" s="5">
        <v>1499</v>
      </c>
      <c r="K3702" s="5">
        <v>10259</v>
      </c>
      <c r="L3702" s="5">
        <v>2663</v>
      </c>
      <c r="M3702" s="5">
        <v>0</v>
      </c>
      <c r="N3702" s="5">
        <v>0</v>
      </c>
      <c r="O3702" s="6">
        <v>0</v>
      </c>
      <c r="P3702" s="6">
        <v>0</v>
      </c>
      <c r="Q3702" s="6">
        <v>0</v>
      </c>
      <c r="R3702" s="6">
        <v>0</v>
      </c>
      <c r="S3702" s="6">
        <v>2.9756233126885818</v>
      </c>
      <c r="T3702" s="6">
        <v>20.36485628076862</v>
      </c>
      <c r="U3702" s="6">
        <v>5.2862474194060667</v>
      </c>
      <c r="V3702" s="6">
        <v>0</v>
      </c>
      <c r="W3702" s="6">
        <v>0</v>
      </c>
      <c r="X3702" s="5">
        <v>16236</v>
      </c>
      <c r="Y3702" s="5">
        <v>14842</v>
      </c>
      <c r="Z3702" s="5">
        <v>532</v>
      </c>
      <c r="AA3702" s="5">
        <v>0</v>
      </c>
      <c r="AB3702" s="5">
        <v>0</v>
      </c>
      <c r="AC3702" s="5">
        <v>0</v>
      </c>
      <c r="AD3702" s="5">
        <v>16236</v>
      </c>
      <c r="AE3702" s="5">
        <v>14842</v>
      </c>
      <c r="AF3702" s="5">
        <v>532</v>
      </c>
      <c r="AG3702" s="6">
        <v>3.5844225845573372</v>
      </c>
      <c r="AH3702" s="6">
        <v>91.414141414141412</v>
      </c>
      <c r="AI3702" s="3"/>
      <c r="AJ3702" s="3"/>
    </row>
    <row r="3703" spans="1:36" hidden="1" x14ac:dyDescent="0.2">
      <c r="A3703" s="1" t="str">
        <f t="shared" si="57"/>
        <v>MeltonWhite British</v>
      </c>
      <c r="B3703" s="3" t="s">
        <v>375</v>
      </c>
      <c r="C3703" s="3" t="s">
        <v>376</v>
      </c>
      <c r="D3703" s="3" t="s">
        <v>701</v>
      </c>
      <c r="E3703" s="5">
        <v>47861</v>
      </c>
      <c r="F3703" s="5">
        <v>0</v>
      </c>
      <c r="G3703" s="5">
        <v>0</v>
      </c>
      <c r="H3703" s="5">
        <v>0</v>
      </c>
      <c r="I3703" s="5">
        <v>0</v>
      </c>
      <c r="J3703" s="5">
        <v>1417</v>
      </c>
      <c r="K3703" s="5">
        <v>9911</v>
      </c>
      <c r="L3703" s="5">
        <v>2376</v>
      </c>
      <c r="M3703" s="5">
        <v>0</v>
      </c>
      <c r="N3703" s="5">
        <v>0</v>
      </c>
      <c r="O3703" s="6">
        <v>0</v>
      </c>
      <c r="P3703" s="6">
        <v>0</v>
      </c>
      <c r="Q3703" s="6">
        <v>0</v>
      </c>
      <c r="R3703" s="6">
        <v>0</v>
      </c>
      <c r="S3703" s="6">
        <v>2.9606569022795179</v>
      </c>
      <c r="T3703" s="6">
        <v>20.707883245230981</v>
      </c>
      <c r="U3703" s="6">
        <v>4.9643760055159731</v>
      </c>
      <c r="V3703" s="6">
        <v>0</v>
      </c>
      <c r="W3703" s="6">
        <v>0</v>
      </c>
      <c r="X3703" s="5">
        <v>15141</v>
      </c>
      <c r="Y3703" s="5">
        <v>13818</v>
      </c>
      <c r="Z3703" s="5">
        <v>478</v>
      </c>
      <c r="AA3703" s="5">
        <v>0</v>
      </c>
      <c r="AB3703" s="5">
        <v>0</v>
      </c>
      <c r="AC3703" s="5">
        <v>0</v>
      </c>
      <c r="AD3703" s="5">
        <v>15141</v>
      </c>
      <c r="AE3703" s="5">
        <v>13818</v>
      </c>
      <c r="AF3703" s="5">
        <v>478</v>
      </c>
      <c r="AG3703" s="6">
        <v>3.4592560428426689</v>
      </c>
      <c r="AH3703" s="6">
        <v>91.262135922330103</v>
      </c>
      <c r="AI3703" s="3"/>
      <c r="AJ3703" s="3"/>
    </row>
    <row r="3704" spans="1:36" hidden="1" x14ac:dyDescent="0.2">
      <c r="A3704" s="1" t="str">
        <f t="shared" si="57"/>
        <v>MeltonMinorities - all other than White British</v>
      </c>
      <c r="B3704" s="3" t="s">
        <v>375</v>
      </c>
      <c r="C3704" s="3" t="s">
        <v>376</v>
      </c>
      <c r="D3704" s="3" t="s">
        <v>702</v>
      </c>
      <c r="E3704" s="5">
        <v>2515</v>
      </c>
      <c r="F3704" s="5">
        <v>0</v>
      </c>
      <c r="G3704" s="5">
        <v>0</v>
      </c>
      <c r="H3704" s="5">
        <v>0</v>
      </c>
      <c r="I3704" s="5">
        <v>0</v>
      </c>
      <c r="J3704" s="5">
        <v>82</v>
      </c>
      <c r="K3704" s="5">
        <v>348</v>
      </c>
      <c r="L3704" s="5">
        <v>287</v>
      </c>
      <c r="M3704" s="5">
        <v>0</v>
      </c>
      <c r="N3704" s="5">
        <v>0</v>
      </c>
      <c r="O3704" s="6">
        <v>0</v>
      </c>
      <c r="P3704" s="6">
        <v>0</v>
      </c>
      <c r="Q3704" s="6">
        <v>0</v>
      </c>
      <c r="R3704" s="6">
        <v>0</v>
      </c>
      <c r="S3704" s="6">
        <v>3.2604373757455267</v>
      </c>
      <c r="T3704" s="6">
        <v>13.836978131212724</v>
      </c>
      <c r="U3704" s="6">
        <v>11.411530815109344</v>
      </c>
      <c r="V3704" s="6">
        <v>0</v>
      </c>
      <c r="W3704" s="6">
        <v>0</v>
      </c>
      <c r="X3704" s="5">
        <v>1095</v>
      </c>
      <c r="Y3704" s="5">
        <v>1024</v>
      </c>
      <c r="Z3704" s="5">
        <v>54</v>
      </c>
      <c r="AA3704" s="5">
        <v>0</v>
      </c>
      <c r="AB3704" s="5">
        <v>0</v>
      </c>
      <c r="AC3704" s="5">
        <v>0</v>
      </c>
      <c r="AD3704" s="5">
        <v>1095</v>
      </c>
      <c r="AE3704" s="5">
        <v>1024</v>
      </c>
      <c r="AF3704" s="5">
        <v>54</v>
      </c>
      <c r="AG3704" s="6">
        <v>5.2734375</v>
      </c>
      <c r="AH3704" s="6">
        <v>93.515981735159812</v>
      </c>
      <c r="AI3704" s="3"/>
      <c r="AJ3704" s="3"/>
    </row>
    <row r="3705" spans="1:36" hidden="1" x14ac:dyDescent="0.2">
      <c r="A3705" s="1" t="str">
        <f t="shared" si="57"/>
        <v>MeltonWhite Irish</v>
      </c>
      <c r="B3705" s="3" t="s">
        <v>375</v>
      </c>
      <c r="C3705" s="3" t="s">
        <v>376</v>
      </c>
      <c r="D3705" s="3" t="s">
        <v>703</v>
      </c>
      <c r="E3705" s="5">
        <v>264</v>
      </c>
      <c r="F3705" s="5">
        <v>0</v>
      </c>
      <c r="G3705" s="5">
        <v>0</v>
      </c>
      <c r="H3705" s="5">
        <v>0</v>
      </c>
      <c r="I3705" s="5">
        <v>0</v>
      </c>
      <c r="J3705" s="5">
        <v>2</v>
      </c>
      <c r="K3705" s="5">
        <v>50</v>
      </c>
      <c r="L3705" s="5">
        <v>17</v>
      </c>
      <c r="M3705" s="5">
        <v>0</v>
      </c>
      <c r="N3705" s="5">
        <v>0</v>
      </c>
      <c r="O3705" s="6">
        <v>0</v>
      </c>
      <c r="P3705" s="6">
        <v>0</v>
      </c>
      <c r="Q3705" s="6">
        <v>0</v>
      </c>
      <c r="R3705" s="6">
        <v>0</v>
      </c>
      <c r="S3705" s="6">
        <v>0.75757575757575757</v>
      </c>
      <c r="T3705" s="6">
        <v>18.939393939393938</v>
      </c>
      <c r="U3705" s="6">
        <v>6.4393939393939394</v>
      </c>
      <c r="V3705" s="6">
        <v>0</v>
      </c>
      <c r="W3705" s="6">
        <v>0</v>
      </c>
      <c r="X3705" s="5">
        <v>68</v>
      </c>
      <c r="Y3705" s="5">
        <v>64</v>
      </c>
      <c r="Z3705" s="5">
        <v>1</v>
      </c>
      <c r="AA3705" s="5">
        <v>0</v>
      </c>
      <c r="AB3705" s="5">
        <v>0</v>
      </c>
      <c r="AC3705" s="5">
        <v>0</v>
      </c>
      <c r="AD3705" s="5">
        <v>68</v>
      </c>
      <c r="AE3705" s="5">
        <v>64</v>
      </c>
      <c r="AF3705" s="5">
        <v>1</v>
      </c>
      <c r="AG3705" s="6">
        <v>1.5625</v>
      </c>
      <c r="AH3705" s="6">
        <v>94.117647058823536</v>
      </c>
      <c r="AI3705" s="3"/>
      <c r="AJ3705" s="3"/>
    </row>
    <row r="3706" spans="1:36" hidden="1" x14ac:dyDescent="0.2">
      <c r="A3706" s="1" t="str">
        <f t="shared" si="57"/>
        <v>MeltonWhite Gyspy or Irish Traveller</v>
      </c>
      <c r="B3706" s="3" t="s">
        <v>375</v>
      </c>
      <c r="C3706" s="3" t="s">
        <v>376</v>
      </c>
      <c r="D3706" s="3" t="s">
        <v>704</v>
      </c>
      <c r="E3706" s="5">
        <v>3</v>
      </c>
      <c r="F3706" s="5">
        <v>0</v>
      </c>
      <c r="G3706" s="5">
        <v>0</v>
      </c>
      <c r="H3706" s="5">
        <v>0</v>
      </c>
      <c r="I3706" s="5">
        <v>0</v>
      </c>
      <c r="J3706" s="5">
        <v>0</v>
      </c>
      <c r="K3706" s="5">
        <v>1</v>
      </c>
      <c r="L3706" s="5">
        <v>0</v>
      </c>
      <c r="M3706" s="5">
        <v>0</v>
      </c>
      <c r="N3706" s="5">
        <v>0</v>
      </c>
      <c r="O3706" s="6">
        <v>0</v>
      </c>
      <c r="P3706" s="6">
        <v>0</v>
      </c>
      <c r="Q3706" s="6">
        <v>0</v>
      </c>
      <c r="R3706" s="6">
        <v>0</v>
      </c>
      <c r="S3706" s="6">
        <v>0</v>
      </c>
      <c r="T3706" s="6">
        <v>33.333333333333336</v>
      </c>
      <c r="U3706" s="6">
        <v>0</v>
      </c>
      <c r="V3706" s="6">
        <v>0</v>
      </c>
      <c r="W3706" s="6">
        <v>0</v>
      </c>
      <c r="X3706" s="5">
        <v>2</v>
      </c>
      <c r="Y3706" s="5">
        <v>2</v>
      </c>
      <c r="Z3706" s="5">
        <v>0</v>
      </c>
      <c r="AA3706" s="5">
        <v>0</v>
      </c>
      <c r="AB3706" s="5">
        <v>0</v>
      </c>
      <c r="AC3706" s="5">
        <v>0</v>
      </c>
      <c r="AD3706" s="5">
        <v>2</v>
      </c>
      <c r="AE3706" s="5">
        <v>2</v>
      </c>
      <c r="AF3706" s="5">
        <v>0</v>
      </c>
      <c r="AG3706" s="6">
        <v>0</v>
      </c>
      <c r="AH3706" s="6">
        <v>100</v>
      </c>
      <c r="AI3706" s="3"/>
      <c r="AJ3706" s="3"/>
    </row>
    <row r="3707" spans="1:36" hidden="1" x14ac:dyDescent="0.2">
      <c r="A3707" s="1" t="str">
        <f t="shared" si="57"/>
        <v>MeltonWhite Other</v>
      </c>
      <c r="B3707" s="3" t="s">
        <v>375</v>
      </c>
      <c r="C3707" s="3" t="s">
        <v>376</v>
      </c>
      <c r="D3707" s="3" t="s">
        <v>705</v>
      </c>
      <c r="E3707" s="5">
        <v>1191</v>
      </c>
      <c r="F3707" s="5">
        <v>0</v>
      </c>
      <c r="G3707" s="5">
        <v>0</v>
      </c>
      <c r="H3707" s="5">
        <v>0</v>
      </c>
      <c r="I3707" s="5">
        <v>0</v>
      </c>
      <c r="J3707" s="5">
        <v>48</v>
      </c>
      <c r="K3707" s="5">
        <v>153</v>
      </c>
      <c r="L3707" s="5">
        <v>130</v>
      </c>
      <c r="M3707" s="5">
        <v>0</v>
      </c>
      <c r="N3707" s="5">
        <v>0</v>
      </c>
      <c r="O3707" s="6">
        <v>0</v>
      </c>
      <c r="P3707" s="6">
        <v>0</v>
      </c>
      <c r="Q3707" s="6">
        <v>0</v>
      </c>
      <c r="R3707" s="6">
        <v>0</v>
      </c>
      <c r="S3707" s="6">
        <v>4.0302267002518892</v>
      </c>
      <c r="T3707" s="6">
        <v>12.846347607052897</v>
      </c>
      <c r="U3707" s="6">
        <v>10.915197313182199</v>
      </c>
      <c r="V3707" s="6">
        <v>0</v>
      </c>
      <c r="W3707" s="6">
        <v>0</v>
      </c>
      <c r="X3707" s="5">
        <v>614</v>
      </c>
      <c r="Y3707" s="5">
        <v>585</v>
      </c>
      <c r="Z3707" s="5">
        <v>24</v>
      </c>
      <c r="AA3707" s="5">
        <v>0</v>
      </c>
      <c r="AB3707" s="5">
        <v>0</v>
      </c>
      <c r="AC3707" s="5">
        <v>0</v>
      </c>
      <c r="AD3707" s="5">
        <v>614</v>
      </c>
      <c r="AE3707" s="5">
        <v>585</v>
      </c>
      <c r="AF3707" s="5">
        <v>24</v>
      </c>
      <c r="AG3707" s="6">
        <v>4.1025641025641022</v>
      </c>
      <c r="AH3707" s="6">
        <v>95.276872964169385</v>
      </c>
      <c r="AI3707" s="3"/>
      <c r="AJ3707" s="3"/>
    </row>
    <row r="3708" spans="1:36" hidden="1" x14ac:dyDescent="0.2">
      <c r="A3708" s="1" t="str">
        <f t="shared" si="57"/>
        <v>MeltonMixed White and Black Caribbean</v>
      </c>
      <c r="B3708" s="3" t="s">
        <v>375</v>
      </c>
      <c r="C3708" s="3" t="s">
        <v>376</v>
      </c>
      <c r="D3708" s="3" t="s">
        <v>706</v>
      </c>
      <c r="E3708" s="5">
        <v>151</v>
      </c>
      <c r="F3708" s="5">
        <v>0</v>
      </c>
      <c r="G3708" s="5">
        <v>0</v>
      </c>
      <c r="H3708" s="5">
        <v>0</v>
      </c>
      <c r="I3708" s="5">
        <v>0</v>
      </c>
      <c r="J3708" s="5">
        <v>9</v>
      </c>
      <c r="K3708" s="5">
        <v>30</v>
      </c>
      <c r="L3708" s="5">
        <v>11</v>
      </c>
      <c r="M3708" s="5">
        <v>0</v>
      </c>
      <c r="N3708" s="5">
        <v>0</v>
      </c>
      <c r="O3708" s="6">
        <v>0</v>
      </c>
      <c r="P3708" s="6">
        <v>0</v>
      </c>
      <c r="Q3708" s="6">
        <v>0</v>
      </c>
      <c r="R3708" s="6">
        <v>0</v>
      </c>
      <c r="S3708" s="6">
        <v>5.9602649006622519</v>
      </c>
      <c r="T3708" s="6">
        <v>19.867549668874172</v>
      </c>
      <c r="U3708" s="6">
        <v>7.2847682119205297</v>
      </c>
      <c r="V3708" s="6">
        <v>0</v>
      </c>
      <c r="W3708" s="6">
        <v>0</v>
      </c>
      <c r="X3708" s="5">
        <v>39</v>
      </c>
      <c r="Y3708" s="5">
        <v>29</v>
      </c>
      <c r="Z3708" s="5">
        <v>4</v>
      </c>
      <c r="AA3708" s="5">
        <v>0</v>
      </c>
      <c r="AB3708" s="5">
        <v>0</v>
      </c>
      <c r="AC3708" s="5">
        <v>0</v>
      </c>
      <c r="AD3708" s="5">
        <v>39</v>
      </c>
      <c r="AE3708" s="5">
        <v>29</v>
      </c>
      <c r="AF3708" s="5">
        <v>4</v>
      </c>
      <c r="AG3708" s="6">
        <v>13.793103448275861</v>
      </c>
      <c r="AH3708" s="6">
        <v>74.358974358974365</v>
      </c>
      <c r="AI3708" s="3"/>
      <c r="AJ3708" s="3"/>
    </row>
    <row r="3709" spans="1:36" hidden="1" x14ac:dyDescent="0.2">
      <c r="A3709" s="1" t="str">
        <f t="shared" si="57"/>
        <v>MeltonMixed White and Black African</v>
      </c>
      <c r="B3709" s="3" t="s">
        <v>375</v>
      </c>
      <c r="C3709" s="3" t="s">
        <v>376</v>
      </c>
      <c r="D3709" s="3" t="s">
        <v>707</v>
      </c>
      <c r="E3709" s="5">
        <v>45</v>
      </c>
      <c r="F3709" s="5">
        <v>0</v>
      </c>
      <c r="G3709" s="5">
        <v>0</v>
      </c>
      <c r="H3709" s="5">
        <v>0</v>
      </c>
      <c r="I3709" s="5">
        <v>0</v>
      </c>
      <c r="J3709" s="5">
        <v>2</v>
      </c>
      <c r="K3709" s="5">
        <v>5</v>
      </c>
      <c r="L3709" s="5">
        <v>5</v>
      </c>
      <c r="M3709" s="5">
        <v>0</v>
      </c>
      <c r="N3709" s="5">
        <v>0</v>
      </c>
      <c r="O3709" s="6">
        <v>0</v>
      </c>
      <c r="P3709" s="6">
        <v>0</v>
      </c>
      <c r="Q3709" s="6">
        <v>0</v>
      </c>
      <c r="R3709" s="6">
        <v>0</v>
      </c>
      <c r="S3709" s="6">
        <v>4.4444444444444446</v>
      </c>
      <c r="T3709" s="6">
        <v>11.111111111111111</v>
      </c>
      <c r="U3709" s="6">
        <v>11.111111111111111</v>
      </c>
      <c r="V3709" s="6">
        <v>0</v>
      </c>
      <c r="W3709" s="6">
        <v>0</v>
      </c>
      <c r="X3709" s="5">
        <v>8</v>
      </c>
      <c r="Y3709" s="5">
        <v>7</v>
      </c>
      <c r="Z3709" s="5">
        <v>0</v>
      </c>
      <c r="AA3709" s="5">
        <v>0</v>
      </c>
      <c r="AB3709" s="5">
        <v>0</v>
      </c>
      <c r="AC3709" s="5">
        <v>0</v>
      </c>
      <c r="AD3709" s="5">
        <v>8</v>
      </c>
      <c r="AE3709" s="5">
        <v>7</v>
      </c>
      <c r="AF3709" s="5">
        <v>0</v>
      </c>
      <c r="AG3709" s="6">
        <v>0</v>
      </c>
      <c r="AH3709" s="6">
        <v>87.5</v>
      </c>
      <c r="AI3709" s="3"/>
      <c r="AJ3709" s="3"/>
    </row>
    <row r="3710" spans="1:36" hidden="1" x14ac:dyDescent="0.2">
      <c r="A3710" s="1" t="str">
        <f t="shared" si="57"/>
        <v>MeltonMixed White and Asian</v>
      </c>
      <c r="B3710" s="3" t="s">
        <v>375</v>
      </c>
      <c r="C3710" s="3" t="s">
        <v>376</v>
      </c>
      <c r="D3710" s="3" t="s">
        <v>708</v>
      </c>
      <c r="E3710" s="5">
        <v>142</v>
      </c>
      <c r="F3710" s="5">
        <v>0</v>
      </c>
      <c r="G3710" s="5">
        <v>0</v>
      </c>
      <c r="H3710" s="5">
        <v>0</v>
      </c>
      <c r="I3710" s="5">
        <v>0</v>
      </c>
      <c r="J3710" s="5">
        <v>6</v>
      </c>
      <c r="K3710" s="5">
        <v>29</v>
      </c>
      <c r="L3710" s="5">
        <v>15</v>
      </c>
      <c r="M3710" s="5">
        <v>0</v>
      </c>
      <c r="N3710" s="5">
        <v>0</v>
      </c>
      <c r="O3710" s="6">
        <v>0</v>
      </c>
      <c r="P3710" s="6">
        <v>0</v>
      </c>
      <c r="Q3710" s="6">
        <v>0</v>
      </c>
      <c r="R3710" s="6">
        <v>0</v>
      </c>
      <c r="S3710" s="6">
        <v>4.225352112676056</v>
      </c>
      <c r="T3710" s="6">
        <v>20.422535211267604</v>
      </c>
      <c r="U3710" s="6">
        <v>10.56338028169014</v>
      </c>
      <c r="V3710" s="6">
        <v>0</v>
      </c>
      <c r="W3710" s="6">
        <v>0</v>
      </c>
      <c r="X3710" s="5">
        <v>31</v>
      </c>
      <c r="Y3710" s="5">
        <v>29</v>
      </c>
      <c r="Z3710" s="5">
        <v>0</v>
      </c>
      <c r="AA3710" s="5">
        <v>0</v>
      </c>
      <c r="AB3710" s="5">
        <v>0</v>
      </c>
      <c r="AC3710" s="5">
        <v>0</v>
      </c>
      <c r="AD3710" s="5">
        <v>31</v>
      </c>
      <c r="AE3710" s="5">
        <v>29</v>
      </c>
      <c r="AF3710" s="5">
        <v>0</v>
      </c>
      <c r="AG3710" s="6">
        <v>0</v>
      </c>
      <c r="AH3710" s="6">
        <v>93.548387096774192</v>
      </c>
      <c r="AI3710" s="3"/>
      <c r="AJ3710" s="3"/>
    </row>
    <row r="3711" spans="1:36" hidden="1" x14ac:dyDescent="0.2">
      <c r="A3711" s="1" t="str">
        <f t="shared" si="57"/>
        <v>MeltonMixed Other</v>
      </c>
      <c r="B3711" s="3" t="s">
        <v>375</v>
      </c>
      <c r="C3711" s="3" t="s">
        <v>376</v>
      </c>
      <c r="D3711" s="3" t="s">
        <v>709</v>
      </c>
      <c r="E3711" s="5">
        <v>76</v>
      </c>
      <c r="F3711" s="5">
        <v>0</v>
      </c>
      <c r="G3711" s="5">
        <v>0</v>
      </c>
      <c r="H3711" s="5">
        <v>0</v>
      </c>
      <c r="I3711" s="5">
        <v>0</v>
      </c>
      <c r="J3711" s="5">
        <v>2</v>
      </c>
      <c r="K3711" s="5">
        <v>15</v>
      </c>
      <c r="L3711" s="5">
        <v>14</v>
      </c>
      <c r="M3711" s="5">
        <v>0</v>
      </c>
      <c r="N3711" s="5">
        <v>0</v>
      </c>
      <c r="O3711" s="6">
        <v>0</v>
      </c>
      <c r="P3711" s="6">
        <v>0</v>
      </c>
      <c r="Q3711" s="6">
        <v>0</v>
      </c>
      <c r="R3711" s="6">
        <v>0</v>
      </c>
      <c r="S3711" s="6">
        <v>2.6315789473684212</v>
      </c>
      <c r="T3711" s="6">
        <v>19.736842105263158</v>
      </c>
      <c r="U3711" s="6">
        <v>18.421052631578949</v>
      </c>
      <c r="V3711" s="6">
        <v>0</v>
      </c>
      <c r="W3711" s="6">
        <v>0</v>
      </c>
      <c r="X3711" s="5">
        <v>23</v>
      </c>
      <c r="Y3711" s="5">
        <v>23</v>
      </c>
      <c r="Z3711" s="5">
        <v>1</v>
      </c>
      <c r="AA3711" s="5">
        <v>0</v>
      </c>
      <c r="AB3711" s="5">
        <v>0</v>
      </c>
      <c r="AC3711" s="5">
        <v>0</v>
      </c>
      <c r="AD3711" s="5">
        <v>23</v>
      </c>
      <c r="AE3711" s="5">
        <v>23</v>
      </c>
      <c r="AF3711" s="5">
        <v>1</v>
      </c>
      <c r="AG3711" s="6">
        <v>4.3478260869565215</v>
      </c>
      <c r="AH3711" s="6">
        <v>100</v>
      </c>
      <c r="AI3711" s="3"/>
      <c r="AJ3711" s="3"/>
    </row>
    <row r="3712" spans="1:36" hidden="1" x14ac:dyDescent="0.2">
      <c r="A3712" s="1" t="str">
        <f t="shared" si="57"/>
        <v>MeltonIndian</v>
      </c>
      <c r="B3712" s="3" t="s">
        <v>375</v>
      </c>
      <c r="C3712" s="3" t="s">
        <v>376</v>
      </c>
      <c r="D3712" s="3" t="s">
        <v>710</v>
      </c>
      <c r="E3712" s="5">
        <v>277</v>
      </c>
      <c r="F3712" s="5">
        <v>0</v>
      </c>
      <c r="G3712" s="5">
        <v>0</v>
      </c>
      <c r="H3712" s="5">
        <v>0</v>
      </c>
      <c r="I3712" s="5">
        <v>0</v>
      </c>
      <c r="J3712" s="5">
        <v>0</v>
      </c>
      <c r="K3712" s="5">
        <v>28</v>
      </c>
      <c r="L3712" s="5">
        <v>45</v>
      </c>
      <c r="M3712" s="5">
        <v>0</v>
      </c>
      <c r="N3712" s="5">
        <v>0</v>
      </c>
      <c r="O3712" s="6">
        <v>0</v>
      </c>
      <c r="P3712" s="6">
        <v>0</v>
      </c>
      <c r="Q3712" s="6">
        <v>0</v>
      </c>
      <c r="R3712" s="6">
        <v>0</v>
      </c>
      <c r="S3712" s="6">
        <v>0</v>
      </c>
      <c r="T3712" s="6">
        <v>10.108303249097473</v>
      </c>
      <c r="U3712" s="6">
        <v>16.245487364620939</v>
      </c>
      <c r="V3712" s="6">
        <v>0</v>
      </c>
      <c r="W3712" s="6">
        <v>0</v>
      </c>
      <c r="X3712" s="5">
        <v>125</v>
      </c>
      <c r="Y3712" s="5">
        <v>115</v>
      </c>
      <c r="Z3712" s="5">
        <v>7</v>
      </c>
      <c r="AA3712" s="5">
        <v>0</v>
      </c>
      <c r="AB3712" s="5">
        <v>0</v>
      </c>
      <c r="AC3712" s="5">
        <v>0</v>
      </c>
      <c r="AD3712" s="5">
        <v>125</v>
      </c>
      <c r="AE3712" s="5">
        <v>115</v>
      </c>
      <c r="AF3712" s="5">
        <v>7</v>
      </c>
      <c r="AG3712" s="6">
        <v>6.0869565217391308</v>
      </c>
      <c r="AH3712" s="6">
        <v>92</v>
      </c>
      <c r="AI3712" s="3"/>
      <c r="AJ3712" s="3"/>
    </row>
    <row r="3713" spans="1:36" hidden="1" x14ac:dyDescent="0.2">
      <c r="A3713" s="1" t="str">
        <f t="shared" si="57"/>
        <v>MeltonPakistani</v>
      </c>
      <c r="B3713" s="3" t="s">
        <v>375</v>
      </c>
      <c r="C3713" s="3" t="s">
        <v>376</v>
      </c>
      <c r="D3713" s="3" t="s">
        <v>711</v>
      </c>
      <c r="E3713" s="5">
        <v>4</v>
      </c>
      <c r="F3713" s="5">
        <v>0</v>
      </c>
      <c r="G3713" s="5">
        <v>0</v>
      </c>
      <c r="H3713" s="5">
        <v>0</v>
      </c>
      <c r="I3713" s="5">
        <v>0</v>
      </c>
      <c r="J3713" s="5">
        <v>0</v>
      </c>
      <c r="K3713" s="5">
        <v>0</v>
      </c>
      <c r="L3713" s="5">
        <v>2</v>
      </c>
      <c r="M3713" s="5">
        <v>0</v>
      </c>
      <c r="N3713" s="5">
        <v>0</v>
      </c>
      <c r="O3713" s="6">
        <v>0</v>
      </c>
      <c r="P3713" s="6">
        <v>0</v>
      </c>
      <c r="Q3713" s="6">
        <v>0</v>
      </c>
      <c r="R3713" s="6">
        <v>0</v>
      </c>
      <c r="S3713" s="6">
        <v>0</v>
      </c>
      <c r="T3713" s="6">
        <v>0</v>
      </c>
      <c r="U3713" s="6">
        <v>50</v>
      </c>
      <c r="V3713" s="6">
        <v>0</v>
      </c>
      <c r="W3713" s="6">
        <v>0</v>
      </c>
      <c r="X3713" s="5">
        <v>1</v>
      </c>
      <c r="Y3713" s="5">
        <v>1</v>
      </c>
      <c r="Z3713" s="5">
        <v>0</v>
      </c>
      <c r="AA3713" s="5">
        <v>0</v>
      </c>
      <c r="AB3713" s="5">
        <v>0</v>
      </c>
      <c r="AC3713" s="5">
        <v>0</v>
      </c>
      <c r="AD3713" s="5">
        <v>1</v>
      </c>
      <c r="AE3713" s="5">
        <v>1</v>
      </c>
      <c r="AF3713" s="5">
        <v>0</v>
      </c>
      <c r="AG3713" s="6">
        <v>0</v>
      </c>
      <c r="AH3713" s="6">
        <v>100</v>
      </c>
      <c r="AI3713" s="3"/>
      <c r="AJ3713" s="3"/>
    </row>
    <row r="3714" spans="1:36" hidden="1" x14ac:dyDescent="0.2">
      <c r="A3714" s="1" t="str">
        <f t="shared" ref="A3714:A3777" si="58">C3714&amp;D3714</f>
        <v>MeltonBangladeshi</v>
      </c>
      <c r="B3714" s="3" t="s">
        <v>375</v>
      </c>
      <c r="C3714" s="3" t="s">
        <v>376</v>
      </c>
      <c r="D3714" s="3" t="s">
        <v>712</v>
      </c>
      <c r="E3714" s="5">
        <v>0</v>
      </c>
      <c r="F3714" s="5">
        <v>0</v>
      </c>
      <c r="G3714" s="5">
        <v>0</v>
      </c>
      <c r="H3714" s="5">
        <v>0</v>
      </c>
      <c r="I3714" s="5">
        <v>0</v>
      </c>
      <c r="J3714" s="5">
        <v>0</v>
      </c>
      <c r="K3714" s="5">
        <v>0</v>
      </c>
      <c r="L3714" s="5">
        <v>0</v>
      </c>
      <c r="M3714" s="5">
        <v>0</v>
      </c>
      <c r="N3714" s="5">
        <v>0</v>
      </c>
      <c r="O3714" s="6">
        <v>0</v>
      </c>
      <c r="P3714" s="6">
        <v>0</v>
      </c>
      <c r="Q3714" s="6">
        <v>0</v>
      </c>
      <c r="R3714" s="6">
        <v>0</v>
      </c>
      <c r="S3714" s="6">
        <v>0</v>
      </c>
      <c r="T3714" s="6">
        <v>0</v>
      </c>
      <c r="U3714" s="6">
        <v>0</v>
      </c>
      <c r="V3714" s="6">
        <v>0</v>
      </c>
      <c r="W3714" s="6">
        <v>0</v>
      </c>
      <c r="X3714" s="5">
        <v>0</v>
      </c>
      <c r="Y3714" s="5">
        <v>0</v>
      </c>
      <c r="Z3714" s="5">
        <v>0</v>
      </c>
      <c r="AA3714" s="5">
        <v>0</v>
      </c>
      <c r="AB3714" s="5">
        <v>0</v>
      </c>
      <c r="AC3714" s="5">
        <v>0</v>
      </c>
      <c r="AD3714" s="5">
        <v>0</v>
      </c>
      <c r="AE3714" s="5">
        <v>0</v>
      </c>
      <c r="AF3714" s="5">
        <v>0</v>
      </c>
      <c r="AG3714" s="6"/>
      <c r="AH3714" s="6"/>
      <c r="AI3714" s="3"/>
      <c r="AJ3714" s="3"/>
    </row>
    <row r="3715" spans="1:36" hidden="1" x14ac:dyDescent="0.2">
      <c r="A3715" s="1" t="str">
        <f t="shared" si="58"/>
        <v>MeltonChinese</v>
      </c>
      <c r="B3715" s="3" t="s">
        <v>375</v>
      </c>
      <c r="C3715" s="3" t="s">
        <v>376</v>
      </c>
      <c r="D3715" s="3" t="s">
        <v>713</v>
      </c>
      <c r="E3715" s="5">
        <v>103</v>
      </c>
      <c r="F3715" s="5">
        <v>0</v>
      </c>
      <c r="G3715" s="5">
        <v>0</v>
      </c>
      <c r="H3715" s="5">
        <v>0</v>
      </c>
      <c r="I3715" s="5">
        <v>0</v>
      </c>
      <c r="J3715" s="5">
        <v>1</v>
      </c>
      <c r="K3715" s="5">
        <v>11</v>
      </c>
      <c r="L3715" s="5">
        <v>14</v>
      </c>
      <c r="M3715" s="5">
        <v>0</v>
      </c>
      <c r="N3715" s="5">
        <v>0</v>
      </c>
      <c r="O3715" s="6">
        <v>0</v>
      </c>
      <c r="P3715" s="6">
        <v>0</v>
      </c>
      <c r="Q3715" s="6">
        <v>0</v>
      </c>
      <c r="R3715" s="6">
        <v>0</v>
      </c>
      <c r="S3715" s="6">
        <v>0.970873786407767</v>
      </c>
      <c r="T3715" s="6">
        <v>10.679611650485437</v>
      </c>
      <c r="U3715" s="6">
        <v>13.592233009708737</v>
      </c>
      <c r="V3715" s="6">
        <v>0</v>
      </c>
      <c r="W3715" s="6">
        <v>0</v>
      </c>
      <c r="X3715" s="5">
        <v>55</v>
      </c>
      <c r="Y3715" s="5">
        <v>52</v>
      </c>
      <c r="Z3715" s="5">
        <v>4</v>
      </c>
      <c r="AA3715" s="5">
        <v>0</v>
      </c>
      <c r="AB3715" s="5">
        <v>0</v>
      </c>
      <c r="AC3715" s="5">
        <v>0</v>
      </c>
      <c r="AD3715" s="5">
        <v>55</v>
      </c>
      <c r="AE3715" s="5">
        <v>52</v>
      </c>
      <c r="AF3715" s="5">
        <v>4</v>
      </c>
      <c r="AG3715" s="6">
        <v>7.6923076923076925</v>
      </c>
      <c r="AH3715" s="6">
        <v>94.545454545454547</v>
      </c>
      <c r="AI3715" s="3"/>
      <c r="AJ3715" s="3"/>
    </row>
    <row r="3716" spans="1:36" hidden="1" x14ac:dyDescent="0.2">
      <c r="A3716" s="1" t="str">
        <f t="shared" si="58"/>
        <v>MeltonAsian Other</v>
      </c>
      <c r="B3716" s="3" t="s">
        <v>375</v>
      </c>
      <c r="C3716" s="3" t="s">
        <v>376</v>
      </c>
      <c r="D3716" s="3" t="s">
        <v>714</v>
      </c>
      <c r="E3716" s="5">
        <v>134</v>
      </c>
      <c r="F3716" s="5">
        <v>0</v>
      </c>
      <c r="G3716" s="5">
        <v>0</v>
      </c>
      <c r="H3716" s="5">
        <v>0</v>
      </c>
      <c r="I3716" s="5">
        <v>0</v>
      </c>
      <c r="J3716" s="5">
        <v>7</v>
      </c>
      <c r="K3716" s="5">
        <v>16</v>
      </c>
      <c r="L3716" s="5">
        <v>15</v>
      </c>
      <c r="M3716" s="5">
        <v>0</v>
      </c>
      <c r="N3716" s="5">
        <v>0</v>
      </c>
      <c r="O3716" s="6">
        <v>0</v>
      </c>
      <c r="P3716" s="6">
        <v>0</v>
      </c>
      <c r="Q3716" s="6">
        <v>0</v>
      </c>
      <c r="R3716" s="6">
        <v>0</v>
      </c>
      <c r="S3716" s="6">
        <v>5.2238805970149258</v>
      </c>
      <c r="T3716" s="6">
        <v>11.940298507462687</v>
      </c>
      <c r="U3716" s="6">
        <v>11.194029850746269</v>
      </c>
      <c r="V3716" s="6">
        <v>0</v>
      </c>
      <c r="W3716" s="6">
        <v>0</v>
      </c>
      <c r="X3716" s="5">
        <v>61</v>
      </c>
      <c r="Y3716" s="5">
        <v>54</v>
      </c>
      <c r="Z3716" s="5">
        <v>4</v>
      </c>
      <c r="AA3716" s="5">
        <v>0</v>
      </c>
      <c r="AB3716" s="5">
        <v>0</v>
      </c>
      <c r="AC3716" s="5">
        <v>0</v>
      </c>
      <c r="AD3716" s="5">
        <v>61</v>
      </c>
      <c r="AE3716" s="5">
        <v>54</v>
      </c>
      <c r="AF3716" s="5">
        <v>4</v>
      </c>
      <c r="AG3716" s="6">
        <v>7.4074074074074074</v>
      </c>
      <c r="AH3716" s="6">
        <v>88.52459016393442</v>
      </c>
      <c r="AI3716" s="3"/>
      <c r="AJ3716" s="3"/>
    </row>
    <row r="3717" spans="1:36" hidden="1" x14ac:dyDescent="0.2">
      <c r="A3717" s="1" t="str">
        <f t="shared" si="58"/>
        <v>MeltonBlack African</v>
      </c>
      <c r="B3717" s="3" t="s">
        <v>375</v>
      </c>
      <c r="C3717" s="3" t="s">
        <v>376</v>
      </c>
      <c r="D3717" s="3" t="s">
        <v>715</v>
      </c>
      <c r="E3717" s="5">
        <v>39</v>
      </c>
      <c r="F3717" s="5">
        <v>0</v>
      </c>
      <c r="G3717" s="5">
        <v>0</v>
      </c>
      <c r="H3717" s="5">
        <v>0</v>
      </c>
      <c r="I3717" s="5">
        <v>0</v>
      </c>
      <c r="J3717" s="5">
        <v>3</v>
      </c>
      <c r="K3717" s="5">
        <v>2</v>
      </c>
      <c r="L3717" s="5">
        <v>14</v>
      </c>
      <c r="M3717" s="5">
        <v>0</v>
      </c>
      <c r="N3717" s="5">
        <v>0</v>
      </c>
      <c r="O3717" s="6">
        <v>0</v>
      </c>
      <c r="P3717" s="6">
        <v>0</v>
      </c>
      <c r="Q3717" s="6">
        <v>0</v>
      </c>
      <c r="R3717" s="6">
        <v>0</v>
      </c>
      <c r="S3717" s="6">
        <v>7.6923076923076925</v>
      </c>
      <c r="T3717" s="6">
        <v>5.1282051282051286</v>
      </c>
      <c r="U3717" s="6">
        <v>35.897435897435898</v>
      </c>
      <c r="V3717" s="6">
        <v>0</v>
      </c>
      <c r="W3717" s="6">
        <v>0</v>
      </c>
      <c r="X3717" s="5">
        <v>25</v>
      </c>
      <c r="Y3717" s="5">
        <v>23</v>
      </c>
      <c r="Z3717" s="5">
        <v>4</v>
      </c>
      <c r="AA3717" s="5">
        <v>0</v>
      </c>
      <c r="AB3717" s="5">
        <v>0</v>
      </c>
      <c r="AC3717" s="5">
        <v>0</v>
      </c>
      <c r="AD3717" s="5">
        <v>25</v>
      </c>
      <c r="AE3717" s="5">
        <v>23</v>
      </c>
      <c r="AF3717" s="5">
        <v>4</v>
      </c>
      <c r="AG3717" s="6">
        <v>17.391304347826086</v>
      </c>
      <c r="AH3717" s="6">
        <v>92</v>
      </c>
      <c r="AI3717" s="3"/>
      <c r="AJ3717" s="3"/>
    </row>
    <row r="3718" spans="1:36" hidden="1" x14ac:dyDescent="0.2">
      <c r="A3718" s="1" t="str">
        <f t="shared" si="58"/>
        <v>MeltonBlack Caribbean</v>
      </c>
      <c r="B3718" s="3" t="s">
        <v>375</v>
      </c>
      <c r="C3718" s="3" t="s">
        <v>376</v>
      </c>
      <c r="D3718" s="3" t="s">
        <v>716</v>
      </c>
      <c r="E3718" s="5">
        <v>38</v>
      </c>
      <c r="F3718" s="5">
        <v>0</v>
      </c>
      <c r="G3718" s="5">
        <v>0</v>
      </c>
      <c r="H3718" s="5">
        <v>0</v>
      </c>
      <c r="I3718" s="5">
        <v>0</v>
      </c>
      <c r="J3718" s="5">
        <v>0</v>
      </c>
      <c r="K3718" s="5">
        <v>4</v>
      </c>
      <c r="L3718" s="5">
        <v>1</v>
      </c>
      <c r="M3718" s="5">
        <v>0</v>
      </c>
      <c r="N3718" s="5">
        <v>0</v>
      </c>
      <c r="O3718" s="6">
        <v>0</v>
      </c>
      <c r="P3718" s="6">
        <v>0</v>
      </c>
      <c r="Q3718" s="6">
        <v>0</v>
      </c>
      <c r="R3718" s="6">
        <v>0</v>
      </c>
      <c r="S3718" s="6">
        <v>0</v>
      </c>
      <c r="T3718" s="6">
        <v>10.526315789473685</v>
      </c>
      <c r="U3718" s="6">
        <v>2.6315789473684212</v>
      </c>
      <c r="V3718" s="6">
        <v>0</v>
      </c>
      <c r="W3718" s="6">
        <v>0</v>
      </c>
      <c r="X3718" s="5">
        <v>23</v>
      </c>
      <c r="Y3718" s="5">
        <v>23</v>
      </c>
      <c r="Z3718" s="5">
        <v>4</v>
      </c>
      <c r="AA3718" s="5">
        <v>0</v>
      </c>
      <c r="AB3718" s="5">
        <v>0</v>
      </c>
      <c r="AC3718" s="5">
        <v>0</v>
      </c>
      <c r="AD3718" s="5">
        <v>23</v>
      </c>
      <c r="AE3718" s="5">
        <v>23</v>
      </c>
      <c r="AF3718" s="5">
        <v>4</v>
      </c>
      <c r="AG3718" s="6">
        <v>17.391304347826086</v>
      </c>
      <c r="AH3718" s="6">
        <v>100</v>
      </c>
      <c r="AI3718" s="3"/>
      <c r="AJ3718" s="3"/>
    </row>
    <row r="3719" spans="1:36" hidden="1" x14ac:dyDescent="0.2">
      <c r="A3719" s="1" t="str">
        <f t="shared" si="58"/>
        <v>MeltonBlack Other</v>
      </c>
      <c r="B3719" s="3" t="s">
        <v>375</v>
      </c>
      <c r="C3719" s="3" t="s">
        <v>376</v>
      </c>
      <c r="D3719" s="3" t="s">
        <v>717</v>
      </c>
      <c r="E3719" s="5">
        <v>18</v>
      </c>
      <c r="F3719" s="5">
        <v>0</v>
      </c>
      <c r="G3719" s="5">
        <v>0</v>
      </c>
      <c r="H3719" s="5">
        <v>0</v>
      </c>
      <c r="I3719" s="5">
        <v>0</v>
      </c>
      <c r="J3719" s="5">
        <v>2</v>
      </c>
      <c r="K3719" s="5">
        <v>2</v>
      </c>
      <c r="L3719" s="5">
        <v>4</v>
      </c>
      <c r="M3719" s="5">
        <v>0</v>
      </c>
      <c r="N3719" s="5">
        <v>0</v>
      </c>
      <c r="O3719" s="6">
        <v>0</v>
      </c>
      <c r="P3719" s="6">
        <v>0</v>
      </c>
      <c r="Q3719" s="6">
        <v>0</v>
      </c>
      <c r="R3719" s="6">
        <v>0</v>
      </c>
      <c r="S3719" s="6">
        <v>11.111111111111111</v>
      </c>
      <c r="T3719" s="6">
        <v>11.111111111111111</v>
      </c>
      <c r="U3719" s="6">
        <v>22.222222222222221</v>
      </c>
      <c r="V3719" s="6">
        <v>0</v>
      </c>
      <c r="W3719" s="6">
        <v>0</v>
      </c>
      <c r="X3719" s="5">
        <v>10</v>
      </c>
      <c r="Y3719" s="5">
        <v>10</v>
      </c>
      <c r="Z3719" s="5">
        <v>0</v>
      </c>
      <c r="AA3719" s="5">
        <v>0</v>
      </c>
      <c r="AB3719" s="5">
        <v>0</v>
      </c>
      <c r="AC3719" s="5">
        <v>0</v>
      </c>
      <c r="AD3719" s="5">
        <v>10</v>
      </c>
      <c r="AE3719" s="5">
        <v>10</v>
      </c>
      <c r="AF3719" s="5">
        <v>0</v>
      </c>
      <c r="AG3719" s="6">
        <v>0</v>
      </c>
      <c r="AH3719" s="6">
        <v>100</v>
      </c>
      <c r="AI3719" s="3"/>
      <c r="AJ3719" s="3"/>
    </row>
    <row r="3720" spans="1:36" hidden="1" x14ac:dyDescent="0.2">
      <c r="A3720" s="1" t="str">
        <f t="shared" si="58"/>
        <v>MeltonArab</v>
      </c>
      <c r="B3720" s="3" t="s">
        <v>375</v>
      </c>
      <c r="C3720" s="3" t="s">
        <v>376</v>
      </c>
      <c r="D3720" s="3" t="s">
        <v>699</v>
      </c>
      <c r="E3720" s="5">
        <v>3</v>
      </c>
      <c r="F3720" s="5">
        <v>0</v>
      </c>
      <c r="G3720" s="5">
        <v>0</v>
      </c>
      <c r="H3720" s="5">
        <v>0</v>
      </c>
      <c r="I3720" s="5">
        <v>0</v>
      </c>
      <c r="J3720" s="5">
        <v>0</v>
      </c>
      <c r="K3720" s="5">
        <v>0</v>
      </c>
      <c r="L3720" s="5">
        <v>0</v>
      </c>
      <c r="M3720" s="5">
        <v>0</v>
      </c>
      <c r="N3720" s="5">
        <v>0</v>
      </c>
      <c r="O3720" s="6">
        <v>0</v>
      </c>
      <c r="P3720" s="6">
        <v>0</v>
      </c>
      <c r="Q3720" s="6">
        <v>0</v>
      </c>
      <c r="R3720" s="6">
        <v>0</v>
      </c>
      <c r="S3720" s="6">
        <v>0</v>
      </c>
      <c r="T3720" s="6">
        <v>0</v>
      </c>
      <c r="U3720" s="6">
        <v>0</v>
      </c>
      <c r="V3720" s="6">
        <v>0</v>
      </c>
      <c r="W3720" s="6">
        <v>0</v>
      </c>
      <c r="X3720" s="5">
        <v>2</v>
      </c>
      <c r="Y3720" s="5">
        <v>1</v>
      </c>
      <c r="Z3720" s="5">
        <v>0</v>
      </c>
      <c r="AA3720" s="5">
        <v>0</v>
      </c>
      <c r="AB3720" s="5">
        <v>0</v>
      </c>
      <c r="AC3720" s="5">
        <v>0</v>
      </c>
      <c r="AD3720" s="5">
        <v>2</v>
      </c>
      <c r="AE3720" s="5">
        <v>1</v>
      </c>
      <c r="AF3720" s="5">
        <v>0</v>
      </c>
      <c r="AG3720" s="6">
        <v>0</v>
      </c>
      <c r="AH3720" s="6">
        <v>50</v>
      </c>
      <c r="AI3720" s="3"/>
      <c r="AJ3720" s="3"/>
    </row>
    <row r="3721" spans="1:36" hidden="1" x14ac:dyDescent="0.2">
      <c r="A3721" s="1" t="str">
        <f t="shared" si="58"/>
        <v>MeltonOther</v>
      </c>
      <c r="B3721" s="3" t="s">
        <v>375</v>
      </c>
      <c r="C3721" s="3" t="s">
        <v>376</v>
      </c>
      <c r="D3721" s="3" t="s">
        <v>718</v>
      </c>
      <c r="E3721" s="5">
        <v>27</v>
      </c>
      <c r="F3721" s="5">
        <v>0</v>
      </c>
      <c r="G3721" s="5">
        <v>0</v>
      </c>
      <c r="H3721" s="5">
        <v>0</v>
      </c>
      <c r="I3721" s="5">
        <v>0</v>
      </c>
      <c r="J3721" s="5">
        <v>0</v>
      </c>
      <c r="K3721" s="5">
        <v>2</v>
      </c>
      <c r="L3721" s="5">
        <v>0</v>
      </c>
      <c r="M3721" s="5">
        <v>0</v>
      </c>
      <c r="N3721" s="5">
        <v>0</v>
      </c>
      <c r="O3721" s="6">
        <v>0</v>
      </c>
      <c r="P3721" s="6">
        <v>0</v>
      </c>
      <c r="Q3721" s="6">
        <v>0</v>
      </c>
      <c r="R3721" s="6">
        <v>0</v>
      </c>
      <c r="S3721" s="6">
        <v>0</v>
      </c>
      <c r="T3721" s="6">
        <v>7.4074074074074074</v>
      </c>
      <c r="U3721" s="6">
        <v>0</v>
      </c>
      <c r="V3721" s="6">
        <v>0</v>
      </c>
      <c r="W3721" s="6">
        <v>0</v>
      </c>
      <c r="X3721" s="5">
        <v>8</v>
      </c>
      <c r="Y3721" s="5">
        <v>6</v>
      </c>
      <c r="Z3721" s="5">
        <v>1</v>
      </c>
      <c r="AA3721" s="5">
        <v>0</v>
      </c>
      <c r="AB3721" s="5">
        <v>0</v>
      </c>
      <c r="AC3721" s="5">
        <v>0</v>
      </c>
      <c r="AD3721" s="5">
        <v>8</v>
      </c>
      <c r="AE3721" s="5">
        <v>6</v>
      </c>
      <c r="AF3721" s="5">
        <v>1</v>
      </c>
      <c r="AG3721" s="6">
        <v>16.666666666666668</v>
      </c>
      <c r="AH3721" s="6">
        <v>75</v>
      </c>
      <c r="AI3721" s="3"/>
      <c r="AJ3721" s="3"/>
    </row>
    <row r="3722" spans="1:36" x14ac:dyDescent="0.2">
      <c r="A3722" s="1" t="str">
        <f t="shared" si="58"/>
        <v>MendipAll people</v>
      </c>
      <c r="B3722" s="3" t="s">
        <v>461</v>
      </c>
      <c r="C3722" s="3" t="s">
        <v>462</v>
      </c>
      <c r="D3722" s="3" t="s">
        <v>700</v>
      </c>
      <c r="E3722" s="5">
        <v>109279</v>
      </c>
      <c r="F3722" s="5">
        <v>0</v>
      </c>
      <c r="G3722" s="5">
        <v>0</v>
      </c>
      <c r="H3722" s="5">
        <v>1411</v>
      </c>
      <c r="I3722" s="5">
        <v>0</v>
      </c>
      <c r="J3722" s="5">
        <v>1415</v>
      </c>
      <c r="K3722" s="5">
        <v>21576</v>
      </c>
      <c r="L3722" s="5">
        <v>0</v>
      </c>
      <c r="M3722" s="5">
        <v>0</v>
      </c>
      <c r="N3722" s="5">
        <v>0</v>
      </c>
      <c r="O3722" s="6">
        <v>0</v>
      </c>
      <c r="P3722" s="6">
        <v>0</v>
      </c>
      <c r="Q3722" s="6">
        <v>1.2911904391511635</v>
      </c>
      <c r="R3722" s="6">
        <v>0</v>
      </c>
      <c r="S3722" s="6">
        <v>1.2948507947547103</v>
      </c>
      <c r="T3722" s="6">
        <v>19.743958125531897</v>
      </c>
      <c r="U3722" s="6">
        <v>0</v>
      </c>
      <c r="V3722" s="6">
        <v>0</v>
      </c>
      <c r="W3722" s="6">
        <v>0</v>
      </c>
      <c r="X3722" s="5">
        <v>32827</v>
      </c>
      <c r="Y3722" s="5">
        <v>29039</v>
      </c>
      <c r="Z3722" s="5">
        <v>1083</v>
      </c>
      <c r="AA3722" s="5">
        <v>0</v>
      </c>
      <c r="AB3722" s="5">
        <v>0</v>
      </c>
      <c r="AC3722" s="5">
        <v>0</v>
      </c>
      <c r="AD3722" s="5">
        <v>32827</v>
      </c>
      <c r="AE3722" s="5">
        <v>29039</v>
      </c>
      <c r="AF3722" s="5">
        <v>1083</v>
      </c>
      <c r="AG3722" s="6">
        <v>3.729467268156617</v>
      </c>
      <c r="AH3722" s="6">
        <v>88.460718311146309</v>
      </c>
      <c r="AI3722" s="6"/>
      <c r="AJ3722" s="6"/>
    </row>
    <row r="3723" spans="1:36" hidden="1" x14ac:dyDescent="0.2">
      <c r="A3723" s="1" t="str">
        <f t="shared" si="58"/>
        <v>MendipWhite British</v>
      </c>
      <c r="B3723" s="3" t="s">
        <v>461</v>
      </c>
      <c r="C3723" s="3" t="s">
        <v>462</v>
      </c>
      <c r="D3723" s="3" t="s">
        <v>701</v>
      </c>
      <c r="E3723" s="5">
        <v>102987</v>
      </c>
      <c r="F3723" s="5">
        <v>0</v>
      </c>
      <c r="G3723" s="5">
        <v>0</v>
      </c>
      <c r="H3723" s="5">
        <v>1255</v>
      </c>
      <c r="I3723" s="5">
        <v>0</v>
      </c>
      <c r="J3723" s="5">
        <v>1073</v>
      </c>
      <c r="K3723" s="5">
        <v>20692</v>
      </c>
      <c r="L3723" s="5">
        <v>0</v>
      </c>
      <c r="M3723" s="5">
        <v>0</v>
      </c>
      <c r="N3723" s="5">
        <v>0</v>
      </c>
      <c r="O3723" s="6">
        <v>0</v>
      </c>
      <c r="P3723" s="6">
        <v>0</v>
      </c>
      <c r="Q3723" s="6">
        <v>1.2186004058764699</v>
      </c>
      <c r="R3723" s="6">
        <v>0</v>
      </c>
      <c r="S3723" s="6">
        <v>1.0418790721158981</v>
      </c>
      <c r="T3723" s="6">
        <v>20.091856253701923</v>
      </c>
      <c r="U3723" s="6">
        <v>0</v>
      </c>
      <c r="V3723" s="6">
        <v>0</v>
      </c>
      <c r="W3723" s="6">
        <v>0</v>
      </c>
      <c r="X3723" s="5">
        <v>30336</v>
      </c>
      <c r="Y3723" s="5">
        <v>26874</v>
      </c>
      <c r="Z3723" s="5">
        <v>997</v>
      </c>
      <c r="AA3723" s="5">
        <v>0</v>
      </c>
      <c r="AB3723" s="5">
        <v>0</v>
      </c>
      <c r="AC3723" s="5">
        <v>0</v>
      </c>
      <c r="AD3723" s="5">
        <v>30336</v>
      </c>
      <c r="AE3723" s="5">
        <v>26874</v>
      </c>
      <c r="AF3723" s="5">
        <v>997</v>
      </c>
      <c r="AG3723" s="6">
        <v>3.7099054848552506</v>
      </c>
      <c r="AH3723" s="6">
        <v>88.587816455696199</v>
      </c>
      <c r="AI3723" s="6"/>
      <c r="AJ3723" s="6"/>
    </row>
    <row r="3724" spans="1:36" hidden="1" x14ac:dyDescent="0.2">
      <c r="A3724" s="1" t="str">
        <f t="shared" si="58"/>
        <v>MendipMinorities - all other than White British</v>
      </c>
      <c r="B3724" s="3" t="s">
        <v>461</v>
      </c>
      <c r="C3724" s="3" t="s">
        <v>462</v>
      </c>
      <c r="D3724" s="3" t="s">
        <v>702</v>
      </c>
      <c r="E3724" s="5">
        <v>6292</v>
      </c>
      <c r="F3724" s="5">
        <v>0</v>
      </c>
      <c r="G3724" s="5">
        <v>0</v>
      </c>
      <c r="H3724" s="5">
        <v>156</v>
      </c>
      <c r="I3724" s="5">
        <v>0</v>
      </c>
      <c r="J3724" s="5">
        <v>342</v>
      </c>
      <c r="K3724" s="5">
        <v>884</v>
      </c>
      <c r="L3724" s="5">
        <v>0</v>
      </c>
      <c r="M3724" s="5">
        <v>0</v>
      </c>
      <c r="N3724" s="5">
        <v>0</v>
      </c>
      <c r="O3724" s="6">
        <v>0</v>
      </c>
      <c r="P3724" s="6">
        <v>0</v>
      </c>
      <c r="Q3724" s="6">
        <v>2.4793388429752068</v>
      </c>
      <c r="R3724" s="6">
        <v>0</v>
      </c>
      <c r="S3724" s="6">
        <v>5.435473617291799</v>
      </c>
      <c r="T3724" s="6">
        <v>14.049586776859504</v>
      </c>
      <c r="U3724" s="6">
        <v>0</v>
      </c>
      <c r="V3724" s="6">
        <v>0</v>
      </c>
      <c r="W3724" s="6">
        <v>0</v>
      </c>
      <c r="X3724" s="5">
        <v>2491</v>
      </c>
      <c r="Y3724" s="5">
        <v>2165</v>
      </c>
      <c r="Z3724" s="5">
        <v>86</v>
      </c>
      <c r="AA3724" s="5">
        <v>0</v>
      </c>
      <c r="AB3724" s="5">
        <v>0</v>
      </c>
      <c r="AC3724" s="5">
        <v>0</v>
      </c>
      <c r="AD3724" s="5">
        <v>2491</v>
      </c>
      <c r="AE3724" s="5">
        <v>2165</v>
      </c>
      <c r="AF3724" s="5">
        <v>86</v>
      </c>
      <c r="AG3724" s="6">
        <v>3.9722863741339491</v>
      </c>
      <c r="AH3724" s="6">
        <v>86.912886391007632</v>
      </c>
      <c r="AI3724" s="6"/>
      <c r="AJ3724" s="6"/>
    </row>
    <row r="3725" spans="1:36" hidden="1" x14ac:dyDescent="0.2">
      <c r="A3725" s="1" t="str">
        <f t="shared" si="58"/>
        <v>MendipWhite Irish</v>
      </c>
      <c r="B3725" s="3" t="s">
        <v>461</v>
      </c>
      <c r="C3725" s="3" t="s">
        <v>462</v>
      </c>
      <c r="D3725" s="3" t="s">
        <v>703</v>
      </c>
      <c r="E3725" s="5">
        <v>596</v>
      </c>
      <c r="F3725" s="5">
        <v>0</v>
      </c>
      <c r="G3725" s="5">
        <v>0</v>
      </c>
      <c r="H3725" s="5">
        <v>10</v>
      </c>
      <c r="I3725" s="5">
        <v>0</v>
      </c>
      <c r="J3725" s="5">
        <v>6</v>
      </c>
      <c r="K3725" s="5">
        <v>134</v>
      </c>
      <c r="L3725" s="5">
        <v>0</v>
      </c>
      <c r="M3725" s="5">
        <v>0</v>
      </c>
      <c r="N3725" s="5">
        <v>0</v>
      </c>
      <c r="O3725" s="6">
        <v>0</v>
      </c>
      <c r="P3725" s="6">
        <v>0</v>
      </c>
      <c r="Q3725" s="6">
        <v>1.6778523489932886</v>
      </c>
      <c r="R3725" s="6">
        <v>0</v>
      </c>
      <c r="S3725" s="6">
        <v>1.0067114093959733</v>
      </c>
      <c r="T3725" s="6">
        <v>22.483221476510067</v>
      </c>
      <c r="U3725" s="6">
        <v>0</v>
      </c>
      <c r="V3725" s="6">
        <v>0</v>
      </c>
      <c r="W3725" s="6">
        <v>0</v>
      </c>
      <c r="X3725" s="5">
        <v>173</v>
      </c>
      <c r="Y3725" s="5">
        <v>152</v>
      </c>
      <c r="Z3725" s="5">
        <v>12</v>
      </c>
      <c r="AA3725" s="5">
        <v>0</v>
      </c>
      <c r="AB3725" s="5">
        <v>0</v>
      </c>
      <c r="AC3725" s="5">
        <v>0</v>
      </c>
      <c r="AD3725" s="5">
        <v>173</v>
      </c>
      <c r="AE3725" s="5">
        <v>152</v>
      </c>
      <c r="AF3725" s="5">
        <v>12</v>
      </c>
      <c r="AG3725" s="6">
        <v>7.8947368421052628</v>
      </c>
      <c r="AH3725" s="6">
        <v>87.861271676300575</v>
      </c>
      <c r="AI3725" s="6"/>
      <c r="AJ3725" s="6"/>
    </row>
    <row r="3726" spans="1:36" hidden="1" x14ac:dyDescent="0.2">
      <c r="A3726" s="1" t="str">
        <f t="shared" si="58"/>
        <v>MendipWhite Gyspy or Irish Traveller</v>
      </c>
      <c r="B3726" s="3" t="s">
        <v>461</v>
      </c>
      <c r="C3726" s="3" t="s">
        <v>462</v>
      </c>
      <c r="D3726" s="3" t="s">
        <v>704</v>
      </c>
      <c r="E3726" s="5">
        <v>246</v>
      </c>
      <c r="F3726" s="5">
        <v>0</v>
      </c>
      <c r="G3726" s="5">
        <v>0</v>
      </c>
      <c r="H3726" s="5">
        <v>4</v>
      </c>
      <c r="I3726" s="5">
        <v>0</v>
      </c>
      <c r="J3726" s="5">
        <v>13</v>
      </c>
      <c r="K3726" s="5">
        <v>34</v>
      </c>
      <c r="L3726" s="5">
        <v>0</v>
      </c>
      <c r="M3726" s="5">
        <v>0</v>
      </c>
      <c r="N3726" s="5">
        <v>0</v>
      </c>
      <c r="O3726" s="6">
        <v>0</v>
      </c>
      <c r="P3726" s="6">
        <v>0</v>
      </c>
      <c r="Q3726" s="6">
        <v>1.6260162601626016</v>
      </c>
      <c r="R3726" s="6">
        <v>0</v>
      </c>
      <c r="S3726" s="6">
        <v>5.2845528455284549</v>
      </c>
      <c r="T3726" s="6">
        <v>13.821138211382113</v>
      </c>
      <c r="U3726" s="6">
        <v>0</v>
      </c>
      <c r="V3726" s="6">
        <v>0</v>
      </c>
      <c r="W3726" s="6">
        <v>0</v>
      </c>
      <c r="X3726" s="5">
        <v>84</v>
      </c>
      <c r="Y3726" s="5">
        <v>46</v>
      </c>
      <c r="Z3726" s="5">
        <v>6</v>
      </c>
      <c r="AA3726" s="5">
        <v>0</v>
      </c>
      <c r="AB3726" s="5">
        <v>0</v>
      </c>
      <c r="AC3726" s="5">
        <v>0</v>
      </c>
      <c r="AD3726" s="5">
        <v>84</v>
      </c>
      <c r="AE3726" s="5">
        <v>46</v>
      </c>
      <c r="AF3726" s="5">
        <v>6</v>
      </c>
      <c r="AG3726" s="6">
        <v>13.043478260869565</v>
      </c>
      <c r="AH3726" s="6">
        <v>54.761904761904759</v>
      </c>
      <c r="AI3726" s="6"/>
      <c r="AJ3726" s="6"/>
    </row>
    <row r="3727" spans="1:36" hidden="1" x14ac:dyDescent="0.2">
      <c r="A3727" s="1" t="str">
        <f t="shared" si="58"/>
        <v>MendipWhite Other</v>
      </c>
      <c r="B3727" s="3" t="s">
        <v>461</v>
      </c>
      <c r="C3727" s="3" t="s">
        <v>462</v>
      </c>
      <c r="D3727" s="3" t="s">
        <v>705</v>
      </c>
      <c r="E3727" s="5">
        <v>3228</v>
      </c>
      <c r="F3727" s="5">
        <v>0</v>
      </c>
      <c r="G3727" s="5">
        <v>0</v>
      </c>
      <c r="H3727" s="5">
        <v>103</v>
      </c>
      <c r="I3727" s="5">
        <v>0</v>
      </c>
      <c r="J3727" s="5">
        <v>286</v>
      </c>
      <c r="K3727" s="5">
        <v>410</v>
      </c>
      <c r="L3727" s="5">
        <v>0</v>
      </c>
      <c r="M3727" s="5">
        <v>0</v>
      </c>
      <c r="N3727" s="5">
        <v>0</v>
      </c>
      <c r="O3727" s="6">
        <v>0</v>
      </c>
      <c r="P3727" s="6">
        <v>0</v>
      </c>
      <c r="Q3727" s="6">
        <v>3.190830235439901</v>
      </c>
      <c r="R3727" s="6">
        <v>0</v>
      </c>
      <c r="S3727" s="6">
        <v>8.8599752168525399</v>
      </c>
      <c r="T3727" s="6">
        <v>12.701363073110285</v>
      </c>
      <c r="U3727" s="6">
        <v>0</v>
      </c>
      <c r="V3727" s="6">
        <v>0</v>
      </c>
      <c r="W3727" s="6">
        <v>0</v>
      </c>
      <c r="X3727" s="5">
        <v>1460</v>
      </c>
      <c r="Y3727" s="5">
        <v>1319</v>
      </c>
      <c r="Z3727" s="5">
        <v>39</v>
      </c>
      <c r="AA3727" s="5">
        <v>0</v>
      </c>
      <c r="AB3727" s="5">
        <v>0</v>
      </c>
      <c r="AC3727" s="5">
        <v>0</v>
      </c>
      <c r="AD3727" s="5">
        <v>1460</v>
      </c>
      <c r="AE3727" s="5">
        <v>1319</v>
      </c>
      <c r="AF3727" s="5">
        <v>39</v>
      </c>
      <c r="AG3727" s="6">
        <v>2.9567854435178167</v>
      </c>
      <c r="AH3727" s="6">
        <v>90.342465753424662</v>
      </c>
      <c r="AI3727" s="6"/>
      <c r="AJ3727" s="6"/>
    </row>
    <row r="3728" spans="1:36" hidden="1" x14ac:dyDescent="0.2">
      <c r="A3728" s="1" t="str">
        <f t="shared" si="58"/>
        <v>MendipMixed White and Black Caribbean</v>
      </c>
      <c r="B3728" s="3" t="s">
        <v>461</v>
      </c>
      <c r="C3728" s="3" t="s">
        <v>462</v>
      </c>
      <c r="D3728" s="3" t="s">
        <v>706</v>
      </c>
      <c r="E3728" s="5">
        <v>266</v>
      </c>
      <c r="F3728" s="5">
        <v>0</v>
      </c>
      <c r="G3728" s="5">
        <v>0</v>
      </c>
      <c r="H3728" s="5">
        <v>10</v>
      </c>
      <c r="I3728" s="5">
        <v>0</v>
      </c>
      <c r="J3728" s="5">
        <v>3</v>
      </c>
      <c r="K3728" s="5">
        <v>52</v>
      </c>
      <c r="L3728" s="5">
        <v>0</v>
      </c>
      <c r="M3728" s="5">
        <v>0</v>
      </c>
      <c r="N3728" s="5">
        <v>0</v>
      </c>
      <c r="O3728" s="6">
        <v>0</v>
      </c>
      <c r="P3728" s="6">
        <v>0</v>
      </c>
      <c r="Q3728" s="6">
        <v>3.7593984962406015</v>
      </c>
      <c r="R3728" s="6">
        <v>0</v>
      </c>
      <c r="S3728" s="6">
        <v>1.1278195488721805</v>
      </c>
      <c r="T3728" s="6">
        <v>19.548872180451127</v>
      </c>
      <c r="U3728" s="6">
        <v>0</v>
      </c>
      <c r="V3728" s="6">
        <v>0</v>
      </c>
      <c r="W3728" s="6">
        <v>0</v>
      </c>
      <c r="X3728" s="5">
        <v>66</v>
      </c>
      <c r="Y3728" s="5">
        <v>54</v>
      </c>
      <c r="Z3728" s="5">
        <v>4</v>
      </c>
      <c r="AA3728" s="5">
        <v>0</v>
      </c>
      <c r="AB3728" s="5">
        <v>0</v>
      </c>
      <c r="AC3728" s="5">
        <v>0</v>
      </c>
      <c r="AD3728" s="5">
        <v>66</v>
      </c>
      <c r="AE3728" s="5">
        <v>54</v>
      </c>
      <c r="AF3728" s="5">
        <v>4</v>
      </c>
      <c r="AG3728" s="6">
        <v>7.4074074074074074</v>
      </c>
      <c r="AH3728" s="6">
        <v>81.818181818181813</v>
      </c>
      <c r="AI3728" s="6"/>
      <c r="AJ3728" s="6"/>
    </row>
    <row r="3729" spans="1:36" hidden="1" x14ac:dyDescent="0.2">
      <c r="A3729" s="1" t="str">
        <f t="shared" si="58"/>
        <v>MendipMixed White and Black African</v>
      </c>
      <c r="B3729" s="3" t="s">
        <v>461</v>
      </c>
      <c r="C3729" s="3" t="s">
        <v>462</v>
      </c>
      <c r="D3729" s="3" t="s">
        <v>707</v>
      </c>
      <c r="E3729" s="5">
        <v>144</v>
      </c>
      <c r="F3729" s="5">
        <v>0</v>
      </c>
      <c r="G3729" s="5">
        <v>0</v>
      </c>
      <c r="H3729" s="5">
        <v>1</v>
      </c>
      <c r="I3729" s="5">
        <v>0</v>
      </c>
      <c r="J3729" s="5">
        <v>0</v>
      </c>
      <c r="K3729" s="5">
        <v>14</v>
      </c>
      <c r="L3729" s="5">
        <v>0</v>
      </c>
      <c r="M3729" s="5">
        <v>0</v>
      </c>
      <c r="N3729" s="5">
        <v>0</v>
      </c>
      <c r="O3729" s="6">
        <v>0</v>
      </c>
      <c r="P3729" s="6">
        <v>0</v>
      </c>
      <c r="Q3729" s="6">
        <v>0.69444444444444442</v>
      </c>
      <c r="R3729" s="6">
        <v>0</v>
      </c>
      <c r="S3729" s="6">
        <v>0</v>
      </c>
      <c r="T3729" s="6">
        <v>9.7222222222222214</v>
      </c>
      <c r="U3729" s="6">
        <v>0</v>
      </c>
      <c r="V3729" s="6">
        <v>0</v>
      </c>
      <c r="W3729" s="6">
        <v>0</v>
      </c>
      <c r="X3729" s="5">
        <v>31</v>
      </c>
      <c r="Y3729" s="5">
        <v>27</v>
      </c>
      <c r="Z3729" s="5">
        <v>1</v>
      </c>
      <c r="AA3729" s="5">
        <v>0</v>
      </c>
      <c r="AB3729" s="5">
        <v>0</v>
      </c>
      <c r="AC3729" s="5">
        <v>0</v>
      </c>
      <c r="AD3729" s="5">
        <v>31</v>
      </c>
      <c r="AE3729" s="5">
        <v>27</v>
      </c>
      <c r="AF3729" s="5">
        <v>1</v>
      </c>
      <c r="AG3729" s="6">
        <v>3.7037037037037037</v>
      </c>
      <c r="AH3729" s="6">
        <v>87.096774193548384</v>
      </c>
      <c r="AI3729" s="6"/>
      <c r="AJ3729" s="6"/>
    </row>
    <row r="3730" spans="1:36" hidden="1" x14ac:dyDescent="0.2">
      <c r="A3730" s="1" t="str">
        <f t="shared" si="58"/>
        <v>MendipMixed White and Asian</v>
      </c>
      <c r="B3730" s="3" t="s">
        <v>461</v>
      </c>
      <c r="C3730" s="3" t="s">
        <v>462</v>
      </c>
      <c r="D3730" s="3" t="s">
        <v>708</v>
      </c>
      <c r="E3730" s="5">
        <v>354</v>
      </c>
      <c r="F3730" s="5">
        <v>0</v>
      </c>
      <c r="G3730" s="5">
        <v>0</v>
      </c>
      <c r="H3730" s="5">
        <v>5</v>
      </c>
      <c r="I3730" s="5">
        <v>0</v>
      </c>
      <c r="J3730" s="5">
        <v>4</v>
      </c>
      <c r="K3730" s="5">
        <v>69</v>
      </c>
      <c r="L3730" s="5">
        <v>0</v>
      </c>
      <c r="M3730" s="5">
        <v>0</v>
      </c>
      <c r="N3730" s="5">
        <v>0</v>
      </c>
      <c r="O3730" s="6">
        <v>0</v>
      </c>
      <c r="P3730" s="6">
        <v>0</v>
      </c>
      <c r="Q3730" s="6">
        <v>1.4124293785310735</v>
      </c>
      <c r="R3730" s="6">
        <v>0</v>
      </c>
      <c r="S3730" s="6">
        <v>1.1299435028248588</v>
      </c>
      <c r="T3730" s="6">
        <v>19.491525423728813</v>
      </c>
      <c r="U3730" s="6">
        <v>0</v>
      </c>
      <c r="V3730" s="6">
        <v>0</v>
      </c>
      <c r="W3730" s="6">
        <v>0</v>
      </c>
      <c r="X3730" s="5">
        <v>76</v>
      </c>
      <c r="Y3730" s="5">
        <v>66</v>
      </c>
      <c r="Z3730" s="5">
        <v>2</v>
      </c>
      <c r="AA3730" s="5">
        <v>0</v>
      </c>
      <c r="AB3730" s="5">
        <v>0</v>
      </c>
      <c r="AC3730" s="5">
        <v>0</v>
      </c>
      <c r="AD3730" s="5">
        <v>76</v>
      </c>
      <c r="AE3730" s="5">
        <v>66</v>
      </c>
      <c r="AF3730" s="5">
        <v>2</v>
      </c>
      <c r="AG3730" s="6">
        <v>3.0303030303030303</v>
      </c>
      <c r="AH3730" s="6">
        <v>86.84210526315789</v>
      </c>
      <c r="AI3730" s="6"/>
      <c r="AJ3730" s="6"/>
    </row>
    <row r="3731" spans="1:36" hidden="1" x14ac:dyDescent="0.2">
      <c r="A3731" s="1" t="str">
        <f t="shared" si="58"/>
        <v>MendipMixed Other</v>
      </c>
      <c r="B3731" s="3" t="s">
        <v>461</v>
      </c>
      <c r="C3731" s="3" t="s">
        <v>462</v>
      </c>
      <c r="D3731" s="3" t="s">
        <v>709</v>
      </c>
      <c r="E3731" s="5">
        <v>232</v>
      </c>
      <c r="F3731" s="5">
        <v>0</v>
      </c>
      <c r="G3731" s="5">
        <v>0</v>
      </c>
      <c r="H3731" s="5">
        <v>6</v>
      </c>
      <c r="I3731" s="5">
        <v>0</v>
      </c>
      <c r="J3731" s="5">
        <v>5</v>
      </c>
      <c r="K3731" s="5">
        <v>40</v>
      </c>
      <c r="L3731" s="5">
        <v>0</v>
      </c>
      <c r="M3731" s="5">
        <v>0</v>
      </c>
      <c r="N3731" s="5">
        <v>0</v>
      </c>
      <c r="O3731" s="6">
        <v>0</v>
      </c>
      <c r="P3731" s="6">
        <v>0</v>
      </c>
      <c r="Q3731" s="6">
        <v>2.5862068965517242</v>
      </c>
      <c r="R3731" s="6">
        <v>0</v>
      </c>
      <c r="S3731" s="6">
        <v>2.1551724137931036</v>
      </c>
      <c r="T3731" s="6">
        <v>17.241379310344829</v>
      </c>
      <c r="U3731" s="6">
        <v>0</v>
      </c>
      <c r="V3731" s="6">
        <v>0</v>
      </c>
      <c r="W3731" s="6">
        <v>0</v>
      </c>
      <c r="X3731" s="5">
        <v>69</v>
      </c>
      <c r="Y3731" s="5">
        <v>57</v>
      </c>
      <c r="Z3731" s="5">
        <v>1</v>
      </c>
      <c r="AA3731" s="5">
        <v>0</v>
      </c>
      <c r="AB3731" s="5">
        <v>0</v>
      </c>
      <c r="AC3731" s="5">
        <v>0</v>
      </c>
      <c r="AD3731" s="5">
        <v>69</v>
      </c>
      <c r="AE3731" s="5">
        <v>57</v>
      </c>
      <c r="AF3731" s="5">
        <v>1</v>
      </c>
      <c r="AG3731" s="6">
        <v>1.7543859649122806</v>
      </c>
      <c r="AH3731" s="6">
        <v>82.608695652173907</v>
      </c>
      <c r="AI3731" s="6"/>
      <c r="AJ3731" s="6"/>
    </row>
    <row r="3732" spans="1:36" hidden="1" x14ac:dyDescent="0.2">
      <c r="A3732" s="1" t="str">
        <f t="shared" si="58"/>
        <v>MendipIndian</v>
      </c>
      <c r="B3732" s="3" t="s">
        <v>461</v>
      </c>
      <c r="C3732" s="3" t="s">
        <v>462</v>
      </c>
      <c r="D3732" s="3" t="s">
        <v>710</v>
      </c>
      <c r="E3732" s="5">
        <v>227</v>
      </c>
      <c r="F3732" s="5">
        <v>0</v>
      </c>
      <c r="G3732" s="5">
        <v>0</v>
      </c>
      <c r="H3732" s="5">
        <v>3</v>
      </c>
      <c r="I3732" s="5">
        <v>0</v>
      </c>
      <c r="J3732" s="5">
        <v>6</v>
      </c>
      <c r="K3732" s="5">
        <v>18</v>
      </c>
      <c r="L3732" s="5">
        <v>0</v>
      </c>
      <c r="M3732" s="5">
        <v>0</v>
      </c>
      <c r="N3732" s="5">
        <v>0</v>
      </c>
      <c r="O3732" s="6">
        <v>0</v>
      </c>
      <c r="P3732" s="6">
        <v>0</v>
      </c>
      <c r="Q3732" s="6">
        <v>1.3215859030837005</v>
      </c>
      <c r="R3732" s="6">
        <v>0</v>
      </c>
      <c r="S3732" s="6">
        <v>2.643171806167401</v>
      </c>
      <c r="T3732" s="6">
        <v>7.929515418502203</v>
      </c>
      <c r="U3732" s="6">
        <v>0</v>
      </c>
      <c r="V3732" s="6">
        <v>0</v>
      </c>
      <c r="W3732" s="6">
        <v>0</v>
      </c>
      <c r="X3732" s="5">
        <v>103</v>
      </c>
      <c r="Y3732" s="5">
        <v>92</v>
      </c>
      <c r="Z3732" s="5">
        <v>2</v>
      </c>
      <c r="AA3732" s="5">
        <v>0</v>
      </c>
      <c r="AB3732" s="5">
        <v>0</v>
      </c>
      <c r="AC3732" s="5">
        <v>0</v>
      </c>
      <c r="AD3732" s="5">
        <v>103</v>
      </c>
      <c r="AE3732" s="5">
        <v>92</v>
      </c>
      <c r="AF3732" s="5">
        <v>2</v>
      </c>
      <c r="AG3732" s="6">
        <v>2.1739130434782608</v>
      </c>
      <c r="AH3732" s="6">
        <v>89.320388349514559</v>
      </c>
      <c r="AI3732" s="6"/>
      <c r="AJ3732" s="6"/>
    </row>
    <row r="3733" spans="1:36" hidden="1" x14ac:dyDescent="0.2">
      <c r="A3733" s="1" t="str">
        <f t="shared" si="58"/>
        <v>MendipPakistani</v>
      </c>
      <c r="B3733" s="3" t="s">
        <v>461</v>
      </c>
      <c r="C3733" s="3" t="s">
        <v>462</v>
      </c>
      <c r="D3733" s="3" t="s">
        <v>711</v>
      </c>
      <c r="E3733" s="5">
        <v>21</v>
      </c>
      <c r="F3733" s="5">
        <v>0</v>
      </c>
      <c r="G3733" s="5">
        <v>0</v>
      </c>
      <c r="H3733" s="5">
        <v>0</v>
      </c>
      <c r="I3733" s="5">
        <v>0</v>
      </c>
      <c r="J3733" s="5">
        <v>0</v>
      </c>
      <c r="K3733" s="5">
        <v>3</v>
      </c>
      <c r="L3733" s="5">
        <v>0</v>
      </c>
      <c r="M3733" s="5">
        <v>0</v>
      </c>
      <c r="N3733" s="5">
        <v>0</v>
      </c>
      <c r="O3733" s="6">
        <v>0</v>
      </c>
      <c r="P3733" s="6">
        <v>0</v>
      </c>
      <c r="Q3733" s="6">
        <v>0</v>
      </c>
      <c r="R3733" s="6">
        <v>0</v>
      </c>
      <c r="S3733" s="6">
        <v>0</v>
      </c>
      <c r="T3733" s="6">
        <v>14.285714285714286</v>
      </c>
      <c r="U3733" s="6">
        <v>0</v>
      </c>
      <c r="V3733" s="6">
        <v>0</v>
      </c>
      <c r="W3733" s="6">
        <v>0</v>
      </c>
      <c r="X3733" s="5">
        <v>8</v>
      </c>
      <c r="Y3733" s="5">
        <v>5</v>
      </c>
      <c r="Z3733" s="5">
        <v>0</v>
      </c>
      <c r="AA3733" s="5">
        <v>0</v>
      </c>
      <c r="AB3733" s="5">
        <v>0</v>
      </c>
      <c r="AC3733" s="5">
        <v>0</v>
      </c>
      <c r="AD3733" s="5">
        <v>8</v>
      </c>
      <c r="AE3733" s="5">
        <v>5</v>
      </c>
      <c r="AF3733" s="5">
        <v>0</v>
      </c>
      <c r="AG3733" s="6">
        <v>0</v>
      </c>
      <c r="AH3733" s="6">
        <v>62.5</v>
      </c>
      <c r="AI3733" s="6"/>
      <c r="AJ3733" s="6"/>
    </row>
    <row r="3734" spans="1:36" hidden="1" x14ac:dyDescent="0.2">
      <c r="A3734" s="1" t="str">
        <f t="shared" si="58"/>
        <v>MendipBangladeshi</v>
      </c>
      <c r="B3734" s="3" t="s">
        <v>461</v>
      </c>
      <c r="C3734" s="3" t="s">
        <v>462</v>
      </c>
      <c r="D3734" s="3" t="s">
        <v>712</v>
      </c>
      <c r="E3734" s="5">
        <v>69</v>
      </c>
      <c r="F3734" s="5">
        <v>0</v>
      </c>
      <c r="G3734" s="5">
        <v>0</v>
      </c>
      <c r="H3734" s="5">
        <v>0</v>
      </c>
      <c r="I3734" s="5">
        <v>0</v>
      </c>
      <c r="J3734" s="5">
        <v>5</v>
      </c>
      <c r="K3734" s="5">
        <v>8</v>
      </c>
      <c r="L3734" s="5">
        <v>0</v>
      </c>
      <c r="M3734" s="5">
        <v>0</v>
      </c>
      <c r="N3734" s="5">
        <v>0</v>
      </c>
      <c r="O3734" s="6">
        <v>0</v>
      </c>
      <c r="P3734" s="6">
        <v>0</v>
      </c>
      <c r="Q3734" s="6">
        <v>0</v>
      </c>
      <c r="R3734" s="6">
        <v>0</v>
      </c>
      <c r="S3734" s="6">
        <v>7.2463768115942031</v>
      </c>
      <c r="T3734" s="6">
        <v>11.594202898550725</v>
      </c>
      <c r="U3734" s="6">
        <v>0</v>
      </c>
      <c r="V3734" s="6">
        <v>0</v>
      </c>
      <c r="W3734" s="6">
        <v>0</v>
      </c>
      <c r="X3734" s="5">
        <v>33</v>
      </c>
      <c r="Y3734" s="5">
        <v>23</v>
      </c>
      <c r="Z3734" s="5">
        <v>3</v>
      </c>
      <c r="AA3734" s="5">
        <v>0</v>
      </c>
      <c r="AB3734" s="5">
        <v>0</v>
      </c>
      <c r="AC3734" s="5">
        <v>0</v>
      </c>
      <c r="AD3734" s="5">
        <v>33</v>
      </c>
      <c r="AE3734" s="5">
        <v>23</v>
      </c>
      <c r="AF3734" s="5">
        <v>3</v>
      </c>
      <c r="AG3734" s="6">
        <v>13.043478260869565</v>
      </c>
      <c r="AH3734" s="6">
        <v>69.696969696969703</v>
      </c>
      <c r="AI3734" s="6"/>
      <c r="AJ3734" s="6"/>
    </row>
    <row r="3735" spans="1:36" hidden="1" x14ac:dyDescent="0.2">
      <c r="A3735" s="1" t="str">
        <f t="shared" si="58"/>
        <v>MendipChinese</v>
      </c>
      <c r="B3735" s="3" t="s">
        <v>461</v>
      </c>
      <c r="C3735" s="3" t="s">
        <v>462</v>
      </c>
      <c r="D3735" s="3" t="s">
        <v>713</v>
      </c>
      <c r="E3735" s="5">
        <v>256</v>
      </c>
      <c r="F3735" s="5">
        <v>0</v>
      </c>
      <c r="G3735" s="5">
        <v>0</v>
      </c>
      <c r="H3735" s="5">
        <v>0</v>
      </c>
      <c r="I3735" s="5">
        <v>0</v>
      </c>
      <c r="J3735" s="5">
        <v>2</v>
      </c>
      <c r="K3735" s="5">
        <v>19</v>
      </c>
      <c r="L3735" s="5">
        <v>0</v>
      </c>
      <c r="M3735" s="5">
        <v>0</v>
      </c>
      <c r="N3735" s="5">
        <v>0</v>
      </c>
      <c r="O3735" s="6">
        <v>0</v>
      </c>
      <c r="P3735" s="6">
        <v>0</v>
      </c>
      <c r="Q3735" s="6">
        <v>0</v>
      </c>
      <c r="R3735" s="6">
        <v>0</v>
      </c>
      <c r="S3735" s="6">
        <v>0.78125</v>
      </c>
      <c r="T3735" s="6">
        <v>7.421875</v>
      </c>
      <c r="U3735" s="6">
        <v>0</v>
      </c>
      <c r="V3735" s="6">
        <v>0</v>
      </c>
      <c r="W3735" s="6">
        <v>0</v>
      </c>
      <c r="X3735" s="5">
        <v>94</v>
      </c>
      <c r="Y3735" s="5">
        <v>79</v>
      </c>
      <c r="Z3735" s="5">
        <v>2</v>
      </c>
      <c r="AA3735" s="5">
        <v>0</v>
      </c>
      <c r="AB3735" s="5">
        <v>0</v>
      </c>
      <c r="AC3735" s="5">
        <v>0</v>
      </c>
      <c r="AD3735" s="5">
        <v>94</v>
      </c>
      <c r="AE3735" s="5">
        <v>79</v>
      </c>
      <c r="AF3735" s="5">
        <v>2</v>
      </c>
      <c r="AG3735" s="6">
        <v>2.5316455696202533</v>
      </c>
      <c r="AH3735" s="6">
        <v>84.042553191489361</v>
      </c>
      <c r="AI3735" s="6"/>
      <c r="AJ3735" s="6"/>
    </row>
    <row r="3736" spans="1:36" hidden="1" x14ac:dyDescent="0.2">
      <c r="A3736" s="1" t="str">
        <f t="shared" si="58"/>
        <v>MendipAsian Other</v>
      </c>
      <c r="B3736" s="3" t="s">
        <v>461</v>
      </c>
      <c r="C3736" s="3" t="s">
        <v>462</v>
      </c>
      <c r="D3736" s="3" t="s">
        <v>714</v>
      </c>
      <c r="E3736" s="5">
        <v>356</v>
      </c>
      <c r="F3736" s="5">
        <v>0</v>
      </c>
      <c r="G3736" s="5">
        <v>0</v>
      </c>
      <c r="H3736" s="5">
        <v>8</v>
      </c>
      <c r="I3736" s="5">
        <v>0</v>
      </c>
      <c r="J3736" s="5">
        <v>4</v>
      </c>
      <c r="K3736" s="5">
        <v>36</v>
      </c>
      <c r="L3736" s="5">
        <v>0</v>
      </c>
      <c r="M3736" s="5">
        <v>0</v>
      </c>
      <c r="N3736" s="5">
        <v>0</v>
      </c>
      <c r="O3736" s="6">
        <v>0</v>
      </c>
      <c r="P3736" s="6">
        <v>0</v>
      </c>
      <c r="Q3736" s="6">
        <v>2.2471910112359552</v>
      </c>
      <c r="R3736" s="6">
        <v>0</v>
      </c>
      <c r="S3736" s="6">
        <v>1.1235955056179776</v>
      </c>
      <c r="T3736" s="6">
        <v>10.112359550561798</v>
      </c>
      <c r="U3736" s="6">
        <v>0</v>
      </c>
      <c r="V3736" s="6">
        <v>0</v>
      </c>
      <c r="W3736" s="6">
        <v>0</v>
      </c>
      <c r="X3736" s="5">
        <v>172</v>
      </c>
      <c r="Y3736" s="5">
        <v>146</v>
      </c>
      <c r="Z3736" s="5">
        <v>10</v>
      </c>
      <c r="AA3736" s="5">
        <v>0</v>
      </c>
      <c r="AB3736" s="5">
        <v>0</v>
      </c>
      <c r="AC3736" s="5">
        <v>0</v>
      </c>
      <c r="AD3736" s="5">
        <v>172</v>
      </c>
      <c r="AE3736" s="5">
        <v>146</v>
      </c>
      <c r="AF3736" s="5">
        <v>10</v>
      </c>
      <c r="AG3736" s="6">
        <v>6.8493150684931505</v>
      </c>
      <c r="AH3736" s="6">
        <v>84.883720930232556</v>
      </c>
      <c r="AI3736" s="6"/>
      <c r="AJ3736" s="6"/>
    </row>
    <row r="3737" spans="1:36" hidden="1" x14ac:dyDescent="0.2">
      <c r="A3737" s="1" t="str">
        <f t="shared" si="58"/>
        <v>MendipBlack African</v>
      </c>
      <c r="B3737" s="3" t="s">
        <v>461</v>
      </c>
      <c r="C3737" s="3" t="s">
        <v>462</v>
      </c>
      <c r="D3737" s="3" t="s">
        <v>715</v>
      </c>
      <c r="E3737" s="5">
        <v>124</v>
      </c>
      <c r="F3737" s="5">
        <v>0</v>
      </c>
      <c r="G3737" s="5">
        <v>0</v>
      </c>
      <c r="H3737" s="5">
        <v>1</v>
      </c>
      <c r="I3737" s="5">
        <v>0</v>
      </c>
      <c r="J3737" s="5">
        <v>2</v>
      </c>
      <c r="K3737" s="5">
        <v>13</v>
      </c>
      <c r="L3737" s="5">
        <v>0</v>
      </c>
      <c r="M3737" s="5">
        <v>0</v>
      </c>
      <c r="N3737" s="5">
        <v>0</v>
      </c>
      <c r="O3737" s="6">
        <v>0</v>
      </c>
      <c r="P3737" s="6">
        <v>0</v>
      </c>
      <c r="Q3737" s="6">
        <v>0.80645161290322576</v>
      </c>
      <c r="R3737" s="6">
        <v>0</v>
      </c>
      <c r="S3737" s="6">
        <v>1.6129032258064515</v>
      </c>
      <c r="T3737" s="6">
        <v>10.483870967741936</v>
      </c>
      <c r="U3737" s="6">
        <v>0</v>
      </c>
      <c r="V3737" s="6">
        <v>0</v>
      </c>
      <c r="W3737" s="6">
        <v>0</v>
      </c>
      <c r="X3737" s="5">
        <v>49</v>
      </c>
      <c r="Y3737" s="5">
        <v>43</v>
      </c>
      <c r="Z3737" s="5">
        <v>3</v>
      </c>
      <c r="AA3737" s="5">
        <v>0</v>
      </c>
      <c r="AB3737" s="5">
        <v>0</v>
      </c>
      <c r="AC3737" s="5">
        <v>0</v>
      </c>
      <c r="AD3737" s="5">
        <v>49</v>
      </c>
      <c r="AE3737" s="5">
        <v>43</v>
      </c>
      <c r="AF3737" s="5">
        <v>3</v>
      </c>
      <c r="AG3737" s="6">
        <v>6.9767441860465116</v>
      </c>
      <c r="AH3737" s="6">
        <v>87.755102040816325</v>
      </c>
      <c r="AI3737" s="6"/>
      <c r="AJ3737" s="6"/>
    </row>
    <row r="3738" spans="1:36" hidden="1" x14ac:dyDescent="0.2">
      <c r="A3738" s="1" t="str">
        <f t="shared" si="58"/>
        <v>MendipBlack Caribbean</v>
      </c>
      <c r="B3738" s="3" t="s">
        <v>461</v>
      </c>
      <c r="C3738" s="3" t="s">
        <v>462</v>
      </c>
      <c r="D3738" s="3" t="s">
        <v>716</v>
      </c>
      <c r="E3738" s="5">
        <v>57</v>
      </c>
      <c r="F3738" s="5">
        <v>0</v>
      </c>
      <c r="G3738" s="5">
        <v>0</v>
      </c>
      <c r="H3738" s="5">
        <v>0</v>
      </c>
      <c r="I3738" s="5">
        <v>0</v>
      </c>
      <c r="J3738" s="5">
        <v>0</v>
      </c>
      <c r="K3738" s="5">
        <v>13</v>
      </c>
      <c r="L3738" s="5">
        <v>0</v>
      </c>
      <c r="M3738" s="5">
        <v>0</v>
      </c>
      <c r="N3738" s="5">
        <v>0</v>
      </c>
      <c r="O3738" s="6">
        <v>0</v>
      </c>
      <c r="P3738" s="6">
        <v>0</v>
      </c>
      <c r="Q3738" s="6">
        <v>0</v>
      </c>
      <c r="R3738" s="6">
        <v>0</v>
      </c>
      <c r="S3738" s="6">
        <v>0</v>
      </c>
      <c r="T3738" s="6">
        <v>22.807017543859651</v>
      </c>
      <c r="U3738" s="6">
        <v>0</v>
      </c>
      <c r="V3738" s="6">
        <v>0</v>
      </c>
      <c r="W3738" s="6">
        <v>0</v>
      </c>
      <c r="X3738" s="5">
        <v>27</v>
      </c>
      <c r="Y3738" s="5">
        <v>20</v>
      </c>
      <c r="Z3738" s="5">
        <v>1</v>
      </c>
      <c r="AA3738" s="5">
        <v>0</v>
      </c>
      <c r="AB3738" s="5">
        <v>0</v>
      </c>
      <c r="AC3738" s="5">
        <v>0</v>
      </c>
      <c r="AD3738" s="5">
        <v>27</v>
      </c>
      <c r="AE3738" s="5">
        <v>20</v>
      </c>
      <c r="AF3738" s="5">
        <v>1</v>
      </c>
      <c r="AG3738" s="6">
        <v>5</v>
      </c>
      <c r="AH3738" s="6">
        <v>74.074074074074076</v>
      </c>
      <c r="AI3738" s="6"/>
      <c r="AJ3738" s="6"/>
    </row>
    <row r="3739" spans="1:36" hidden="1" x14ac:dyDescent="0.2">
      <c r="A3739" s="1" t="str">
        <f t="shared" si="58"/>
        <v>MendipBlack Other</v>
      </c>
      <c r="B3739" s="3" t="s">
        <v>461</v>
      </c>
      <c r="C3739" s="3" t="s">
        <v>462</v>
      </c>
      <c r="D3739" s="3" t="s">
        <v>717</v>
      </c>
      <c r="E3739" s="5">
        <v>29</v>
      </c>
      <c r="F3739" s="5">
        <v>0</v>
      </c>
      <c r="G3739" s="5">
        <v>0</v>
      </c>
      <c r="H3739" s="5">
        <v>1</v>
      </c>
      <c r="I3739" s="5">
        <v>0</v>
      </c>
      <c r="J3739" s="5">
        <v>1</v>
      </c>
      <c r="K3739" s="5">
        <v>4</v>
      </c>
      <c r="L3739" s="5">
        <v>0</v>
      </c>
      <c r="M3739" s="5">
        <v>0</v>
      </c>
      <c r="N3739" s="5">
        <v>0</v>
      </c>
      <c r="O3739" s="6">
        <v>0</v>
      </c>
      <c r="P3739" s="6">
        <v>0</v>
      </c>
      <c r="Q3739" s="6">
        <v>3.4482758620689653</v>
      </c>
      <c r="R3739" s="6">
        <v>0</v>
      </c>
      <c r="S3739" s="6">
        <v>3.4482758620689653</v>
      </c>
      <c r="T3739" s="6">
        <v>13.793103448275861</v>
      </c>
      <c r="U3739" s="6">
        <v>0</v>
      </c>
      <c r="V3739" s="6">
        <v>0</v>
      </c>
      <c r="W3739" s="6">
        <v>0</v>
      </c>
      <c r="X3739" s="5">
        <v>13</v>
      </c>
      <c r="Y3739" s="5">
        <v>13</v>
      </c>
      <c r="Z3739" s="5">
        <v>0</v>
      </c>
      <c r="AA3739" s="5">
        <v>0</v>
      </c>
      <c r="AB3739" s="5">
        <v>0</v>
      </c>
      <c r="AC3739" s="5">
        <v>0</v>
      </c>
      <c r="AD3739" s="5">
        <v>13</v>
      </c>
      <c r="AE3739" s="5">
        <v>13</v>
      </c>
      <c r="AF3739" s="5">
        <v>0</v>
      </c>
      <c r="AG3739" s="6">
        <v>0</v>
      </c>
      <c r="AH3739" s="6">
        <v>100</v>
      </c>
      <c r="AI3739" s="3"/>
      <c r="AJ3739" s="3"/>
    </row>
    <row r="3740" spans="1:36" hidden="1" x14ac:dyDescent="0.2">
      <c r="A3740" s="1" t="str">
        <f t="shared" si="58"/>
        <v>MendipArab</v>
      </c>
      <c r="B3740" s="3" t="s">
        <v>461</v>
      </c>
      <c r="C3740" s="3" t="s">
        <v>462</v>
      </c>
      <c r="D3740" s="3" t="s">
        <v>699</v>
      </c>
      <c r="E3740" s="5">
        <v>25</v>
      </c>
      <c r="F3740" s="5">
        <v>0</v>
      </c>
      <c r="G3740" s="5">
        <v>0</v>
      </c>
      <c r="H3740" s="5">
        <v>1</v>
      </c>
      <c r="I3740" s="5">
        <v>0</v>
      </c>
      <c r="J3740" s="5">
        <v>1</v>
      </c>
      <c r="K3740" s="5">
        <v>1</v>
      </c>
      <c r="L3740" s="5">
        <v>0</v>
      </c>
      <c r="M3740" s="5">
        <v>0</v>
      </c>
      <c r="N3740" s="5">
        <v>0</v>
      </c>
      <c r="O3740" s="6">
        <v>0</v>
      </c>
      <c r="P3740" s="6">
        <v>0</v>
      </c>
      <c r="Q3740" s="6">
        <v>4</v>
      </c>
      <c r="R3740" s="6">
        <v>0</v>
      </c>
      <c r="S3740" s="6">
        <v>4</v>
      </c>
      <c r="T3740" s="6">
        <v>4</v>
      </c>
      <c r="U3740" s="6">
        <v>0</v>
      </c>
      <c r="V3740" s="6">
        <v>0</v>
      </c>
      <c r="W3740" s="6">
        <v>0</v>
      </c>
      <c r="X3740" s="5">
        <v>7</v>
      </c>
      <c r="Y3740" s="5">
        <v>4</v>
      </c>
      <c r="Z3740" s="5">
        <v>0</v>
      </c>
      <c r="AA3740" s="5">
        <v>0</v>
      </c>
      <c r="AB3740" s="5">
        <v>0</v>
      </c>
      <c r="AC3740" s="5">
        <v>0</v>
      </c>
      <c r="AD3740" s="5">
        <v>7</v>
      </c>
      <c r="AE3740" s="5">
        <v>4</v>
      </c>
      <c r="AF3740" s="5">
        <v>0</v>
      </c>
      <c r="AG3740" s="6">
        <v>0</v>
      </c>
      <c r="AH3740" s="6">
        <v>57.142857142857146</v>
      </c>
      <c r="AI3740" s="6"/>
      <c r="AJ3740" s="6"/>
    </row>
    <row r="3741" spans="1:36" hidden="1" x14ac:dyDescent="0.2">
      <c r="A3741" s="1" t="str">
        <f t="shared" si="58"/>
        <v>MendipOther</v>
      </c>
      <c r="B3741" s="3" t="s">
        <v>461</v>
      </c>
      <c r="C3741" s="3" t="s">
        <v>462</v>
      </c>
      <c r="D3741" s="3" t="s">
        <v>718</v>
      </c>
      <c r="E3741" s="5">
        <v>62</v>
      </c>
      <c r="F3741" s="5">
        <v>0</v>
      </c>
      <c r="G3741" s="5">
        <v>0</v>
      </c>
      <c r="H3741" s="5">
        <v>3</v>
      </c>
      <c r="I3741" s="5">
        <v>0</v>
      </c>
      <c r="J3741" s="5">
        <v>4</v>
      </c>
      <c r="K3741" s="5">
        <v>16</v>
      </c>
      <c r="L3741" s="5">
        <v>0</v>
      </c>
      <c r="M3741" s="5">
        <v>0</v>
      </c>
      <c r="N3741" s="5">
        <v>0</v>
      </c>
      <c r="O3741" s="6">
        <v>0</v>
      </c>
      <c r="P3741" s="6">
        <v>0</v>
      </c>
      <c r="Q3741" s="6">
        <v>4.838709677419355</v>
      </c>
      <c r="R3741" s="6">
        <v>0</v>
      </c>
      <c r="S3741" s="6">
        <v>6.4516129032258061</v>
      </c>
      <c r="T3741" s="6">
        <v>25.806451612903224</v>
      </c>
      <c r="U3741" s="6">
        <v>0</v>
      </c>
      <c r="V3741" s="6">
        <v>0</v>
      </c>
      <c r="W3741" s="6">
        <v>0</v>
      </c>
      <c r="X3741" s="5">
        <v>26</v>
      </c>
      <c r="Y3741" s="5">
        <v>19</v>
      </c>
      <c r="Z3741" s="5">
        <v>0</v>
      </c>
      <c r="AA3741" s="5">
        <v>0</v>
      </c>
      <c r="AB3741" s="5">
        <v>0</v>
      </c>
      <c r="AC3741" s="5">
        <v>0</v>
      </c>
      <c r="AD3741" s="5">
        <v>26</v>
      </c>
      <c r="AE3741" s="5">
        <v>19</v>
      </c>
      <c r="AF3741" s="5">
        <v>0</v>
      </c>
      <c r="AG3741" s="6">
        <v>0</v>
      </c>
      <c r="AH3741" s="6">
        <v>73.07692307692308</v>
      </c>
      <c r="AI3741" s="6"/>
      <c r="AJ3741" s="6"/>
    </row>
    <row r="3742" spans="1:36" x14ac:dyDescent="0.2">
      <c r="A3742" s="1" t="str">
        <f t="shared" si="58"/>
        <v>MertonAll people</v>
      </c>
      <c r="B3742" s="3" t="s">
        <v>677</v>
      </c>
      <c r="C3742" s="3" t="s">
        <v>678</v>
      </c>
      <c r="D3742" s="3" t="s">
        <v>700</v>
      </c>
      <c r="E3742" s="5">
        <v>199693</v>
      </c>
      <c r="F3742" s="5">
        <v>0</v>
      </c>
      <c r="G3742" s="5">
        <v>2895</v>
      </c>
      <c r="H3742" s="5">
        <v>0</v>
      </c>
      <c r="I3742" s="5">
        <v>0</v>
      </c>
      <c r="J3742" s="5">
        <v>0</v>
      </c>
      <c r="K3742" s="5">
        <v>0</v>
      </c>
      <c r="L3742" s="5">
        <v>0</v>
      </c>
      <c r="M3742" s="5">
        <v>26911</v>
      </c>
      <c r="N3742" s="5">
        <v>0</v>
      </c>
      <c r="O3742" s="6">
        <v>0</v>
      </c>
      <c r="P3742" s="6">
        <v>1.4497253283790619</v>
      </c>
      <c r="Q3742" s="6">
        <v>0</v>
      </c>
      <c r="R3742" s="6">
        <v>0</v>
      </c>
      <c r="S3742" s="6">
        <v>0</v>
      </c>
      <c r="T3742" s="6">
        <v>0</v>
      </c>
      <c r="U3742" s="6">
        <v>0</v>
      </c>
      <c r="V3742" s="6">
        <v>13.476185945426229</v>
      </c>
      <c r="W3742" s="6">
        <v>0</v>
      </c>
      <c r="X3742" s="5">
        <v>84082</v>
      </c>
      <c r="Y3742" s="5">
        <v>73803</v>
      </c>
      <c r="Z3742" s="5">
        <v>3672</v>
      </c>
      <c r="AA3742" s="5">
        <v>0</v>
      </c>
      <c r="AB3742" s="5">
        <v>0</v>
      </c>
      <c r="AC3742" s="5">
        <v>0</v>
      </c>
      <c r="AD3742" s="5">
        <v>84082</v>
      </c>
      <c r="AE3742" s="5">
        <v>73803</v>
      </c>
      <c r="AF3742" s="5">
        <v>3672</v>
      </c>
      <c r="AG3742" s="6">
        <v>4.9754075037600094</v>
      </c>
      <c r="AH3742" s="6">
        <v>87.775029138222209</v>
      </c>
      <c r="AI3742" s="6"/>
      <c r="AJ3742" s="6"/>
    </row>
    <row r="3743" spans="1:36" hidden="1" x14ac:dyDescent="0.2">
      <c r="A3743" s="1" t="str">
        <f t="shared" si="58"/>
        <v>MertonWhite British</v>
      </c>
      <c r="B3743" s="3" t="s">
        <v>677</v>
      </c>
      <c r="C3743" s="3" t="s">
        <v>678</v>
      </c>
      <c r="D3743" s="3" t="s">
        <v>701</v>
      </c>
      <c r="E3743" s="5">
        <v>96658</v>
      </c>
      <c r="F3743" s="5">
        <v>0</v>
      </c>
      <c r="G3743" s="5">
        <v>1066</v>
      </c>
      <c r="H3743" s="5">
        <v>0</v>
      </c>
      <c r="I3743" s="5">
        <v>0</v>
      </c>
      <c r="J3743" s="5">
        <v>0</v>
      </c>
      <c r="K3743" s="5">
        <v>0</v>
      </c>
      <c r="L3743" s="5">
        <v>0</v>
      </c>
      <c r="M3743" s="5">
        <v>11794</v>
      </c>
      <c r="N3743" s="5">
        <v>0</v>
      </c>
      <c r="O3743" s="6">
        <v>0</v>
      </c>
      <c r="P3743" s="6">
        <v>1.1028574975687475</v>
      </c>
      <c r="Q3743" s="6">
        <v>0</v>
      </c>
      <c r="R3743" s="6">
        <v>0</v>
      </c>
      <c r="S3743" s="6">
        <v>0</v>
      </c>
      <c r="T3743" s="6">
        <v>0</v>
      </c>
      <c r="U3743" s="6">
        <v>0</v>
      </c>
      <c r="V3743" s="6">
        <v>12.201783608185561</v>
      </c>
      <c r="W3743" s="6">
        <v>0</v>
      </c>
      <c r="X3743" s="5">
        <v>36575</v>
      </c>
      <c r="Y3743" s="5">
        <v>32759</v>
      </c>
      <c r="Z3743" s="5">
        <v>1283</v>
      </c>
      <c r="AA3743" s="5">
        <v>0</v>
      </c>
      <c r="AB3743" s="5">
        <v>0</v>
      </c>
      <c r="AC3743" s="5">
        <v>0</v>
      </c>
      <c r="AD3743" s="5">
        <v>36575</v>
      </c>
      <c r="AE3743" s="5">
        <v>32759</v>
      </c>
      <c r="AF3743" s="5">
        <v>1283</v>
      </c>
      <c r="AG3743" s="6">
        <v>3.9164809670624865</v>
      </c>
      <c r="AH3743" s="6">
        <v>89.566643882433354</v>
      </c>
      <c r="AI3743" s="6"/>
      <c r="AJ3743" s="6"/>
    </row>
    <row r="3744" spans="1:36" hidden="1" x14ac:dyDescent="0.2">
      <c r="A3744" s="1" t="str">
        <f t="shared" si="58"/>
        <v>MertonMinorities - all other than White British</v>
      </c>
      <c r="B3744" s="3" t="s">
        <v>677</v>
      </c>
      <c r="C3744" s="3" t="s">
        <v>678</v>
      </c>
      <c r="D3744" s="3" t="s">
        <v>702</v>
      </c>
      <c r="E3744" s="5">
        <v>103035</v>
      </c>
      <c r="F3744" s="5">
        <v>0</v>
      </c>
      <c r="G3744" s="5">
        <v>1829</v>
      </c>
      <c r="H3744" s="5">
        <v>0</v>
      </c>
      <c r="I3744" s="5">
        <v>0</v>
      </c>
      <c r="J3744" s="5">
        <v>0</v>
      </c>
      <c r="K3744" s="5">
        <v>0</v>
      </c>
      <c r="L3744" s="5">
        <v>0</v>
      </c>
      <c r="M3744" s="5">
        <v>15117</v>
      </c>
      <c r="N3744" s="5">
        <v>0</v>
      </c>
      <c r="O3744" s="6">
        <v>0</v>
      </c>
      <c r="P3744" s="6">
        <v>1.7751249575387005</v>
      </c>
      <c r="Q3744" s="6">
        <v>0</v>
      </c>
      <c r="R3744" s="6">
        <v>0</v>
      </c>
      <c r="S3744" s="6">
        <v>0</v>
      </c>
      <c r="T3744" s="6">
        <v>0</v>
      </c>
      <c r="U3744" s="6">
        <v>0</v>
      </c>
      <c r="V3744" s="6">
        <v>14.671713495414179</v>
      </c>
      <c r="W3744" s="6">
        <v>0</v>
      </c>
      <c r="X3744" s="5">
        <v>47507</v>
      </c>
      <c r="Y3744" s="5">
        <v>41044</v>
      </c>
      <c r="Z3744" s="5">
        <v>2389</v>
      </c>
      <c r="AA3744" s="5">
        <v>0</v>
      </c>
      <c r="AB3744" s="5">
        <v>0</v>
      </c>
      <c r="AC3744" s="5">
        <v>0</v>
      </c>
      <c r="AD3744" s="5">
        <v>47507</v>
      </c>
      <c r="AE3744" s="5">
        <v>41044</v>
      </c>
      <c r="AF3744" s="5">
        <v>2389</v>
      </c>
      <c r="AG3744" s="6">
        <v>5.8205827892018318</v>
      </c>
      <c r="AH3744" s="6">
        <v>86.395689056349596</v>
      </c>
      <c r="AI3744" s="6"/>
      <c r="AJ3744" s="6"/>
    </row>
    <row r="3745" spans="1:36" hidden="1" x14ac:dyDescent="0.2">
      <c r="A3745" s="1" t="str">
        <f t="shared" si="58"/>
        <v>MertonWhite Irish</v>
      </c>
      <c r="B3745" s="3" t="s">
        <v>677</v>
      </c>
      <c r="C3745" s="3" t="s">
        <v>678</v>
      </c>
      <c r="D3745" s="3" t="s">
        <v>703</v>
      </c>
      <c r="E3745" s="5">
        <v>4417</v>
      </c>
      <c r="F3745" s="5">
        <v>0</v>
      </c>
      <c r="G3745" s="5">
        <v>41</v>
      </c>
      <c r="H3745" s="5">
        <v>0</v>
      </c>
      <c r="I3745" s="5">
        <v>0</v>
      </c>
      <c r="J3745" s="5">
        <v>0</v>
      </c>
      <c r="K3745" s="5">
        <v>0</v>
      </c>
      <c r="L3745" s="5">
        <v>0</v>
      </c>
      <c r="M3745" s="5">
        <v>542</v>
      </c>
      <c r="N3745" s="5">
        <v>0</v>
      </c>
      <c r="O3745" s="6">
        <v>0</v>
      </c>
      <c r="P3745" s="6">
        <v>0.92823183155988231</v>
      </c>
      <c r="Q3745" s="6">
        <v>0</v>
      </c>
      <c r="R3745" s="6">
        <v>0</v>
      </c>
      <c r="S3745" s="6">
        <v>0</v>
      </c>
      <c r="T3745" s="6">
        <v>0</v>
      </c>
      <c r="U3745" s="6">
        <v>0</v>
      </c>
      <c r="V3745" s="6">
        <v>12.270772017206248</v>
      </c>
      <c r="W3745" s="6">
        <v>0</v>
      </c>
      <c r="X3745" s="5">
        <v>1780</v>
      </c>
      <c r="Y3745" s="5">
        <v>1629</v>
      </c>
      <c r="Z3745" s="5">
        <v>58</v>
      </c>
      <c r="AA3745" s="5">
        <v>0</v>
      </c>
      <c r="AB3745" s="5">
        <v>0</v>
      </c>
      <c r="AC3745" s="5">
        <v>0</v>
      </c>
      <c r="AD3745" s="5">
        <v>1780</v>
      </c>
      <c r="AE3745" s="5">
        <v>1629</v>
      </c>
      <c r="AF3745" s="5">
        <v>58</v>
      </c>
      <c r="AG3745" s="6">
        <v>3.560466543891958</v>
      </c>
      <c r="AH3745" s="6">
        <v>91.516853932584269</v>
      </c>
      <c r="AI3745" s="6"/>
      <c r="AJ3745" s="6"/>
    </row>
    <row r="3746" spans="1:36" hidden="1" x14ac:dyDescent="0.2">
      <c r="A3746" s="1" t="str">
        <f t="shared" si="58"/>
        <v>MertonWhite Gyspy or Irish Traveller</v>
      </c>
      <c r="B3746" s="3" t="s">
        <v>677</v>
      </c>
      <c r="C3746" s="3" t="s">
        <v>678</v>
      </c>
      <c r="D3746" s="3" t="s">
        <v>704</v>
      </c>
      <c r="E3746" s="5">
        <v>216</v>
      </c>
      <c r="F3746" s="5">
        <v>0</v>
      </c>
      <c r="G3746" s="5">
        <v>11</v>
      </c>
      <c r="H3746" s="5">
        <v>0</v>
      </c>
      <c r="I3746" s="5">
        <v>0</v>
      </c>
      <c r="J3746" s="5">
        <v>0</v>
      </c>
      <c r="K3746" s="5">
        <v>0</v>
      </c>
      <c r="L3746" s="5">
        <v>0</v>
      </c>
      <c r="M3746" s="5">
        <v>27</v>
      </c>
      <c r="N3746" s="5">
        <v>0</v>
      </c>
      <c r="O3746" s="6">
        <v>0</v>
      </c>
      <c r="P3746" s="6">
        <v>5.0925925925925926</v>
      </c>
      <c r="Q3746" s="6">
        <v>0</v>
      </c>
      <c r="R3746" s="6">
        <v>0</v>
      </c>
      <c r="S3746" s="6">
        <v>0</v>
      </c>
      <c r="T3746" s="6">
        <v>0</v>
      </c>
      <c r="U3746" s="6">
        <v>0</v>
      </c>
      <c r="V3746" s="6">
        <v>12.5</v>
      </c>
      <c r="W3746" s="6">
        <v>0</v>
      </c>
      <c r="X3746" s="5">
        <v>82</v>
      </c>
      <c r="Y3746" s="5">
        <v>53</v>
      </c>
      <c r="Z3746" s="5">
        <v>8</v>
      </c>
      <c r="AA3746" s="5">
        <v>0</v>
      </c>
      <c r="AB3746" s="5">
        <v>0</v>
      </c>
      <c r="AC3746" s="5">
        <v>0</v>
      </c>
      <c r="AD3746" s="5">
        <v>82</v>
      </c>
      <c r="AE3746" s="5">
        <v>53</v>
      </c>
      <c r="AF3746" s="5">
        <v>8</v>
      </c>
      <c r="AG3746" s="6">
        <v>15.09433962264151</v>
      </c>
      <c r="AH3746" s="6">
        <v>64.634146341463421</v>
      </c>
      <c r="AI3746" s="6"/>
      <c r="AJ3746" s="6"/>
    </row>
    <row r="3747" spans="1:36" hidden="1" x14ac:dyDescent="0.2">
      <c r="A3747" s="1" t="str">
        <f t="shared" si="58"/>
        <v>MertonWhite Other</v>
      </c>
      <c r="B3747" s="3" t="s">
        <v>677</v>
      </c>
      <c r="C3747" s="3" t="s">
        <v>678</v>
      </c>
      <c r="D3747" s="3" t="s">
        <v>705</v>
      </c>
      <c r="E3747" s="5">
        <v>28315</v>
      </c>
      <c r="F3747" s="5">
        <v>0</v>
      </c>
      <c r="G3747" s="5">
        <v>242</v>
      </c>
      <c r="H3747" s="5">
        <v>0</v>
      </c>
      <c r="I3747" s="5">
        <v>0</v>
      </c>
      <c r="J3747" s="5">
        <v>0</v>
      </c>
      <c r="K3747" s="5">
        <v>0</v>
      </c>
      <c r="L3747" s="5">
        <v>0</v>
      </c>
      <c r="M3747" s="5">
        <v>4189</v>
      </c>
      <c r="N3747" s="5">
        <v>0</v>
      </c>
      <c r="O3747" s="6">
        <v>0</v>
      </c>
      <c r="P3747" s="6">
        <v>0.85467066925657775</v>
      </c>
      <c r="Q3747" s="6">
        <v>0</v>
      </c>
      <c r="R3747" s="6">
        <v>0</v>
      </c>
      <c r="S3747" s="6">
        <v>0</v>
      </c>
      <c r="T3747" s="6">
        <v>0</v>
      </c>
      <c r="U3747" s="6">
        <v>0</v>
      </c>
      <c r="V3747" s="6">
        <v>14.794278650891753</v>
      </c>
      <c r="W3747" s="6">
        <v>0</v>
      </c>
      <c r="X3747" s="5">
        <v>18068</v>
      </c>
      <c r="Y3747" s="5">
        <v>16528</v>
      </c>
      <c r="Z3747" s="5">
        <v>589</v>
      </c>
      <c r="AA3747" s="5">
        <v>0</v>
      </c>
      <c r="AB3747" s="5">
        <v>0</v>
      </c>
      <c r="AC3747" s="5">
        <v>0</v>
      </c>
      <c r="AD3747" s="5">
        <v>18068</v>
      </c>
      <c r="AE3747" s="5">
        <v>16528</v>
      </c>
      <c r="AF3747" s="5">
        <v>589</v>
      </c>
      <c r="AG3747" s="6">
        <v>3.5636495643756052</v>
      </c>
      <c r="AH3747" s="6">
        <v>91.47664379012619</v>
      </c>
      <c r="AI3747" s="6"/>
      <c r="AJ3747" s="6"/>
    </row>
    <row r="3748" spans="1:36" hidden="1" x14ac:dyDescent="0.2">
      <c r="A3748" s="1" t="str">
        <f t="shared" si="58"/>
        <v>MertonMixed White and Black Caribbean</v>
      </c>
      <c r="B3748" s="3" t="s">
        <v>677</v>
      </c>
      <c r="C3748" s="3" t="s">
        <v>678</v>
      </c>
      <c r="D3748" s="3" t="s">
        <v>706</v>
      </c>
      <c r="E3748" s="5">
        <v>2579</v>
      </c>
      <c r="F3748" s="5">
        <v>0</v>
      </c>
      <c r="G3748" s="5">
        <v>78</v>
      </c>
      <c r="H3748" s="5">
        <v>0</v>
      </c>
      <c r="I3748" s="5">
        <v>0</v>
      </c>
      <c r="J3748" s="5">
        <v>0</v>
      </c>
      <c r="K3748" s="5">
        <v>0</v>
      </c>
      <c r="L3748" s="5">
        <v>0</v>
      </c>
      <c r="M3748" s="5">
        <v>381</v>
      </c>
      <c r="N3748" s="5">
        <v>0</v>
      </c>
      <c r="O3748" s="6">
        <v>0</v>
      </c>
      <c r="P3748" s="6">
        <v>3.0244280728964714</v>
      </c>
      <c r="Q3748" s="6">
        <v>0</v>
      </c>
      <c r="R3748" s="6">
        <v>0</v>
      </c>
      <c r="S3748" s="6">
        <v>0</v>
      </c>
      <c r="T3748" s="6">
        <v>0</v>
      </c>
      <c r="U3748" s="6">
        <v>0</v>
      </c>
      <c r="V3748" s="6">
        <v>14.773167894532765</v>
      </c>
      <c r="W3748" s="6">
        <v>0</v>
      </c>
      <c r="X3748" s="5">
        <v>682</v>
      </c>
      <c r="Y3748" s="5">
        <v>573</v>
      </c>
      <c r="Z3748" s="5">
        <v>68</v>
      </c>
      <c r="AA3748" s="5">
        <v>0</v>
      </c>
      <c r="AB3748" s="5">
        <v>0</v>
      </c>
      <c r="AC3748" s="5">
        <v>0</v>
      </c>
      <c r="AD3748" s="5">
        <v>682</v>
      </c>
      <c r="AE3748" s="5">
        <v>573</v>
      </c>
      <c r="AF3748" s="5">
        <v>68</v>
      </c>
      <c r="AG3748" s="6">
        <v>11.867364746945899</v>
      </c>
      <c r="AH3748" s="6">
        <v>84.017595307917887</v>
      </c>
      <c r="AI3748" s="6"/>
      <c r="AJ3748" s="6"/>
    </row>
    <row r="3749" spans="1:36" hidden="1" x14ac:dyDescent="0.2">
      <c r="A3749" s="1" t="str">
        <f t="shared" si="58"/>
        <v>MertonMixed White and Black African</v>
      </c>
      <c r="B3749" s="3" t="s">
        <v>677</v>
      </c>
      <c r="C3749" s="3" t="s">
        <v>678</v>
      </c>
      <c r="D3749" s="3" t="s">
        <v>707</v>
      </c>
      <c r="E3749" s="5">
        <v>1279</v>
      </c>
      <c r="F3749" s="5">
        <v>0</v>
      </c>
      <c r="G3749" s="5">
        <v>42</v>
      </c>
      <c r="H3749" s="5">
        <v>0</v>
      </c>
      <c r="I3749" s="5">
        <v>0</v>
      </c>
      <c r="J3749" s="5">
        <v>0</v>
      </c>
      <c r="K3749" s="5">
        <v>0</v>
      </c>
      <c r="L3749" s="5">
        <v>0</v>
      </c>
      <c r="M3749" s="5">
        <v>171</v>
      </c>
      <c r="N3749" s="5">
        <v>0</v>
      </c>
      <c r="O3749" s="6">
        <v>0</v>
      </c>
      <c r="P3749" s="6">
        <v>3.2838154808444098</v>
      </c>
      <c r="Q3749" s="6">
        <v>0</v>
      </c>
      <c r="R3749" s="6">
        <v>0</v>
      </c>
      <c r="S3749" s="6">
        <v>0</v>
      </c>
      <c r="T3749" s="6">
        <v>0</v>
      </c>
      <c r="U3749" s="6">
        <v>0</v>
      </c>
      <c r="V3749" s="6">
        <v>13.369820172009382</v>
      </c>
      <c r="W3749" s="6">
        <v>0</v>
      </c>
      <c r="X3749" s="5">
        <v>415</v>
      </c>
      <c r="Y3749" s="5">
        <v>361</v>
      </c>
      <c r="Z3749" s="5">
        <v>23</v>
      </c>
      <c r="AA3749" s="5">
        <v>0</v>
      </c>
      <c r="AB3749" s="5">
        <v>0</v>
      </c>
      <c r="AC3749" s="5">
        <v>0</v>
      </c>
      <c r="AD3749" s="5">
        <v>415</v>
      </c>
      <c r="AE3749" s="5">
        <v>361</v>
      </c>
      <c r="AF3749" s="5">
        <v>23</v>
      </c>
      <c r="AG3749" s="6">
        <v>6.3711911357340716</v>
      </c>
      <c r="AH3749" s="6">
        <v>86.98795180722891</v>
      </c>
      <c r="AI3749" s="6"/>
      <c r="AJ3749" s="6"/>
    </row>
    <row r="3750" spans="1:36" hidden="1" x14ac:dyDescent="0.2">
      <c r="A3750" s="1" t="str">
        <f t="shared" si="58"/>
        <v>MertonMixed White and Asian</v>
      </c>
      <c r="B3750" s="3" t="s">
        <v>677</v>
      </c>
      <c r="C3750" s="3" t="s">
        <v>678</v>
      </c>
      <c r="D3750" s="3" t="s">
        <v>708</v>
      </c>
      <c r="E3750" s="5">
        <v>2829</v>
      </c>
      <c r="F3750" s="5">
        <v>0</v>
      </c>
      <c r="G3750" s="5">
        <v>24</v>
      </c>
      <c r="H3750" s="5">
        <v>0</v>
      </c>
      <c r="I3750" s="5">
        <v>0</v>
      </c>
      <c r="J3750" s="5">
        <v>0</v>
      </c>
      <c r="K3750" s="5">
        <v>0</v>
      </c>
      <c r="L3750" s="5">
        <v>0</v>
      </c>
      <c r="M3750" s="5">
        <v>322</v>
      </c>
      <c r="N3750" s="5">
        <v>0</v>
      </c>
      <c r="O3750" s="6">
        <v>0</v>
      </c>
      <c r="P3750" s="6">
        <v>0.84835630965005304</v>
      </c>
      <c r="Q3750" s="6">
        <v>0</v>
      </c>
      <c r="R3750" s="6">
        <v>0</v>
      </c>
      <c r="S3750" s="6">
        <v>0</v>
      </c>
      <c r="T3750" s="6">
        <v>0</v>
      </c>
      <c r="U3750" s="6">
        <v>0</v>
      </c>
      <c r="V3750" s="6">
        <v>11.382113821138212</v>
      </c>
      <c r="W3750" s="6">
        <v>0</v>
      </c>
      <c r="X3750" s="5">
        <v>936</v>
      </c>
      <c r="Y3750" s="5">
        <v>807</v>
      </c>
      <c r="Z3750" s="5">
        <v>52</v>
      </c>
      <c r="AA3750" s="5">
        <v>0</v>
      </c>
      <c r="AB3750" s="5">
        <v>0</v>
      </c>
      <c r="AC3750" s="5">
        <v>0</v>
      </c>
      <c r="AD3750" s="5">
        <v>936</v>
      </c>
      <c r="AE3750" s="5">
        <v>807</v>
      </c>
      <c r="AF3750" s="5">
        <v>52</v>
      </c>
      <c r="AG3750" s="6">
        <v>6.4436183395291202</v>
      </c>
      <c r="AH3750" s="6">
        <v>86.217948717948715</v>
      </c>
      <c r="AI3750" s="6"/>
      <c r="AJ3750" s="6"/>
    </row>
    <row r="3751" spans="1:36" hidden="1" x14ac:dyDescent="0.2">
      <c r="A3751" s="1" t="str">
        <f t="shared" si="58"/>
        <v>MertonMixed Other</v>
      </c>
      <c r="B3751" s="3" t="s">
        <v>677</v>
      </c>
      <c r="C3751" s="3" t="s">
        <v>678</v>
      </c>
      <c r="D3751" s="3" t="s">
        <v>709</v>
      </c>
      <c r="E3751" s="5">
        <v>2647</v>
      </c>
      <c r="F3751" s="5">
        <v>0</v>
      </c>
      <c r="G3751" s="5">
        <v>39</v>
      </c>
      <c r="H3751" s="5">
        <v>0</v>
      </c>
      <c r="I3751" s="5">
        <v>0</v>
      </c>
      <c r="J3751" s="5">
        <v>0</v>
      </c>
      <c r="K3751" s="5">
        <v>0</v>
      </c>
      <c r="L3751" s="5">
        <v>0</v>
      </c>
      <c r="M3751" s="5">
        <v>358</v>
      </c>
      <c r="N3751" s="5">
        <v>0</v>
      </c>
      <c r="O3751" s="6">
        <v>0</v>
      </c>
      <c r="P3751" s="6">
        <v>1.4733660748016622</v>
      </c>
      <c r="Q3751" s="6">
        <v>0</v>
      </c>
      <c r="R3751" s="6">
        <v>0</v>
      </c>
      <c r="S3751" s="6">
        <v>0</v>
      </c>
      <c r="T3751" s="6">
        <v>0</v>
      </c>
      <c r="U3751" s="6">
        <v>0</v>
      </c>
      <c r="V3751" s="6">
        <v>13.524744994333208</v>
      </c>
      <c r="W3751" s="6">
        <v>0</v>
      </c>
      <c r="X3751" s="5">
        <v>917</v>
      </c>
      <c r="Y3751" s="5">
        <v>839</v>
      </c>
      <c r="Z3751" s="5">
        <v>58</v>
      </c>
      <c r="AA3751" s="5">
        <v>0</v>
      </c>
      <c r="AB3751" s="5">
        <v>0</v>
      </c>
      <c r="AC3751" s="5">
        <v>0</v>
      </c>
      <c r="AD3751" s="5">
        <v>917</v>
      </c>
      <c r="AE3751" s="5">
        <v>839</v>
      </c>
      <c r="AF3751" s="5">
        <v>58</v>
      </c>
      <c r="AG3751" s="6">
        <v>6.9129916567342073</v>
      </c>
      <c r="AH3751" s="6">
        <v>91.494002181025081</v>
      </c>
      <c r="AI3751" s="6"/>
      <c r="AJ3751" s="6"/>
    </row>
    <row r="3752" spans="1:36" hidden="1" x14ac:dyDescent="0.2">
      <c r="A3752" s="1" t="str">
        <f t="shared" si="58"/>
        <v>MertonIndian</v>
      </c>
      <c r="B3752" s="3" t="s">
        <v>677</v>
      </c>
      <c r="C3752" s="3" t="s">
        <v>678</v>
      </c>
      <c r="D3752" s="3" t="s">
        <v>710</v>
      </c>
      <c r="E3752" s="5">
        <v>8106</v>
      </c>
      <c r="F3752" s="5">
        <v>0</v>
      </c>
      <c r="G3752" s="5">
        <v>66</v>
      </c>
      <c r="H3752" s="5">
        <v>0</v>
      </c>
      <c r="I3752" s="5">
        <v>0</v>
      </c>
      <c r="J3752" s="5">
        <v>0</v>
      </c>
      <c r="K3752" s="5">
        <v>0</v>
      </c>
      <c r="L3752" s="5">
        <v>0</v>
      </c>
      <c r="M3752" s="5">
        <v>1095</v>
      </c>
      <c r="N3752" s="5">
        <v>0</v>
      </c>
      <c r="O3752" s="6">
        <v>0</v>
      </c>
      <c r="P3752" s="6">
        <v>0.81421169504071056</v>
      </c>
      <c r="Q3752" s="6">
        <v>0</v>
      </c>
      <c r="R3752" s="6">
        <v>0</v>
      </c>
      <c r="S3752" s="6">
        <v>0</v>
      </c>
      <c r="T3752" s="6">
        <v>0</v>
      </c>
      <c r="U3752" s="6">
        <v>0</v>
      </c>
      <c r="V3752" s="6">
        <v>13.508512213175425</v>
      </c>
      <c r="W3752" s="6">
        <v>0</v>
      </c>
      <c r="X3752" s="5">
        <v>3541</v>
      </c>
      <c r="Y3752" s="5">
        <v>3182</v>
      </c>
      <c r="Z3752" s="5">
        <v>169</v>
      </c>
      <c r="AA3752" s="5">
        <v>0</v>
      </c>
      <c r="AB3752" s="5">
        <v>0</v>
      </c>
      <c r="AC3752" s="5">
        <v>0</v>
      </c>
      <c r="AD3752" s="5">
        <v>3541</v>
      </c>
      <c r="AE3752" s="5">
        <v>3182</v>
      </c>
      <c r="AF3752" s="5">
        <v>169</v>
      </c>
      <c r="AG3752" s="6">
        <v>5.3111250785669393</v>
      </c>
      <c r="AH3752" s="6">
        <v>89.861621011013838</v>
      </c>
      <c r="AI3752" s="6"/>
      <c r="AJ3752" s="6"/>
    </row>
    <row r="3753" spans="1:36" hidden="1" x14ac:dyDescent="0.2">
      <c r="A3753" s="1" t="str">
        <f t="shared" si="58"/>
        <v>MertonPakistani</v>
      </c>
      <c r="B3753" s="3" t="s">
        <v>677</v>
      </c>
      <c r="C3753" s="3" t="s">
        <v>678</v>
      </c>
      <c r="D3753" s="3" t="s">
        <v>711</v>
      </c>
      <c r="E3753" s="5">
        <v>7337</v>
      </c>
      <c r="F3753" s="5">
        <v>0</v>
      </c>
      <c r="G3753" s="5">
        <v>144</v>
      </c>
      <c r="H3753" s="5">
        <v>0</v>
      </c>
      <c r="I3753" s="5">
        <v>0</v>
      </c>
      <c r="J3753" s="5">
        <v>0</v>
      </c>
      <c r="K3753" s="5">
        <v>0</v>
      </c>
      <c r="L3753" s="5">
        <v>0</v>
      </c>
      <c r="M3753" s="5">
        <v>1161</v>
      </c>
      <c r="N3753" s="5">
        <v>0</v>
      </c>
      <c r="O3753" s="6">
        <v>0</v>
      </c>
      <c r="P3753" s="6">
        <v>1.9626550361183044</v>
      </c>
      <c r="Q3753" s="6">
        <v>0</v>
      </c>
      <c r="R3753" s="6">
        <v>0</v>
      </c>
      <c r="S3753" s="6">
        <v>0</v>
      </c>
      <c r="T3753" s="6">
        <v>0</v>
      </c>
      <c r="U3753" s="6">
        <v>0</v>
      </c>
      <c r="V3753" s="6">
        <v>15.82390622870383</v>
      </c>
      <c r="W3753" s="6">
        <v>0</v>
      </c>
      <c r="X3753" s="5">
        <v>2765</v>
      </c>
      <c r="Y3753" s="5">
        <v>2014</v>
      </c>
      <c r="Z3753" s="5">
        <v>186</v>
      </c>
      <c r="AA3753" s="5">
        <v>0</v>
      </c>
      <c r="AB3753" s="5">
        <v>0</v>
      </c>
      <c r="AC3753" s="5">
        <v>0</v>
      </c>
      <c r="AD3753" s="5">
        <v>2765</v>
      </c>
      <c r="AE3753" s="5">
        <v>2014</v>
      </c>
      <c r="AF3753" s="5">
        <v>186</v>
      </c>
      <c r="AG3753" s="6">
        <v>9.2353525322740815</v>
      </c>
      <c r="AH3753" s="6">
        <v>72.839059674502707</v>
      </c>
      <c r="AI3753" s="6"/>
      <c r="AJ3753" s="6"/>
    </row>
    <row r="3754" spans="1:36" hidden="1" x14ac:dyDescent="0.2">
      <c r="A3754" s="1" t="str">
        <f t="shared" si="58"/>
        <v>MertonBangladeshi</v>
      </c>
      <c r="B3754" s="3" t="s">
        <v>677</v>
      </c>
      <c r="C3754" s="3" t="s">
        <v>678</v>
      </c>
      <c r="D3754" s="3" t="s">
        <v>712</v>
      </c>
      <c r="E3754" s="5">
        <v>2216</v>
      </c>
      <c r="F3754" s="5">
        <v>0</v>
      </c>
      <c r="G3754" s="5">
        <v>40</v>
      </c>
      <c r="H3754" s="5">
        <v>0</v>
      </c>
      <c r="I3754" s="5">
        <v>0</v>
      </c>
      <c r="J3754" s="5">
        <v>0</v>
      </c>
      <c r="K3754" s="5">
        <v>0</v>
      </c>
      <c r="L3754" s="5">
        <v>0</v>
      </c>
      <c r="M3754" s="5">
        <v>468</v>
      </c>
      <c r="N3754" s="5">
        <v>0</v>
      </c>
      <c r="O3754" s="6">
        <v>0</v>
      </c>
      <c r="P3754" s="6">
        <v>1.8050541516245486</v>
      </c>
      <c r="Q3754" s="6">
        <v>0</v>
      </c>
      <c r="R3754" s="6">
        <v>0</v>
      </c>
      <c r="S3754" s="6">
        <v>0</v>
      </c>
      <c r="T3754" s="6">
        <v>0</v>
      </c>
      <c r="U3754" s="6">
        <v>0</v>
      </c>
      <c r="V3754" s="6">
        <v>21.119133574007222</v>
      </c>
      <c r="W3754" s="6">
        <v>0</v>
      </c>
      <c r="X3754" s="5">
        <v>829</v>
      </c>
      <c r="Y3754" s="5">
        <v>608</v>
      </c>
      <c r="Z3754" s="5">
        <v>37</v>
      </c>
      <c r="AA3754" s="5">
        <v>0</v>
      </c>
      <c r="AB3754" s="5">
        <v>0</v>
      </c>
      <c r="AC3754" s="5">
        <v>0</v>
      </c>
      <c r="AD3754" s="5">
        <v>829</v>
      </c>
      <c r="AE3754" s="5">
        <v>608</v>
      </c>
      <c r="AF3754" s="5">
        <v>37</v>
      </c>
      <c r="AG3754" s="6">
        <v>6.0855263157894735</v>
      </c>
      <c r="AH3754" s="6">
        <v>73.341375150784074</v>
      </c>
      <c r="AI3754" s="6"/>
      <c r="AJ3754" s="6"/>
    </row>
    <row r="3755" spans="1:36" hidden="1" x14ac:dyDescent="0.2">
      <c r="A3755" s="1" t="str">
        <f t="shared" si="58"/>
        <v>MertonChinese</v>
      </c>
      <c r="B3755" s="3" t="s">
        <v>677</v>
      </c>
      <c r="C3755" s="3" t="s">
        <v>678</v>
      </c>
      <c r="D3755" s="3" t="s">
        <v>713</v>
      </c>
      <c r="E3755" s="5">
        <v>2618</v>
      </c>
      <c r="F3755" s="5">
        <v>0</v>
      </c>
      <c r="G3755" s="5">
        <v>15</v>
      </c>
      <c r="H3755" s="5">
        <v>0</v>
      </c>
      <c r="I3755" s="5">
        <v>0</v>
      </c>
      <c r="J3755" s="5">
        <v>0</v>
      </c>
      <c r="K3755" s="5">
        <v>0</v>
      </c>
      <c r="L3755" s="5">
        <v>0</v>
      </c>
      <c r="M3755" s="5">
        <v>403</v>
      </c>
      <c r="N3755" s="5">
        <v>0</v>
      </c>
      <c r="O3755" s="6">
        <v>0</v>
      </c>
      <c r="P3755" s="6">
        <v>0.57295645530939654</v>
      </c>
      <c r="Q3755" s="6">
        <v>0</v>
      </c>
      <c r="R3755" s="6">
        <v>0</v>
      </c>
      <c r="S3755" s="6">
        <v>0</v>
      </c>
      <c r="T3755" s="6">
        <v>0</v>
      </c>
      <c r="U3755" s="6">
        <v>0</v>
      </c>
      <c r="V3755" s="6">
        <v>15.393430099312452</v>
      </c>
      <c r="W3755" s="6">
        <v>0</v>
      </c>
      <c r="X3755" s="5">
        <v>1318</v>
      </c>
      <c r="Y3755" s="5">
        <v>1174</v>
      </c>
      <c r="Z3755" s="5">
        <v>56</v>
      </c>
      <c r="AA3755" s="5">
        <v>0</v>
      </c>
      <c r="AB3755" s="5">
        <v>0</v>
      </c>
      <c r="AC3755" s="5">
        <v>0</v>
      </c>
      <c r="AD3755" s="5">
        <v>1318</v>
      </c>
      <c r="AE3755" s="5">
        <v>1174</v>
      </c>
      <c r="AF3755" s="5">
        <v>56</v>
      </c>
      <c r="AG3755" s="6">
        <v>4.7700170357751279</v>
      </c>
      <c r="AH3755" s="6">
        <v>89.074355083459793</v>
      </c>
      <c r="AI3755" s="6"/>
      <c r="AJ3755" s="6"/>
    </row>
    <row r="3756" spans="1:36" hidden="1" x14ac:dyDescent="0.2">
      <c r="A3756" s="1" t="str">
        <f t="shared" si="58"/>
        <v>MertonAsian Other</v>
      </c>
      <c r="B3756" s="3" t="s">
        <v>677</v>
      </c>
      <c r="C3756" s="3" t="s">
        <v>678</v>
      </c>
      <c r="D3756" s="3" t="s">
        <v>714</v>
      </c>
      <c r="E3756" s="5">
        <v>15866</v>
      </c>
      <c r="F3756" s="5">
        <v>0</v>
      </c>
      <c r="G3756" s="5">
        <v>215</v>
      </c>
      <c r="H3756" s="5">
        <v>0</v>
      </c>
      <c r="I3756" s="5">
        <v>0</v>
      </c>
      <c r="J3756" s="5">
        <v>0</v>
      </c>
      <c r="K3756" s="5">
        <v>0</v>
      </c>
      <c r="L3756" s="5">
        <v>0</v>
      </c>
      <c r="M3756" s="5">
        <v>2495</v>
      </c>
      <c r="N3756" s="5">
        <v>0</v>
      </c>
      <c r="O3756" s="6">
        <v>0</v>
      </c>
      <c r="P3756" s="6">
        <v>1.355098953737552</v>
      </c>
      <c r="Q3756" s="6">
        <v>0</v>
      </c>
      <c r="R3756" s="6">
        <v>0</v>
      </c>
      <c r="S3756" s="6">
        <v>0</v>
      </c>
      <c r="T3756" s="6">
        <v>0</v>
      </c>
      <c r="U3756" s="6">
        <v>0</v>
      </c>
      <c r="V3756" s="6">
        <v>15.725450649186941</v>
      </c>
      <c r="W3756" s="6">
        <v>0</v>
      </c>
      <c r="X3756" s="5">
        <v>6794</v>
      </c>
      <c r="Y3756" s="5">
        <v>5225</v>
      </c>
      <c r="Z3756" s="5">
        <v>303</v>
      </c>
      <c r="AA3756" s="5">
        <v>0</v>
      </c>
      <c r="AB3756" s="5">
        <v>0</v>
      </c>
      <c r="AC3756" s="5">
        <v>0</v>
      </c>
      <c r="AD3756" s="5">
        <v>6794</v>
      </c>
      <c r="AE3756" s="5">
        <v>5225</v>
      </c>
      <c r="AF3756" s="5">
        <v>303</v>
      </c>
      <c r="AG3756" s="6">
        <v>5.7990430622009566</v>
      </c>
      <c r="AH3756" s="6">
        <v>76.906093612010594</v>
      </c>
      <c r="AI3756" s="6"/>
      <c r="AJ3756" s="6"/>
    </row>
    <row r="3757" spans="1:36" hidden="1" x14ac:dyDescent="0.2">
      <c r="A3757" s="1" t="str">
        <f t="shared" si="58"/>
        <v>MertonBlack African</v>
      </c>
      <c r="B3757" s="3" t="s">
        <v>677</v>
      </c>
      <c r="C3757" s="3" t="s">
        <v>678</v>
      </c>
      <c r="D3757" s="3" t="s">
        <v>715</v>
      </c>
      <c r="E3757" s="5">
        <v>10442</v>
      </c>
      <c r="F3757" s="5">
        <v>0</v>
      </c>
      <c r="G3757" s="5">
        <v>548</v>
      </c>
      <c r="H3757" s="5">
        <v>0</v>
      </c>
      <c r="I3757" s="5">
        <v>0</v>
      </c>
      <c r="J3757" s="5">
        <v>0</v>
      </c>
      <c r="K3757" s="5">
        <v>0</v>
      </c>
      <c r="L3757" s="5">
        <v>0</v>
      </c>
      <c r="M3757" s="5">
        <v>1628</v>
      </c>
      <c r="N3757" s="5">
        <v>0</v>
      </c>
      <c r="O3757" s="6">
        <v>0</v>
      </c>
      <c r="P3757" s="6">
        <v>5.2480367745642598</v>
      </c>
      <c r="Q3757" s="6">
        <v>0</v>
      </c>
      <c r="R3757" s="6">
        <v>0</v>
      </c>
      <c r="S3757" s="6">
        <v>0</v>
      </c>
      <c r="T3757" s="6">
        <v>0</v>
      </c>
      <c r="U3757" s="6">
        <v>0</v>
      </c>
      <c r="V3757" s="6">
        <v>15.590882972610611</v>
      </c>
      <c r="W3757" s="6">
        <v>0</v>
      </c>
      <c r="X3757" s="5">
        <v>3939</v>
      </c>
      <c r="Y3757" s="5">
        <v>3412</v>
      </c>
      <c r="Z3757" s="5">
        <v>338</v>
      </c>
      <c r="AA3757" s="5">
        <v>0</v>
      </c>
      <c r="AB3757" s="5">
        <v>0</v>
      </c>
      <c r="AC3757" s="5">
        <v>0</v>
      </c>
      <c r="AD3757" s="5">
        <v>3939</v>
      </c>
      <c r="AE3757" s="5">
        <v>3412</v>
      </c>
      <c r="AF3757" s="5">
        <v>338</v>
      </c>
      <c r="AG3757" s="6">
        <v>9.9062133645955459</v>
      </c>
      <c r="AH3757" s="6">
        <v>86.620969789286619</v>
      </c>
      <c r="AI3757" s="6"/>
      <c r="AJ3757" s="6"/>
    </row>
    <row r="3758" spans="1:36" hidden="1" x14ac:dyDescent="0.2">
      <c r="A3758" s="1" t="str">
        <f t="shared" si="58"/>
        <v>MertonBlack Caribbean</v>
      </c>
      <c r="B3758" s="3" t="s">
        <v>677</v>
      </c>
      <c r="C3758" s="3" t="s">
        <v>678</v>
      </c>
      <c r="D3758" s="3" t="s">
        <v>716</v>
      </c>
      <c r="E3758" s="5">
        <v>8126</v>
      </c>
      <c r="F3758" s="5">
        <v>0</v>
      </c>
      <c r="G3758" s="5">
        <v>196</v>
      </c>
      <c r="H3758" s="5">
        <v>0</v>
      </c>
      <c r="I3758" s="5">
        <v>0</v>
      </c>
      <c r="J3758" s="5">
        <v>0</v>
      </c>
      <c r="K3758" s="5">
        <v>0</v>
      </c>
      <c r="L3758" s="5">
        <v>0</v>
      </c>
      <c r="M3758" s="5">
        <v>958</v>
      </c>
      <c r="N3758" s="5">
        <v>0</v>
      </c>
      <c r="O3758" s="6">
        <v>0</v>
      </c>
      <c r="P3758" s="6">
        <v>2.4120108294363769</v>
      </c>
      <c r="Q3758" s="6">
        <v>0</v>
      </c>
      <c r="R3758" s="6">
        <v>0</v>
      </c>
      <c r="S3758" s="6">
        <v>0</v>
      </c>
      <c r="T3758" s="6">
        <v>0</v>
      </c>
      <c r="U3758" s="6">
        <v>0</v>
      </c>
      <c r="V3758" s="6">
        <v>11.789318237755353</v>
      </c>
      <c r="W3758" s="6">
        <v>0</v>
      </c>
      <c r="X3758" s="5">
        <v>2938</v>
      </c>
      <c r="Y3758" s="5">
        <v>2616</v>
      </c>
      <c r="Z3758" s="5">
        <v>271</v>
      </c>
      <c r="AA3758" s="5">
        <v>0</v>
      </c>
      <c r="AB3758" s="5">
        <v>0</v>
      </c>
      <c r="AC3758" s="5">
        <v>0</v>
      </c>
      <c r="AD3758" s="5">
        <v>2938</v>
      </c>
      <c r="AE3758" s="5">
        <v>2616</v>
      </c>
      <c r="AF3758" s="5">
        <v>271</v>
      </c>
      <c r="AG3758" s="6">
        <v>10.359327217125383</v>
      </c>
      <c r="AH3758" s="6">
        <v>89.040163376446557</v>
      </c>
      <c r="AI3758" s="6"/>
      <c r="AJ3758" s="6"/>
    </row>
    <row r="3759" spans="1:36" hidden="1" x14ac:dyDescent="0.2">
      <c r="A3759" s="1" t="str">
        <f t="shared" si="58"/>
        <v>MertonBlack Other</v>
      </c>
      <c r="B3759" s="3" t="s">
        <v>677</v>
      </c>
      <c r="C3759" s="3" t="s">
        <v>678</v>
      </c>
      <c r="D3759" s="3" t="s">
        <v>717</v>
      </c>
      <c r="E3759" s="5">
        <v>2243</v>
      </c>
      <c r="F3759" s="5">
        <v>0</v>
      </c>
      <c r="G3759" s="5">
        <v>84</v>
      </c>
      <c r="H3759" s="5">
        <v>0</v>
      </c>
      <c r="I3759" s="5">
        <v>0</v>
      </c>
      <c r="J3759" s="5">
        <v>0</v>
      </c>
      <c r="K3759" s="5">
        <v>0</v>
      </c>
      <c r="L3759" s="5">
        <v>0</v>
      </c>
      <c r="M3759" s="5">
        <v>345</v>
      </c>
      <c r="N3759" s="5">
        <v>0</v>
      </c>
      <c r="O3759" s="6">
        <v>0</v>
      </c>
      <c r="P3759" s="6">
        <v>3.7449843958983506</v>
      </c>
      <c r="Q3759" s="6">
        <v>0</v>
      </c>
      <c r="R3759" s="6">
        <v>0</v>
      </c>
      <c r="S3759" s="6">
        <v>0</v>
      </c>
      <c r="T3759" s="6">
        <v>0</v>
      </c>
      <c r="U3759" s="6">
        <v>0</v>
      </c>
      <c r="V3759" s="6">
        <v>15.381185911725368</v>
      </c>
      <c r="W3759" s="6">
        <v>0</v>
      </c>
      <c r="X3759" s="5">
        <v>743</v>
      </c>
      <c r="Y3759" s="5">
        <v>638</v>
      </c>
      <c r="Z3759" s="5">
        <v>73</v>
      </c>
      <c r="AA3759" s="5">
        <v>0</v>
      </c>
      <c r="AB3759" s="5">
        <v>0</v>
      </c>
      <c r="AC3759" s="5">
        <v>0</v>
      </c>
      <c r="AD3759" s="5">
        <v>743</v>
      </c>
      <c r="AE3759" s="5">
        <v>638</v>
      </c>
      <c r="AF3759" s="5">
        <v>73</v>
      </c>
      <c r="AG3759" s="6">
        <v>11.442006269592477</v>
      </c>
      <c r="AH3759" s="6">
        <v>85.868102288021532</v>
      </c>
      <c r="AI3759" s="6"/>
      <c r="AJ3759" s="6"/>
    </row>
    <row r="3760" spans="1:36" hidden="1" x14ac:dyDescent="0.2">
      <c r="A3760" s="1" t="str">
        <f t="shared" si="58"/>
        <v>MertonArab</v>
      </c>
      <c r="B3760" s="3" t="s">
        <v>677</v>
      </c>
      <c r="C3760" s="3" t="s">
        <v>678</v>
      </c>
      <c r="D3760" s="3" t="s">
        <v>699</v>
      </c>
      <c r="E3760" s="5">
        <v>1413</v>
      </c>
      <c r="F3760" s="5">
        <v>0</v>
      </c>
      <c r="G3760" s="5">
        <v>13</v>
      </c>
      <c r="H3760" s="5">
        <v>0</v>
      </c>
      <c r="I3760" s="5">
        <v>0</v>
      </c>
      <c r="J3760" s="5">
        <v>0</v>
      </c>
      <c r="K3760" s="5">
        <v>0</v>
      </c>
      <c r="L3760" s="5">
        <v>0</v>
      </c>
      <c r="M3760" s="5">
        <v>206</v>
      </c>
      <c r="N3760" s="5">
        <v>0</v>
      </c>
      <c r="O3760" s="6">
        <v>0</v>
      </c>
      <c r="P3760" s="6">
        <v>0.92002830856334039</v>
      </c>
      <c r="Q3760" s="6">
        <v>0</v>
      </c>
      <c r="R3760" s="6">
        <v>0</v>
      </c>
      <c r="S3760" s="6">
        <v>0</v>
      </c>
      <c r="T3760" s="6">
        <v>0</v>
      </c>
      <c r="U3760" s="6">
        <v>0</v>
      </c>
      <c r="V3760" s="6">
        <v>14.578910120311393</v>
      </c>
      <c r="W3760" s="6">
        <v>0</v>
      </c>
      <c r="X3760" s="5">
        <v>630</v>
      </c>
      <c r="Y3760" s="5">
        <v>457</v>
      </c>
      <c r="Z3760" s="5">
        <v>40</v>
      </c>
      <c r="AA3760" s="5">
        <v>0</v>
      </c>
      <c r="AB3760" s="5">
        <v>0</v>
      </c>
      <c r="AC3760" s="5">
        <v>0</v>
      </c>
      <c r="AD3760" s="5">
        <v>630</v>
      </c>
      <c r="AE3760" s="5">
        <v>457</v>
      </c>
      <c r="AF3760" s="5">
        <v>40</v>
      </c>
      <c r="AG3760" s="6">
        <v>8.7527352297592991</v>
      </c>
      <c r="AH3760" s="6">
        <v>72.539682539682545</v>
      </c>
      <c r="AI3760" s="6"/>
      <c r="AJ3760" s="6"/>
    </row>
    <row r="3761" spans="1:36" hidden="1" x14ac:dyDescent="0.2">
      <c r="A3761" s="1" t="str">
        <f t="shared" si="58"/>
        <v>MertonOther</v>
      </c>
      <c r="B3761" s="3" t="s">
        <v>677</v>
      </c>
      <c r="C3761" s="3" t="s">
        <v>678</v>
      </c>
      <c r="D3761" s="3" t="s">
        <v>718</v>
      </c>
      <c r="E3761" s="5">
        <v>2386</v>
      </c>
      <c r="F3761" s="5">
        <v>0</v>
      </c>
      <c r="G3761" s="5">
        <v>31</v>
      </c>
      <c r="H3761" s="5">
        <v>0</v>
      </c>
      <c r="I3761" s="5">
        <v>0</v>
      </c>
      <c r="J3761" s="5">
        <v>0</v>
      </c>
      <c r="K3761" s="5">
        <v>0</v>
      </c>
      <c r="L3761" s="5">
        <v>0</v>
      </c>
      <c r="M3761" s="5">
        <v>368</v>
      </c>
      <c r="N3761" s="5">
        <v>0</v>
      </c>
      <c r="O3761" s="6">
        <v>0</v>
      </c>
      <c r="P3761" s="6">
        <v>1.2992455993294216</v>
      </c>
      <c r="Q3761" s="6">
        <v>0</v>
      </c>
      <c r="R3761" s="6">
        <v>0</v>
      </c>
      <c r="S3761" s="6">
        <v>0</v>
      </c>
      <c r="T3761" s="6">
        <v>0</v>
      </c>
      <c r="U3761" s="6">
        <v>0</v>
      </c>
      <c r="V3761" s="6">
        <v>15.423302598491199</v>
      </c>
      <c r="W3761" s="6">
        <v>0</v>
      </c>
      <c r="X3761" s="5">
        <v>1130</v>
      </c>
      <c r="Y3761" s="5">
        <v>928</v>
      </c>
      <c r="Z3761" s="5">
        <v>60</v>
      </c>
      <c r="AA3761" s="5">
        <v>0</v>
      </c>
      <c r="AB3761" s="5">
        <v>0</v>
      </c>
      <c r="AC3761" s="5">
        <v>0</v>
      </c>
      <c r="AD3761" s="5">
        <v>1130</v>
      </c>
      <c r="AE3761" s="5">
        <v>928</v>
      </c>
      <c r="AF3761" s="5">
        <v>60</v>
      </c>
      <c r="AG3761" s="6">
        <v>6.4655172413793105</v>
      </c>
      <c r="AH3761" s="6">
        <v>82.123893805309734</v>
      </c>
      <c r="AI3761" s="6"/>
      <c r="AJ3761" s="6"/>
    </row>
    <row r="3762" spans="1:36" x14ac:dyDescent="0.2">
      <c r="A3762" s="1" t="str">
        <f t="shared" si="58"/>
        <v>Mid DevonAll people</v>
      </c>
      <c r="B3762" s="3" t="s">
        <v>207</v>
      </c>
      <c r="C3762" s="3" t="s">
        <v>208</v>
      </c>
      <c r="D3762" s="3" t="s">
        <v>700</v>
      </c>
      <c r="E3762" s="5">
        <v>77750</v>
      </c>
      <c r="F3762" s="5">
        <v>0</v>
      </c>
      <c r="G3762" s="5">
        <v>0</v>
      </c>
      <c r="H3762" s="5">
        <v>0</v>
      </c>
      <c r="I3762" s="5">
        <v>0</v>
      </c>
      <c r="J3762" s="5">
        <v>1972</v>
      </c>
      <c r="K3762" s="5">
        <v>26011</v>
      </c>
      <c r="L3762" s="5">
        <v>2079</v>
      </c>
      <c r="M3762" s="5">
        <v>0</v>
      </c>
      <c r="N3762" s="5">
        <v>0</v>
      </c>
      <c r="O3762" s="6">
        <v>0</v>
      </c>
      <c r="P3762" s="6">
        <v>0</v>
      </c>
      <c r="Q3762" s="6">
        <v>0</v>
      </c>
      <c r="R3762" s="6">
        <v>0</v>
      </c>
      <c r="S3762" s="6">
        <v>2.5363344051446943</v>
      </c>
      <c r="T3762" s="6">
        <v>33.454662379421222</v>
      </c>
      <c r="U3762" s="6">
        <v>2.6739549839228296</v>
      </c>
      <c r="V3762" s="6">
        <v>0</v>
      </c>
      <c r="W3762" s="6">
        <v>0</v>
      </c>
      <c r="X3762" s="5">
        <v>23445</v>
      </c>
      <c r="Y3762" s="5">
        <v>20914</v>
      </c>
      <c r="Z3762" s="5">
        <v>720</v>
      </c>
      <c r="AA3762" s="5">
        <v>0</v>
      </c>
      <c r="AB3762" s="5">
        <v>0</v>
      </c>
      <c r="AC3762" s="5">
        <v>0</v>
      </c>
      <c r="AD3762" s="5">
        <v>23445</v>
      </c>
      <c r="AE3762" s="5">
        <v>20914</v>
      </c>
      <c r="AF3762" s="5">
        <v>720</v>
      </c>
      <c r="AG3762" s="6">
        <v>3.442669981830353</v>
      </c>
      <c r="AH3762" s="6">
        <v>89.204521219876312</v>
      </c>
      <c r="AI3762" s="3"/>
      <c r="AJ3762" s="3"/>
    </row>
    <row r="3763" spans="1:36" hidden="1" x14ac:dyDescent="0.2">
      <c r="A3763" s="1" t="str">
        <f t="shared" si="58"/>
        <v>Mid DevonWhite British</v>
      </c>
      <c r="B3763" s="3" t="s">
        <v>207</v>
      </c>
      <c r="C3763" s="3" t="s">
        <v>208</v>
      </c>
      <c r="D3763" s="3" t="s">
        <v>701</v>
      </c>
      <c r="E3763" s="5">
        <v>74554</v>
      </c>
      <c r="F3763" s="5">
        <v>0</v>
      </c>
      <c r="G3763" s="5">
        <v>0</v>
      </c>
      <c r="H3763" s="5">
        <v>0</v>
      </c>
      <c r="I3763" s="5">
        <v>0</v>
      </c>
      <c r="J3763" s="5">
        <v>1882</v>
      </c>
      <c r="K3763" s="5">
        <v>25186</v>
      </c>
      <c r="L3763" s="5">
        <v>1881</v>
      </c>
      <c r="M3763" s="5">
        <v>0</v>
      </c>
      <c r="N3763" s="5">
        <v>0</v>
      </c>
      <c r="O3763" s="6">
        <v>0</v>
      </c>
      <c r="P3763" s="6">
        <v>0</v>
      </c>
      <c r="Q3763" s="6">
        <v>0</v>
      </c>
      <c r="R3763" s="6">
        <v>0</v>
      </c>
      <c r="S3763" s="6">
        <v>2.5243447702336561</v>
      </c>
      <c r="T3763" s="6">
        <v>33.782224964455295</v>
      </c>
      <c r="U3763" s="6">
        <v>2.5230034605789093</v>
      </c>
      <c r="V3763" s="6">
        <v>0</v>
      </c>
      <c r="W3763" s="6">
        <v>0</v>
      </c>
      <c r="X3763" s="5">
        <v>22134</v>
      </c>
      <c r="Y3763" s="5">
        <v>19776</v>
      </c>
      <c r="Z3763" s="5">
        <v>675</v>
      </c>
      <c r="AA3763" s="5">
        <v>0</v>
      </c>
      <c r="AB3763" s="5">
        <v>0</v>
      </c>
      <c r="AC3763" s="5">
        <v>0</v>
      </c>
      <c r="AD3763" s="5">
        <v>22134</v>
      </c>
      <c r="AE3763" s="5">
        <v>19776</v>
      </c>
      <c r="AF3763" s="5">
        <v>675</v>
      </c>
      <c r="AG3763" s="6">
        <v>3.4132281553398056</v>
      </c>
      <c r="AH3763" s="6">
        <v>89.346706424505285</v>
      </c>
      <c r="AI3763" s="3"/>
      <c r="AJ3763" s="3"/>
    </row>
    <row r="3764" spans="1:36" hidden="1" x14ac:dyDescent="0.2">
      <c r="A3764" s="1" t="str">
        <f t="shared" si="58"/>
        <v>Mid DevonMinorities - all other than White British</v>
      </c>
      <c r="B3764" s="3" t="s">
        <v>207</v>
      </c>
      <c r="C3764" s="3" t="s">
        <v>208</v>
      </c>
      <c r="D3764" s="3" t="s">
        <v>702</v>
      </c>
      <c r="E3764" s="5">
        <v>3196</v>
      </c>
      <c r="F3764" s="5">
        <v>0</v>
      </c>
      <c r="G3764" s="5">
        <v>0</v>
      </c>
      <c r="H3764" s="5">
        <v>0</v>
      </c>
      <c r="I3764" s="5">
        <v>0</v>
      </c>
      <c r="J3764" s="5">
        <v>90</v>
      </c>
      <c r="K3764" s="5">
        <v>825</v>
      </c>
      <c r="L3764" s="5">
        <v>198</v>
      </c>
      <c r="M3764" s="5">
        <v>0</v>
      </c>
      <c r="N3764" s="5">
        <v>0</v>
      </c>
      <c r="O3764" s="6">
        <v>0</v>
      </c>
      <c r="P3764" s="6">
        <v>0</v>
      </c>
      <c r="Q3764" s="6">
        <v>0</v>
      </c>
      <c r="R3764" s="6">
        <v>0</v>
      </c>
      <c r="S3764" s="6">
        <v>2.816020025031289</v>
      </c>
      <c r="T3764" s="6">
        <v>25.813516896120149</v>
      </c>
      <c r="U3764" s="6">
        <v>6.1952440550688364</v>
      </c>
      <c r="V3764" s="6">
        <v>0</v>
      </c>
      <c r="W3764" s="6">
        <v>0</v>
      </c>
      <c r="X3764" s="5">
        <v>1311</v>
      </c>
      <c r="Y3764" s="5">
        <v>1138</v>
      </c>
      <c r="Z3764" s="5">
        <v>45</v>
      </c>
      <c r="AA3764" s="5">
        <v>0</v>
      </c>
      <c r="AB3764" s="5">
        <v>0</v>
      </c>
      <c r="AC3764" s="5">
        <v>0</v>
      </c>
      <c r="AD3764" s="5">
        <v>1311</v>
      </c>
      <c r="AE3764" s="5">
        <v>1138</v>
      </c>
      <c r="AF3764" s="5">
        <v>45</v>
      </c>
      <c r="AG3764" s="6">
        <v>3.9543057996485063</v>
      </c>
      <c r="AH3764" s="6">
        <v>86.803966437833708</v>
      </c>
      <c r="AI3764" s="3"/>
      <c r="AJ3764" s="3"/>
    </row>
    <row r="3765" spans="1:36" hidden="1" x14ac:dyDescent="0.2">
      <c r="A3765" s="1" t="str">
        <f t="shared" si="58"/>
        <v>Mid DevonWhite Irish</v>
      </c>
      <c r="B3765" s="3" t="s">
        <v>207</v>
      </c>
      <c r="C3765" s="3" t="s">
        <v>208</v>
      </c>
      <c r="D3765" s="3" t="s">
        <v>703</v>
      </c>
      <c r="E3765" s="5">
        <v>278</v>
      </c>
      <c r="F3765" s="5">
        <v>0</v>
      </c>
      <c r="G3765" s="5">
        <v>0</v>
      </c>
      <c r="H3765" s="5">
        <v>0</v>
      </c>
      <c r="I3765" s="5">
        <v>0</v>
      </c>
      <c r="J3765" s="5">
        <v>7</v>
      </c>
      <c r="K3765" s="5">
        <v>100</v>
      </c>
      <c r="L3765" s="5">
        <v>14</v>
      </c>
      <c r="M3765" s="5">
        <v>0</v>
      </c>
      <c r="N3765" s="5">
        <v>0</v>
      </c>
      <c r="O3765" s="6">
        <v>0</v>
      </c>
      <c r="P3765" s="6">
        <v>0</v>
      </c>
      <c r="Q3765" s="6">
        <v>0</v>
      </c>
      <c r="R3765" s="6">
        <v>0</v>
      </c>
      <c r="S3765" s="6">
        <v>2.5179856115107913</v>
      </c>
      <c r="T3765" s="6">
        <v>35.97122302158273</v>
      </c>
      <c r="U3765" s="6">
        <v>5.0359712230215825</v>
      </c>
      <c r="V3765" s="6">
        <v>0</v>
      </c>
      <c r="W3765" s="6">
        <v>0</v>
      </c>
      <c r="X3765" s="5">
        <v>73</v>
      </c>
      <c r="Y3765" s="5">
        <v>64</v>
      </c>
      <c r="Z3765" s="5">
        <v>5</v>
      </c>
      <c r="AA3765" s="5">
        <v>0</v>
      </c>
      <c r="AB3765" s="5">
        <v>0</v>
      </c>
      <c r="AC3765" s="5">
        <v>0</v>
      </c>
      <c r="AD3765" s="5">
        <v>73</v>
      </c>
      <c r="AE3765" s="5">
        <v>64</v>
      </c>
      <c r="AF3765" s="5">
        <v>5</v>
      </c>
      <c r="AG3765" s="6">
        <v>7.8125</v>
      </c>
      <c r="AH3765" s="6">
        <v>87.671232876712324</v>
      </c>
      <c r="AI3765" s="3"/>
      <c r="AJ3765" s="3"/>
    </row>
    <row r="3766" spans="1:36" hidden="1" x14ac:dyDescent="0.2">
      <c r="A3766" s="1" t="str">
        <f t="shared" si="58"/>
        <v>Mid DevonWhite Gyspy or Irish Traveller</v>
      </c>
      <c r="B3766" s="3" t="s">
        <v>207</v>
      </c>
      <c r="C3766" s="3" t="s">
        <v>208</v>
      </c>
      <c r="D3766" s="3" t="s">
        <v>704</v>
      </c>
      <c r="E3766" s="5">
        <v>88</v>
      </c>
      <c r="F3766" s="5">
        <v>0</v>
      </c>
      <c r="G3766" s="5">
        <v>0</v>
      </c>
      <c r="H3766" s="5">
        <v>0</v>
      </c>
      <c r="I3766" s="5">
        <v>0</v>
      </c>
      <c r="J3766" s="5">
        <v>0</v>
      </c>
      <c r="K3766" s="5">
        <v>28</v>
      </c>
      <c r="L3766" s="5">
        <v>6</v>
      </c>
      <c r="M3766" s="5">
        <v>0</v>
      </c>
      <c r="N3766" s="5">
        <v>0</v>
      </c>
      <c r="O3766" s="6">
        <v>0</v>
      </c>
      <c r="P3766" s="6">
        <v>0</v>
      </c>
      <c r="Q3766" s="6">
        <v>0</v>
      </c>
      <c r="R3766" s="6">
        <v>0</v>
      </c>
      <c r="S3766" s="6">
        <v>0</v>
      </c>
      <c r="T3766" s="6">
        <v>31.818181818181817</v>
      </c>
      <c r="U3766" s="6">
        <v>6.8181818181818183</v>
      </c>
      <c r="V3766" s="6">
        <v>0</v>
      </c>
      <c r="W3766" s="6">
        <v>0</v>
      </c>
      <c r="X3766" s="5">
        <v>30</v>
      </c>
      <c r="Y3766" s="5">
        <v>20</v>
      </c>
      <c r="Z3766" s="5">
        <v>0</v>
      </c>
      <c r="AA3766" s="5">
        <v>0</v>
      </c>
      <c r="AB3766" s="5">
        <v>0</v>
      </c>
      <c r="AC3766" s="5">
        <v>0</v>
      </c>
      <c r="AD3766" s="5">
        <v>30</v>
      </c>
      <c r="AE3766" s="5">
        <v>20</v>
      </c>
      <c r="AF3766" s="5">
        <v>0</v>
      </c>
      <c r="AG3766" s="6">
        <v>0</v>
      </c>
      <c r="AH3766" s="6">
        <v>66.666666666666671</v>
      </c>
      <c r="AI3766" s="3"/>
      <c r="AJ3766" s="3"/>
    </row>
    <row r="3767" spans="1:36" hidden="1" x14ac:dyDescent="0.2">
      <c r="A3767" s="1" t="str">
        <f t="shared" si="58"/>
        <v>Mid DevonWhite Other</v>
      </c>
      <c r="B3767" s="3" t="s">
        <v>207</v>
      </c>
      <c r="C3767" s="3" t="s">
        <v>208</v>
      </c>
      <c r="D3767" s="3" t="s">
        <v>705</v>
      </c>
      <c r="E3767" s="5">
        <v>1776</v>
      </c>
      <c r="F3767" s="5">
        <v>0</v>
      </c>
      <c r="G3767" s="5">
        <v>0</v>
      </c>
      <c r="H3767" s="5">
        <v>0</v>
      </c>
      <c r="I3767" s="5">
        <v>0</v>
      </c>
      <c r="J3767" s="5">
        <v>55</v>
      </c>
      <c r="K3767" s="5">
        <v>392</v>
      </c>
      <c r="L3767" s="5">
        <v>125</v>
      </c>
      <c r="M3767" s="5">
        <v>0</v>
      </c>
      <c r="N3767" s="5">
        <v>0</v>
      </c>
      <c r="O3767" s="6">
        <v>0</v>
      </c>
      <c r="P3767" s="6">
        <v>0</v>
      </c>
      <c r="Q3767" s="6">
        <v>0</v>
      </c>
      <c r="R3767" s="6">
        <v>0</v>
      </c>
      <c r="S3767" s="6">
        <v>3.0968468468468466</v>
      </c>
      <c r="T3767" s="6">
        <v>22.072072072072071</v>
      </c>
      <c r="U3767" s="6">
        <v>7.038288288288288</v>
      </c>
      <c r="V3767" s="6">
        <v>0</v>
      </c>
      <c r="W3767" s="6">
        <v>0</v>
      </c>
      <c r="X3767" s="5">
        <v>839</v>
      </c>
      <c r="Y3767" s="5">
        <v>755</v>
      </c>
      <c r="Z3767" s="5">
        <v>25</v>
      </c>
      <c r="AA3767" s="5">
        <v>0</v>
      </c>
      <c r="AB3767" s="5">
        <v>0</v>
      </c>
      <c r="AC3767" s="5">
        <v>0</v>
      </c>
      <c r="AD3767" s="5">
        <v>839</v>
      </c>
      <c r="AE3767" s="5">
        <v>755</v>
      </c>
      <c r="AF3767" s="5">
        <v>25</v>
      </c>
      <c r="AG3767" s="6">
        <v>3.3112582781456954</v>
      </c>
      <c r="AH3767" s="6">
        <v>89.988081048867699</v>
      </c>
      <c r="AI3767" s="3"/>
      <c r="AJ3767" s="3"/>
    </row>
    <row r="3768" spans="1:36" hidden="1" x14ac:dyDescent="0.2">
      <c r="A3768" s="1" t="str">
        <f t="shared" si="58"/>
        <v>Mid DevonMixed White and Black Caribbean</v>
      </c>
      <c r="B3768" s="3" t="s">
        <v>207</v>
      </c>
      <c r="C3768" s="3" t="s">
        <v>208</v>
      </c>
      <c r="D3768" s="3" t="s">
        <v>706</v>
      </c>
      <c r="E3768" s="5">
        <v>132</v>
      </c>
      <c r="F3768" s="5">
        <v>0</v>
      </c>
      <c r="G3768" s="5">
        <v>0</v>
      </c>
      <c r="H3768" s="5">
        <v>0</v>
      </c>
      <c r="I3768" s="5">
        <v>0</v>
      </c>
      <c r="J3768" s="5">
        <v>3</v>
      </c>
      <c r="K3768" s="5">
        <v>48</v>
      </c>
      <c r="L3768" s="5">
        <v>7</v>
      </c>
      <c r="M3768" s="5">
        <v>0</v>
      </c>
      <c r="N3768" s="5">
        <v>0</v>
      </c>
      <c r="O3768" s="6">
        <v>0</v>
      </c>
      <c r="P3768" s="6">
        <v>0</v>
      </c>
      <c r="Q3768" s="6">
        <v>0</v>
      </c>
      <c r="R3768" s="6">
        <v>0</v>
      </c>
      <c r="S3768" s="6">
        <v>2.2727272727272729</v>
      </c>
      <c r="T3768" s="6">
        <v>36.363636363636367</v>
      </c>
      <c r="U3768" s="6">
        <v>5.3030303030303028</v>
      </c>
      <c r="V3768" s="6">
        <v>0</v>
      </c>
      <c r="W3768" s="6">
        <v>0</v>
      </c>
      <c r="X3768" s="5">
        <v>38</v>
      </c>
      <c r="Y3768" s="5">
        <v>28</v>
      </c>
      <c r="Z3768" s="5">
        <v>0</v>
      </c>
      <c r="AA3768" s="5">
        <v>0</v>
      </c>
      <c r="AB3768" s="5">
        <v>0</v>
      </c>
      <c r="AC3768" s="5">
        <v>0</v>
      </c>
      <c r="AD3768" s="5">
        <v>38</v>
      </c>
      <c r="AE3768" s="5">
        <v>28</v>
      </c>
      <c r="AF3768" s="5">
        <v>0</v>
      </c>
      <c r="AG3768" s="6">
        <v>0</v>
      </c>
      <c r="AH3768" s="6">
        <v>73.684210526315795</v>
      </c>
      <c r="AI3768" s="3"/>
      <c r="AJ3768" s="3"/>
    </row>
    <row r="3769" spans="1:36" hidden="1" x14ac:dyDescent="0.2">
      <c r="A3769" s="1" t="str">
        <f t="shared" si="58"/>
        <v>Mid DevonMixed White and Black African</v>
      </c>
      <c r="B3769" s="3" t="s">
        <v>207</v>
      </c>
      <c r="C3769" s="3" t="s">
        <v>208</v>
      </c>
      <c r="D3769" s="3" t="s">
        <v>707</v>
      </c>
      <c r="E3769" s="5">
        <v>69</v>
      </c>
      <c r="F3769" s="5">
        <v>0</v>
      </c>
      <c r="G3769" s="5">
        <v>0</v>
      </c>
      <c r="H3769" s="5">
        <v>0</v>
      </c>
      <c r="I3769" s="5">
        <v>0</v>
      </c>
      <c r="J3769" s="5">
        <v>3</v>
      </c>
      <c r="K3769" s="5">
        <v>19</v>
      </c>
      <c r="L3769" s="5">
        <v>2</v>
      </c>
      <c r="M3769" s="5">
        <v>0</v>
      </c>
      <c r="N3769" s="5">
        <v>0</v>
      </c>
      <c r="O3769" s="6">
        <v>0</v>
      </c>
      <c r="P3769" s="6">
        <v>0</v>
      </c>
      <c r="Q3769" s="6">
        <v>0</v>
      </c>
      <c r="R3769" s="6">
        <v>0</v>
      </c>
      <c r="S3769" s="6">
        <v>4.3478260869565215</v>
      </c>
      <c r="T3769" s="6">
        <v>27.536231884057973</v>
      </c>
      <c r="U3769" s="6">
        <v>2.8985507246376812</v>
      </c>
      <c r="V3769" s="6">
        <v>0</v>
      </c>
      <c r="W3769" s="6">
        <v>0</v>
      </c>
      <c r="X3769" s="5">
        <v>12</v>
      </c>
      <c r="Y3769" s="5">
        <v>9</v>
      </c>
      <c r="Z3769" s="5">
        <v>3</v>
      </c>
      <c r="AA3769" s="5">
        <v>0</v>
      </c>
      <c r="AB3769" s="5">
        <v>0</v>
      </c>
      <c r="AC3769" s="5">
        <v>0</v>
      </c>
      <c r="AD3769" s="5">
        <v>12</v>
      </c>
      <c r="AE3769" s="5">
        <v>9</v>
      </c>
      <c r="AF3769" s="5">
        <v>3</v>
      </c>
      <c r="AG3769" s="6">
        <v>33.333333333333336</v>
      </c>
      <c r="AH3769" s="6">
        <v>75</v>
      </c>
      <c r="AI3769" s="3"/>
      <c r="AJ3769" s="3"/>
    </row>
    <row r="3770" spans="1:36" hidden="1" x14ac:dyDescent="0.2">
      <c r="A3770" s="1" t="str">
        <f t="shared" si="58"/>
        <v>Mid DevonMixed White and Asian</v>
      </c>
      <c r="B3770" s="3" t="s">
        <v>207</v>
      </c>
      <c r="C3770" s="3" t="s">
        <v>208</v>
      </c>
      <c r="D3770" s="3" t="s">
        <v>708</v>
      </c>
      <c r="E3770" s="5">
        <v>169</v>
      </c>
      <c r="F3770" s="5">
        <v>0</v>
      </c>
      <c r="G3770" s="5">
        <v>0</v>
      </c>
      <c r="H3770" s="5">
        <v>0</v>
      </c>
      <c r="I3770" s="5">
        <v>0</v>
      </c>
      <c r="J3770" s="5">
        <v>7</v>
      </c>
      <c r="K3770" s="5">
        <v>78</v>
      </c>
      <c r="L3770" s="5">
        <v>5</v>
      </c>
      <c r="M3770" s="5">
        <v>0</v>
      </c>
      <c r="N3770" s="5">
        <v>0</v>
      </c>
      <c r="O3770" s="6">
        <v>0</v>
      </c>
      <c r="P3770" s="6">
        <v>0</v>
      </c>
      <c r="Q3770" s="6">
        <v>0</v>
      </c>
      <c r="R3770" s="6">
        <v>0</v>
      </c>
      <c r="S3770" s="6">
        <v>4.1420118343195265</v>
      </c>
      <c r="T3770" s="6">
        <v>46.153846153846153</v>
      </c>
      <c r="U3770" s="6">
        <v>2.9585798816568047</v>
      </c>
      <c r="V3770" s="6">
        <v>0</v>
      </c>
      <c r="W3770" s="6">
        <v>0</v>
      </c>
      <c r="X3770" s="5">
        <v>37</v>
      </c>
      <c r="Y3770" s="5">
        <v>29</v>
      </c>
      <c r="Z3770" s="5">
        <v>0</v>
      </c>
      <c r="AA3770" s="5">
        <v>0</v>
      </c>
      <c r="AB3770" s="5">
        <v>0</v>
      </c>
      <c r="AC3770" s="5">
        <v>0</v>
      </c>
      <c r="AD3770" s="5">
        <v>37</v>
      </c>
      <c r="AE3770" s="5">
        <v>29</v>
      </c>
      <c r="AF3770" s="5">
        <v>0</v>
      </c>
      <c r="AG3770" s="6">
        <v>0</v>
      </c>
      <c r="AH3770" s="6">
        <v>78.378378378378372</v>
      </c>
      <c r="AI3770" s="3"/>
      <c r="AJ3770" s="3"/>
    </row>
    <row r="3771" spans="1:36" hidden="1" x14ac:dyDescent="0.2">
      <c r="A3771" s="1" t="str">
        <f t="shared" si="58"/>
        <v>Mid DevonMixed Other</v>
      </c>
      <c r="B3771" s="3" t="s">
        <v>207</v>
      </c>
      <c r="C3771" s="3" t="s">
        <v>208</v>
      </c>
      <c r="D3771" s="3" t="s">
        <v>709</v>
      </c>
      <c r="E3771" s="5">
        <v>114</v>
      </c>
      <c r="F3771" s="5">
        <v>0</v>
      </c>
      <c r="G3771" s="5">
        <v>0</v>
      </c>
      <c r="H3771" s="5">
        <v>0</v>
      </c>
      <c r="I3771" s="5">
        <v>0</v>
      </c>
      <c r="J3771" s="5">
        <v>4</v>
      </c>
      <c r="K3771" s="5">
        <v>44</v>
      </c>
      <c r="L3771" s="5">
        <v>3</v>
      </c>
      <c r="M3771" s="5">
        <v>0</v>
      </c>
      <c r="N3771" s="5">
        <v>0</v>
      </c>
      <c r="O3771" s="6">
        <v>0</v>
      </c>
      <c r="P3771" s="6">
        <v>0</v>
      </c>
      <c r="Q3771" s="6">
        <v>0</v>
      </c>
      <c r="R3771" s="6">
        <v>0</v>
      </c>
      <c r="S3771" s="6">
        <v>3.5087719298245612</v>
      </c>
      <c r="T3771" s="6">
        <v>38.596491228070178</v>
      </c>
      <c r="U3771" s="6">
        <v>2.6315789473684212</v>
      </c>
      <c r="V3771" s="6">
        <v>0</v>
      </c>
      <c r="W3771" s="6">
        <v>0</v>
      </c>
      <c r="X3771" s="5">
        <v>39</v>
      </c>
      <c r="Y3771" s="5">
        <v>31</v>
      </c>
      <c r="Z3771" s="5">
        <v>2</v>
      </c>
      <c r="AA3771" s="5">
        <v>0</v>
      </c>
      <c r="AB3771" s="5">
        <v>0</v>
      </c>
      <c r="AC3771" s="5">
        <v>0</v>
      </c>
      <c r="AD3771" s="5">
        <v>39</v>
      </c>
      <c r="AE3771" s="5">
        <v>31</v>
      </c>
      <c r="AF3771" s="5">
        <v>2</v>
      </c>
      <c r="AG3771" s="6">
        <v>6.4516129032258061</v>
      </c>
      <c r="AH3771" s="6">
        <v>79.487179487179489</v>
      </c>
      <c r="AI3771" s="3"/>
      <c r="AJ3771" s="3"/>
    </row>
    <row r="3772" spans="1:36" hidden="1" x14ac:dyDescent="0.2">
      <c r="A3772" s="1" t="str">
        <f t="shared" si="58"/>
        <v>Mid DevonIndian</v>
      </c>
      <c r="B3772" s="3" t="s">
        <v>207</v>
      </c>
      <c r="C3772" s="3" t="s">
        <v>208</v>
      </c>
      <c r="D3772" s="3" t="s">
        <v>710</v>
      </c>
      <c r="E3772" s="5">
        <v>116</v>
      </c>
      <c r="F3772" s="5">
        <v>0</v>
      </c>
      <c r="G3772" s="5">
        <v>0</v>
      </c>
      <c r="H3772" s="5">
        <v>0</v>
      </c>
      <c r="I3772" s="5">
        <v>0</v>
      </c>
      <c r="J3772" s="5">
        <v>2</v>
      </c>
      <c r="K3772" s="5">
        <v>28</v>
      </c>
      <c r="L3772" s="5">
        <v>7</v>
      </c>
      <c r="M3772" s="5">
        <v>0</v>
      </c>
      <c r="N3772" s="5">
        <v>0</v>
      </c>
      <c r="O3772" s="6">
        <v>0</v>
      </c>
      <c r="P3772" s="6">
        <v>0</v>
      </c>
      <c r="Q3772" s="6">
        <v>0</v>
      </c>
      <c r="R3772" s="6">
        <v>0</v>
      </c>
      <c r="S3772" s="6">
        <v>1.7241379310344827</v>
      </c>
      <c r="T3772" s="6">
        <v>24.137931034482758</v>
      </c>
      <c r="U3772" s="6">
        <v>6.0344827586206895</v>
      </c>
      <c r="V3772" s="6">
        <v>0</v>
      </c>
      <c r="W3772" s="6">
        <v>0</v>
      </c>
      <c r="X3772" s="5">
        <v>62</v>
      </c>
      <c r="Y3772" s="5">
        <v>54</v>
      </c>
      <c r="Z3772" s="5">
        <v>1</v>
      </c>
      <c r="AA3772" s="5">
        <v>0</v>
      </c>
      <c r="AB3772" s="5">
        <v>0</v>
      </c>
      <c r="AC3772" s="5">
        <v>0</v>
      </c>
      <c r="AD3772" s="5">
        <v>62</v>
      </c>
      <c r="AE3772" s="5">
        <v>54</v>
      </c>
      <c r="AF3772" s="5">
        <v>1</v>
      </c>
      <c r="AG3772" s="6">
        <v>1.8518518518518519</v>
      </c>
      <c r="AH3772" s="6">
        <v>87.096774193548384</v>
      </c>
      <c r="AI3772" s="3"/>
      <c r="AJ3772" s="3"/>
    </row>
    <row r="3773" spans="1:36" hidden="1" x14ac:dyDescent="0.2">
      <c r="A3773" s="1" t="str">
        <f t="shared" si="58"/>
        <v>Mid DevonPakistani</v>
      </c>
      <c r="B3773" s="3" t="s">
        <v>207</v>
      </c>
      <c r="C3773" s="3" t="s">
        <v>208</v>
      </c>
      <c r="D3773" s="3" t="s">
        <v>711</v>
      </c>
      <c r="E3773" s="5">
        <v>7</v>
      </c>
      <c r="F3773" s="5">
        <v>0</v>
      </c>
      <c r="G3773" s="5">
        <v>0</v>
      </c>
      <c r="H3773" s="5">
        <v>0</v>
      </c>
      <c r="I3773" s="5">
        <v>0</v>
      </c>
      <c r="J3773" s="5">
        <v>0</v>
      </c>
      <c r="K3773" s="5">
        <v>4</v>
      </c>
      <c r="L3773" s="5">
        <v>0</v>
      </c>
      <c r="M3773" s="5">
        <v>0</v>
      </c>
      <c r="N3773" s="5">
        <v>0</v>
      </c>
      <c r="O3773" s="6">
        <v>0</v>
      </c>
      <c r="P3773" s="6">
        <v>0</v>
      </c>
      <c r="Q3773" s="6">
        <v>0</v>
      </c>
      <c r="R3773" s="6">
        <v>0</v>
      </c>
      <c r="S3773" s="6">
        <v>0</v>
      </c>
      <c r="T3773" s="6">
        <v>57.142857142857146</v>
      </c>
      <c r="U3773" s="6">
        <v>0</v>
      </c>
      <c r="V3773" s="6">
        <v>0</v>
      </c>
      <c r="W3773" s="6">
        <v>0</v>
      </c>
      <c r="X3773" s="5">
        <v>0</v>
      </c>
      <c r="Y3773" s="5">
        <v>0</v>
      </c>
      <c r="Z3773" s="5">
        <v>0</v>
      </c>
      <c r="AA3773" s="5">
        <v>0</v>
      </c>
      <c r="AB3773" s="5">
        <v>0</v>
      </c>
      <c r="AC3773" s="5">
        <v>0</v>
      </c>
      <c r="AD3773" s="5">
        <v>0</v>
      </c>
      <c r="AE3773" s="5">
        <v>0</v>
      </c>
      <c r="AF3773" s="5">
        <v>0</v>
      </c>
      <c r="AG3773" s="6"/>
      <c r="AH3773" s="6"/>
      <c r="AI3773" s="3"/>
      <c r="AJ3773" s="3"/>
    </row>
    <row r="3774" spans="1:36" hidden="1" x14ac:dyDescent="0.2">
      <c r="A3774" s="1" t="str">
        <f t="shared" si="58"/>
        <v>Mid DevonBangladeshi</v>
      </c>
      <c r="B3774" s="3" t="s">
        <v>207</v>
      </c>
      <c r="C3774" s="3" t="s">
        <v>208</v>
      </c>
      <c r="D3774" s="3" t="s">
        <v>712</v>
      </c>
      <c r="E3774" s="5">
        <v>18</v>
      </c>
      <c r="F3774" s="5">
        <v>0</v>
      </c>
      <c r="G3774" s="5">
        <v>0</v>
      </c>
      <c r="H3774" s="5">
        <v>0</v>
      </c>
      <c r="I3774" s="5">
        <v>0</v>
      </c>
      <c r="J3774" s="5">
        <v>0</v>
      </c>
      <c r="K3774" s="5">
        <v>6</v>
      </c>
      <c r="L3774" s="5">
        <v>4</v>
      </c>
      <c r="M3774" s="5">
        <v>0</v>
      </c>
      <c r="N3774" s="5">
        <v>0</v>
      </c>
      <c r="O3774" s="6">
        <v>0</v>
      </c>
      <c r="P3774" s="6">
        <v>0</v>
      </c>
      <c r="Q3774" s="6">
        <v>0</v>
      </c>
      <c r="R3774" s="6">
        <v>0</v>
      </c>
      <c r="S3774" s="6">
        <v>0</v>
      </c>
      <c r="T3774" s="6">
        <v>33.333333333333336</v>
      </c>
      <c r="U3774" s="6">
        <v>22.222222222222221</v>
      </c>
      <c r="V3774" s="6">
        <v>0</v>
      </c>
      <c r="W3774" s="6">
        <v>0</v>
      </c>
      <c r="X3774" s="5">
        <v>6</v>
      </c>
      <c r="Y3774" s="5">
        <v>4</v>
      </c>
      <c r="Z3774" s="5">
        <v>0</v>
      </c>
      <c r="AA3774" s="5">
        <v>0</v>
      </c>
      <c r="AB3774" s="5">
        <v>0</v>
      </c>
      <c r="AC3774" s="5">
        <v>0</v>
      </c>
      <c r="AD3774" s="5">
        <v>6</v>
      </c>
      <c r="AE3774" s="5">
        <v>4</v>
      </c>
      <c r="AF3774" s="5">
        <v>0</v>
      </c>
      <c r="AG3774" s="6">
        <v>0</v>
      </c>
      <c r="AH3774" s="6">
        <v>66.666666666666671</v>
      </c>
      <c r="AI3774" s="3"/>
      <c r="AJ3774" s="3"/>
    </row>
    <row r="3775" spans="1:36" hidden="1" x14ac:dyDescent="0.2">
      <c r="A3775" s="1" t="str">
        <f t="shared" si="58"/>
        <v>Mid DevonChinese</v>
      </c>
      <c r="B3775" s="3" t="s">
        <v>207</v>
      </c>
      <c r="C3775" s="3" t="s">
        <v>208</v>
      </c>
      <c r="D3775" s="3" t="s">
        <v>713</v>
      </c>
      <c r="E3775" s="5">
        <v>167</v>
      </c>
      <c r="F3775" s="5">
        <v>0</v>
      </c>
      <c r="G3775" s="5">
        <v>0</v>
      </c>
      <c r="H3775" s="5">
        <v>0</v>
      </c>
      <c r="I3775" s="5">
        <v>0</v>
      </c>
      <c r="J3775" s="5">
        <v>3</v>
      </c>
      <c r="K3775" s="5">
        <v>25</v>
      </c>
      <c r="L3775" s="5">
        <v>9</v>
      </c>
      <c r="M3775" s="5">
        <v>0</v>
      </c>
      <c r="N3775" s="5">
        <v>0</v>
      </c>
      <c r="O3775" s="6">
        <v>0</v>
      </c>
      <c r="P3775" s="6">
        <v>0</v>
      </c>
      <c r="Q3775" s="6">
        <v>0</v>
      </c>
      <c r="R3775" s="6">
        <v>0</v>
      </c>
      <c r="S3775" s="6">
        <v>1.7964071856287425</v>
      </c>
      <c r="T3775" s="6">
        <v>14.970059880239521</v>
      </c>
      <c r="U3775" s="6">
        <v>5.3892215568862278</v>
      </c>
      <c r="V3775" s="6">
        <v>0</v>
      </c>
      <c r="W3775" s="6">
        <v>0</v>
      </c>
      <c r="X3775" s="5">
        <v>42</v>
      </c>
      <c r="Y3775" s="5">
        <v>36</v>
      </c>
      <c r="Z3775" s="5">
        <v>3</v>
      </c>
      <c r="AA3775" s="5">
        <v>0</v>
      </c>
      <c r="AB3775" s="5">
        <v>0</v>
      </c>
      <c r="AC3775" s="5">
        <v>0</v>
      </c>
      <c r="AD3775" s="5">
        <v>42</v>
      </c>
      <c r="AE3775" s="5">
        <v>36</v>
      </c>
      <c r="AF3775" s="5">
        <v>3</v>
      </c>
      <c r="AG3775" s="6">
        <v>8.3333333333333339</v>
      </c>
      <c r="AH3775" s="6">
        <v>85.714285714285708</v>
      </c>
      <c r="AI3775" s="3"/>
      <c r="AJ3775" s="3"/>
    </row>
    <row r="3776" spans="1:36" hidden="1" x14ac:dyDescent="0.2">
      <c r="A3776" s="1" t="str">
        <f t="shared" si="58"/>
        <v>Mid DevonAsian Other</v>
      </c>
      <c r="B3776" s="3" t="s">
        <v>207</v>
      </c>
      <c r="C3776" s="3" t="s">
        <v>208</v>
      </c>
      <c r="D3776" s="3" t="s">
        <v>714</v>
      </c>
      <c r="E3776" s="5">
        <v>120</v>
      </c>
      <c r="F3776" s="5">
        <v>0</v>
      </c>
      <c r="G3776" s="5">
        <v>0</v>
      </c>
      <c r="H3776" s="5">
        <v>0</v>
      </c>
      <c r="I3776" s="5">
        <v>0</v>
      </c>
      <c r="J3776" s="5">
        <v>4</v>
      </c>
      <c r="K3776" s="5">
        <v>26</v>
      </c>
      <c r="L3776" s="5">
        <v>7</v>
      </c>
      <c r="M3776" s="5">
        <v>0</v>
      </c>
      <c r="N3776" s="5">
        <v>0</v>
      </c>
      <c r="O3776" s="6">
        <v>0</v>
      </c>
      <c r="P3776" s="6">
        <v>0</v>
      </c>
      <c r="Q3776" s="6">
        <v>0</v>
      </c>
      <c r="R3776" s="6">
        <v>0</v>
      </c>
      <c r="S3776" s="6">
        <v>3.3333333333333335</v>
      </c>
      <c r="T3776" s="6">
        <v>21.666666666666668</v>
      </c>
      <c r="U3776" s="6">
        <v>5.833333333333333</v>
      </c>
      <c r="V3776" s="6">
        <v>0</v>
      </c>
      <c r="W3776" s="6">
        <v>0</v>
      </c>
      <c r="X3776" s="5">
        <v>57</v>
      </c>
      <c r="Y3776" s="5">
        <v>46</v>
      </c>
      <c r="Z3776" s="5">
        <v>1</v>
      </c>
      <c r="AA3776" s="5">
        <v>0</v>
      </c>
      <c r="AB3776" s="5">
        <v>0</v>
      </c>
      <c r="AC3776" s="5">
        <v>0</v>
      </c>
      <c r="AD3776" s="5">
        <v>57</v>
      </c>
      <c r="AE3776" s="5">
        <v>46</v>
      </c>
      <c r="AF3776" s="5">
        <v>1</v>
      </c>
      <c r="AG3776" s="6">
        <v>2.1739130434782608</v>
      </c>
      <c r="AH3776" s="6">
        <v>80.701754385964918</v>
      </c>
      <c r="AI3776" s="3"/>
      <c r="AJ3776" s="3"/>
    </row>
    <row r="3777" spans="1:36" hidden="1" x14ac:dyDescent="0.2">
      <c r="A3777" s="1" t="str">
        <f t="shared" si="58"/>
        <v>Mid DevonBlack African</v>
      </c>
      <c r="B3777" s="3" t="s">
        <v>207</v>
      </c>
      <c r="C3777" s="3" t="s">
        <v>208</v>
      </c>
      <c r="D3777" s="3" t="s">
        <v>715</v>
      </c>
      <c r="E3777" s="5">
        <v>64</v>
      </c>
      <c r="F3777" s="5">
        <v>0</v>
      </c>
      <c r="G3777" s="5">
        <v>0</v>
      </c>
      <c r="H3777" s="5">
        <v>0</v>
      </c>
      <c r="I3777" s="5">
        <v>0</v>
      </c>
      <c r="J3777" s="5">
        <v>0</v>
      </c>
      <c r="K3777" s="5">
        <v>14</v>
      </c>
      <c r="L3777" s="5">
        <v>4</v>
      </c>
      <c r="M3777" s="5">
        <v>0</v>
      </c>
      <c r="N3777" s="5">
        <v>0</v>
      </c>
      <c r="O3777" s="6">
        <v>0</v>
      </c>
      <c r="P3777" s="6">
        <v>0</v>
      </c>
      <c r="Q3777" s="6">
        <v>0</v>
      </c>
      <c r="R3777" s="6">
        <v>0</v>
      </c>
      <c r="S3777" s="6">
        <v>0</v>
      </c>
      <c r="T3777" s="6">
        <v>21.875</v>
      </c>
      <c r="U3777" s="6">
        <v>6.25</v>
      </c>
      <c r="V3777" s="6">
        <v>0</v>
      </c>
      <c r="W3777" s="6">
        <v>0</v>
      </c>
      <c r="X3777" s="5">
        <v>36</v>
      </c>
      <c r="Y3777" s="5">
        <v>31</v>
      </c>
      <c r="Z3777" s="5">
        <v>3</v>
      </c>
      <c r="AA3777" s="5">
        <v>0</v>
      </c>
      <c r="AB3777" s="5">
        <v>0</v>
      </c>
      <c r="AC3777" s="5">
        <v>0</v>
      </c>
      <c r="AD3777" s="5">
        <v>36</v>
      </c>
      <c r="AE3777" s="5">
        <v>31</v>
      </c>
      <c r="AF3777" s="5">
        <v>3</v>
      </c>
      <c r="AG3777" s="6">
        <v>9.67741935483871</v>
      </c>
      <c r="AH3777" s="6">
        <v>86.111111111111114</v>
      </c>
      <c r="AI3777" s="3"/>
      <c r="AJ3777" s="3"/>
    </row>
    <row r="3778" spans="1:36" hidden="1" x14ac:dyDescent="0.2">
      <c r="A3778" s="1" t="str">
        <f t="shared" ref="A3778:A3841" si="59">C3778&amp;D3778</f>
        <v>Mid DevonBlack Caribbean</v>
      </c>
      <c r="B3778" s="3" t="s">
        <v>207</v>
      </c>
      <c r="C3778" s="3" t="s">
        <v>208</v>
      </c>
      <c r="D3778" s="3" t="s">
        <v>716</v>
      </c>
      <c r="E3778" s="5">
        <v>17</v>
      </c>
      <c r="F3778" s="5">
        <v>0</v>
      </c>
      <c r="G3778" s="5">
        <v>0</v>
      </c>
      <c r="H3778" s="5">
        <v>0</v>
      </c>
      <c r="I3778" s="5">
        <v>0</v>
      </c>
      <c r="J3778" s="5">
        <v>0</v>
      </c>
      <c r="K3778" s="5">
        <v>3</v>
      </c>
      <c r="L3778" s="5">
        <v>0</v>
      </c>
      <c r="M3778" s="5">
        <v>0</v>
      </c>
      <c r="N3778" s="5">
        <v>0</v>
      </c>
      <c r="O3778" s="6">
        <v>0</v>
      </c>
      <c r="P3778" s="6">
        <v>0</v>
      </c>
      <c r="Q3778" s="6">
        <v>0</v>
      </c>
      <c r="R3778" s="6">
        <v>0</v>
      </c>
      <c r="S3778" s="6">
        <v>0</v>
      </c>
      <c r="T3778" s="6">
        <v>17.647058823529413</v>
      </c>
      <c r="U3778" s="6">
        <v>0</v>
      </c>
      <c r="V3778" s="6">
        <v>0</v>
      </c>
      <c r="W3778" s="6">
        <v>0</v>
      </c>
      <c r="X3778" s="5">
        <v>9</v>
      </c>
      <c r="Y3778" s="5">
        <v>9</v>
      </c>
      <c r="Z3778" s="5">
        <v>1</v>
      </c>
      <c r="AA3778" s="5">
        <v>0</v>
      </c>
      <c r="AB3778" s="5">
        <v>0</v>
      </c>
      <c r="AC3778" s="5">
        <v>0</v>
      </c>
      <c r="AD3778" s="5">
        <v>9</v>
      </c>
      <c r="AE3778" s="5">
        <v>9</v>
      </c>
      <c r="AF3778" s="5">
        <v>1</v>
      </c>
      <c r="AG3778" s="6">
        <v>11.111111111111111</v>
      </c>
      <c r="AH3778" s="6">
        <v>100</v>
      </c>
      <c r="AI3778" s="3"/>
      <c r="AJ3778" s="3"/>
    </row>
    <row r="3779" spans="1:36" hidden="1" x14ac:dyDescent="0.2">
      <c r="A3779" s="1" t="str">
        <f t="shared" si="59"/>
        <v>Mid DevonBlack Other</v>
      </c>
      <c r="B3779" s="3" t="s">
        <v>207</v>
      </c>
      <c r="C3779" s="3" t="s">
        <v>208</v>
      </c>
      <c r="D3779" s="3" t="s">
        <v>717</v>
      </c>
      <c r="E3779" s="5">
        <v>13</v>
      </c>
      <c r="F3779" s="5">
        <v>0</v>
      </c>
      <c r="G3779" s="5">
        <v>0</v>
      </c>
      <c r="H3779" s="5">
        <v>0</v>
      </c>
      <c r="I3779" s="5">
        <v>0</v>
      </c>
      <c r="J3779" s="5">
        <v>1</v>
      </c>
      <c r="K3779" s="5">
        <v>1</v>
      </c>
      <c r="L3779" s="5">
        <v>2</v>
      </c>
      <c r="M3779" s="5">
        <v>0</v>
      </c>
      <c r="N3779" s="5">
        <v>0</v>
      </c>
      <c r="O3779" s="6">
        <v>0</v>
      </c>
      <c r="P3779" s="6">
        <v>0</v>
      </c>
      <c r="Q3779" s="6">
        <v>0</v>
      </c>
      <c r="R3779" s="6">
        <v>0</v>
      </c>
      <c r="S3779" s="6">
        <v>7.6923076923076925</v>
      </c>
      <c r="T3779" s="6">
        <v>7.6923076923076925</v>
      </c>
      <c r="U3779" s="6">
        <v>15.384615384615385</v>
      </c>
      <c r="V3779" s="6">
        <v>0</v>
      </c>
      <c r="W3779" s="6">
        <v>0</v>
      </c>
      <c r="X3779" s="5">
        <v>7</v>
      </c>
      <c r="Y3779" s="5">
        <v>6</v>
      </c>
      <c r="Z3779" s="5">
        <v>0</v>
      </c>
      <c r="AA3779" s="5">
        <v>0</v>
      </c>
      <c r="AB3779" s="5">
        <v>0</v>
      </c>
      <c r="AC3779" s="5">
        <v>0</v>
      </c>
      <c r="AD3779" s="5">
        <v>7</v>
      </c>
      <c r="AE3779" s="5">
        <v>6</v>
      </c>
      <c r="AF3779" s="5">
        <v>0</v>
      </c>
      <c r="AG3779" s="6">
        <v>0</v>
      </c>
      <c r="AH3779" s="6">
        <v>85.714285714285708</v>
      </c>
      <c r="AI3779" s="3"/>
      <c r="AJ3779" s="3"/>
    </row>
    <row r="3780" spans="1:36" hidden="1" x14ac:dyDescent="0.2">
      <c r="A3780" s="1" t="str">
        <f t="shared" si="59"/>
        <v>Mid DevonArab</v>
      </c>
      <c r="B3780" s="3" t="s">
        <v>207</v>
      </c>
      <c r="C3780" s="3" t="s">
        <v>208</v>
      </c>
      <c r="D3780" s="3" t="s">
        <v>699</v>
      </c>
      <c r="E3780" s="5">
        <v>4</v>
      </c>
      <c r="F3780" s="5">
        <v>0</v>
      </c>
      <c r="G3780" s="5">
        <v>0</v>
      </c>
      <c r="H3780" s="5">
        <v>0</v>
      </c>
      <c r="I3780" s="5">
        <v>0</v>
      </c>
      <c r="J3780" s="5">
        <v>0</v>
      </c>
      <c r="K3780" s="5">
        <v>1</v>
      </c>
      <c r="L3780" s="5">
        <v>0</v>
      </c>
      <c r="M3780" s="5">
        <v>0</v>
      </c>
      <c r="N3780" s="5">
        <v>0</v>
      </c>
      <c r="O3780" s="6">
        <v>0</v>
      </c>
      <c r="P3780" s="6">
        <v>0</v>
      </c>
      <c r="Q3780" s="6">
        <v>0</v>
      </c>
      <c r="R3780" s="6">
        <v>0</v>
      </c>
      <c r="S3780" s="6">
        <v>0</v>
      </c>
      <c r="T3780" s="6">
        <v>25</v>
      </c>
      <c r="U3780" s="6">
        <v>0</v>
      </c>
      <c r="V3780" s="6">
        <v>0</v>
      </c>
      <c r="W3780" s="6">
        <v>0</v>
      </c>
      <c r="X3780" s="5">
        <v>3</v>
      </c>
      <c r="Y3780" s="5">
        <v>2</v>
      </c>
      <c r="Z3780" s="5">
        <v>0</v>
      </c>
      <c r="AA3780" s="5">
        <v>0</v>
      </c>
      <c r="AB3780" s="5">
        <v>0</v>
      </c>
      <c r="AC3780" s="5">
        <v>0</v>
      </c>
      <c r="AD3780" s="5">
        <v>3</v>
      </c>
      <c r="AE3780" s="5">
        <v>2</v>
      </c>
      <c r="AF3780" s="5">
        <v>0</v>
      </c>
      <c r="AG3780" s="6">
        <v>0</v>
      </c>
      <c r="AH3780" s="6">
        <v>66.666666666666671</v>
      </c>
      <c r="AI3780" s="3"/>
      <c r="AJ3780" s="3"/>
    </row>
    <row r="3781" spans="1:36" hidden="1" x14ac:dyDescent="0.2">
      <c r="A3781" s="1" t="str">
        <f t="shared" si="59"/>
        <v>Mid DevonOther</v>
      </c>
      <c r="B3781" s="3" t="s">
        <v>207</v>
      </c>
      <c r="C3781" s="3" t="s">
        <v>208</v>
      </c>
      <c r="D3781" s="3" t="s">
        <v>718</v>
      </c>
      <c r="E3781" s="5">
        <v>44</v>
      </c>
      <c r="F3781" s="5">
        <v>0</v>
      </c>
      <c r="G3781" s="5">
        <v>0</v>
      </c>
      <c r="H3781" s="5">
        <v>0</v>
      </c>
      <c r="I3781" s="5">
        <v>0</v>
      </c>
      <c r="J3781" s="5">
        <v>1</v>
      </c>
      <c r="K3781" s="5">
        <v>8</v>
      </c>
      <c r="L3781" s="5">
        <v>3</v>
      </c>
      <c r="M3781" s="5">
        <v>0</v>
      </c>
      <c r="N3781" s="5">
        <v>0</v>
      </c>
      <c r="O3781" s="6">
        <v>0</v>
      </c>
      <c r="P3781" s="6">
        <v>0</v>
      </c>
      <c r="Q3781" s="6">
        <v>0</v>
      </c>
      <c r="R3781" s="6">
        <v>0</v>
      </c>
      <c r="S3781" s="6">
        <v>2.2727272727272729</v>
      </c>
      <c r="T3781" s="6">
        <v>18.181818181818183</v>
      </c>
      <c r="U3781" s="6">
        <v>6.8181818181818183</v>
      </c>
      <c r="V3781" s="6">
        <v>0</v>
      </c>
      <c r="W3781" s="6">
        <v>0</v>
      </c>
      <c r="X3781" s="5">
        <v>21</v>
      </c>
      <c r="Y3781" s="5">
        <v>14</v>
      </c>
      <c r="Z3781" s="5">
        <v>1</v>
      </c>
      <c r="AA3781" s="5">
        <v>0</v>
      </c>
      <c r="AB3781" s="5">
        <v>0</v>
      </c>
      <c r="AC3781" s="5">
        <v>0</v>
      </c>
      <c r="AD3781" s="5">
        <v>21</v>
      </c>
      <c r="AE3781" s="5">
        <v>14</v>
      </c>
      <c r="AF3781" s="5">
        <v>1</v>
      </c>
      <c r="AG3781" s="6">
        <v>7.1428571428571432</v>
      </c>
      <c r="AH3781" s="6">
        <v>66.666666666666671</v>
      </c>
      <c r="AI3781" s="3"/>
      <c r="AJ3781" s="3"/>
    </row>
    <row r="3782" spans="1:36" x14ac:dyDescent="0.2">
      <c r="A3782" s="1" t="str">
        <f t="shared" si="59"/>
        <v>Mid SuffolkAll people</v>
      </c>
      <c r="B3782" s="3" t="s">
        <v>493</v>
      </c>
      <c r="C3782" s="3" t="s">
        <v>494</v>
      </c>
      <c r="D3782" s="3" t="s">
        <v>700</v>
      </c>
      <c r="E3782" s="5">
        <v>96731</v>
      </c>
      <c r="F3782" s="5">
        <v>0</v>
      </c>
      <c r="G3782" s="5">
        <v>0</v>
      </c>
      <c r="H3782" s="5">
        <v>0</v>
      </c>
      <c r="I3782" s="5">
        <v>0</v>
      </c>
      <c r="J3782" s="5">
        <v>1632</v>
      </c>
      <c r="K3782" s="5">
        <v>25842</v>
      </c>
      <c r="L3782" s="5">
        <v>0</v>
      </c>
      <c r="M3782" s="5">
        <v>0</v>
      </c>
      <c r="N3782" s="5">
        <v>0</v>
      </c>
      <c r="O3782" s="6">
        <v>0</v>
      </c>
      <c r="P3782" s="6">
        <v>0</v>
      </c>
      <c r="Q3782" s="6">
        <v>0</v>
      </c>
      <c r="R3782" s="6">
        <v>0</v>
      </c>
      <c r="S3782" s="6">
        <v>1.6871530326369002</v>
      </c>
      <c r="T3782" s="6">
        <v>26.715323939585033</v>
      </c>
      <c r="U3782" s="6">
        <v>0</v>
      </c>
      <c r="V3782" s="6">
        <v>0</v>
      </c>
      <c r="W3782" s="6">
        <v>0</v>
      </c>
      <c r="X3782" s="5">
        <v>29339</v>
      </c>
      <c r="Y3782" s="5">
        <v>26377</v>
      </c>
      <c r="Z3782" s="5">
        <v>829</v>
      </c>
      <c r="AA3782" s="5">
        <v>0</v>
      </c>
      <c r="AB3782" s="5">
        <v>0</v>
      </c>
      <c r="AC3782" s="5">
        <v>0</v>
      </c>
      <c r="AD3782" s="5">
        <v>29339</v>
      </c>
      <c r="AE3782" s="5">
        <v>26377</v>
      </c>
      <c r="AF3782" s="5">
        <v>829</v>
      </c>
      <c r="AG3782" s="6">
        <v>3.1428896387003831</v>
      </c>
      <c r="AH3782" s="6">
        <v>89.904223047820309</v>
      </c>
      <c r="AI3782" s="3"/>
      <c r="AJ3782" s="3"/>
    </row>
    <row r="3783" spans="1:36" hidden="1" x14ac:dyDescent="0.2">
      <c r="A3783" s="1" t="str">
        <f t="shared" si="59"/>
        <v>Mid SuffolkWhite British</v>
      </c>
      <c r="B3783" s="3" t="s">
        <v>493</v>
      </c>
      <c r="C3783" s="3" t="s">
        <v>494</v>
      </c>
      <c r="D3783" s="3" t="s">
        <v>701</v>
      </c>
      <c r="E3783" s="5">
        <v>92747</v>
      </c>
      <c r="F3783" s="5">
        <v>0</v>
      </c>
      <c r="G3783" s="5">
        <v>0</v>
      </c>
      <c r="H3783" s="5">
        <v>0</v>
      </c>
      <c r="I3783" s="5">
        <v>0</v>
      </c>
      <c r="J3783" s="5">
        <v>1558</v>
      </c>
      <c r="K3783" s="5">
        <v>25058</v>
      </c>
      <c r="L3783" s="5">
        <v>0</v>
      </c>
      <c r="M3783" s="5">
        <v>0</v>
      </c>
      <c r="N3783" s="5">
        <v>0</v>
      </c>
      <c r="O3783" s="6">
        <v>0</v>
      </c>
      <c r="P3783" s="6">
        <v>0</v>
      </c>
      <c r="Q3783" s="6">
        <v>0</v>
      </c>
      <c r="R3783" s="6">
        <v>0</v>
      </c>
      <c r="S3783" s="6">
        <v>1.679838700982242</v>
      </c>
      <c r="T3783" s="6">
        <v>27.017585474462784</v>
      </c>
      <c r="U3783" s="6">
        <v>0</v>
      </c>
      <c r="V3783" s="6">
        <v>0</v>
      </c>
      <c r="W3783" s="6">
        <v>0</v>
      </c>
      <c r="X3783" s="5">
        <v>27698</v>
      </c>
      <c r="Y3783" s="5">
        <v>24957</v>
      </c>
      <c r="Z3783" s="5">
        <v>765</v>
      </c>
      <c r="AA3783" s="5">
        <v>0</v>
      </c>
      <c r="AB3783" s="5">
        <v>0</v>
      </c>
      <c r="AC3783" s="5">
        <v>0</v>
      </c>
      <c r="AD3783" s="5">
        <v>27698</v>
      </c>
      <c r="AE3783" s="5">
        <v>24957</v>
      </c>
      <c r="AF3783" s="5">
        <v>765</v>
      </c>
      <c r="AG3783" s="6">
        <v>3.0652722683014786</v>
      </c>
      <c r="AH3783" s="6">
        <v>90.103978626615643</v>
      </c>
      <c r="AI3783" s="3"/>
      <c r="AJ3783" s="3"/>
    </row>
    <row r="3784" spans="1:36" hidden="1" x14ac:dyDescent="0.2">
      <c r="A3784" s="1" t="str">
        <f t="shared" si="59"/>
        <v>Mid SuffolkMinorities - all other than White British</v>
      </c>
      <c r="B3784" s="3" t="s">
        <v>493</v>
      </c>
      <c r="C3784" s="3" t="s">
        <v>494</v>
      </c>
      <c r="D3784" s="3" t="s">
        <v>702</v>
      </c>
      <c r="E3784" s="5">
        <v>3984</v>
      </c>
      <c r="F3784" s="5">
        <v>0</v>
      </c>
      <c r="G3784" s="5">
        <v>0</v>
      </c>
      <c r="H3784" s="5">
        <v>0</v>
      </c>
      <c r="I3784" s="5">
        <v>0</v>
      </c>
      <c r="J3784" s="5">
        <v>74</v>
      </c>
      <c r="K3784" s="5">
        <v>784</v>
      </c>
      <c r="L3784" s="5">
        <v>0</v>
      </c>
      <c r="M3784" s="5">
        <v>0</v>
      </c>
      <c r="N3784" s="5">
        <v>0</v>
      </c>
      <c r="O3784" s="6">
        <v>0</v>
      </c>
      <c r="P3784" s="6">
        <v>0</v>
      </c>
      <c r="Q3784" s="6">
        <v>0</v>
      </c>
      <c r="R3784" s="6">
        <v>0</v>
      </c>
      <c r="S3784" s="6">
        <v>1.857429718875502</v>
      </c>
      <c r="T3784" s="6">
        <v>19.678714859437751</v>
      </c>
      <c r="U3784" s="6">
        <v>0</v>
      </c>
      <c r="V3784" s="6">
        <v>0</v>
      </c>
      <c r="W3784" s="6">
        <v>0</v>
      </c>
      <c r="X3784" s="5">
        <v>1641</v>
      </c>
      <c r="Y3784" s="5">
        <v>1420</v>
      </c>
      <c r="Z3784" s="5">
        <v>64</v>
      </c>
      <c r="AA3784" s="5">
        <v>0</v>
      </c>
      <c r="AB3784" s="5">
        <v>0</v>
      </c>
      <c r="AC3784" s="5">
        <v>0</v>
      </c>
      <c r="AD3784" s="5">
        <v>1641</v>
      </c>
      <c r="AE3784" s="5">
        <v>1420</v>
      </c>
      <c r="AF3784" s="5">
        <v>64</v>
      </c>
      <c r="AG3784" s="6">
        <v>4.507042253521127</v>
      </c>
      <c r="AH3784" s="6">
        <v>86.532602071907377</v>
      </c>
      <c r="AI3784" s="3"/>
      <c r="AJ3784" s="3"/>
    </row>
    <row r="3785" spans="1:36" hidden="1" x14ac:dyDescent="0.2">
      <c r="A3785" s="1" t="str">
        <f t="shared" si="59"/>
        <v>Mid SuffolkWhite Irish</v>
      </c>
      <c r="B3785" s="3" t="s">
        <v>493</v>
      </c>
      <c r="C3785" s="3" t="s">
        <v>494</v>
      </c>
      <c r="D3785" s="3" t="s">
        <v>703</v>
      </c>
      <c r="E3785" s="5">
        <v>345</v>
      </c>
      <c r="F3785" s="5">
        <v>0</v>
      </c>
      <c r="G3785" s="5">
        <v>0</v>
      </c>
      <c r="H3785" s="5">
        <v>0</v>
      </c>
      <c r="I3785" s="5">
        <v>0</v>
      </c>
      <c r="J3785" s="5">
        <v>7</v>
      </c>
      <c r="K3785" s="5">
        <v>88</v>
      </c>
      <c r="L3785" s="5">
        <v>0</v>
      </c>
      <c r="M3785" s="5">
        <v>0</v>
      </c>
      <c r="N3785" s="5">
        <v>0</v>
      </c>
      <c r="O3785" s="6">
        <v>0</v>
      </c>
      <c r="P3785" s="6">
        <v>0</v>
      </c>
      <c r="Q3785" s="6">
        <v>0</v>
      </c>
      <c r="R3785" s="6">
        <v>0</v>
      </c>
      <c r="S3785" s="6">
        <v>2.0289855072463769</v>
      </c>
      <c r="T3785" s="6">
        <v>25.507246376811594</v>
      </c>
      <c r="U3785" s="6">
        <v>0</v>
      </c>
      <c r="V3785" s="6">
        <v>0</v>
      </c>
      <c r="W3785" s="6">
        <v>0</v>
      </c>
      <c r="X3785" s="5">
        <v>113</v>
      </c>
      <c r="Y3785" s="5">
        <v>101</v>
      </c>
      <c r="Z3785" s="5">
        <v>5</v>
      </c>
      <c r="AA3785" s="5">
        <v>0</v>
      </c>
      <c r="AB3785" s="5">
        <v>0</v>
      </c>
      <c r="AC3785" s="5">
        <v>0</v>
      </c>
      <c r="AD3785" s="5">
        <v>113</v>
      </c>
      <c r="AE3785" s="5">
        <v>101</v>
      </c>
      <c r="AF3785" s="5">
        <v>5</v>
      </c>
      <c r="AG3785" s="6">
        <v>4.9504950495049505</v>
      </c>
      <c r="AH3785" s="6">
        <v>89.380530973451329</v>
      </c>
      <c r="AI3785" s="3"/>
      <c r="AJ3785" s="3"/>
    </row>
    <row r="3786" spans="1:36" hidden="1" x14ac:dyDescent="0.2">
      <c r="A3786" s="1" t="str">
        <f t="shared" si="59"/>
        <v>Mid SuffolkWhite Gyspy or Irish Traveller</v>
      </c>
      <c r="B3786" s="3" t="s">
        <v>493</v>
      </c>
      <c r="C3786" s="3" t="s">
        <v>494</v>
      </c>
      <c r="D3786" s="3" t="s">
        <v>704</v>
      </c>
      <c r="E3786" s="5">
        <v>76</v>
      </c>
      <c r="F3786" s="5">
        <v>0</v>
      </c>
      <c r="G3786" s="5">
        <v>0</v>
      </c>
      <c r="H3786" s="5">
        <v>0</v>
      </c>
      <c r="I3786" s="5">
        <v>0</v>
      </c>
      <c r="J3786" s="5">
        <v>3</v>
      </c>
      <c r="K3786" s="5">
        <v>22</v>
      </c>
      <c r="L3786" s="5">
        <v>0</v>
      </c>
      <c r="M3786" s="5">
        <v>0</v>
      </c>
      <c r="N3786" s="5">
        <v>0</v>
      </c>
      <c r="O3786" s="6">
        <v>0</v>
      </c>
      <c r="P3786" s="6">
        <v>0</v>
      </c>
      <c r="Q3786" s="6">
        <v>0</v>
      </c>
      <c r="R3786" s="6">
        <v>0</v>
      </c>
      <c r="S3786" s="6">
        <v>3.9473684210526314</v>
      </c>
      <c r="T3786" s="6">
        <v>28.94736842105263</v>
      </c>
      <c r="U3786" s="6">
        <v>0</v>
      </c>
      <c r="V3786" s="6">
        <v>0</v>
      </c>
      <c r="W3786" s="6">
        <v>0</v>
      </c>
      <c r="X3786" s="5">
        <v>23</v>
      </c>
      <c r="Y3786" s="5">
        <v>16</v>
      </c>
      <c r="Z3786" s="5">
        <v>2</v>
      </c>
      <c r="AA3786" s="5">
        <v>0</v>
      </c>
      <c r="AB3786" s="5">
        <v>0</v>
      </c>
      <c r="AC3786" s="5">
        <v>0</v>
      </c>
      <c r="AD3786" s="5">
        <v>23</v>
      </c>
      <c r="AE3786" s="5">
        <v>16</v>
      </c>
      <c r="AF3786" s="5">
        <v>2</v>
      </c>
      <c r="AG3786" s="6">
        <v>12.5</v>
      </c>
      <c r="AH3786" s="6">
        <v>69.565217391304344</v>
      </c>
      <c r="AI3786" s="3"/>
      <c r="AJ3786" s="3"/>
    </row>
    <row r="3787" spans="1:36" hidden="1" x14ac:dyDescent="0.2">
      <c r="A3787" s="1" t="str">
        <f t="shared" si="59"/>
        <v>Mid SuffolkWhite Other</v>
      </c>
      <c r="B3787" s="3" t="s">
        <v>493</v>
      </c>
      <c r="C3787" s="3" t="s">
        <v>494</v>
      </c>
      <c r="D3787" s="3" t="s">
        <v>705</v>
      </c>
      <c r="E3787" s="5">
        <v>1499</v>
      </c>
      <c r="F3787" s="5">
        <v>0</v>
      </c>
      <c r="G3787" s="5">
        <v>0</v>
      </c>
      <c r="H3787" s="5">
        <v>0</v>
      </c>
      <c r="I3787" s="5">
        <v>0</v>
      </c>
      <c r="J3787" s="5">
        <v>18</v>
      </c>
      <c r="K3787" s="5">
        <v>316</v>
      </c>
      <c r="L3787" s="5">
        <v>0</v>
      </c>
      <c r="M3787" s="5">
        <v>0</v>
      </c>
      <c r="N3787" s="5">
        <v>0</v>
      </c>
      <c r="O3787" s="6">
        <v>0</v>
      </c>
      <c r="P3787" s="6">
        <v>0</v>
      </c>
      <c r="Q3787" s="6">
        <v>0</v>
      </c>
      <c r="R3787" s="6">
        <v>0</v>
      </c>
      <c r="S3787" s="6">
        <v>1.2008005336891261</v>
      </c>
      <c r="T3787" s="6">
        <v>21.080720480320213</v>
      </c>
      <c r="U3787" s="6">
        <v>0</v>
      </c>
      <c r="V3787" s="6">
        <v>0</v>
      </c>
      <c r="W3787" s="6">
        <v>0</v>
      </c>
      <c r="X3787" s="5">
        <v>724</v>
      </c>
      <c r="Y3787" s="5">
        <v>647</v>
      </c>
      <c r="Z3787" s="5">
        <v>27</v>
      </c>
      <c r="AA3787" s="5">
        <v>0</v>
      </c>
      <c r="AB3787" s="5">
        <v>0</v>
      </c>
      <c r="AC3787" s="5">
        <v>0</v>
      </c>
      <c r="AD3787" s="5">
        <v>724</v>
      </c>
      <c r="AE3787" s="5">
        <v>647</v>
      </c>
      <c r="AF3787" s="5">
        <v>27</v>
      </c>
      <c r="AG3787" s="6">
        <v>4.1731066460587325</v>
      </c>
      <c r="AH3787" s="6">
        <v>89.364640883977899</v>
      </c>
      <c r="AI3787" s="3"/>
      <c r="AJ3787" s="3"/>
    </row>
    <row r="3788" spans="1:36" hidden="1" x14ac:dyDescent="0.2">
      <c r="A3788" s="1" t="str">
        <f t="shared" si="59"/>
        <v>Mid SuffolkMixed White and Black Caribbean</v>
      </c>
      <c r="B3788" s="3" t="s">
        <v>493</v>
      </c>
      <c r="C3788" s="3" t="s">
        <v>494</v>
      </c>
      <c r="D3788" s="3" t="s">
        <v>706</v>
      </c>
      <c r="E3788" s="5">
        <v>311</v>
      </c>
      <c r="F3788" s="5">
        <v>0</v>
      </c>
      <c r="G3788" s="5">
        <v>0</v>
      </c>
      <c r="H3788" s="5">
        <v>0</v>
      </c>
      <c r="I3788" s="5">
        <v>0</v>
      </c>
      <c r="J3788" s="5">
        <v>11</v>
      </c>
      <c r="K3788" s="5">
        <v>58</v>
      </c>
      <c r="L3788" s="5">
        <v>0</v>
      </c>
      <c r="M3788" s="5">
        <v>0</v>
      </c>
      <c r="N3788" s="5">
        <v>0</v>
      </c>
      <c r="O3788" s="6">
        <v>0</v>
      </c>
      <c r="P3788" s="6">
        <v>0</v>
      </c>
      <c r="Q3788" s="6">
        <v>0</v>
      </c>
      <c r="R3788" s="6">
        <v>0</v>
      </c>
      <c r="S3788" s="6">
        <v>3.536977491961415</v>
      </c>
      <c r="T3788" s="6">
        <v>18.64951768488746</v>
      </c>
      <c r="U3788" s="6">
        <v>0</v>
      </c>
      <c r="V3788" s="6">
        <v>0</v>
      </c>
      <c r="W3788" s="6">
        <v>0</v>
      </c>
      <c r="X3788" s="5">
        <v>79</v>
      </c>
      <c r="Y3788" s="5">
        <v>70</v>
      </c>
      <c r="Z3788" s="5">
        <v>2</v>
      </c>
      <c r="AA3788" s="5">
        <v>0</v>
      </c>
      <c r="AB3788" s="5">
        <v>0</v>
      </c>
      <c r="AC3788" s="5">
        <v>0</v>
      </c>
      <c r="AD3788" s="5">
        <v>79</v>
      </c>
      <c r="AE3788" s="5">
        <v>70</v>
      </c>
      <c r="AF3788" s="5">
        <v>2</v>
      </c>
      <c r="AG3788" s="6">
        <v>2.8571428571428572</v>
      </c>
      <c r="AH3788" s="6">
        <v>88.607594936708864</v>
      </c>
      <c r="AI3788" s="3"/>
      <c r="AJ3788" s="3"/>
    </row>
    <row r="3789" spans="1:36" hidden="1" x14ac:dyDescent="0.2">
      <c r="A3789" s="1" t="str">
        <f t="shared" si="59"/>
        <v>Mid SuffolkMixed White and Black African</v>
      </c>
      <c r="B3789" s="3" t="s">
        <v>493</v>
      </c>
      <c r="C3789" s="3" t="s">
        <v>494</v>
      </c>
      <c r="D3789" s="3" t="s">
        <v>707</v>
      </c>
      <c r="E3789" s="5">
        <v>120</v>
      </c>
      <c r="F3789" s="5">
        <v>0</v>
      </c>
      <c r="G3789" s="5">
        <v>0</v>
      </c>
      <c r="H3789" s="5">
        <v>0</v>
      </c>
      <c r="I3789" s="5">
        <v>0</v>
      </c>
      <c r="J3789" s="5">
        <v>0</v>
      </c>
      <c r="K3789" s="5">
        <v>30</v>
      </c>
      <c r="L3789" s="5">
        <v>0</v>
      </c>
      <c r="M3789" s="5">
        <v>0</v>
      </c>
      <c r="N3789" s="5">
        <v>0</v>
      </c>
      <c r="O3789" s="6">
        <v>0</v>
      </c>
      <c r="P3789" s="6">
        <v>0</v>
      </c>
      <c r="Q3789" s="6">
        <v>0</v>
      </c>
      <c r="R3789" s="6">
        <v>0</v>
      </c>
      <c r="S3789" s="6">
        <v>0</v>
      </c>
      <c r="T3789" s="6">
        <v>25</v>
      </c>
      <c r="U3789" s="6">
        <v>0</v>
      </c>
      <c r="V3789" s="6">
        <v>0</v>
      </c>
      <c r="W3789" s="6">
        <v>0</v>
      </c>
      <c r="X3789" s="5">
        <v>36</v>
      </c>
      <c r="Y3789" s="5">
        <v>34</v>
      </c>
      <c r="Z3789" s="5">
        <v>1</v>
      </c>
      <c r="AA3789" s="5">
        <v>0</v>
      </c>
      <c r="AB3789" s="5">
        <v>0</v>
      </c>
      <c r="AC3789" s="5">
        <v>0</v>
      </c>
      <c r="AD3789" s="5">
        <v>36</v>
      </c>
      <c r="AE3789" s="5">
        <v>34</v>
      </c>
      <c r="AF3789" s="5">
        <v>1</v>
      </c>
      <c r="AG3789" s="6">
        <v>2.9411764705882355</v>
      </c>
      <c r="AH3789" s="6">
        <v>94.444444444444443</v>
      </c>
      <c r="AI3789" s="3"/>
      <c r="AJ3789" s="3"/>
    </row>
    <row r="3790" spans="1:36" hidden="1" x14ac:dyDescent="0.2">
      <c r="A3790" s="1" t="str">
        <f t="shared" si="59"/>
        <v>Mid SuffolkMixed White and Asian</v>
      </c>
      <c r="B3790" s="3" t="s">
        <v>493</v>
      </c>
      <c r="C3790" s="3" t="s">
        <v>494</v>
      </c>
      <c r="D3790" s="3" t="s">
        <v>708</v>
      </c>
      <c r="E3790" s="5">
        <v>298</v>
      </c>
      <c r="F3790" s="5">
        <v>0</v>
      </c>
      <c r="G3790" s="5">
        <v>0</v>
      </c>
      <c r="H3790" s="5">
        <v>0</v>
      </c>
      <c r="I3790" s="5">
        <v>0</v>
      </c>
      <c r="J3790" s="5">
        <v>2</v>
      </c>
      <c r="K3790" s="5">
        <v>82</v>
      </c>
      <c r="L3790" s="5">
        <v>0</v>
      </c>
      <c r="M3790" s="5">
        <v>0</v>
      </c>
      <c r="N3790" s="5">
        <v>0</v>
      </c>
      <c r="O3790" s="6">
        <v>0</v>
      </c>
      <c r="P3790" s="6">
        <v>0</v>
      </c>
      <c r="Q3790" s="6">
        <v>0</v>
      </c>
      <c r="R3790" s="6">
        <v>0</v>
      </c>
      <c r="S3790" s="6">
        <v>0.67114093959731547</v>
      </c>
      <c r="T3790" s="6">
        <v>27.516778523489933</v>
      </c>
      <c r="U3790" s="6">
        <v>0</v>
      </c>
      <c r="V3790" s="6">
        <v>0</v>
      </c>
      <c r="W3790" s="6">
        <v>0</v>
      </c>
      <c r="X3790" s="5">
        <v>59</v>
      </c>
      <c r="Y3790" s="5">
        <v>44</v>
      </c>
      <c r="Z3790" s="5">
        <v>5</v>
      </c>
      <c r="AA3790" s="5">
        <v>0</v>
      </c>
      <c r="AB3790" s="5">
        <v>0</v>
      </c>
      <c r="AC3790" s="5">
        <v>0</v>
      </c>
      <c r="AD3790" s="5">
        <v>59</v>
      </c>
      <c r="AE3790" s="5">
        <v>44</v>
      </c>
      <c r="AF3790" s="5">
        <v>5</v>
      </c>
      <c r="AG3790" s="6">
        <v>11.363636363636363</v>
      </c>
      <c r="AH3790" s="6">
        <v>74.576271186440678</v>
      </c>
      <c r="AI3790" s="3"/>
      <c r="AJ3790" s="3"/>
    </row>
    <row r="3791" spans="1:36" hidden="1" x14ac:dyDescent="0.2">
      <c r="A3791" s="1" t="str">
        <f t="shared" si="59"/>
        <v>Mid SuffolkMixed Other</v>
      </c>
      <c r="B3791" s="3" t="s">
        <v>493</v>
      </c>
      <c r="C3791" s="3" t="s">
        <v>494</v>
      </c>
      <c r="D3791" s="3" t="s">
        <v>709</v>
      </c>
      <c r="E3791" s="5">
        <v>224</v>
      </c>
      <c r="F3791" s="5">
        <v>0</v>
      </c>
      <c r="G3791" s="5">
        <v>0</v>
      </c>
      <c r="H3791" s="5">
        <v>0</v>
      </c>
      <c r="I3791" s="5">
        <v>0</v>
      </c>
      <c r="J3791" s="5">
        <v>5</v>
      </c>
      <c r="K3791" s="5">
        <v>41</v>
      </c>
      <c r="L3791" s="5">
        <v>0</v>
      </c>
      <c r="M3791" s="5">
        <v>0</v>
      </c>
      <c r="N3791" s="5">
        <v>0</v>
      </c>
      <c r="O3791" s="6">
        <v>0</v>
      </c>
      <c r="P3791" s="6">
        <v>0</v>
      </c>
      <c r="Q3791" s="6">
        <v>0</v>
      </c>
      <c r="R3791" s="6">
        <v>0</v>
      </c>
      <c r="S3791" s="6">
        <v>2.2321428571428572</v>
      </c>
      <c r="T3791" s="6">
        <v>18.303571428571427</v>
      </c>
      <c r="U3791" s="6">
        <v>0</v>
      </c>
      <c r="V3791" s="6">
        <v>0</v>
      </c>
      <c r="W3791" s="6">
        <v>0</v>
      </c>
      <c r="X3791" s="5">
        <v>63</v>
      </c>
      <c r="Y3791" s="5">
        <v>52</v>
      </c>
      <c r="Z3791" s="5">
        <v>2</v>
      </c>
      <c r="AA3791" s="5">
        <v>0</v>
      </c>
      <c r="AB3791" s="5">
        <v>0</v>
      </c>
      <c r="AC3791" s="5">
        <v>0</v>
      </c>
      <c r="AD3791" s="5">
        <v>63</v>
      </c>
      <c r="AE3791" s="5">
        <v>52</v>
      </c>
      <c r="AF3791" s="5">
        <v>2</v>
      </c>
      <c r="AG3791" s="6">
        <v>3.8461538461538463</v>
      </c>
      <c r="AH3791" s="6">
        <v>82.539682539682545</v>
      </c>
      <c r="AI3791" s="3"/>
      <c r="AJ3791" s="3"/>
    </row>
    <row r="3792" spans="1:36" hidden="1" x14ac:dyDescent="0.2">
      <c r="A3792" s="1" t="str">
        <f t="shared" si="59"/>
        <v>Mid SuffolkIndian</v>
      </c>
      <c r="B3792" s="3" t="s">
        <v>493</v>
      </c>
      <c r="C3792" s="3" t="s">
        <v>494</v>
      </c>
      <c r="D3792" s="3" t="s">
        <v>710</v>
      </c>
      <c r="E3792" s="5">
        <v>170</v>
      </c>
      <c r="F3792" s="5">
        <v>0</v>
      </c>
      <c r="G3792" s="5">
        <v>0</v>
      </c>
      <c r="H3792" s="5">
        <v>0</v>
      </c>
      <c r="I3792" s="5">
        <v>0</v>
      </c>
      <c r="J3792" s="5">
        <v>0</v>
      </c>
      <c r="K3792" s="5">
        <v>16</v>
      </c>
      <c r="L3792" s="5">
        <v>0</v>
      </c>
      <c r="M3792" s="5">
        <v>0</v>
      </c>
      <c r="N3792" s="5">
        <v>0</v>
      </c>
      <c r="O3792" s="6">
        <v>0</v>
      </c>
      <c r="P3792" s="6">
        <v>0</v>
      </c>
      <c r="Q3792" s="6">
        <v>0</v>
      </c>
      <c r="R3792" s="6">
        <v>0</v>
      </c>
      <c r="S3792" s="6">
        <v>0</v>
      </c>
      <c r="T3792" s="6">
        <v>9.4117647058823533</v>
      </c>
      <c r="U3792" s="6">
        <v>0</v>
      </c>
      <c r="V3792" s="6">
        <v>0</v>
      </c>
      <c r="W3792" s="6">
        <v>0</v>
      </c>
      <c r="X3792" s="5">
        <v>78</v>
      </c>
      <c r="Y3792" s="5">
        <v>71</v>
      </c>
      <c r="Z3792" s="5">
        <v>1</v>
      </c>
      <c r="AA3792" s="5">
        <v>0</v>
      </c>
      <c r="AB3792" s="5">
        <v>0</v>
      </c>
      <c r="AC3792" s="5">
        <v>0</v>
      </c>
      <c r="AD3792" s="5">
        <v>78</v>
      </c>
      <c r="AE3792" s="5">
        <v>71</v>
      </c>
      <c r="AF3792" s="5">
        <v>1</v>
      </c>
      <c r="AG3792" s="6">
        <v>1.408450704225352</v>
      </c>
      <c r="AH3792" s="6">
        <v>91.025641025641022</v>
      </c>
      <c r="AI3792" s="3"/>
      <c r="AJ3792" s="3"/>
    </row>
    <row r="3793" spans="1:36" hidden="1" x14ac:dyDescent="0.2">
      <c r="A3793" s="1" t="str">
        <f t="shared" si="59"/>
        <v>Mid SuffolkPakistani</v>
      </c>
      <c r="B3793" s="3" t="s">
        <v>493</v>
      </c>
      <c r="C3793" s="3" t="s">
        <v>494</v>
      </c>
      <c r="D3793" s="3" t="s">
        <v>711</v>
      </c>
      <c r="E3793" s="5">
        <v>17</v>
      </c>
      <c r="F3793" s="5">
        <v>0</v>
      </c>
      <c r="G3793" s="5">
        <v>0</v>
      </c>
      <c r="H3793" s="5">
        <v>0</v>
      </c>
      <c r="I3793" s="5">
        <v>0</v>
      </c>
      <c r="J3793" s="5">
        <v>0</v>
      </c>
      <c r="K3793" s="5">
        <v>0</v>
      </c>
      <c r="L3793" s="5">
        <v>0</v>
      </c>
      <c r="M3793" s="5">
        <v>0</v>
      </c>
      <c r="N3793" s="5">
        <v>0</v>
      </c>
      <c r="O3793" s="6">
        <v>0</v>
      </c>
      <c r="P3793" s="6">
        <v>0</v>
      </c>
      <c r="Q3793" s="6">
        <v>0</v>
      </c>
      <c r="R3793" s="6">
        <v>0</v>
      </c>
      <c r="S3793" s="6">
        <v>0</v>
      </c>
      <c r="T3793" s="6">
        <v>0</v>
      </c>
      <c r="U3793" s="6">
        <v>0</v>
      </c>
      <c r="V3793" s="6">
        <v>0</v>
      </c>
      <c r="W3793" s="6">
        <v>0</v>
      </c>
      <c r="X3793" s="5">
        <v>7</v>
      </c>
      <c r="Y3793" s="5">
        <v>7</v>
      </c>
      <c r="Z3793" s="5">
        <v>0</v>
      </c>
      <c r="AA3793" s="5">
        <v>0</v>
      </c>
      <c r="AB3793" s="5">
        <v>0</v>
      </c>
      <c r="AC3793" s="5">
        <v>0</v>
      </c>
      <c r="AD3793" s="5">
        <v>7</v>
      </c>
      <c r="AE3793" s="5">
        <v>7</v>
      </c>
      <c r="AF3793" s="5">
        <v>0</v>
      </c>
      <c r="AG3793" s="6">
        <v>0</v>
      </c>
      <c r="AH3793" s="6">
        <v>100</v>
      </c>
      <c r="AI3793" s="3"/>
      <c r="AJ3793" s="3"/>
    </row>
    <row r="3794" spans="1:36" hidden="1" x14ac:dyDescent="0.2">
      <c r="A3794" s="1" t="str">
        <f t="shared" si="59"/>
        <v>Mid SuffolkBangladeshi</v>
      </c>
      <c r="B3794" s="3" t="s">
        <v>493</v>
      </c>
      <c r="C3794" s="3" t="s">
        <v>494</v>
      </c>
      <c r="D3794" s="3" t="s">
        <v>712</v>
      </c>
      <c r="E3794" s="5">
        <v>38</v>
      </c>
      <c r="F3794" s="5">
        <v>0</v>
      </c>
      <c r="G3794" s="5">
        <v>0</v>
      </c>
      <c r="H3794" s="5">
        <v>0</v>
      </c>
      <c r="I3794" s="5">
        <v>0</v>
      </c>
      <c r="J3794" s="5">
        <v>7</v>
      </c>
      <c r="K3794" s="5">
        <v>3</v>
      </c>
      <c r="L3794" s="5">
        <v>0</v>
      </c>
      <c r="M3794" s="5">
        <v>0</v>
      </c>
      <c r="N3794" s="5">
        <v>0</v>
      </c>
      <c r="O3794" s="6">
        <v>0</v>
      </c>
      <c r="P3794" s="6">
        <v>0</v>
      </c>
      <c r="Q3794" s="6">
        <v>0</v>
      </c>
      <c r="R3794" s="6">
        <v>0</v>
      </c>
      <c r="S3794" s="6">
        <v>18.421052631578949</v>
      </c>
      <c r="T3794" s="6">
        <v>7.8947368421052628</v>
      </c>
      <c r="U3794" s="6">
        <v>0</v>
      </c>
      <c r="V3794" s="6">
        <v>0</v>
      </c>
      <c r="W3794" s="6">
        <v>0</v>
      </c>
      <c r="X3794" s="5">
        <v>18</v>
      </c>
      <c r="Y3794" s="5">
        <v>16</v>
      </c>
      <c r="Z3794" s="5">
        <v>0</v>
      </c>
      <c r="AA3794" s="5">
        <v>0</v>
      </c>
      <c r="AB3794" s="5">
        <v>0</v>
      </c>
      <c r="AC3794" s="5">
        <v>0</v>
      </c>
      <c r="AD3794" s="5">
        <v>18</v>
      </c>
      <c r="AE3794" s="5">
        <v>16</v>
      </c>
      <c r="AF3794" s="5">
        <v>0</v>
      </c>
      <c r="AG3794" s="6">
        <v>0</v>
      </c>
      <c r="AH3794" s="6">
        <v>88.888888888888886</v>
      </c>
      <c r="AI3794" s="3"/>
      <c r="AJ3794" s="3"/>
    </row>
    <row r="3795" spans="1:36" hidden="1" x14ac:dyDescent="0.2">
      <c r="A3795" s="1" t="str">
        <f t="shared" si="59"/>
        <v>Mid SuffolkChinese</v>
      </c>
      <c r="B3795" s="3" t="s">
        <v>493</v>
      </c>
      <c r="C3795" s="3" t="s">
        <v>494</v>
      </c>
      <c r="D3795" s="3" t="s">
        <v>713</v>
      </c>
      <c r="E3795" s="5">
        <v>158</v>
      </c>
      <c r="F3795" s="5">
        <v>0</v>
      </c>
      <c r="G3795" s="5">
        <v>0</v>
      </c>
      <c r="H3795" s="5">
        <v>0</v>
      </c>
      <c r="I3795" s="5">
        <v>0</v>
      </c>
      <c r="J3795" s="5">
        <v>1</v>
      </c>
      <c r="K3795" s="5">
        <v>25</v>
      </c>
      <c r="L3795" s="5">
        <v>0</v>
      </c>
      <c r="M3795" s="5">
        <v>0</v>
      </c>
      <c r="N3795" s="5">
        <v>0</v>
      </c>
      <c r="O3795" s="6">
        <v>0</v>
      </c>
      <c r="P3795" s="6">
        <v>0</v>
      </c>
      <c r="Q3795" s="6">
        <v>0</v>
      </c>
      <c r="R3795" s="6">
        <v>0</v>
      </c>
      <c r="S3795" s="6">
        <v>0.63291139240506333</v>
      </c>
      <c r="T3795" s="6">
        <v>15.822784810126583</v>
      </c>
      <c r="U3795" s="6">
        <v>0</v>
      </c>
      <c r="V3795" s="6">
        <v>0</v>
      </c>
      <c r="W3795" s="6">
        <v>0</v>
      </c>
      <c r="X3795" s="5">
        <v>56</v>
      </c>
      <c r="Y3795" s="5">
        <v>40</v>
      </c>
      <c r="Z3795" s="5">
        <v>2</v>
      </c>
      <c r="AA3795" s="5">
        <v>0</v>
      </c>
      <c r="AB3795" s="5">
        <v>0</v>
      </c>
      <c r="AC3795" s="5">
        <v>0</v>
      </c>
      <c r="AD3795" s="5">
        <v>56</v>
      </c>
      <c r="AE3795" s="5">
        <v>40</v>
      </c>
      <c r="AF3795" s="5">
        <v>2</v>
      </c>
      <c r="AG3795" s="6">
        <v>5</v>
      </c>
      <c r="AH3795" s="6">
        <v>71.428571428571431</v>
      </c>
      <c r="AI3795" s="3"/>
      <c r="AJ3795" s="3"/>
    </row>
    <row r="3796" spans="1:36" hidden="1" x14ac:dyDescent="0.2">
      <c r="A3796" s="1" t="str">
        <f t="shared" si="59"/>
        <v>Mid SuffolkAsian Other</v>
      </c>
      <c r="B3796" s="3" t="s">
        <v>493</v>
      </c>
      <c r="C3796" s="3" t="s">
        <v>494</v>
      </c>
      <c r="D3796" s="3" t="s">
        <v>714</v>
      </c>
      <c r="E3796" s="5">
        <v>264</v>
      </c>
      <c r="F3796" s="5">
        <v>0</v>
      </c>
      <c r="G3796" s="5">
        <v>0</v>
      </c>
      <c r="H3796" s="5">
        <v>0</v>
      </c>
      <c r="I3796" s="5">
        <v>0</v>
      </c>
      <c r="J3796" s="5">
        <v>8</v>
      </c>
      <c r="K3796" s="5">
        <v>39</v>
      </c>
      <c r="L3796" s="5">
        <v>0</v>
      </c>
      <c r="M3796" s="5">
        <v>0</v>
      </c>
      <c r="N3796" s="5">
        <v>0</v>
      </c>
      <c r="O3796" s="6">
        <v>0</v>
      </c>
      <c r="P3796" s="6">
        <v>0</v>
      </c>
      <c r="Q3796" s="6">
        <v>0</v>
      </c>
      <c r="R3796" s="6">
        <v>0</v>
      </c>
      <c r="S3796" s="6">
        <v>3.0303030303030303</v>
      </c>
      <c r="T3796" s="6">
        <v>14.772727272727273</v>
      </c>
      <c r="U3796" s="6">
        <v>0</v>
      </c>
      <c r="V3796" s="6">
        <v>0</v>
      </c>
      <c r="W3796" s="6">
        <v>0</v>
      </c>
      <c r="X3796" s="5">
        <v>134</v>
      </c>
      <c r="Y3796" s="5">
        <v>108</v>
      </c>
      <c r="Z3796" s="5">
        <v>6</v>
      </c>
      <c r="AA3796" s="5">
        <v>0</v>
      </c>
      <c r="AB3796" s="5">
        <v>0</v>
      </c>
      <c r="AC3796" s="5">
        <v>0</v>
      </c>
      <c r="AD3796" s="5">
        <v>134</v>
      </c>
      <c r="AE3796" s="5">
        <v>108</v>
      </c>
      <c r="AF3796" s="5">
        <v>6</v>
      </c>
      <c r="AG3796" s="6">
        <v>5.5555555555555554</v>
      </c>
      <c r="AH3796" s="6">
        <v>80.597014925373131</v>
      </c>
      <c r="AI3796" s="3"/>
      <c r="AJ3796" s="3"/>
    </row>
    <row r="3797" spans="1:36" hidden="1" x14ac:dyDescent="0.2">
      <c r="A3797" s="1" t="str">
        <f t="shared" si="59"/>
        <v>Mid SuffolkBlack African</v>
      </c>
      <c r="B3797" s="3" t="s">
        <v>493</v>
      </c>
      <c r="C3797" s="3" t="s">
        <v>494</v>
      </c>
      <c r="D3797" s="3" t="s">
        <v>715</v>
      </c>
      <c r="E3797" s="5">
        <v>164</v>
      </c>
      <c r="F3797" s="5">
        <v>0</v>
      </c>
      <c r="G3797" s="5">
        <v>0</v>
      </c>
      <c r="H3797" s="5">
        <v>0</v>
      </c>
      <c r="I3797" s="5">
        <v>0</v>
      </c>
      <c r="J3797" s="5">
        <v>4</v>
      </c>
      <c r="K3797" s="5">
        <v>21</v>
      </c>
      <c r="L3797" s="5">
        <v>0</v>
      </c>
      <c r="M3797" s="5">
        <v>0</v>
      </c>
      <c r="N3797" s="5">
        <v>0</v>
      </c>
      <c r="O3797" s="6">
        <v>0</v>
      </c>
      <c r="P3797" s="6">
        <v>0</v>
      </c>
      <c r="Q3797" s="6">
        <v>0</v>
      </c>
      <c r="R3797" s="6">
        <v>0</v>
      </c>
      <c r="S3797" s="6">
        <v>2.4390243902439024</v>
      </c>
      <c r="T3797" s="6">
        <v>12.804878048780488</v>
      </c>
      <c r="U3797" s="6">
        <v>0</v>
      </c>
      <c r="V3797" s="6">
        <v>0</v>
      </c>
      <c r="W3797" s="6">
        <v>0</v>
      </c>
      <c r="X3797" s="5">
        <v>99</v>
      </c>
      <c r="Y3797" s="5">
        <v>91</v>
      </c>
      <c r="Z3797" s="5">
        <v>4</v>
      </c>
      <c r="AA3797" s="5">
        <v>0</v>
      </c>
      <c r="AB3797" s="5">
        <v>0</v>
      </c>
      <c r="AC3797" s="5">
        <v>0</v>
      </c>
      <c r="AD3797" s="5">
        <v>99</v>
      </c>
      <c r="AE3797" s="5">
        <v>91</v>
      </c>
      <c r="AF3797" s="5">
        <v>4</v>
      </c>
      <c r="AG3797" s="6">
        <v>4.395604395604396</v>
      </c>
      <c r="AH3797" s="6">
        <v>91.919191919191917</v>
      </c>
      <c r="AI3797" s="3"/>
      <c r="AJ3797" s="3"/>
    </row>
    <row r="3798" spans="1:36" hidden="1" x14ac:dyDescent="0.2">
      <c r="A3798" s="1" t="str">
        <f t="shared" si="59"/>
        <v>Mid SuffolkBlack Caribbean</v>
      </c>
      <c r="B3798" s="3" t="s">
        <v>493</v>
      </c>
      <c r="C3798" s="3" t="s">
        <v>494</v>
      </c>
      <c r="D3798" s="3" t="s">
        <v>716</v>
      </c>
      <c r="E3798" s="5">
        <v>126</v>
      </c>
      <c r="F3798" s="5">
        <v>0</v>
      </c>
      <c r="G3798" s="5">
        <v>0</v>
      </c>
      <c r="H3798" s="5">
        <v>0</v>
      </c>
      <c r="I3798" s="5">
        <v>0</v>
      </c>
      <c r="J3798" s="5">
        <v>3</v>
      </c>
      <c r="K3798" s="5">
        <v>19</v>
      </c>
      <c r="L3798" s="5">
        <v>0</v>
      </c>
      <c r="M3798" s="5">
        <v>0</v>
      </c>
      <c r="N3798" s="5">
        <v>0</v>
      </c>
      <c r="O3798" s="6">
        <v>0</v>
      </c>
      <c r="P3798" s="6">
        <v>0</v>
      </c>
      <c r="Q3798" s="6">
        <v>0</v>
      </c>
      <c r="R3798" s="6">
        <v>0</v>
      </c>
      <c r="S3798" s="6">
        <v>2.3809523809523809</v>
      </c>
      <c r="T3798" s="6">
        <v>15.079365079365079</v>
      </c>
      <c r="U3798" s="6">
        <v>0</v>
      </c>
      <c r="V3798" s="6">
        <v>0</v>
      </c>
      <c r="W3798" s="6">
        <v>0</v>
      </c>
      <c r="X3798" s="5">
        <v>73</v>
      </c>
      <c r="Y3798" s="5">
        <v>53</v>
      </c>
      <c r="Z3798" s="5">
        <v>2</v>
      </c>
      <c r="AA3798" s="5">
        <v>0</v>
      </c>
      <c r="AB3798" s="5">
        <v>0</v>
      </c>
      <c r="AC3798" s="5">
        <v>0</v>
      </c>
      <c r="AD3798" s="5">
        <v>73</v>
      </c>
      <c r="AE3798" s="5">
        <v>53</v>
      </c>
      <c r="AF3798" s="5">
        <v>2</v>
      </c>
      <c r="AG3798" s="6">
        <v>3.7735849056603774</v>
      </c>
      <c r="AH3798" s="6">
        <v>72.602739726027394</v>
      </c>
      <c r="AI3798" s="3"/>
      <c r="AJ3798" s="3"/>
    </row>
    <row r="3799" spans="1:36" hidden="1" x14ac:dyDescent="0.2">
      <c r="A3799" s="1" t="str">
        <f t="shared" si="59"/>
        <v>Mid SuffolkBlack Other</v>
      </c>
      <c r="B3799" s="3" t="s">
        <v>493</v>
      </c>
      <c r="C3799" s="3" t="s">
        <v>494</v>
      </c>
      <c r="D3799" s="3" t="s">
        <v>717</v>
      </c>
      <c r="E3799" s="5">
        <v>81</v>
      </c>
      <c r="F3799" s="5">
        <v>0</v>
      </c>
      <c r="G3799" s="5">
        <v>0</v>
      </c>
      <c r="H3799" s="5">
        <v>0</v>
      </c>
      <c r="I3799" s="5">
        <v>0</v>
      </c>
      <c r="J3799" s="5">
        <v>0</v>
      </c>
      <c r="K3799" s="5">
        <v>10</v>
      </c>
      <c r="L3799" s="5">
        <v>0</v>
      </c>
      <c r="M3799" s="5">
        <v>0</v>
      </c>
      <c r="N3799" s="5">
        <v>0</v>
      </c>
      <c r="O3799" s="6">
        <v>0</v>
      </c>
      <c r="P3799" s="6">
        <v>0</v>
      </c>
      <c r="Q3799" s="6">
        <v>0</v>
      </c>
      <c r="R3799" s="6">
        <v>0</v>
      </c>
      <c r="S3799" s="6">
        <v>0</v>
      </c>
      <c r="T3799" s="6">
        <v>12.345679012345679</v>
      </c>
      <c r="U3799" s="6">
        <v>0</v>
      </c>
      <c r="V3799" s="6">
        <v>0</v>
      </c>
      <c r="W3799" s="6">
        <v>0</v>
      </c>
      <c r="X3799" s="5">
        <v>34</v>
      </c>
      <c r="Y3799" s="5">
        <v>28</v>
      </c>
      <c r="Z3799" s="5">
        <v>3</v>
      </c>
      <c r="AA3799" s="5">
        <v>0</v>
      </c>
      <c r="AB3799" s="5">
        <v>0</v>
      </c>
      <c r="AC3799" s="5">
        <v>0</v>
      </c>
      <c r="AD3799" s="5">
        <v>34</v>
      </c>
      <c r="AE3799" s="5">
        <v>28</v>
      </c>
      <c r="AF3799" s="5">
        <v>3</v>
      </c>
      <c r="AG3799" s="6">
        <v>10.714285714285714</v>
      </c>
      <c r="AH3799" s="6">
        <v>82.352941176470594</v>
      </c>
      <c r="AI3799" s="3"/>
      <c r="AJ3799" s="3"/>
    </row>
    <row r="3800" spans="1:36" hidden="1" x14ac:dyDescent="0.2">
      <c r="A3800" s="1" t="str">
        <f t="shared" si="59"/>
        <v>Mid SuffolkArab</v>
      </c>
      <c r="B3800" s="3" t="s">
        <v>493</v>
      </c>
      <c r="C3800" s="3" t="s">
        <v>494</v>
      </c>
      <c r="D3800" s="3" t="s">
        <v>699</v>
      </c>
      <c r="E3800" s="5">
        <v>7</v>
      </c>
      <c r="F3800" s="5">
        <v>0</v>
      </c>
      <c r="G3800" s="5">
        <v>0</v>
      </c>
      <c r="H3800" s="5">
        <v>0</v>
      </c>
      <c r="I3800" s="5">
        <v>0</v>
      </c>
      <c r="J3800" s="5">
        <v>0</v>
      </c>
      <c r="K3800" s="5">
        <v>2</v>
      </c>
      <c r="L3800" s="5">
        <v>0</v>
      </c>
      <c r="M3800" s="5">
        <v>0</v>
      </c>
      <c r="N3800" s="5">
        <v>0</v>
      </c>
      <c r="O3800" s="6">
        <v>0</v>
      </c>
      <c r="P3800" s="6">
        <v>0</v>
      </c>
      <c r="Q3800" s="6">
        <v>0</v>
      </c>
      <c r="R3800" s="6">
        <v>0</v>
      </c>
      <c r="S3800" s="6">
        <v>0</v>
      </c>
      <c r="T3800" s="6">
        <v>28.571428571428573</v>
      </c>
      <c r="U3800" s="6">
        <v>0</v>
      </c>
      <c r="V3800" s="6">
        <v>0</v>
      </c>
      <c r="W3800" s="6">
        <v>0</v>
      </c>
      <c r="X3800" s="5">
        <v>3</v>
      </c>
      <c r="Y3800" s="5">
        <v>2</v>
      </c>
      <c r="Z3800" s="5">
        <v>0</v>
      </c>
      <c r="AA3800" s="5">
        <v>0</v>
      </c>
      <c r="AB3800" s="5">
        <v>0</v>
      </c>
      <c r="AC3800" s="5">
        <v>0</v>
      </c>
      <c r="AD3800" s="5">
        <v>3</v>
      </c>
      <c r="AE3800" s="5">
        <v>2</v>
      </c>
      <c r="AF3800" s="5">
        <v>0</v>
      </c>
      <c r="AG3800" s="6">
        <v>0</v>
      </c>
      <c r="AH3800" s="6">
        <v>66.666666666666671</v>
      </c>
      <c r="AI3800" s="3"/>
      <c r="AJ3800" s="3"/>
    </row>
    <row r="3801" spans="1:36" hidden="1" x14ac:dyDescent="0.2">
      <c r="A3801" s="1" t="str">
        <f t="shared" si="59"/>
        <v>Mid SuffolkOther</v>
      </c>
      <c r="B3801" s="3" t="s">
        <v>493</v>
      </c>
      <c r="C3801" s="3" t="s">
        <v>494</v>
      </c>
      <c r="D3801" s="3" t="s">
        <v>718</v>
      </c>
      <c r="E3801" s="5">
        <v>86</v>
      </c>
      <c r="F3801" s="5">
        <v>0</v>
      </c>
      <c r="G3801" s="5">
        <v>0</v>
      </c>
      <c r="H3801" s="5">
        <v>0</v>
      </c>
      <c r="I3801" s="5">
        <v>0</v>
      </c>
      <c r="J3801" s="5">
        <v>5</v>
      </c>
      <c r="K3801" s="5">
        <v>12</v>
      </c>
      <c r="L3801" s="5">
        <v>0</v>
      </c>
      <c r="M3801" s="5">
        <v>0</v>
      </c>
      <c r="N3801" s="5">
        <v>0</v>
      </c>
      <c r="O3801" s="6">
        <v>0</v>
      </c>
      <c r="P3801" s="6">
        <v>0</v>
      </c>
      <c r="Q3801" s="6">
        <v>0</v>
      </c>
      <c r="R3801" s="6">
        <v>0</v>
      </c>
      <c r="S3801" s="6">
        <v>5.8139534883720927</v>
      </c>
      <c r="T3801" s="6">
        <v>13.953488372093023</v>
      </c>
      <c r="U3801" s="6">
        <v>0</v>
      </c>
      <c r="V3801" s="6">
        <v>0</v>
      </c>
      <c r="W3801" s="6">
        <v>0</v>
      </c>
      <c r="X3801" s="5">
        <v>42</v>
      </c>
      <c r="Y3801" s="5">
        <v>40</v>
      </c>
      <c r="Z3801" s="5">
        <v>2</v>
      </c>
      <c r="AA3801" s="5">
        <v>0</v>
      </c>
      <c r="AB3801" s="5">
        <v>0</v>
      </c>
      <c r="AC3801" s="5">
        <v>0</v>
      </c>
      <c r="AD3801" s="5">
        <v>42</v>
      </c>
      <c r="AE3801" s="5">
        <v>40</v>
      </c>
      <c r="AF3801" s="5">
        <v>2</v>
      </c>
      <c r="AG3801" s="6">
        <v>5</v>
      </c>
      <c r="AH3801" s="6">
        <v>95.238095238095241</v>
      </c>
      <c r="AI3801" s="3"/>
      <c r="AJ3801" s="3"/>
    </row>
    <row r="3802" spans="1:36" x14ac:dyDescent="0.2">
      <c r="A3802" s="1" t="str">
        <f t="shared" si="59"/>
        <v>Mid SussexAll people</v>
      </c>
      <c r="B3802" s="3" t="s">
        <v>543</v>
      </c>
      <c r="C3802" s="3" t="s">
        <v>544</v>
      </c>
      <c r="D3802" s="3" t="s">
        <v>700</v>
      </c>
      <c r="E3802" s="5">
        <v>139860</v>
      </c>
      <c r="F3802" s="5">
        <v>0</v>
      </c>
      <c r="G3802" s="5">
        <v>0</v>
      </c>
      <c r="H3802" s="5">
        <v>0</v>
      </c>
      <c r="I3802" s="5">
        <v>0</v>
      </c>
      <c r="J3802" s="5">
        <v>1432</v>
      </c>
      <c r="K3802" s="5">
        <v>6662</v>
      </c>
      <c r="L3802" s="5">
        <v>0</v>
      </c>
      <c r="M3802" s="5">
        <v>0</v>
      </c>
      <c r="N3802" s="5">
        <v>0</v>
      </c>
      <c r="O3802" s="6">
        <v>0</v>
      </c>
      <c r="P3802" s="6">
        <v>0</v>
      </c>
      <c r="Q3802" s="6">
        <v>0</v>
      </c>
      <c r="R3802" s="6">
        <v>0</v>
      </c>
      <c r="S3802" s="6">
        <v>1.0238810238810239</v>
      </c>
      <c r="T3802" s="6">
        <v>4.7633347633347629</v>
      </c>
      <c r="U3802" s="6">
        <v>0</v>
      </c>
      <c r="V3802" s="6">
        <v>0</v>
      </c>
      <c r="W3802" s="6">
        <v>0</v>
      </c>
      <c r="X3802" s="5">
        <v>46430</v>
      </c>
      <c r="Y3802" s="5">
        <v>41795</v>
      </c>
      <c r="Z3802" s="5">
        <v>1179</v>
      </c>
      <c r="AA3802" s="5">
        <v>0</v>
      </c>
      <c r="AB3802" s="5">
        <v>0</v>
      </c>
      <c r="AC3802" s="5">
        <v>0</v>
      </c>
      <c r="AD3802" s="5">
        <v>46430</v>
      </c>
      <c r="AE3802" s="5">
        <v>41795</v>
      </c>
      <c r="AF3802" s="5">
        <v>1179</v>
      </c>
      <c r="AG3802" s="6">
        <v>2.8209115922957291</v>
      </c>
      <c r="AH3802" s="6">
        <v>90.017230239069562</v>
      </c>
      <c r="AI3802" s="3"/>
      <c r="AJ3802" s="3"/>
    </row>
    <row r="3803" spans="1:36" hidden="1" x14ac:dyDescent="0.2">
      <c r="A3803" s="1" t="str">
        <f t="shared" si="59"/>
        <v>Mid SussexWhite British</v>
      </c>
      <c r="B3803" s="3" t="s">
        <v>543</v>
      </c>
      <c r="C3803" s="3" t="s">
        <v>544</v>
      </c>
      <c r="D3803" s="3" t="s">
        <v>701</v>
      </c>
      <c r="E3803" s="5">
        <v>126341</v>
      </c>
      <c r="F3803" s="5">
        <v>0</v>
      </c>
      <c r="G3803" s="5">
        <v>0</v>
      </c>
      <c r="H3803" s="5">
        <v>0</v>
      </c>
      <c r="I3803" s="5">
        <v>0</v>
      </c>
      <c r="J3803" s="5">
        <v>1226</v>
      </c>
      <c r="K3803" s="5">
        <v>6152</v>
      </c>
      <c r="L3803" s="5">
        <v>0</v>
      </c>
      <c r="M3803" s="5">
        <v>0</v>
      </c>
      <c r="N3803" s="5">
        <v>0</v>
      </c>
      <c r="O3803" s="6">
        <v>0</v>
      </c>
      <c r="P3803" s="6">
        <v>0</v>
      </c>
      <c r="Q3803" s="6">
        <v>0</v>
      </c>
      <c r="R3803" s="6">
        <v>0</v>
      </c>
      <c r="S3803" s="6">
        <v>0.97038965973041214</v>
      </c>
      <c r="T3803" s="6">
        <v>4.869361489935967</v>
      </c>
      <c r="U3803" s="6">
        <v>0</v>
      </c>
      <c r="V3803" s="6">
        <v>0</v>
      </c>
      <c r="W3803" s="6">
        <v>0</v>
      </c>
      <c r="X3803" s="5">
        <v>40514</v>
      </c>
      <c r="Y3803" s="5">
        <v>36562</v>
      </c>
      <c r="Z3803" s="5">
        <v>1010</v>
      </c>
      <c r="AA3803" s="5">
        <v>0</v>
      </c>
      <c r="AB3803" s="5">
        <v>0</v>
      </c>
      <c r="AC3803" s="5">
        <v>0</v>
      </c>
      <c r="AD3803" s="5">
        <v>40514</v>
      </c>
      <c r="AE3803" s="5">
        <v>36562</v>
      </c>
      <c r="AF3803" s="5">
        <v>1010</v>
      </c>
      <c r="AG3803" s="6">
        <v>2.7624309392265194</v>
      </c>
      <c r="AH3803" s="6">
        <v>90.245347287357461</v>
      </c>
      <c r="AI3803" s="3"/>
      <c r="AJ3803" s="3"/>
    </row>
    <row r="3804" spans="1:36" hidden="1" x14ac:dyDescent="0.2">
      <c r="A3804" s="1" t="str">
        <f t="shared" si="59"/>
        <v>Mid SussexMinorities - all other than White British</v>
      </c>
      <c r="B3804" s="3" t="s">
        <v>543</v>
      </c>
      <c r="C3804" s="3" t="s">
        <v>544</v>
      </c>
      <c r="D3804" s="3" t="s">
        <v>702</v>
      </c>
      <c r="E3804" s="5">
        <v>13519</v>
      </c>
      <c r="F3804" s="5">
        <v>0</v>
      </c>
      <c r="G3804" s="5">
        <v>0</v>
      </c>
      <c r="H3804" s="5">
        <v>0</v>
      </c>
      <c r="I3804" s="5">
        <v>0</v>
      </c>
      <c r="J3804" s="5">
        <v>206</v>
      </c>
      <c r="K3804" s="5">
        <v>510</v>
      </c>
      <c r="L3804" s="5">
        <v>0</v>
      </c>
      <c r="M3804" s="5">
        <v>0</v>
      </c>
      <c r="N3804" s="5">
        <v>0</v>
      </c>
      <c r="O3804" s="6">
        <v>0</v>
      </c>
      <c r="P3804" s="6">
        <v>0</v>
      </c>
      <c r="Q3804" s="6">
        <v>0</v>
      </c>
      <c r="R3804" s="6">
        <v>0</v>
      </c>
      <c r="S3804" s="6">
        <v>1.5237813447740218</v>
      </c>
      <c r="T3804" s="6">
        <v>3.7724683778385977</v>
      </c>
      <c r="U3804" s="6">
        <v>0</v>
      </c>
      <c r="V3804" s="6">
        <v>0</v>
      </c>
      <c r="W3804" s="6">
        <v>0</v>
      </c>
      <c r="X3804" s="5">
        <v>5916</v>
      </c>
      <c r="Y3804" s="5">
        <v>5233</v>
      </c>
      <c r="Z3804" s="5">
        <v>169</v>
      </c>
      <c r="AA3804" s="5">
        <v>0</v>
      </c>
      <c r="AB3804" s="5">
        <v>0</v>
      </c>
      <c r="AC3804" s="5">
        <v>0</v>
      </c>
      <c r="AD3804" s="5">
        <v>5916</v>
      </c>
      <c r="AE3804" s="5">
        <v>5233</v>
      </c>
      <c r="AF3804" s="5">
        <v>169</v>
      </c>
      <c r="AG3804" s="6">
        <v>3.2295050640168164</v>
      </c>
      <c r="AH3804" s="6">
        <v>88.45503718728871</v>
      </c>
      <c r="AI3804" s="3"/>
      <c r="AJ3804" s="3"/>
    </row>
    <row r="3805" spans="1:36" hidden="1" x14ac:dyDescent="0.2">
      <c r="A3805" s="1" t="str">
        <f t="shared" si="59"/>
        <v>Mid SussexWhite Irish</v>
      </c>
      <c r="B3805" s="3" t="s">
        <v>543</v>
      </c>
      <c r="C3805" s="3" t="s">
        <v>544</v>
      </c>
      <c r="D3805" s="3" t="s">
        <v>703</v>
      </c>
      <c r="E3805" s="5">
        <v>1235</v>
      </c>
      <c r="F3805" s="5">
        <v>0</v>
      </c>
      <c r="G3805" s="5">
        <v>0</v>
      </c>
      <c r="H3805" s="5">
        <v>0</v>
      </c>
      <c r="I3805" s="5">
        <v>0</v>
      </c>
      <c r="J3805" s="5">
        <v>13</v>
      </c>
      <c r="K3805" s="5">
        <v>50</v>
      </c>
      <c r="L3805" s="5">
        <v>0</v>
      </c>
      <c r="M3805" s="5">
        <v>0</v>
      </c>
      <c r="N3805" s="5">
        <v>0</v>
      </c>
      <c r="O3805" s="6">
        <v>0</v>
      </c>
      <c r="P3805" s="6">
        <v>0</v>
      </c>
      <c r="Q3805" s="6">
        <v>0</v>
      </c>
      <c r="R3805" s="6">
        <v>0</v>
      </c>
      <c r="S3805" s="6">
        <v>1.0526315789473684</v>
      </c>
      <c r="T3805" s="6">
        <v>4.048582995951417</v>
      </c>
      <c r="U3805" s="6">
        <v>0</v>
      </c>
      <c r="V3805" s="6">
        <v>0</v>
      </c>
      <c r="W3805" s="6">
        <v>0</v>
      </c>
      <c r="X3805" s="5">
        <v>452</v>
      </c>
      <c r="Y3805" s="5">
        <v>394</v>
      </c>
      <c r="Z3805" s="5">
        <v>10</v>
      </c>
      <c r="AA3805" s="5">
        <v>0</v>
      </c>
      <c r="AB3805" s="5">
        <v>0</v>
      </c>
      <c r="AC3805" s="5">
        <v>0</v>
      </c>
      <c r="AD3805" s="5">
        <v>452</v>
      </c>
      <c r="AE3805" s="5">
        <v>394</v>
      </c>
      <c r="AF3805" s="5">
        <v>10</v>
      </c>
      <c r="AG3805" s="6">
        <v>2.5380710659898478</v>
      </c>
      <c r="AH3805" s="6">
        <v>87.16814159292035</v>
      </c>
      <c r="AI3805" s="3"/>
      <c r="AJ3805" s="3"/>
    </row>
    <row r="3806" spans="1:36" hidden="1" x14ac:dyDescent="0.2">
      <c r="A3806" s="1" t="str">
        <f t="shared" si="59"/>
        <v>Mid SussexWhite Gyspy or Irish Traveller</v>
      </c>
      <c r="B3806" s="3" t="s">
        <v>543</v>
      </c>
      <c r="C3806" s="3" t="s">
        <v>544</v>
      </c>
      <c r="D3806" s="3" t="s">
        <v>704</v>
      </c>
      <c r="E3806" s="5">
        <v>142</v>
      </c>
      <c r="F3806" s="5">
        <v>0</v>
      </c>
      <c r="G3806" s="5">
        <v>0</v>
      </c>
      <c r="H3806" s="5">
        <v>0</v>
      </c>
      <c r="I3806" s="5">
        <v>0</v>
      </c>
      <c r="J3806" s="5">
        <v>5</v>
      </c>
      <c r="K3806" s="5">
        <v>3</v>
      </c>
      <c r="L3806" s="5">
        <v>0</v>
      </c>
      <c r="M3806" s="5">
        <v>0</v>
      </c>
      <c r="N3806" s="5">
        <v>0</v>
      </c>
      <c r="O3806" s="6">
        <v>0</v>
      </c>
      <c r="P3806" s="6">
        <v>0</v>
      </c>
      <c r="Q3806" s="6">
        <v>0</v>
      </c>
      <c r="R3806" s="6">
        <v>0</v>
      </c>
      <c r="S3806" s="6">
        <v>3.5211267605633805</v>
      </c>
      <c r="T3806" s="6">
        <v>2.112676056338028</v>
      </c>
      <c r="U3806" s="6">
        <v>0</v>
      </c>
      <c r="V3806" s="6">
        <v>0</v>
      </c>
      <c r="W3806" s="6">
        <v>0</v>
      </c>
      <c r="X3806" s="5">
        <v>46</v>
      </c>
      <c r="Y3806" s="5">
        <v>24</v>
      </c>
      <c r="Z3806" s="5">
        <v>6</v>
      </c>
      <c r="AA3806" s="5">
        <v>0</v>
      </c>
      <c r="AB3806" s="5">
        <v>0</v>
      </c>
      <c r="AC3806" s="5">
        <v>0</v>
      </c>
      <c r="AD3806" s="5">
        <v>46</v>
      </c>
      <c r="AE3806" s="5">
        <v>24</v>
      </c>
      <c r="AF3806" s="5">
        <v>6</v>
      </c>
      <c r="AG3806" s="6">
        <v>25</v>
      </c>
      <c r="AH3806" s="6">
        <v>52.173913043478258</v>
      </c>
      <c r="AI3806" s="3"/>
      <c r="AJ3806" s="3"/>
    </row>
    <row r="3807" spans="1:36" hidden="1" x14ac:dyDescent="0.2">
      <c r="A3807" s="1" t="str">
        <f t="shared" si="59"/>
        <v>Mid SussexWhite Other</v>
      </c>
      <c r="B3807" s="3" t="s">
        <v>543</v>
      </c>
      <c r="C3807" s="3" t="s">
        <v>544</v>
      </c>
      <c r="D3807" s="3" t="s">
        <v>705</v>
      </c>
      <c r="E3807" s="5">
        <v>5300</v>
      </c>
      <c r="F3807" s="5">
        <v>0</v>
      </c>
      <c r="G3807" s="5">
        <v>0</v>
      </c>
      <c r="H3807" s="5">
        <v>0</v>
      </c>
      <c r="I3807" s="5">
        <v>0</v>
      </c>
      <c r="J3807" s="5">
        <v>57</v>
      </c>
      <c r="K3807" s="5">
        <v>304</v>
      </c>
      <c r="L3807" s="5">
        <v>0</v>
      </c>
      <c r="M3807" s="5">
        <v>0</v>
      </c>
      <c r="N3807" s="5">
        <v>0</v>
      </c>
      <c r="O3807" s="6">
        <v>0</v>
      </c>
      <c r="P3807" s="6">
        <v>0</v>
      </c>
      <c r="Q3807" s="6">
        <v>0</v>
      </c>
      <c r="R3807" s="6">
        <v>0</v>
      </c>
      <c r="S3807" s="6">
        <v>1.0754716981132075</v>
      </c>
      <c r="T3807" s="6">
        <v>5.7358490566037732</v>
      </c>
      <c r="U3807" s="6">
        <v>0</v>
      </c>
      <c r="V3807" s="6">
        <v>0</v>
      </c>
      <c r="W3807" s="6">
        <v>0</v>
      </c>
      <c r="X3807" s="5">
        <v>2650</v>
      </c>
      <c r="Y3807" s="5">
        <v>2384</v>
      </c>
      <c r="Z3807" s="5">
        <v>71</v>
      </c>
      <c r="AA3807" s="5">
        <v>0</v>
      </c>
      <c r="AB3807" s="5">
        <v>0</v>
      </c>
      <c r="AC3807" s="5">
        <v>0</v>
      </c>
      <c r="AD3807" s="5">
        <v>2650</v>
      </c>
      <c r="AE3807" s="5">
        <v>2384</v>
      </c>
      <c r="AF3807" s="5">
        <v>71</v>
      </c>
      <c r="AG3807" s="6">
        <v>2.9781879194630871</v>
      </c>
      <c r="AH3807" s="6">
        <v>89.962264150943398</v>
      </c>
      <c r="AI3807" s="3"/>
      <c r="AJ3807" s="3"/>
    </row>
    <row r="3808" spans="1:36" hidden="1" x14ac:dyDescent="0.2">
      <c r="A3808" s="1" t="str">
        <f t="shared" si="59"/>
        <v>Mid SussexMixed White and Black Caribbean</v>
      </c>
      <c r="B3808" s="3" t="s">
        <v>543</v>
      </c>
      <c r="C3808" s="3" t="s">
        <v>544</v>
      </c>
      <c r="D3808" s="3" t="s">
        <v>706</v>
      </c>
      <c r="E3808" s="5">
        <v>378</v>
      </c>
      <c r="F3808" s="5">
        <v>0</v>
      </c>
      <c r="G3808" s="5">
        <v>0</v>
      </c>
      <c r="H3808" s="5">
        <v>0</v>
      </c>
      <c r="I3808" s="5">
        <v>0</v>
      </c>
      <c r="J3808" s="5">
        <v>4</v>
      </c>
      <c r="K3808" s="5">
        <v>10</v>
      </c>
      <c r="L3808" s="5">
        <v>0</v>
      </c>
      <c r="M3808" s="5">
        <v>0</v>
      </c>
      <c r="N3808" s="5">
        <v>0</v>
      </c>
      <c r="O3808" s="6">
        <v>0</v>
      </c>
      <c r="P3808" s="6">
        <v>0</v>
      </c>
      <c r="Q3808" s="6">
        <v>0</v>
      </c>
      <c r="R3808" s="6">
        <v>0</v>
      </c>
      <c r="S3808" s="6">
        <v>1.0582010582010581</v>
      </c>
      <c r="T3808" s="6">
        <v>2.6455026455026456</v>
      </c>
      <c r="U3808" s="6">
        <v>0</v>
      </c>
      <c r="V3808" s="6">
        <v>0</v>
      </c>
      <c r="W3808" s="6">
        <v>0</v>
      </c>
      <c r="X3808" s="5">
        <v>102</v>
      </c>
      <c r="Y3808" s="5">
        <v>85</v>
      </c>
      <c r="Z3808" s="5">
        <v>0</v>
      </c>
      <c r="AA3808" s="5">
        <v>0</v>
      </c>
      <c r="AB3808" s="5">
        <v>0</v>
      </c>
      <c r="AC3808" s="5">
        <v>0</v>
      </c>
      <c r="AD3808" s="5">
        <v>102</v>
      </c>
      <c r="AE3808" s="5">
        <v>85</v>
      </c>
      <c r="AF3808" s="5">
        <v>0</v>
      </c>
      <c r="AG3808" s="6">
        <v>0</v>
      </c>
      <c r="AH3808" s="6">
        <v>83.333333333333329</v>
      </c>
      <c r="AI3808" s="3"/>
      <c r="AJ3808" s="3"/>
    </row>
    <row r="3809" spans="1:36" hidden="1" x14ac:dyDescent="0.2">
      <c r="A3809" s="1" t="str">
        <f t="shared" si="59"/>
        <v>Mid SussexMixed White and Black African</v>
      </c>
      <c r="B3809" s="3" t="s">
        <v>543</v>
      </c>
      <c r="C3809" s="3" t="s">
        <v>544</v>
      </c>
      <c r="D3809" s="3" t="s">
        <v>707</v>
      </c>
      <c r="E3809" s="5">
        <v>277</v>
      </c>
      <c r="F3809" s="5">
        <v>0</v>
      </c>
      <c r="G3809" s="5">
        <v>0</v>
      </c>
      <c r="H3809" s="5">
        <v>0</v>
      </c>
      <c r="I3809" s="5">
        <v>0</v>
      </c>
      <c r="J3809" s="5">
        <v>11</v>
      </c>
      <c r="K3809" s="5">
        <v>10</v>
      </c>
      <c r="L3809" s="5">
        <v>0</v>
      </c>
      <c r="M3809" s="5">
        <v>0</v>
      </c>
      <c r="N3809" s="5">
        <v>0</v>
      </c>
      <c r="O3809" s="6">
        <v>0</v>
      </c>
      <c r="P3809" s="6">
        <v>0</v>
      </c>
      <c r="Q3809" s="6">
        <v>0</v>
      </c>
      <c r="R3809" s="6">
        <v>0</v>
      </c>
      <c r="S3809" s="6">
        <v>3.9711191335740073</v>
      </c>
      <c r="T3809" s="6">
        <v>3.6101083032490973</v>
      </c>
      <c r="U3809" s="6">
        <v>0</v>
      </c>
      <c r="V3809" s="6">
        <v>0</v>
      </c>
      <c r="W3809" s="6">
        <v>0</v>
      </c>
      <c r="X3809" s="5">
        <v>65</v>
      </c>
      <c r="Y3809" s="5">
        <v>55</v>
      </c>
      <c r="Z3809" s="5">
        <v>8</v>
      </c>
      <c r="AA3809" s="5">
        <v>0</v>
      </c>
      <c r="AB3809" s="5">
        <v>0</v>
      </c>
      <c r="AC3809" s="5">
        <v>0</v>
      </c>
      <c r="AD3809" s="5">
        <v>65</v>
      </c>
      <c r="AE3809" s="5">
        <v>55</v>
      </c>
      <c r="AF3809" s="5">
        <v>8</v>
      </c>
      <c r="AG3809" s="6">
        <v>14.545454545454545</v>
      </c>
      <c r="AH3809" s="6">
        <v>84.615384615384613</v>
      </c>
      <c r="AI3809" s="3"/>
      <c r="AJ3809" s="3"/>
    </row>
    <row r="3810" spans="1:36" hidden="1" x14ac:dyDescent="0.2">
      <c r="A3810" s="1" t="str">
        <f t="shared" si="59"/>
        <v>Mid SussexMixed White and Asian</v>
      </c>
      <c r="B3810" s="3" t="s">
        <v>543</v>
      </c>
      <c r="C3810" s="3" t="s">
        <v>544</v>
      </c>
      <c r="D3810" s="3" t="s">
        <v>708</v>
      </c>
      <c r="E3810" s="5">
        <v>805</v>
      </c>
      <c r="F3810" s="5">
        <v>0</v>
      </c>
      <c r="G3810" s="5">
        <v>0</v>
      </c>
      <c r="H3810" s="5">
        <v>0</v>
      </c>
      <c r="I3810" s="5">
        <v>0</v>
      </c>
      <c r="J3810" s="5">
        <v>7</v>
      </c>
      <c r="K3810" s="5">
        <v>26</v>
      </c>
      <c r="L3810" s="5">
        <v>0</v>
      </c>
      <c r="M3810" s="5">
        <v>0</v>
      </c>
      <c r="N3810" s="5">
        <v>0</v>
      </c>
      <c r="O3810" s="6">
        <v>0</v>
      </c>
      <c r="P3810" s="6">
        <v>0</v>
      </c>
      <c r="Q3810" s="6">
        <v>0</v>
      </c>
      <c r="R3810" s="6">
        <v>0</v>
      </c>
      <c r="S3810" s="6">
        <v>0.86956521739130432</v>
      </c>
      <c r="T3810" s="6">
        <v>3.2298136645962732</v>
      </c>
      <c r="U3810" s="6">
        <v>0</v>
      </c>
      <c r="V3810" s="6">
        <v>0</v>
      </c>
      <c r="W3810" s="6">
        <v>0</v>
      </c>
      <c r="X3810" s="5">
        <v>197</v>
      </c>
      <c r="Y3810" s="5">
        <v>172</v>
      </c>
      <c r="Z3810" s="5">
        <v>11</v>
      </c>
      <c r="AA3810" s="5">
        <v>0</v>
      </c>
      <c r="AB3810" s="5">
        <v>0</v>
      </c>
      <c r="AC3810" s="5">
        <v>0</v>
      </c>
      <c r="AD3810" s="5">
        <v>197</v>
      </c>
      <c r="AE3810" s="5">
        <v>172</v>
      </c>
      <c r="AF3810" s="5">
        <v>11</v>
      </c>
      <c r="AG3810" s="6">
        <v>6.3953488372093021</v>
      </c>
      <c r="AH3810" s="6">
        <v>87.309644670050758</v>
      </c>
      <c r="AI3810" s="3"/>
      <c r="AJ3810" s="3"/>
    </row>
    <row r="3811" spans="1:36" hidden="1" x14ac:dyDescent="0.2">
      <c r="A3811" s="1" t="str">
        <f t="shared" si="59"/>
        <v>Mid SussexMixed Other</v>
      </c>
      <c r="B3811" s="3" t="s">
        <v>543</v>
      </c>
      <c r="C3811" s="3" t="s">
        <v>544</v>
      </c>
      <c r="D3811" s="3" t="s">
        <v>709</v>
      </c>
      <c r="E3811" s="5">
        <v>507</v>
      </c>
      <c r="F3811" s="5">
        <v>0</v>
      </c>
      <c r="G3811" s="5">
        <v>0</v>
      </c>
      <c r="H3811" s="5">
        <v>0</v>
      </c>
      <c r="I3811" s="5">
        <v>0</v>
      </c>
      <c r="J3811" s="5">
        <v>4</v>
      </c>
      <c r="K3811" s="5">
        <v>26</v>
      </c>
      <c r="L3811" s="5">
        <v>0</v>
      </c>
      <c r="M3811" s="5">
        <v>0</v>
      </c>
      <c r="N3811" s="5">
        <v>0</v>
      </c>
      <c r="O3811" s="6">
        <v>0</v>
      </c>
      <c r="P3811" s="6">
        <v>0</v>
      </c>
      <c r="Q3811" s="6">
        <v>0</v>
      </c>
      <c r="R3811" s="6">
        <v>0</v>
      </c>
      <c r="S3811" s="6">
        <v>0.78895463510848129</v>
      </c>
      <c r="T3811" s="6">
        <v>5.1282051282051286</v>
      </c>
      <c r="U3811" s="6">
        <v>0</v>
      </c>
      <c r="V3811" s="6">
        <v>0</v>
      </c>
      <c r="W3811" s="6">
        <v>0</v>
      </c>
      <c r="X3811" s="5">
        <v>160</v>
      </c>
      <c r="Y3811" s="5">
        <v>139</v>
      </c>
      <c r="Z3811" s="5">
        <v>7</v>
      </c>
      <c r="AA3811" s="5">
        <v>0</v>
      </c>
      <c r="AB3811" s="5">
        <v>0</v>
      </c>
      <c r="AC3811" s="5">
        <v>0</v>
      </c>
      <c r="AD3811" s="5">
        <v>160</v>
      </c>
      <c r="AE3811" s="5">
        <v>139</v>
      </c>
      <c r="AF3811" s="5">
        <v>7</v>
      </c>
      <c r="AG3811" s="6">
        <v>5.0359712230215825</v>
      </c>
      <c r="AH3811" s="6">
        <v>86.875</v>
      </c>
      <c r="AI3811" s="3"/>
      <c r="AJ3811" s="3"/>
    </row>
    <row r="3812" spans="1:36" hidden="1" x14ac:dyDescent="0.2">
      <c r="A3812" s="1" t="str">
        <f t="shared" si="59"/>
        <v>Mid SussexIndian</v>
      </c>
      <c r="B3812" s="3" t="s">
        <v>543</v>
      </c>
      <c r="C3812" s="3" t="s">
        <v>544</v>
      </c>
      <c r="D3812" s="3" t="s">
        <v>710</v>
      </c>
      <c r="E3812" s="5">
        <v>1410</v>
      </c>
      <c r="F3812" s="5">
        <v>0</v>
      </c>
      <c r="G3812" s="5">
        <v>0</v>
      </c>
      <c r="H3812" s="5">
        <v>0</v>
      </c>
      <c r="I3812" s="5">
        <v>0</v>
      </c>
      <c r="J3812" s="5">
        <v>8</v>
      </c>
      <c r="K3812" s="5">
        <v>19</v>
      </c>
      <c r="L3812" s="5">
        <v>0</v>
      </c>
      <c r="M3812" s="5">
        <v>0</v>
      </c>
      <c r="N3812" s="5">
        <v>0</v>
      </c>
      <c r="O3812" s="6">
        <v>0</v>
      </c>
      <c r="P3812" s="6">
        <v>0</v>
      </c>
      <c r="Q3812" s="6">
        <v>0</v>
      </c>
      <c r="R3812" s="6">
        <v>0</v>
      </c>
      <c r="S3812" s="6">
        <v>0.56737588652482274</v>
      </c>
      <c r="T3812" s="6">
        <v>1.3475177304964538</v>
      </c>
      <c r="U3812" s="6">
        <v>0</v>
      </c>
      <c r="V3812" s="6">
        <v>0</v>
      </c>
      <c r="W3812" s="6">
        <v>0</v>
      </c>
      <c r="X3812" s="5">
        <v>732</v>
      </c>
      <c r="Y3812" s="5">
        <v>653</v>
      </c>
      <c r="Z3812" s="5">
        <v>13</v>
      </c>
      <c r="AA3812" s="5">
        <v>0</v>
      </c>
      <c r="AB3812" s="5">
        <v>0</v>
      </c>
      <c r="AC3812" s="5">
        <v>0</v>
      </c>
      <c r="AD3812" s="5">
        <v>732</v>
      </c>
      <c r="AE3812" s="5">
        <v>653</v>
      </c>
      <c r="AF3812" s="5">
        <v>13</v>
      </c>
      <c r="AG3812" s="6">
        <v>1.9908116385911179</v>
      </c>
      <c r="AH3812" s="6">
        <v>89.207650273224047</v>
      </c>
      <c r="AI3812" s="3"/>
      <c r="AJ3812" s="3"/>
    </row>
    <row r="3813" spans="1:36" hidden="1" x14ac:dyDescent="0.2">
      <c r="A3813" s="1" t="str">
        <f t="shared" si="59"/>
        <v>Mid SussexPakistani</v>
      </c>
      <c r="B3813" s="3" t="s">
        <v>543</v>
      </c>
      <c r="C3813" s="3" t="s">
        <v>544</v>
      </c>
      <c r="D3813" s="3" t="s">
        <v>711</v>
      </c>
      <c r="E3813" s="5">
        <v>154</v>
      </c>
      <c r="F3813" s="5">
        <v>0</v>
      </c>
      <c r="G3813" s="5">
        <v>0</v>
      </c>
      <c r="H3813" s="5">
        <v>0</v>
      </c>
      <c r="I3813" s="5">
        <v>0</v>
      </c>
      <c r="J3813" s="5">
        <v>0</v>
      </c>
      <c r="K3813" s="5">
        <v>3</v>
      </c>
      <c r="L3813" s="5">
        <v>0</v>
      </c>
      <c r="M3813" s="5">
        <v>0</v>
      </c>
      <c r="N3813" s="5">
        <v>0</v>
      </c>
      <c r="O3813" s="6">
        <v>0</v>
      </c>
      <c r="P3813" s="6">
        <v>0</v>
      </c>
      <c r="Q3813" s="6">
        <v>0</v>
      </c>
      <c r="R3813" s="6">
        <v>0</v>
      </c>
      <c r="S3813" s="6">
        <v>0</v>
      </c>
      <c r="T3813" s="6">
        <v>1.948051948051948</v>
      </c>
      <c r="U3813" s="6">
        <v>0</v>
      </c>
      <c r="V3813" s="6">
        <v>0</v>
      </c>
      <c r="W3813" s="6">
        <v>0</v>
      </c>
      <c r="X3813" s="5">
        <v>69</v>
      </c>
      <c r="Y3813" s="5">
        <v>59</v>
      </c>
      <c r="Z3813" s="5">
        <v>4</v>
      </c>
      <c r="AA3813" s="5">
        <v>0</v>
      </c>
      <c r="AB3813" s="5">
        <v>0</v>
      </c>
      <c r="AC3813" s="5">
        <v>0</v>
      </c>
      <c r="AD3813" s="5">
        <v>69</v>
      </c>
      <c r="AE3813" s="5">
        <v>59</v>
      </c>
      <c r="AF3813" s="5">
        <v>4</v>
      </c>
      <c r="AG3813" s="6">
        <v>6.7796610169491522</v>
      </c>
      <c r="AH3813" s="6">
        <v>85.507246376811594</v>
      </c>
      <c r="AI3813" s="3"/>
      <c r="AJ3813" s="3"/>
    </row>
    <row r="3814" spans="1:36" hidden="1" x14ac:dyDescent="0.2">
      <c r="A3814" s="1" t="str">
        <f t="shared" si="59"/>
        <v>Mid SussexBangladeshi</v>
      </c>
      <c r="B3814" s="3" t="s">
        <v>543</v>
      </c>
      <c r="C3814" s="3" t="s">
        <v>544</v>
      </c>
      <c r="D3814" s="3" t="s">
        <v>712</v>
      </c>
      <c r="E3814" s="5">
        <v>399</v>
      </c>
      <c r="F3814" s="5">
        <v>0</v>
      </c>
      <c r="G3814" s="5">
        <v>0</v>
      </c>
      <c r="H3814" s="5">
        <v>0</v>
      </c>
      <c r="I3814" s="5">
        <v>0</v>
      </c>
      <c r="J3814" s="5">
        <v>14</v>
      </c>
      <c r="K3814" s="5">
        <v>1</v>
      </c>
      <c r="L3814" s="5">
        <v>0</v>
      </c>
      <c r="M3814" s="5">
        <v>0</v>
      </c>
      <c r="N3814" s="5">
        <v>0</v>
      </c>
      <c r="O3814" s="6">
        <v>0</v>
      </c>
      <c r="P3814" s="6">
        <v>0</v>
      </c>
      <c r="Q3814" s="6">
        <v>0</v>
      </c>
      <c r="R3814" s="6">
        <v>0</v>
      </c>
      <c r="S3814" s="6">
        <v>3.5087719298245612</v>
      </c>
      <c r="T3814" s="6">
        <v>0.25062656641604009</v>
      </c>
      <c r="U3814" s="6">
        <v>0</v>
      </c>
      <c r="V3814" s="6">
        <v>0</v>
      </c>
      <c r="W3814" s="6">
        <v>0</v>
      </c>
      <c r="X3814" s="5">
        <v>150</v>
      </c>
      <c r="Y3814" s="5">
        <v>112</v>
      </c>
      <c r="Z3814" s="5">
        <v>4</v>
      </c>
      <c r="AA3814" s="5">
        <v>0</v>
      </c>
      <c r="AB3814" s="5">
        <v>0</v>
      </c>
      <c r="AC3814" s="5">
        <v>0</v>
      </c>
      <c r="AD3814" s="5">
        <v>150</v>
      </c>
      <c r="AE3814" s="5">
        <v>112</v>
      </c>
      <c r="AF3814" s="5">
        <v>4</v>
      </c>
      <c r="AG3814" s="6">
        <v>3.5714285714285716</v>
      </c>
      <c r="AH3814" s="6">
        <v>74.666666666666671</v>
      </c>
      <c r="AI3814" s="3"/>
      <c r="AJ3814" s="3"/>
    </row>
    <row r="3815" spans="1:36" hidden="1" x14ac:dyDescent="0.2">
      <c r="A3815" s="1" t="str">
        <f t="shared" si="59"/>
        <v>Mid SussexChinese</v>
      </c>
      <c r="B3815" s="3" t="s">
        <v>543</v>
      </c>
      <c r="C3815" s="3" t="s">
        <v>544</v>
      </c>
      <c r="D3815" s="3" t="s">
        <v>713</v>
      </c>
      <c r="E3815" s="5">
        <v>525</v>
      </c>
      <c r="F3815" s="5">
        <v>0</v>
      </c>
      <c r="G3815" s="5">
        <v>0</v>
      </c>
      <c r="H3815" s="5">
        <v>0</v>
      </c>
      <c r="I3815" s="5">
        <v>0</v>
      </c>
      <c r="J3815" s="5">
        <v>10</v>
      </c>
      <c r="K3815" s="5">
        <v>10</v>
      </c>
      <c r="L3815" s="5">
        <v>0</v>
      </c>
      <c r="M3815" s="5">
        <v>0</v>
      </c>
      <c r="N3815" s="5">
        <v>0</v>
      </c>
      <c r="O3815" s="6">
        <v>0</v>
      </c>
      <c r="P3815" s="6">
        <v>0</v>
      </c>
      <c r="Q3815" s="6">
        <v>0</v>
      </c>
      <c r="R3815" s="6">
        <v>0</v>
      </c>
      <c r="S3815" s="6">
        <v>1.9047619047619047</v>
      </c>
      <c r="T3815" s="6">
        <v>1.9047619047619047</v>
      </c>
      <c r="U3815" s="6">
        <v>0</v>
      </c>
      <c r="V3815" s="6">
        <v>0</v>
      </c>
      <c r="W3815" s="6">
        <v>0</v>
      </c>
      <c r="X3815" s="5">
        <v>191</v>
      </c>
      <c r="Y3815" s="5">
        <v>164</v>
      </c>
      <c r="Z3815" s="5">
        <v>4</v>
      </c>
      <c r="AA3815" s="5">
        <v>0</v>
      </c>
      <c r="AB3815" s="5">
        <v>0</v>
      </c>
      <c r="AC3815" s="5">
        <v>0</v>
      </c>
      <c r="AD3815" s="5">
        <v>191</v>
      </c>
      <c r="AE3815" s="5">
        <v>164</v>
      </c>
      <c r="AF3815" s="5">
        <v>4</v>
      </c>
      <c r="AG3815" s="6">
        <v>2.4390243902439024</v>
      </c>
      <c r="AH3815" s="6">
        <v>85.863874345549732</v>
      </c>
      <c r="AI3815" s="3"/>
      <c r="AJ3815" s="3"/>
    </row>
    <row r="3816" spans="1:36" hidden="1" x14ac:dyDescent="0.2">
      <c r="A3816" s="1" t="str">
        <f t="shared" si="59"/>
        <v>Mid SussexAsian Other</v>
      </c>
      <c r="B3816" s="3" t="s">
        <v>543</v>
      </c>
      <c r="C3816" s="3" t="s">
        <v>544</v>
      </c>
      <c r="D3816" s="3" t="s">
        <v>714</v>
      </c>
      <c r="E3816" s="5">
        <v>1273</v>
      </c>
      <c r="F3816" s="5">
        <v>0</v>
      </c>
      <c r="G3816" s="5">
        <v>0</v>
      </c>
      <c r="H3816" s="5">
        <v>0</v>
      </c>
      <c r="I3816" s="5">
        <v>0</v>
      </c>
      <c r="J3816" s="5">
        <v>48</v>
      </c>
      <c r="K3816" s="5">
        <v>21</v>
      </c>
      <c r="L3816" s="5">
        <v>0</v>
      </c>
      <c r="M3816" s="5">
        <v>0</v>
      </c>
      <c r="N3816" s="5">
        <v>0</v>
      </c>
      <c r="O3816" s="6">
        <v>0</v>
      </c>
      <c r="P3816" s="6">
        <v>0</v>
      </c>
      <c r="Q3816" s="6">
        <v>0</v>
      </c>
      <c r="R3816" s="6">
        <v>0</v>
      </c>
      <c r="S3816" s="6">
        <v>3.7706205813040063</v>
      </c>
      <c r="T3816" s="6">
        <v>1.6496465043205029</v>
      </c>
      <c r="U3816" s="6">
        <v>0</v>
      </c>
      <c r="V3816" s="6">
        <v>0</v>
      </c>
      <c r="W3816" s="6">
        <v>0</v>
      </c>
      <c r="X3816" s="5">
        <v>576</v>
      </c>
      <c r="Y3816" s="5">
        <v>513</v>
      </c>
      <c r="Z3816" s="5">
        <v>10</v>
      </c>
      <c r="AA3816" s="5">
        <v>0</v>
      </c>
      <c r="AB3816" s="5">
        <v>0</v>
      </c>
      <c r="AC3816" s="5">
        <v>0</v>
      </c>
      <c r="AD3816" s="5">
        <v>576</v>
      </c>
      <c r="AE3816" s="5">
        <v>513</v>
      </c>
      <c r="AF3816" s="5">
        <v>10</v>
      </c>
      <c r="AG3816" s="6">
        <v>1.9493177387914229</v>
      </c>
      <c r="AH3816" s="6">
        <v>89.0625</v>
      </c>
      <c r="AI3816" s="3"/>
      <c r="AJ3816" s="3"/>
    </row>
    <row r="3817" spans="1:36" hidden="1" x14ac:dyDescent="0.2">
      <c r="A3817" s="1" t="str">
        <f t="shared" si="59"/>
        <v>Mid SussexBlack African</v>
      </c>
      <c r="B3817" s="3" t="s">
        <v>543</v>
      </c>
      <c r="C3817" s="3" t="s">
        <v>544</v>
      </c>
      <c r="D3817" s="3" t="s">
        <v>715</v>
      </c>
      <c r="E3817" s="5">
        <v>487</v>
      </c>
      <c r="F3817" s="5">
        <v>0</v>
      </c>
      <c r="G3817" s="5">
        <v>0</v>
      </c>
      <c r="H3817" s="5">
        <v>0</v>
      </c>
      <c r="I3817" s="5">
        <v>0</v>
      </c>
      <c r="J3817" s="5">
        <v>19</v>
      </c>
      <c r="K3817" s="5">
        <v>6</v>
      </c>
      <c r="L3817" s="5">
        <v>0</v>
      </c>
      <c r="M3817" s="5">
        <v>0</v>
      </c>
      <c r="N3817" s="5">
        <v>0</v>
      </c>
      <c r="O3817" s="6">
        <v>0</v>
      </c>
      <c r="P3817" s="6">
        <v>0</v>
      </c>
      <c r="Q3817" s="6">
        <v>0</v>
      </c>
      <c r="R3817" s="6">
        <v>0</v>
      </c>
      <c r="S3817" s="6">
        <v>3.9014373716632442</v>
      </c>
      <c r="T3817" s="6">
        <v>1.2320328542094456</v>
      </c>
      <c r="U3817" s="6">
        <v>0</v>
      </c>
      <c r="V3817" s="6">
        <v>0</v>
      </c>
      <c r="W3817" s="6">
        <v>0</v>
      </c>
      <c r="X3817" s="5">
        <v>232</v>
      </c>
      <c r="Y3817" s="5">
        <v>214</v>
      </c>
      <c r="Z3817" s="5">
        <v>7</v>
      </c>
      <c r="AA3817" s="5">
        <v>0</v>
      </c>
      <c r="AB3817" s="5">
        <v>0</v>
      </c>
      <c r="AC3817" s="5">
        <v>0</v>
      </c>
      <c r="AD3817" s="5">
        <v>232</v>
      </c>
      <c r="AE3817" s="5">
        <v>214</v>
      </c>
      <c r="AF3817" s="5">
        <v>7</v>
      </c>
      <c r="AG3817" s="6">
        <v>3.2710280373831777</v>
      </c>
      <c r="AH3817" s="6">
        <v>92.241379310344826</v>
      </c>
      <c r="AI3817" s="3"/>
      <c r="AJ3817" s="3"/>
    </row>
    <row r="3818" spans="1:36" hidden="1" x14ac:dyDescent="0.2">
      <c r="A3818" s="1" t="str">
        <f t="shared" si="59"/>
        <v>Mid SussexBlack Caribbean</v>
      </c>
      <c r="B3818" s="3" t="s">
        <v>543</v>
      </c>
      <c r="C3818" s="3" t="s">
        <v>544</v>
      </c>
      <c r="D3818" s="3" t="s">
        <v>716</v>
      </c>
      <c r="E3818" s="5">
        <v>201</v>
      </c>
      <c r="F3818" s="5">
        <v>0</v>
      </c>
      <c r="G3818" s="5">
        <v>0</v>
      </c>
      <c r="H3818" s="5">
        <v>0</v>
      </c>
      <c r="I3818" s="5">
        <v>0</v>
      </c>
      <c r="J3818" s="5">
        <v>2</v>
      </c>
      <c r="K3818" s="5">
        <v>3</v>
      </c>
      <c r="L3818" s="5">
        <v>0</v>
      </c>
      <c r="M3818" s="5">
        <v>0</v>
      </c>
      <c r="N3818" s="5">
        <v>0</v>
      </c>
      <c r="O3818" s="6">
        <v>0</v>
      </c>
      <c r="P3818" s="6">
        <v>0</v>
      </c>
      <c r="Q3818" s="6">
        <v>0</v>
      </c>
      <c r="R3818" s="6">
        <v>0</v>
      </c>
      <c r="S3818" s="6">
        <v>0.99502487562189057</v>
      </c>
      <c r="T3818" s="6">
        <v>1.4925373134328359</v>
      </c>
      <c r="U3818" s="6">
        <v>0</v>
      </c>
      <c r="V3818" s="6">
        <v>0</v>
      </c>
      <c r="W3818" s="6">
        <v>0</v>
      </c>
      <c r="X3818" s="5">
        <v>105</v>
      </c>
      <c r="Y3818" s="5">
        <v>92</v>
      </c>
      <c r="Z3818" s="5">
        <v>2</v>
      </c>
      <c r="AA3818" s="5">
        <v>0</v>
      </c>
      <c r="AB3818" s="5">
        <v>0</v>
      </c>
      <c r="AC3818" s="5">
        <v>0</v>
      </c>
      <c r="AD3818" s="5">
        <v>105</v>
      </c>
      <c r="AE3818" s="5">
        <v>92</v>
      </c>
      <c r="AF3818" s="5">
        <v>2</v>
      </c>
      <c r="AG3818" s="6">
        <v>2.1739130434782608</v>
      </c>
      <c r="AH3818" s="6">
        <v>87.61904761904762</v>
      </c>
      <c r="AI3818" s="3"/>
      <c r="AJ3818" s="3"/>
    </row>
    <row r="3819" spans="1:36" hidden="1" x14ac:dyDescent="0.2">
      <c r="A3819" s="1" t="str">
        <f t="shared" si="59"/>
        <v>Mid SussexBlack Other</v>
      </c>
      <c r="B3819" s="3" t="s">
        <v>543</v>
      </c>
      <c r="C3819" s="3" t="s">
        <v>544</v>
      </c>
      <c r="D3819" s="3" t="s">
        <v>717</v>
      </c>
      <c r="E3819" s="5">
        <v>100</v>
      </c>
      <c r="F3819" s="5">
        <v>0</v>
      </c>
      <c r="G3819" s="5">
        <v>0</v>
      </c>
      <c r="H3819" s="5">
        <v>0</v>
      </c>
      <c r="I3819" s="5">
        <v>0</v>
      </c>
      <c r="J3819" s="5">
        <v>2</v>
      </c>
      <c r="K3819" s="5">
        <v>4</v>
      </c>
      <c r="L3819" s="5">
        <v>0</v>
      </c>
      <c r="M3819" s="5">
        <v>0</v>
      </c>
      <c r="N3819" s="5">
        <v>0</v>
      </c>
      <c r="O3819" s="6">
        <v>0</v>
      </c>
      <c r="P3819" s="6">
        <v>0</v>
      </c>
      <c r="Q3819" s="6">
        <v>0</v>
      </c>
      <c r="R3819" s="6">
        <v>0</v>
      </c>
      <c r="S3819" s="6">
        <v>2</v>
      </c>
      <c r="T3819" s="6">
        <v>4</v>
      </c>
      <c r="U3819" s="6">
        <v>0</v>
      </c>
      <c r="V3819" s="6">
        <v>0</v>
      </c>
      <c r="W3819" s="6">
        <v>0</v>
      </c>
      <c r="X3819" s="5">
        <v>40</v>
      </c>
      <c r="Y3819" s="5">
        <v>39</v>
      </c>
      <c r="Z3819" s="5">
        <v>2</v>
      </c>
      <c r="AA3819" s="5">
        <v>0</v>
      </c>
      <c r="AB3819" s="5">
        <v>0</v>
      </c>
      <c r="AC3819" s="5">
        <v>0</v>
      </c>
      <c r="AD3819" s="5">
        <v>40</v>
      </c>
      <c r="AE3819" s="5">
        <v>39</v>
      </c>
      <c r="AF3819" s="5">
        <v>2</v>
      </c>
      <c r="AG3819" s="6">
        <v>5.1282051282051286</v>
      </c>
      <c r="AH3819" s="6">
        <v>97.5</v>
      </c>
      <c r="AI3819" s="3"/>
      <c r="AJ3819" s="3"/>
    </row>
    <row r="3820" spans="1:36" hidden="1" x14ac:dyDescent="0.2">
      <c r="A3820" s="1" t="str">
        <f t="shared" si="59"/>
        <v>Mid SussexArab</v>
      </c>
      <c r="B3820" s="3" t="s">
        <v>543</v>
      </c>
      <c r="C3820" s="3" t="s">
        <v>544</v>
      </c>
      <c r="D3820" s="3" t="s">
        <v>699</v>
      </c>
      <c r="E3820" s="5">
        <v>87</v>
      </c>
      <c r="F3820" s="5">
        <v>0</v>
      </c>
      <c r="G3820" s="5">
        <v>0</v>
      </c>
      <c r="H3820" s="5">
        <v>0</v>
      </c>
      <c r="I3820" s="5">
        <v>0</v>
      </c>
      <c r="J3820" s="5">
        <v>2</v>
      </c>
      <c r="K3820" s="5">
        <v>1</v>
      </c>
      <c r="L3820" s="5">
        <v>0</v>
      </c>
      <c r="M3820" s="5">
        <v>0</v>
      </c>
      <c r="N3820" s="5">
        <v>0</v>
      </c>
      <c r="O3820" s="6">
        <v>0</v>
      </c>
      <c r="P3820" s="6">
        <v>0</v>
      </c>
      <c r="Q3820" s="6">
        <v>0</v>
      </c>
      <c r="R3820" s="6">
        <v>0</v>
      </c>
      <c r="S3820" s="6">
        <v>2.2988505747126435</v>
      </c>
      <c r="T3820" s="6">
        <v>1.1494252873563218</v>
      </c>
      <c r="U3820" s="6">
        <v>0</v>
      </c>
      <c r="V3820" s="6">
        <v>0</v>
      </c>
      <c r="W3820" s="6">
        <v>0</v>
      </c>
      <c r="X3820" s="5">
        <v>32</v>
      </c>
      <c r="Y3820" s="5">
        <v>29</v>
      </c>
      <c r="Z3820" s="5">
        <v>3</v>
      </c>
      <c r="AA3820" s="5">
        <v>0</v>
      </c>
      <c r="AB3820" s="5">
        <v>0</v>
      </c>
      <c r="AC3820" s="5">
        <v>0</v>
      </c>
      <c r="AD3820" s="5">
        <v>32</v>
      </c>
      <c r="AE3820" s="5">
        <v>29</v>
      </c>
      <c r="AF3820" s="5">
        <v>3</v>
      </c>
      <c r="AG3820" s="6">
        <v>10.344827586206897</v>
      </c>
      <c r="AH3820" s="6">
        <v>90.625</v>
      </c>
      <c r="AI3820" s="3"/>
      <c r="AJ3820" s="3"/>
    </row>
    <row r="3821" spans="1:36" hidden="1" x14ac:dyDescent="0.2">
      <c r="A3821" s="1" t="str">
        <f t="shared" si="59"/>
        <v>Mid SussexOther</v>
      </c>
      <c r="B3821" s="3" t="s">
        <v>543</v>
      </c>
      <c r="C3821" s="3" t="s">
        <v>544</v>
      </c>
      <c r="D3821" s="3" t="s">
        <v>718</v>
      </c>
      <c r="E3821" s="5">
        <v>239</v>
      </c>
      <c r="F3821" s="5">
        <v>0</v>
      </c>
      <c r="G3821" s="5">
        <v>0</v>
      </c>
      <c r="H3821" s="5">
        <v>0</v>
      </c>
      <c r="I3821" s="5">
        <v>0</v>
      </c>
      <c r="J3821" s="5">
        <v>0</v>
      </c>
      <c r="K3821" s="5">
        <v>13</v>
      </c>
      <c r="L3821" s="5">
        <v>0</v>
      </c>
      <c r="M3821" s="5">
        <v>0</v>
      </c>
      <c r="N3821" s="5">
        <v>0</v>
      </c>
      <c r="O3821" s="6">
        <v>0</v>
      </c>
      <c r="P3821" s="6">
        <v>0</v>
      </c>
      <c r="Q3821" s="6">
        <v>0</v>
      </c>
      <c r="R3821" s="6">
        <v>0</v>
      </c>
      <c r="S3821" s="6">
        <v>0</v>
      </c>
      <c r="T3821" s="6">
        <v>5.4393305439330542</v>
      </c>
      <c r="U3821" s="6">
        <v>0</v>
      </c>
      <c r="V3821" s="6">
        <v>0</v>
      </c>
      <c r="W3821" s="6">
        <v>0</v>
      </c>
      <c r="X3821" s="5">
        <v>117</v>
      </c>
      <c r="Y3821" s="5">
        <v>105</v>
      </c>
      <c r="Z3821" s="5">
        <v>7</v>
      </c>
      <c r="AA3821" s="5">
        <v>0</v>
      </c>
      <c r="AB3821" s="5">
        <v>0</v>
      </c>
      <c r="AC3821" s="5">
        <v>0</v>
      </c>
      <c r="AD3821" s="5">
        <v>117</v>
      </c>
      <c r="AE3821" s="5">
        <v>105</v>
      </c>
      <c r="AF3821" s="5">
        <v>7</v>
      </c>
      <c r="AG3821" s="6">
        <v>6.666666666666667</v>
      </c>
      <c r="AH3821" s="6">
        <v>89.743589743589737</v>
      </c>
      <c r="AI3821" s="3"/>
      <c r="AJ3821" s="3"/>
    </row>
    <row r="3822" spans="1:36" x14ac:dyDescent="0.2">
      <c r="A3822" s="1" t="str">
        <f t="shared" si="59"/>
        <v>MiddlesbroughAll people</v>
      </c>
      <c r="B3822" s="3" t="s">
        <v>50</v>
      </c>
      <c r="C3822" s="3" t="s">
        <v>51</v>
      </c>
      <c r="D3822" s="3" t="s">
        <v>700</v>
      </c>
      <c r="E3822" s="5">
        <v>138412</v>
      </c>
      <c r="F3822" s="5">
        <v>64586</v>
      </c>
      <c r="G3822" s="5">
        <v>56494</v>
      </c>
      <c r="H3822" s="5">
        <v>61905</v>
      </c>
      <c r="I3822" s="5">
        <v>80337</v>
      </c>
      <c r="J3822" s="5">
        <v>53235</v>
      </c>
      <c r="K3822" s="5">
        <v>1838</v>
      </c>
      <c r="L3822" s="5">
        <v>59869</v>
      </c>
      <c r="M3822" s="5">
        <v>17503</v>
      </c>
      <c r="N3822" s="5">
        <v>37176</v>
      </c>
      <c r="O3822" s="6">
        <v>46.66213912088547</v>
      </c>
      <c r="P3822" s="6">
        <v>40.815825217466696</v>
      </c>
      <c r="Q3822" s="6">
        <v>44.725168338005375</v>
      </c>
      <c r="R3822" s="6">
        <v>58.041932780394767</v>
      </c>
      <c r="S3822" s="6">
        <v>38.461260584342398</v>
      </c>
      <c r="T3822" s="6">
        <v>1.3279195445481606</v>
      </c>
      <c r="U3822" s="6">
        <v>43.254197612923733</v>
      </c>
      <c r="V3822" s="6">
        <v>12.645579863017657</v>
      </c>
      <c r="W3822" s="6">
        <v>26.858942866225473</v>
      </c>
      <c r="X3822" s="5">
        <v>43212</v>
      </c>
      <c r="Y3822" s="5">
        <v>34806</v>
      </c>
      <c r="Z3822" s="5">
        <v>4062</v>
      </c>
      <c r="AA3822" s="5">
        <v>21146</v>
      </c>
      <c r="AB3822" s="5">
        <v>15518</v>
      </c>
      <c r="AC3822" s="5">
        <v>2765</v>
      </c>
      <c r="AD3822" s="5">
        <v>22066</v>
      </c>
      <c r="AE3822" s="5">
        <v>19288</v>
      </c>
      <c r="AF3822" s="5">
        <v>1297</v>
      </c>
      <c r="AG3822" s="6">
        <v>6.7243882206553298</v>
      </c>
      <c r="AH3822" s="6">
        <v>87.410495785371154</v>
      </c>
      <c r="AI3822" s="3">
        <v>17.818017785797139</v>
      </c>
      <c r="AJ3822" s="3">
        <v>73.385037359311454</v>
      </c>
    </row>
    <row r="3823" spans="1:36" hidden="1" x14ac:dyDescent="0.2">
      <c r="A3823" s="1" t="str">
        <f t="shared" si="59"/>
        <v>MiddlesbroughWhite British</v>
      </c>
      <c r="B3823" s="3" t="s">
        <v>50</v>
      </c>
      <c r="C3823" s="3" t="s">
        <v>51</v>
      </c>
      <c r="D3823" s="3" t="s">
        <v>701</v>
      </c>
      <c r="E3823" s="5">
        <v>119106</v>
      </c>
      <c r="F3823" s="5">
        <v>53631</v>
      </c>
      <c r="G3823" s="5">
        <v>48042</v>
      </c>
      <c r="H3823" s="5">
        <v>52954</v>
      </c>
      <c r="I3823" s="5">
        <v>66970</v>
      </c>
      <c r="J3823" s="5">
        <v>44811</v>
      </c>
      <c r="K3823" s="5">
        <v>1661</v>
      </c>
      <c r="L3823" s="5">
        <v>48558</v>
      </c>
      <c r="M3823" s="5">
        <v>11331</v>
      </c>
      <c r="N3823" s="5">
        <v>31415</v>
      </c>
      <c r="O3823" s="6">
        <v>45.027958289254947</v>
      </c>
      <c r="P3823" s="6">
        <v>40.335499471059393</v>
      </c>
      <c r="Q3823" s="6">
        <v>44.459557033230901</v>
      </c>
      <c r="R3823" s="6">
        <v>56.227226168287075</v>
      </c>
      <c r="S3823" s="6">
        <v>37.622789783889978</v>
      </c>
      <c r="T3823" s="6">
        <v>1.3945561096838111</v>
      </c>
      <c r="U3823" s="6">
        <v>40.768727016271221</v>
      </c>
      <c r="V3823" s="6">
        <v>9.513374641076016</v>
      </c>
      <c r="W3823" s="6">
        <v>26.375665373700738</v>
      </c>
      <c r="X3823" s="5">
        <v>36451</v>
      </c>
      <c r="Y3823" s="5">
        <v>29981</v>
      </c>
      <c r="Z3823" s="5">
        <v>3393</v>
      </c>
      <c r="AA3823" s="5">
        <v>16842</v>
      </c>
      <c r="AB3823" s="5">
        <v>12536</v>
      </c>
      <c r="AC3823" s="5">
        <v>2280</v>
      </c>
      <c r="AD3823" s="5">
        <v>19609</v>
      </c>
      <c r="AE3823" s="5">
        <v>17445</v>
      </c>
      <c r="AF3823" s="5">
        <v>1113</v>
      </c>
      <c r="AG3823" s="6">
        <v>6.3800515907136717</v>
      </c>
      <c r="AH3823" s="6">
        <v>88.964251109184559</v>
      </c>
      <c r="AI3823" s="3">
        <v>18.187619655392471</v>
      </c>
      <c r="AJ3823" s="3">
        <v>74.432965206032534</v>
      </c>
    </row>
    <row r="3824" spans="1:36" hidden="1" x14ac:dyDescent="0.2">
      <c r="A3824" s="1" t="str">
        <f t="shared" si="59"/>
        <v>MiddlesbroughMinorities - all other than White British</v>
      </c>
      <c r="B3824" s="3" t="s">
        <v>50</v>
      </c>
      <c r="C3824" s="3" t="s">
        <v>51</v>
      </c>
      <c r="D3824" s="3" t="s">
        <v>702</v>
      </c>
      <c r="E3824" s="5">
        <v>19306</v>
      </c>
      <c r="F3824" s="5">
        <v>10955</v>
      </c>
      <c r="G3824" s="5">
        <v>8452</v>
      </c>
      <c r="H3824" s="5">
        <v>8951</v>
      </c>
      <c r="I3824" s="5">
        <v>13367</v>
      </c>
      <c r="J3824" s="5">
        <v>8424</v>
      </c>
      <c r="K3824" s="5">
        <v>177</v>
      </c>
      <c r="L3824" s="5">
        <v>11311</v>
      </c>
      <c r="M3824" s="5">
        <v>6172</v>
      </c>
      <c r="N3824" s="5">
        <v>5761</v>
      </c>
      <c r="O3824" s="6">
        <v>56.744017403915883</v>
      </c>
      <c r="P3824" s="6">
        <v>43.779136019890188</v>
      </c>
      <c r="Q3824" s="6">
        <v>46.36382471770434</v>
      </c>
      <c r="R3824" s="6">
        <v>69.237542732829169</v>
      </c>
      <c r="S3824" s="6">
        <v>43.63410338754791</v>
      </c>
      <c r="T3824" s="6">
        <v>0.91681342587796544</v>
      </c>
      <c r="U3824" s="6">
        <v>58.588003729410545</v>
      </c>
      <c r="V3824" s="6">
        <v>31.969335957733346</v>
      </c>
      <c r="W3824" s="6">
        <v>29.840464104423496</v>
      </c>
      <c r="X3824" s="5">
        <v>6761</v>
      </c>
      <c r="Y3824" s="5">
        <v>4825</v>
      </c>
      <c r="Z3824" s="5">
        <v>669</v>
      </c>
      <c r="AA3824" s="5">
        <v>4304</v>
      </c>
      <c r="AB3824" s="5">
        <v>2982</v>
      </c>
      <c r="AC3824" s="5">
        <v>485</v>
      </c>
      <c r="AD3824" s="5">
        <v>2457</v>
      </c>
      <c r="AE3824" s="5">
        <v>1843</v>
      </c>
      <c r="AF3824" s="5">
        <v>184</v>
      </c>
      <c r="AG3824" s="6">
        <v>9.9837221920781332</v>
      </c>
      <c r="AH3824" s="6">
        <v>75.010175010175004</v>
      </c>
      <c r="AI3824" s="3">
        <v>16.264252179745139</v>
      </c>
      <c r="AJ3824" s="3">
        <v>69.284386617100367</v>
      </c>
    </row>
    <row r="3825" spans="1:36" hidden="1" x14ac:dyDescent="0.2">
      <c r="A3825" s="1" t="str">
        <f t="shared" si="59"/>
        <v>MiddlesbroughWhite Irish</v>
      </c>
      <c r="B3825" s="3" t="s">
        <v>50</v>
      </c>
      <c r="C3825" s="3" t="s">
        <v>51</v>
      </c>
      <c r="D3825" s="3" t="s">
        <v>703</v>
      </c>
      <c r="E3825" s="5">
        <v>574</v>
      </c>
      <c r="F3825" s="5">
        <v>257</v>
      </c>
      <c r="G3825" s="5">
        <v>208</v>
      </c>
      <c r="H3825" s="5">
        <v>232</v>
      </c>
      <c r="I3825" s="5">
        <v>338</v>
      </c>
      <c r="J3825" s="5">
        <v>210</v>
      </c>
      <c r="K3825" s="5">
        <v>6</v>
      </c>
      <c r="L3825" s="5">
        <v>244</v>
      </c>
      <c r="M3825" s="5">
        <v>87</v>
      </c>
      <c r="N3825" s="5">
        <v>131</v>
      </c>
      <c r="O3825" s="6">
        <v>44.773519163763069</v>
      </c>
      <c r="P3825" s="6">
        <v>36.236933797909408</v>
      </c>
      <c r="Q3825" s="6">
        <v>40.418118466898953</v>
      </c>
      <c r="R3825" s="6">
        <v>58.88501742160279</v>
      </c>
      <c r="S3825" s="6">
        <v>36.585365853658537</v>
      </c>
      <c r="T3825" s="6">
        <v>1.0452961672473868</v>
      </c>
      <c r="U3825" s="6">
        <v>42.508710801393725</v>
      </c>
      <c r="V3825" s="6">
        <v>15.156794425087108</v>
      </c>
      <c r="W3825" s="6">
        <v>22.822299651567945</v>
      </c>
      <c r="X3825" s="5">
        <v>121</v>
      </c>
      <c r="Y3825" s="5">
        <v>109</v>
      </c>
      <c r="Z3825" s="5">
        <v>9</v>
      </c>
      <c r="AA3825" s="5">
        <v>49</v>
      </c>
      <c r="AB3825" s="5">
        <v>39</v>
      </c>
      <c r="AC3825" s="5">
        <v>4</v>
      </c>
      <c r="AD3825" s="5">
        <v>72</v>
      </c>
      <c r="AE3825" s="5">
        <v>70</v>
      </c>
      <c r="AF3825" s="5">
        <v>5</v>
      </c>
      <c r="AG3825" s="6">
        <v>7.1428571428571432</v>
      </c>
      <c r="AH3825" s="6">
        <v>97.222222222222229</v>
      </c>
      <c r="AI3825" s="3">
        <v>10.256410256410257</v>
      </c>
      <c r="AJ3825" s="3">
        <v>79.591836734693871</v>
      </c>
    </row>
    <row r="3826" spans="1:36" hidden="1" x14ac:dyDescent="0.2">
      <c r="A3826" s="1" t="str">
        <f t="shared" si="59"/>
        <v>MiddlesbroughWhite Gyspy or Irish Traveller</v>
      </c>
      <c r="B3826" s="3" t="s">
        <v>50</v>
      </c>
      <c r="C3826" s="3" t="s">
        <v>51</v>
      </c>
      <c r="D3826" s="3" t="s">
        <v>704</v>
      </c>
      <c r="E3826" s="5">
        <v>85</v>
      </c>
      <c r="F3826" s="5">
        <v>45</v>
      </c>
      <c r="G3826" s="5">
        <v>42</v>
      </c>
      <c r="H3826" s="5">
        <v>49</v>
      </c>
      <c r="I3826" s="5">
        <v>56</v>
      </c>
      <c r="J3826" s="5">
        <v>31</v>
      </c>
      <c r="K3826" s="5">
        <v>2</v>
      </c>
      <c r="L3826" s="5">
        <v>50</v>
      </c>
      <c r="M3826" s="5">
        <v>8</v>
      </c>
      <c r="N3826" s="5">
        <v>29</v>
      </c>
      <c r="O3826" s="6">
        <v>52.941176470588232</v>
      </c>
      <c r="P3826" s="6">
        <v>49.411764705882355</v>
      </c>
      <c r="Q3826" s="6">
        <v>57.647058823529413</v>
      </c>
      <c r="R3826" s="6">
        <v>65.882352941176464</v>
      </c>
      <c r="S3826" s="6">
        <v>36.470588235294116</v>
      </c>
      <c r="T3826" s="6">
        <v>2.3529411764705883</v>
      </c>
      <c r="U3826" s="6">
        <v>58.823529411764703</v>
      </c>
      <c r="V3826" s="6">
        <v>9.4117647058823533</v>
      </c>
      <c r="W3826" s="6">
        <v>34.117647058823529</v>
      </c>
      <c r="X3826" s="5">
        <v>28</v>
      </c>
      <c r="Y3826" s="5">
        <v>17</v>
      </c>
      <c r="Z3826" s="5">
        <v>7</v>
      </c>
      <c r="AA3826" s="5">
        <v>20</v>
      </c>
      <c r="AB3826" s="5">
        <v>13</v>
      </c>
      <c r="AC3826" s="5">
        <v>5</v>
      </c>
      <c r="AD3826" s="5">
        <v>8</v>
      </c>
      <c r="AE3826" s="5">
        <v>4</v>
      </c>
      <c r="AF3826" s="5">
        <v>2</v>
      </c>
      <c r="AG3826" s="6">
        <v>50</v>
      </c>
      <c r="AH3826" s="6">
        <v>50</v>
      </c>
      <c r="AI3826" s="3">
        <v>38.46153846153846</v>
      </c>
      <c r="AJ3826" s="3">
        <v>65</v>
      </c>
    </row>
    <row r="3827" spans="1:36" hidden="1" x14ac:dyDescent="0.2">
      <c r="A3827" s="1" t="str">
        <f t="shared" si="59"/>
        <v>MiddlesbroughWhite Other</v>
      </c>
      <c r="B3827" s="3" t="s">
        <v>50</v>
      </c>
      <c r="C3827" s="3" t="s">
        <v>51</v>
      </c>
      <c r="D3827" s="3" t="s">
        <v>705</v>
      </c>
      <c r="E3827" s="5">
        <v>2290</v>
      </c>
      <c r="F3827" s="5">
        <v>1439</v>
      </c>
      <c r="G3827" s="5">
        <v>1031</v>
      </c>
      <c r="H3827" s="5">
        <v>1095</v>
      </c>
      <c r="I3827" s="5">
        <v>1738</v>
      </c>
      <c r="J3827" s="5">
        <v>1196</v>
      </c>
      <c r="K3827" s="5">
        <v>28</v>
      </c>
      <c r="L3827" s="5">
        <v>1437</v>
      </c>
      <c r="M3827" s="5">
        <v>908</v>
      </c>
      <c r="N3827" s="5">
        <v>762</v>
      </c>
      <c r="O3827" s="6">
        <v>62.838427947598255</v>
      </c>
      <c r="P3827" s="6">
        <v>45.021834061135372</v>
      </c>
      <c r="Q3827" s="6">
        <v>47.816593886462883</v>
      </c>
      <c r="R3827" s="6">
        <v>75.895196506550221</v>
      </c>
      <c r="S3827" s="6">
        <v>52.227074235807862</v>
      </c>
      <c r="T3827" s="6">
        <v>1.222707423580786</v>
      </c>
      <c r="U3827" s="6">
        <v>62.751091703056765</v>
      </c>
      <c r="V3827" s="6">
        <v>39.650655021834062</v>
      </c>
      <c r="W3827" s="6">
        <v>33.275109170305676</v>
      </c>
      <c r="X3827" s="5">
        <v>986</v>
      </c>
      <c r="Y3827" s="5">
        <v>811</v>
      </c>
      <c r="Z3827" s="5">
        <v>88</v>
      </c>
      <c r="AA3827" s="5">
        <v>713</v>
      </c>
      <c r="AB3827" s="5">
        <v>576</v>
      </c>
      <c r="AC3827" s="5">
        <v>70</v>
      </c>
      <c r="AD3827" s="5">
        <v>273</v>
      </c>
      <c r="AE3827" s="5">
        <v>235</v>
      </c>
      <c r="AF3827" s="5">
        <v>18</v>
      </c>
      <c r="AG3827" s="6">
        <v>7.6595744680851068</v>
      </c>
      <c r="AH3827" s="6">
        <v>86.080586080586087</v>
      </c>
      <c r="AI3827" s="3">
        <v>12.152777777777779</v>
      </c>
      <c r="AJ3827" s="3">
        <v>80.785413744740538</v>
      </c>
    </row>
    <row r="3828" spans="1:36" hidden="1" x14ac:dyDescent="0.2">
      <c r="A3828" s="1" t="str">
        <f t="shared" si="59"/>
        <v>MiddlesbroughMixed White and Black Caribbean</v>
      </c>
      <c r="B3828" s="3" t="s">
        <v>50</v>
      </c>
      <c r="C3828" s="3" t="s">
        <v>51</v>
      </c>
      <c r="D3828" s="3" t="s">
        <v>706</v>
      </c>
      <c r="E3828" s="5">
        <v>541</v>
      </c>
      <c r="F3828" s="5">
        <v>352</v>
      </c>
      <c r="G3828" s="5">
        <v>310</v>
      </c>
      <c r="H3828" s="5">
        <v>331</v>
      </c>
      <c r="I3828" s="5">
        <v>402</v>
      </c>
      <c r="J3828" s="5">
        <v>268</v>
      </c>
      <c r="K3828" s="5">
        <v>7</v>
      </c>
      <c r="L3828" s="5">
        <v>303</v>
      </c>
      <c r="M3828" s="5">
        <v>84</v>
      </c>
      <c r="N3828" s="5">
        <v>193</v>
      </c>
      <c r="O3828" s="6">
        <v>65.064695009242143</v>
      </c>
      <c r="P3828" s="6">
        <v>57.301293900184845</v>
      </c>
      <c r="Q3828" s="6">
        <v>61.182994454713494</v>
      </c>
      <c r="R3828" s="6">
        <v>74.306839186691306</v>
      </c>
      <c r="S3828" s="6">
        <v>49.53789279112754</v>
      </c>
      <c r="T3828" s="6">
        <v>1.2939001848428835</v>
      </c>
      <c r="U3828" s="6">
        <v>56.007393715341962</v>
      </c>
      <c r="V3828" s="6">
        <v>15.526802218114602</v>
      </c>
      <c r="W3828" s="6">
        <v>35.674676524953789</v>
      </c>
      <c r="X3828" s="5">
        <v>154</v>
      </c>
      <c r="Y3828" s="5">
        <v>110</v>
      </c>
      <c r="Z3828" s="5">
        <v>23</v>
      </c>
      <c r="AA3828" s="5">
        <v>103</v>
      </c>
      <c r="AB3828" s="5">
        <v>69</v>
      </c>
      <c r="AC3828" s="5">
        <v>16</v>
      </c>
      <c r="AD3828" s="5">
        <v>51</v>
      </c>
      <c r="AE3828" s="5">
        <v>41</v>
      </c>
      <c r="AF3828" s="5">
        <v>7</v>
      </c>
      <c r="AG3828" s="6">
        <v>17.073170731707318</v>
      </c>
      <c r="AH3828" s="6">
        <v>80.392156862745097</v>
      </c>
      <c r="AI3828" s="3">
        <v>23.188405797101449</v>
      </c>
      <c r="AJ3828" s="3">
        <v>66.990291262135926</v>
      </c>
    </row>
    <row r="3829" spans="1:36" hidden="1" x14ac:dyDescent="0.2">
      <c r="A3829" s="1" t="str">
        <f t="shared" si="59"/>
        <v>MiddlesbroughMixed White and Black African</v>
      </c>
      <c r="B3829" s="3" t="s">
        <v>50</v>
      </c>
      <c r="C3829" s="3" t="s">
        <v>51</v>
      </c>
      <c r="D3829" s="3" t="s">
        <v>707</v>
      </c>
      <c r="E3829" s="5">
        <v>452</v>
      </c>
      <c r="F3829" s="5">
        <v>251</v>
      </c>
      <c r="G3829" s="5">
        <v>214</v>
      </c>
      <c r="H3829" s="5">
        <v>227</v>
      </c>
      <c r="I3829" s="5">
        <v>328</v>
      </c>
      <c r="J3829" s="5">
        <v>233</v>
      </c>
      <c r="K3829" s="5">
        <v>3</v>
      </c>
      <c r="L3829" s="5">
        <v>274</v>
      </c>
      <c r="M3829" s="5">
        <v>118</v>
      </c>
      <c r="N3829" s="5">
        <v>165</v>
      </c>
      <c r="O3829" s="6">
        <v>55.530973451327434</v>
      </c>
      <c r="P3829" s="6">
        <v>47.345132743362832</v>
      </c>
      <c r="Q3829" s="6">
        <v>50.221238938053098</v>
      </c>
      <c r="R3829" s="6">
        <v>72.56637168141593</v>
      </c>
      <c r="S3829" s="6">
        <v>51.548672566371678</v>
      </c>
      <c r="T3829" s="6">
        <v>0.66371681415929207</v>
      </c>
      <c r="U3829" s="6">
        <v>60.619469026548671</v>
      </c>
      <c r="V3829" s="6">
        <v>26.106194690265486</v>
      </c>
      <c r="W3829" s="6">
        <v>36.504424778761063</v>
      </c>
      <c r="X3829" s="5">
        <v>90</v>
      </c>
      <c r="Y3829" s="5">
        <v>69</v>
      </c>
      <c r="Z3829" s="5">
        <v>16</v>
      </c>
      <c r="AA3829" s="5">
        <v>56</v>
      </c>
      <c r="AB3829" s="5">
        <v>41</v>
      </c>
      <c r="AC3829" s="5">
        <v>14</v>
      </c>
      <c r="AD3829" s="5">
        <v>34</v>
      </c>
      <c r="AE3829" s="5">
        <v>28</v>
      </c>
      <c r="AF3829" s="5">
        <v>2</v>
      </c>
      <c r="AG3829" s="6">
        <v>7.1428571428571432</v>
      </c>
      <c r="AH3829" s="6">
        <v>82.352941176470594</v>
      </c>
      <c r="AI3829" s="3">
        <v>34.146341463414636</v>
      </c>
      <c r="AJ3829" s="3">
        <v>73.214285714285708</v>
      </c>
    </row>
    <row r="3830" spans="1:36" hidden="1" x14ac:dyDescent="0.2">
      <c r="A3830" s="1" t="str">
        <f t="shared" si="59"/>
        <v>MiddlesbroughMixed White and Asian</v>
      </c>
      <c r="B3830" s="3" t="s">
        <v>50</v>
      </c>
      <c r="C3830" s="3" t="s">
        <v>51</v>
      </c>
      <c r="D3830" s="3" t="s">
        <v>708</v>
      </c>
      <c r="E3830" s="5">
        <v>904</v>
      </c>
      <c r="F3830" s="5">
        <v>490</v>
      </c>
      <c r="G3830" s="5">
        <v>404</v>
      </c>
      <c r="H3830" s="5">
        <v>430</v>
      </c>
      <c r="I3830" s="5">
        <v>586</v>
      </c>
      <c r="J3830" s="5">
        <v>373</v>
      </c>
      <c r="K3830" s="5">
        <v>11</v>
      </c>
      <c r="L3830" s="5">
        <v>487</v>
      </c>
      <c r="M3830" s="5">
        <v>216</v>
      </c>
      <c r="N3830" s="5">
        <v>255</v>
      </c>
      <c r="O3830" s="6">
        <v>54.203539823008846</v>
      </c>
      <c r="P3830" s="6">
        <v>44.690265486725664</v>
      </c>
      <c r="Q3830" s="6">
        <v>47.56637168141593</v>
      </c>
      <c r="R3830" s="6">
        <v>64.823008849557525</v>
      </c>
      <c r="S3830" s="6">
        <v>41.261061946902657</v>
      </c>
      <c r="T3830" s="6">
        <v>1.2168141592920354</v>
      </c>
      <c r="U3830" s="6">
        <v>53.871681415929203</v>
      </c>
      <c r="V3830" s="6">
        <v>23.893805309734514</v>
      </c>
      <c r="W3830" s="6">
        <v>28.207964601769913</v>
      </c>
      <c r="X3830" s="5">
        <v>215</v>
      </c>
      <c r="Y3830" s="5">
        <v>165</v>
      </c>
      <c r="Z3830" s="5">
        <v>17</v>
      </c>
      <c r="AA3830" s="5">
        <v>131</v>
      </c>
      <c r="AB3830" s="5">
        <v>90</v>
      </c>
      <c r="AC3830" s="5">
        <v>14</v>
      </c>
      <c r="AD3830" s="5">
        <v>84</v>
      </c>
      <c r="AE3830" s="5">
        <v>75</v>
      </c>
      <c r="AF3830" s="5">
        <v>3</v>
      </c>
      <c r="AG3830" s="6">
        <v>4</v>
      </c>
      <c r="AH3830" s="6">
        <v>89.285714285714292</v>
      </c>
      <c r="AI3830" s="3">
        <v>15.555555555555555</v>
      </c>
      <c r="AJ3830" s="3">
        <v>68.702290076335885</v>
      </c>
    </row>
    <row r="3831" spans="1:36" hidden="1" x14ac:dyDescent="0.2">
      <c r="A3831" s="1" t="str">
        <f t="shared" si="59"/>
        <v>MiddlesbroughMixed Other</v>
      </c>
      <c r="B3831" s="3" t="s">
        <v>50</v>
      </c>
      <c r="C3831" s="3" t="s">
        <v>51</v>
      </c>
      <c r="D3831" s="3" t="s">
        <v>709</v>
      </c>
      <c r="E3831" s="5">
        <v>465</v>
      </c>
      <c r="F3831" s="5">
        <v>240</v>
      </c>
      <c r="G3831" s="5">
        <v>206</v>
      </c>
      <c r="H3831" s="5">
        <v>220</v>
      </c>
      <c r="I3831" s="5">
        <v>300</v>
      </c>
      <c r="J3831" s="5">
        <v>187</v>
      </c>
      <c r="K3831" s="5">
        <v>1</v>
      </c>
      <c r="L3831" s="5">
        <v>239</v>
      </c>
      <c r="M3831" s="5">
        <v>100</v>
      </c>
      <c r="N3831" s="5">
        <v>137</v>
      </c>
      <c r="O3831" s="6">
        <v>51.612903225806448</v>
      </c>
      <c r="P3831" s="6">
        <v>44.301075268817208</v>
      </c>
      <c r="Q3831" s="6">
        <v>47.311827956989248</v>
      </c>
      <c r="R3831" s="6">
        <v>64.516129032258064</v>
      </c>
      <c r="S3831" s="6">
        <v>40.215053763440864</v>
      </c>
      <c r="T3831" s="6">
        <v>0.21505376344086022</v>
      </c>
      <c r="U3831" s="6">
        <v>51.397849462365592</v>
      </c>
      <c r="V3831" s="6">
        <v>21.50537634408602</v>
      </c>
      <c r="W3831" s="6">
        <v>29.462365591397848</v>
      </c>
      <c r="X3831" s="5">
        <v>119</v>
      </c>
      <c r="Y3831" s="5">
        <v>82</v>
      </c>
      <c r="Z3831" s="5">
        <v>20</v>
      </c>
      <c r="AA3831" s="5">
        <v>63</v>
      </c>
      <c r="AB3831" s="5">
        <v>38</v>
      </c>
      <c r="AC3831" s="5">
        <v>12</v>
      </c>
      <c r="AD3831" s="5">
        <v>56</v>
      </c>
      <c r="AE3831" s="5">
        <v>44</v>
      </c>
      <c r="AF3831" s="5">
        <v>8</v>
      </c>
      <c r="AG3831" s="6">
        <v>18.181818181818183</v>
      </c>
      <c r="AH3831" s="6">
        <v>78.571428571428569</v>
      </c>
      <c r="AI3831" s="3">
        <v>31.578947368421051</v>
      </c>
      <c r="AJ3831" s="3">
        <v>60.317460317460316</v>
      </c>
    </row>
    <row r="3832" spans="1:36" hidden="1" x14ac:dyDescent="0.2">
      <c r="A3832" s="1" t="str">
        <f t="shared" si="59"/>
        <v>MiddlesbroughIndian</v>
      </c>
      <c r="B3832" s="3" t="s">
        <v>50</v>
      </c>
      <c r="C3832" s="3" t="s">
        <v>51</v>
      </c>
      <c r="D3832" s="3" t="s">
        <v>710</v>
      </c>
      <c r="E3832" s="5">
        <v>1477</v>
      </c>
      <c r="F3832" s="5">
        <v>663</v>
      </c>
      <c r="G3832" s="5">
        <v>531</v>
      </c>
      <c r="H3832" s="5">
        <v>652</v>
      </c>
      <c r="I3832" s="5">
        <v>890</v>
      </c>
      <c r="J3832" s="5">
        <v>502</v>
      </c>
      <c r="K3832" s="5">
        <v>37</v>
      </c>
      <c r="L3832" s="5">
        <v>710</v>
      </c>
      <c r="M3832" s="5">
        <v>365</v>
      </c>
      <c r="N3832" s="5">
        <v>357</v>
      </c>
      <c r="O3832" s="6">
        <v>44.888287068381857</v>
      </c>
      <c r="P3832" s="6">
        <v>35.951252538930262</v>
      </c>
      <c r="Q3832" s="6">
        <v>44.143534190927554</v>
      </c>
      <c r="R3832" s="6">
        <v>60.257278266756941</v>
      </c>
      <c r="S3832" s="6">
        <v>33.987813134732569</v>
      </c>
      <c r="T3832" s="6">
        <v>2.5050778605280977</v>
      </c>
      <c r="U3832" s="6">
        <v>48.070412999322954</v>
      </c>
      <c r="V3832" s="6">
        <v>24.712254570074474</v>
      </c>
      <c r="W3832" s="6">
        <v>24.170616113744074</v>
      </c>
      <c r="X3832" s="5">
        <v>589</v>
      </c>
      <c r="Y3832" s="5">
        <v>496</v>
      </c>
      <c r="Z3832" s="5">
        <v>34</v>
      </c>
      <c r="AA3832" s="5">
        <v>341</v>
      </c>
      <c r="AB3832" s="5">
        <v>292</v>
      </c>
      <c r="AC3832" s="5">
        <v>21</v>
      </c>
      <c r="AD3832" s="5">
        <v>248</v>
      </c>
      <c r="AE3832" s="5">
        <v>204</v>
      </c>
      <c r="AF3832" s="5">
        <v>13</v>
      </c>
      <c r="AG3832" s="6">
        <v>6.3725490196078427</v>
      </c>
      <c r="AH3832" s="6">
        <v>82.258064516129039</v>
      </c>
      <c r="AI3832" s="3">
        <v>7.1917808219178081</v>
      </c>
      <c r="AJ3832" s="3">
        <v>85.630498533724335</v>
      </c>
    </row>
    <row r="3833" spans="1:36" hidden="1" x14ac:dyDescent="0.2">
      <c r="A3833" s="1" t="str">
        <f t="shared" si="59"/>
        <v>MiddlesbroughPakistani</v>
      </c>
      <c r="B3833" s="3" t="s">
        <v>50</v>
      </c>
      <c r="C3833" s="3" t="s">
        <v>51</v>
      </c>
      <c r="D3833" s="3" t="s">
        <v>711</v>
      </c>
      <c r="E3833" s="5">
        <v>6811</v>
      </c>
      <c r="F3833" s="5">
        <v>3524</v>
      </c>
      <c r="G3833" s="5">
        <v>2777</v>
      </c>
      <c r="H3833" s="5">
        <v>2836</v>
      </c>
      <c r="I3833" s="5">
        <v>4315</v>
      </c>
      <c r="J3833" s="5">
        <v>2541</v>
      </c>
      <c r="K3833" s="5">
        <v>37</v>
      </c>
      <c r="L3833" s="5">
        <v>3812</v>
      </c>
      <c r="M3833" s="5">
        <v>2036</v>
      </c>
      <c r="N3833" s="5">
        <v>1736</v>
      </c>
      <c r="O3833" s="6">
        <v>51.739832623696962</v>
      </c>
      <c r="P3833" s="6">
        <v>40.772280135075611</v>
      </c>
      <c r="Q3833" s="6">
        <v>41.63852591396271</v>
      </c>
      <c r="R3833" s="6">
        <v>63.353398913522241</v>
      </c>
      <c r="S3833" s="6">
        <v>37.307297019527233</v>
      </c>
      <c r="T3833" s="6">
        <v>0.54323887828512696</v>
      </c>
      <c r="U3833" s="6">
        <v>55.968286595213627</v>
      </c>
      <c r="V3833" s="6">
        <v>29.892820437527529</v>
      </c>
      <c r="W3833" s="6">
        <v>25.488180883864338</v>
      </c>
      <c r="X3833" s="5">
        <v>2516</v>
      </c>
      <c r="Y3833" s="5">
        <v>1658</v>
      </c>
      <c r="Z3833" s="5">
        <v>192</v>
      </c>
      <c r="AA3833" s="5">
        <v>1464</v>
      </c>
      <c r="AB3833" s="5">
        <v>926</v>
      </c>
      <c r="AC3833" s="5">
        <v>134</v>
      </c>
      <c r="AD3833" s="5">
        <v>1052</v>
      </c>
      <c r="AE3833" s="5">
        <v>732</v>
      </c>
      <c r="AF3833" s="5">
        <v>58</v>
      </c>
      <c r="AG3833" s="6">
        <v>7.9234972677595632</v>
      </c>
      <c r="AH3833" s="6">
        <v>69.581749049429661</v>
      </c>
      <c r="AI3833" s="3">
        <v>14.47084233261339</v>
      </c>
      <c r="AJ3833" s="3">
        <v>63.251366120218577</v>
      </c>
    </row>
    <row r="3834" spans="1:36" hidden="1" x14ac:dyDescent="0.2">
      <c r="A3834" s="1" t="str">
        <f t="shared" si="59"/>
        <v>MiddlesbroughBangladeshi</v>
      </c>
      <c r="B3834" s="3" t="s">
        <v>50</v>
      </c>
      <c r="C3834" s="3" t="s">
        <v>51</v>
      </c>
      <c r="D3834" s="3" t="s">
        <v>712</v>
      </c>
      <c r="E3834" s="5">
        <v>244</v>
      </c>
      <c r="F3834" s="5">
        <v>118</v>
      </c>
      <c r="G3834" s="5">
        <v>104</v>
      </c>
      <c r="H3834" s="5">
        <v>110</v>
      </c>
      <c r="I3834" s="5">
        <v>149</v>
      </c>
      <c r="J3834" s="5">
        <v>95</v>
      </c>
      <c r="K3834" s="5">
        <v>0</v>
      </c>
      <c r="L3834" s="5">
        <v>148</v>
      </c>
      <c r="M3834" s="5">
        <v>93</v>
      </c>
      <c r="N3834" s="5">
        <v>87</v>
      </c>
      <c r="O3834" s="6">
        <v>48.360655737704917</v>
      </c>
      <c r="P3834" s="6">
        <v>42.622950819672134</v>
      </c>
      <c r="Q3834" s="6">
        <v>45.081967213114751</v>
      </c>
      <c r="R3834" s="6">
        <v>61.065573770491802</v>
      </c>
      <c r="S3834" s="6">
        <v>38.934426229508198</v>
      </c>
      <c r="T3834" s="6">
        <v>0</v>
      </c>
      <c r="U3834" s="6">
        <v>60.655737704918032</v>
      </c>
      <c r="V3834" s="6">
        <v>38.114754098360656</v>
      </c>
      <c r="W3834" s="6">
        <v>35.655737704918032</v>
      </c>
      <c r="X3834" s="5">
        <v>97</v>
      </c>
      <c r="Y3834" s="5">
        <v>62</v>
      </c>
      <c r="Z3834" s="5">
        <v>11</v>
      </c>
      <c r="AA3834" s="5">
        <v>55</v>
      </c>
      <c r="AB3834" s="5">
        <v>34</v>
      </c>
      <c r="AC3834" s="5">
        <v>6</v>
      </c>
      <c r="AD3834" s="5">
        <v>42</v>
      </c>
      <c r="AE3834" s="5">
        <v>28</v>
      </c>
      <c r="AF3834" s="5">
        <v>5</v>
      </c>
      <c r="AG3834" s="3">
        <v>17.857142857142858</v>
      </c>
      <c r="AH3834" s="3">
        <v>66.666666666666671</v>
      </c>
      <c r="AI3834" s="3">
        <v>17.647058823529413</v>
      </c>
      <c r="AJ3834" s="3">
        <v>61.81818181818182</v>
      </c>
    </row>
    <row r="3835" spans="1:36" hidden="1" x14ac:dyDescent="0.2">
      <c r="A3835" s="1" t="str">
        <f t="shared" si="59"/>
        <v>MiddlesbroughChinese</v>
      </c>
      <c r="B3835" s="3" t="s">
        <v>50</v>
      </c>
      <c r="C3835" s="3" t="s">
        <v>51</v>
      </c>
      <c r="D3835" s="3" t="s">
        <v>713</v>
      </c>
      <c r="E3835" s="5">
        <v>904</v>
      </c>
      <c r="F3835" s="5">
        <v>615</v>
      </c>
      <c r="G3835" s="5">
        <v>444</v>
      </c>
      <c r="H3835" s="5">
        <v>472</v>
      </c>
      <c r="I3835" s="5">
        <v>708</v>
      </c>
      <c r="J3835" s="5">
        <v>419</v>
      </c>
      <c r="K3835" s="5">
        <v>1</v>
      </c>
      <c r="L3835" s="5">
        <v>643</v>
      </c>
      <c r="M3835" s="5">
        <v>393</v>
      </c>
      <c r="N3835" s="5">
        <v>339</v>
      </c>
      <c r="O3835" s="6">
        <v>68.030973451327441</v>
      </c>
      <c r="P3835" s="6">
        <v>49.115044247787608</v>
      </c>
      <c r="Q3835" s="6">
        <v>52.212389380530972</v>
      </c>
      <c r="R3835" s="6">
        <v>78.318584070796462</v>
      </c>
      <c r="S3835" s="6">
        <v>46.349557522123895</v>
      </c>
      <c r="T3835" s="6">
        <v>0.11061946902654868</v>
      </c>
      <c r="U3835" s="6">
        <v>71.128318584070797</v>
      </c>
      <c r="V3835" s="6">
        <v>43.473451327433629</v>
      </c>
      <c r="W3835" s="6">
        <v>37.5</v>
      </c>
      <c r="X3835" s="5">
        <v>223</v>
      </c>
      <c r="Y3835" s="5">
        <v>172</v>
      </c>
      <c r="Z3835" s="5">
        <v>11</v>
      </c>
      <c r="AA3835" s="5">
        <v>146</v>
      </c>
      <c r="AB3835" s="5">
        <v>112</v>
      </c>
      <c r="AC3835" s="5">
        <v>11</v>
      </c>
      <c r="AD3835" s="5">
        <v>77</v>
      </c>
      <c r="AE3835" s="5">
        <v>60</v>
      </c>
      <c r="AF3835" s="5">
        <v>0</v>
      </c>
      <c r="AG3835" s="6">
        <v>0</v>
      </c>
      <c r="AH3835" s="6">
        <v>77.922077922077918</v>
      </c>
      <c r="AI3835" s="3">
        <v>9.8214285714285712</v>
      </c>
      <c r="AJ3835" s="3">
        <v>76.712328767123282</v>
      </c>
    </row>
    <row r="3836" spans="1:36" hidden="1" x14ac:dyDescent="0.2">
      <c r="A3836" s="1" t="str">
        <f t="shared" si="59"/>
        <v>MiddlesbroughAsian Other</v>
      </c>
      <c r="B3836" s="3" t="s">
        <v>50</v>
      </c>
      <c r="C3836" s="3" t="s">
        <v>51</v>
      </c>
      <c r="D3836" s="3" t="s">
        <v>714</v>
      </c>
      <c r="E3836" s="5">
        <v>1332</v>
      </c>
      <c r="F3836" s="5">
        <v>811</v>
      </c>
      <c r="G3836" s="5">
        <v>641</v>
      </c>
      <c r="H3836" s="5">
        <v>680</v>
      </c>
      <c r="I3836" s="5">
        <v>1009</v>
      </c>
      <c r="J3836" s="5">
        <v>623</v>
      </c>
      <c r="K3836" s="5">
        <v>15</v>
      </c>
      <c r="L3836" s="5">
        <v>804</v>
      </c>
      <c r="M3836" s="5">
        <v>515</v>
      </c>
      <c r="N3836" s="5">
        <v>454</v>
      </c>
      <c r="O3836" s="6">
        <v>60.885885885885884</v>
      </c>
      <c r="P3836" s="6">
        <v>48.123123123123122</v>
      </c>
      <c r="Q3836" s="6">
        <v>51.051051051051054</v>
      </c>
      <c r="R3836" s="6">
        <v>75.750750750750754</v>
      </c>
      <c r="S3836" s="6">
        <v>46.771771771771775</v>
      </c>
      <c r="T3836" s="6">
        <v>1.1261261261261262</v>
      </c>
      <c r="U3836" s="6">
        <v>60.36036036036036</v>
      </c>
      <c r="V3836" s="6">
        <v>38.663663663663662</v>
      </c>
      <c r="W3836" s="6">
        <v>34.084084084084083</v>
      </c>
      <c r="X3836" s="5">
        <v>532</v>
      </c>
      <c r="Y3836" s="5">
        <v>349</v>
      </c>
      <c r="Z3836" s="5">
        <v>57</v>
      </c>
      <c r="AA3836" s="5">
        <v>357</v>
      </c>
      <c r="AB3836" s="5">
        <v>235</v>
      </c>
      <c r="AC3836" s="5">
        <v>36</v>
      </c>
      <c r="AD3836" s="5">
        <v>175</v>
      </c>
      <c r="AE3836" s="5">
        <v>114</v>
      </c>
      <c r="AF3836" s="5">
        <v>21</v>
      </c>
      <c r="AG3836" s="6">
        <v>18.421052631578949</v>
      </c>
      <c r="AH3836" s="6">
        <v>65.142857142857139</v>
      </c>
      <c r="AI3836" s="3">
        <v>15.319148936170214</v>
      </c>
      <c r="AJ3836" s="3">
        <v>65.826330532212879</v>
      </c>
    </row>
    <row r="3837" spans="1:36" hidden="1" x14ac:dyDescent="0.2">
      <c r="A3837" s="1" t="str">
        <f t="shared" si="59"/>
        <v>MiddlesbroughBlack African</v>
      </c>
      <c r="B3837" s="3" t="s">
        <v>50</v>
      </c>
      <c r="C3837" s="3" t="s">
        <v>51</v>
      </c>
      <c r="D3837" s="3" t="s">
        <v>715</v>
      </c>
      <c r="E3837" s="5">
        <v>1470</v>
      </c>
      <c r="F3837" s="5">
        <v>1092</v>
      </c>
      <c r="G3837" s="5">
        <v>802</v>
      </c>
      <c r="H3837" s="5">
        <v>840</v>
      </c>
      <c r="I3837" s="5">
        <v>1286</v>
      </c>
      <c r="J3837" s="5">
        <v>906</v>
      </c>
      <c r="K3837" s="5">
        <v>5</v>
      </c>
      <c r="L3837" s="5">
        <v>1056</v>
      </c>
      <c r="M3837" s="5">
        <v>613</v>
      </c>
      <c r="N3837" s="5">
        <v>570</v>
      </c>
      <c r="O3837" s="6">
        <v>74.285714285714292</v>
      </c>
      <c r="P3837" s="6">
        <v>54.557823129251702</v>
      </c>
      <c r="Q3837" s="6">
        <v>57.142857142857146</v>
      </c>
      <c r="R3837" s="6">
        <v>87.482993197278915</v>
      </c>
      <c r="S3837" s="6">
        <v>61.632653061224488</v>
      </c>
      <c r="T3837" s="6">
        <v>0.3401360544217687</v>
      </c>
      <c r="U3837" s="6">
        <v>71.836734693877546</v>
      </c>
      <c r="V3837" s="6">
        <v>41.700680272108841</v>
      </c>
      <c r="W3837" s="6">
        <v>38.775510204081634</v>
      </c>
      <c r="X3837" s="5">
        <v>500</v>
      </c>
      <c r="Y3837" s="5">
        <v>364</v>
      </c>
      <c r="Z3837" s="5">
        <v>90</v>
      </c>
      <c r="AA3837" s="5">
        <v>410</v>
      </c>
      <c r="AB3837" s="5">
        <v>287</v>
      </c>
      <c r="AC3837" s="5">
        <v>76</v>
      </c>
      <c r="AD3837" s="5">
        <v>90</v>
      </c>
      <c r="AE3837" s="5">
        <v>77</v>
      </c>
      <c r="AF3837" s="5">
        <v>14</v>
      </c>
      <c r="AG3837" s="6">
        <v>18.181818181818183</v>
      </c>
      <c r="AH3837" s="6">
        <v>85.555555555555557</v>
      </c>
      <c r="AI3837" s="3">
        <v>26.480836236933797</v>
      </c>
      <c r="AJ3837" s="3">
        <v>70</v>
      </c>
    </row>
    <row r="3838" spans="1:36" hidden="1" x14ac:dyDescent="0.2">
      <c r="A3838" s="1" t="str">
        <f t="shared" si="59"/>
        <v>MiddlesbroughBlack Caribbean</v>
      </c>
      <c r="B3838" s="3" t="s">
        <v>50</v>
      </c>
      <c r="C3838" s="3" t="s">
        <v>51</v>
      </c>
      <c r="D3838" s="3" t="s">
        <v>716</v>
      </c>
      <c r="E3838" s="5">
        <v>92</v>
      </c>
      <c r="F3838" s="5">
        <v>51</v>
      </c>
      <c r="G3838" s="5">
        <v>30</v>
      </c>
      <c r="H3838" s="5">
        <v>33</v>
      </c>
      <c r="I3838" s="5">
        <v>68</v>
      </c>
      <c r="J3838" s="5">
        <v>44</v>
      </c>
      <c r="K3838" s="5">
        <v>5</v>
      </c>
      <c r="L3838" s="5">
        <v>54</v>
      </c>
      <c r="M3838" s="5">
        <v>34</v>
      </c>
      <c r="N3838" s="5">
        <v>25</v>
      </c>
      <c r="O3838" s="6">
        <v>55.434782608695649</v>
      </c>
      <c r="P3838" s="6">
        <v>32.608695652173914</v>
      </c>
      <c r="Q3838" s="6">
        <v>35.869565217391305</v>
      </c>
      <c r="R3838" s="6">
        <v>73.913043478260875</v>
      </c>
      <c r="S3838" s="6">
        <v>47.826086956521742</v>
      </c>
      <c r="T3838" s="6">
        <v>5.4347826086956523</v>
      </c>
      <c r="U3838" s="6">
        <v>58.695652173913047</v>
      </c>
      <c r="V3838" s="6">
        <v>36.956521739130437</v>
      </c>
      <c r="W3838" s="6">
        <v>27.173913043478262</v>
      </c>
      <c r="X3838" s="5">
        <v>22</v>
      </c>
      <c r="Y3838" s="5">
        <v>16</v>
      </c>
      <c r="Z3838" s="5">
        <v>2</v>
      </c>
      <c r="AA3838" s="5">
        <v>15</v>
      </c>
      <c r="AB3838" s="5">
        <v>9</v>
      </c>
      <c r="AC3838" s="5">
        <v>1</v>
      </c>
      <c r="AD3838" s="5">
        <v>7</v>
      </c>
      <c r="AE3838" s="5">
        <v>7</v>
      </c>
      <c r="AF3838" s="5">
        <v>1</v>
      </c>
      <c r="AG3838" s="6">
        <v>14.285714285714286</v>
      </c>
      <c r="AH3838" s="6">
        <v>100</v>
      </c>
      <c r="AI3838" s="3">
        <v>11.111111111111111</v>
      </c>
      <c r="AJ3838" s="3">
        <v>60</v>
      </c>
    </row>
    <row r="3839" spans="1:36" hidden="1" x14ac:dyDescent="0.2">
      <c r="A3839" s="1" t="str">
        <f t="shared" si="59"/>
        <v>MiddlesbroughBlack Other</v>
      </c>
      <c r="B3839" s="3" t="s">
        <v>50</v>
      </c>
      <c r="C3839" s="3" t="s">
        <v>51</v>
      </c>
      <c r="D3839" s="3" t="s">
        <v>717</v>
      </c>
      <c r="E3839" s="5">
        <v>169</v>
      </c>
      <c r="F3839" s="5">
        <v>112</v>
      </c>
      <c r="G3839" s="5">
        <v>82</v>
      </c>
      <c r="H3839" s="5">
        <v>88</v>
      </c>
      <c r="I3839" s="5">
        <v>133</v>
      </c>
      <c r="J3839" s="5">
        <v>98</v>
      </c>
      <c r="K3839" s="5">
        <v>1</v>
      </c>
      <c r="L3839" s="5">
        <v>105</v>
      </c>
      <c r="M3839" s="5">
        <v>72</v>
      </c>
      <c r="N3839" s="5">
        <v>59</v>
      </c>
      <c r="O3839" s="6">
        <v>66.272189349112423</v>
      </c>
      <c r="P3839" s="6">
        <v>48.520710059171599</v>
      </c>
      <c r="Q3839" s="6">
        <v>52.071005917159766</v>
      </c>
      <c r="R3839" s="6">
        <v>78.698224852071007</v>
      </c>
      <c r="S3839" s="6">
        <v>57.988165680473372</v>
      </c>
      <c r="T3839" s="6">
        <v>0.59171597633136097</v>
      </c>
      <c r="U3839" s="6">
        <v>62.130177514792898</v>
      </c>
      <c r="V3839" s="6">
        <v>42.603550295857985</v>
      </c>
      <c r="W3839" s="6">
        <v>34.911242603550299</v>
      </c>
      <c r="X3839" s="5">
        <v>44</v>
      </c>
      <c r="Y3839" s="5">
        <v>25</v>
      </c>
      <c r="Z3839" s="5">
        <v>7</v>
      </c>
      <c r="AA3839" s="5">
        <v>27</v>
      </c>
      <c r="AB3839" s="5">
        <v>19</v>
      </c>
      <c r="AC3839" s="5">
        <v>6</v>
      </c>
      <c r="AD3839" s="5">
        <v>17</v>
      </c>
      <c r="AE3839" s="5">
        <v>6</v>
      </c>
      <c r="AF3839" s="5">
        <v>1</v>
      </c>
      <c r="AG3839" s="6">
        <v>16.666666666666668</v>
      </c>
      <c r="AH3839" s="6">
        <v>35.294117647058826</v>
      </c>
      <c r="AI3839" s="3">
        <v>31.578947368421051</v>
      </c>
      <c r="AJ3839" s="3">
        <v>70.370370370370367</v>
      </c>
    </row>
    <row r="3840" spans="1:36" hidden="1" x14ac:dyDescent="0.2">
      <c r="A3840" s="1" t="str">
        <f t="shared" si="59"/>
        <v>MiddlesbroughArab</v>
      </c>
      <c r="B3840" s="3" t="s">
        <v>50</v>
      </c>
      <c r="C3840" s="3" t="s">
        <v>51</v>
      </c>
      <c r="D3840" s="3" t="s">
        <v>699</v>
      </c>
      <c r="E3840" s="5">
        <v>950</v>
      </c>
      <c r="F3840" s="5">
        <v>568</v>
      </c>
      <c r="G3840" s="5">
        <v>376</v>
      </c>
      <c r="H3840" s="5">
        <v>399</v>
      </c>
      <c r="I3840" s="5">
        <v>678</v>
      </c>
      <c r="J3840" s="5">
        <v>457</v>
      </c>
      <c r="K3840" s="5">
        <v>13</v>
      </c>
      <c r="L3840" s="5">
        <v>617</v>
      </c>
      <c r="M3840" s="5">
        <v>362</v>
      </c>
      <c r="N3840" s="5">
        <v>306</v>
      </c>
      <c r="O3840" s="6">
        <v>59.789473684210527</v>
      </c>
      <c r="P3840" s="6">
        <v>39.578947368421055</v>
      </c>
      <c r="Q3840" s="6">
        <v>42</v>
      </c>
      <c r="R3840" s="6">
        <v>71.368421052631575</v>
      </c>
      <c r="S3840" s="6">
        <v>48.10526315789474</v>
      </c>
      <c r="T3840" s="6">
        <v>1.368421052631579</v>
      </c>
      <c r="U3840" s="6">
        <v>64.94736842105263</v>
      </c>
      <c r="V3840" s="6">
        <v>38.10526315789474</v>
      </c>
      <c r="W3840" s="6">
        <v>32.210526315789473</v>
      </c>
      <c r="X3840" s="5">
        <v>269</v>
      </c>
      <c r="Y3840" s="5">
        <v>140</v>
      </c>
      <c r="Z3840" s="5">
        <v>33</v>
      </c>
      <c r="AA3840" s="5">
        <v>188</v>
      </c>
      <c r="AB3840" s="5">
        <v>88</v>
      </c>
      <c r="AC3840" s="5">
        <v>25</v>
      </c>
      <c r="AD3840" s="5">
        <v>81</v>
      </c>
      <c r="AE3840" s="5">
        <v>52</v>
      </c>
      <c r="AF3840" s="5">
        <v>8</v>
      </c>
      <c r="AG3840" s="6">
        <v>15.384615384615385</v>
      </c>
      <c r="AH3840" s="6">
        <v>64.197530864197532</v>
      </c>
      <c r="AI3840" s="3">
        <v>28.40909090909091</v>
      </c>
      <c r="AJ3840" s="3">
        <v>46.808510638297875</v>
      </c>
    </row>
    <row r="3841" spans="1:36" hidden="1" x14ac:dyDescent="0.2">
      <c r="A3841" s="1" t="str">
        <f t="shared" si="59"/>
        <v>MiddlesbroughOther</v>
      </c>
      <c r="B3841" s="3" t="s">
        <v>50</v>
      </c>
      <c r="C3841" s="3" t="s">
        <v>51</v>
      </c>
      <c r="D3841" s="3" t="s">
        <v>718</v>
      </c>
      <c r="E3841" s="5">
        <v>546</v>
      </c>
      <c r="F3841" s="5">
        <v>327</v>
      </c>
      <c r="G3841" s="5">
        <v>250</v>
      </c>
      <c r="H3841" s="5">
        <v>257</v>
      </c>
      <c r="I3841" s="5">
        <v>383</v>
      </c>
      <c r="J3841" s="5">
        <v>241</v>
      </c>
      <c r="K3841" s="5">
        <v>5</v>
      </c>
      <c r="L3841" s="5">
        <v>328</v>
      </c>
      <c r="M3841" s="5">
        <v>168</v>
      </c>
      <c r="N3841" s="5">
        <v>156</v>
      </c>
      <c r="O3841" s="6">
        <v>59.890109890109891</v>
      </c>
      <c r="P3841" s="6">
        <v>45.787545787545788</v>
      </c>
      <c r="Q3841" s="6">
        <v>47.069597069597073</v>
      </c>
      <c r="R3841" s="6">
        <v>70.146520146520146</v>
      </c>
      <c r="S3841" s="6">
        <v>44.139194139194139</v>
      </c>
      <c r="T3841" s="6">
        <v>0.91575091575091572</v>
      </c>
      <c r="U3841" s="6">
        <v>60.073260073260073</v>
      </c>
      <c r="V3841" s="6">
        <v>30.76923076923077</v>
      </c>
      <c r="W3841" s="6">
        <v>28.571428571428573</v>
      </c>
      <c r="X3841" s="5">
        <v>256</v>
      </c>
      <c r="Y3841" s="5">
        <v>180</v>
      </c>
      <c r="Z3841" s="5">
        <v>52</v>
      </c>
      <c r="AA3841" s="5">
        <v>166</v>
      </c>
      <c r="AB3841" s="5">
        <v>114</v>
      </c>
      <c r="AC3841" s="5">
        <v>34</v>
      </c>
      <c r="AD3841" s="5">
        <v>90</v>
      </c>
      <c r="AE3841" s="5">
        <v>66</v>
      </c>
      <c r="AF3841" s="5">
        <v>18</v>
      </c>
      <c r="AG3841" s="6">
        <v>27.272727272727273</v>
      </c>
      <c r="AH3841" s="6">
        <v>73.333333333333329</v>
      </c>
      <c r="AI3841" s="3">
        <v>29.82456140350877</v>
      </c>
      <c r="AJ3841" s="3">
        <v>68.674698795180717</v>
      </c>
    </row>
    <row r="3842" spans="1:36" x14ac:dyDescent="0.2">
      <c r="A3842" s="1" t="str">
        <f t="shared" ref="A3842:A3905" si="60">C3842&amp;D3842</f>
        <v>Milton KeynesAll people</v>
      </c>
      <c r="B3842" s="3" t="s">
        <v>127</v>
      </c>
      <c r="C3842" s="3" t="s">
        <v>128</v>
      </c>
      <c r="D3842" s="3" t="s">
        <v>700</v>
      </c>
      <c r="E3842" s="5">
        <v>248821</v>
      </c>
      <c r="F3842" s="5">
        <v>11801</v>
      </c>
      <c r="G3842" s="5">
        <v>15617</v>
      </c>
      <c r="H3842" s="5">
        <v>18958</v>
      </c>
      <c r="I3842" s="5">
        <v>1613</v>
      </c>
      <c r="J3842" s="5">
        <v>18153</v>
      </c>
      <c r="K3842" s="5">
        <v>1319</v>
      </c>
      <c r="L3842" s="5">
        <v>47827</v>
      </c>
      <c r="M3842" s="5">
        <v>0</v>
      </c>
      <c r="N3842" s="5">
        <v>1613</v>
      </c>
      <c r="O3842" s="6">
        <v>4.7427668886468588</v>
      </c>
      <c r="P3842" s="6">
        <v>6.2763995000421993</v>
      </c>
      <c r="Q3842" s="6">
        <v>7.6191318256899541</v>
      </c>
      <c r="R3842" s="6">
        <v>0.64825718086495909</v>
      </c>
      <c r="S3842" s="6">
        <v>7.2956060782650978</v>
      </c>
      <c r="T3842" s="6">
        <v>0.53009995137066401</v>
      </c>
      <c r="U3842" s="6">
        <v>19.221448350420584</v>
      </c>
      <c r="V3842" s="6">
        <v>0</v>
      </c>
      <c r="W3842" s="6">
        <v>0.64825718086495909</v>
      </c>
      <c r="X3842" s="5">
        <v>94348</v>
      </c>
      <c r="Y3842" s="5">
        <v>83125</v>
      </c>
      <c r="Z3842" s="5">
        <v>4864</v>
      </c>
      <c r="AA3842" s="5">
        <v>4988</v>
      </c>
      <c r="AB3842" s="5">
        <v>3900</v>
      </c>
      <c r="AC3842" s="5">
        <v>468</v>
      </c>
      <c r="AD3842" s="5">
        <v>89360</v>
      </c>
      <c r="AE3842" s="5">
        <v>79225</v>
      </c>
      <c r="AF3842" s="5">
        <v>4396</v>
      </c>
      <c r="AG3842" s="6">
        <v>5.5487535500157774</v>
      </c>
      <c r="AH3842" s="6">
        <v>88.658236347358994</v>
      </c>
      <c r="AI3842" s="3">
        <v>12</v>
      </c>
      <c r="AJ3842" s="3">
        <v>78.187650360866073</v>
      </c>
    </row>
    <row r="3843" spans="1:36" hidden="1" x14ac:dyDescent="0.2">
      <c r="A3843" s="1" t="str">
        <f t="shared" si="60"/>
        <v>Milton KeynesWhite British</v>
      </c>
      <c r="B3843" s="3" t="s">
        <v>127</v>
      </c>
      <c r="C3843" s="3" t="s">
        <v>128</v>
      </c>
      <c r="D3843" s="3" t="s">
        <v>701</v>
      </c>
      <c r="E3843" s="5">
        <v>183934</v>
      </c>
      <c r="F3843" s="5">
        <v>8452</v>
      </c>
      <c r="G3843" s="5">
        <v>10591</v>
      </c>
      <c r="H3843" s="5">
        <v>12387</v>
      </c>
      <c r="I3843" s="5">
        <v>1220</v>
      </c>
      <c r="J3843" s="5">
        <v>13195</v>
      </c>
      <c r="K3843" s="5">
        <v>1196</v>
      </c>
      <c r="L3843" s="5">
        <v>30685</v>
      </c>
      <c r="M3843" s="5">
        <v>0</v>
      </c>
      <c r="N3843" s="5">
        <v>1220</v>
      </c>
      <c r="O3843" s="6">
        <v>4.5951265127708849</v>
      </c>
      <c r="P3843" s="6">
        <v>5.7580436460904458</v>
      </c>
      <c r="Q3843" s="6">
        <v>6.7344808463905528</v>
      </c>
      <c r="R3843" s="6">
        <v>0.66328139441321343</v>
      </c>
      <c r="S3843" s="6">
        <v>7.1737688518707801</v>
      </c>
      <c r="T3843" s="6">
        <v>0.6502332358345928</v>
      </c>
      <c r="U3843" s="6">
        <v>16.682614416040536</v>
      </c>
      <c r="V3843" s="6">
        <v>0</v>
      </c>
      <c r="W3843" s="6">
        <v>0.66328139441321343</v>
      </c>
      <c r="X3843" s="5">
        <v>66127</v>
      </c>
      <c r="Y3843" s="5">
        <v>58999</v>
      </c>
      <c r="Z3843" s="5">
        <v>3128</v>
      </c>
      <c r="AA3843" s="5">
        <v>3471</v>
      </c>
      <c r="AB3843" s="5">
        <v>2677</v>
      </c>
      <c r="AC3843" s="5">
        <v>342</v>
      </c>
      <c r="AD3843" s="5">
        <v>62656</v>
      </c>
      <c r="AE3843" s="5">
        <v>56322</v>
      </c>
      <c r="AF3843" s="5">
        <v>2786</v>
      </c>
      <c r="AG3843" s="6">
        <v>4.9465572955505843</v>
      </c>
      <c r="AH3843" s="6">
        <v>89.890832482124623</v>
      </c>
      <c r="AI3843" s="3">
        <v>12.775494957041465</v>
      </c>
      <c r="AJ3843" s="3">
        <v>77.124747911264762</v>
      </c>
    </row>
    <row r="3844" spans="1:36" hidden="1" x14ac:dyDescent="0.2">
      <c r="A3844" s="1" t="str">
        <f t="shared" si="60"/>
        <v>Milton KeynesMinorities - all other than White British</v>
      </c>
      <c r="B3844" s="3" t="s">
        <v>127</v>
      </c>
      <c r="C3844" s="3" t="s">
        <v>128</v>
      </c>
      <c r="D3844" s="3" t="s">
        <v>702</v>
      </c>
      <c r="E3844" s="5">
        <v>64887</v>
      </c>
      <c r="F3844" s="5">
        <v>3349</v>
      </c>
      <c r="G3844" s="5">
        <v>5026</v>
      </c>
      <c r="H3844" s="5">
        <v>6571</v>
      </c>
      <c r="I3844" s="5">
        <v>393</v>
      </c>
      <c r="J3844" s="5">
        <v>4958</v>
      </c>
      <c r="K3844" s="5">
        <v>123</v>
      </c>
      <c r="L3844" s="5">
        <v>17142</v>
      </c>
      <c r="M3844" s="5">
        <v>0</v>
      </c>
      <c r="N3844" s="5">
        <v>393</v>
      </c>
      <c r="O3844" s="6">
        <v>5.1612803797370814</v>
      </c>
      <c r="P3844" s="6">
        <v>7.7457734214865841</v>
      </c>
      <c r="Q3844" s="6">
        <v>10.126835883921279</v>
      </c>
      <c r="R3844" s="6">
        <v>0.60566831568727175</v>
      </c>
      <c r="S3844" s="6">
        <v>7.6409758503244101</v>
      </c>
      <c r="T3844" s="6">
        <v>0.18956031254334457</v>
      </c>
      <c r="U3844" s="6">
        <v>26.418234777382217</v>
      </c>
      <c r="V3844" s="6">
        <v>0</v>
      </c>
      <c r="W3844" s="6">
        <v>0.60566831568727175</v>
      </c>
      <c r="X3844" s="5">
        <v>28221</v>
      </c>
      <c r="Y3844" s="5">
        <v>24126</v>
      </c>
      <c r="Z3844" s="5">
        <v>1736</v>
      </c>
      <c r="AA3844" s="5">
        <v>1517</v>
      </c>
      <c r="AB3844" s="5">
        <v>1223</v>
      </c>
      <c r="AC3844" s="5">
        <v>126</v>
      </c>
      <c r="AD3844" s="5">
        <v>26704</v>
      </c>
      <c r="AE3844" s="5">
        <v>22903</v>
      </c>
      <c r="AF3844" s="5">
        <v>1610</v>
      </c>
      <c r="AG3844" s="6">
        <v>7.0296467711653499</v>
      </c>
      <c r="AH3844" s="6">
        <v>85.766177351707611</v>
      </c>
      <c r="AI3844" s="3">
        <v>10.302534750613246</v>
      </c>
      <c r="AJ3844" s="3">
        <v>80.619644034278181</v>
      </c>
    </row>
    <row r="3845" spans="1:36" hidden="1" x14ac:dyDescent="0.2">
      <c r="A3845" s="1" t="str">
        <f t="shared" si="60"/>
        <v>Milton KeynesWhite Irish</v>
      </c>
      <c r="B3845" s="3" t="s">
        <v>127</v>
      </c>
      <c r="C3845" s="3" t="s">
        <v>128</v>
      </c>
      <c r="D3845" s="3" t="s">
        <v>703</v>
      </c>
      <c r="E3845" s="5">
        <v>2498</v>
      </c>
      <c r="F3845" s="5">
        <v>108</v>
      </c>
      <c r="G3845" s="5">
        <v>140</v>
      </c>
      <c r="H3845" s="5">
        <v>185</v>
      </c>
      <c r="I3845" s="5">
        <v>21</v>
      </c>
      <c r="J3845" s="5">
        <v>175</v>
      </c>
      <c r="K3845" s="5">
        <v>9</v>
      </c>
      <c r="L3845" s="5">
        <v>464</v>
      </c>
      <c r="M3845" s="5">
        <v>0</v>
      </c>
      <c r="N3845" s="5">
        <v>21</v>
      </c>
      <c r="O3845" s="6">
        <v>4.3234587670136113</v>
      </c>
      <c r="P3845" s="6">
        <v>5.6044835868694953</v>
      </c>
      <c r="Q3845" s="6">
        <v>7.4059247397918337</v>
      </c>
      <c r="R3845" s="6">
        <v>0.8406725380304243</v>
      </c>
      <c r="S3845" s="6">
        <v>7.0056044835868692</v>
      </c>
      <c r="T3845" s="6">
        <v>0.36028823058446757</v>
      </c>
      <c r="U3845" s="6">
        <v>18.574859887910328</v>
      </c>
      <c r="V3845" s="6">
        <v>0</v>
      </c>
      <c r="W3845" s="6">
        <v>0.8406725380304243</v>
      </c>
      <c r="X3845" s="5">
        <v>815</v>
      </c>
      <c r="Y3845" s="5">
        <v>720</v>
      </c>
      <c r="Z3845" s="5">
        <v>32</v>
      </c>
      <c r="AA3845" s="5">
        <v>22</v>
      </c>
      <c r="AB3845" s="5">
        <v>15</v>
      </c>
      <c r="AC3845" s="5">
        <v>1</v>
      </c>
      <c r="AD3845" s="5">
        <v>793</v>
      </c>
      <c r="AE3845" s="5">
        <v>705</v>
      </c>
      <c r="AF3845" s="5">
        <v>31</v>
      </c>
      <c r="AG3845" s="6">
        <v>4.3971631205673756</v>
      </c>
      <c r="AH3845" s="6">
        <v>88.902900378310221</v>
      </c>
      <c r="AI3845" s="3">
        <v>6.666666666666667</v>
      </c>
      <c r="AJ3845" s="3">
        <v>68.181818181818187</v>
      </c>
    </row>
    <row r="3846" spans="1:36" hidden="1" x14ac:dyDescent="0.2">
      <c r="A3846" s="1" t="str">
        <f t="shared" si="60"/>
        <v>Milton KeynesWhite Gyspy or Irish Traveller</v>
      </c>
      <c r="B3846" s="3" t="s">
        <v>127</v>
      </c>
      <c r="C3846" s="3" t="s">
        <v>128</v>
      </c>
      <c r="D3846" s="3" t="s">
        <v>704</v>
      </c>
      <c r="E3846" s="5">
        <v>72</v>
      </c>
      <c r="F3846" s="5">
        <v>4</v>
      </c>
      <c r="G3846" s="5">
        <v>4</v>
      </c>
      <c r="H3846" s="5">
        <v>7</v>
      </c>
      <c r="I3846" s="5">
        <v>1</v>
      </c>
      <c r="J3846" s="5">
        <v>6</v>
      </c>
      <c r="K3846" s="5">
        <v>1</v>
      </c>
      <c r="L3846" s="5">
        <v>12</v>
      </c>
      <c r="M3846" s="5">
        <v>0</v>
      </c>
      <c r="N3846" s="5">
        <v>1</v>
      </c>
      <c r="O3846" s="6">
        <v>5.5555555555555554</v>
      </c>
      <c r="P3846" s="6">
        <v>5.5555555555555554</v>
      </c>
      <c r="Q3846" s="6">
        <v>9.7222222222222214</v>
      </c>
      <c r="R3846" s="6">
        <v>1.3888888888888888</v>
      </c>
      <c r="S3846" s="6">
        <v>8.3333333333333339</v>
      </c>
      <c r="T3846" s="6">
        <v>1.3888888888888888</v>
      </c>
      <c r="U3846" s="6">
        <v>16.666666666666668</v>
      </c>
      <c r="V3846" s="6">
        <v>0</v>
      </c>
      <c r="W3846" s="6">
        <v>1.3888888888888888</v>
      </c>
      <c r="X3846" s="5">
        <v>25</v>
      </c>
      <c r="Y3846" s="5">
        <v>10</v>
      </c>
      <c r="Z3846" s="5">
        <v>1</v>
      </c>
      <c r="AA3846" s="5">
        <v>4</v>
      </c>
      <c r="AB3846" s="5">
        <v>1</v>
      </c>
      <c r="AC3846" s="5">
        <v>0</v>
      </c>
      <c r="AD3846" s="5">
        <v>21</v>
      </c>
      <c r="AE3846" s="5">
        <v>9</v>
      </c>
      <c r="AF3846" s="5">
        <v>1</v>
      </c>
      <c r="AG3846" s="6">
        <v>11.111111111111111</v>
      </c>
      <c r="AH3846" s="6">
        <v>42.857142857142854</v>
      </c>
      <c r="AI3846" s="3">
        <v>0</v>
      </c>
      <c r="AJ3846" s="3">
        <v>25</v>
      </c>
    </row>
    <row r="3847" spans="1:36" hidden="1" x14ac:dyDescent="0.2">
      <c r="A3847" s="1" t="str">
        <f t="shared" si="60"/>
        <v>Milton KeynesWhite Other</v>
      </c>
      <c r="B3847" s="3" t="s">
        <v>127</v>
      </c>
      <c r="C3847" s="3" t="s">
        <v>128</v>
      </c>
      <c r="D3847" s="3" t="s">
        <v>705</v>
      </c>
      <c r="E3847" s="5">
        <v>12590</v>
      </c>
      <c r="F3847" s="5">
        <v>426</v>
      </c>
      <c r="G3847" s="5">
        <v>687</v>
      </c>
      <c r="H3847" s="5">
        <v>1165</v>
      </c>
      <c r="I3847" s="5">
        <v>36</v>
      </c>
      <c r="J3847" s="5">
        <v>649</v>
      </c>
      <c r="K3847" s="5">
        <v>51</v>
      </c>
      <c r="L3847" s="5">
        <v>3048</v>
      </c>
      <c r="M3847" s="5">
        <v>0</v>
      </c>
      <c r="N3847" s="5">
        <v>36</v>
      </c>
      <c r="O3847" s="6">
        <v>3.3836378077839555</v>
      </c>
      <c r="P3847" s="6">
        <v>5.4567116759332803</v>
      </c>
      <c r="Q3847" s="6">
        <v>9.2533756949960289</v>
      </c>
      <c r="R3847" s="6">
        <v>0.28594122319301035</v>
      </c>
      <c r="S3847" s="6">
        <v>5.1548848292295473</v>
      </c>
      <c r="T3847" s="6">
        <v>0.40508339952343131</v>
      </c>
      <c r="U3847" s="6">
        <v>24.20969023034154</v>
      </c>
      <c r="V3847" s="6">
        <v>0</v>
      </c>
      <c r="W3847" s="6">
        <v>0.28594122319301035</v>
      </c>
      <c r="X3847" s="5">
        <v>7221</v>
      </c>
      <c r="Y3847" s="5">
        <v>6594</v>
      </c>
      <c r="Z3847" s="5">
        <v>240</v>
      </c>
      <c r="AA3847" s="5">
        <v>297</v>
      </c>
      <c r="AB3847" s="5">
        <v>270</v>
      </c>
      <c r="AC3847" s="5">
        <v>11</v>
      </c>
      <c r="AD3847" s="5">
        <v>6924</v>
      </c>
      <c r="AE3847" s="5">
        <v>6324</v>
      </c>
      <c r="AF3847" s="5">
        <v>229</v>
      </c>
      <c r="AG3847" s="6">
        <v>3.6211258697027198</v>
      </c>
      <c r="AH3847" s="6">
        <v>91.334488734835361</v>
      </c>
      <c r="AI3847" s="3">
        <v>4.0740740740740744</v>
      </c>
      <c r="AJ3847" s="3">
        <v>90.909090909090907</v>
      </c>
    </row>
    <row r="3848" spans="1:36" hidden="1" x14ac:dyDescent="0.2">
      <c r="A3848" s="1" t="str">
        <f t="shared" si="60"/>
        <v>Milton KeynesMixed White and Black Caribbean</v>
      </c>
      <c r="B3848" s="3" t="s">
        <v>127</v>
      </c>
      <c r="C3848" s="3" t="s">
        <v>128</v>
      </c>
      <c r="D3848" s="3" t="s">
        <v>706</v>
      </c>
      <c r="E3848" s="5">
        <v>2243</v>
      </c>
      <c r="F3848" s="5">
        <v>112</v>
      </c>
      <c r="G3848" s="5">
        <v>150</v>
      </c>
      <c r="H3848" s="5">
        <v>180</v>
      </c>
      <c r="I3848" s="5">
        <v>7</v>
      </c>
      <c r="J3848" s="5">
        <v>177</v>
      </c>
      <c r="K3848" s="5">
        <v>3</v>
      </c>
      <c r="L3848" s="5">
        <v>500</v>
      </c>
      <c r="M3848" s="5">
        <v>0</v>
      </c>
      <c r="N3848" s="5">
        <v>7</v>
      </c>
      <c r="O3848" s="6">
        <v>4.9933125278644672</v>
      </c>
      <c r="P3848" s="6">
        <v>6.6874721355327686</v>
      </c>
      <c r="Q3848" s="6">
        <v>8.0249665626393227</v>
      </c>
      <c r="R3848" s="6">
        <v>0.3120820329915292</v>
      </c>
      <c r="S3848" s="6">
        <v>7.8912171199286671</v>
      </c>
      <c r="T3848" s="6">
        <v>0.13374944271065536</v>
      </c>
      <c r="U3848" s="6">
        <v>22.291573785109229</v>
      </c>
      <c r="V3848" s="6">
        <v>0</v>
      </c>
      <c r="W3848" s="6">
        <v>0.3120820329915292</v>
      </c>
      <c r="X3848" s="5">
        <v>509</v>
      </c>
      <c r="Y3848" s="5">
        <v>449</v>
      </c>
      <c r="Z3848" s="5">
        <v>58</v>
      </c>
      <c r="AA3848" s="5">
        <v>26</v>
      </c>
      <c r="AB3848" s="5">
        <v>24</v>
      </c>
      <c r="AC3848" s="5">
        <v>5</v>
      </c>
      <c r="AD3848" s="5">
        <v>483</v>
      </c>
      <c r="AE3848" s="5">
        <v>425</v>
      </c>
      <c r="AF3848" s="5">
        <v>53</v>
      </c>
      <c r="AG3848" s="6">
        <v>12.470588235294118</v>
      </c>
      <c r="AH3848" s="6">
        <v>87.991718426501038</v>
      </c>
      <c r="AI3848" s="3">
        <v>20.833333333333332</v>
      </c>
      <c r="AJ3848" s="3">
        <v>92.307692307692307</v>
      </c>
    </row>
    <row r="3849" spans="1:36" hidden="1" x14ac:dyDescent="0.2">
      <c r="A3849" s="1" t="str">
        <f t="shared" si="60"/>
        <v>Milton KeynesMixed White and Black African</v>
      </c>
      <c r="B3849" s="3" t="s">
        <v>127</v>
      </c>
      <c r="C3849" s="3" t="s">
        <v>128</v>
      </c>
      <c r="D3849" s="3" t="s">
        <v>707</v>
      </c>
      <c r="E3849" s="5">
        <v>1597</v>
      </c>
      <c r="F3849" s="5">
        <v>118</v>
      </c>
      <c r="G3849" s="5">
        <v>161</v>
      </c>
      <c r="H3849" s="5">
        <v>194</v>
      </c>
      <c r="I3849" s="5">
        <v>9</v>
      </c>
      <c r="J3849" s="5">
        <v>163</v>
      </c>
      <c r="K3849" s="5">
        <v>2</v>
      </c>
      <c r="L3849" s="5">
        <v>464</v>
      </c>
      <c r="M3849" s="5">
        <v>0</v>
      </c>
      <c r="N3849" s="5">
        <v>9</v>
      </c>
      <c r="O3849" s="6">
        <v>7.3888541014402005</v>
      </c>
      <c r="P3849" s="6">
        <v>10.081402629931121</v>
      </c>
      <c r="Q3849" s="6">
        <v>12.147777082028805</v>
      </c>
      <c r="R3849" s="6">
        <v>0.56355666875391364</v>
      </c>
      <c r="S3849" s="6">
        <v>10.206637445209768</v>
      </c>
      <c r="T3849" s="6">
        <v>0.12523481527864747</v>
      </c>
      <c r="U3849" s="6">
        <v>29.05447714464621</v>
      </c>
      <c r="V3849" s="6">
        <v>0</v>
      </c>
      <c r="W3849" s="6">
        <v>0.56355666875391364</v>
      </c>
      <c r="X3849" s="5">
        <v>311</v>
      </c>
      <c r="Y3849" s="5">
        <v>259</v>
      </c>
      <c r="Z3849" s="5">
        <v>28</v>
      </c>
      <c r="AA3849" s="5">
        <v>15</v>
      </c>
      <c r="AB3849" s="5">
        <v>10</v>
      </c>
      <c r="AC3849" s="5">
        <v>2</v>
      </c>
      <c r="AD3849" s="5">
        <v>296</v>
      </c>
      <c r="AE3849" s="5">
        <v>249</v>
      </c>
      <c r="AF3849" s="5">
        <v>26</v>
      </c>
      <c r="AG3849" s="6">
        <v>10.441767068273093</v>
      </c>
      <c r="AH3849" s="6">
        <v>84.121621621621628</v>
      </c>
      <c r="AI3849" s="3">
        <v>20</v>
      </c>
      <c r="AJ3849" s="3">
        <v>66.666666666666671</v>
      </c>
    </row>
    <row r="3850" spans="1:36" hidden="1" x14ac:dyDescent="0.2">
      <c r="A3850" s="1" t="str">
        <f t="shared" si="60"/>
        <v>Milton KeynesMixed White and Asian</v>
      </c>
      <c r="B3850" s="3" t="s">
        <v>127</v>
      </c>
      <c r="C3850" s="3" t="s">
        <v>128</v>
      </c>
      <c r="D3850" s="3" t="s">
        <v>708</v>
      </c>
      <c r="E3850" s="5">
        <v>2228</v>
      </c>
      <c r="F3850" s="5">
        <v>81</v>
      </c>
      <c r="G3850" s="5">
        <v>115</v>
      </c>
      <c r="H3850" s="5">
        <v>135</v>
      </c>
      <c r="I3850" s="5">
        <v>4</v>
      </c>
      <c r="J3850" s="5">
        <v>129</v>
      </c>
      <c r="K3850" s="5">
        <v>6</v>
      </c>
      <c r="L3850" s="5">
        <v>392</v>
      </c>
      <c r="M3850" s="5">
        <v>0</v>
      </c>
      <c r="N3850" s="5">
        <v>4</v>
      </c>
      <c r="O3850" s="6">
        <v>3.6355475763016156</v>
      </c>
      <c r="P3850" s="6">
        <v>5.1615798922800717</v>
      </c>
      <c r="Q3850" s="6">
        <v>6.0592459605026932</v>
      </c>
      <c r="R3850" s="6">
        <v>0.17953321364452424</v>
      </c>
      <c r="S3850" s="6">
        <v>5.7899461400359069</v>
      </c>
      <c r="T3850" s="6">
        <v>0.26929982046678635</v>
      </c>
      <c r="U3850" s="6">
        <v>17.594254937163374</v>
      </c>
      <c r="V3850" s="6">
        <v>0</v>
      </c>
      <c r="W3850" s="6">
        <v>0.17953321364452424</v>
      </c>
      <c r="X3850" s="5">
        <v>436</v>
      </c>
      <c r="Y3850" s="5">
        <v>382</v>
      </c>
      <c r="Z3850" s="5">
        <v>23</v>
      </c>
      <c r="AA3850" s="5">
        <v>12</v>
      </c>
      <c r="AB3850" s="5">
        <v>11</v>
      </c>
      <c r="AC3850" s="5">
        <v>1</v>
      </c>
      <c r="AD3850" s="5">
        <v>424</v>
      </c>
      <c r="AE3850" s="5">
        <v>371</v>
      </c>
      <c r="AF3850" s="5">
        <v>22</v>
      </c>
      <c r="AG3850" s="6">
        <v>5.9299191374663076</v>
      </c>
      <c r="AH3850" s="6">
        <v>87.5</v>
      </c>
      <c r="AI3850" s="3">
        <v>9.0909090909090917</v>
      </c>
      <c r="AJ3850" s="3">
        <v>91.666666666666671</v>
      </c>
    </row>
    <row r="3851" spans="1:36" hidden="1" x14ac:dyDescent="0.2">
      <c r="A3851" s="1" t="str">
        <f t="shared" si="60"/>
        <v>Milton KeynesMixed Other</v>
      </c>
      <c r="B3851" s="3" t="s">
        <v>127</v>
      </c>
      <c r="C3851" s="3" t="s">
        <v>128</v>
      </c>
      <c r="D3851" s="3" t="s">
        <v>709</v>
      </c>
      <c r="E3851" s="5">
        <v>2167</v>
      </c>
      <c r="F3851" s="5">
        <v>93</v>
      </c>
      <c r="G3851" s="5">
        <v>128</v>
      </c>
      <c r="H3851" s="5">
        <v>193</v>
      </c>
      <c r="I3851" s="5">
        <v>31</v>
      </c>
      <c r="J3851" s="5">
        <v>177</v>
      </c>
      <c r="K3851" s="5">
        <v>7</v>
      </c>
      <c r="L3851" s="5">
        <v>471</v>
      </c>
      <c r="M3851" s="5">
        <v>0</v>
      </c>
      <c r="N3851" s="5">
        <v>31</v>
      </c>
      <c r="O3851" s="6">
        <v>4.291647438855561</v>
      </c>
      <c r="P3851" s="6">
        <v>5.9067835717581909</v>
      </c>
      <c r="Q3851" s="6">
        <v>8.9063221042916467</v>
      </c>
      <c r="R3851" s="6">
        <v>1.4305491462851869</v>
      </c>
      <c r="S3851" s="6">
        <v>8.1679741578218739</v>
      </c>
      <c r="T3851" s="6">
        <v>0.32302722658052607</v>
      </c>
      <c r="U3851" s="6">
        <v>21.73511767420397</v>
      </c>
      <c r="V3851" s="6">
        <v>0</v>
      </c>
      <c r="W3851" s="6">
        <v>1.4305491462851869</v>
      </c>
      <c r="X3851" s="5">
        <v>595</v>
      </c>
      <c r="Y3851" s="5">
        <v>510</v>
      </c>
      <c r="Z3851" s="5">
        <v>45</v>
      </c>
      <c r="AA3851" s="5">
        <v>28</v>
      </c>
      <c r="AB3851" s="5">
        <v>21</v>
      </c>
      <c r="AC3851" s="5">
        <v>1</v>
      </c>
      <c r="AD3851" s="5">
        <v>567</v>
      </c>
      <c r="AE3851" s="5">
        <v>489</v>
      </c>
      <c r="AF3851" s="5">
        <v>44</v>
      </c>
      <c r="AG3851" s="6">
        <v>8.997955010224949</v>
      </c>
      <c r="AH3851" s="6">
        <v>86.24338624338624</v>
      </c>
      <c r="AI3851" s="3">
        <v>4.7619047619047619</v>
      </c>
      <c r="AJ3851" s="3">
        <v>75</v>
      </c>
    </row>
    <row r="3852" spans="1:36" hidden="1" x14ac:dyDescent="0.2">
      <c r="A3852" s="1" t="str">
        <f t="shared" si="60"/>
        <v>Milton KeynesIndian</v>
      </c>
      <c r="B3852" s="3" t="s">
        <v>127</v>
      </c>
      <c r="C3852" s="3" t="s">
        <v>128</v>
      </c>
      <c r="D3852" s="3" t="s">
        <v>710</v>
      </c>
      <c r="E3852" s="5">
        <v>8106</v>
      </c>
      <c r="F3852" s="5">
        <v>193</v>
      </c>
      <c r="G3852" s="5">
        <v>375</v>
      </c>
      <c r="H3852" s="5">
        <v>625</v>
      </c>
      <c r="I3852" s="5">
        <v>30</v>
      </c>
      <c r="J3852" s="5">
        <v>240</v>
      </c>
      <c r="K3852" s="5">
        <v>5</v>
      </c>
      <c r="L3852" s="5">
        <v>1385</v>
      </c>
      <c r="M3852" s="5">
        <v>0</v>
      </c>
      <c r="N3852" s="5">
        <v>30</v>
      </c>
      <c r="O3852" s="6">
        <v>2.3809523809523809</v>
      </c>
      <c r="P3852" s="6">
        <v>4.62620281273131</v>
      </c>
      <c r="Q3852" s="6">
        <v>7.7103380212188499</v>
      </c>
      <c r="R3852" s="6">
        <v>0.37009622501850481</v>
      </c>
      <c r="S3852" s="6">
        <v>2.9607698001480385</v>
      </c>
      <c r="T3852" s="6">
        <v>6.1682704169750802E-2</v>
      </c>
      <c r="U3852" s="6">
        <v>17.086109055020973</v>
      </c>
      <c r="V3852" s="6">
        <v>0</v>
      </c>
      <c r="W3852" s="6">
        <v>0.37009622501850481</v>
      </c>
      <c r="X3852" s="5">
        <v>4090</v>
      </c>
      <c r="Y3852" s="5">
        <v>3652</v>
      </c>
      <c r="Z3852" s="5">
        <v>188</v>
      </c>
      <c r="AA3852" s="5">
        <v>79</v>
      </c>
      <c r="AB3852" s="5">
        <v>67</v>
      </c>
      <c r="AC3852" s="5">
        <v>5</v>
      </c>
      <c r="AD3852" s="5">
        <v>4011</v>
      </c>
      <c r="AE3852" s="5">
        <v>3585</v>
      </c>
      <c r="AF3852" s="5">
        <v>183</v>
      </c>
      <c r="AG3852" s="6">
        <v>5.1046025104602508</v>
      </c>
      <c r="AH3852" s="6">
        <v>89.379207180254298</v>
      </c>
      <c r="AI3852" s="3">
        <v>7.4626865671641793</v>
      </c>
      <c r="AJ3852" s="3">
        <v>84.810126582278485</v>
      </c>
    </row>
    <row r="3853" spans="1:36" hidden="1" x14ac:dyDescent="0.2">
      <c r="A3853" s="1" t="str">
        <f t="shared" si="60"/>
        <v>Milton KeynesPakistani</v>
      </c>
      <c r="B3853" s="3" t="s">
        <v>127</v>
      </c>
      <c r="C3853" s="3" t="s">
        <v>128</v>
      </c>
      <c r="D3853" s="3" t="s">
        <v>711</v>
      </c>
      <c r="E3853" s="5">
        <v>3851</v>
      </c>
      <c r="F3853" s="5">
        <v>123</v>
      </c>
      <c r="G3853" s="5">
        <v>175</v>
      </c>
      <c r="H3853" s="5">
        <v>317</v>
      </c>
      <c r="I3853" s="5">
        <v>18</v>
      </c>
      <c r="J3853" s="5">
        <v>319</v>
      </c>
      <c r="K3853" s="5">
        <v>3</v>
      </c>
      <c r="L3853" s="5">
        <v>833</v>
      </c>
      <c r="M3853" s="5">
        <v>0</v>
      </c>
      <c r="N3853" s="5">
        <v>18</v>
      </c>
      <c r="O3853" s="6">
        <v>3.193975590755648</v>
      </c>
      <c r="P3853" s="6">
        <v>4.544274214489743</v>
      </c>
      <c r="Q3853" s="6">
        <v>8.2316281485328489</v>
      </c>
      <c r="R3853" s="6">
        <v>0.46741106206180211</v>
      </c>
      <c r="S3853" s="6">
        <v>8.2835627109841603</v>
      </c>
      <c r="T3853" s="6">
        <v>7.7901843676967023E-2</v>
      </c>
      <c r="U3853" s="6">
        <v>21.630745260971175</v>
      </c>
      <c r="V3853" s="6">
        <v>0</v>
      </c>
      <c r="W3853" s="6">
        <v>0.46741106206180211</v>
      </c>
      <c r="X3853" s="5">
        <v>1546</v>
      </c>
      <c r="Y3853" s="5">
        <v>1090</v>
      </c>
      <c r="Z3853" s="5">
        <v>96</v>
      </c>
      <c r="AA3853" s="5">
        <v>43</v>
      </c>
      <c r="AB3853" s="5">
        <v>29</v>
      </c>
      <c r="AC3853" s="5">
        <v>6</v>
      </c>
      <c r="AD3853" s="5">
        <v>1503</v>
      </c>
      <c r="AE3853" s="5">
        <v>1061</v>
      </c>
      <c r="AF3853" s="5">
        <v>90</v>
      </c>
      <c r="AG3853" s="6">
        <v>8.482563619227145</v>
      </c>
      <c r="AH3853" s="6">
        <v>70.592149035262807</v>
      </c>
      <c r="AI3853" s="3">
        <v>20.689655172413794</v>
      </c>
      <c r="AJ3853" s="3">
        <v>67.441860465116278</v>
      </c>
    </row>
    <row r="3854" spans="1:36" hidden="1" x14ac:dyDescent="0.2">
      <c r="A3854" s="1" t="str">
        <f t="shared" si="60"/>
        <v>Milton KeynesBangladeshi</v>
      </c>
      <c r="B3854" s="3" t="s">
        <v>127</v>
      </c>
      <c r="C3854" s="3" t="s">
        <v>128</v>
      </c>
      <c r="D3854" s="3" t="s">
        <v>712</v>
      </c>
      <c r="E3854" s="5">
        <v>1989</v>
      </c>
      <c r="F3854" s="5">
        <v>232</v>
      </c>
      <c r="G3854" s="5">
        <v>318</v>
      </c>
      <c r="H3854" s="5">
        <v>312</v>
      </c>
      <c r="I3854" s="5">
        <v>0</v>
      </c>
      <c r="J3854" s="5">
        <v>346</v>
      </c>
      <c r="K3854" s="5">
        <v>0</v>
      </c>
      <c r="L3854" s="5">
        <v>669</v>
      </c>
      <c r="M3854" s="5">
        <v>0</v>
      </c>
      <c r="N3854" s="5">
        <v>0</v>
      </c>
      <c r="O3854" s="6">
        <v>11.664152840623428</v>
      </c>
      <c r="P3854" s="6">
        <v>15.987933634992459</v>
      </c>
      <c r="Q3854" s="6">
        <v>15.686274509803921</v>
      </c>
      <c r="R3854" s="6">
        <v>0</v>
      </c>
      <c r="S3854" s="6">
        <v>17.39567621920563</v>
      </c>
      <c r="T3854" s="6">
        <v>0</v>
      </c>
      <c r="U3854" s="6">
        <v>33.634992458521872</v>
      </c>
      <c r="V3854" s="6">
        <v>0</v>
      </c>
      <c r="W3854" s="6">
        <v>0</v>
      </c>
      <c r="X3854" s="5">
        <v>737</v>
      </c>
      <c r="Y3854" s="5">
        <v>502</v>
      </c>
      <c r="Z3854" s="5">
        <v>45</v>
      </c>
      <c r="AA3854" s="5">
        <v>140</v>
      </c>
      <c r="AB3854" s="5">
        <v>88</v>
      </c>
      <c r="AC3854" s="5">
        <v>7</v>
      </c>
      <c r="AD3854" s="5">
        <v>597</v>
      </c>
      <c r="AE3854" s="5">
        <v>414</v>
      </c>
      <c r="AF3854" s="5">
        <v>38</v>
      </c>
      <c r="AG3854" s="6">
        <v>9.1787439613526569</v>
      </c>
      <c r="AH3854" s="6">
        <v>69.346733668341713</v>
      </c>
      <c r="AI3854" s="3">
        <v>7.9545454545454541</v>
      </c>
      <c r="AJ3854" s="3">
        <v>62.857142857142854</v>
      </c>
    </row>
    <row r="3855" spans="1:36" hidden="1" x14ac:dyDescent="0.2">
      <c r="A3855" s="1" t="str">
        <f t="shared" si="60"/>
        <v>Milton KeynesChinese</v>
      </c>
      <c r="B3855" s="3" t="s">
        <v>127</v>
      </c>
      <c r="C3855" s="3" t="s">
        <v>128</v>
      </c>
      <c r="D3855" s="3" t="s">
        <v>713</v>
      </c>
      <c r="E3855" s="5">
        <v>2722</v>
      </c>
      <c r="F3855" s="5">
        <v>36</v>
      </c>
      <c r="G3855" s="5">
        <v>80</v>
      </c>
      <c r="H3855" s="5">
        <v>143</v>
      </c>
      <c r="I3855" s="5">
        <v>1</v>
      </c>
      <c r="J3855" s="5">
        <v>59</v>
      </c>
      <c r="K3855" s="5">
        <v>12</v>
      </c>
      <c r="L3855" s="5">
        <v>405</v>
      </c>
      <c r="M3855" s="5">
        <v>0</v>
      </c>
      <c r="N3855" s="5">
        <v>1</v>
      </c>
      <c r="O3855" s="6">
        <v>1.322556943423953</v>
      </c>
      <c r="P3855" s="6">
        <v>2.9390154298310067</v>
      </c>
      <c r="Q3855" s="6">
        <v>5.2534900808229246</v>
      </c>
      <c r="R3855" s="6">
        <v>3.6737692872887584E-2</v>
      </c>
      <c r="S3855" s="6">
        <v>2.1675238795003673</v>
      </c>
      <c r="T3855" s="6">
        <v>0.44085231447465101</v>
      </c>
      <c r="U3855" s="6">
        <v>14.878765613519471</v>
      </c>
      <c r="V3855" s="6">
        <v>0</v>
      </c>
      <c r="W3855" s="6">
        <v>3.6737692872887584E-2</v>
      </c>
      <c r="X3855" s="5">
        <v>1288</v>
      </c>
      <c r="Y3855" s="5">
        <v>1107</v>
      </c>
      <c r="Z3855" s="5">
        <v>44</v>
      </c>
      <c r="AA3855" s="5">
        <v>24</v>
      </c>
      <c r="AB3855" s="5">
        <v>19</v>
      </c>
      <c r="AC3855" s="5">
        <v>3</v>
      </c>
      <c r="AD3855" s="5">
        <v>1264</v>
      </c>
      <c r="AE3855" s="5">
        <v>1088</v>
      </c>
      <c r="AF3855" s="5">
        <v>41</v>
      </c>
      <c r="AG3855" s="6">
        <v>3.7683823529411766</v>
      </c>
      <c r="AH3855" s="6">
        <v>86.075949367088612</v>
      </c>
      <c r="AI3855" s="3">
        <v>15.789473684210526</v>
      </c>
      <c r="AJ3855" s="3">
        <v>79.166666666666671</v>
      </c>
    </row>
    <row r="3856" spans="1:36" hidden="1" x14ac:dyDescent="0.2">
      <c r="A3856" s="1" t="str">
        <f t="shared" si="60"/>
        <v>Milton KeynesAsian Other</v>
      </c>
      <c r="B3856" s="3" t="s">
        <v>127</v>
      </c>
      <c r="C3856" s="3" t="s">
        <v>128</v>
      </c>
      <c r="D3856" s="3" t="s">
        <v>714</v>
      </c>
      <c r="E3856" s="5">
        <v>6114</v>
      </c>
      <c r="F3856" s="5">
        <v>227</v>
      </c>
      <c r="G3856" s="5">
        <v>398</v>
      </c>
      <c r="H3856" s="5">
        <v>470</v>
      </c>
      <c r="I3856" s="5">
        <v>48</v>
      </c>
      <c r="J3856" s="5">
        <v>340</v>
      </c>
      <c r="K3856" s="5">
        <v>5</v>
      </c>
      <c r="L3856" s="5">
        <v>1904</v>
      </c>
      <c r="M3856" s="5">
        <v>0</v>
      </c>
      <c r="N3856" s="5">
        <v>48</v>
      </c>
      <c r="O3856" s="6">
        <v>3.7127903173045471</v>
      </c>
      <c r="P3856" s="6">
        <v>6.5096499836440955</v>
      </c>
      <c r="Q3856" s="6">
        <v>7.6872751063133791</v>
      </c>
      <c r="R3856" s="6">
        <v>0.78508341511285573</v>
      </c>
      <c r="S3856" s="6">
        <v>5.5610075237160617</v>
      </c>
      <c r="T3856" s="6">
        <v>8.1779522407589136E-2</v>
      </c>
      <c r="U3856" s="6">
        <v>31.141642132809945</v>
      </c>
      <c r="V3856" s="6">
        <v>0</v>
      </c>
      <c r="W3856" s="6">
        <v>0.78508341511285573</v>
      </c>
      <c r="X3856" s="5">
        <v>2950</v>
      </c>
      <c r="Y3856" s="5">
        <v>2232</v>
      </c>
      <c r="Z3856" s="5">
        <v>143</v>
      </c>
      <c r="AA3856" s="5">
        <v>149</v>
      </c>
      <c r="AB3856" s="5">
        <v>109</v>
      </c>
      <c r="AC3856" s="5">
        <v>2</v>
      </c>
      <c r="AD3856" s="5">
        <v>2801</v>
      </c>
      <c r="AE3856" s="5">
        <v>2123</v>
      </c>
      <c r="AF3856" s="5">
        <v>141</v>
      </c>
      <c r="AG3856" s="6">
        <v>6.6415449835138958</v>
      </c>
      <c r="AH3856" s="6">
        <v>75.794359157443765</v>
      </c>
      <c r="AI3856" s="3">
        <v>1.834862385321101</v>
      </c>
      <c r="AJ3856" s="3">
        <v>73.154362416107389</v>
      </c>
    </row>
    <row r="3857" spans="1:36" hidden="1" x14ac:dyDescent="0.2">
      <c r="A3857" s="1" t="str">
        <f t="shared" si="60"/>
        <v>Milton KeynesBlack African</v>
      </c>
      <c r="B3857" s="3" t="s">
        <v>127</v>
      </c>
      <c r="C3857" s="3" t="s">
        <v>128</v>
      </c>
      <c r="D3857" s="3" t="s">
        <v>715</v>
      </c>
      <c r="E3857" s="5">
        <v>13058</v>
      </c>
      <c r="F3857" s="5">
        <v>1270</v>
      </c>
      <c r="G3857" s="5">
        <v>1825</v>
      </c>
      <c r="H3857" s="5">
        <v>2068</v>
      </c>
      <c r="I3857" s="5">
        <v>139</v>
      </c>
      <c r="J3857" s="5">
        <v>1715</v>
      </c>
      <c r="K3857" s="5">
        <v>12</v>
      </c>
      <c r="L3857" s="5">
        <v>5094</v>
      </c>
      <c r="M3857" s="5">
        <v>0</v>
      </c>
      <c r="N3857" s="5">
        <v>139</v>
      </c>
      <c r="O3857" s="6">
        <v>9.7258385663960798</v>
      </c>
      <c r="P3857" s="6">
        <v>13.9761066013172</v>
      </c>
      <c r="Q3857" s="6">
        <v>15.83703476795834</v>
      </c>
      <c r="R3857" s="6">
        <v>1.0644815438811457</v>
      </c>
      <c r="S3857" s="6">
        <v>13.133711134936437</v>
      </c>
      <c r="T3857" s="6">
        <v>9.1897687241537754E-2</v>
      </c>
      <c r="U3857" s="6">
        <v>39.010568234032775</v>
      </c>
      <c r="V3857" s="6">
        <v>0</v>
      </c>
      <c r="W3857" s="6">
        <v>1.0644815438811457</v>
      </c>
      <c r="X3857" s="5">
        <v>5423</v>
      </c>
      <c r="Y3857" s="5">
        <v>4631</v>
      </c>
      <c r="Z3857" s="5">
        <v>593</v>
      </c>
      <c r="AA3857" s="5">
        <v>530</v>
      </c>
      <c r="AB3857" s="5">
        <v>441</v>
      </c>
      <c r="AC3857" s="5">
        <v>68</v>
      </c>
      <c r="AD3857" s="5">
        <v>4893</v>
      </c>
      <c r="AE3857" s="5">
        <v>4190</v>
      </c>
      <c r="AF3857" s="5">
        <v>525</v>
      </c>
      <c r="AG3857" s="6">
        <v>12.52983293556086</v>
      </c>
      <c r="AH3857" s="6">
        <v>85.632536276313104</v>
      </c>
      <c r="AI3857" s="3">
        <v>15.419501133786849</v>
      </c>
      <c r="AJ3857" s="3">
        <v>83.20754716981132</v>
      </c>
    </row>
    <row r="3858" spans="1:36" hidden="1" x14ac:dyDescent="0.2">
      <c r="A3858" s="1" t="str">
        <f t="shared" si="60"/>
        <v>Milton KeynesBlack Caribbean</v>
      </c>
      <c r="B3858" s="3" t="s">
        <v>127</v>
      </c>
      <c r="C3858" s="3" t="s">
        <v>128</v>
      </c>
      <c r="D3858" s="3" t="s">
        <v>716</v>
      </c>
      <c r="E3858" s="5">
        <v>2524</v>
      </c>
      <c r="F3858" s="5">
        <v>101</v>
      </c>
      <c r="G3858" s="5">
        <v>143</v>
      </c>
      <c r="H3858" s="5">
        <v>172</v>
      </c>
      <c r="I3858" s="5">
        <v>4</v>
      </c>
      <c r="J3858" s="5">
        <v>163</v>
      </c>
      <c r="K3858" s="5">
        <v>4</v>
      </c>
      <c r="L3858" s="5">
        <v>575</v>
      </c>
      <c r="M3858" s="5">
        <v>0</v>
      </c>
      <c r="N3858" s="5">
        <v>4</v>
      </c>
      <c r="O3858" s="6">
        <v>4.0015847860538827</v>
      </c>
      <c r="P3858" s="6">
        <v>5.6656101426307446</v>
      </c>
      <c r="Q3858" s="6">
        <v>6.814580031695721</v>
      </c>
      <c r="R3858" s="6">
        <v>0.15847860538827258</v>
      </c>
      <c r="S3858" s="6">
        <v>6.4580031695721081</v>
      </c>
      <c r="T3858" s="6">
        <v>0.15847860538827258</v>
      </c>
      <c r="U3858" s="6">
        <v>22.781299524564183</v>
      </c>
      <c r="V3858" s="6">
        <v>0</v>
      </c>
      <c r="W3858" s="6">
        <v>0.15847860538827258</v>
      </c>
      <c r="X3858" s="5">
        <v>1080</v>
      </c>
      <c r="Y3858" s="5">
        <v>983</v>
      </c>
      <c r="Z3858" s="5">
        <v>89</v>
      </c>
      <c r="AA3858" s="5">
        <v>59</v>
      </c>
      <c r="AB3858" s="5">
        <v>52</v>
      </c>
      <c r="AC3858" s="5">
        <v>6</v>
      </c>
      <c r="AD3858" s="5">
        <v>1021</v>
      </c>
      <c r="AE3858" s="5">
        <v>931</v>
      </c>
      <c r="AF3858" s="5">
        <v>83</v>
      </c>
      <c r="AG3858" s="6">
        <v>8.9151450053705688</v>
      </c>
      <c r="AH3858" s="6">
        <v>91.185112634671896</v>
      </c>
      <c r="AI3858" s="3">
        <v>11.538461538461538</v>
      </c>
      <c r="AJ3858" s="3">
        <v>88.13559322033899</v>
      </c>
    </row>
    <row r="3859" spans="1:36" hidden="1" x14ac:dyDescent="0.2">
      <c r="A3859" s="1" t="str">
        <f t="shared" si="60"/>
        <v>Milton KeynesBlack Other</v>
      </c>
      <c r="B3859" s="3" t="s">
        <v>127</v>
      </c>
      <c r="C3859" s="3" t="s">
        <v>128</v>
      </c>
      <c r="D3859" s="3" t="s">
        <v>717</v>
      </c>
      <c r="E3859" s="5">
        <v>1549</v>
      </c>
      <c r="F3859" s="5">
        <v>127</v>
      </c>
      <c r="G3859" s="5">
        <v>204</v>
      </c>
      <c r="H3859" s="5">
        <v>219</v>
      </c>
      <c r="I3859" s="5">
        <v>24</v>
      </c>
      <c r="J3859" s="5">
        <v>177</v>
      </c>
      <c r="K3859" s="5">
        <v>2</v>
      </c>
      <c r="L3859" s="5">
        <v>554</v>
      </c>
      <c r="M3859" s="5">
        <v>0</v>
      </c>
      <c r="N3859" s="5">
        <v>24</v>
      </c>
      <c r="O3859" s="6">
        <v>8.1988379599741776</v>
      </c>
      <c r="P3859" s="6">
        <v>13.169786959328599</v>
      </c>
      <c r="Q3859" s="6">
        <v>14.138153647514525</v>
      </c>
      <c r="R3859" s="6">
        <v>1.5493867010974822</v>
      </c>
      <c r="S3859" s="6">
        <v>11.426726920593932</v>
      </c>
      <c r="T3859" s="6">
        <v>0.12911555842479019</v>
      </c>
      <c r="U3859" s="6">
        <v>35.765009683666882</v>
      </c>
      <c r="V3859" s="6">
        <v>0</v>
      </c>
      <c r="W3859" s="6">
        <v>1.5493867010974822</v>
      </c>
      <c r="X3859" s="5">
        <v>479</v>
      </c>
      <c r="Y3859" s="5">
        <v>410</v>
      </c>
      <c r="Z3859" s="5">
        <v>56</v>
      </c>
      <c r="AA3859" s="5">
        <v>46</v>
      </c>
      <c r="AB3859" s="5">
        <v>36</v>
      </c>
      <c r="AC3859" s="5">
        <v>4</v>
      </c>
      <c r="AD3859" s="5">
        <v>433</v>
      </c>
      <c r="AE3859" s="5">
        <v>374</v>
      </c>
      <c r="AF3859" s="5">
        <v>52</v>
      </c>
      <c r="AG3859" s="6">
        <v>13.903743315508022</v>
      </c>
      <c r="AH3859" s="6">
        <v>86.374133949191688</v>
      </c>
      <c r="AI3859" s="3">
        <v>11.111111111111111</v>
      </c>
      <c r="AJ3859" s="3">
        <v>78.260869565217391</v>
      </c>
    </row>
    <row r="3860" spans="1:36" hidden="1" x14ac:dyDescent="0.2">
      <c r="A3860" s="1" t="str">
        <f t="shared" si="60"/>
        <v>Milton KeynesArab</v>
      </c>
      <c r="B3860" s="3" t="s">
        <v>127</v>
      </c>
      <c r="C3860" s="3" t="s">
        <v>128</v>
      </c>
      <c r="D3860" s="3" t="s">
        <v>699</v>
      </c>
      <c r="E3860" s="5">
        <v>565</v>
      </c>
      <c r="F3860" s="5">
        <v>49</v>
      </c>
      <c r="G3860" s="5">
        <v>54</v>
      </c>
      <c r="H3860" s="5">
        <v>72</v>
      </c>
      <c r="I3860" s="5">
        <v>13</v>
      </c>
      <c r="J3860" s="5">
        <v>57</v>
      </c>
      <c r="K3860" s="5">
        <v>0</v>
      </c>
      <c r="L3860" s="5">
        <v>133</v>
      </c>
      <c r="M3860" s="5">
        <v>0</v>
      </c>
      <c r="N3860" s="5">
        <v>13</v>
      </c>
      <c r="O3860" s="6">
        <v>8.6725663716814161</v>
      </c>
      <c r="P3860" s="6">
        <v>9.557522123893806</v>
      </c>
      <c r="Q3860" s="6">
        <v>12.743362831858407</v>
      </c>
      <c r="R3860" s="6">
        <v>2.3008849557522124</v>
      </c>
      <c r="S3860" s="6">
        <v>10.08849557522124</v>
      </c>
      <c r="T3860" s="6">
        <v>0</v>
      </c>
      <c r="U3860" s="6">
        <v>23.539823008849556</v>
      </c>
      <c r="V3860" s="6">
        <v>0</v>
      </c>
      <c r="W3860" s="6">
        <v>2.3008849557522124</v>
      </c>
      <c r="X3860" s="5">
        <v>223</v>
      </c>
      <c r="Y3860" s="5">
        <v>176</v>
      </c>
      <c r="Z3860" s="5">
        <v>18</v>
      </c>
      <c r="AA3860" s="5">
        <v>18</v>
      </c>
      <c r="AB3860" s="5">
        <v>11</v>
      </c>
      <c r="AC3860" s="5">
        <v>2</v>
      </c>
      <c r="AD3860" s="5">
        <v>205</v>
      </c>
      <c r="AE3860" s="5">
        <v>165</v>
      </c>
      <c r="AF3860" s="5">
        <v>16</v>
      </c>
      <c r="AG3860" s="6">
        <v>9.6969696969696972</v>
      </c>
      <c r="AH3860" s="6">
        <v>80.487804878048777</v>
      </c>
      <c r="AI3860" s="3">
        <v>18.181818181818183</v>
      </c>
      <c r="AJ3860" s="3">
        <v>61.111111111111114</v>
      </c>
    </row>
    <row r="3861" spans="1:36" hidden="1" x14ac:dyDescent="0.2">
      <c r="A3861" s="1" t="str">
        <f t="shared" si="60"/>
        <v>Milton KeynesOther</v>
      </c>
      <c r="B3861" s="3" t="s">
        <v>127</v>
      </c>
      <c r="C3861" s="3" t="s">
        <v>128</v>
      </c>
      <c r="D3861" s="3" t="s">
        <v>718</v>
      </c>
      <c r="E3861" s="5">
        <v>1014</v>
      </c>
      <c r="F3861" s="5">
        <v>49</v>
      </c>
      <c r="G3861" s="5">
        <v>69</v>
      </c>
      <c r="H3861" s="5">
        <v>114</v>
      </c>
      <c r="I3861" s="5">
        <v>7</v>
      </c>
      <c r="J3861" s="5">
        <v>66</v>
      </c>
      <c r="K3861" s="5">
        <v>1</v>
      </c>
      <c r="L3861" s="5">
        <v>239</v>
      </c>
      <c r="M3861" s="5">
        <v>0</v>
      </c>
      <c r="N3861" s="5">
        <v>7</v>
      </c>
      <c r="O3861" s="6">
        <v>4.832347140039448</v>
      </c>
      <c r="P3861" s="6">
        <v>6.8047337278106506</v>
      </c>
      <c r="Q3861" s="6">
        <v>11.242603550295858</v>
      </c>
      <c r="R3861" s="6">
        <v>0.69033530571992108</v>
      </c>
      <c r="S3861" s="6">
        <v>6.5088757396449708</v>
      </c>
      <c r="T3861" s="6">
        <v>9.8619329388560162E-2</v>
      </c>
      <c r="U3861" s="6">
        <v>23.570019723865876</v>
      </c>
      <c r="V3861" s="6">
        <v>0</v>
      </c>
      <c r="W3861" s="6">
        <v>0.69033530571992108</v>
      </c>
      <c r="X3861" s="5">
        <v>493</v>
      </c>
      <c r="Y3861" s="5">
        <v>419</v>
      </c>
      <c r="Z3861" s="5">
        <v>37</v>
      </c>
      <c r="AA3861" s="5">
        <v>25</v>
      </c>
      <c r="AB3861" s="5">
        <v>19</v>
      </c>
      <c r="AC3861" s="5">
        <v>2</v>
      </c>
      <c r="AD3861" s="5">
        <v>468</v>
      </c>
      <c r="AE3861" s="5">
        <v>400</v>
      </c>
      <c r="AF3861" s="5">
        <v>35</v>
      </c>
      <c r="AG3861" s="6">
        <v>8.75</v>
      </c>
      <c r="AH3861" s="6">
        <v>85.470085470085465</v>
      </c>
      <c r="AI3861" s="3">
        <v>10.526315789473685</v>
      </c>
      <c r="AJ3861" s="3">
        <v>76</v>
      </c>
    </row>
    <row r="3862" spans="1:36" x14ac:dyDescent="0.2">
      <c r="A3862" s="1" t="str">
        <f t="shared" si="60"/>
        <v>Mole ValleyAll people</v>
      </c>
      <c r="B3862" s="3" t="s">
        <v>507</v>
      </c>
      <c r="C3862" s="3" t="s">
        <v>508</v>
      </c>
      <c r="D3862" s="3" t="s">
        <v>700</v>
      </c>
      <c r="E3862" s="5">
        <v>85375</v>
      </c>
      <c r="F3862" s="5">
        <v>0</v>
      </c>
      <c r="G3862" s="5">
        <v>0</v>
      </c>
      <c r="H3862" s="5">
        <v>0</v>
      </c>
      <c r="I3862" s="5">
        <v>0</v>
      </c>
      <c r="J3862" s="5">
        <v>1601</v>
      </c>
      <c r="K3862" s="5">
        <v>12650</v>
      </c>
      <c r="L3862" s="5">
        <v>0</v>
      </c>
      <c r="M3862" s="5">
        <v>0</v>
      </c>
      <c r="N3862" s="5">
        <v>0</v>
      </c>
      <c r="O3862" s="6">
        <v>0</v>
      </c>
      <c r="P3862" s="6">
        <v>0</v>
      </c>
      <c r="Q3862" s="6">
        <v>0</v>
      </c>
      <c r="R3862" s="6">
        <v>0</v>
      </c>
      <c r="S3862" s="6">
        <v>1.8752562225475842</v>
      </c>
      <c r="T3862" s="6">
        <v>14.816983894582723</v>
      </c>
      <c r="U3862" s="6">
        <v>0</v>
      </c>
      <c r="V3862" s="6">
        <v>0</v>
      </c>
      <c r="W3862" s="6">
        <v>0</v>
      </c>
      <c r="X3862" s="5">
        <v>26532</v>
      </c>
      <c r="Y3862" s="5">
        <v>23711</v>
      </c>
      <c r="Z3862" s="5">
        <v>741</v>
      </c>
      <c r="AA3862" s="5">
        <v>0</v>
      </c>
      <c r="AB3862" s="5">
        <v>0</v>
      </c>
      <c r="AC3862" s="5">
        <v>0</v>
      </c>
      <c r="AD3862" s="5">
        <v>26532</v>
      </c>
      <c r="AE3862" s="5">
        <v>23711</v>
      </c>
      <c r="AF3862" s="5">
        <v>741</v>
      </c>
      <c r="AG3862" s="6">
        <v>3.1251317953692377</v>
      </c>
      <c r="AH3862" s="6">
        <v>89.367556158600934</v>
      </c>
      <c r="AI3862" s="3"/>
      <c r="AJ3862" s="3"/>
    </row>
    <row r="3863" spans="1:36" hidden="1" x14ac:dyDescent="0.2">
      <c r="A3863" s="1" t="str">
        <f t="shared" si="60"/>
        <v>Mole ValleyWhite British</v>
      </c>
      <c r="B3863" s="3" t="s">
        <v>507</v>
      </c>
      <c r="C3863" s="3" t="s">
        <v>508</v>
      </c>
      <c r="D3863" s="3" t="s">
        <v>701</v>
      </c>
      <c r="E3863" s="5">
        <v>76907</v>
      </c>
      <c r="F3863" s="5">
        <v>0</v>
      </c>
      <c r="G3863" s="5">
        <v>0</v>
      </c>
      <c r="H3863" s="5">
        <v>0</v>
      </c>
      <c r="I3863" s="5">
        <v>0</v>
      </c>
      <c r="J3863" s="5">
        <v>1393</v>
      </c>
      <c r="K3863" s="5">
        <v>11686</v>
      </c>
      <c r="L3863" s="5">
        <v>0</v>
      </c>
      <c r="M3863" s="5">
        <v>0</v>
      </c>
      <c r="N3863" s="5">
        <v>0</v>
      </c>
      <c r="O3863" s="6">
        <v>0</v>
      </c>
      <c r="P3863" s="6">
        <v>0</v>
      </c>
      <c r="Q3863" s="6">
        <v>0</v>
      </c>
      <c r="R3863" s="6">
        <v>0</v>
      </c>
      <c r="S3863" s="6">
        <v>1.8112785572184587</v>
      </c>
      <c r="T3863" s="6">
        <v>15.194975749931736</v>
      </c>
      <c r="U3863" s="6">
        <v>0</v>
      </c>
      <c r="V3863" s="6">
        <v>0</v>
      </c>
      <c r="W3863" s="6">
        <v>0</v>
      </c>
      <c r="X3863" s="5">
        <v>22812</v>
      </c>
      <c r="Y3863" s="5">
        <v>20451</v>
      </c>
      <c r="Z3863" s="5">
        <v>613</v>
      </c>
      <c r="AA3863" s="5">
        <v>0</v>
      </c>
      <c r="AB3863" s="5">
        <v>0</v>
      </c>
      <c r="AC3863" s="5">
        <v>0</v>
      </c>
      <c r="AD3863" s="5">
        <v>22812</v>
      </c>
      <c r="AE3863" s="5">
        <v>20451</v>
      </c>
      <c r="AF3863" s="5">
        <v>613</v>
      </c>
      <c r="AG3863" s="6">
        <v>2.9974084396851008</v>
      </c>
      <c r="AH3863" s="6">
        <v>89.650184113624405</v>
      </c>
      <c r="AI3863" s="3"/>
      <c r="AJ3863" s="3"/>
    </row>
    <row r="3864" spans="1:36" hidden="1" x14ac:dyDescent="0.2">
      <c r="A3864" s="1" t="str">
        <f t="shared" si="60"/>
        <v>Mole ValleyMinorities - all other than White British</v>
      </c>
      <c r="B3864" s="3" t="s">
        <v>507</v>
      </c>
      <c r="C3864" s="3" t="s">
        <v>508</v>
      </c>
      <c r="D3864" s="3" t="s">
        <v>702</v>
      </c>
      <c r="E3864" s="5">
        <v>8468</v>
      </c>
      <c r="F3864" s="5">
        <v>0</v>
      </c>
      <c r="G3864" s="5">
        <v>0</v>
      </c>
      <c r="H3864" s="5">
        <v>0</v>
      </c>
      <c r="I3864" s="5">
        <v>0</v>
      </c>
      <c r="J3864" s="5">
        <v>208</v>
      </c>
      <c r="K3864" s="5">
        <v>964</v>
      </c>
      <c r="L3864" s="5">
        <v>0</v>
      </c>
      <c r="M3864" s="5">
        <v>0</v>
      </c>
      <c r="N3864" s="5">
        <v>0</v>
      </c>
      <c r="O3864" s="6">
        <v>0</v>
      </c>
      <c r="P3864" s="6">
        <v>0</v>
      </c>
      <c r="Q3864" s="6">
        <v>0</v>
      </c>
      <c r="R3864" s="6">
        <v>0</v>
      </c>
      <c r="S3864" s="6">
        <v>2.4563060935285783</v>
      </c>
      <c r="T3864" s="6">
        <v>11.384034010392064</v>
      </c>
      <c r="U3864" s="6">
        <v>0</v>
      </c>
      <c r="V3864" s="6">
        <v>0</v>
      </c>
      <c r="W3864" s="6">
        <v>0</v>
      </c>
      <c r="X3864" s="5">
        <v>3720</v>
      </c>
      <c r="Y3864" s="5">
        <v>3260</v>
      </c>
      <c r="Z3864" s="5">
        <v>128</v>
      </c>
      <c r="AA3864" s="5">
        <v>0</v>
      </c>
      <c r="AB3864" s="5">
        <v>0</v>
      </c>
      <c r="AC3864" s="5">
        <v>0</v>
      </c>
      <c r="AD3864" s="5">
        <v>3720</v>
      </c>
      <c r="AE3864" s="5">
        <v>3260</v>
      </c>
      <c r="AF3864" s="5">
        <v>128</v>
      </c>
      <c r="AG3864" s="6">
        <v>3.9263803680981595</v>
      </c>
      <c r="AH3864" s="6">
        <v>87.634408602150543</v>
      </c>
      <c r="AI3864" s="3"/>
      <c r="AJ3864" s="3"/>
    </row>
    <row r="3865" spans="1:36" hidden="1" x14ac:dyDescent="0.2">
      <c r="A3865" s="1" t="str">
        <f t="shared" si="60"/>
        <v>Mole ValleyWhite Irish</v>
      </c>
      <c r="B3865" s="3" t="s">
        <v>507</v>
      </c>
      <c r="C3865" s="3" t="s">
        <v>508</v>
      </c>
      <c r="D3865" s="3" t="s">
        <v>703</v>
      </c>
      <c r="E3865" s="5">
        <v>798</v>
      </c>
      <c r="F3865" s="5">
        <v>0</v>
      </c>
      <c r="G3865" s="5">
        <v>0</v>
      </c>
      <c r="H3865" s="5">
        <v>0</v>
      </c>
      <c r="I3865" s="5">
        <v>0</v>
      </c>
      <c r="J3865" s="5">
        <v>15</v>
      </c>
      <c r="K3865" s="5">
        <v>93</v>
      </c>
      <c r="L3865" s="5">
        <v>0</v>
      </c>
      <c r="M3865" s="5">
        <v>0</v>
      </c>
      <c r="N3865" s="5">
        <v>0</v>
      </c>
      <c r="O3865" s="6">
        <v>0</v>
      </c>
      <c r="P3865" s="6">
        <v>0</v>
      </c>
      <c r="Q3865" s="6">
        <v>0</v>
      </c>
      <c r="R3865" s="6">
        <v>0</v>
      </c>
      <c r="S3865" s="6">
        <v>1.8796992481203008</v>
      </c>
      <c r="T3865" s="6">
        <v>11.654135338345865</v>
      </c>
      <c r="U3865" s="6">
        <v>0</v>
      </c>
      <c r="V3865" s="6">
        <v>0</v>
      </c>
      <c r="W3865" s="6">
        <v>0</v>
      </c>
      <c r="X3865" s="5">
        <v>252</v>
      </c>
      <c r="Y3865" s="5">
        <v>227</v>
      </c>
      <c r="Z3865" s="5">
        <v>6</v>
      </c>
      <c r="AA3865" s="5">
        <v>0</v>
      </c>
      <c r="AB3865" s="5">
        <v>0</v>
      </c>
      <c r="AC3865" s="5">
        <v>0</v>
      </c>
      <c r="AD3865" s="5">
        <v>252</v>
      </c>
      <c r="AE3865" s="5">
        <v>227</v>
      </c>
      <c r="AF3865" s="5">
        <v>6</v>
      </c>
      <c r="AG3865" s="6">
        <v>2.643171806167401</v>
      </c>
      <c r="AH3865" s="6">
        <v>90.079365079365076</v>
      </c>
      <c r="AI3865" s="3"/>
      <c r="AJ3865" s="3"/>
    </row>
    <row r="3866" spans="1:36" hidden="1" x14ac:dyDescent="0.2">
      <c r="A3866" s="1" t="str">
        <f t="shared" si="60"/>
        <v>Mole ValleyWhite Gyspy or Irish Traveller</v>
      </c>
      <c r="B3866" s="3" t="s">
        <v>507</v>
      </c>
      <c r="C3866" s="3" t="s">
        <v>508</v>
      </c>
      <c r="D3866" s="3" t="s">
        <v>704</v>
      </c>
      <c r="E3866" s="5">
        <v>128</v>
      </c>
      <c r="F3866" s="5">
        <v>0</v>
      </c>
      <c r="G3866" s="5">
        <v>0</v>
      </c>
      <c r="H3866" s="5">
        <v>0</v>
      </c>
      <c r="I3866" s="5">
        <v>0</v>
      </c>
      <c r="J3866" s="5">
        <v>4</v>
      </c>
      <c r="K3866" s="5">
        <v>14</v>
      </c>
      <c r="L3866" s="5">
        <v>0</v>
      </c>
      <c r="M3866" s="5">
        <v>0</v>
      </c>
      <c r="N3866" s="5">
        <v>0</v>
      </c>
      <c r="O3866" s="6">
        <v>0</v>
      </c>
      <c r="P3866" s="6">
        <v>0</v>
      </c>
      <c r="Q3866" s="6">
        <v>0</v>
      </c>
      <c r="R3866" s="6">
        <v>0</v>
      </c>
      <c r="S3866" s="6">
        <v>3.125</v>
      </c>
      <c r="T3866" s="6">
        <v>10.9375</v>
      </c>
      <c r="U3866" s="6">
        <v>0</v>
      </c>
      <c r="V3866" s="6">
        <v>0</v>
      </c>
      <c r="W3866" s="6">
        <v>0</v>
      </c>
      <c r="X3866" s="5">
        <v>42</v>
      </c>
      <c r="Y3866" s="5">
        <v>25</v>
      </c>
      <c r="Z3866" s="5">
        <v>2</v>
      </c>
      <c r="AA3866" s="5">
        <v>0</v>
      </c>
      <c r="AB3866" s="5">
        <v>0</v>
      </c>
      <c r="AC3866" s="5">
        <v>0</v>
      </c>
      <c r="AD3866" s="5">
        <v>42</v>
      </c>
      <c r="AE3866" s="5">
        <v>25</v>
      </c>
      <c r="AF3866" s="5">
        <v>2</v>
      </c>
      <c r="AG3866" s="6">
        <v>8</v>
      </c>
      <c r="AH3866" s="6">
        <v>59.523809523809526</v>
      </c>
      <c r="AI3866" s="3"/>
      <c r="AJ3866" s="3"/>
    </row>
    <row r="3867" spans="1:36" hidden="1" x14ac:dyDescent="0.2">
      <c r="A3867" s="1" t="str">
        <f t="shared" si="60"/>
        <v>Mole ValleyWhite Other</v>
      </c>
      <c r="B3867" s="3" t="s">
        <v>507</v>
      </c>
      <c r="C3867" s="3" t="s">
        <v>508</v>
      </c>
      <c r="D3867" s="3" t="s">
        <v>705</v>
      </c>
      <c r="E3867" s="5">
        <v>3335</v>
      </c>
      <c r="F3867" s="5">
        <v>0</v>
      </c>
      <c r="G3867" s="5">
        <v>0</v>
      </c>
      <c r="H3867" s="5">
        <v>0</v>
      </c>
      <c r="I3867" s="5">
        <v>0</v>
      </c>
      <c r="J3867" s="5">
        <v>83</v>
      </c>
      <c r="K3867" s="5">
        <v>401</v>
      </c>
      <c r="L3867" s="5">
        <v>0</v>
      </c>
      <c r="M3867" s="5">
        <v>0</v>
      </c>
      <c r="N3867" s="5">
        <v>0</v>
      </c>
      <c r="O3867" s="6">
        <v>0</v>
      </c>
      <c r="P3867" s="6">
        <v>0</v>
      </c>
      <c r="Q3867" s="6">
        <v>0</v>
      </c>
      <c r="R3867" s="6">
        <v>0</v>
      </c>
      <c r="S3867" s="6">
        <v>2.4887556221889056</v>
      </c>
      <c r="T3867" s="6">
        <v>12.023988005997001</v>
      </c>
      <c r="U3867" s="6">
        <v>0</v>
      </c>
      <c r="V3867" s="6">
        <v>0</v>
      </c>
      <c r="W3867" s="6">
        <v>0</v>
      </c>
      <c r="X3867" s="5">
        <v>1749</v>
      </c>
      <c r="Y3867" s="5">
        <v>1553</v>
      </c>
      <c r="Z3867" s="5">
        <v>49</v>
      </c>
      <c r="AA3867" s="5">
        <v>0</v>
      </c>
      <c r="AB3867" s="5">
        <v>0</v>
      </c>
      <c r="AC3867" s="5">
        <v>0</v>
      </c>
      <c r="AD3867" s="5">
        <v>1749</v>
      </c>
      <c r="AE3867" s="5">
        <v>1553</v>
      </c>
      <c r="AF3867" s="5">
        <v>49</v>
      </c>
      <c r="AG3867" s="6">
        <v>3.1551835157759176</v>
      </c>
      <c r="AH3867" s="6">
        <v>88.793596340766157</v>
      </c>
      <c r="AI3867" s="3"/>
      <c r="AJ3867" s="3"/>
    </row>
    <row r="3868" spans="1:36" hidden="1" x14ac:dyDescent="0.2">
      <c r="A3868" s="1" t="str">
        <f t="shared" si="60"/>
        <v>Mole ValleyMixed White and Black Caribbean</v>
      </c>
      <c r="B3868" s="3" t="s">
        <v>507</v>
      </c>
      <c r="C3868" s="3" t="s">
        <v>508</v>
      </c>
      <c r="D3868" s="3" t="s">
        <v>706</v>
      </c>
      <c r="E3868" s="5">
        <v>276</v>
      </c>
      <c r="F3868" s="5">
        <v>0</v>
      </c>
      <c r="G3868" s="5">
        <v>0</v>
      </c>
      <c r="H3868" s="5">
        <v>0</v>
      </c>
      <c r="I3868" s="5">
        <v>0</v>
      </c>
      <c r="J3868" s="5">
        <v>4</v>
      </c>
      <c r="K3868" s="5">
        <v>46</v>
      </c>
      <c r="L3868" s="5">
        <v>0</v>
      </c>
      <c r="M3868" s="5">
        <v>0</v>
      </c>
      <c r="N3868" s="5">
        <v>0</v>
      </c>
      <c r="O3868" s="6">
        <v>0</v>
      </c>
      <c r="P3868" s="6">
        <v>0</v>
      </c>
      <c r="Q3868" s="6">
        <v>0</v>
      </c>
      <c r="R3868" s="6">
        <v>0</v>
      </c>
      <c r="S3868" s="6">
        <v>1.4492753623188406</v>
      </c>
      <c r="T3868" s="6">
        <v>16.666666666666668</v>
      </c>
      <c r="U3868" s="6">
        <v>0</v>
      </c>
      <c r="V3868" s="6">
        <v>0</v>
      </c>
      <c r="W3868" s="6">
        <v>0</v>
      </c>
      <c r="X3868" s="5">
        <v>77</v>
      </c>
      <c r="Y3868" s="5">
        <v>59</v>
      </c>
      <c r="Z3868" s="5">
        <v>6</v>
      </c>
      <c r="AA3868" s="5">
        <v>0</v>
      </c>
      <c r="AB3868" s="5">
        <v>0</v>
      </c>
      <c r="AC3868" s="5">
        <v>0</v>
      </c>
      <c r="AD3868" s="5">
        <v>77</v>
      </c>
      <c r="AE3868" s="5">
        <v>59</v>
      </c>
      <c r="AF3868" s="5">
        <v>6</v>
      </c>
      <c r="AG3868" s="6">
        <v>10.169491525423728</v>
      </c>
      <c r="AH3868" s="6">
        <v>76.623376623376629</v>
      </c>
      <c r="AI3868" s="3"/>
      <c r="AJ3868" s="3"/>
    </row>
    <row r="3869" spans="1:36" hidden="1" x14ac:dyDescent="0.2">
      <c r="A3869" s="1" t="str">
        <f t="shared" si="60"/>
        <v>Mole ValleyMixed White and Black African</v>
      </c>
      <c r="B3869" s="3" t="s">
        <v>507</v>
      </c>
      <c r="C3869" s="3" t="s">
        <v>508</v>
      </c>
      <c r="D3869" s="3" t="s">
        <v>707</v>
      </c>
      <c r="E3869" s="5">
        <v>117</v>
      </c>
      <c r="F3869" s="5">
        <v>0</v>
      </c>
      <c r="G3869" s="5">
        <v>0</v>
      </c>
      <c r="H3869" s="5">
        <v>0</v>
      </c>
      <c r="I3869" s="5">
        <v>0</v>
      </c>
      <c r="J3869" s="5">
        <v>8</v>
      </c>
      <c r="K3869" s="5">
        <v>9</v>
      </c>
      <c r="L3869" s="5">
        <v>0</v>
      </c>
      <c r="M3869" s="5">
        <v>0</v>
      </c>
      <c r="N3869" s="5">
        <v>0</v>
      </c>
      <c r="O3869" s="6">
        <v>0</v>
      </c>
      <c r="P3869" s="6">
        <v>0</v>
      </c>
      <c r="Q3869" s="6">
        <v>0</v>
      </c>
      <c r="R3869" s="6">
        <v>0</v>
      </c>
      <c r="S3869" s="6">
        <v>6.8376068376068373</v>
      </c>
      <c r="T3869" s="6">
        <v>7.6923076923076925</v>
      </c>
      <c r="U3869" s="6">
        <v>0</v>
      </c>
      <c r="V3869" s="6">
        <v>0</v>
      </c>
      <c r="W3869" s="6">
        <v>0</v>
      </c>
      <c r="X3869" s="5">
        <v>36</v>
      </c>
      <c r="Y3869" s="5">
        <v>31</v>
      </c>
      <c r="Z3869" s="5">
        <v>1</v>
      </c>
      <c r="AA3869" s="5">
        <v>0</v>
      </c>
      <c r="AB3869" s="5">
        <v>0</v>
      </c>
      <c r="AC3869" s="5">
        <v>0</v>
      </c>
      <c r="AD3869" s="5">
        <v>36</v>
      </c>
      <c r="AE3869" s="5">
        <v>31</v>
      </c>
      <c r="AF3869" s="5">
        <v>1</v>
      </c>
      <c r="AG3869" s="6">
        <v>3.225806451612903</v>
      </c>
      <c r="AH3869" s="6">
        <v>86.111111111111114</v>
      </c>
      <c r="AI3869" s="3"/>
      <c r="AJ3869" s="3"/>
    </row>
    <row r="3870" spans="1:36" hidden="1" x14ac:dyDescent="0.2">
      <c r="A3870" s="1" t="str">
        <f t="shared" si="60"/>
        <v>Mole ValleyMixed White and Asian</v>
      </c>
      <c r="B3870" s="3" t="s">
        <v>507</v>
      </c>
      <c r="C3870" s="3" t="s">
        <v>508</v>
      </c>
      <c r="D3870" s="3" t="s">
        <v>708</v>
      </c>
      <c r="E3870" s="5">
        <v>518</v>
      </c>
      <c r="F3870" s="5">
        <v>0</v>
      </c>
      <c r="G3870" s="5">
        <v>0</v>
      </c>
      <c r="H3870" s="5">
        <v>0</v>
      </c>
      <c r="I3870" s="5">
        <v>0</v>
      </c>
      <c r="J3870" s="5">
        <v>7</v>
      </c>
      <c r="K3870" s="5">
        <v>63</v>
      </c>
      <c r="L3870" s="5">
        <v>0</v>
      </c>
      <c r="M3870" s="5">
        <v>0</v>
      </c>
      <c r="N3870" s="5">
        <v>0</v>
      </c>
      <c r="O3870" s="6">
        <v>0</v>
      </c>
      <c r="P3870" s="6">
        <v>0</v>
      </c>
      <c r="Q3870" s="6">
        <v>0</v>
      </c>
      <c r="R3870" s="6">
        <v>0</v>
      </c>
      <c r="S3870" s="6">
        <v>1.3513513513513513</v>
      </c>
      <c r="T3870" s="6">
        <v>12.162162162162161</v>
      </c>
      <c r="U3870" s="6">
        <v>0</v>
      </c>
      <c r="V3870" s="6">
        <v>0</v>
      </c>
      <c r="W3870" s="6">
        <v>0</v>
      </c>
      <c r="X3870" s="5">
        <v>101</v>
      </c>
      <c r="Y3870" s="5">
        <v>88</v>
      </c>
      <c r="Z3870" s="5">
        <v>2</v>
      </c>
      <c r="AA3870" s="5">
        <v>0</v>
      </c>
      <c r="AB3870" s="5">
        <v>0</v>
      </c>
      <c r="AC3870" s="5">
        <v>0</v>
      </c>
      <c r="AD3870" s="5">
        <v>101</v>
      </c>
      <c r="AE3870" s="5">
        <v>88</v>
      </c>
      <c r="AF3870" s="5">
        <v>2</v>
      </c>
      <c r="AG3870" s="6">
        <v>2.2727272727272729</v>
      </c>
      <c r="AH3870" s="6">
        <v>87.128712871287135</v>
      </c>
      <c r="AI3870" s="3"/>
      <c r="AJ3870" s="3"/>
    </row>
    <row r="3871" spans="1:36" hidden="1" x14ac:dyDescent="0.2">
      <c r="A3871" s="1" t="str">
        <f t="shared" si="60"/>
        <v>Mole ValleyMixed Other</v>
      </c>
      <c r="B3871" s="3" t="s">
        <v>507</v>
      </c>
      <c r="C3871" s="3" t="s">
        <v>508</v>
      </c>
      <c r="D3871" s="3" t="s">
        <v>709</v>
      </c>
      <c r="E3871" s="5">
        <v>346</v>
      </c>
      <c r="F3871" s="5">
        <v>0</v>
      </c>
      <c r="G3871" s="5">
        <v>0</v>
      </c>
      <c r="H3871" s="5">
        <v>0</v>
      </c>
      <c r="I3871" s="5">
        <v>0</v>
      </c>
      <c r="J3871" s="5">
        <v>12</v>
      </c>
      <c r="K3871" s="5">
        <v>31</v>
      </c>
      <c r="L3871" s="5">
        <v>0</v>
      </c>
      <c r="M3871" s="5">
        <v>0</v>
      </c>
      <c r="N3871" s="5">
        <v>0</v>
      </c>
      <c r="O3871" s="6">
        <v>0</v>
      </c>
      <c r="P3871" s="6">
        <v>0</v>
      </c>
      <c r="Q3871" s="6">
        <v>0</v>
      </c>
      <c r="R3871" s="6">
        <v>0</v>
      </c>
      <c r="S3871" s="6">
        <v>3.4682080924855492</v>
      </c>
      <c r="T3871" s="6">
        <v>8.9595375722543356</v>
      </c>
      <c r="U3871" s="6">
        <v>0</v>
      </c>
      <c r="V3871" s="6">
        <v>0</v>
      </c>
      <c r="W3871" s="6">
        <v>0</v>
      </c>
      <c r="X3871" s="5">
        <v>93</v>
      </c>
      <c r="Y3871" s="5">
        <v>79</v>
      </c>
      <c r="Z3871" s="5">
        <v>2</v>
      </c>
      <c r="AA3871" s="5">
        <v>0</v>
      </c>
      <c r="AB3871" s="5">
        <v>0</v>
      </c>
      <c r="AC3871" s="5">
        <v>0</v>
      </c>
      <c r="AD3871" s="5">
        <v>93</v>
      </c>
      <c r="AE3871" s="5">
        <v>79</v>
      </c>
      <c r="AF3871" s="5">
        <v>2</v>
      </c>
      <c r="AG3871" s="6">
        <v>2.5316455696202533</v>
      </c>
      <c r="AH3871" s="6">
        <v>84.946236559139791</v>
      </c>
      <c r="AI3871" s="3"/>
      <c r="AJ3871" s="3"/>
    </row>
    <row r="3872" spans="1:36" hidden="1" x14ac:dyDescent="0.2">
      <c r="A3872" s="1" t="str">
        <f t="shared" si="60"/>
        <v>Mole ValleyIndian</v>
      </c>
      <c r="B3872" s="3" t="s">
        <v>507</v>
      </c>
      <c r="C3872" s="3" t="s">
        <v>508</v>
      </c>
      <c r="D3872" s="3" t="s">
        <v>710</v>
      </c>
      <c r="E3872" s="5">
        <v>707</v>
      </c>
      <c r="F3872" s="5">
        <v>0</v>
      </c>
      <c r="G3872" s="5">
        <v>0</v>
      </c>
      <c r="H3872" s="5">
        <v>0</v>
      </c>
      <c r="I3872" s="5">
        <v>0</v>
      </c>
      <c r="J3872" s="5">
        <v>0</v>
      </c>
      <c r="K3872" s="5">
        <v>45</v>
      </c>
      <c r="L3872" s="5">
        <v>0</v>
      </c>
      <c r="M3872" s="5">
        <v>0</v>
      </c>
      <c r="N3872" s="5">
        <v>0</v>
      </c>
      <c r="O3872" s="6">
        <v>0</v>
      </c>
      <c r="P3872" s="6">
        <v>0</v>
      </c>
      <c r="Q3872" s="6">
        <v>0</v>
      </c>
      <c r="R3872" s="6">
        <v>0</v>
      </c>
      <c r="S3872" s="6">
        <v>0</v>
      </c>
      <c r="T3872" s="6">
        <v>6.3649222065063649</v>
      </c>
      <c r="U3872" s="6">
        <v>0</v>
      </c>
      <c r="V3872" s="6">
        <v>0</v>
      </c>
      <c r="W3872" s="6">
        <v>0</v>
      </c>
      <c r="X3872" s="5">
        <v>351</v>
      </c>
      <c r="Y3872" s="5">
        <v>322</v>
      </c>
      <c r="Z3872" s="5">
        <v>12</v>
      </c>
      <c r="AA3872" s="5">
        <v>0</v>
      </c>
      <c r="AB3872" s="5">
        <v>0</v>
      </c>
      <c r="AC3872" s="5">
        <v>0</v>
      </c>
      <c r="AD3872" s="5">
        <v>351</v>
      </c>
      <c r="AE3872" s="5">
        <v>322</v>
      </c>
      <c r="AF3872" s="5">
        <v>12</v>
      </c>
      <c r="AG3872" s="6">
        <v>3.7267080745341614</v>
      </c>
      <c r="AH3872" s="6">
        <v>91.737891737891744</v>
      </c>
      <c r="AI3872" s="3"/>
      <c r="AJ3872" s="3"/>
    </row>
    <row r="3873" spans="1:36" hidden="1" x14ac:dyDescent="0.2">
      <c r="A3873" s="1" t="str">
        <f t="shared" si="60"/>
        <v>Mole ValleyPakistani</v>
      </c>
      <c r="B3873" s="3" t="s">
        <v>507</v>
      </c>
      <c r="C3873" s="3" t="s">
        <v>508</v>
      </c>
      <c r="D3873" s="3" t="s">
        <v>711</v>
      </c>
      <c r="E3873" s="5">
        <v>152</v>
      </c>
      <c r="F3873" s="5">
        <v>0</v>
      </c>
      <c r="G3873" s="5">
        <v>0</v>
      </c>
      <c r="H3873" s="5">
        <v>0</v>
      </c>
      <c r="I3873" s="5">
        <v>0</v>
      </c>
      <c r="J3873" s="5">
        <v>5</v>
      </c>
      <c r="K3873" s="5">
        <v>11</v>
      </c>
      <c r="L3873" s="5">
        <v>0</v>
      </c>
      <c r="M3873" s="5">
        <v>0</v>
      </c>
      <c r="N3873" s="5">
        <v>0</v>
      </c>
      <c r="O3873" s="6">
        <v>0</v>
      </c>
      <c r="P3873" s="6">
        <v>0</v>
      </c>
      <c r="Q3873" s="6">
        <v>0</v>
      </c>
      <c r="R3873" s="6">
        <v>0</v>
      </c>
      <c r="S3873" s="6">
        <v>3.2894736842105261</v>
      </c>
      <c r="T3873" s="6">
        <v>7.2368421052631575</v>
      </c>
      <c r="U3873" s="6">
        <v>0</v>
      </c>
      <c r="V3873" s="6">
        <v>0</v>
      </c>
      <c r="W3873" s="6">
        <v>0</v>
      </c>
      <c r="X3873" s="5">
        <v>72</v>
      </c>
      <c r="Y3873" s="5">
        <v>57</v>
      </c>
      <c r="Z3873" s="5">
        <v>4</v>
      </c>
      <c r="AA3873" s="5">
        <v>0</v>
      </c>
      <c r="AB3873" s="5">
        <v>0</v>
      </c>
      <c r="AC3873" s="5">
        <v>0</v>
      </c>
      <c r="AD3873" s="5">
        <v>72</v>
      </c>
      <c r="AE3873" s="5">
        <v>57</v>
      </c>
      <c r="AF3873" s="5">
        <v>4</v>
      </c>
      <c r="AG3873" s="6">
        <v>7.0175438596491224</v>
      </c>
      <c r="AH3873" s="6">
        <v>79.166666666666671</v>
      </c>
      <c r="AI3873" s="3"/>
      <c r="AJ3873" s="3"/>
    </row>
    <row r="3874" spans="1:36" hidden="1" x14ac:dyDescent="0.2">
      <c r="A3874" s="1" t="str">
        <f t="shared" si="60"/>
        <v>Mole ValleyBangladeshi</v>
      </c>
      <c r="B3874" s="3" t="s">
        <v>507</v>
      </c>
      <c r="C3874" s="3" t="s">
        <v>508</v>
      </c>
      <c r="D3874" s="3" t="s">
        <v>712</v>
      </c>
      <c r="E3874" s="5">
        <v>206</v>
      </c>
      <c r="F3874" s="5">
        <v>0</v>
      </c>
      <c r="G3874" s="5">
        <v>0</v>
      </c>
      <c r="H3874" s="5">
        <v>0</v>
      </c>
      <c r="I3874" s="5">
        <v>0</v>
      </c>
      <c r="J3874" s="5">
        <v>12</v>
      </c>
      <c r="K3874" s="5">
        <v>6</v>
      </c>
      <c r="L3874" s="5">
        <v>0</v>
      </c>
      <c r="M3874" s="5">
        <v>0</v>
      </c>
      <c r="N3874" s="5">
        <v>0</v>
      </c>
      <c r="O3874" s="6">
        <v>0</v>
      </c>
      <c r="P3874" s="6">
        <v>0</v>
      </c>
      <c r="Q3874" s="6">
        <v>0</v>
      </c>
      <c r="R3874" s="6">
        <v>0</v>
      </c>
      <c r="S3874" s="6">
        <v>5.825242718446602</v>
      </c>
      <c r="T3874" s="6">
        <v>2.912621359223301</v>
      </c>
      <c r="U3874" s="6">
        <v>0</v>
      </c>
      <c r="V3874" s="6">
        <v>0</v>
      </c>
      <c r="W3874" s="6">
        <v>0</v>
      </c>
      <c r="X3874" s="5">
        <v>80</v>
      </c>
      <c r="Y3874" s="5">
        <v>56</v>
      </c>
      <c r="Z3874" s="5">
        <v>8</v>
      </c>
      <c r="AA3874" s="5">
        <v>0</v>
      </c>
      <c r="AB3874" s="5">
        <v>0</v>
      </c>
      <c r="AC3874" s="5">
        <v>0</v>
      </c>
      <c r="AD3874" s="5">
        <v>80</v>
      </c>
      <c r="AE3874" s="5">
        <v>56</v>
      </c>
      <c r="AF3874" s="5">
        <v>8</v>
      </c>
      <c r="AG3874" s="6">
        <v>14.285714285714286</v>
      </c>
      <c r="AH3874" s="6">
        <v>70</v>
      </c>
      <c r="AI3874" s="3"/>
      <c r="AJ3874" s="3"/>
    </row>
    <row r="3875" spans="1:36" hidden="1" x14ac:dyDescent="0.2">
      <c r="A3875" s="1" t="str">
        <f t="shared" si="60"/>
        <v>Mole ValleyChinese</v>
      </c>
      <c r="B3875" s="3" t="s">
        <v>507</v>
      </c>
      <c r="C3875" s="3" t="s">
        <v>508</v>
      </c>
      <c r="D3875" s="3" t="s">
        <v>713</v>
      </c>
      <c r="E3875" s="5">
        <v>358</v>
      </c>
      <c r="F3875" s="5">
        <v>0</v>
      </c>
      <c r="G3875" s="5">
        <v>0</v>
      </c>
      <c r="H3875" s="5">
        <v>0</v>
      </c>
      <c r="I3875" s="5">
        <v>0</v>
      </c>
      <c r="J3875" s="5">
        <v>3</v>
      </c>
      <c r="K3875" s="5">
        <v>39</v>
      </c>
      <c r="L3875" s="5">
        <v>0</v>
      </c>
      <c r="M3875" s="5">
        <v>0</v>
      </c>
      <c r="N3875" s="5">
        <v>0</v>
      </c>
      <c r="O3875" s="6">
        <v>0</v>
      </c>
      <c r="P3875" s="6">
        <v>0</v>
      </c>
      <c r="Q3875" s="6">
        <v>0</v>
      </c>
      <c r="R3875" s="6">
        <v>0</v>
      </c>
      <c r="S3875" s="6">
        <v>0.83798882681564246</v>
      </c>
      <c r="T3875" s="6">
        <v>10.893854748603353</v>
      </c>
      <c r="U3875" s="6">
        <v>0</v>
      </c>
      <c r="V3875" s="6">
        <v>0</v>
      </c>
      <c r="W3875" s="6">
        <v>0</v>
      </c>
      <c r="X3875" s="5">
        <v>154</v>
      </c>
      <c r="Y3875" s="5">
        <v>133</v>
      </c>
      <c r="Z3875" s="5">
        <v>3</v>
      </c>
      <c r="AA3875" s="5">
        <v>0</v>
      </c>
      <c r="AB3875" s="5">
        <v>0</v>
      </c>
      <c r="AC3875" s="5">
        <v>0</v>
      </c>
      <c r="AD3875" s="5">
        <v>154</v>
      </c>
      <c r="AE3875" s="5">
        <v>133</v>
      </c>
      <c r="AF3875" s="5">
        <v>3</v>
      </c>
      <c r="AG3875" s="6">
        <v>2.255639097744361</v>
      </c>
      <c r="AH3875" s="6">
        <v>86.36363636363636</v>
      </c>
      <c r="AI3875" s="3"/>
      <c r="AJ3875" s="3"/>
    </row>
    <row r="3876" spans="1:36" hidden="1" x14ac:dyDescent="0.2">
      <c r="A3876" s="1" t="str">
        <f t="shared" si="60"/>
        <v>Mole ValleyAsian Other</v>
      </c>
      <c r="B3876" s="3" t="s">
        <v>507</v>
      </c>
      <c r="C3876" s="3" t="s">
        <v>508</v>
      </c>
      <c r="D3876" s="3" t="s">
        <v>714</v>
      </c>
      <c r="E3876" s="5">
        <v>754</v>
      </c>
      <c r="F3876" s="5">
        <v>0</v>
      </c>
      <c r="G3876" s="5">
        <v>0</v>
      </c>
      <c r="H3876" s="5">
        <v>0</v>
      </c>
      <c r="I3876" s="5">
        <v>0</v>
      </c>
      <c r="J3876" s="5">
        <v>18</v>
      </c>
      <c r="K3876" s="5">
        <v>113</v>
      </c>
      <c r="L3876" s="5">
        <v>0</v>
      </c>
      <c r="M3876" s="5">
        <v>0</v>
      </c>
      <c r="N3876" s="5">
        <v>0</v>
      </c>
      <c r="O3876" s="6">
        <v>0</v>
      </c>
      <c r="P3876" s="6">
        <v>0</v>
      </c>
      <c r="Q3876" s="6">
        <v>0</v>
      </c>
      <c r="R3876" s="6">
        <v>0</v>
      </c>
      <c r="S3876" s="6">
        <v>2.3872679045092839</v>
      </c>
      <c r="T3876" s="6">
        <v>14.986737400530505</v>
      </c>
      <c r="U3876" s="6">
        <v>0</v>
      </c>
      <c r="V3876" s="6">
        <v>0</v>
      </c>
      <c r="W3876" s="6">
        <v>0</v>
      </c>
      <c r="X3876" s="5">
        <v>337</v>
      </c>
      <c r="Y3876" s="5">
        <v>305</v>
      </c>
      <c r="Z3876" s="5">
        <v>9</v>
      </c>
      <c r="AA3876" s="5">
        <v>0</v>
      </c>
      <c r="AB3876" s="5">
        <v>0</v>
      </c>
      <c r="AC3876" s="5">
        <v>0</v>
      </c>
      <c r="AD3876" s="5">
        <v>337</v>
      </c>
      <c r="AE3876" s="5">
        <v>305</v>
      </c>
      <c r="AF3876" s="5">
        <v>9</v>
      </c>
      <c r="AG3876" s="6">
        <v>2.9508196721311477</v>
      </c>
      <c r="AH3876" s="6">
        <v>90.504451038575667</v>
      </c>
      <c r="AI3876" s="3"/>
      <c r="AJ3876" s="3"/>
    </row>
    <row r="3877" spans="1:36" hidden="1" x14ac:dyDescent="0.2">
      <c r="A3877" s="1" t="str">
        <f t="shared" si="60"/>
        <v>Mole ValleyBlack African</v>
      </c>
      <c r="B3877" s="3" t="s">
        <v>507</v>
      </c>
      <c r="C3877" s="3" t="s">
        <v>508</v>
      </c>
      <c r="D3877" s="3" t="s">
        <v>715</v>
      </c>
      <c r="E3877" s="5">
        <v>207</v>
      </c>
      <c r="F3877" s="5">
        <v>0</v>
      </c>
      <c r="G3877" s="5">
        <v>0</v>
      </c>
      <c r="H3877" s="5">
        <v>0</v>
      </c>
      <c r="I3877" s="5">
        <v>0</v>
      </c>
      <c r="J3877" s="5">
        <v>8</v>
      </c>
      <c r="K3877" s="5">
        <v>32</v>
      </c>
      <c r="L3877" s="5">
        <v>0</v>
      </c>
      <c r="M3877" s="5">
        <v>0</v>
      </c>
      <c r="N3877" s="5">
        <v>0</v>
      </c>
      <c r="O3877" s="6">
        <v>0</v>
      </c>
      <c r="P3877" s="6">
        <v>0</v>
      </c>
      <c r="Q3877" s="6">
        <v>0</v>
      </c>
      <c r="R3877" s="6">
        <v>0</v>
      </c>
      <c r="S3877" s="6">
        <v>3.8647342995169081</v>
      </c>
      <c r="T3877" s="6">
        <v>15.458937198067632</v>
      </c>
      <c r="U3877" s="6">
        <v>0</v>
      </c>
      <c r="V3877" s="6">
        <v>0</v>
      </c>
      <c r="W3877" s="6">
        <v>0</v>
      </c>
      <c r="X3877" s="5">
        <v>108</v>
      </c>
      <c r="Y3877" s="5">
        <v>95</v>
      </c>
      <c r="Z3877" s="5">
        <v>8</v>
      </c>
      <c r="AA3877" s="5">
        <v>0</v>
      </c>
      <c r="AB3877" s="5">
        <v>0</v>
      </c>
      <c r="AC3877" s="5">
        <v>0</v>
      </c>
      <c r="AD3877" s="5">
        <v>108</v>
      </c>
      <c r="AE3877" s="5">
        <v>95</v>
      </c>
      <c r="AF3877" s="5">
        <v>8</v>
      </c>
      <c r="AG3877" s="6">
        <v>8.4210526315789469</v>
      </c>
      <c r="AH3877" s="6">
        <v>87.962962962962962</v>
      </c>
      <c r="AI3877" s="3"/>
      <c r="AJ3877" s="3"/>
    </row>
    <row r="3878" spans="1:36" hidden="1" x14ac:dyDescent="0.2">
      <c r="A3878" s="1" t="str">
        <f t="shared" si="60"/>
        <v>Mole ValleyBlack Caribbean</v>
      </c>
      <c r="B3878" s="3" t="s">
        <v>507</v>
      </c>
      <c r="C3878" s="3" t="s">
        <v>508</v>
      </c>
      <c r="D3878" s="3" t="s">
        <v>716</v>
      </c>
      <c r="E3878" s="5">
        <v>131</v>
      </c>
      <c r="F3878" s="5">
        <v>0</v>
      </c>
      <c r="G3878" s="5">
        <v>0</v>
      </c>
      <c r="H3878" s="5">
        <v>0</v>
      </c>
      <c r="I3878" s="5">
        <v>0</v>
      </c>
      <c r="J3878" s="5">
        <v>1</v>
      </c>
      <c r="K3878" s="5">
        <v>19</v>
      </c>
      <c r="L3878" s="5">
        <v>0</v>
      </c>
      <c r="M3878" s="5">
        <v>0</v>
      </c>
      <c r="N3878" s="5">
        <v>0</v>
      </c>
      <c r="O3878" s="6">
        <v>0</v>
      </c>
      <c r="P3878" s="6">
        <v>0</v>
      </c>
      <c r="Q3878" s="6">
        <v>0</v>
      </c>
      <c r="R3878" s="6">
        <v>0</v>
      </c>
      <c r="S3878" s="6">
        <v>0.76335877862595425</v>
      </c>
      <c r="T3878" s="6">
        <v>14.503816793893129</v>
      </c>
      <c r="U3878" s="6">
        <v>0</v>
      </c>
      <c r="V3878" s="6">
        <v>0</v>
      </c>
      <c r="W3878" s="6">
        <v>0</v>
      </c>
      <c r="X3878" s="5">
        <v>70</v>
      </c>
      <c r="Y3878" s="5">
        <v>61</v>
      </c>
      <c r="Z3878" s="5">
        <v>5</v>
      </c>
      <c r="AA3878" s="5">
        <v>0</v>
      </c>
      <c r="AB3878" s="5">
        <v>0</v>
      </c>
      <c r="AC3878" s="5">
        <v>0</v>
      </c>
      <c r="AD3878" s="5">
        <v>70</v>
      </c>
      <c r="AE3878" s="5">
        <v>61</v>
      </c>
      <c r="AF3878" s="5">
        <v>5</v>
      </c>
      <c r="AG3878" s="6">
        <v>8.1967213114754092</v>
      </c>
      <c r="AH3878" s="6">
        <v>87.142857142857139</v>
      </c>
      <c r="AI3878" s="3"/>
      <c r="AJ3878" s="3"/>
    </row>
    <row r="3879" spans="1:36" hidden="1" x14ac:dyDescent="0.2">
      <c r="A3879" s="1" t="str">
        <f t="shared" si="60"/>
        <v>Mole ValleyBlack Other</v>
      </c>
      <c r="B3879" s="3" t="s">
        <v>507</v>
      </c>
      <c r="C3879" s="3" t="s">
        <v>508</v>
      </c>
      <c r="D3879" s="3" t="s">
        <v>717</v>
      </c>
      <c r="E3879" s="5">
        <v>61</v>
      </c>
      <c r="F3879" s="5">
        <v>0</v>
      </c>
      <c r="G3879" s="5">
        <v>0</v>
      </c>
      <c r="H3879" s="5">
        <v>0</v>
      </c>
      <c r="I3879" s="5">
        <v>0</v>
      </c>
      <c r="J3879" s="5">
        <v>2</v>
      </c>
      <c r="K3879" s="5">
        <v>3</v>
      </c>
      <c r="L3879" s="5">
        <v>0</v>
      </c>
      <c r="M3879" s="5">
        <v>0</v>
      </c>
      <c r="N3879" s="5">
        <v>0</v>
      </c>
      <c r="O3879" s="6">
        <v>0</v>
      </c>
      <c r="P3879" s="6">
        <v>0</v>
      </c>
      <c r="Q3879" s="6">
        <v>0</v>
      </c>
      <c r="R3879" s="6">
        <v>0</v>
      </c>
      <c r="S3879" s="6">
        <v>3.278688524590164</v>
      </c>
      <c r="T3879" s="6">
        <v>4.918032786885246</v>
      </c>
      <c r="U3879" s="6">
        <v>0</v>
      </c>
      <c r="V3879" s="6">
        <v>0</v>
      </c>
      <c r="W3879" s="6">
        <v>0</v>
      </c>
      <c r="X3879" s="5">
        <v>27</v>
      </c>
      <c r="Y3879" s="5">
        <v>22</v>
      </c>
      <c r="Z3879" s="5">
        <v>1</v>
      </c>
      <c r="AA3879" s="5">
        <v>0</v>
      </c>
      <c r="AB3879" s="5">
        <v>0</v>
      </c>
      <c r="AC3879" s="5">
        <v>0</v>
      </c>
      <c r="AD3879" s="5">
        <v>27</v>
      </c>
      <c r="AE3879" s="5">
        <v>22</v>
      </c>
      <c r="AF3879" s="5">
        <v>1</v>
      </c>
      <c r="AG3879" s="6">
        <v>4.5454545454545459</v>
      </c>
      <c r="AH3879" s="6">
        <v>81.481481481481481</v>
      </c>
      <c r="AI3879" s="3"/>
      <c r="AJ3879" s="3"/>
    </row>
    <row r="3880" spans="1:36" hidden="1" x14ac:dyDescent="0.2">
      <c r="A3880" s="1" t="str">
        <f t="shared" si="60"/>
        <v>Mole ValleyArab</v>
      </c>
      <c r="B3880" s="3" t="s">
        <v>507</v>
      </c>
      <c r="C3880" s="3" t="s">
        <v>508</v>
      </c>
      <c r="D3880" s="3" t="s">
        <v>699</v>
      </c>
      <c r="E3880" s="5">
        <v>148</v>
      </c>
      <c r="F3880" s="5">
        <v>0</v>
      </c>
      <c r="G3880" s="5">
        <v>0</v>
      </c>
      <c r="H3880" s="5">
        <v>0</v>
      </c>
      <c r="I3880" s="5">
        <v>0</v>
      </c>
      <c r="J3880" s="5">
        <v>23</v>
      </c>
      <c r="K3880" s="5">
        <v>13</v>
      </c>
      <c r="L3880" s="5">
        <v>0</v>
      </c>
      <c r="M3880" s="5">
        <v>0</v>
      </c>
      <c r="N3880" s="5">
        <v>0</v>
      </c>
      <c r="O3880" s="6">
        <v>0</v>
      </c>
      <c r="P3880" s="6">
        <v>0</v>
      </c>
      <c r="Q3880" s="6">
        <v>0</v>
      </c>
      <c r="R3880" s="6">
        <v>0</v>
      </c>
      <c r="S3880" s="6">
        <v>15.54054054054054</v>
      </c>
      <c r="T3880" s="6">
        <v>8.7837837837837842</v>
      </c>
      <c r="U3880" s="6">
        <v>0</v>
      </c>
      <c r="V3880" s="6">
        <v>0</v>
      </c>
      <c r="W3880" s="6">
        <v>0</v>
      </c>
      <c r="X3880" s="5">
        <v>67</v>
      </c>
      <c r="Y3880" s="5">
        <v>59</v>
      </c>
      <c r="Z3880" s="5">
        <v>6</v>
      </c>
      <c r="AA3880" s="5">
        <v>0</v>
      </c>
      <c r="AB3880" s="5">
        <v>0</v>
      </c>
      <c r="AC3880" s="5">
        <v>0</v>
      </c>
      <c r="AD3880" s="5">
        <v>67</v>
      </c>
      <c r="AE3880" s="5">
        <v>59</v>
      </c>
      <c r="AF3880" s="5">
        <v>6</v>
      </c>
      <c r="AG3880" s="6">
        <v>10.169491525423728</v>
      </c>
      <c r="AH3880" s="6">
        <v>88.059701492537314</v>
      </c>
      <c r="AI3880" s="3"/>
      <c r="AJ3880" s="3"/>
    </row>
    <row r="3881" spans="1:36" hidden="1" x14ac:dyDescent="0.2">
      <c r="A3881" s="1" t="str">
        <f t="shared" si="60"/>
        <v>Mole ValleyOther</v>
      </c>
      <c r="B3881" s="3" t="s">
        <v>507</v>
      </c>
      <c r="C3881" s="3" t="s">
        <v>508</v>
      </c>
      <c r="D3881" s="3" t="s">
        <v>718</v>
      </c>
      <c r="E3881" s="5">
        <v>226</v>
      </c>
      <c r="F3881" s="5">
        <v>0</v>
      </c>
      <c r="G3881" s="5">
        <v>0</v>
      </c>
      <c r="H3881" s="5">
        <v>0</v>
      </c>
      <c r="I3881" s="5">
        <v>0</v>
      </c>
      <c r="J3881" s="5">
        <v>3</v>
      </c>
      <c r="K3881" s="5">
        <v>26</v>
      </c>
      <c r="L3881" s="5">
        <v>0</v>
      </c>
      <c r="M3881" s="5">
        <v>0</v>
      </c>
      <c r="N3881" s="5">
        <v>0</v>
      </c>
      <c r="O3881" s="6">
        <v>0</v>
      </c>
      <c r="P3881" s="6">
        <v>0</v>
      </c>
      <c r="Q3881" s="6">
        <v>0</v>
      </c>
      <c r="R3881" s="6">
        <v>0</v>
      </c>
      <c r="S3881" s="6">
        <v>1.3274336283185841</v>
      </c>
      <c r="T3881" s="6">
        <v>11.504424778761061</v>
      </c>
      <c r="U3881" s="6">
        <v>0</v>
      </c>
      <c r="V3881" s="6">
        <v>0</v>
      </c>
      <c r="W3881" s="6">
        <v>0</v>
      </c>
      <c r="X3881" s="5">
        <v>104</v>
      </c>
      <c r="Y3881" s="5">
        <v>88</v>
      </c>
      <c r="Z3881" s="5">
        <v>4</v>
      </c>
      <c r="AA3881" s="5">
        <v>0</v>
      </c>
      <c r="AB3881" s="5">
        <v>0</v>
      </c>
      <c r="AC3881" s="5">
        <v>0</v>
      </c>
      <c r="AD3881" s="5">
        <v>104</v>
      </c>
      <c r="AE3881" s="5">
        <v>88</v>
      </c>
      <c r="AF3881" s="5">
        <v>4</v>
      </c>
      <c r="AG3881" s="6">
        <v>4.5454545454545459</v>
      </c>
      <c r="AH3881" s="6">
        <v>84.615384615384613</v>
      </c>
      <c r="AI3881" s="3"/>
      <c r="AJ3881" s="3"/>
    </row>
    <row r="3882" spans="1:36" x14ac:dyDescent="0.2">
      <c r="A3882" s="1" t="str">
        <f t="shared" si="60"/>
        <v>New ForestAll people</v>
      </c>
      <c r="B3882" s="3" t="s">
        <v>291</v>
      </c>
      <c r="C3882" s="3" t="s">
        <v>292</v>
      </c>
      <c r="D3882" s="3" t="s">
        <v>700</v>
      </c>
      <c r="E3882" s="5">
        <v>176462</v>
      </c>
      <c r="F3882" s="5">
        <v>0</v>
      </c>
      <c r="G3882" s="5">
        <v>0</v>
      </c>
      <c r="H3882" s="5">
        <v>0</v>
      </c>
      <c r="I3882" s="5">
        <v>0</v>
      </c>
      <c r="J3882" s="5">
        <v>3082</v>
      </c>
      <c r="K3882" s="5">
        <v>7768</v>
      </c>
      <c r="L3882" s="5">
        <v>3232</v>
      </c>
      <c r="M3882" s="5">
        <v>0</v>
      </c>
      <c r="N3882" s="5">
        <v>0</v>
      </c>
      <c r="O3882" s="6">
        <v>0</v>
      </c>
      <c r="P3882" s="6">
        <v>0</v>
      </c>
      <c r="Q3882" s="6">
        <v>0</v>
      </c>
      <c r="R3882" s="6">
        <v>0</v>
      </c>
      <c r="S3882" s="6">
        <v>1.7465516655143885</v>
      </c>
      <c r="T3882" s="6">
        <v>4.4020809012705282</v>
      </c>
      <c r="U3882" s="6">
        <v>1.8315558023823826</v>
      </c>
      <c r="V3882" s="6">
        <v>0</v>
      </c>
      <c r="W3882" s="6">
        <v>0</v>
      </c>
      <c r="X3882" s="5">
        <v>49316</v>
      </c>
      <c r="Y3882" s="5">
        <v>43844</v>
      </c>
      <c r="Z3882" s="5">
        <v>1494</v>
      </c>
      <c r="AA3882" s="5">
        <v>0</v>
      </c>
      <c r="AB3882" s="5">
        <v>0</v>
      </c>
      <c r="AC3882" s="5">
        <v>0</v>
      </c>
      <c r="AD3882" s="5">
        <v>49316</v>
      </c>
      <c r="AE3882" s="5">
        <v>43844</v>
      </c>
      <c r="AF3882" s="5">
        <v>1494</v>
      </c>
      <c r="AG3882" s="6">
        <v>3.4075358087765717</v>
      </c>
      <c r="AH3882" s="6">
        <v>88.904209587152238</v>
      </c>
      <c r="AI3882" s="6"/>
      <c r="AJ3882" s="6"/>
    </row>
    <row r="3883" spans="1:36" hidden="1" x14ac:dyDescent="0.2">
      <c r="A3883" s="1" t="str">
        <f t="shared" si="60"/>
        <v>New ForestWhite British</v>
      </c>
      <c r="B3883" s="3" t="s">
        <v>291</v>
      </c>
      <c r="C3883" s="3" t="s">
        <v>292</v>
      </c>
      <c r="D3883" s="3" t="s">
        <v>701</v>
      </c>
      <c r="E3883" s="5">
        <v>167445</v>
      </c>
      <c r="F3883" s="5">
        <v>0</v>
      </c>
      <c r="G3883" s="5">
        <v>0</v>
      </c>
      <c r="H3883" s="5">
        <v>0</v>
      </c>
      <c r="I3883" s="5">
        <v>0</v>
      </c>
      <c r="J3883" s="5">
        <v>2956</v>
      </c>
      <c r="K3883" s="5">
        <v>7334</v>
      </c>
      <c r="L3883" s="5">
        <v>3081</v>
      </c>
      <c r="M3883" s="5">
        <v>0</v>
      </c>
      <c r="N3883" s="5">
        <v>0</v>
      </c>
      <c r="O3883" s="6">
        <v>0</v>
      </c>
      <c r="P3883" s="6">
        <v>0</v>
      </c>
      <c r="Q3883" s="6">
        <v>0</v>
      </c>
      <c r="R3883" s="6">
        <v>0</v>
      </c>
      <c r="S3883" s="6">
        <v>1.765355788467855</v>
      </c>
      <c r="T3883" s="6">
        <v>4.3799456537967689</v>
      </c>
      <c r="U3883" s="6">
        <v>1.8400071665322941</v>
      </c>
      <c r="V3883" s="6">
        <v>0</v>
      </c>
      <c r="W3883" s="6">
        <v>0</v>
      </c>
      <c r="X3883" s="5">
        <v>45590</v>
      </c>
      <c r="Y3883" s="5">
        <v>40613</v>
      </c>
      <c r="Z3883" s="5">
        <v>1355</v>
      </c>
      <c r="AA3883" s="5">
        <v>0</v>
      </c>
      <c r="AB3883" s="5">
        <v>0</v>
      </c>
      <c r="AC3883" s="5">
        <v>0</v>
      </c>
      <c r="AD3883" s="5">
        <v>45590</v>
      </c>
      <c r="AE3883" s="5">
        <v>40613</v>
      </c>
      <c r="AF3883" s="5">
        <v>1355</v>
      </c>
      <c r="AG3883" s="6">
        <v>3.3363701277915938</v>
      </c>
      <c r="AH3883" s="6">
        <v>89.08313226584778</v>
      </c>
      <c r="AI3883" s="6"/>
      <c r="AJ3883" s="6"/>
    </row>
    <row r="3884" spans="1:36" hidden="1" x14ac:dyDescent="0.2">
      <c r="A3884" s="1" t="str">
        <f t="shared" si="60"/>
        <v>New ForestMinorities - all other than White British</v>
      </c>
      <c r="B3884" s="3" t="s">
        <v>291</v>
      </c>
      <c r="C3884" s="3" t="s">
        <v>292</v>
      </c>
      <c r="D3884" s="3" t="s">
        <v>702</v>
      </c>
      <c r="E3884" s="5">
        <v>9017</v>
      </c>
      <c r="F3884" s="5">
        <v>0</v>
      </c>
      <c r="G3884" s="5">
        <v>0</v>
      </c>
      <c r="H3884" s="5">
        <v>0</v>
      </c>
      <c r="I3884" s="5">
        <v>0</v>
      </c>
      <c r="J3884" s="5">
        <v>126</v>
      </c>
      <c r="K3884" s="5">
        <v>434</v>
      </c>
      <c r="L3884" s="5">
        <v>151</v>
      </c>
      <c r="M3884" s="5">
        <v>0</v>
      </c>
      <c r="N3884" s="5">
        <v>0</v>
      </c>
      <c r="O3884" s="6">
        <v>0</v>
      </c>
      <c r="P3884" s="6">
        <v>0</v>
      </c>
      <c r="Q3884" s="6">
        <v>0</v>
      </c>
      <c r="R3884" s="6">
        <v>0</v>
      </c>
      <c r="S3884" s="6">
        <v>1.3973605411999557</v>
      </c>
      <c r="T3884" s="6">
        <v>4.8131307530220697</v>
      </c>
      <c r="U3884" s="6">
        <v>1.6746146168348675</v>
      </c>
      <c r="V3884" s="6">
        <v>0</v>
      </c>
      <c r="W3884" s="6">
        <v>0</v>
      </c>
      <c r="X3884" s="5">
        <v>3726</v>
      </c>
      <c r="Y3884" s="5">
        <v>3231</v>
      </c>
      <c r="Z3884" s="5">
        <v>139</v>
      </c>
      <c r="AA3884" s="5">
        <v>0</v>
      </c>
      <c r="AB3884" s="5">
        <v>0</v>
      </c>
      <c r="AC3884" s="5">
        <v>0</v>
      </c>
      <c r="AD3884" s="5">
        <v>3726</v>
      </c>
      <c r="AE3884" s="5">
        <v>3231</v>
      </c>
      <c r="AF3884" s="5">
        <v>139</v>
      </c>
      <c r="AG3884" s="6">
        <v>4.3020736614051378</v>
      </c>
      <c r="AH3884" s="6">
        <v>86.714975845410635</v>
      </c>
      <c r="AI3884" s="6"/>
      <c r="AJ3884" s="6"/>
    </row>
    <row r="3885" spans="1:36" hidden="1" x14ac:dyDescent="0.2">
      <c r="A3885" s="1" t="str">
        <f t="shared" si="60"/>
        <v>New ForestWhite Irish</v>
      </c>
      <c r="B3885" s="3" t="s">
        <v>291</v>
      </c>
      <c r="C3885" s="3" t="s">
        <v>292</v>
      </c>
      <c r="D3885" s="3" t="s">
        <v>703</v>
      </c>
      <c r="E3885" s="5">
        <v>829</v>
      </c>
      <c r="F3885" s="5">
        <v>0</v>
      </c>
      <c r="G3885" s="5">
        <v>0</v>
      </c>
      <c r="H3885" s="5">
        <v>0</v>
      </c>
      <c r="I3885" s="5">
        <v>0</v>
      </c>
      <c r="J3885" s="5">
        <v>9</v>
      </c>
      <c r="K3885" s="5">
        <v>48</v>
      </c>
      <c r="L3885" s="5">
        <v>10</v>
      </c>
      <c r="M3885" s="5">
        <v>0</v>
      </c>
      <c r="N3885" s="5">
        <v>0</v>
      </c>
      <c r="O3885" s="6">
        <v>0</v>
      </c>
      <c r="P3885" s="6">
        <v>0</v>
      </c>
      <c r="Q3885" s="6">
        <v>0</v>
      </c>
      <c r="R3885" s="6">
        <v>0</v>
      </c>
      <c r="S3885" s="6">
        <v>1.0856453558504222</v>
      </c>
      <c r="T3885" s="6">
        <v>5.7901085645355854</v>
      </c>
      <c r="U3885" s="6">
        <v>1.2062726176115801</v>
      </c>
      <c r="V3885" s="6">
        <v>0</v>
      </c>
      <c r="W3885" s="6">
        <v>0</v>
      </c>
      <c r="X3885" s="5">
        <v>221</v>
      </c>
      <c r="Y3885" s="5">
        <v>193</v>
      </c>
      <c r="Z3885" s="5">
        <v>6</v>
      </c>
      <c r="AA3885" s="5">
        <v>0</v>
      </c>
      <c r="AB3885" s="5">
        <v>0</v>
      </c>
      <c r="AC3885" s="5">
        <v>0</v>
      </c>
      <c r="AD3885" s="5">
        <v>221</v>
      </c>
      <c r="AE3885" s="5">
        <v>193</v>
      </c>
      <c r="AF3885" s="5">
        <v>6</v>
      </c>
      <c r="AG3885" s="6">
        <v>3.1088082901554404</v>
      </c>
      <c r="AH3885" s="6">
        <v>87.33031674208145</v>
      </c>
      <c r="AI3885" s="6"/>
      <c r="AJ3885" s="6"/>
    </row>
    <row r="3886" spans="1:36" hidden="1" x14ac:dyDescent="0.2">
      <c r="A3886" s="1" t="str">
        <f t="shared" si="60"/>
        <v>New ForestWhite Gyspy or Irish Traveller</v>
      </c>
      <c r="B3886" s="3" t="s">
        <v>291</v>
      </c>
      <c r="C3886" s="3" t="s">
        <v>292</v>
      </c>
      <c r="D3886" s="3" t="s">
        <v>704</v>
      </c>
      <c r="E3886" s="5">
        <v>423</v>
      </c>
      <c r="F3886" s="5">
        <v>0</v>
      </c>
      <c r="G3886" s="5">
        <v>0</v>
      </c>
      <c r="H3886" s="5">
        <v>0</v>
      </c>
      <c r="I3886" s="5">
        <v>0</v>
      </c>
      <c r="J3886" s="5">
        <v>39</v>
      </c>
      <c r="K3886" s="5">
        <v>16</v>
      </c>
      <c r="L3886" s="5">
        <v>32</v>
      </c>
      <c r="M3886" s="5">
        <v>0</v>
      </c>
      <c r="N3886" s="5">
        <v>0</v>
      </c>
      <c r="O3886" s="6">
        <v>0</v>
      </c>
      <c r="P3886" s="6">
        <v>0</v>
      </c>
      <c r="Q3886" s="6">
        <v>0</v>
      </c>
      <c r="R3886" s="6">
        <v>0</v>
      </c>
      <c r="S3886" s="6">
        <v>9.2198581560283692</v>
      </c>
      <c r="T3886" s="6">
        <v>3.7825059101654848</v>
      </c>
      <c r="U3886" s="6">
        <v>7.5650118203309695</v>
      </c>
      <c r="V3886" s="6">
        <v>0</v>
      </c>
      <c r="W3886" s="6">
        <v>0</v>
      </c>
      <c r="X3886" s="5">
        <v>143</v>
      </c>
      <c r="Y3886" s="5">
        <v>63</v>
      </c>
      <c r="Z3886" s="5">
        <v>9</v>
      </c>
      <c r="AA3886" s="5">
        <v>0</v>
      </c>
      <c r="AB3886" s="5">
        <v>0</v>
      </c>
      <c r="AC3886" s="5">
        <v>0</v>
      </c>
      <c r="AD3886" s="5">
        <v>143</v>
      </c>
      <c r="AE3886" s="5">
        <v>63</v>
      </c>
      <c r="AF3886" s="5">
        <v>9</v>
      </c>
      <c r="AG3886" s="6">
        <v>14.285714285714286</v>
      </c>
      <c r="AH3886" s="6">
        <v>44.055944055944053</v>
      </c>
      <c r="AI3886" s="6"/>
      <c r="AJ3886" s="6"/>
    </row>
    <row r="3887" spans="1:36" hidden="1" x14ac:dyDescent="0.2">
      <c r="A3887" s="1" t="str">
        <f t="shared" si="60"/>
        <v>New ForestWhite Other</v>
      </c>
      <c r="B3887" s="3" t="s">
        <v>291</v>
      </c>
      <c r="C3887" s="3" t="s">
        <v>292</v>
      </c>
      <c r="D3887" s="3" t="s">
        <v>705</v>
      </c>
      <c r="E3887" s="5">
        <v>3463</v>
      </c>
      <c r="F3887" s="5">
        <v>0</v>
      </c>
      <c r="G3887" s="5">
        <v>0</v>
      </c>
      <c r="H3887" s="5">
        <v>0</v>
      </c>
      <c r="I3887" s="5">
        <v>0</v>
      </c>
      <c r="J3887" s="5">
        <v>29</v>
      </c>
      <c r="K3887" s="5">
        <v>190</v>
      </c>
      <c r="L3887" s="5">
        <v>37</v>
      </c>
      <c r="M3887" s="5">
        <v>0</v>
      </c>
      <c r="N3887" s="5">
        <v>0</v>
      </c>
      <c r="O3887" s="6">
        <v>0</v>
      </c>
      <c r="P3887" s="6">
        <v>0</v>
      </c>
      <c r="Q3887" s="6">
        <v>0</v>
      </c>
      <c r="R3887" s="6">
        <v>0</v>
      </c>
      <c r="S3887" s="6">
        <v>0.83742419867167195</v>
      </c>
      <c r="T3887" s="6">
        <v>5.4865723361247474</v>
      </c>
      <c r="U3887" s="6">
        <v>1.0684377707190298</v>
      </c>
      <c r="V3887" s="6">
        <v>0</v>
      </c>
      <c r="W3887" s="6">
        <v>0</v>
      </c>
      <c r="X3887" s="5">
        <v>1678</v>
      </c>
      <c r="Y3887" s="5">
        <v>1518</v>
      </c>
      <c r="Z3887" s="5">
        <v>49</v>
      </c>
      <c r="AA3887" s="5">
        <v>0</v>
      </c>
      <c r="AB3887" s="5">
        <v>0</v>
      </c>
      <c r="AC3887" s="5">
        <v>0</v>
      </c>
      <c r="AD3887" s="5">
        <v>1678</v>
      </c>
      <c r="AE3887" s="5">
        <v>1518</v>
      </c>
      <c r="AF3887" s="5">
        <v>49</v>
      </c>
      <c r="AG3887" s="6">
        <v>3.2279314888010542</v>
      </c>
      <c r="AH3887" s="6">
        <v>90.464839094159714</v>
      </c>
      <c r="AI3887" s="6"/>
      <c r="AJ3887" s="6"/>
    </row>
    <row r="3888" spans="1:36" hidden="1" x14ac:dyDescent="0.2">
      <c r="A3888" s="1" t="str">
        <f t="shared" si="60"/>
        <v>New ForestMixed White and Black Caribbean</v>
      </c>
      <c r="B3888" s="3" t="s">
        <v>291</v>
      </c>
      <c r="C3888" s="3" t="s">
        <v>292</v>
      </c>
      <c r="D3888" s="3" t="s">
        <v>706</v>
      </c>
      <c r="E3888" s="5">
        <v>439</v>
      </c>
      <c r="F3888" s="5">
        <v>0</v>
      </c>
      <c r="G3888" s="5">
        <v>0</v>
      </c>
      <c r="H3888" s="5">
        <v>0</v>
      </c>
      <c r="I3888" s="5">
        <v>0</v>
      </c>
      <c r="J3888" s="5">
        <v>8</v>
      </c>
      <c r="K3888" s="5">
        <v>11</v>
      </c>
      <c r="L3888" s="5">
        <v>13</v>
      </c>
      <c r="M3888" s="5">
        <v>0</v>
      </c>
      <c r="N3888" s="5">
        <v>0</v>
      </c>
      <c r="O3888" s="6">
        <v>0</v>
      </c>
      <c r="P3888" s="6">
        <v>0</v>
      </c>
      <c r="Q3888" s="6">
        <v>0</v>
      </c>
      <c r="R3888" s="6">
        <v>0</v>
      </c>
      <c r="S3888" s="6">
        <v>1.8223234624145785</v>
      </c>
      <c r="T3888" s="6">
        <v>2.5056947608200457</v>
      </c>
      <c r="U3888" s="6">
        <v>2.9612756264236904</v>
      </c>
      <c r="V3888" s="6">
        <v>0</v>
      </c>
      <c r="W3888" s="6">
        <v>0</v>
      </c>
      <c r="X3888" s="5">
        <v>84</v>
      </c>
      <c r="Y3888" s="5">
        <v>66</v>
      </c>
      <c r="Z3888" s="5">
        <v>6</v>
      </c>
      <c r="AA3888" s="5">
        <v>0</v>
      </c>
      <c r="AB3888" s="5">
        <v>0</v>
      </c>
      <c r="AC3888" s="5">
        <v>0</v>
      </c>
      <c r="AD3888" s="5">
        <v>84</v>
      </c>
      <c r="AE3888" s="5">
        <v>66</v>
      </c>
      <c r="AF3888" s="5">
        <v>6</v>
      </c>
      <c r="AG3888" s="6">
        <v>9.0909090909090917</v>
      </c>
      <c r="AH3888" s="6">
        <v>78.571428571428569</v>
      </c>
      <c r="AI3888" s="6"/>
      <c r="AJ3888" s="6"/>
    </row>
    <row r="3889" spans="1:36" hidden="1" x14ac:dyDescent="0.2">
      <c r="A3889" s="1" t="str">
        <f t="shared" si="60"/>
        <v>New ForestMixed White and Black African</v>
      </c>
      <c r="B3889" s="3" t="s">
        <v>291</v>
      </c>
      <c r="C3889" s="3" t="s">
        <v>292</v>
      </c>
      <c r="D3889" s="3" t="s">
        <v>707</v>
      </c>
      <c r="E3889" s="5">
        <v>188</v>
      </c>
      <c r="F3889" s="5">
        <v>0</v>
      </c>
      <c r="G3889" s="5">
        <v>0</v>
      </c>
      <c r="H3889" s="5">
        <v>0</v>
      </c>
      <c r="I3889" s="5">
        <v>0</v>
      </c>
      <c r="J3889" s="5">
        <v>3</v>
      </c>
      <c r="K3889" s="5">
        <v>4</v>
      </c>
      <c r="L3889" s="5">
        <v>5</v>
      </c>
      <c r="M3889" s="5">
        <v>0</v>
      </c>
      <c r="N3889" s="5">
        <v>0</v>
      </c>
      <c r="O3889" s="6">
        <v>0</v>
      </c>
      <c r="P3889" s="6">
        <v>0</v>
      </c>
      <c r="Q3889" s="6">
        <v>0</v>
      </c>
      <c r="R3889" s="6">
        <v>0</v>
      </c>
      <c r="S3889" s="6">
        <v>1.5957446808510638</v>
      </c>
      <c r="T3889" s="6">
        <v>2.1276595744680851</v>
      </c>
      <c r="U3889" s="6">
        <v>2.6595744680851063</v>
      </c>
      <c r="V3889" s="6">
        <v>0</v>
      </c>
      <c r="W3889" s="6">
        <v>0</v>
      </c>
      <c r="X3889" s="5">
        <v>55</v>
      </c>
      <c r="Y3889" s="5">
        <v>45</v>
      </c>
      <c r="Z3889" s="5">
        <v>0</v>
      </c>
      <c r="AA3889" s="5">
        <v>0</v>
      </c>
      <c r="AB3889" s="5">
        <v>0</v>
      </c>
      <c r="AC3889" s="5">
        <v>0</v>
      </c>
      <c r="AD3889" s="5">
        <v>55</v>
      </c>
      <c r="AE3889" s="5">
        <v>45</v>
      </c>
      <c r="AF3889" s="5">
        <v>0</v>
      </c>
      <c r="AG3889" s="6">
        <v>0</v>
      </c>
      <c r="AH3889" s="6">
        <v>81.818181818181813</v>
      </c>
      <c r="AI3889" s="6"/>
      <c r="AJ3889" s="6"/>
    </row>
    <row r="3890" spans="1:36" hidden="1" x14ac:dyDescent="0.2">
      <c r="A3890" s="1" t="str">
        <f t="shared" si="60"/>
        <v>New ForestMixed White and Asian</v>
      </c>
      <c r="B3890" s="3" t="s">
        <v>291</v>
      </c>
      <c r="C3890" s="3" t="s">
        <v>292</v>
      </c>
      <c r="D3890" s="3" t="s">
        <v>708</v>
      </c>
      <c r="E3890" s="5">
        <v>603</v>
      </c>
      <c r="F3890" s="5">
        <v>0</v>
      </c>
      <c r="G3890" s="5">
        <v>0</v>
      </c>
      <c r="H3890" s="5">
        <v>0</v>
      </c>
      <c r="I3890" s="5">
        <v>0</v>
      </c>
      <c r="J3890" s="5">
        <v>6</v>
      </c>
      <c r="K3890" s="5">
        <v>19</v>
      </c>
      <c r="L3890" s="5">
        <v>14</v>
      </c>
      <c r="M3890" s="5">
        <v>0</v>
      </c>
      <c r="N3890" s="5">
        <v>0</v>
      </c>
      <c r="O3890" s="6">
        <v>0</v>
      </c>
      <c r="P3890" s="6">
        <v>0</v>
      </c>
      <c r="Q3890" s="6">
        <v>0</v>
      </c>
      <c r="R3890" s="6">
        <v>0</v>
      </c>
      <c r="S3890" s="6">
        <v>0.99502487562189057</v>
      </c>
      <c r="T3890" s="6">
        <v>3.1509121061359866</v>
      </c>
      <c r="U3890" s="6">
        <v>2.3217247097844114</v>
      </c>
      <c r="V3890" s="6">
        <v>0</v>
      </c>
      <c r="W3890" s="6">
        <v>0</v>
      </c>
      <c r="X3890" s="5">
        <v>156</v>
      </c>
      <c r="Y3890" s="5">
        <v>132</v>
      </c>
      <c r="Z3890" s="5">
        <v>4</v>
      </c>
      <c r="AA3890" s="5">
        <v>0</v>
      </c>
      <c r="AB3890" s="5">
        <v>0</v>
      </c>
      <c r="AC3890" s="5">
        <v>0</v>
      </c>
      <c r="AD3890" s="5">
        <v>156</v>
      </c>
      <c r="AE3890" s="5">
        <v>132</v>
      </c>
      <c r="AF3890" s="5">
        <v>4</v>
      </c>
      <c r="AG3890" s="6">
        <v>3.0303030303030303</v>
      </c>
      <c r="AH3890" s="6">
        <v>84.615384615384613</v>
      </c>
      <c r="AI3890" s="6"/>
      <c r="AJ3890" s="6"/>
    </row>
    <row r="3891" spans="1:36" hidden="1" x14ac:dyDescent="0.2">
      <c r="A3891" s="1" t="str">
        <f t="shared" si="60"/>
        <v>New ForestMixed Other</v>
      </c>
      <c r="B3891" s="3" t="s">
        <v>291</v>
      </c>
      <c r="C3891" s="3" t="s">
        <v>292</v>
      </c>
      <c r="D3891" s="3" t="s">
        <v>709</v>
      </c>
      <c r="E3891" s="5">
        <v>390</v>
      </c>
      <c r="F3891" s="5">
        <v>0</v>
      </c>
      <c r="G3891" s="5">
        <v>0</v>
      </c>
      <c r="H3891" s="5">
        <v>0</v>
      </c>
      <c r="I3891" s="5">
        <v>0</v>
      </c>
      <c r="J3891" s="5">
        <v>3</v>
      </c>
      <c r="K3891" s="5">
        <v>13</v>
      </c>
      <c r="L3891" s="5">
        <v>4</v>
      </c>
      <c r="M3891" s="5">
        <v>0</v>
      </c>
      <c r="N3891" s="5">
        <v>0</v>
      </c>
      <c r="O3891" s="6">
        <v>0</v>
      </c>
      <c r="P3891" s="6">
        <v>0</v>
      </c>
      <c r="Q3891" s="6">
        <v>0</v>
      </c>
      <c r="R3891" s="6">
        <v>0</v>
      </c>
      <c r="S3891" s="6">
        <v>0.76923076923076927</v>
      </c>
      <c r="T3891" s="6">
        <v>3.3333333333333335</v>
      </c>
      <c r="U3891" s="6">
        <v>1.0256410256410255</v>
      </c>
      <c r="V3891" s="6">
        <v>0</v>
      </c>
      <c r="W3891" s="6">
        <v>0</v>
      </c>
      <c r="X3891" s="5">
        <v>121</v>
      </c>
      <c r="Y3891" s="5">
        <v>99</v>
      </c>
      <c r="Z3891" s="5">
        <v>2</v>
      </c>
      <c r="AA3891" s="5">
        <v>0</v>
      </c>
      <c r="AB3891" s="5">
        <v>0</v>
      </c>
      <c r="AC3891" s="5">
        <v>0</v>
      </c>
      <c r="AD3891" s="5">
        <v>121</v>
      </c>
      <c r="AE3891" s="5">
        <v>99</v>
      </c>
      <c r="AF3891" s="5">
        <v>2</v>
      </c>
      <c r="AG3891" s="6">
        <v>2.0202020202020203</v>
      </c>
      <c r="AH3891" s="6">
        <v>81.818181818181813</v>
      </c>
      <c r="AI3891" s="6"/>
      <c r="AJ3891" s="6"/>
    </row>
    <row r="3892" spans="1:36" hidden="1" x14ac:dyDescent="0.2">
      <c r="A3892" s="1" t="str">
        <f t="shared" si="60"/>
        <v>New ForestIndian</v>
      </c>
      <c r="B3892" s="3" t="s">
        <v>291</v>
      </c>
      <c r="C3892" s="3" t="s">
        <v>292</v>
      </c>
      <c r="D3892" s="3" t="s">
        <v>710</v>
      </c>
      <c r="E3892" s="5">
        <v>472</v>
      </c>
      <c r="F3892" s="5">
        <v>0</v>
      </c>
      <c r="G3892" s="5">
        <v>0</v>
      </c>
      <c r="H3892" s="5">
        <v>0</v>
      </c>
      <c r="I3892" s="5">
        <v>0</v>
      </c>
      <c r="J3892" s="5">
        <v>0</v>
      </c>
      <c r="K3892" s="5">
        <v>26</v>
      </c>
      <c r="L3892" s="5">
        <v>5</v>
      </c>
      <c r="M3892" s="5">
        <v>0</v>
      </c>
      <c r="N3892" s="5">
        <v>0</v>
      </c>
      <c r="O3892" s="6">
        <v>0</v>
      </c>
      <c r="P3892" s="6">
        <v>0</v>
      </c>
      <c r="Q3892" s="6">
        <v>0</v>
      </c>
      <c r="R3892" s="6">
        <v>0</v>
      </c>
      <c r="S3892" s="6">
        <v>0</v>
      </c>
      <c r="T3892" s="6">
        <v>5.5084745762711869</v>
      </c>
      <c r="U3892" s="6">
        <v>1.0593220338983051</v>
      </c>
      <c r="V3892" s="6">
        <v>0</v>
      </c>
      <c r="W3892" s="6">
        <v>0</v>
      </c>
      <c r="X3892" s="5">
        <v>229</v>
      </c>
      <c r="Y3892" s="5">
        <v>214</v>
      </c>
      <c r="Z3892" s="5">
        <v>5</v>
      </c>
      <c r="AA3892" s="5">
        <v>0</v>
      </c>
      <c r="AB3892" s="5">
        <v>0</v>
      </c>
      <c r="AC3892" s="5">
        <v>0</v>
      </c>
      <c r="AD3892" s="5">
        <v>229</v>
      </c>
      <c r="AE3892" s="5">
        <v>214</v>
      </c>
      <c r="AF3892" s="5">
        <v>5</v>
      </c>
      <c r="AG3892" s="6">
        <v>2.3364485981308412</v>
      </c>
      <c r="AH3892" s="6">
        <v>93.449781659388648</v>
      </c>
      <c r="AI3892" s="6"/>
      <c r="AJ3892" s="6"/>
    </row>
    <row r="3893" spans="1:36" hidden="1" x14ac:dyDescent="0.2">
      <c r="A3893" s="1" t="str">
        <f t="shared" si="60"/>
        <v>New ForestPakistani</v>
      </c>
      <c r="B3893" s="3" t="s">
        <v>291</v>
      </c>
      <c r="C3893" s="3" t="s">
        <v>292</v>
      </c>
      <c r="D3893" s="3" t="s">
        <v>711</v>
      </c>
      <c r="E3893" s="5">
        <v>34</v>
      </c>
      <c r="F3893" s="5">
        <v>0</v>
      </c>
      <c r="G3893" s="5">
        <v>0</v>
      </c>
      <c r="H3893" s="5">
        <v>0</v>
      </c>
      <c r="I3893" s="5">
        <v>0</v>
      </c>
      <c r="J3893" s="5">
        <v>0</v>
      </c>
      <c r="K3893" s="5">
        <v>0</v>
      </c>
      <c r="L3893" s="5">
        <v>0</v>
      </c>
      <c r="M3893" s="5">
        <v>0</v>
      </c>
      <c r="N3893" s="5">
        <v>0</v>
      </c>
      <c r="O3893" s="6">
        <v>0</v>
      </c>
      <c r="P3893" s="6">
        <v>0</v>
      </c>
      <c r="Q3893" s="6">
        <v>0</v>
      </c>
      <c r="R3893" s="6">
        <v>0</v>
      </c>
      <c r="S3893" s="6">
        <v>0</v>
      </c>
      <c r="T3893" s="6">
        <v>0</v>
      </c>
      <c r="U3893" s="6">
        <v>0</v>
      </c>
      <c r="V3893" s="6">
        <v>0</v>
      </c>
      <c r="W3893" s="6">
        <v>0</v>
      </c>
      <c r="X3893" s="5">
        <v>16</v>
      </c>
      <c r="Y3893" s="5">
        <v>14</v>
      </c>
      <c r="Z3893" s="5">
        <v>0</v>
      </c>
      <c r="AA3893" s="5">
        <v>0</v>
      </c>
      <c r="AB3893" s="5">
        <v>0</v>
      </c>
      <c r="AC3893" s="5">
        <v>0</v>
      </c>
      <c r="AD3893" s="5">
        <v>16</v>
      </c>
      <c r="AE3893" s="5">
        <v>14</v>
      </c>
      <c r="AF3893" s="5">
        <v>0</v>
      </c>
      <c r="AG3893" s="6">
        <v>0</v>
      </c>
      <c r="AH3893" s="6">
        <v>87.5</v>
      </c>
      <c r="AI3893" s="6"/>
      <c r="AJ3893" s="6"/>
    </row>
    <row r="3894" spans="1:36" hidden="1" x14ac:dyDescent="0.2">
      <c r="A3894" s="1" t="str">
        <f t="shared" si="60"/>
        <v>New ForestBangladeshi</v>
      </c>
      <c r="B3894" s="3" t="s">
        <v>291</v>
      </c>
      <c r="C3894" s="3" t="s">
        <v>292</v>
      </c>
      <c r="D3894" s="3" t="s">
        <v>712</v>
      </c>
      <c r="E3894" s="5">
        <v>195</v>
      </c>
      <c r="F3894" s="5">
        <v>0</v>
      </c>
      <c r="G3894" s="5">
        <v>0</v>
      </c>
      <c r="H3894" s="5">
        <v>0</v>
      </c>
      <c r="I3894" s="5">
        <v>0</v>
      </c>
      <c r="J3894" s="5">
        <v>0</v>
      </c>
      <c r="K3894" s="5">
        <v>5</v>
      </c>
      <c r="L3894" s="5">
        <v>1</v>
      </c>
      <c r="M3894" s="5">
        <v>0</v>
      </c>
      <c r="N3894" s="5">
        <v>0</v>
      </c>
      <c r="O3894" s="6">
        <v>0</v>
      </c>
      <c r="P3894" s="6">
        <v>0</v>
      </c>
      <c r="Q3894" s="6">
        <v>0</v>
      </c>
      <c r="R3894" s="6">
        <v>0</v>
      </c>
      <c r="S3894" s="6">
        <v>0</v>
      </c>
      <c r="T3894" s="6">
        <v>2.5641025641025643</v>
      </c>
      <c r="U3894" s="6">
        <v>0.51282051282051277</v>
      </c>
      <c r="V3894" s="6">
        <v>0</v>
      </c>
      <c r="W3894" s="6">
        <v>0</v>
      </c>
      <c r="X3894" s="5">
        <v>81</v>
      </c>
      <c r="Y3894" s="5">
        <v>68</v>
      </c>
      <c r="Z3894" s="5">
        <v>5</v>
      </c>
      <c r="AA3894" s="5">
        <v>0</v>
      </c>
      <c r="AB3894" s="5">
        <v>0</v>
      </c>
      <c r="AC3894" s="5">
        <v>0</v>
      </c>
      <c r="AD3894" s="5">
        <v>81</v>
      </c>
      <c r="AE3894" s="5">
        <v>68</v>
      </c>
      <c r="AF3894" s="5">
        <v>5</v>
      </c>
      <c r="AG3894" s="6">
        <v>7.3529411764705879</v>
      </c>
      <c r="AH3894" s="6">
        <v>83.950617283950621</v>
      </c>
      <c r="AI3894" s="6"/>
      <c r="AJ3894" s="6"/>
    </row>
    <row r="3895" spans="1:36" hidden="1" x14ac:dyDescent="0.2">
      <c r="A3895" s="1" t="str">
        <f t="shared" si="60"/>
        <v>New ForestChinese</v>
      </c>
      <c r="B3895" s="3" t="s">
        <v>291</v>
      </c>
      <c r="C3895" s="3" t="s">
        <v>292</v>
      </c>
      <c r="D3895" s="3" t="s">
        <v>713</v>
      </c>
      <c r="E3895" s="5">
        <v>338</v>
      </c>
      <c r="F3895" s="5">
        <v>0</v>
      </c>
      <c r="G3895" s="5">
        <v>0</v>
      </c>
      <c r="H3895" s="5">
        <v>0</v>
      </c>
      <c r="I3895" s="5">
        <v>0</v>
      </c>
      <c r="J3895" s="5">
        <v>3</v>
      </c>
      <c r="K3895" s="5">
        <v>7</v>
      </c>
      <c r="L3895" s="5">
        <v>5</v>
      </c>
      <c r="M3895" s="5">
        <v>0</v>
      </c>
      <c r="N3895" s="5">
        <v>0</v>
      </c>
      <c r="O3895" s="6">
        <v>0</v>
      </c>
      <c r="P3895" s="6">
        <v>0</v>
      </c>
      <c r="Q3895" s="6">
        <v>0</v>
      </c>
      <c r="R3895" s="6">
        <v>0</v>
      </c>
      <c r="S3895" s="6">
        <v>0.8875739644970414</v>
      </c>
      <c r="T3895" s="6">
        <v>2.0710059171597632</v>
      </c>
      <c r="U3895" s="6">
        <v>1.4792899408284024</v>
      </c>
      <c r="V3895" s="6">
        <v>0</v>
      </c>
      <c r="W3895" s="6">
        <v>0</v>
      </c>
      <c r="X3895" s="5">
        <v>140</v>
      </c>
      <c r="Y3895" s="5">
        <v>116</v>
      </c>
      <c r="Z3895" s="5">
        <v>4</v>
      </c>
      <c r="AA3895" s="5">
        <v>0</v>
      </c>
      <c r="AB3895" s="5">
        <v>0</v>
      </c>
      <c r="AC3895" s="5">
        <v>0</v>
      </c>
      <c r="AD3895" s="5">
        <v>140</v>
      </c>
      <c r="AE3895" s="5">
        <v>116</v>
      </c>
      <c r="AF3895" s="5">
        <v>4</v>
      </c>
      <c r="AG3895" s="6">
        <v>3.4482758620689653</v>
      </c>
      <c r="AH3895" s="6">
        <v>82.857142857142861</v>
      </c>
      <c r="AI3895" s="6"/>
      <c r="AJ3895" s="6"/>
    </row>
    <row r="3896" spans="1:36" hidden="1" x14ac:dyDescent="0.2">
      <c r="A3896" s="1" t="str">
        <f t="shared" si="60"/>
        <v>New ForestAsian Other</v>
      </c>
      <c r="B3896" s="3" t="s">
        <v>291</v>
      </c>
      <c r="C3896" s="3" t="s">
        <v>292</v>
      </c>
      <c r="D3896" s="3" t="s">
        <v>714</v>
      </c>
      <c r="E3896" s="5">
        <v>626</v>
      </c>
      <c r="F3896" s="5">
        <v>0</v>
      </c>
      <c r="G3896" s="5">
        <v>0</v>
      </c>
      <c r="H3896" s="5">
        <v>0</v>
      </c>
      <c r="I3896" s="5">
        <v>0</v>
      </c>
      <c r="J3896" s="5">
        <v>4</v>
      </c>
      <c r="K3896" s="5">
        <v>33</v>
      </c>
      <c r="L3896" s="5">
        <v>4</v>
      </c>
      <c r="M3896" s="5">
        <v>0</v>
      </c>
      <c r="N3896" s="5">
        <v>0</v>
      </c>
      <c r="O3896" s="6">
        <v>0</v>
      </c>
      <c r="P3896" s="6">
        <v>0</v>
      </c>
      <c r="Q3896" s="6">
        <v>0</v>
      </c>
      <c r="R3896" s="6">
        <v>0</v>
      </c>
      <c r="S3896" s="6">
        <v>0.63897763578274758</v>
      </c>
      <c r="T3896" s="6">
        <v>5.2715654952076676</v>
      </c>
      <c r="U3896" s="6">
        <v>0.63897763578274758</v>
      </c>
      <c r="V3896" s="6">
        <v>0</v>
      </c>
      <c r="W3896" s="6">
        <v>0</v>
      </c>
      <c r="X3896" s="5">
        <v>304</v>
      </c>
      <c r="Y3896" s="5">
        <v>272</v>
      </c>
      <c r="Z3896" s="5">
        <v>15</v>
      </c>
      <c r="AA3896" s="5">
        <v>0</v>
      </c>
      <c r="AB3896" s="5">
        <v>0</v>
      </c>
      <c r="AC3896" s="5">
        <v>0</v>
      </c>
      <c r="AD3896" s="5">
        <v>304</v>
      </c>
      <c r="AE3896" s="5">
        <v>272</v>
      </c>
      <c r="AF3896" s="5">
        <v>15</v>
      </c>
      <c r="AG3896" s="6">
        <v>5.5147058823529411</v>
      </c>
      <c r="AH3896" s="6">
        <v>89.473684210526315</v>
      </c>
      <c r="AI3896" s="6"/>
      <c r="AJ3896" s="6"/>
    </row>
    <row r="3897" spans="1:36" hidden="1" x14ac:dyDescent="0.2">
      <c r="A3897" s="1" t="str">
        <f t="shared" si="60"/>
        <v>New ForestBlack African</v>
      </c>
      <c r="B3897" s="3" t="s">
        <v>291</v>
      </c>
      <c r="C3897" s="3" t="s">
        <v>292</v>
      </c>
      <c r="D3897" s="3" t="s">
        <v>715</v>
      </c>
      <c r="E3897" s="5">
        <v>328</v>
      </c>
      <c r="F3897" s="5">
        <v>0</v>
      </c>
      <c r="G3897" s="5">
        <v>0</v>
      </c>
      <c r="H3897" s="5">
        <v>0</v>
      </c>
      <c r="I3897" s="5">
        <v>0</v>
      </c>
      <c r="J3897" s="5">
        <v>9</v>
      </c>
      <c r="K3897" s="5">
        <v>35</v>
      </c>
      <c r="L3897" s="5">
        <v>8</v>
      </c>
      <c r="M3897" s="5">
        <v>0</v>
      </c>
      <c r="N3897" s="5">
        <v>0</v>
      </c>
      <c r="O3897" s="6">
        <v>0</v>
      </c>
      <c r="P3897" s="6">
        <v>0</v>
      </c>
      <c r="Q3897" s="6">
        <v>0</v>
      </c>
      <c r="R3897" s="6">
        <v>0</v>
      </c>
      <c r="S3897" s="6">
        <v>2.7439024390243905</v>
      </c>
      <c r="T3897" s="6">
        <v>10.670731707317072</v>
      </c>
      <c r="U3897" s="6">
        <v>2.4390243902439024</v>
      </c>
      <c r="V3897" s="6">
        <v>0</v>
      </c>
      <c r="W3897" s="6">
        <v>0</v>
      </c>
      <c r="X3897" s="5">
        <v>185</v>
      </c>
      <c r="Y3897" s="5">
        <v>160</v>
      </c>
      <c r="Z3897" s="5">
        <v>6</v>
      </c>
      <c r="AA3897" s="5">
        <v>0</v>
      </c>
      <c r="AB3897" s="5">
        <v>0</v>
      </c>
      <c r="AC3897" s="5">
        <v>0</v>
      </c>
      <c r="AD3897" s="5">
        <v>185</v>
      </c>
      <c r="AE3897" s="5">
        <v>160</v>
      </c>
      <c r="AF3897" s="5">
        <v>6</v>
      </c>
      <c r="AG3897" s="6">
        <v>3.75</v>
      </c>
      <c r="AH3897" s="6">
        <v>86.486486486486484</v>
      </c>
      <c r="AI3897" s="6"/>
      <c r="AJ3897" s="6"/>
    </row>
    <row r="3898" spans="1:36" hidden="1" x14ac:dyDescent="0.2">
      <c r="A3898" s="1" t="str">
        <f t="shared" si="60"/>
        <v>New ForestBlack Caribbean</v>
      </c>
      <c r="B3898" s="3" t="s">
        <v>291</v>
      </c>
      <c r="C3898" s="3" t="s">
        <v>292</v>
      </c>
      <c r="D3898" s="3" t="s">
        <v>716</v>
      </c>
      <c r="E3898" s="5">
        <v>141</v>
      </c>
      <c r="F3898" s="5">
        <v>0</v>
      </c>
      <c r="G3898" s="5">
        <v>0</v>
      </c>
      <c r="H3898" s="5">
        <v>0</v>
      </c>
      <c r="I3898" s="5">
        <v>0</v>
      </c>
      <c r="J3898" s="5">
        <v>1</v>
      </c>
      <c r="K3898" s="5">
        <v>10</v>
      </c>
      <c r="L3898" s="5">
        <v>1</v>
      </c>
      <c r="M3898" s="5">
        <v>0</v>
      </c>
      <c r="N3898" s="5">
        <v>0</v>
      </c>
      <c r="O3898" s="6">
        <v>0</v>
      </c>
      <c r="P3898" s="6">
        <v>0</v>
      </c>
      <c r="Q3898" s="6">
        <v>0</v>
      </c>
      <c r="R3898" s="6">
        <v>0</v>
      </c>
      <c r="S3898" s="6">
        <v>0.70921985815602839</v>
      </c>
      <c r="T3898" s="6">
        <v>7.0921985815602833</v>
      </c>
      <c r="U3898" s="6">
        <v>0.70921985815602839</v>
      </c>
      <c r="V3898" s="6">
        <v>0</v>
      </c>
      <c r="W3898" s="6">
        <v>0</v>
      </c>
      <c r="X3898" s="5">
        <v>73</v>
      </c>
      <c r="Y3898" s="5">
        <v>62</v>
      </c>
      <c r="Z3898" s="5">
        <v>7</v>
      </c>
      <c r="AA3898" s="5">
        <v>0</v>
      </c>
      <c r="AB3898" s="5">
        <v>0</v>
      </c>
      <c r="AC3898" s="5">
        <v>0</v>
      </c>
      <c r="AD3898" s="5">
        <v>73</v>
      </c>
      <c r="AE3898" s="5">
        <v>62</v>
      </c>
      <c r="AF3898" s="5">
        <v>7</v>
      </c>
      <c r="AG3898" s="6">
        <v>11.290322580645162</v>
      </c>
      <c r="AH3898" s="6">
        <v>84.93150684931507</v>
      </c>
      <c r="AI3898" s="6"/>
      <c r="AJ3898" s="6"/>
    </row>
    <row r="3899" spans="1:36" hidden="1" x14ac:dyDescent="0.2">
      <c r="A3899" s="1" t="str">
        <f t="shared" si="60"/>
        <v>New ForestBlack Other</v>
      </c>
      <c r="B3899" s="3" t="s">
        <v>291</v>
      </c>
      <c r="C3899" s="3" t="s">
        <v>292</v>
      </c>
      <c r="D3899" s="3" t="s">
        <v>717</v>
      </c>
      <c r="E3899" s="5">
        <v>143</v>
      </c>
      <c r="F3899" s="5">
        <v>0</v>
      </c>
      <c r="G3899" s="5">
        <v>0</v>
      </c>
      <c r="H3899" s="5">
        <v>0</v>
      </c>
      <c r="I3899" s="5">
        <v>0</v>
      </c>
      <c r="J3899" s="5">
        <v>0</v>
      </c>
      <c r="K3899" s="5">
        <v>6</v>
      </c>
      <c r="L3899" s="5">
        <v>0</v>
      </c>
      <c r="M3899" s="5">
        <v>0</v>
      </c>
      <c r="N3899" s="5">
        <v>0</v>
      </c>
      <c r="O3899" s="6">
        <v>0</v>
      </c>
      <c r="P3899" s="6">
        <v>0</v>
      </c>
      <c r="Q3899" s="6">
        <v>0</v>
      </c>
      <c r="R3899" s="6">
        <v>0</v>
      </c>
      <c r="S3899" s="6">
        <v>0</v>
      </c>
      <c r="T3899" s="6">
        <v>4.1958041958041958</v>
      </c>
      <c r="U3899" s="6">
        <v>0</v>
      </c>
      <c r="V3899" s="6">
        <v>0</v>
      </c>
      <c r="W3899" s="6">
        <v>0</v>
      </c>
      <c r="X3899" s="5">
        <v>60</v>
      </c>
      <c r="Y3899" s="5">
        <v>52</v>
      </c>
      <c r="Z3899" s="5">
        <v>4</v>
      </c>
      <c r="AA3899" s="5">
        <v>0</v>
      </c>
      <c r="AB3899" s="5">
        <v>0</v>
      </c>
      <c r="AC3899" s="5">
        <v>0</v>
      </c>
      <c r="AD3899" s="5">
        <v>60</v>
      </c>
      <c r="AE3899" s="5">
        <v>52</v>
      </c>
      <c r="AF3899" s="5">
        <v>4</v>
      </c>
      <c r="AG3899" s="6">
        <v>7.6923076923076925</v>
      </c>
      <c r="AH3899" s="6">
        <v>86.666666666666671</v>
      </c>
      <c r="AI3899" s="6"/>
      <c r="AJ3899" s="6"/>
    </row>
    <row r="3900" spans="1:36" hidden="1" x14ac:dyDescent="0.2">
      <c r="A3900" s="1" t="str">
        <f t="shared" si="60"/>
        <v>New ForestArab</v>
      </c>
      <c r="B3900" s="3" t="s">
        <v>291</v>
      </c>
      <c r="C3900" s="3" t="s">
        <v>292</v>
      </c>
      <c r="D3900" s="3" t="s">
        <v>699</v>
      </c>
      <c r="E3900" s="5">
        <v>72</v>
      </c>
      <c r="F3900" s="5">
        <v>0</v>
      </c>
      <c r="G3900" s="5">
        <v>0</v>
      </c>
      <c r="H3900" s="5">
        <v>0</v>
      </c>
      <c r="I3900" s="5">
        <v>0</v>
      </c>
      <c r="J3900" s="5">
        <v>1</v>
      </c>
      <c r="K3900" s="5">
        <v>1</v>
      </c>
      <c r="L3900" s="5">
        <v>1</v>
      </c>
      <c r="M3900" s="5">
        <v>0</v>
      </c>
      <c r="N3900" s="5">
        <v>0</v>
      </c>
      <c r="O3900" s="6">
        <v>0</v>
      </c>
      <c r="P3900" s="6">
        <v>0</v>
      </c>
      <c r="Q3900" s="6">
        <v>0</v>
      </c>
      <c r="R3900" s="6">
        <v>0</v>
      </c>
      <c r="S3900" s="6">
        <v>1.3888888888888888</v>
      </c>
      <c r="T3900" s="6">
        <v>1.3888888888888888</v>
      </c>
      <c r="U3900" s="6">
        <v>1.3888888888888888</v>
      </c>
      <c r="V3900" s="6">
        <v>0</v>
      </c>
      <c r="W3900" s="6">
        <v>0</v>
      </c>
      <c r="X3900" s="5">
        <v>35</v>
      </c>
      <c r="Y3900" s="5">
        <v>27</v>
      </c>
      <c r="Z3900" s="5">
        <v>3</v>
      </c>
      <c r="AA3900" s="5">
        <v>0</v>
      </c>
      <c r="AB3900" s="5">
        <v>0</v>
      </c>
      <c r="AC3900" s="5">
        <v>0</v>
      </c>
      <c r="AD3900" s="5">
        <v>35</v>
      </c>
      <c r="AE3900" s="5">
        <v>27</v>
      </c>
      <c r="AF3900" s="5">
        <v>3</v>
      </c>
      <c r="AG3900" s="6">
        <v>11.111111111111111</v>
      </c>
      <c r="AH3900" s="6">
        <v>77.142857142857139</v>
      </c>
      <c r="AI3900" s="6"/>
      <c r="AJ3900" s="6"/>
    </row>
    <row r="3901" spans="1:36" hidden="1" x14ac:dyDescent="0.2">
      <c r="A3901" s="1" t="str">
        <f t="shared" si="60"/>
        <v>New ForestOther</v>
      </c>
      <c r="B3901" s="3" t="s">
        <v>291</v>
      </c>
      <c r="C3901" s="3" t="s">
        <v>292</v>
      </c>
      <c r="D3901" s="3" t="s">
        <v>718</v>
      </c>
      <c r="E3901" s="5">
        <v>333</v>
      </c>
      <c r="F3901" s="5">
        <v>0</v>
      </c>
      <c r="G3901" s="5">
        <v>0</v>
      </c>
      <c r="H3901" s="5">
        <v>0</v>
      </c>
      <c r="I3901" s="5">
        <v>0</v>
      </c>
      <c r="J3901" s="5">
        <v>11</v>
      </c>
      <c r="K3901" s="5">
        <v>10</v>
      </c>
      <c r="L3901" s="5">
        <v>11</v>
      </c>
      <c r="M3901" s="5">
        <v>0</v>
      </c>
      <c r="N3901" s="5">
        <v>0</v>
      </c>
      <c r="O3901" s="6">
        <v>0</v>
      </c>
      <c r="P3901" s="6">
        <v>0</v>
      </c>
      <c r="Q3901" s="6">
        <v>0</v>
      </c>
      <c r="R3901" s="6">
        <v>0</v>
      </c>
      <c r="S3901" s="6">
        <v>3.3033033033033035</v>
      </c>
      <c r="T3901" s="6">
        <v>3.0030030030030028</v>
      </c>
      <c r="U3901" s="6">
        <v>3.3033033033033035</v>
      </c>
      <c r="V3901" s="6">
        <v>0</v>
      </c>
      <c r="W3901" s="6">
        <v>0</v>
      </c>
      <c r="X3901" s="5">
        <v>145</v>
      </c>
      <c r="Y3901" s="5">
        <v>130</v>
      </c>
      <c r="Z3901" s="5">
        <v>14</v>
      </c>
      <c r="AA3901" s="5">
        <v>0</v>
      </c>
      <c r="AB3901" s="5">
        <v>0</v>
      </c>
      <c r="AC3901" s="5">
        <v>0</v>
      </c>
      <c r="AD3901" s="5">
        <v>145</v>
      </c>
      <c r="AE3901" s="5">
        <v>130</v>
      </c>
      <c r="AF3901" s="5">
        <v>14</v>
      </c>
      <c r="AG3901" s="6">
        <v>10.76923076923077</v>
      </c>
      <c r="AH3901" s="6">
        <v>89.65517241379311</v>
      </c>
      <c r="AI3901" s="6"/>
      <c r="AJ3901" s="6"/>
    </row>
    <row r="3902" spans="1:36" x14ac:dyDescent="0.2">
      <c r="A3902" s="1" t="str">
        <f t="shared" si="60"/>
        <v>Newark and SherwoodAll people</v>
      </c>
      <c r="B3902" s="3" t="s">
        <v>447</v>
      </c>
      <c r="C3902" s="3" t="s">
        <v>448</v>
      </c>
      <c r="D3902" s="3" t="s">
        <v>700</v>
      </c>
      <c r="E3902" s="5">
        <v>114817</v>
      </c>
      <c r="F3902" s="5">
        <v>5127</v>
      </c>
      <c r="G3902" s="5">
        <v>5078</v>
      </c>
      <c r="H3902" s="5">
        <v>8399</v>
      </c>
      <c r="I3902" s="5">
        <v>6593</v>
      </c>
      <c r="J3902" s="5">
        <v>18660</v>
      </c>
      <c r="K3902" s="5">
        <v>8964</v>
      </c>
      <c r="L3902" s="5">
        <v>7895</v>
      </c>
      <c r="M3902" s="5">
        <v>0</v>
      </c>
      <c r="N3902" s="5">
        <v>0</v>
      </c>
      <c r="O3902" s="6">
        <v>4.4653666268932302</v>
      </c>
      <c r="P3902" s="6">
        <v>4.4226900197705916</v>
      </c>
      <c r="Q3902" s="6">
        <v>7.3151188412865693</v>
      </c>
      <c r="R3902" s="6">
        <v>5.7421810359093168</v>
      </c>
      <c r="S3902" s="6">
        <v>16.251948753233407</v>
      </c>
      <c r="T3902" s="6">
        <v>7.8072062499455654</v>
      </c>
      <c r="U3902" s="6">
        <v>6.8761594537394286</v>
      </c>
      <c r="V3902" s="6">
        <v>0</v>
      </c>
      <c r="W3902" s="6">
        <v>0</v>
      </c>
      <c r="X3902" s="5">
        <v>36194</v>
      </c>
      <c r="Y3902" s="5">
        <v>31498</v>
      </c>
      <c r="Z3902" s="5">
        <v>1472</v>
      </c>
      <c r="AA3902" s="5">
        <v>0</v>
      </c>
      <c r="AB3902" s="5">
        <v>0</v>
      </c>
      <c r="AC3902" s="5">
        <v>0</v>
      </c>
      <c r="AD3902" s="5">
        <v>36194</v>
      </c>
      <c r="AE3902" s="5">
        <v>31498</v>
      </c>
      <c r="AF3902" s="5">
        <v>1472</v>
      </c>
      <c r="AG3902" s="6">
        <v>4.6733125912756366</v>
      </c>
      <c r="AH3902" s="6">
        <v>87.025473835442341</v>
      </c>
      <c r="AI3902" s="6"/>
      <c r="AJ3902" s="6"/>
    </row>
    <row r="3903" spans="1:36" hidden="1" x14ac:dyDescent="0.2">
      <c r="A3903" s="1" t="str">
        <f t="shared" si="60"/>
        <v>Newark and SherwoodWhite British</v>
      </c>
      <c r="B3903" s="3" t="s">
        <v>447</v>
      </c>
      <c r="C3903" s="3" t="s">
        <v>448</v>
      </c>
      <c r="D3903" s="3" t="s">
        <v>701</v>
      </c>
      <c r="E3903" s="5">
        <v>108208</v>
      </c>
      <c r="F3903" s="5">
        <v>4672</v>
      </c>
      <c r="G3903" s="5">
        <v>4618</v>
      </c>
      <c r="H3903" s="5">
        <v>7876</v>
      </c>
      <c r="I3903" s="5">
        <v>5873</v>
      </c>
      <c r="J3903" s="5">
        <v>17267</v>
      </c>
      <c r="K3903" s="5">
        <v>8694</v>
      </c>
      <c r="L3903" s="5">
        <v>6637</v>
      </c>
      <c r="M3903" s="5">
        <v>0</v>
      </c>
      <c r="N3903" s="5">
        <v>0</v>
      </c>
      <c r="O3903" s="6">
        <v>4.3176105278722456</v>
      </c>
      <c r="P3903" s="6">
        <v>4.2677066390655032</v>
      </c>
      <c r="Q3903" s="6">
        <v>7.2785745970723053</v>
      </c>
      <c r="R3903" s="6">
        <v>5.4275099807777609</v>
      </c>
      <c r="S3903" s="6">
        <v>15.957230519000444</v>
      </c>
      <c r="T3903" s="6">
        <v>8.0345260978855535</v>
      </c>
      <c r="U3903" s="6">
        <v>6.1335575927842676</v>
      </c>
      <c r="V3903" s="6">
        <v>0</v>
      </c>
      <c r="W3903" s="6">
        <v>0</v>
      </c>
      <c r="X3903" s="5">
        <v>33321</v>
      </c>
      <c r="Y3903" s="5">
        <v>29046</v>
      </c>
      <c r="Z3903" s="5">
        <v>1345</v>
      </c>
      <c r="AA3903" s="5">
        <v>0</v>
      </c>
      <c r="AB3903" s="5">
        <v>0</v>
      </c>
      <c r="AC3903" s="5">
        <v>0</v>
      </c>
      <c r="AD3903" s="5">
        <v>33321</v>
      </c>
      <c r="AE3903" s="5">
        <v>29046</v>
      </c>
      <c r="AF3903" s="5">
        <v>1345</v>
      </c>
      <c r="AG3903" s="6">
        <v>4.6305859670866898</v>
      </c>
      <c r="AH3903" s="6">
        <v>87.170252993607633</v>
      </c>
      <c r="AI3903" s="6"/>
      <c r="AJ3903" s="6"/>
    </row>
    <row r="3904" spans="1:36" hidden="1" x14ac:dyDescent="0.2">
      <c r="A3904" s="1" t="str">
        <f t="shared" si="60"/>
        <v>Newark and SherwoodMinorities - all other than White British</v>
      </c>
      <c r="B3904" s="3" t="s">
        <v>447</v>
      </c>
      <c r="C3904" s="3" t="s">
        <v>448</v>
      </c>
      <c r="D3904" s="3" t="s">
        <v>702</v>
      </c>
      <c r="E3904" s="5">
        <v>6609</v>
      </c>
      <c r="F3904" s="5">
        <v>455</v>
      </c>
      <c r="G3904" s="5">
        <v>460</v>
      </c>
      <c r="H3904" s="5">
        <v>523</v>
      </c>
      <c r="I3904" s="5">
        <v>720</v>
      </c>
      <c r="J3904" s="5">
        <v>1393</v>
      </c>
      <c r="K3904" s="5">
        <v>270</v>
      </c>
      <c r="L3904" s="5">
        <v>1258</v>
      </c>
      <c r="M3904" s="5">
        <v>0</v>
      </c>
      <c r="N3904" s="5">
        <v>0</v>
      </c>
      <c r="O3904" s="6">
        <v>6.884551369344833</v>
      </c>
      <c r="P3904" s="6">
        <v>6.9602057799969739</v>
      </c>
      <c r="Q3904" s="6">
        <v>7.9134513542139509</v>
      </c>
      <c r="R3904" s="6">
        <v>10.894235133908307</v>
      </c>
      <c r="S3904" s="6">
        <v>21.077318807686488</v>
      </c>
      <c r="T3904" s="6">
        <v>4.0853381752156155</v>
      </c>
      <c r="U3904" s="6">
        <v>19.034649720078679</v>
      </c>
      <c r="V3904" s="6">
        <v>0</v>
      </c>
      <c r="W3904" s="6">
        <v>0</v>
      </c>
      <c r="X3904" s="5">
        <v>2873</v>
      </c>
      <c r="Y3904" s="5">
        <v>2452</v>
      </c>
      <c r="Z3904" s="5">
        <v>127</v>
      </c>
      <c r="AA3904" s="5">
        <v>0</v>
      </c>
      <c r="AB3904" s="5">
        <v>0</v>
      </c>
      <c r="AC3904" s="5">
        <v>0</v>
      </c>
      <c r="AD3904" s="5">
        <v>2873</v>
      </c>
      <c r="AE3904" s="5">
        <v>2452</v>
      </c>
      <c r="AF3904" s="5">
        <v>127</v>
      </c>
      <c r="AG3904" s="6">
        <v>5.1794453507340945</v>
      </c>
      <c r="AH3904" s="6">
        <v>85.346327880264525</v>
      </c>
      <c r="AI3904" s="6"/>
      <c r="AJ3904" s="6"/>
    </row>
    <row r="3905" spans="1:36" hidden="1" x14ac:dyDescent="0.2">
      <c r="A3905" s="1" t="str">
        <f t="shared" si="60"/>
        <v>Newark and SherwoodWhite Irish</v>
      </c>
      <c r="B3905" s="3" t="s">
        <v>447</v>
      </c>
      <c r="C3905" s="3" t="s">
        <v>448</v>
      </c>
      <c r="D3905" s="3" t="s">
        <v>703</v>
      </c>
      <c r="E3905" s="5">
        <v>641</v>
      </c>
      <c r="F3905" s="5">
        <v>52</v>
      </c>
      <c r="G3905" s="5">
        <v>39</v>
      </c>
      <c r="H3905" s="5">
        <v>60</v>
      </c>
      <c r="I3905" s="5">
        <v>59</v>
      </c>
      <c r="J3905" s="5">
        <v>122</v>
      </c>
      <c r="K3905" s="5">
        <v>39</v>
      </c>
      <c r="L3905" s="5">
        <v>88</v>
      </c>
      <c r="M3905" s="5">
        <v>0</v>
      </c>
      <c r="N3905" s="5">
        <v>0</v>
      </c>
      <c r="O3905" s="6">
        <v>8.1123244929797185</v>
      </c>
      <c r="P3905" s="6">
        <v>6.0842433697347893</v>
      </c>
      <c r="Q3905" s="6">
        <v>9.3603744149765991</v>
      </c>
      <c r="R3905" s="6">
        <v>9.204368174726989</v>
      </c>
      <c r="S3905" s="6">
        <v>19.032761310452418</v>
      </c>
      <c r="T3905" s="6">
        <v>6.0842433697347893</v>
      </c>
      <c r="U3905" s="6">
        <v>13.728549141965679</v>
      </c>
      <c r="V3905" s="6">
        <v>0</v>
      </c>
      <c r="W3905" s="6">
        <v>0</v>
      </c>
      <c r="X3905" s="5">
        <v>171</v>
      </c>
      <c r="Y3905" s="5">
        <v>145</v>
      </c>
      <c r="Z3905" s="5">
        <v>11</v>
      </c>
      <c r="AA3905" s="5">
        <v>0</v>
      </c>
      <c r="AB3905" s="5">
        <v>0</v>
      </c>
      <c r="AC3905" s="5">
        <v>0</v>
      </c>
      <c r="AD3905" s="5">
        <v>171</v>
      </c>
      <c r="AE3905" s="5">
        <v>145</v>
      </c>
      <c r="AF3905" s="5">
        <v>11</v>
      </c>
      <c r="AG3905" s="6">
        <v>7.5862068965517242</v>
      </c>
      <c r="AH3905" s="6">
        <v>84.795321637426895</v>
      </c>
      <c r="AI3905" s="6"/>
      <c r="AJ3905" s="6"/>
    </row>
    <row r="3906" spans="1:36" hidden="1" x14ac:dyDescent="0.2">
      <c r="A3906" s="1" t="str">
        <f t="shared" ref="A3906:A3969" si="61">C3906&amp;D3906</f>
        <v>Newark and SherwoodWhite Gyspy or Irish Traveller</v>
      </c>
      <c r="B3906" s="3" t="s">
        <v>447</v>
      </c>
      <c r="C3906" s="3" t="s">
        <v>448</v>
      </c>
      <c r="D3906" s="3" t="s">
        <v>704</v>
      </c>
      <c r="E3906" s="5">
        <v>253</v>
      </c>
      <c r="F3906" s="5">
        <v>29</v>
      </c>
      <c r="G3906" s="5">
        <v>20</v>
      </c>
      <c r="H3906" s="5">
        <v>31</v>
      </c>
      <c r="I3906" s="5">
        <v>40</v>
      </c>
      <c r="J3906" s="5">
        <v>73</v>
      </c>
      <c r="K3906" s="5">
        <v>8</v>
      </c>
      <c r="L3906" s="5">
        <v>57</v>
      </c>
      <c r="M3906" s="5">
        <v>0</v>
      </c>
      <c r="N3906" s="5">
        <v>0</v>
      </c>
      <c r="O3906" s="6">
        <v>11.462450592885375</v>
      </c>
      <c r="P3906" s="6">
        <v>7.9051383399209483</v>
      </c>
      <c r="Q3906" s="6">
        <v>12.252964426877471</v>
      </c>
      <c r="R3906" s="6">
        <v>15.810276679841897</v>
      </c>
      <c r="S3906" s="6">
        <v>28.853754940711461</v>
      </c>
      <c r="T3906" s="6">
        <v>3.1620553359683794</v>
      </c>
      <c r="U3906" s="6">
        <v>22.529644268774703</v>
      </c>
      <c r="V3906" s="6">
        <v>0</v>
      </c>
      <c r="W3906" s="6">
        <v>0</v>
      </c>
      <c r="X3906" s="5">
        <v>86</v>
      </c>
      <c r="Y3906" s="5">
        <v>43</v>
      </c>
      <c r="Z3906" s="5">
        <v>4</v>
      </c>
      <c r="AA3906" s="5">
        <v>0</v>
      </c>
      <c r="AB3906" s="5">
        <v>0</v>
      </c>
      <c r="AC3906" s="5">
        <v>0</v>
      </c>
      <c r="AD3906" s="5">
        <v>86</v>
      </c>
      <c r="AE3906" s="5">
        <v>43</v>
      </c>
      <c r="AF3906" s="5">
        <v>4</v>
      </c>
      <c r="AG3906" s="6">
        <v>9.3023255813953494</v>
      </c>
      <c r="AH3906" s="6">
        <v>50</v>
      </c>
      <c r="AI3906" s="6"/>
      <c r="AJ3906" s="6"/>
    </row>
    <row r="3907" spans="1:36" hidden="1" x14ac:dyDescent="0.2">
      <c r="A3907" s="1" t="str">
        <f t="shared" si="61"/>
        <v>Newark and SherwoodWhite Other</v>
      </c>
      <c r="B3907" s="3" t="s">
        <v>447</v>
      </c>
      <c r="C3907" s="3" t="s">
        <v>448</v>
      </c>
      <c r="D3907" s="3" t="s">
        <v>705</v>
      </c>
      <c r="E3907" s="5">
        <v>2856</v>
      </c>
      <c r="F3907" s="5">
        <v>226</v>
      </c>
      <c r="G3907" s="5">
        <v>273</v>
      </c>
      <c r="H3907" s="5">
        <v>243</v>
      </c>
      <c r="I3907" s="5">
        <v>420</v>
      </c>
      <c r="J3907" s="5">
        <v>710</v>
      </c>
      <c r="K3907" s="5">
        <v>81</v>
      </c>
      <c r="L3907" s="5">
        <v>754</v>
      </c>
      <c r="M3907" s="5">
        <v>0</v>
      </c>
      <c r="N3907" s="5">
        <v>0</v>
      </c>
      <c r="O3907" s="6">
        <v>7.9131652661064429</v>
      </c>
      <c r="P3907" s="6">
        <v>9.5588235294117645</v>
      </c>
      <c r="Q3907" s="6">
        <v>8.5084033613445378</v>
      </c>
      <c r="R3907" s="6">
        <v>14.705882352941176</v>
      </c>
      <c r="S3907" s="6">
        <v>24.859943977591037</v>
      </c>
      <c r="T3907" s="6">
        <v>2.8361344537815127</v>
      </c>
      <c r="U3907" s="6">
        <v>26.400560224089634</v>
      </c>
      <c r="V3907" s="6">
        <v>0</v>
      </c>
      <c r="W3907" s="6">
        <v>0</v>
      </c>
      <c r="X3907" s="5">
        <v>1456</v>
      </c>
      <c r="Y3907" s="5">
        <v>1329</v>
      </c>
      <c r="Z3907" s="5">
        <v>63</v>
      </c>
      <c r="AA3907" s="5">
        <v>0</v>
      </c>
      <c r="AB3907" s="5">
        <v>0</v>
      </c>
      <c r="AC3907" s="5">
        <v>0</v>
      </c>
      <c r="AD3907" s="5">
        <v>1456</v>
      </c>
      <c r="AE3907" s="5">
        <v>1329</v>
      </c>
      <c r="AF3907" s="5">
        <v>63</v>
      </c>
      <c r="AG3907" s="6">
        <v>4.7404063205417604</v>
      </c>
      <c r="AH3907" s="6">
        <v>91.277472527472526</v>
      </c>
      <c r="AI3907" s="6"/>
      <c r="AJ3907" s="6"/>
    </row>
    <row r="3908" spans="1:36" hidden="1" x14ac:dyDescent="0.2">
      <c r="A3908" s="1" t="str">
        <f t="shared" si="61"/>
        <v>Newark and SherwoodMixed White and Black Caribbean</v>
      </c>
      <c r="B3908" s="3" t="s">
        <v>447</v>
      </c>
      <c r="C3908" s="3" t="s">
        <v>448</v>
      </c>
      <c r="D3908" s="3" t="s">
        <v>706</v>
      </c>
      <c r="E3908" s="5">
        <v>491</v>
      </c>
      <c r="F3908" s="5">
        <v>14</v>
      </c>
      <c r="G3908" s="5">
        <v>29</v>
      </c>
      <c r="H3908" s="5">
        <v>23</v>
      </c>
      <c r="I3908" s="5">
        <v>33</v>
      </c>
      <c r="J3908" s="5">
        <v>103</v>
      </c>
      <c r="K3908" s="5">
        <v>21</v>
      </c>
      <c r="L3908" s="5">
        <v>47</v>
      </c>
      <c r="M3908" s="5">
        <v>0</v>
      </c>
      <c r="N3908" s="5">
        <v>0</v>
      </c>
      <c r="O3908" s="6">
        <v>2.8513238289205702</v>
      </c>
      <c r="P3908" s="6">
        <v>5.9063136456211813</v>
      </c>
      <c r="Q3908" s="6">
        <v>4.6843177189409371</v>
      </c>
      <c r="R3908" s="6">
        <v>6.7209775967413439</v>
      </c>
      <c r="S3908" s="6">
        <v>20.977596741344197</v>
      </c>
      <c r="T3908" s="6">
        <v>4.2769857433808554</v>
      </c>
      <c r="U3908" s="6">
        <v>9.5723014256619141</v>
      </c>
      <c r="V3908" s="6">
        <v>0</v>
      </c>
      <c r="W3908" s="6">
        <v>0</v>
      </c>
      <c r="X3908" s="5">
        <v>125</v>
      </c>
      <c r="Y3908" s="5">
        <v>93</v>
      </c>
      <c r="Z3908" s="5">
        <v>6</v>
      </c>
      <c r="AA3908" s="5">
        <v>0</v>
      </c>
      <c r="AB3908" s="5">
        <v>0</v>
      </c>
      <c r="AC3908" s="5">
        <v>0</v>
      </c>
      <c r="AD3908" s="5">
        <v>125</v>
      </c>
      <c r="AE3908" s="5">
        <v>93</v>
      </c>
      <c r="AF3908" s="5">
        <v>6</v>
      </c>
      <c r="AG3908" s="6">
        <v>6.4516129032258061</v>
      </c>
      <c r="AH3908" s="6">
        <v>74.400000000000006</v>
      </c>
      <c r="AI3908" s="6"/>
      <c r="AJ3908" s="6"/>
    </row>
    <row r="3909" spans="1:36" hidden="1" x14ac:dyDescent="0.2">
      <c r="A3909" s="1" t="str">
        <f t="shared" si="61"/>
        <v>Newark and SherwoodMixed White and Black African</v>
      </c>
      <c r="B3909" s="3" t="s">
        <v>447</v>
      </c>
      <c r="C3909" s="3" t="s">
        <v>448</v>
      </c>
      <c r="D3909" s="3" t="s">
        <v>707</v>
      </c>
      <c r="E3909" s="5">
        <v>133</v>
      </c>
      <c r="F3909" s="5">
        <v>6</v>
      </c>
      <c r="G3909" s="5">
        <v>4</v>
      </c>
      <c r="H3909" s="5">
        <v>7</v>
      </c>
      <c r="I3909" s="5">
        <v>7</v>
      </c>
      <c r="J3909" s="5">
        <v>30</v>
      </c>
      <c r="K3909" s="5">
        <v>7</v>
      </c>
      <c r="L3909" s="5">
        <v>14</v>
      </c>
      <c r="M3909" s="5">
        <v>0</v>
      </c>
      <c r="N3909" s="5">
        <v>0</v>
      </c>
      <c r="O3909" s="6">
        <v>4.511278195488722</v>
      </c>
      <c r="P3909" s="6">
        <v>3.007518796992481</v>
      </c>
      <c r="Q3909" s="6">
        <v>5.2631578947368425</v>
      </c>
      <c r="R3909" s="6">
        <v>5.2631578947368425</v>
      </c>
      <c r="S3909" s="6">
        <v>22.556390977443609</v>
      </c>
      <c r="T3909" s="6">
        <v>5.2631578947368425</v>
      </c>
      <c r="U3909" s="6">
        <v>10.526315789473685</v>
      </c>
      <c r="V3909" s="6">
        <v>0</v>
      </c>
      <c r="W3909" s="6">
        <v>0</v>
      </c>
      <c r="X3909" s="5">
        <v>25</v>
      </c>
      <c r="Y3909" s="5">
        <v>21</v>
      </c>
      <c r="Z3909" s="5">
        <v>0</v>
      </c>
      <c r="AA3909" s="5">
        <v>0</v>
      </c>
      <c r="AB3909" s="5">
        <v>0</v>
      </c>
      <c r="AC3909" s="5">
        <v>0</v>
      </c>
      <c r="AD3909" s="5">
        <v>25</v>
      </c>
      <c r="AE3909" s="5">
        <v>21</v>
      </c>
      <c r="AF3909" s="5">
        <v>0</v>
      </c>
      <c r="AG3909" s="6">
        <v>0</v>
      </c>
      <c r="AH3909" s="6">
        <v>84</v>
      </c>
      <c r="AI3909" s="6"/>
      <c r="AJ3909" s="6"/>
    </row>
    <row r="3910" spans="1:36" hidden="1" x14ac:dyDescent="0.2">
      <c r="A3910" s="1" t="str">
        <f t="shared" si="61"/>
        <v>Newark and SherwoodMixed White and Asian</v>
      </c>
      <c r="B3910" s="3" t="s">
        <v>447</v>
      </c>
      <c r="C3910" s="3" t="s">
        <v>448</v>
      </c>
      <c r="D3910" s="3" t="s">
        <v>708</v>
      </c>
      <c r="E3910" s="5">
        <v>308</v>
      </c>
      <c r="F3910" s="5">
        <v>18</v>
      </c>
      <c r="G3910" s="5">
        <v>15</v>
      </c>
      <c r="H3910" s="5">
        <v>24</v>
      </c>
      <c r="I3910" s="5">
        <v>23</v>
      </c>
      <c r="J3910" s="5">
        <v>34</v>
      </c>
      <c r="K3910" s="5">
        <v>33</v>
      </c>
      <c r="L3910" s="5">
        <v>32</v>
      </c>
      <c r="M3910" s="5">
        <v>0</v>
      </c>
      <c r="N3910" s="5">
        <v>0</v>
      </c>
      <c r="O3910" s="6">
        <v>5.8441558441558445</v>
      </c>
      <c r="P3910" s="6">
        <v>4.8701298701298699</v>
      </c>
      <c r="Q3910" s="6">
        <v>7.7922077922077921</v>
      </c>
      <c r="R3910" s="6">
        <v>7.4675324675324672</v>
      </c>
      <c r="S3910" s="6">
        <v>11.038961038961039</v>
      </c>
      <c r="T3910" s="6">
        <v>10.714285714285714</v>
      </c>
      <c r="U3910" s="6">
        <v>10.38961038961039</v>
      </c>
      <c r="V3910" s="6">
        <v>0</v>
      </c>
      <c r="W3910" s="6">
        <v>0</v>
      </c>
      <c r="X3910" s="5">
        <v>65</v>
      </c>
      <c r="Y3910" s="5">
        <v>53</v>
      </c>
      <c r="Z3910" s="5">
        <v>2</v>
      </c>
      <c r="AA3910" s="5">
        <v>0</v>
      </c>
      <c r="AB3910" s="5">
        <v>0</v>
      </c>
      <c r="AC3910" s="5">
        <v>0</v>
      </c>
      <c r="AD3910" s="5">
        <v>65</v>
      </c>
      <c r="AE3910" s="5">
        <v>53</v>
      </c>
      <c r="AF3910" s="5">
        <v>2</v>
      </c>
      <c r="AG3910" s="6">
        <v>3.7735849056603774</v>
      </c>
      <c r="AH3910" s="6">
        <v>81.538461538461533</v>
      </c>
      <c r="AI3910" s="6"/>
      <c r="AJ3910" s="6"/>
    </row>
    <row r="3911" spans="1:36" hidden="1" x14ac:dyDescent="0.2">
      <c r="A3911" s="1" t="str">
        <f t="shared" si="61"/>
        <v>Newark and SherwoodMixed Other</v>
      </c>
      <c r="B3911" s="3" t="s">
        <v>447</v>
      </c>
      <c r="C3911" s="3" t="s">
        <v>448</v>
      </c>
      <c r="D3911" s="3" t="s">
        <v>709</v>
      </c>
      <c r="E3911" s="5">
        <v>228</v>
      </c>
      <c r="F3911" s="5">
        <v>8</v>
      </c>
      <c r="G3911" s="5">
        <v>5</v>
      </c>
      <c r="H3911" s="5">
        <v>9</v>
      </c>
      <c r="I3911" s="5">
        <v>10</v>
      </c>
      <c r="J3911" s="5">
        <v>37</v>
      </c>
      <c r="K3911" s="5">
        <v>14</v>
      </c>
      <c r="L3911" s="5">
        <v>29</v>
      </c>
      <c r="M3911" s="5">
        <v>0</v>
      </c>
      <c r="N3911" s="5">
        <v>0</v>
      </c>
      <c r="O3911" s="6">
        <v>3.5087719298245612</v>
      </c>
      <c r="P3911" s="6">
        <v>2.192982456140351</v>
      </c>
      <c r="Q3911" s="6">
        <v>3.9473684210526314</v>
      </c>
      <c r="R3911" s="6">
        <v>4.3859649122807021</v>
      </c>
      <c r="S3911" s="6">
        <v>16.228070175438596</v>
      </c>
      <c r="T3911" s="6">
        <v>6.1403508771929829</v>
      </c>
      <c r="U3911" s="6">
        <v>12.719298245614034</v>
      </c>
      <c r="V3911" s="6">
        <v>0</v>
      </c>
      <c r="W3911" s="6">
        <v>0</v>
      </c>
      <c r="X3911" s="5">
        <v>59</v>
      </c>
      <c r="Y3911" s="5">
        <v>45</v>
      </c>
      <c r="Z3911" s="5">
        <v>2</v>
      </c>
      <c r="AA3911" s="5">
        <v>0</v>
      </c>
      <c r="AB3911" s="5">
        <v>0</v>
      </c>
      <c r="AC3911" s="5">
        <v>0</v>
      </c>
      <c r="AD3911" s="5">
        <v>59</v>
      </c>
      <c r="AE3911" s="5">
        <v>45</v>
      </c>
      <c r="AF3911" s="5">
        <v>2</v>
      </c>
      <c r="AG3911" s="6">
        <v>4.4444444444444446</v>
      </c>
      <c r="AH3911" s="6">
        <v>76.271186440677965</v>
      </c>
      <c r="AI3911" s="6"/>
      <c r="AJ3911" s="6"/>
    </row>
    <row r="3912" spans="1:36" hidden="1" x14ac:dyDescent="0.2">
      <c r="A3912" s="1" t="str">
        <f t="shared" si="61"/>
        <v>Newark and SherwoodIndian</v>
      </c>
      <c r="B3912" s="3" t="s">
        <v>447</v>
      </c>
      <c r="C3912" s="3" t="s">
        <v>448</v>
      </c>
      <c r="D3912" s="3" t="s">
        <v>710</v>
      </c>
      <c r="E3912" s="5">
        <v>366</v>
      </c>
      <c r="F3912" s="5">
        <v>31</v>
      </c>
      <c r="G3912" s="5">
        <v>26</v>
      </c>
      <c r="H3912" s="5">
        <v>34</v>
      </c>
      <c r="I3912" s="5">
        <v>39</v>
      </c>
      <c r="J3912" s="5">
        <v>77</v>
      </c>
      <c r="K3912" s="5">
        <v>17</v>
      </c>
      <c r="L3912" s="5">
        <v>43</v>
      </c>
      <c r="M3912" s="5">
        <v>0</v>
      </c>
      <c r="N3912" s="5">
        <v>0</v>
      </c>
      <c r="O3912" s="6">
        <v>8.4699453551912569</v>
      </c>
      <c r="P3912" s="6">
        <v>7.1038251366120218</v>
      </c>
      <c r="Q3912" s="6">
        <v>9.2896174863387984</v>
      </c>
      <c r="R3912" s="6">
        <v>10.655737704918034</v>
      </c>
      <c r="S3912" s="6">
        <v>21.038251366120218</v>
      </c>
      <c r="T3912" s="6">
        <v>4.6448087431693992</v>
      </c>
      <c r="U3912" s="6">
        <v>11.748633879781421</v>
      </c>
      <c r="V3912" s="6">
        <v>0</v>
      </c>
      <c r="W3912" s="6">
        <v>0</v>
      </c>
      <c r="X3912" s="5">
        <v>187</v>
      </c>
      <c r="Y3912" s="5">
        <v>173</v>
      </c>
      <c r="Z3912" s="5">
        <v>7</v>
      </c>
      <c r="AA3912" s="5">
        <v>0</v>
      </c>
      <c r="AB3912" s="5">
        <v>0</v>
      </c>
      <c r="AC3912" s="5">
        <v>0</v>
      </c>
      <c r="AD3912" s="5">
        <v>187</v>
      </c>
      <c r="AE3912" s="5">
        <v>173</v>
      </c>
      <c r="AF3912" s="5">
        <v>7</v>
      </c>
      <c r="AG3912" s="6">
        <v>4.0462427745664744</v>
      </c>
      <c r="AH3912" s="6">
        <v>92.513368983957221</v>
      </c>
      <c r="AI3912" s="6"/>
      <c r="AJ3912" s="6"/>
    </row>
    <row r="3913" spans="1:36" hidden="1" x14ac:dyDescent="0.2">
      <c r="A3913" s="1" t="str">
        <f t="shared" si="61"/>
        <v>Newark and SherwoodPakistani</v>
      </c>
      <c r="B3913" s="3" t="s">
        <v>447</v>
      </c>
      <c r="C3913" s="3" t="s">
        <v>448</v>
      </c>
      <c r="D3913" s="3" t="s">
        <v>711</v>
      </c>
      <c r="E3913" s="5">
        <v>145</v>
      </c>
      <c r="F3913" s="5">
        <v>1</v>
      </c>
      <c r="G3913" s="5">
        <v>1</v>
      </c>
      <c r="H3913" s="5">
        <v>10</v>
      </c>
      <c r="I3913" s="5">
        <v>1</v>
      </c>
      <c r="J3913" s="5">
        <v>11</v>
      </c>
      <c r="K3913" s="5">
        <v>5</v>
      </c>
      <c r="L3913" s="5">
        <v>4</v>
      </c>
      <c r="M3913" s="5">
        <v>0</v>
      </c>
      <c r="N3913" s="5">
        <v>0</v>
      </c>
      <c r="O3913" s="6">
        <v>0.68965517241379315</v>
      </c>
      <c r="P3913" s="6">
        <v>0.68965517241379315</v>
      </c>
      <c r="Q3913" s="6">
        <v>6.8965517241379306</v>
      </c>
      <c r="R3913" s="6">
        <v>0.68965517241379315</v>
      </c>
      <c r="S3913" s="6">
        <v>7.5862068965517242</v>
      </c>
      <c r="T3913" s="6">
        <v>3.4482758620689653</v>
      </c>
      <c r="U3913" s="6">
        <v>2.7586206896551726</v>
      </c>
      <c r="V3913" s="6">
        <v>0</v>
      </c>
      <c r="W3913" s="6">
        <v>0</v>
      </c>
      <c r="X3913" s="5">
        <v>78</v>
      </c>
      <c r="Y3913" s="5">
        <v>59</v>
      </c>
      <c r="Z3913" s="5">
        <v>4</v>
      </c>
      <c r="AA3913" s="5">
        <v>0</v>
      </c>
      <c r="AB3913" s="5">
        <v>0</v>
      </c>
      <c r="AC3913" s="5">
        <v>0</v>
      </c>
      <c r="AD3913" s="5">
        <v>78</v>
      </c>
      <c r="AE3913" s="5">
        <v>59</v>
      </c>
      <c r="AF3913" s="5">
        <v>4</v>
      </c>
      <c r="AG3913" s="6">
        <v>6.7796610169491522</v>
      </c>
      <c r="AH3913" s="6">
        <v>75.641025641025635</v>
      </c>
      <c r="AI3913" s="6"/>
      <c r="AJ3913" s="6"/>
    </row>
    <row r="3914" spans="1:36" hidden="1" x14ac:dyDescent="0.2">
      <c r="A3914" s="1" t="str">
        <f t="shared" si="61"/>
        <v>Newark and SherwoodBangladeshi</v>
      </c>
      <c r="B3914" s="3" t="s">
        <v>447</v>
      </c>
      <c r="C3914" s="3" t="s">
        <v>448</v>
      </c>
      <c r="D3914" s="3" t="s">
        <v>712</v>
      </c>
      <c r="E3914" s="5">
        <v>73</v>
      </c>
      <c r="F3914" s="5">
        <v>6</v>
      </c>
      <c r="G3914" s="5">
        <v>4</v>
      </c>
      <c r="H3914" s="5">
        <v>6</v>
      </c>
      <c r="I3914" s="5">
        <v>10</v>
      </c>
      <c r="J3914" s="5">
        <v>11</v>
      </c>
      <c r="K3914" s="5">
        <v>4</v>
      </c>
      <c r="L3914" s="5">
        <v>20</v>
      </c>
      <c r="M3914" s="5">
        <v>0</v>
      </c>
      <c r="N3914" s="5">
        <v>0</v>
      </c>
      <c r="O3914" s="6">
        <v>8.2191780821917817</v>
      </c>
      <c r="P3914" s="6">
        <v>5.4794520547945202</v>
      </c>
      <c r="Q3914" s="6">
        <v>8.2191780821917817</v>
      </c>
      <c r="R3914" s="6">
        <v>13.698630136986301</v>
      </c>
      <c r="S3914" s="6">
        <v>15.068493150684931</v>
      </c>
      <c r="T3914" s="6">
        <v>5.4794520547945202</v>
      </c>
      <c r="U3914" s="6">
        <v>27.397260273972602</v>
      </c>
      <c r="V3914" s="6">
        <v>0</v>
      </c>
      <c r="W3914" s="6">
        <v>0</v>
      </c>
      <c r="X3914" s="5">
        <v>38</v>
      </c>
      <c r="Y3914" s="5">
        <v>23</v>
      </c>
      <c r="Z3914" s="5">
        <v>2</v>
      </c>
      <c r="AA3914" s="5">
        <v>0</v>
      </c>
      <c r="AB3914" s="5">
        <v>0</v>
      </c>
      <c r="AC3914" s="5">
        <v>0</v>
      </c>
      <c r="AD3914" s="5">
        <v>38</v>
      </c>
      <c r="AE3914" s="5">
        <v>23</v>
      </c>
      <c r="AF3914" s="5">
        <v>2</v>
      </c>
      <c r="AG3914" s="6">
        <v>8.695652173913043</v>
      </c>
      <c r="AH3914" s="6">
        <v>60.526315789473685</v>
      </c>
      <c r="AI3914" s="6"/>
      <c r="AJ3914" s="6"/>
    </row>
    <row r="3915" spans="1:36" hidden="1" x14ac:dyDescent="0.2">
      <c r="A3915" s="1" t="str">
        <f t="shared" si="61"/>
        <v>Newark and SherwoodChinese</v>
      </c>
      <c r="B3915" s="3" t="s">
        <v>447</v>
      </c>
      <c r="C3915" s="3" t="s">
        <v>448</v>
      </c>
      <c r="D3915" s="3" t="s">
        <v>713</v>
      </c>
      <c r="E3915" s="5">
        <v>220</v>
      </c>
      <c r="F3915" s="5">
        <v>17</v>
      </c>
      <c r="G3915" s="5">
        <v>14</v>
      </c>
      <c r="H3915" s="5">
        <v>17</v>
      </c>
      <c r="I3915" s="5">
        <v>20</v>
      </c>
      <c r="J3915" s="5">
        <v>54</v>
      </c>
      <c r="K3915" s="5">
        <v>11</v>
      </c>
      <c r="L3915" s="5">
        <v>58</v>
      </c>
      <c r="M3915" s="5">
        <v>0</v>
      </c>
      <c r="N3915" s="5">
        <v>0</v>
      </c>
      <c r="O3915" s="6">
        <v>7.7272727272727275</v>
      </c>
      <c r="P3915" s="6">
        <v>6.3636363636363633</v>
      </c>
      <c r="Q3915" s="6">
        <v>7.7272727272727275</v>
      </c>
      <c r="R3915" s="6">
        <v>9.0909090909090917</v>
      </c>
      <c r="S3915" s="6">
        <v>24.545454545454547</v>
      </c>
      <c r="T3915" s="6">
        <v>5</v>
      </c>
      <c r="U3915" s="6">
        <v>26.363636363636363</v>
      </c>
      <c r="V3915" s="6">
        <v>0</v>
      </c>
      <c r="W3915" s="6">
        <v>0</v>
      </c>
      <c r="X3915" s="5">
        <v>103</v>
      </c>
      <c r="Y3915" s="5">
        <v>90</v>
      </c>
      <c r="Z3915" s="5">
        <v>8</v>
      </c>
      <c r="AA3915" s="5">
        <v>0</v>
      </c>
      <c r="AB3915" s="5">
        <v>0</v>
      </c>
      <c r="AC3915" s="5">
        <v>0</v>
      </c>
      <c r="AD3915" s="5">
        <v>103</v>
      </c>
      <c r="AE3915" s="5">
        <v>90</v>
      </c>
      <c r="AF3915" s="5">
        <v>8</v>
      </c>
      <c r="AG3915" s="6">
        <v>8.8888888888888893</v>
      </c>
      <c r="AH3915" s="6">
        <v>87.378640776699029</v>
      </c>
      <c r="AI3915" s="6"/>
      <c r="AJ3915" s="6"/>
    </row>
    <row r="3916" spans="1:36" hidden="1" x14ac:dyDescent="0.2">
      <c r="A3916" s="1" t="str">
        <f t="shared" si="61"/>
        <v>Newark and SherwoodAsian Other</v>
      </c>
      <c r="B3916" s="3" t="s">
        <v>447</v>
      </c>
      <c r="C3916" s="3" t="s">
        <v>448</v>
      </c>
      <c r="D3916" s="3" t="s">
        <v>714</v>
      </c>
      <c r="E3916" s="5">
        <v>232</v>
      </c>
      <c r="F3916" s="5">
        <v>13</v>
      </c>
      <c r="G3916" s="5">
        <v>5</v>
      </c>
      <c r="H3916" s="5">
        <v>18</v>
      </c>
      <c r="I3916" s="5">
        <v>14</v>
      </c>
      <c r="J3916" s="5">
        <v>40</v>
      </c>
      <c r="K3916" s="5">
        <v>10</v>
      </c>
      <c r="L3916" s="5">
        <v>32</v>
      </c>
      <c r="M3916" s="5">
        <v>0</v>
      </c>
      <c r="N3916" s="5">
        <v>0</v>
      </c>
      <c r="O3916" s="6">
        <v>5.6034482758620694</v>
      </c>
      <c r="P3916" s="6">
        <v>2.1551724137931036</v>
      </c>
      <c r="Q3916" s="6">
        <v>7.7586206896551726</v>
      </c>
      <c r="R3916" s="6">
        <v>6.0344827586206895</v>
      </c>
      <c r="S3916" s="6">
        <v>17.241379310344829</v>
      </c>
      <c r="T3916" s="6">
        <v>4.3103448275862073</v>
      </c>
      <c r="U3916" s="6">
        <v>13.793103448275861</v>
      </c>
      <c r="V3916" s="6">
        <v>0</v>
      </c>
      <c r="W3916" s="6">
        <v>0</v>
      </c>
      <c r="X3916" s="5">
        <v>121</v>
      </c>
      <c r="Y3916" s="5">
        <v>91</v>
      </c>
      <c r="Z3916" s="5">
        <v>6</v>
      </c>
      <c r="AA3916" s="5">
        <v>0</v>
      </c>
      <c r="AB3916" s="5">
        <v>0</v>
      </c>
      <c r="AC3916" s="5">
        <v>0</v>
      </c>
      <c r="AD3916" s="5">
        <v>121</v>
      </c>
      <c r="AE3916" s="5">
        <v>91</v>
      </c>
      <c r="AF3916" s="5">
        <v>6</v>
      </c>
      <c r="AG3916" s="6">
        <v>6.5934065934065931</v>
      </c>
      <c r="AH3916" s="6">
        <v>75.206611570247929</v>
      </c>
      <c r="AI3916" s="6"/>
      <c r="AJ3916" s="6"/>
    </row>
    <row r="3917" spans="1:36" hidden="1" x14ac:dyDescent="0.2">
      <c r="A3917" s="1" t="str">
        <f t="shared" si="61"/>
        <v>Newark and SherwoodBlack African</v>
      </c>
      <c r="B3917" s="3" t="s">
        <v>447</v>
      </c>
      <c r="C3917" s="3" t="s">
        <v>448</v>
      </c>
      <c r="D3917" s="3" t="s">
        <v>715</v>
      </c>
      <c r="E3917" s="5">
        <v>166</v>
      </c>
      <c r="F3917" s="5">
        <v>10</v>
      </c>
      <c r="G3917" s="5">
        <v>10</v>
      </c>
      <c r="H3917" s="5">
        <v>11</v>
      </c>
      <c r="I3917" s="5">
        <v>18</v>
      </c>
      <c r="J3917" s="5">
        <v>22</v>
      </c>
      <c r="K3917" s="5">
        <v>2</v>
      </c>
      <c r="L3917" s="5">
        <v>18</v>
      </c>
      <c r="M3917" s="5">
        <v>0</v>
      </c>
      <c r="N3917" s="5">
        <v>0</v>
      </c>
      <c r="O3917" s="6">
        <v>6.024096385542169</v>
      </c>
      <c r="P3917" s="6">
        <v>6.024096385542169</v>
      </c>
      <c r="Q3917" s="6">
        <v>6.6265060240963853</v>
      </c>
      <c r="R3917" s="6">
        <v>10.843373493975903</v>
      </c>
      <c r="S3917" s="6">
        <v>13.253012048192771</v>
      </c>
      <c r="T3917" s="6">
        <v>1.2048192771084338</v>
      </c>
      <c r="U3917" s="6">
        <v>10.843373493975903</v>
      </c>
      <c r="V3917" s="6">
        <v>0</v>
      </c>
      <c r="W3917" s="6">
        <v>0</v>
      </c>
      <c r="X3917" s="5">
        <v>80</v>
      </c>
      <c r="Y3917" s="5">
        <v>66</v>
      </c>
      <c r="Z3917" s="5">
        <v>2</v>
      </c>
      <c r="AA3917" s="5">
        <v>0</v>
      </c>
      <c r="AB3917" s="5">
        <v>0</v>
      </c>
      <c r="AC3917" s="5">
        <v>0</v>
      </c>
      <c r="AD3917" s="5">
        <v>80</v>
      </c>
      <c r="AE3917" s="5">
        <v>66</v>
      </c>
      <c r="AF3917" s="5">
        <v>2</v>
      </c>
      <c r="AG3917" s="6">
        <v>3.0303030303030303</v>
      </c>
      <c r="AH3917" s="6">
        <v>82.5</v>
      </c>
      <c r="AI3917" s="6"/>
      <c r="AJ3917" s="6"/>
    </row>
    <row r="3918" spans="1:36" hidden="1" x14ac:dyDescent="0.2">
      <c r="A3918" s="1" t="str">
        <f t="shared" si="61"/>
        <v>Newark and SherwoodBlack Caribbean</v>
      </c>
      <c r="B3918" s="3" t="s">
        <v>447</v>
      </c>
      <c r="C3918" s="3" t="s">
        <v>448</v>
      </c>
      <c r="D3918" s="3" t="s">
        <v>716</v>
      </c>
      <c r="E3918" s="5">
        <v>270</v>
      </c>
      <c r="F3918" s="5">
        <v>3</v>
      </c>
      <c r="G3918" s="5">
        <v>4</v>
      </c>
      <c r="H3918" s="5">
        <v>7</v>
      </c>
      <c r="I3918" s="5">
        <v>5</v>
      </c>
      <c r="J3918" s="5">
        <v>28</v>
      </c>
      <c r="K3918" s="5">
        <v>12</v>
      </c>
      <c r="L3918" s="5">
        <v>26</v>
      </c>
      <c r="M3918" s="5">
        <v>0</v>
      </c>
      <c r="N3918" s="5">
        <v>0</v>
      </c>
      <c r="O3918" s="6">
        <v>1.1111111111111112</v>
      </c>
      <c r="P3918" s="6">
        <v>1.4814814814814814</v>
      </c>
      <c r="Q3918" s="6">
        <v>2.5925925925925926</v>
      </c>
      <c r="R3918" s="6">
        <v>1.8518518518518519</v>
      </c>
      <c r="S3918" s="6">
        <v>10.37037037037037</v>
      </c>
      <c r="T3918" s="6">
        <v>4.4444444444444446</v>
      </c>
      <c r="U3918" s="6">
        <v>9.6296296296296298</v>
      </c>
      <c r="V3918" s="6">
        <v>0</v>
      </c>
      <c r="W3918" s="6">
        <v>0</v>
      </c>
      <c r="X3918" s="5">
        <v>161</v>
      </c>
      <c r="Y3918" s="5">
        <v>126</v>
      </c>
      <c r="Z3918" s="5">
        <v>7</v>
      </c>
      <c r="AA3918" s="5">
        <v>0</v>
      </c>
      <c r="AB3918" s="5">
        <v>0</v>
      </c>
      <c r="AC3918" s="5">
        <v>0</v>
      </c>
      <c r="AD3918" s="5">
        <v>161</v>
      </c>
      <c r="AE3918" s="5">
        <v>126</v>
      </c>
      <c r="AF3918" s="5">
        <v>7</v>
      </c>
      <c r="AG3918" s="6">
        <v>5.5555555555555554</v>
      </c>
      <c r="AH3918" s="6">
        <v>78.260869565217391</v>
      </c>
      <c r="AI3918" s="6"/>
      <c r="AJ3918" s="6"/>
    </row>
    <row r="3919" spans="1:36" hidden="1" x14ac:dyDescent="0.2">
      <c r="A3919" s="1" t="str">
        <f t="shared" si="61"/>
        <v>Newark and SherwoodBlack Other</v>
      </c>
      <c r="B3919" s="3" t="s">
        <v>447</v>
      </c>
      <c r="C3919" s="3" t="s">
        <v>448</v>
      </c>
      <c r="D3919" s="3" t="s">
        <v>717</v>
      </c>
      <c r="E3919" s="5">
        <v>63</v>
      </c>
      <c r="F3919" s="5">
        <v>9</v>
      </c>
      <c r="G3919" s="5">
        <v>0</v>
      </c>
      <c r="H3919" s="5">
        <v>10</v>
      </c>
      <c r="I3919" s="5">
        <v>9</v>
      </c>
      <c r="J3919" s="5">
        <v>2</v>
      </c>
      <c r="K3919" s="5">
        <v>0</v>
      </c>
      <c r="L3919" s="5">
        <v>12</v>
      </c>
      <c r="M3919" s="5">
        <v>0</v>
      </c>
      <c r="N3919" s="5">
        <v>0</v>
      </c>
      <c r="O3919" s="6">
        <v>14.285714285714286</v>
      </c>
      <c r="P3919" s="6">
        <v>0</v>
      </c>
      <c r="Q3919" s="6">
        <v>15.873015873015873</v>
      </c>
      <c r="R3919" s="6">
        <v>14.285714285714286</v>
      </c>
      <c r="S3919" s="6">
        <v>3.1746031746031744</v>
      </c>
      <c r="T3919" s="6">
        <v>0</v>
      </c>
      <c r="U3919" s="6">
        <v>19.047619047619047</v>
      </c>
      <c r="V3919" s="6">
        <v>0</v>
      </c>
      <c r="W3919" s="6">
        <v>0</v>
      </c>
      <c r="X3919" s="5">
        <v>35</v>
      </c>
      <c r="Y3919" s="5">
        <v>26</v>
      </c>
      <c r="Z3919" s="5">
        <v>3</v>
      </c>
      <c r="AA3919" s="5">
        <v>0</v>
      </c>
      <c r="AB3919" s="5">
        <v>0</v>
      </c>
      <c r="AC3919" s="5">
        <v>0</v>
      </c>
      <c r="AD3919" s="5">
        <v>35</v>
      </c>
      <c r="AE3919" s="5">
        <v>26</v>
      </c>
      <c r="AF3919" s="5">
        <v>3</v>
      </c>
      <c r="AG3919" s="6">
        <v>11.538461538461538</v>
      </c>
      <c r="AH3919" s="6">
        <v>74.285714285714292</v>
      </c>
      <c r="AI3919" s="6"/>
      <c r="AJ3919" s="6"/>
    </row>
    <row r="3920" spans="1:36" hidden="1" x14ac:dyDescent="0.2">
      <c r="A3920" s="1" t="str">
        <f t="shared" si="61"/>
        <v>Newark and SherwoodArab</v>
      </c>
      <c r="B3920" s="3" t="s">
        <v>447</v>
      </c>
      <c r="C3920" s="3" t="s">
        <v>448</v>
      </c>
      <c r="D3920" s="3" t="s">
        <v>699</v>
      </c>
      <c r="E3920" s="5">
        <v>39</v>
      </c>
      <c r="F3920" s="5">
        <v>0</v>
      </c>
      <c r="G3920" s="5">
        <v>0</v>
      </c>
      <c r="H3920" s="5">
        <v>1</v>
      </c>
      <c r="I3920" s="5">
        <v>0</v>
      </c>
      <c r="J3920" s="5">
        <v>6</v>
      </c>
      <c r="K3920" s="5">
        <v>3</v>
      </c>
      <c r="L3920" s="5">
        <v>6</v>
      </c>
      <c r="M3920" s="5">
        <v>0</v>
      </c>
      <c r="N3920" s="5">
        <v>0</v>
      </c>
      <c r="O3920" s="6">
        <v>0</v>
      </c>
      <c r="P3920" s="6">
        <v>0</v>
      </c>
      <c r="Q3920" s="6">
        <v>2.5641025641025643</v>
      </c>
      <c r="R3920" s="6">
        <v>0</v>
      </c>
      <c r="S3920" s="6">
        <v>15.384615384615385</v>
      </c>
      <c r="T3920" s="6">
        <v>7.6923076923076925</v>
      </c>
      <c r="U3920" s="6">
        <v>15.384615384615385</v>
      </c>
      <c r="V3920" s="6">
        <v>0</v>
      </c>
      <c r="W3920" s="6">
        <v>0</v>
      </c>
      <c r="X3920" s="5">
        <v>17</v>
      </c>
      <c r="Y3920" s="5">
        <v>16</v>
      </c>
      <c r="Z3920" s="5">
        <v>0</v>
      </c>
      <c r="AA3920" s="5">
        <v>0</v>
      </c>
      <c r="AB3920" s="5">
        <v>0</v>
      </c>
      <c r="AC3920" s="5">
        <v>0</v>
      </c>
      <c r="AD3920" s="5">
        <v>17</v>
      </c>
      <c r="AE3920" s="5">
        <v>16</v>
      </c>
      <c r="AF3920" s="5">
        <v>0</v>
      </c>
      <c r="AG3920" s="6">
        <v>0</v>
      </c>
      <c r="AH3920" s="6">
        <v>94.117647058823536</v>
      </c>
      <c r="AI3920" s="3"/>
      <c r="AJ3920" s="3"/>
    </row>
    <row r="3921" spans="1:36" hidden="1" x14ac:dyDescent="0.2">
      <c r="A3921" s="1" t="str">
        <f t="shared" si="61"/>
        <v>Newark and SherwoodOther</v>
      </c>
      <c r="B3921" s="3" t="s">
        <v>447</v>
      </c>
      <c r="C3921" s="3" t="s">
        <v>448</v>
      </c>
      <c r="D3921" s="3" t="s">
        <v>718</v>
      </c>
      <c r="E3921" s="5">
        <v>125</v>
      </c>
      <c r="F3921" s="5">
        <v>12</v>
      </c>
      <c r="G3921" s="5">
        <v>11</v>
      </c>
      <c r="H3921" s="5">
        <v>12</v>
      </c>
      <c r="I3921" s="5">
        <v>12</v>
      </c>
      <c r="J3921" s="5">
        <v>33</v>
      </c>
      <c r="K3921" s="5">
        <v>3</v>
      </c>
      <c r="L3921" s="5">
        <v>18</v>
      </c>
      <c r="M3921" s="5">
        <v>0</v>
      </c>
      <c r="N3921" s="5">
        <v>0</v>
      </c>
      <c r="O3921" s="6">
        <v>9.6</v>
      </c>
      <c r="P3921" s="6">
        <v>8.8000000000000007</v>
      </c>
      <c r="Q3921" s="6">
        <v>9.6</v>
      </c>
      <c r="R3921" s="6">
        <v>9.6</v>
      </c>
      <c r="S3921" s="6">
        <v>26.4</v>
      </c>
      <c r="T3921" s="6">
        <v>2.4</v>
      </c>
      <c r="U3921" s="6">
        <v>14.4</v>
      </c>
      <c r="V3921" s="6">
        <v>0</v>
      </c>
      <c r="W3921" s="6">
        <v>0</v>
      </c>
      <c r="X3921" s="5">
        <v>66</v>
      </c>
      <c r="Y3921" s="5">
        <v>53</v>
      </c>
      <c r="Z3921" s="5">
        <v>0</v>
      </c>
      <c r="AA3921" s="5">
        <v>0</v>
      </c>
      <c r="AB3921" s="5">
        <v>0</v>
      </c>
      <c r="AC3921" s="5">
        <v>0</v>
      </c>
      <c r="AD3921" s="5">
        <v>66</v>
      </c>
      <c r="AE3921" s="5">
        <v>53</v>
      </c>
      <c r="AF3921" s="5">
        <v>0</v>
      </c>
      <c r="AG3921" s="6">
        <v>0</v>
      </c>
      <c r="AH3921" s="6">
        <v>80.303030303030297</v>
      </c>
      <c r="AI3921" s="6"/>
      <c r="AJ3921" s="6"/>
    </row>
    <row r="3922" spans="1:36" x14ac:dyDescent="0.2">
      <c r="A3922" s="1" t="str">
        <f t="shared" si="61"/>
        <v>Newcastle upon TyneAll people</v>
      </c>
      <c r="B3922" s="3" t="s">
        <v>599</v>
      </c>
      <c r="C3922" s="3" t="s">
        <v>600</v>
      </c>
      <c r="D3922" s="3" t="s">
        <v>700</v>
      </c>
      <c r="E3922" s="5">
        <v>280177</v>
      </c>
      <c r="F3922" s="5">
        <v>69341</v>
      </c>
      <c r="G3922" s="5">
        <v>69087</v>
      </c>
      <c r="H3922" s="5">
        <v>70347</v>
      </c>
      <c r="I3922" s="5">
        <v>118526</v>
      </c>
      <c r="J3922" s="5">
        <v>69010</v>
      </c>
      <c r="K3922" s="5">
        <v>1661</v>
      </c>
      <c r="L3922" s="5">
        <v>22868</v>
      </c>
      <c r="M3922" s="5">
        <v>1477</v>
      </c>
      <c r="N3922" s="5">
        <v>12400</v>
      </c>
      <c r="O3922" s="6">
        <v>24.748997954864247</v>
      </c>
      <c r="P3922" s="6">
        <v>24.658340977310772</v>
      </c>
      <c r="Q3922" s="6">
        <v>25.108056692733523</v>
      </c>
      <c r="R3922" s="6">
        <v>42.303972131902334</v>
      </c>
      <c r="S3922" s="6">
        <v>24.63085835025716</v>
      </c>
      <c r="T3922" s="6">
        <v>0.59283952644221327</v>
      </c>
      <c r="U3922" s="6">
        <v>8.1619833176884615</v>
      </c>
      <c r="V3922" s="6">
        <v>0.52716675530111323</v>
      </c>
      <c r="W3922" s="6">
        <v>4.4257737073350061</v>
      </c>
      <c r="X3922" s="5">
        <v>86984</v>
      </c>
      <c r="Y3922" s="5">
        <v>73009</v>
      </c>
      <c r="Z3922" s="5">
        <v>5895</v>
      </c>
      <c r="AA3922" s="5">
        <v>14332</v>
      </c>
      <c r="AB3922" s="5">
        <v>10589</v>
      </c>
      <c r="AC3922" s="5">
        <v>1593</v>
      </c>
      <c r="AD3922" s="5">
        <v>72652</v>
      </c>
      <c r="AE3922" s="5">
        <v>62420</v>
      </c>
      <c r="AF3922" s="5">
        <v>4302</v>
      </c>
      <c r="AG3922" s="6">
        <v>6.8920217878884973</v>
      </c>
      <c r="AH3922" s="6">
        <v>85.916423498320768</v>
      </c>
      <c r="AI3922" s="3">
        <v>15.043913495136463</v>
      </c>
      <c r="AJ3922" s="3">
        <v>73.883617080658667</v>
      </c>
    </row>
    <row r="3923" spans="1:36" hidden="1" x14ac:dyDescent="0.2">
      <c r="A3923" s="1" t="str">
        <f t="shared" si="61"/>
        <v>Newcastle upon TyneWhite British</v>
      </c>
      <c r="B3923" s="3" t="s">
        <v>599</v>
      </c>
      <c r="C3923" s="3" t="s">
        <v>600</v>
      </c>
      <c r="D3923" s="3" t="s">
        <v>701</v>
      </c>
      <c r="E3923" s="5">
        <v>229520</v>
      </c>
      <c r="F3923" s="5">
        <v>55656</v>
      </c>
      <c r="G3923" s="5">
        <v>54962</v>
      </c>
      <c r="H3923" s="5">
        <v>57530</v>
      </c>
      <c r="I3923" s="5">
        <v>97077</v>
      </c>
      <c r="J3923" s="5">
        <v>57286</v>
      </c>
      <c r="K3923" s="5">
        <v>1506</v>
      </c>
      <c r="L3923" s="5">
        <v>15587</v>
      </c>
      <c r="M3923" s="5">
        <v>1252</v>
      </c>
      <c r="N3923" s="5">
        <v>9636</v>
      </c>
      <c r="O3923" s="6">
        <v>24.24886720111537</v>
      </c>
      <c r="P3923" s="6">
        <v>23.946497037295224</v>
      </c>
      <c r="Q3923" s="6">
        <v>25.065353781805506</v>
      </c>
      <c r="R3923" s="6">
        <v>42.295660508888112</v>
      </c>
      <c r="S3923" s="6">
        <v>24.959044963401883</v>
      </c>
      <c r="T3923" s="6">
        <v>0.6561519693272917</v>
      </c>
      <c r="U3923" s="6">
        <v>6.7911293133495994</v>
      </c>
      <c r="V3923" s="6">
        <v>0.54548623213663294</v>
      </c>
      <c r="W3923" s="6">
        <v>4.198326943185779</v>
      </c>
      <c r="X3923" s="5">
        <v>69284</v>
      </c>
      <c r="Y3923" s="5">
        <v>58914</v>
      </c>
      <c r="Z3923" s="5">
        <v>4469</v>
      </c>
      <c r="AA3923" s="5">
        <v>10234</v>
      </c>
      <c r="AB3923" s="5">
        <v>7561</v>
      </c>
      <c r="AC3923" s="5">
        <v>1164</v>
      </c>
      <c r="AD3923" s="5">
        <v>59050</v>
      </c>
      <c r="AE3923" s="5">
        <v>51353</v>
      </c>
      <c r="AF3923" s="5">
        <v>3305</v>
      </c>
      <c r="AG3923" s="6">
        <v>6.4358460070492471</v>
      </c>
      <c r="AH3923" s="6">
        <v>86.965283657917013</v>
      </c>
      <c r="AI3923" s="3">
        <v>15.394789049067583</v>
      </c>
      <c r="AJ3923" s="3">
        <v>73.881180379128395</v>
      </c>
    </row>
    <row r="3924" spans="1:36" hidden="1" x14ac:dyDescent="0.2">
      <c r="A3924" s="1" t="str">
        <f t="shared" si="61"/>
        <v>Newcastle upon TyneMinorities - all other than White British</v>
      </c>
      <c r="B3924" s="3" t="s">
        <v>599</v>
      </c>
      <c r="C3924" s="3" t="s">
        <v>600</v>
      </c>
      <c r="D3924" s="3" t="s">
        <v>702</v>
      </c>
      <c r="E3924" s="5">
        <v>50657</v>
      </c>
      <c r="F3924" s="5">
        <v>13685</v>
      </c>
      <c r="G3924" s="5">
        <v>14125</v>
      </c>
      <c r="H3924" s="5">
        <v>12817</v>
      </c>
      <c r="I3924" s="5">
        <v>21449</v>
      </c>
      <c r="J3924" s="5">
        <v>11724</v>
      </c>
      <c r="K3924" s="5">
        <v>155</v>
      </c>
      <c r="L3924" s="5">
        <v>7281</v>
      </c>
      <c r="M3924" s="5">
        <v>225</v>
      </c>
      <c r="N3924" s="5">
        <v>2764</v>
      </c>
      <c r="O3924" s="6">
        <v>27.015022602996623</v>
      </c>
      <c r="P3924" s="6">
        <v>27.883609372840873</v>
      </c>
      <c r="Q3924" s="6">
        <v>25.301537793394793</v>
      </c>
      <c r="R3924" s="6">
        <v>42.341630969066465</v>
      </c>
      <c r="S3924" s="6">
        <v>23.14388929466806</v>
      </c>
      <c r="T3924" s="6">
        <v>0.30597943028604141</v>
      </c>
      <c r="U3924" s="6">
        <v>14.373136980081727</v>
      </c>
      <c r="V3924" s="6">
        <v>0.44416368912489884</v>
      </c>
      <c r="W3924" s="6">
        <v>5.4563041632943126</v>
      </c>
      <c r="X3924" s="5">
        <v>17700</v>
      </c>
      <c r="Y3924" s="5">
        <v>14095</v>
      </c>
      <c r="Z3924" s="5">
        <v>1426</v>
      </c>
      <c r="AA3924" s="5">
        <v>4098</v>
      </c>
      <c r="AB3924" s="5">
        <v>3028</v>
      </c>
      <c r="AC3924" s="5">
        <v>429</v>
      </c>
      <c r="AD3924" s="5">
        <v>13602</v>
      </c>
      <c r="AE3924" s="5">
        <v>11067</v>
      </c>
      <c r="AF3924" s="5">
        <v>997</v>
      </c>
      <c r="AG3924" s="6">
        <v>9.0087647962410777</v>
      </c>
      <c r="AH3924" s="6">
        <v>81.363034847816493</v>
      </c>
      <c r="AI3924" s="3">
        <v>14.16776750330251</v>
      </c>
      <c r="AJ3924" s="3">
        <v>73.889702293801861</v>
      </c>
    </row>
    <row r="3925" spans="1:36" hidden="1" x14ac:dyDescent="0.2">
      <c r="A3925" s="1" t="str">
        <f t="shared" si="61"/>
        <v>Newcastle upon TyneWhite Irish</v>
      </c>
      <c r="B3925" s="3" t="s">
        <v>599</v>
      </c>
      <c r="C3925" s="3" t="s">
        <v>600</v>
      </c>
      <c r="D3925" s="3" t="s">
        <v>703</v>
      </c>
      <c r="E3925" s="5">
        <v>1826</v>
      </c>
      <c r="F3925" s="5">
        <v>224</v>
      </c>
      <c r="G3925" s="5">
        <v>228</v>
      </c>
      <c r="H3925" s="5">
        <v>241</v>
      </c>
      <c r="I3925" s="5">
        <v>555</v>
      </c>
      <c r="J3925" s="5">
        <v>220</v>
      </c>
      <c r="K3925" s="5">
        <v>4</v>
      </c>
      <c r="L3925" s="5">
        <v>111</v>
      </c>
      <c r="M3925" s="5">
        <v>12</v>
      </c>
      <c r="N3925" s="5">
        <v>45</v>
      </c>
      <c r="O3925" s="6">
        <v>12.267250821467689</v>
      </c>
      <c r="P3925" s="6">
        <v>12.48630887185104</v>
      </c>
      <c r="Q3925" s="6">
        <v>13.198247535596932</v>
      </c>
      <c r="R3925" s="6">
        <v>30.394304490690033</v>
      </c>
      <c r="S3925" s="6">
        <v>12.048192771084338</v>
      </c>
      <c r="T3925" s="6">
        <v>0.21905805038335158</v>
      </c>
      <c r="U3925" s="6">
        <v>6.0788608981380063</v>
      </c>
      <c r="V3925" s="6">
        <v>0.65717415115005473</v>
      </c>
      <c r="W3925" s="6">
        <v>2.4644030668127055</v>
      </c>
      <c r="X3925" s="5">
        <v>564</v>
      </c>
      <c r="Y3925" s="5">
        <v>523</v>
      </c>
      <c r="Z3925" s="5">
        <v>21</v>
      </c>
      <c r="AA3925" s="5">
        <v>56</v>
      </c>
      <c r="AB3925" s="5">
        <v>44</v>
      </c>
      <c r="AC3925" s="5">
        <v>4</v>
      </c>
      <c r="AD3925" s="5">
        <v>508</v>
      </c>
      <c r="AE3925" s="5">
        <v>479</v>
      </c>
      <c r="AF3925" s="5">
        <v>17</v>
      </c>
      <c r="AG3925" s="6">
        <v>3.5490605427974948</v>
      </c>
      <c r="AH3925" s="6">
        <v>94.29133858267717</v>
      </c>
      <c r="AI3925" s="3">
        <v>9.0909090909090917</v>
      </c>
      <c r="AJ3925" s="3">
        <v>78.571428571428569</v>
      </c>
    </row>
    <row r="3926" spans="1:36" hidden="1" x14ac:dyDescent="0.2">
      <c r="A3926" s="1" t="str">
        <f t="shared" si="61"/>
        <v>Newcastle upon TyneWhite Gyspy or Irish Traveller</v>
      </c>
      <c r="B3926" s="3" t="s">
        <v>599</v>
      </c>
      <c r="C3926" s="3" t="s">
        <v>600</v>
      </c>
      <c r="D3926" s="3" t="s">
        <v>704</v>
      </c>
      <c r="E3926" s="5">
        <v>163</v>
      </c>
      <c r="F3926" s="5">
        <v>58</v>
      </c>
      <c r="G3926" s="5">
        <v>58</v>
      </c>
      <c r="H3926" s="5">
        <v>45</v>
      </c>
      <c r="I3926" s="5">
        <v>91</v>
      </c>
      <c r="J3926" s="5">
        <v>55</v>
      </c>
      <c r="K3926" s="5">
        <v>0</v>
      </c>
      <c r="L3926" s="5">
        <v>42</v>
      </c>
      <c r="M3926" s="5">
        <v>0</v>
      </c>
      <c r="N3926" s="5">
        <v>19</v>
      </c>
      <c r="O3926" s="6">
        <v>35.582822085889568</v>
      </c>
      <c r="P3926" s="6">
        <v>35.582822085889568</v>
      </c>
      <c r="Q3926" s="6">
        <v>27.607361963190183</v>
      </c>
      <c r="R3926" s="6">
        <v>55.828220858895705</v>
      </c>
      <c r="S3926" s="6">
        <v>33.742331288343557</v>
      </c>
      <c r="T3926" s="6">
        <v>0</v>
      </c>
      <c r="U3926" s="6">
        <v>25.766871165644172</v>
      </c>
      <c r="V3926" s="6">
        <v>0</v>
      </c>
      <c r="W3926" s="6">
        <v>11.656441717791411</v>
      </c>
      <c r="X3926" s="5">
        <v>58</v>
      </c>
      <c r="Y3926" s="5">
        <v>39</v>
      </c>
      <c r="Z3926" s="5">
        <v>10</v>
      </c>
      <c r="AA3926" s="5">
        <v>26</v>
      </c>
      <c r="AB3926" s="5">
        <v>17</v>
      </c>
      <c r="AC3926" s="5">
        <v>2</v>
      </c>
      <c r="AD3926" s="5">
        <v>32</v>
      </c>
      <c r="AE3926" s="5">
        <v>22</v>
      </c>
      <c r="AF3926" s="5">
        <v>8</v>
      </c>
      <c r="AG3926" s="6">
        <v>36.363636363636367</v>
      </c>
      <c r="AH3926" s="6">
        <v>68.75</v>
      </c>
      <c r="AI3926" s="3">
        <v>11.764705882352942</v>
      </c>
      <c r="AJ3926" s="3">
        <v>65.384615384615387</v>
      </c>
    </row>
    <row r="3927" spans="1:36" hidden="1" x14ac:dyDescent="0.2">
      <c r="A3927" s="1" t="str">
        <f t="shared" si="61"/>
        <v>Newcastle upon TyneWhite Other</v>
      </c>
      <c r="B3927" s="3" t="s">
        <v>599</v>
      </c>
      <c r="C3927" s="3" t="s">
        <v>600</v>
      </c>
      <c r="D3927" s="3" t="s">
        <v>705</v>
      </c>
      <c r="E3927" s="5">
        <v>8024</v>
      </c>
      <c r="F3927" s="5">
        <v>2309</v>
      </c>
      <c r="G3927" s="5">
        <v>2270</v>
      </c>
      <c r="H3927" s="5">
        <v>2198</v>
      </c>
      <c r="I3927" s="5">
        <v>3602</v>
      </c>
      <c r="J3927" s="5">
        <v>2138</v>
      </c>
      <c r="K3927" s="5">
        <v>22</v>
      </c>
      <c r="L3927" s="5">
        <v>1449</v>
      </c>
      <c r="M3927" s="5">
        <v>45</v>
      </c>
      <c r="N3927" s="5">
        <v>681</v>
      </c>
      <c r="O3927" s="6">
        <v>28.776171485543369</v>
      </c>
      <c r="P3927" s="6">
        <v>28.290129611166499</v>
      </c>
      <c r="Q3927" s="6">
        <v>27.392821535393818</v>
      </c>
      <c r="R3927" s="6">
        <v>44.890329012961118</v>
      </c>
      <c r="S3927" s="6">
        <v>26.64506480558325</v>
      </c>
      <c r="T3927" s="6">
        <v>0.2741774675972084</v>
      </c>
      <c r="U3927" s="6">
        <v>18.058325024925225</v>
      </c>
      <c r="V3927" s="6">
        <v>0.56081754735792622</v>
      </c>
      <c r="W3927" s="6">
        <v>8.4870388833499497</v>
      </c>
      <c r="X3927" s="5">
        <v>3613</v>
      </c>
      <c r="Y3927" s="5">
        <v>3160</v>
      </c>
      <c r="Z3927" s="5">
        <v>228</v>
      </c>
      <c r="AA3927" s="5">
        <v>730</v>
      </c>
      <c r="AB3927" s="5">
        <v>587</v>
      </c>
      <c r="AC3927" s="5">
        <v>55</v>
      </c>
      <c r="AD3927" s="5">
        <v>2883</v>
      </c>
      <c r="AE3927" s="5">
        <v>2573</v>
      </c>
      <c r="AF3927" s="5">
        <v>173</v>
      </c>
      <c r="AG3927" s="6">
        <v>6.7236688690244852</v>
      </c>
      <c r="AH3927" s="6">
        <v>89.247311827956992</v>
      </c>
      <c r="AI3927" s="3">
        <v>9.369676320272573</v>
      </c>
      <c r="AJ3927" s="3">
        <v>80.410958904109592</v>
      </c>
    </row>
    <row r="3928" spans="1:36" hidden="1" x14ac:dyDescent="0.2">
      <c r="A3928" s="1" t="str">
        <f t="shared" si="61"/>
        <v>Newcastle upon TyneMixed White and Black Caribbean</v>
      </c>
      <c r="B3928" s="3" t="s">
        <v>599</v>
      </c>
      <c r="C3928" s="3" t="s">
        <v>600</v>
      </c>
      <c r="D3928" s="3" t="s">
        <v>706</v>
      </c>
      <c r="E3928" s="5">
        <v>830</v>
      </c>
      <c r="F3928" s="5">
        <v>253</v>
      </c>
      <c r="G3928" s="5">
        <v>257</v>
      </c>
      <c r="H3928" s="5">
        <v>246</v>
      </c>
      <c r="I3928" s="5">
        <v>406</v>
      </c>
      <c r="J3928" s="5">
        <v>242</v>
      </c>
      <c r="K3928" s="5">
        <v>5</v>
      </c>
      <c r="L3928" s="5">
        <v>105</v>
      </c>
      <c r="M3928" s="5">
        <v>0</v>
      </c>
      <c r="N3928" s="5">
        <v>49</v>
      </c>
      <c r="O3928" s="6">
        <v>30.481927710843372</v>
      </c>
      <c r="P3928" s="6">
        <v>30.963855421686748</v>
      </c>
      <c r="Q3928" s="6">
        <v>29.638554216867469</v>
      </c>
      <c r="R3928" s="6">
        <v>48.915662650602407</v>
      </c>
      <c r="S3928" s="6">
        <v>29.156626506024097</v>
      </c>
      <c r="T3928" s="6">
        <v>0.60240963855421692</v>
      </c>
      <c r="U3928" s="6">
        <v>12.650602409638553</v>
      </c>
      <c r="V3928" s="6">
        <v>0</v>
      </c>
      <c r="W3928" s="6">
        <v>5.903614457831325</v>
      </c>
      <c r="X3928" s="5">
        <v>257</v>
      </c>
      <c r="Y3928" s="5">
        <v>192</v>
      </c>
      <c r="Z3928" s="5">
        <v>24</v>
      </c>
      <c r="AA3928" s="5">
        <v>49</v>
      </c>
      <c r="AB3928" s="5">
        <v>33</v>
      </c>
      <c r="AC3928" s="5">
        <v>9</v>
      </c>
      <c r="AD3928" s="5">
        <v>208</v>
      </c>
      <c r="AE3928" s="5">
        <v>159</v>
      </c>
      <c r="AF3928" s="5">
        <v>15</v>
      </c>
      <c r="AG3928" s="6">
        <v>9.433962264150944</v>
      </c>
      <c r="AH3928" s="6">
        <v>76.442307692307693</v>
      </c>
      <c r="AI3928" s="3">
        <v>27.272727272727273</v>
      </c>
      <c r="AJ3928" s="3">
        <v>67.34693877551021</v>
      </c>
    </row>
    <row r="3929" spans="1:36" hidden="1" x14ac:dyDescent="0.2">
      <c r="A3929" s="1" t="str">
        <f t="shared" si="61"/>
        <v>Newcastle upon TyneMixed White and Black African</v>
      </c>
      <c r="B3929" s="3" t="s">
        <v>599</v>
      </c>
      <c r="C3929" s="3" t="s">
        <v>600</v>
      </c>
      <c r="D3929" s="3" t="s">
        <v>707</v>
      </c>
      <c r="E3929" s="5">
        <v>859</v>
      </c>
      <c r="F3929" s="5">
        <v>367</v>
      </c>
      <c r="G3929" s="5">
        <v>376</v>
      </c>
      <c r="H3929" s="5">
        <v>344</v>
      </c>
      <c r="I3929" s="5">
        <v>503</v>
      </c>
      <c r="J3929" s="5">
        <v>351</v>
      </c>
      <c r="K3929" s="5">
        <v>0</v>
      </c>
      <c r="L3929" s="5">
        <v>119</v>
      </c>
      <c r="M3929" s="5">
        <v>0</v>
      </c>
      <c r="N3929" s="5">
        <v>72</v>
      </c>
      <c r="O3929" s="6">
        <v>42.724097788125725</v>
      </c>
      <c r="P3929" s="6">
        <v>43.771827706635619</v>
      </c>
      <c r="Q3929" s="6">
        <v>40.046565774155994</v>
      </c>
      <c r="R3929" s="6">
        <v>58.556461001164145</v>
      </c>
      <c r="S3929" s="6">
        <v>40.861466821885912</v>
      </c>
      <c r="T3929" s="6">
        <v>0</v>
      </c>
      <c r="U3929" s="6">
        <v>13.853317811408616</v>
      </c>
      <c r="V3929" s="6">
        <v>0</v>
      </c>
      <c r="W3929" s="6">
        <v>8.3818393480791613</v>
      </c>
      <c r="X3929" s="5">
        <v>246</v>
      </c>
      <c r="Y3929" s="5">
        <v>200</v>
      </c>
      <c r="Z3929" s="5">
        <v>40</v>
      </c>
      <c r="AA3929" s="5">
        <v>61</v>
      </c>
      <c r="AB3929" s="5">
        <v>45</v>
      </c>
      <c r="AC3929" s="5">
        <v>10</v>
      </c>
      <c r="AD3929" s="5">
        <v>185</v>
      </c>
      <c r="AE3929" s="5">
        <v>155</v>
      </c>
      <c r="AF3929" s="5">
        <v>30</v>
      </c>
      <c r="AG3929" s="6">
        <v>19.35483870967742</v>
      </c>
      <c r="AH3929" s="6">
        <v>83.78378378378379</v>
      </c>
      <c r="AI3929" s="3">
        <v>22.222222222222221</v>
      </c>
      <c r="AJ3929" s="3">
        <v>73.770491803278688</v>
      </c>
    </row>
    <row r="3930" spans="1:36" hidden="1" x14ac:dyDescent="0.2">
      <c r="A3930" s="1" t="str">
        <f t="shared" si="61"/>
        <v>Newcastle upon TyneMixed White and Asian</v>
      </c>
      <c r="B3930" s="3" t="s">
        <v>599</v>
      </c>
      <c r="C3930" s="3" t="s">
        <v>600</v>
      </c>
      <c r="D3930" s="3" t="s">
        <v>708</v>
      </c>
      <c r="E3930" s="5">
        <v>1609</v>
      </c>
      <c r="F3930" s="5">
        <v>336</v>
      </c>
      <c r="G3930" s="5">
        <v>339</v>
      </c>
      <c r="H3930" s="5">
        <v>302</v>
      </c>
      <c r="I3930" s="5">
        <v>587</v>
      </c>
      <c r="J3930" s="5">
        <v>292</v>
      </c>
      <c r="K3930" s="5">
        <v>7</v>
      </c>
      <c r="L3930" s="5">
        <v>164</v>
      </c>
      <c r="M3930" s="5">
        <v>4</v>
      </c>
      <c r="N3930" s="5">
        <v>52</v>
      </c>
      <c r="O3930" s="6">
        <v>20.882535736482286</v>
      </c>
      <c r="P3930" s="6">
        <v>21.068986948415166</v>
      </c>
      <c r="Q3930" s="6">
        <v>18.769422001243008</v>
      </c>
      <c r="R3930" s="6">
        <v>36.482287134866375</v>
      </c>
      <c r="S3930" s="6">
        <v>18.147917961466749</v>
      </c>
      <c r="T3930" s="6">
        <v>0.43505282784338101</v>
      </c>
      <c r="U3930" s="6">
        <v>10.192666252330641</v>
      </c>
      <c r="V3930" s="6">
        <v>0.24860161591050342</v>
      </c>
      <c r="W3930" s="6">
        <v>3.2318210068365443</v>
      </c>
      <c r="X3930" s="5">
        <v>393</v>
      </c>
      <c r="Y3930" s="5">
        <v>334</v>
      </c>
      <c r="Z3930" s="5">
        <v>27</v>
      </c>
      <c r="AA3930" s="5">
        <v>64</v>
      </c>
      <c r="AB3930" s="5">
        <v>54</v>
      </c>
      <c r="AC3930" s="5">
        <v>11</v>
      </c>
      <c r="AD3930" s="5">
        <v>329</v>
      </c>
      <c r="AE3930" s="5">
        <v>280</v>
      </c>
      <c r="AF3930" s="5">
        <v>16</v>
      </c>
      <c r="AG3930" s="6">
        <v>5.7142857142857144</v>
      </c>
      <c r="AH3930" s="6">
        <v>85.106382978723403</v>
      </c>
      <c r="AI3930" s="3">
        <v>20.37037037037037</v>
      </c>
      <c r="AJ3930" s="3">
        <v>84.375</v>
      </c>
    </row>
    <row r="3931" spans="1:36" hidden="1" x14ac:dyDescent="0.2">
      <c r="A3931" s="1" t="str">
        <f t="shared" si="61"/>
        <v>Newcastle upon TyneMixed Other</v>
      </c>
      <c r="B3931" s="3" t="s">
        <v>599</v>
      </c>
      <c r="C3931" s="3" t="s">
        <v>600</v>
      </c>
      <c r="D3931" s="3" t="s">
        <v>709</v>
      </c>
      <c r="E3931" s="5">
        <v>981</v>
      </c>
      <c r="F3931" s="5">
        <v>252</v>
      </c>
      <c r="G3931" s="5">
        <v>254</v>
      </c>
      <c r="H3931" s="5">
        <v>240</v>
      </c>
      <c r="I3931" s="5">
        <v>402</v>
      </c>
      <c r="J3931" s="5">
        <v>225</v>
      </c>
      <c r="K3931" s="5">
        <v>2</v>
      </c>
      <c r="L3931" s="5">
        <v>121</v>
      </c>
      <c r="M3931" s="5">
        <v>4</v>
      </c>
      <c r="N3931" s="5">
        <v>51</v>
      </c>
      <c r="O3931" s="6">
        <v>25.688073394495412</v>
      </c>
      <c r="P3931" s="6">
        <v>25.891946992864423</v>
      </c>
      <c r="Q3931" s="6">
        <v>24.464831804281346</v>
      </c>
      <c r="R3931" s="6">
        <v>40.978593272171253</v>
      </c>
      <c r="S3931" s="6">
        <v>22.935779816513762</v>
      </c>
      <c r="T3931" s="6">
        <v>0.2038735983690112</v>
      </c>
      <c r="U3931" s="6">
        <v>12.334352701325178</v>
      </c>
      <c r="V3931" s="6">
        <v>0.4077471967380224</v>
      </c>
      <c r="W3931" s="6">
        <v>5.1987767584097861</v>
      </c>
      <c r="X3931" s="5">
        <v>268</v>
      </c>
      <c r="Y3931" s="5">
        <v>212</v>
      </c>
      <c r="Z3931" s="5">
        <v>22</v>
      </c>
      <c r="AA3931" s="5">
        <v>54</v>
      </c>
      <c r="AB3931" s="5">
        <v>40</v>
      </c>
      <c r="AC3931" s="5">
        <v>4</v>
      </c>
      <c r="AD3931" s="5">
        <v>214</v>
      </c>
      <c r="AE3931" s="5">
        <v>172</v>
      </c>
      <c r="AF3931" s="5">
        <v>18</v>
      </c>
      <c r="AG3931" s="6">
        <v>10.465116279069768</v>
      </c>
      <c r="AH3931" s="6">
        <v>80.373831775700936</v>
      </c>
      <c r="AI3931" s="3">
        <v>10</v>
      </c>
      <c r="AJ3931" s="3">
        <v>74.074074074074076</v>
      </c>
    </row>
    <row r="3932" spans="1:36" hidden="1" x14ac:dyDescent="0.2">
      <c r="A3932" s="1" t="str">
        <f t="shared" si="61"/>
        <v>Newcastle upon TyneIndian</v>
      </c>
      <c r="B3932" s="3" t="s">
        <v>599</v>
      </c>
      <c r="C3932" s="3" t="s">
        <v>600</v>
      </c>
      <c r="D3932" s="3" t="s">
        <v>710</v>
      </c>
      <c r="E3932" s="5">
        <v>5072</v>
      </c>
      <c r="F3932" s="5">
        <v>763</v>
      </c>
      <c r="G3932" s="5">
        <v>816</v>
      </c>
      <c r="H3932" s="5">
        <v>652</v>
      </c>
      <c r="I3932" s="5">
        <v>1347</v>
      </c>
      <c r="J3932" s="5">
        <v>645</v>
      </c>
      <c r="K3932" s="5">
        <v>30</v>
      </c>
      <c r="L3932" s="5">
        <v>489</v>
      </c>
      <c r="M3932" s="5">
        <v>43</v>
      </c>
      <c r="N3932" s="5">
        <v>96</v>
      </c>
      <c r="O3932" s="6">
        <v>15.043375394321767</v>
      </c>
      <c r="P3932" s="6">
        <v>16.088328075709779</v>
      </c>
      <c r="Q3932" s="6">
        <v>12.854889589905362</v>
      </c>
      <c r="R3932" s="6">
        <v>26.55757097791798</v>
      </c>
      <c r="S3932" s="6">
        <v>12.716876971608833</v>
      </c>
      <c r="T3932" s="6">
        <v>0.59148264984227128</v>
      </c>
      <c r="U3932" s="6">
        <v>9.6411671924290214</v>
      </c>
      <c r="V3932" s="6">
        <v>0.84779179810725547</v>
      </c>
      <c r="W3932" s="6">
        <v>1.8927444794952681</v>
      </c>
      <c r="X3932" s="5">
        <v>2062</v>
      </c>
      <c r="Y3932" s="5">
        <v>1875</v>
      </c>
      <c r="Z3932" s="5">
        <v>96</v>
      </c>
      <c r="AA3932" s="5">
        <v>286</v>
      </c>
      <c r="AB3932" s="5">
        <v>260</v>
      </c>
      <c r="AC3932" s="5">
        <v>18</v>
      </c>
      <c r="AD3932" s="5">
        <v>1776</v>
      </c>
      <c r="AE3932" s="5">
        <v>1615</v>
      </c>
      <c r="AF3932" s="5">
        <v>78</v>
      </c>
      <c r="AG3932" s="6">
        <v>4.829721362229102</v>
      </c>
      <c r="AH3932" s="6">
        <v>90.934684684684683</v>
      </c>
      <c r="AI3932" s="3">
        <v>6.9230769230769234</v>
      </c>
      <c r="AJ3932" s="3">
        <v>90.909090909090907</v>
      </c>
    </row>
    <row r="3933" spans="1:36" hidden="1" x14ac:dyDescent="0.2">
      <c r="A3933" s="1" t="str">
        <f t="shared" si="61"/>
        <v>Newcastle upon TynePakistani</v>
      </c>
      <c r="B3933" s="3" t="s">
        <v>599</v>
      </c>
      <c r="C3933" s="3" t="s">
        <v>600</v>
      </c>
      <c r="D3933" s="3" t="s">
        <v>711</v>
      </c>
      <c r="E3933" s="5">
        <v>6364</v>
      </c>
      <c r="F3933" s="5">
        <v>1110</v>
      </c>
      <c r="G3933" s="5">
        <v>1308</v>
      </c>
      <c r="H3933" s="5">
        <v>975</v>
      </c>
      <c r="I3933" s="5">
        <v>1759</v>
      </c>
      <c r="J3933" s="5">
        <v>725</v>
      </c>
      <c r="K3933" s="5">
        <v>19</v>
      </c>
      <c r="L3933" s="5">
        <v>570</v>
      </c>
      <c r="M3933" s="5">
        <v>15</v>
      </c>
      <c r="N3933" s="5">
        <v>115</v>
      </c>
      <c r="O3933" s="6">
        <v>17.441860465116278</v>
      </c>
      <c r="P3933" s="6">
        <v>20.553111250785669</v>
      </c>
      <c r="Q3933" s="6">
        <v>15.320553111250785</v>
      </c>
      <c r="R3933" s="6">
        <v>27.639849151477058</v>
      </c>
      <c r="S3933" s="6">
        <v>11.392206159648021</v>
      </c>
      <c r="T3933" s="6">
        <v>0.2985543683218102</v>
      </c>
      <c r="U3933" s="6">
        <v>8.9566310496543053</v>
      </c>
      <c r="V3933" s="6">
        <v>0.23570081709616594</v>
      </c>
      <c r="W3933" s="6">
        <v>1.8070395977372722</v>
      </c>
      <c r="X3933" s="5">
        <v>2311</v>
      </c>
      <c r="Y3933" s="5">
        <v>1690</v>
      </c>
      <c r="Z3933" s="5">
        <v>127</v>
      </c>
      <c r="AA3933" s="5">
        <v>444</v>
      </c>
      <c r="AB3933" s="5">
        <v>297</v>
      </c>
      <c r="AC3933" s="5">
        <v>23</v>
      </c>
      <c r="AD3933" s="5">
        <v>1867</v>
      </c>
      <c r="AE3933" s="5">
        <v>1393</v>
      </c>
      <c r="AF3933" s="5">
        <v>104</v>
      </c>
      <c r="AG3933" s="6">
        <v>7.4659009332376165</v>
      </c>
      <c r="AH3933" s="6">
        <v>74.611676486341722</v>
      </c>
      <c r="AI3933" s="3">
        <v>7.7441077441077439</v>
      </c>
      <c r="AJ3933" s="3">
        <v>66.891891891891888</v>
      </c>
    </row>
    <row r="3934" spans="1:36" hidden="1" x14ac:dyDescent="0.2">
      <c r="A3934" s="1" t="str">
        <f t="shared" si="61"/>
        <v>Newcastle upon TyneBangladeshi</v>
      </c>
      <c r="B3934" s="3" t="s">
        <v>599</v>
      </c>
      <c r="C3934" s="3" t="s">
        <v>600</v>
      </c>
      <c r="D3934" s="3" t="s">
        <v>712</v>
      </c>
      <c r="E3934" s="5">
        <v>4692</v>
      </c>
      <c r="F3934" s="5">
        <v>1892</v>
      </c>
      <c r="G3934" s="5">
        <v>2032</v>
      </c>
      <c r="H3934" s="5">
        <v>1690</v>
      </c>
      <c r="I3934" s="5">
        <v>2249</v>
      </c>
      <c r="J3934" s="5">
        <v>1407</v>
      </c>
      <c r="K3934" s="5">
        <v>4</v>
      </c>
      <c r="L3934" s="5">
        <v>511</v>
      </c>
      <c r="M3934" s="5">
        <v>44</v>
      </c>
      <c r="N3934" s="5">
        <v>231</v>
      </c>
      <c r="O3934" s="6">
        <v>40.323955669224212</v>
      </c>
      <c r="P3934" s="6">
        <v>43.307757885763003</v>
      </c>
      <c r="Q3934" s="6">
        <v>36.018755328218241</v>
      </c>
      <c r="R3934" s="6">
        <v>47.932651321398126</v>
      </c>
      <c r="S3934" s="6">
        <v>29.987212276214834</v>
      </c>
      <c r="T3934" s="6">
        <v>8.525149190110827E-2</v>
      </c>
      <c r="U3934" s="6">
        <v>10.890878090366581</v>
      </c>
      <c r="V3934" s="6">
        <v>0.93776641091219093</v>
      </c>
      <c r="W3934" s="6">
        <v>4.9232736572890028</v>
      </c>
      <c r="X3934" s="5">
        <v>1707</v>
      </c>
      <c r="Y3934" s="5">
        <v>1074</v>
      </c>
      <c r="Z3934" s="5">
        <v>112</v>
      </c>
      <c r="AA3934" s="5">
        <v>799</v>
      </c>
      <c r="AB3934" s="5">
        <v>507</v>
      </c>
      <c r="AC3934" s="5">
        <v>47</v>
      </c>
      <c r="AD3934" s="5">
        <v>908</v>
      </c>
      <c r="AE3934" s="5">
        <v>567</v>
      </c>
      <c r="AF3934" s="5">
        <v>65</v>
      </c>
      <c r="AG3934" s="6">
        <v>11.46384479717813</v>
      </c>
      <c r="AH3934" s="6">
        <v>62.444933920704848</v>
      </c>
      <c r="AI3934" s="3">
        <v>9.2702169625246551</v>
      </c>
      <c r="AJ3934" s="3">
        <v>63.454317897371716</v>
      </c>
    </row>
    <row r="3935" spans="1:36" hidden="1" x14ac:dyDescent="0.2">
      <c r="A3935" s="1" t="str">
        <f t="shared" si="61"/>
        <v>Newcastle upon TyneChinese</v>
      </c>
      <c r="B3935" s="3" t="s">
        <v>599</v>
      </c>
      <c r="C3935" s="3" t="s">
        <v>600</v>
      </c>
      <c r="D3935" s="3" t="s">
        <v>713</v>
      </c>
      <c r="E3935" s="5">
        <v>6037</v>
      </c>
      <c r="F3935" s="5">
        <v>895</v>
      </c>
      <c r="G3935" s="5">
        <v>877</v>
      </c>
      <c r="H3935" s="5">
        <v>884</v>
      </c>
      <c r="I3935" s="5">
        <v>2381</v>
      </c>
      <c r="J3935" s="5">
        <v>815</v>
      </c>
      <c r="K3935" s="5">
        <v>10</v>
      </c>
      <c r="L3935" s="5">
        <v>863</v>
      </c>
      <c r="M3935" s="5">
        <v>15</v>
      </c>
      <c r="N3935" s="5">
        <v>170</v>
      </c>
      <c r="O3935" s="6">
        <v>14.82524432665231</v>
      </c>
      <c r="P3935" s="6">
        <v>14.527082988239192</v>
      </c>
      <c r="Q3935" s="6">
        <v>14.643034619844293</v>
      </c>
      <c r="R3935" s="6">
        <v>39.440119264535362</v>
      </c>
      <c r="S3935" s="6">
        <v>13.500082822594004</v>
      </c>
      <c r="T3935" s="6">
        <v>0.16564518800728839</v>
      </c>
      <c r="U3935" s="6">
        <v>14.295179725028987</v>
      </c>
      <c r="V3935" s="6">
        <v>0.24846778201093259</v>
      </c>
      <c r="W3935" s="6">
        <v>2.8159681961239027</v>
      </c>
      <c r="X3935" s="5">
        <v>1284</v>
      </c>
      <c r="Y3935" s="5">
        <v>1053</v>
      </c>
      <c r="Z3935" s="5">
        <v>63</v>
      </c>
      <c r="AA3935" s="5">
        <v>158</v>
      </c>
      <c r="AB3935" s="5">
        <v>109</v>
      </c>
      <c r="AC3935" s="5">
        <v>7</v>
      </c>
      <c r="AD3935" s="5">
        <v>1126</v>
      </c>
      <c r="AE3935" s="5">
        <v>944</v>
      </c>
      <c r="AF3935" s="5">
        <v>56</v>
      </c>
      <c r="AG3935" s="6">
        <v>5.9322033898305087</v>
      </c>
      <c r="AH3935" s="6">
        <v>83.836589698046183</v>
      </c>
      <c r="AI3935" s="3">
        <v>6.4220183486238529</v>
      </c>
      <c r="AJ3935" s="3">
        <v>68.987341772151893</v>
      </c>
    </row>
    <row r="3936" spans="1:36" hidden="1" x14ac:dyDescent="0.2">
      <c r="A3936" s="1" t="str">
        <f t="shared" si="61"/>
        <v>Newcastle upon TyneAsian Other</v>
      </c>
      <c r="B3936" s="3" t="s">
        <v>599</v>
      </c>
      <c r="C3936" s="3" t="s">
        <v>600</v>
      </c>
      <c r="D3936" s="3" t="s">
        <v>714</v>
      </c>
      <c r="E3936" s="5">
        <v>4942</v>
      </c>
      <c r="F3936" s="5">
        <v>1702</v>
      </c>
      <c r="G3936" s="5">
        <v>1719</v>
      </c>
      <c r="H3936" s="5">
        <v>1585</v>
      </c>
      <c r="I3936" s="5">
        <v>2625</v>
      </c>
      <c r="J3936" s="5">
        <v>1503</v>
      </c>
      <c r="K3936" s="5">
        <v>13</v>
      </c>
      <c r="L3936" s="5">
        <v>919</v>
      </c>
      <c r="M3936" s="5">
        <v>3</v>
      </c>
      <c r="N3936" s="5">
        <v>329</v>
      </c>
      <c r="O3936" s="6">
        <v>34.439498178874949</v>
      </c>
      <c r="P3936" s="6">
        <v>34.783488466208013</v>
      </c>
      <c r="Q3936" s="6">
        <v>32.072035613112099</v>
      </c>
      <c r="R3936" s="6">
        <v>53.116147308781869</v>
      </c>
      <c r="S3936" s="6">
        <v>30.412788344799676</v>
      </c>
      <c r="T3936" s="6">
        <v>0.26305139619587209</v>
      </c>
      <c r="U3936" s="6">
        <v>18.59571023876973</v>
      </c>
      <c r="V3936" s="6">
        <v>6.0704168352893564E-2</v>
      </c>
      <c r="W3936" s="6">
        <v>6.6572237960339944</v>
      </c>
      <c r="X3936" s="5">
        <v>1809</v>
      </c>
      <c r="Y3936" s="5">
        <v>1418</v>
      </c>
      <c r="Z3936" s="5">
        <v>186</v>
      </c>
      <c r="AA3936" s="5">
        <v>456</v>
      </c>
      <c r="AB3936" s="5">
        <v>356</v>
      </c>
      <c r="AC3936" s="5">
        <v>61</v>
      </c>
      <c r="AD3936" s="5">
        <v>1353</v>
      </c>
      <c r="AE3936" s="5">
        <v>1062</v>
      </c>
      <c r="AF3936" s="5">
        <v>125</v>
      </c>
      <c r="AG3936" s="6">
        <v>11.770244821092279</v>
      </c>
      <c r="AH3936" s="6">
        <v>78.492239467849231</v>
      </c>
      <c r="AI3936" s="3">
        <v>17.134831460674157</v>
      </c>
      <c r="AJ3936" s="3">
        <v>78.070175438596493</v>
      </c>
    </row>
    <row r="3937" spans="1:36" hidden="1" x14ac:dyDescent="0.2">
      <c r="A3937" s="1" t="str">
        <f t="shared" si="61"/>
        <v>Newcastle upon TyneBlack African</v>
      </c>
      <c r="B3937" s="3" t="s">
        <v>599</v>
      </c>
      <c r="C3937" s="3" t="s">
        <v>600</v>
      </c>
      <c r="D3937" s="3" t="s">
        <v>715</v>
      </c>
      <c r="E3937" s="5">
        <v>4664</v>
      </c>
      <c r="F3937" s="5">
        <v>2264</v>
      </c>
      <c r="G3937" s="5">
        <v>2301</v>
      </c>
      <c r="H3937" s="5">
        <v>2191</v>
      </c>
      <c r="I3937" s="5">
        <v>2954</v>
      </c>
      <c r="J3937" s="5">
        <v>2082</v>
      </c>
      <c r="K3937" s="5">
        <v>0</v>
      </c>
      <c r="L3937" s="5">
        <v>916</v>
      </c>
      <c r="M3937" s="5">
        <v>16</v>
      </c>
      <c r="N3937" s="5">
        <v>556</v>
      </c>
      <c r="O3937" s="6">
        <v>48.542024013722127</v>
      </c>
      <c r="P3937" s="6">
        <v>49.335334476843911</v>
      </c>
      <c r="Q3937" s="6">
        <v>46.976843910806174</v>
      </c>
      <c r="R3937" s="6">
        <v>63.336192109777016</v>
      </c>
      <c r="S3937" s="6">
        <v>44.639794168096053</v>
      </c>
      <c r="T3937" s="6">
        <v>0</v>
      </c>
      <c r="U3937" s="6">
        <v>19.639794168096056</v>
      </c>
      <c r="V3937" s="6">
        <v>0.34305317324185247</v>
      </c>
      <c r="W3937" s="6">
        <v>11.921097770154374</v>
      </c>
      <c r="X3937" s="5">
        <v>1773</v>
      </c>
      <c r="Y3937" s="5">
        <v>1420</v>
      </c>
      <c r="Z3937" s="5">
        <v>321</v>
      </c>
      <c r="AA3937" s="5">
        <v>609</v>
      </c>
      <c r="AB3937" s="5">
        <v>474</v>
      </c>
      <c r="AC3937" s="5">
        <v>125</v>
      </c>
      <c r="AD3937" s="5">
        <v>1164</v>
      </c>
      <c r="AE3937" s="5">
        <v>946</v>
      </c>
      <c r="AF3937" s="5">
        <v>196</v>
      </c>
      <c r="AG3937" s="6">
        <v>20.718816067653275</v>
      </c>
      <c r="AH3937" s="6">
        <v>81.271477663230243</v>
      </c>
      <c r="AI3937" s="3">
        <v>26.371308016877638</v>
      </c>
      <c r="AJ3937" s="3">
        <v>77.832512315270932</v>
      </c>
    </row>
    <row r="3938" spans="1:36" hidden="1" x14ac:dyDescent="0.2">
      <c r="A3938" s="1" t="str">
        <f t="shared" si="61"/>
        <v>Newcastle upon TyneBlack Caribbean</v>
      </c>
      <c r="B3938" s="3" t="s">
        <v>599</v>
      </c>
      <c r="C3938" s="3" t="s">
        <v>600</v>
      </c>
      <c r="D3938" s="3" t="s">
        <v>716</v>
      </c>
      <c r="E3938" s="5">
        <v>217</v>
      </c>
      <c r="F3938" s="5">
        <v>49</v>
      </c>
      <c r="G3938" s="5">
        <v>57</v>
      </c>
      <c r="H3938" s="5">
        <v>50</v>
      </c>
      <c r="I3938" s="5">
        <v>115</v>
      </c>
      <c r="J3938" s="5">
        <v>43</v>
      </c>
      <c r="K3938" s="5">
        <v>0</v>
      </c>
      <c r="L3938" s="5">
        <v>26</v>
      </c>
      <c r="M3938" s="5">
        <v>0</v>
      </c>
      <c r="N3938" s="5">
        <v>7</v>
      </c>
      <c r="O3938" s="6">
        <v>22.580645161290324</v>
      </c>
      <c r="P3938" s="6">
        <v>26.267281105990783</v>
      </c>
      <c r="Q3938" s="6">
        <v>23.041474654377879</v>
      </c>
      <c r="R3938" s="6">
        <v>52.995391705069125</v>
      </c>
      <c r="S3938" s="6">
        <v>19.815668202764979</v>
      </c>
      <c r="T3938" s="6">
        <v>0</v>
      </c>
      <c r="U3938" s="6">
        <v>11.981566820276498</v>
      </c>
      <c r="V3938" s="6">
        <v>0</v>
      </c>
      <c r="W3938" s="6">
        <v>3.225806451612903</v>
      </c>
      <c r="X3938" s="5">
        <v>99</v>
      </c>
      <c r="Y3938" s="5">
        <v>85</v>
      </c>
      <c r="Z3938" s="5">
        <v>16</v>
      </c>
      <c r="AA3938" s="5">
        <v>18</v>
      </c>
      <c r="AB3938" s="5">
        <v>15</v>
      </c>
      <c r="AC3938" s="5">
        <v>2</v>
      </c>
      <c r="AD3938" s="5">
        <v>81</v>
      </c>
      <c r="AE3938" s="5">
        <v>70</v>
      </c>
      <c r="AF3938" s="5">
        <v>14</v>
      </c>
      <c r="AG3938" s="6">
        <v>20</v>
      </c>
      <c r="AH3938" s="6">
        <v>86.419753086419746</v>
      </c>
      <c r="AI3938" s="3">
        <v>13.333333333333334</v>
      </c>
      <c r="AJ3938" s="3">
        <v>83.333333333333329</v>
      </c>
    </row>
    <row r="3939" spans="1:36" hidden="1" x14ac:dyDescent="0.2">
      <c r="A3939" s="1" t="str">
        <f t="shared" si="61"/>
        <v>Newcastle upon TyneBlack Other</v>
      </c>
      <c r="B3939" s="3" t="s">
        <v>599</v>
      </c>
      <c r="C3939" s="3" t="s">
        <v>600</v>
      </c>
      <c r="D3939" s="3" t="s">
        <v>717</v>
      </c>
      <c r="E3939" s="5">
        <v>279</v>
      </c>
      <c r="F3939" s="5">
        <v>139</v>
      </c>
      <c r="G3939" s="5">
        <v>143</v>
      </c>
      <c r="H3939" s="5">
        <v>131</v>
      </c>
      <c r="I3939" s="5">
        <v>174</v>
      </c>
      <c r="J3939" s="5">
        <v>120</v>
      </c>
      <c r="K3939" s="5">
        <v>1</v>
      </c>
      <c r="L3939" s="5">
        <v>50</v>
      </c>
      <c r="M3939" s="5">
        <v>3</v>
      </c>
      <c r="N3939" s="5">
        <v>34</v>
      </c>
      <c r="O3939" s="6">
        <v>49.820788530465947</v>
      </c>
      <c r="P3939" s="6">
        <v>51.25448028673835</v>
      </c>
      <c r="Q3939" s="6">
        <v>46.953405017921149</v>
      </c>
      <c r="R3939" s="6">
        <v>62.365591397849464</v>
      </c>
      <c r="S3939" s="6">
        <v>43.01075268817204</v>
      </c>
      <c r="T3939" s="6">
        <v>0.35842293906810035</v>
      </c>
      <c r="U3939" s="6">
        <v>17.921146953405017</v>
      </c>
      <c r="V3939" s="6">
        <v>1.075268817204301</v>
      </c>
      <c r="W3939" s="6">
        <v>12.186379928315413</v>
      </c>
      <c r="X3939" s="5">
        <v>63</v>
      </c>
      <c r="Y3939" s="5">
        <v>46</v>
      </c>
      <c r="Z3939" s="5">
        <v>3</v>
      </c>
      <c r="AA3939" s="5">
        <v>29</v>
      </c>
      <c r="AB3939" s="5">
        <v>18</v>
      </c>
      <c r="AC3939" s="5">
        <v>0</v>
      </c>
      <c r="AD3939" s="5">
        <v>34</v>
      </c>
      <c r="AE3939" s="5">
        <v>28</v>
      </c>
      <c r="AF3939" s="5">
        <v>3</v>
      </c>
      <c r="AG3939" s="6">
        <v>10.714285714285714</v>
      </c>
      <c r="AH3939" s="6">
        <v>82.352941176470594</v>
      </c>
      <c r="AI3939" s="3">
        <v>0</v>
      </c>
      <c r="AJ3939" s="3">
        <v>62.068965517241381</v>
      </c>
    </row>
    <row r="3940" spans="1:36" hidden="1" x14ac:dyDescent="0.2">
      <c r="A3940" s="1" t="str">
        <f t="shared" si="61"/>
        <v>Newcastle upon TyneArab</v>
      </c>
      <c r="B3940" s="3" t="s">
        <v>599</v>
      </c>
      <c r="C3940" s="3" t="s">
        <v>600</v>
      </c>
      <c r="D3940" s="3" t="s">
        <v>699</v>
      </c>
      <c r="E3940" s="5">
        <v>2602</v>
      </c>
      <c r="F3940" s="5">
        <v>471</v>
      </c>
      <c r="G3940" s="5">
        <v>494</v>
      </c>
      <c r="H3940" s="5">
        <v>449</v>
      </c>
      <c r="I3940" s="5">
        <v>886</v>
      </c>
      <c r="J3940" s="5">
        <v>368</v>
      </c>
      <c r="K3940" s="5">
        <v>17</v>
      </c>
      <c r="L3940" s="5">
        <v>519</v>
      </c>
      <c r="M3940" s="5">
        <v>17</v>
      </c>
      <c r="N3940" s="5">
        <v>74</v>
      </c>
      <c r="O3940" s="6">
        <v>18.101460415065333</v>
      </c>
      <c r="P3940" s="6">
        <v>18.985395849346656</v>
      </c>
      <c r="Q3940" s="6">
        <v>17.255956956187546</v>
      </c>
      <c r="R3940" s="6">
        <v>34.050730207532666</v>
      </c>
      <c r="S3940" s="6">
        <v>14.142966948501153</v>
      </c>
      <c r="T3940" s="6">
        <v>0.65334358186010766</v>
      </c>
      <c r="U3940" s="6">
        <v>19.946195234435049</v>
      </c>
      <c r="V3940" s="6">
        <v>0.65334358186010766</v>
      </c>
      <c r="W3940" s="6">
        <v>2.8439661798616447</v>
      </c>
      <c r="X3940" s="5">
        <v>536</v>
      </c>
      <c r="Y3940" s="5">
        <v>278</v>
      </c>
      <c r="Z3940" s="5">
        <v>43</v>
      </c>
      <c r="AA3940" s="5">
        <v>64</v>
      </c>
      <c r="AB3940" s="5">
        <v>30</v>
      </c>
      <c r="AC3940" s="5">
        <v>7</v>
      </c>
      <c r="AD3940" s="5">
        <v>472</v>
      </c>
      <c r="AE3940" s="5">
        <v>248</v>
      </c>
      <c r="AF3940" s="5">
        <v>36</v>
      </c>
      <c r="AG3940" s="6">
        <v>14.516129032258064</v>
      </c>
      <c r="AH3940" s="6">
        <v>52.542372881355931</v>
      </c>
      <c r="AI3940" s="3">
        <v>23.333333333333332</v>
      </c>
      <c r="AJ3940" s="3">
        <v>46.875</v>
      </c>
    </row>
    <row r="3941" spans="1:36" hidden="1" x14ac:dyDescent="0.2">
      <c r="A3941" s="1" t="str">
        <f t="shared" si="61"/>
        <v>Newcastle upon TyneOther</v>
      </c>
      <c r="B3941" s="3" t="s">
        <v>599</v>
      </c>
      <c r="C3941" s="3" t="s">
        <v>600</v>
      </c>
      <c r="D3941" s="3" t="s">
        <v>718</v>
      </c>
      <c r="E3941" s="5">
        <v>1496</v>
      </c>
      <c r="F3941" s="5">
        <v>601</v>
      </c>
      <c r="G3941" s="5">
        <v>596</v>
      </c>
      <c r="H3941" s="5">
        <v>594</v>
      </c>
      <c r="I3941" s="5">
        <v>813</v>
      </c>
      <c r="J3941" s="5">
        <v>493</v>
      </c>
      <c r="K3941" s="5">
        <v>21</v>
      </c>
      <c r="L3941" s="5">
        <v>307</v>
      </c>
      <c r="M3941" s="5">
        <v>4</v>
      </c>
      <c r="N3941" s="5">
        <v>183</v>
      </c>
      <c r="O3941" s="6">
        <v>40.173796791443849</v>
      </c>
      <c r="P3941" s="6">
        <v>39.839572192513366</v>
      </c>
      <c r="Q3941" s="6">
        <v>39.705882352941174</v>
      </c>
      <c r="R3941" s="6">
        <v>54.344919786096256</v>
      </c>
      <c r="S3941" s="6">
        <v>32.954545454545453</v>
      </c>
      <c r="T3941" s="6">
        <v>1.4037433155080214</v>
      </c>
      <c r="U3941" s="6">
        <v>20.521390374331549</v>
      </c>
      <c r="V3941" s="6">
        <v>0.26737967914438504</v>
      </c>
      <c r="W3941" s="6">
        <v>12.232620320855615</v>
      </c>
      <c r="X3941" s="5">
        <v>657</v>
      </c>
      <c r="Y3941" s="5">
        <v>496</v>
      </c>
      <c r="Z3941" s="5">
        <v>87</v>
      </c>
      <c r="AA3941" s="5">
        <v>195</v>
      </c>
      <c r="AB3941" s="5">
        <v>142</v>
      </c>
      <c r="AC3941" s="5">
        <v>44</v>
      </c>
      <c r="AD3941" s="5">
        <v>462</v>
      </c>
      <c r="AE3941" s="5">
        <v>354</v>
      </c>
      <c r="AF3941" s="5">
        <v>43</v>
      </c>
      <c r="AG3941" s="6">
        <v>12.146892655367232</v>
      </c>
      <c r="AH3941" s="6">
        <v>76.623376623376629</v>
      </c>
      <c r="AI3941" s="3">
        <v>30.985915492957748</v>
      </c>
      <c r="AJ3941" s="3">
        <v>72.820512820512818</v>
      </c>
    </row>
    <row r="3942" spans="1:36" x14ac:dyDescent="0.2">
      <c r="A3942" s="1" t="str">
        <f t="shared" si="61"/>
        <v>Newcastle-under-LymeAll people</v>
      </c>
      <c r="B3942" s="3" t="s">
        <v>477</v>
      </c>
      <c r="C3942" s="3" t="s">
        <v>478</v>
      </c>
      <c r="D3942" s="3" t="s">
        <v>700</v>
      </c>
      <c r="E3942" s="5">
        <v>123871</v>
      </c>
      <c r="F3942" s="5">
        <v>3910</v>
      </c>
      <c r="G3942" s="5">
        <v>2435</v>
      </c>
      <c r="H3942" s="5">
        <v>8430</v>
      </c>
      <c r="I3942" s="5">
        <v>7368</v>
      </c>
      <c r="J3942" s="5">
        <v>16070</v>
      </c>
      <c r="K3942" s="5">
        <v>2468</v>
      </c>
      <c r="L3942" s="5">
        <v>3582</v>
      </c>
      <c r="M3942" s="5">
        <v>0</v>
      </c>
      <c r="N3942" s="5">
        <v>0</v>
      </c>
      <c r="O3942" s="6">
        <v>3.1565095946589596</v>
      </c>
      <c r="P3942" s="6">
        <v>1.9657546964180479</v>
      </c>
      <c r="Q3942" s="6">
        <v>6.8054669777429746</v>
      </c>
      <c r="R3942" s="6">
        <v>5.9481234510095176</v>
      </c>
      <c r="S3942" s="6">
        <v>12.973173704902681</v>
      </c>
      <c r="T3942" s="6">
        <v>1.9923953144803868</v>
      </c>
      <c r="U3942" s="6">
        <v>2.8917179969484383</v>
      </c>
      <c r="V3942" s="6">
        <v>0</v>
      </c>
      <c r="W3942" s="6">
        <v>0</v>
      </c>
      <c r="X3942" s="5">
        <v>38326</v>
      </c>
      <c r="Y3942" s="5">
        <v>33736</v>
      </c>
      <c r="Z3942" s="5">
        <v>1655</v>
      </c>
      <c r="AA3942" s="5">
        <v>0</v>
      </c>
      <c r="AB3942" s="5">
        <v>0</v>
      </c>
      <c r="AC3942" s="5">
        <v>0</v>
      </c>
      <c r="AD3942" s="5">
        <v>38326</v>
      </c>
      <c r="AE3942" s="5">
        <v>33736</v>
      </c>
      <c r="AF3942" s="5">
        <v>1655</v>
      </c>
      <c r="AG3942" s="6">
        <v>4.905738676784444</v>
      </c>
      <c r="AH3942" s="6">
        <v>88.023795856598653</v>
      </c>
      <c r="AI3942" s="3"/>
      <c r="AJ3942" s="3"/>
    </row>
    <row r="3943" spans="1:36" hidden="1" x14ac:dyDescent="0.2">
      <c r="A3943" s="1" t="str">
        <f t="shared" si="61"/>
        <v>Newcastle-under-LymeWhite British</v>
      </c>
      <c r="B3943" s="3" t="s">
        <v>477</v>
      </c>
      <c r="C3943" s="3" t="s">
        <v>478</v>
      </c>
      <c r="D3943" s="3" t="s">
        <v>701</v>
      </c>
      <c r="E3943" s="5">
        <v>115510</v>
      </c>
      <c r="F3943" s="5">
        <v>3626</v>
      </c>
      <c r="G3943" s="5">
        <v>2236</v>
      </c>
      <c r="H3943" s="5">
        <v>7924</v>
      </c>
      <c r="I3943" s="5">
        <v>6619</v>
      </c>
      <c r="J3943" s="5">
        <v>15279</v>
      </c>
      <c r="K3943" s="5">
        <v>2338</v>
      </c>
      <c r="L3943" s="5">
        <v>2917</v>
      </c>
      <c r="M3943" s="5">
        <v>0</v>
      </c>
      <c r="N3943" s="5">
        <v>0</v>
      </c>
      <c r="O3943" s="6">
        <v>3.139122153926067</v>
      </c>
      <c r="P3943" s="6">
        <v>1.935763137390702</v>
      </c>
      <c r="Q3943" s="6">
        <v>6.8600121201627564</v>
      </c>
      <c r="R3943" s="6">
        <v>5.730239806077396</v>
      </c>
      <c r="S3943" s="6">
        <v>13.227426196866071</v>
      </c>
      <c r="T3943" s="6">
        <v>2.0240671803307073</v>
      </c>
      <c r="U3943" s="6">
        <v>2.5253224829019132</v>
      </c>
      <c r="V3943" s="6">
        <v>0</v>
      </c>
      <c r="W3943" s="6">
        <v>0</v>
      </c>
      <c r="X3943" s="5">
        <v>35731</v>
      </c>
      <c r="Y3943" s="5">
        <v>31524</v>
      </c>
      <c r="Z3943" s="5">
        <v>1527</v>
      </c>
      <c r="AA3943" s="5">
        <v>0</v>
      </c>
      <c r="AB3943" s="5">
        <v>0</v>
      </c>
      <c r="AC3943" s="5">
        <v>0</v>
      </c>
      <c r="AD3943" s="5">
        <v>35731</v>
      </c>
      <c r="AE3943" s="5">
        <v>31524</v>
      </c>
      <c r="AF3943" s="5">
        <v>1527</v>
      </c>
      <c r="AG3943" s="6">
        <v>4.8439284354777312</v>
      </c>
      <c r="AH3943" s="6">
        <v>88.225910273991772</v>
      </c>
      <c r="AI3943" s="3"/>
      <c r="AJ3943" s="3"/>
    </row>
    <row r="3944" spans="1:36" hidden="1" x14ac:dyDescent="0.2">
      <c r="A3944" s="1" t="str">
        <f t="shared" si="61"/>
        <v>Newcastle-under-LymeMinorities - all other than White British</v>
      </c>
      <c r="B3944" s="3" t="s">
        <v>477</v>
      </c>
      <c r="C3944" s="3" t="s">
        <v>478</v>
      </c>
      <c r="D3944" s="3" t="s">
        <v>702</v>
      </c>
      <c r="E3944" s="5">
        <v>8361</v>
      </c>
      <c r="F3944" s="5">
        <v>284</v>
      </c>
      <c r="G3944" s="5">
        <v>199</v>
      </c>
      <c r="H3944" s="5">
        <v>506</v>
      </c>
      <c r="I3944" s="5">
        <v>749</v>
      </c>
      <c r="J3944" s="5">
        <v>791</v>
      </c>
      <c r="K3944" s="5">
        <v>130</v>
      </c>
      <c r="L3944" s="5">
        <v>665</v>
      </c>
      <c r="M3944" s="5">
        <v>0</v>
      </c>
      <c r="N3944" s="5">
        <v>0</v>
      </c>
      <c r="O3944" s="6">
        <v>3.3967228800382729</v>
      </c>
      <c r="P3944" s="6">
        <v>2.3800980743930151</v>
      </c>
      <c r="Q3944" s="6">
        <v>6.0519076665470637</v>
      </c>
      <c r="R3944" s="6">
        <v>8.9582585815093889</v>
      </c>
      <c r="S3944" s="6">
        <v>9.4605908384164579</v>
      </c>
      <c r="T3944" s="6">
        <v>1.5548379380456883</v>
      </c>
      <c r="U3944" s="6">
        <v>7.9535940676952519</v>
      </c>
      <c r="V3944" s="6">
        <v>0</v>
      </c>
      <c r="W3944" s="6">
        <v>0</v>
      </c>
      <c r="X3944" s="5">
        <v>2595</v>
      </c>
      <c r="Y3944" s="5">
        <v>2212</v>
      </c>
      <c r="Z3944" s="5">
        <v>128</v>
      </c>
      <c r="AA3944" s="5">
        <v>0</v>
      </c>
      <c r="AB3944" s="5">
        <v>0</v>
      </c>
      <c r="AC3944" s="5">
        <v>0</v>
      </c>
      <c r="AD3944" s="5">
        <v>2595</v>
      </c>
      <c r="AE3944" s="5">
        <v>2212</v>
      </c>
      <c r="AF3944" s="5">
        <v>128</v>
      </c>
      <c r="AG3944" s="6">
        <v>5.786618444846293</v>
      </c>
      <c r="AH3944" s="6">
        <v>85.240847784200383</v>
      </c>
      <c r="AI3944" s="3"/>
      <c r="AJ3944" s="3"/>
    </row>
    <row r="3945" spans="1:36" hidden="1" x14ac:dyDescent="0.2">
      <c r="A3945" s="1" t="str">
        <f t="shared" si="61"/>
        <v>Newcastle-under-LymeWhite Irish</v>
      </c>
      <c r="B3945" s="3" t="s">
        <v>477</v>
      </c>
      <c r="C3945" s="3" t="s">
        <v>478</v>
      </c>
      <c r="D3945" s="3" t="s">
        <v>703</v>
      </c>
      <c r="E3945" s="5">
        <v>364</v>
      </c>
      <c r="F3945" s="5">
        <v>11</v>
      </c>
      <c r="G3945" s="5">
        <v>8</v>
      </c>
      <c r="H3945" s="5">
        <v>27</v>
      </c>
      <c r="I3945" s="5">
        <v>28</v>
      </c>
      <c r="J3945" s="5">
        <v>45</v>
      </c>
      <c r="K3945" s="5">
        <v>11</v>
      </c>
      <c r="L3945" s="5">
        <v>25</v>
      </c>
      <c r="M3945" s="5">
        <v>0</v>
      </c>
      <c r="N3945" s="5">
        <v>0</v>
      </c>
      <c r="O3945" s="6">
        <v>3.0219780219780219</v>
      </c>
      <c r="P3945" s="6">
        <v>2.197802197802198</v>
      </c>
      <c r="Q3945" s="6">
        <v>7.4175824175824179</v>
      </c>
      <c r="R3945" s="6">
        <v>7.6923076923076925</v>
      </c>
      <c r="S3945" s="6">
        <v>12.362637362637363</v>
      </c>
      <c r="T3945" s="6">
        <v>3.0219780219780219</v>
      </c>
      <c r="U3945" s="6">
        <v>6.8681318681318677</v>
      </c>
      <c r="V3945" s="6">
        <v>0</v>
      </c>
      <c r="W3945" s="6">
        <v>0</v>
      </c>
      <c r="X3945" s="5">
        <v>75</v>
      </c>
      <c r="Y3945" s="5">
        <v>69</v>
      </c>
      <c r="Z3945" s="5">
        <v>2</v>
      </c>
      <c r="AA3945" s="5">
        <v>0</v>
      </c>
      <c r="AB3945" s="5">
        <v>0</v>
      </c>
      <c r="AC3945" s="5">
        <v>0</v>
      </c>
      <c r="AD3945" s="5">
        <v>75</v>
      </c>
      <c r="AE3945" s="5">
        <v>69</v>
      </c>
      <c r="AF3945" s="5">
        <v>2</v>
      </c>
      <c r="AG3945" s="6">
        <v>2.8985507246376812</v>
      </c>
      <c r="AH3945" s="6">
        <v>92</v>
      </c>
      <c r="AI3945" s="3"/>
      <c r="AJ3945" s="3"/>
    </row>
    <row r="3946" spans="1:36" hidden="1" x14ac:dyDescent="0.2">
      <c r="A3946" s="1" t="str">
        <f t="shared" si="61"/>
        <v>Newcastle-under-LymeWhite Gyspy or Irish Traveller</v>
      </c>
      <c r="B3946" s="3" t="s">
        <v>477</v>
      </c>
      <c r="C3946" s="3" t="s">
        <v>478</v>
      </c>
      <c r="D3946" s="3" t="s">
        <v>704</v>
      </c>
      <c r="E3946" s="5">
        <v>49</v>
      </c>
      <c r="F3946" s="5">
        <v>0</v>
      </c>
      <c r="G3946" s="5">
        <v>0</v>
      </c>
      <c r="H3946" s="5">
        <v>1</v>
      </c>
      <c r="I3946" s="5">
        <v>0</v>
      </c>
      <c r="J3946" s="5">
        <v>3</v>
      </c>
      <c r="K3946" s="5">
        <v>1</v>
      </c>
      <c r="L3946" s="5">
        <v>0</v>
      </c>
      <c r="M3946" s="5">
        <v>0</v>
      </c>
      <c r="N3946" s="5">
        <v>0</v>
      </c>
      <c r="O3946" s="6">
        <v>0</v>
      </c>
      <c r="P3946" s="6">
        <v>0</v>
      </c>
      <c r="Q3946" s="6">
        <v>2.0408163265306123</v>
      </c>
      <c r="R3946" s="6">
        <v>0</v>
      </c>
      <c r="S3946" s="6">
        <v>6.1224489795918364</v>
      </c>
      <c r="T3946" s="6">
        <v>2.0408163265306123</v>
      </c>
      <c r="U3946" s="6">
        <v>0</v>
      </c>
      <c r="V3946" s="6">
        <v>0</v>
      </c>
      <c r="W3946" s="6">
        <v>0</v>
      </c>
      <c r="X3946" s="5">
        <v>16</v>
      </c>
      <c r="Y3946" s="5">
        <v>8</v>
      </c>
      <c r="Z3946" s="5">
        <v>1</v>
      </c>
      <c r="AA3946" s="5">
        <v>0</v>
      </c>
      <c r="AB3946" s="5">
        <v>0</v>
      </c>
      <c r="AC3946" s="5">
        <v>0</v>
      </c>
      <c r="AD3946" s="5">
        <v>16</v>
      </c>
      <c r="AE3946" s="5">
        <v>8</v>
      </c>
      <c r="AF3946" s="5">
        <v>1</v>
      </c>
      <c r="AG3946" s="6">
        <v>12.5</v>
      </c>
      <c r="AH3946" s="6">
        <v>50</v>
      </c>
      <c r="AI3946" s="3"/>
      <c r="AJ3946" s="3"/>
    </row>
    <row r="3947" spans="1:36" hidden="1" x14ac:dyDescent="0.2">
      <c r="A3947" s="1" t="str">
        <f t="shared" si="61"/>
        <v>Newcastle-under-LymeWhite Other</v>
      </c>
      <c r="B3947" s="3" t="s">
        <v>477</v>
      </c>
      <c r="C3947" s="3" t="s">
        <v>478</v>
      </c>
      <c r="D3947" s="3" t="s">
        <v>705</v>
      </c>
      <c r="E3947" s="5">
        <v>1739</v>
      </c>
      <c r="F3947" s="5">
        <v>115</v>
      </c>
      <c r="G3947" s="5">
        <v>66</v>
      </c>
      <c r="H3947" s="5">
        <v>183</v>
      </c>
      <c r="I3947" s="5">
        <v>203</v>
      </c>
      <c r="J3947" s="5">
        <v>258</v>
      </c>
      <c r="K3947" s="5">
        <v>38</v>
      </c>
      <c r="L3947" s="5">
        <v>113</v>
      </c>
      <c r="M3947" s="5">
        <v>0</v>
      </c>
      <c r="N3947" s="5">
        <v>0</v>
      </c>
      <c r="O3947" s="6">
        <v>6.6129959746981024</v>
      </c>
      <c r="P3947" s="6">
        <v>3.7952846463484762</v>
      </c>
      <c r="Q3947" s="6">
        <v>10.523289246693501</v>
      </c>
      <c r="R3947" s="6">
        <v>11.673375503162736</v>
      </c>
      <c r="S3947" s="6">
        <v>14.836112708453134</v>
      </c>
      <c r="T3947" s="6">
        <v>2.1851638872915466</v>
      </c>
      <c r="U3947" s="6">
        <v>6.4979873490511793</v>
      </c>
      <c r="V3947" s="6">
        <v>0</v>
      </c>
      <c r="W3947" s="6">
        <v>0</v>
      </c>
      <c r="X3947" s="5">
        <v>788</v>
      </c>
      <c r="Y3947" s="5">
        <v>711</v>
      </c>
      <c r="Z3947" s="5">
        <v>32</v>
      </c>
      <c r="AA3947" s="5">
        <v>0</v>
      </c>
      <c r="AB3947" s="5">
        <v>0</v>
      </c>
      <c r="AC3947" s="5">
        <v>0</v>
      </c>
      <c r="AD3947" s="5">
        <v>788</v>
      </c>
      <c r="AE3947" s="5">
        <v>711</v>
      </c>
      <c r="AF3947" s="5">
        <v>32</v>
      </c>
      <c r="AG3947" s="6">
        <v>4.5007032348804499</v>
      </c>
      <c r="AH3947" s="6">
        <v>90.228426395939081</v>
      </c>
      <c r="AI3947" s="3"/>
      <c r="AJ3947" s="3"/>
    </row>
    <row r="3948" spans="1:36" hidden="1" x14ac:dyDescent="0.2">
      <c r="A3948" s="1" t="str">
        <f t="shared" si="61"/>
        <v>Newcastle-under-LymeMixed White and Black Caribbean</v>
      </c>
      <c r="B3948" s="3" t="s">
        <v>477</v>
      </c>
      <c r="C3948" s="3" t="s">
        <v>478</v>
      </c>
      <c r="D3948" s="3" t="s">
        <v>706</v>
      </c>
      <c r="E3948" s="5">
        <v>565</v>
      </c>
      <c r="F3948" s="5">
        <v>22</v>
      </c>
      <c r="G3948" s="5">
        <v>16</v>
      </c>
      <c r="H3948" s="5">
        <v>43</v>
      </c>
      <c r="I3948" s="5">
        <v>49</v>
      </c>
      <c r="J3948" s="5">
        <v>79</v>
      </c>
      <c r="K3948" s="5">
        <v>6</v>
      </c>
      <c r="L3948" s="5">
        <v>32</v>
      </c>
      <c r="M3948" s="5">
        <v>0</v>
      </c>
      <c r="N3948" s="5">
        <v>0</v>
      </c>
      <c r="O3948" s="6">
        <v>3.8938053097345131</v>
      </c>
      <c r="P3948" s="6">
        <v>2.831858407079646</v>
      </c>
      <c r="Q3948" s="6">
        <v>7.610619469026549</v>
      </c>
      <c r="R3948" s="6">
        <v>8.6725663716814161</v>
      </c>
      <c r="S3948" s="6">
        <v>13.982300884955752</v>
      </c>
      <c r="T3948" s="6">
        <v>1.0619469026548674</v>
      </c>
      <c r="U3948" s="6">
        <v>5.663716814159292</v>
      </c>
      <c r="V3948" s="6">
        <v>0</v>
      </c>
      <c r="W3948" s="6">
        <v>0</v>
      </c>
      <c r="X3948" s="5">
        <v>134</v>
      </c>
      <c r="Y3948" s="5">
        <v>111</v>
      </c>
      <c r="Z3948" s="5">
        <v>9</v>
      </c>
      <c r="AA3948" s="5">
        <v>0</v>
      </c>
      <c r="AB3948" s="5">
        <v>0</v>
      </c>
      <c r="AC3948" s="5">
        <v>0</v>
      </c>
      <c r="AD3948" s="5">
        <v>134</v>
      </c>
      <c r="AE3948" s="5">
        <v>111</v>
      </c>
      <c r="AF3948" s="5">
        <v>9</v>
      </c>
      <c r="AG3948" s="6">
        <v>8.1081081081081088</v>
      </c>
      <c r="AH3948" s="6">
        <v>82.835820895522389</v>
      </c>
      <c r="AI3948" s="3"/>
      <c r="AJ3948" s="3"/>
    </row>
    <row r="3949" spans="1:36" hidden="1" x14ac:dyDescent="0.2">
      <c r="A3949" s="1" t="str">
        <f t="shared" si="61"/>
        <v>Newcastle-under-LymeMixed White and Black African</v>
      </c>
      <c r="B3949" s="3" t="s">
        <v>477</v>
      </c>
      <c r="C3949" s="3" t="s">
        <v>478</v>
      </c>
      <c r="D3949" s="3" t="s">
        <v>707</v>
      </c>
      <c r="E3949" s="5">
        <v>156</v>
      </c>
      <c r="F3949" s="5">
        <v>4</v>
      </c>
      <c r="G3949" s="5">
        <v>1</v>
      </c>
      <c r="H3949" s="5">
        <v>5</v>
      </c>
      <c r="I3949" s="5">
        <v>19</v>
      </c>
      <c r="J3949" s="5">
        <v>21</v>
      </c>
      <c r="K3949" s="5">
        <v>2</v>
      </c>
      <c r="L3949" s="5">
        <v>19</v>
      </c>
      <c r="M3949" s="5">
        <v>0</v>
      </c>
      <c r="N3949" s="5">
        <v>0</v>
      </c>
      <c r="O3949" s="6">
        <v>2.5641025641025643</v>
      </c>
      <c r="P3949" s="6">
        <v>0.64102564102564108</v>
      </c>
      <c r="Q3949" s="6">
        <v>3.2051282051282053</v>
      </c>
      <c r="R3949" s="6">
        <v>12.179487179487179</v>
      </c>
      <c r="S3949" s="6">
        <v>13.461538461538462</v>
      </c>
      <c r="T3949" s="6">
        <v>1.2820512820512822</v>
      </c>
      <c r="U3949" s="6">
        <v>12.179487179487179</v>
      </c>
      <c r="V3949" s="6">
        <v>0</v>
      </c>
      <c r="W3949" s="6">
        <v>0</v>
      </c>
      <c r="X3949" s="5">
        <v>27</v>
      </c>
      <c r="Y3949" s="5">
        <v>18</v>
      </c>
      <c r="Z3949" s="5">
        <v>3</v>
      </c>
      <c r="AA3949" s="5">
        <v>0</v>
      </c>
      <c r="AB3949" s="5">
        <v>0</v>
      </c>
      <c r="AC3949" s="5">
        <v>0</v>
      </c>
      <c r="AD3949" s="5">
        <v>27</v>
      </c>
      <c r="AE3949" s="5">
        <v>18</v>
      </c>
      <c r="AF3949" s="5">
        <v>3</v>
      </c>
      <c r="AG3949" s="6">
        <v>16.666666666666668</v>
      </c>
      <c r="AH3949" s="6">
        <v>66.666666666666671</v>
      </c>
      <c r="AI3949" s="3"/>
      <c r="AJ3949" s="3"/>
    </row>
    <row r="3950" spans="1:36" hidden="1" x14ac:dyDescent="0.2">
      <c r="A3950" s="1" t="str">
        <f t="shared" si="61"/>
        <v>Newcastle-under-LymeMixed White and Asian</v>
      </c>
      <c r="B3950" s="3" t="s">
        <v>477</v>
      </c>
      <c r="C3950" s="3" t="s">
        <v>478</v>
      </c>
      <c r="D3950" s="3" t="s">
        <v>708</v>
      </c>
      <c r="E3950" s="5">
        <v>468</v>
      </c>
      <c r="F3950" s="5">
        <v>14</v>
      </c>
      <c r="G3950" s="5">
        <v>13</v>
      </c>
      <c r="H3950" s="5">
        <v>23</v>
      </c>
      <c r="I3950" s="5">
        <v>50</v>
      </c>
      <c r="J3950" s="5">
        <v>35</v>
      </c>
      <c r="K3950" s="5">
        <v>11</v>
      </c>
      <c r="L3950" s="5">
        <v>39</v>
      </c>
      <c r="M3950" s="5">
        <v>0</v>
      </c>
      <c r="N3950" s="5">
        <v>0</v>
      </c>
      <c r="O3950" s="6">
        <v>2.9914529914529915</v>
      </c>
      <c r="P3950" s="6">
        <v>2.7777777777777777</v>
      </c>
      <c r="Q3950" s="6">
        <v>4.9145299145299148</v>
      </c>
      <c r="R3950" s="6">
        <v>10.683760683760683</v>
      </c>
      <c r="S3950" s="6">
        <v>7.4786324786324787</v>
      </c>
      <c r="T3950" s="6">
        <v>2.3504273504273505</v>
      </c>
      <c r="U3950" s="6">
        <v>8.3333333333333339</v>
      </c>
      <c r="V3950" s="6">
        <v>0</v>
      </c>
      <c r="W3950" s="6">
        <v>0</v>
      </c>
      <c r="X3950" s="5">
        <v>78</v>
      </c>
      <c r="Y3950" s="5">
        <v>67</v>
      </c>
      <c r="Z3950" s="5">
        <v>0</v>
      </c>
      <c r="AA3950" s="5">
        <v>0</v>
      </c>
      <c r="AB3950" s="5">
        <v>0</v>
      </c>
      <c r="AC3950" s="5">
        <v>0</v>
      </c>
      <c r="AD3950" s="5">
        <v>78</v>
      </c>
      <c r="AE3950" s="5">
        <v>67</v>
      </c>
      <c r="AF3950" s="5">
        <v>0</v>
      </c>
      <c r="AG3950" s="6">
        <v>0</v>
      </c>
      <c r="AH3950" s="6">
        <v>85.897435897435898</v>
      </c>
      <c r="AI3950" s="3"/>
      <c r="AJ3950" s="3"/>
    </row>
    <row r="3951" spans="1:36" hidden="1" x14ac:dyDescent="0.2">
      <c r="A3951" s="1" t="str">
        <f t="shared" si="61"/>
        <v>Newcastle-under-LymeMixed Other</v>
      </c>
      <c r="B3951" s="3" t="s">
        <v>477</v>
      </c>
      <c r="C3951" s="3" t="s">
        <v>478</v>
      </c>
      <c r="D3951" s="3" t="s">
        <v>709</v>
      </c>
      <c r="E3951" s="5">
        <v>301</v>
      </c>
      <c r="F3951" s="5">
        <v>10</v>
      </c>
      <c r="G3951" s="5">
        <v>8</v>
      </c>
      <c r="H3951" s="5">
        <v>27</v>
      </c>
      <c r="I3951" s="5">
        <v>27</v>
      </c>
      <c r="J3951" s="5">
        <v>37</v>
      </c>
      <c r="K3951" s="5">
        <v>5</v>
      </c>
      <c r="L3951" s="5">
        <v>15</v>
      </c>
      <c r="M3951" s="5">
        <v>0</v>
      </c>
      <c r="N3951" s="5">
        <v>0</v>
      </c>
      <c r="O3951" s="6">
        <v>3.3222591362126246</v>
      </c>
      <c r="P3951" s="6">
        <v>2.6578073089700998</v>
      </c>
      <c r="Q3951" s="6">
        <v>8.9700996677740861</v>
      </c>
      <c r="R3951" s="6">
        <v>8.9700996677740861</v>
      </c>
      <c r="S3951" s="6">
        <v>12.29235880398671</v>
      </c>
      <c r="T3951" s="6">
        <v>1.6611295681063123</v>
      </c>
      <c r="U3951" s="6">
        <v>4.9833887043189371</v>
      </c>
      <c r="V3951" s="6">
        <v>0</v>
      </c>
      <c r="W3951" s="6">
        <v>0</v>
      </c>
      <c r="X3951" s="5">
        <v>64</v>
      </c>
      <c r="Y3951" s="5">
        <v>52</v>
      </c>
      <c r="Z3951" s="5">
        <v>1</v>
      </c>
      <c r="AA3951" s="5">
        <v>0</v>
      </c>
      <c r="AB3951" s="5">
        <v>0</v>
      </c>
      <c r="AC3951" s="5">
        <v>0</v>
      </c>
      <c r="AD3951" s="5">
        <v>64</v>
      </c>
      <c r="AE3951" s="5">
        <v>52</v>
      </c>
      <c r="AF3951" s="5">
        <v>1</v>
      </c>
      <c r="AG3951" s="6">
        <v>1.9230769230769231</v>
      </c>
      <c r="AH3951" s="6">
        <v>81.25</v>
      </c>
      <c r="AI3951" s="3"/>
      <c r="AJ3951" s="3"/>
    </row>
    <row r="3952" spans="1:36" hidden="1" x14ac:dyDescent="0.2">
      <c r="A3952" s="1" t="str">
        <f t="shared" si="61"/>
        <v>Newcastle-under-LymeIndian</v>
      </c>
      <c r="B3952" s="3" t="s">
        <v>477</v>
      </c>
      <c r="C3952" s="3" t="s">
        <v>478</v>
      </c>
      <c r="D3952" s="3" t="s">
        <v>710</v>
      </c>
      <c r="E3952" s="5">
        <v>937</v>
      </c>
      <c r="F3952" s="5">
        <v>6</v>
      </c>
      <c r="G3952" s="5">
        <v>6</v>
      </c>
      <c r="H3952" s="5">
        <v>18</v>
      </c>
      <c r="I3952" s="5">
        <v>70</v>
      </c>
      <c r="J3952" s="5">
        <v>22</v>
      </c>
      <c r="K3952" s="5">
        <v>30</v>
      </c>
      <c r="L3952" s="5">
        <v>59</v>
      </c>
      <c r="M3952" s="5">
        <v>0</v>
      </c>
      <c r="N3952" s="5">
        <v>0</v>
      </c>
      <c r="O3952" s="6">
        <v>0.64034151547491991</v>
      </c>
      <c r="P3952" s="6">
        <v>0.64034151547491991</v>
      </c>
      <c r="Q3952" s="6">
        <v>1.9210245464247599</v>
      </c>
      <c r="R3952" s="6">
        <v>7.4706510138740665</v>
      </c>
      <c r="S3952" s="6">
        <v>2.3479188900747063</v>
      </c>
      <c r="T3952" s="6">
        <v>3.2017075773746</v>
      </c>
      <c r="U3952" s="6">
        <v>6.2966915688367129</v>
      </c>
      <c r="V3952" s="6">
        <v>0</v>
      </c>
      <c r="W3952" s="6">
        <v>0</v>
      </c>
      <c r="X3952" s="5">
        <v>313</v>
      </c>
      <c r="Y3952" s="5">
        <v>265</v>
      </c>
      <c r="Z3952" s="5">
        <v>14</v>
      </c>
      <c r="AA3952" s="5">
        <v>0</v>
      </c>
      <c r="AB3952" s="5">
        <v>0</v>
      </c>
      <c r="AC3952" s="5">
        <v>0</v>
      </c>
      <c r="AD3952" s="5">
        <v>313</v>
      </c>
      <c r="AE3952" s="5">
        <v>265</v>
      </c>
      <c r="AF3952" s="5">
        <v>14</v>
      </c>
      <c r="AG3952" s="6">
        <v>5.283018867924528</v>
      </c>
      <c r="AH3952" s="6">
        <v>84.664536741214064</v>
      </c>
      <c r="AI3952" s="3"/>
      <c r="AJ3952" s="3"/>
    </row>
    <row r="3953" spans="1:36" hidden="1" x14ac:dyDescent="0.2">
      <c r="A3953" s="1" t="str">
        <f t="shared" si="61"/>
        <v>Newcastle-under-LymePakistani</v>
      </c>
      <c r="B3953" s="3" t="s">
        <v>477</v>
      </c>
      <c r="C3953" s="3" t="s">
        <v>478</v>
      </c>
      <c r="D3953" s="3" t="s">
        <v>711</v>
      </c>
      <c r="E3953" s="5">
        <v>485</v>
      </c>
      <c r="F3953" s="5">
        <v>17</v>
      </c>
      <c r="G3953" s="5">
        <v>11</v>
      </c>
      <c r="H3953" s="5">
        <v>22</v>
      </c>
      <c r="I3953" s="5">
        <v>36</v>
      </c>
      <c r="J3953" s="5">
        <v>34</v>
      </c>
      <c r="K3953" s="5">
        <v>0</v>
      </c>
      <c r="L3953" s="5">
        <v>17</v>
      </c>
      <c r="M3953" s="5">
        <v>0</v>
      </c>
      <c r="N3953" s="5">
        <v>0</v>
      </c>
      <c r="O3953" s="6">
        <v>3.5051546391752577</v>
      </c>
      <c r="P3953" s="6">
        <v>2.268041237113402</v>
      </c>
      <c r="Q3953" s="6">
        <v>4.536082474226804</v>
      </c>
      <c r="R3953" s="6">
        <v>7.4226804123711343</v>
      </c>
      <c r="S3953" s="6">
        <v>7.0103092783505154</v>
      </c>
      <c r="T3953" s="6">
        <v>0</v>
      </c>
      <c r="U3953" s="6">
        <v>3.5051546391752577</v>
      </c>
      <c r="V3953" s="6">
        <v>0</v>
      </c>
      <c r="W3953" s="6">
        <v>0</v>
      </c>
      <c r="X3953" s="5">
        <v>133</v>
      </c>
      <c r="Y3953" s="5">
        <v>94</v>
      </c>
      <c r="Z3953" s="5">
        <v>5</v>
      </c>
      <c r="AA3953" s="5">
        <v>0</v>
      </c>
      <c r="AB3953" s="5">
        <v>0</v>
      </c>
      <c r="AC3953" s="5">
        <v>0</v>
      </c>
      <c r="AD3953" s="5">
        <v>133</v>
      </c>
      <c r="AE3953" s="5">
        <v>94</v>
      </c>
      <c r="AF3953" s="5">
        <v>5</v>
      </c>
      <c r="AG3953" s="6">
        <v>5.3191489361702127</v>
      </c>
      <c r="AH3953" s="6">
        <v>70.676691729323309</v>
      </c>
      <c r="AI3953" s="3"/>
      <c r="AJ3953" s="3"/>
    </row>
    <row r="3954" spans="1:36" hidden="1" x14ac:dyDescent="0.2">
      <c r="A3954" s="1" t="str">
        <f t="shared" si="61"/>
        <v>Newcastle-under-LymeBangladeshi</v>
      </c>
      <c r="B3954" s="3" t="s">
        <v>477</v>
      </c>
      <c r="C3954" s="3" t="s">
        <v>478</v>
      </c>
      <c r="D3954" s="3" t="s">
        <v>712</v>
      </c>
      <c r="E3954" s="5">
        <v>154</v>
      </c>
      <c r="F3954" s="5">
        <v>15</v>
      </c>
      <c r="G3954" s="5">
        <v>14</v>
      </c>
      <c r="H3954" s="5">
        <v>19</v>
      </c>
      <c r="I3954" s="5">
        <v>26</v>
      </c>
      <c r="J3954" s="5">
        <v>24</v>
      </c>
      <c r="K3954" s="5">
        <v>1</v>
      </c>
      <c r="L3954" s="5">
        <v>22</v>
      </c>
      <c r="M3954" s="5">
        <v>0</v>
      </c>
      <c r="N3954" s="5">
        <v>0</v>
      </c>
      <c r="O3954" s="6">
        <v>9.7402597402597397</v>
      </c>
      <c r="P3954" s="6">
        <v>9.0909090909090917</v>
      </c>
      <c r="Q3954" s="6">
        <v>12.337662337662337</v>
      </c>
      <c r="R3954" s="6">
        <v>16.883116883116884</v>
      </c>
      <c r="S3954" s="6">
        <v>15.584415584415584</v>
      </c>
      <c r="T3954" s="6">
        <v>0.64935064935064934</v>
      </c>
      <c r="U3954" s="6">
        <v>14.285714285714286</v>
      </c>
      <c r="V3954" s="6">
        <v>0</v>
      </c>
      <c r="W3954" s="6">
        <v>0</v>
      </c>
      <c r="X3954" s="5">
        <v>56</v>
      </c>
      <c r="Y3954" s="5">
        <v>37</v>
      </c>
      <c r="Z3954" s="5">
        <v>5</v>
      </c>
      <c r="AA3954" s="5">
        <v>0</v>
      </c>
      <c r="AB3954" s="5">
        <v>0</v>
      </c>
      <c r="AC3954" s="5">
        <v>0</v>
      </c>
      <c r="AD3954" s="5">
        <v>56</v>
      </c>
      <c r="AE3954" s="5">
        <v>37</v>
      </c>
      <c r="AF3954" s="5">
        <v>5</v>
      </c>
      <c r="AG3954" s="6">
        <v>13.513513513513514</v>
      </c>
      <c r="AH3954" s="6">
        <v>66.071428571428569</v>
      </c>
      <c r="AI3954" s="3"/>
      <c r="AJ3954" s="3"/>
    </row>
    <row r="3955" spans="1:36" hidden="1" x14ac:dyDescent="0.2">
      <c r="A3955" s="1" t="str">
        <f t="shared" si="61"/>
        <v>Newcastle-under-LymeChinese</v>
      </c>
      <c r="B3955" s="3" t="s">
        <v>477</v>
      </c>
      <c r="C3955" s="3" t="s">
        <v>478</v>
      </c>
      <c r="D3955" s="3" t="s">
        <v>713</v>
      </c>
      <c r="E3955" s="5">
        <v>978</v>
      </c>
      <c r="F3955" s="5">
        <v>30</v>
      </c>
      <c r="G3955" s="5">
        <v>30</v>
      </c>
      <c r="H3955" s="5">
        <v>48</v>
      </c>
      <c r="I3955" s="5">
        <v>46</v>
      </c>
      <c r="J3955" s="5">
        <v>63</v>
      </c>
      <c r="K3955" s="5">
        <v>9</v>
      </c>
      <c r="L3955" s="5">
        <v>82</v>
      </c>
      <c r="M3955" s="5">
        <v>0</v>
      </c>
      <c r="N3955" s="5">
        <v>0</v>
      </c>
      <c r="O3955" s="6">
        <v>3.0674846625766872</v>
      </c>
      <c r="P3955" s="6">
        <v>3.0674846625766872</v>
      </c>
      <c r="Q3955" s="6">
        <v>4.9079754601226995</v>
      </c>
      <c r="R3955" s="6">
        <v>4.703476482617587</v>
      </c>
      <c r="S3955" s="6">
        <v>6.4417177914110431</v>
      </c>
      <c r="T3955" s="6">
        <v>0.92024539877300615</v>
      </c>
      <c r="U3955" s="6">
        <v>8.3844580777096116</v>
      </c>
      <c r="V3955" s="6">
        <v>0</v>
      </c>
      <c r="W3955" s="6">
        <v>0</v>
      </c>
      <c r="X3955" s="5">
        <v>188</v>
      </c>
      <c r="Y3955" s="5">
        <v>155</v>
      </c>
      <c r="Z3955" s="5">
        <v>5</v>
      </c>
      <c r="AA3955" s="5">
        <v>0</v>
      </c>
      <c r="AB3955" s="5">
        <v>0</v>
      </c>
      <c r="AC3955" s="5">
        <v>0</v>
      </c>
      <c r="AD3955" s="5">
        <v>188</v>
      </c>
      <c r="AE3955" s="5">
        <v>155</v>
      </c>
      <c r="AF3955" s="5">
        <v>5</v>
      </c>
      <c r="AG3955" s="6">
        <v>3.225806451612903</v>
      </c>
      <c r="AH3955" s="6">
        <v>82.446808510638292</v>
      </c>
      <c r="AI3955" s="3"/>
      <c r="AJ3955" s="3"/>
    </row>
    <row r="3956" spans="1:36" hidden="1" x14ac:dyDescent="0.2">
      <c r="A3956" s="1" t="str">
        <f t="shared" si="61"/>
        <v>Newcastle-under-LymeAsian Other</v>
      </c>
      <c r="B3956" s="3" t="s">
        <v>477</v>
      </c>
      <c r="C3956" s="3" t="s">
        <v>478</v>
      </c>
      <c r="D3956" s="3" t="s">
        <v>714</v>
      </c>
      <c r="E3956" s="5">
        <v>958</v>
      </c>
      <c r="F3956" s="5">
        <v>17</v>
      </c>
      <c r="G3956" s="5">
        <v>11</v>
      </c>
      <c r="H3956" s="5">
        <v>27</v>
      </c>
      <c r="I3956" s="5">
        <v>94</v>
      </c>
      <c r="J3956" s="5">
        <v>72</v>
      </c>
      <c r="K3956" s="5">
        <v>9</v>
      </c>
      <c r="L3956" s="5">
        <v>131</v>
      </c>
      <c r="M3956" s="5">
        <v>0</v>
      </c>
      <c r="N3956" s="5">
        <v>0</v>
      </c>
      <c r="O3956" s="6">
        <v>1.7745302713987474</v>
      </c>
      <c r="P3956" s="6">
        <v>1.1482254697286012</v>
      </c>
      <c r="Q3956" s="6">
        <v>2.8183716075156577</v>
      </c>
      <c r="R3956" s="6">
        <v>9.8121085594989559</v>
      </c>
      <c r="S3956" s="6">
        <v>7.515657620041754</v>
      </c>
      <c r="T3956" s="6">
        <v>0.93945720250521925</v>
      </c>
      <c r="U3956" s="6">
        <v>13.674321503131525</v>
      </c>
      <c r="V3956" s="6">
        <v>0</v>
      </c>
      <c r="W3956" s="6">
        <v>0</v>
      </c>
      <c r="X3956" s="5">
        <v>344</v>
      </c>
      <c r="Y3956" s="5">
        <v>290</v>
      </c>
      <c r="Z3956" s="5">
        <v>11</v>
      </c>
      <c r="AA3956" s="5">
        <v>0</v>
      </c>
      <c r="AB3956" s="5">
        <v>0</v>
      </c>
      <c r="AC3956" s="5">
        <v>0</v>
      </c>
      <c r="AD3956" s="5">
        <v>344</v>
      </c>
      <c r="AE3956" s="5">
        <v>290</v>
      </c>
      <c r="AF3956" s="5">
        <v>11</v>
      </c>
      <c r="AG3956" s="6">
        <v>3.7931034482758621</v>
      </c>
      <c r="AH3956" s="6">
        <v>84.302325581395351</v>
      </c>
      <c r="AI3956" s="3"/>
      <c r="AJ3956" s="3"/>
    </row>
    <row r="3957" spans="1:36" hidden="1" x14ac:dyDescent="0.2">
      <c r="A3957" s="1" t="str">
        <f t="shared" si="61"/>
        <v>Newcastle-under-LymeBlack African</v>
      </c>
      <c r="B3957" s="3" t="s">
        <v>477</v>
      </c>
      <c r="C3957" s="3" t="s">
        <v>478</v>
      </c>
      <c r="D3957" s="3" t="s">
        <v>715</v>
      </c>
      <c r="E3957" s="5">
        <v>515</v>
      </c>
      <c r="F3957" s="5">
        <v>6</v>
      </c>
      <c r="G3957" s="5">
        <v>6</v>
      </c>
      <c r="H3957" s="5">
        <v>17</v>
      </c>
      <c r="I3957" s="5">
        <v>36</v>
      </c>
      <c r="J3957" s="5">
        <v>26</v>
      </c>
      <c r="K3957" s="5">
        <v>0</v>
      </c>
      <c r="L3957" s="5">
        <v>54</v>
      </c>
      <c r="M3957" s="5">
        <v>0</v>
      </c>
      <c r="N3957" s="5">
        <v>0</v>
      </c>
      <c r="O3957" s="6">
        <v>1.1650485436893203</v>
      </c>
      <c r="P3957" s="6">
        <v>1.1650485436893203</v>
      </c>
      <c r="Q3957" s="6">
        <v>3.3009708737864076</v>
      </c>
      <c r="R3957" s="6">
        <v>6.9902912621359219</v>
      </c>
      <c r="S3957" s="6">
        <v>5.0485436893203888</v>
      </c>
      <c r="T3957" s="6">
        <v>0</v>
      </c>
      <c r="U3957" s="6">
        <v>10.485436893203884</v>
      </c>
      <c r="V3957" s="6">
        <v>0</v>
      </c>
      <c r="W3957" s="6">
        <v>0</v>
      </c>
      <c r="X3957" s="5">
        <v>124</v>
      </c>
      <c r="Y3957" s="5">
        <v>113</v>
      </c>
      <c r="Z3957" s="5">
        <v>10</v>
      </c>
      <c r="AA3957" s="5">
        <v>0</v>
      </c>
      <c r="AB3957" s="5">
        <v>0</v>
      </c>
      <c r="AC3957" s="5">
        <v>0</v>
      </c>
      <c r="AD3957" s="5">
        <v>124</v>
      </c>
      <c r="AE3957" s="5">
        <v>113</v>
      </c>
      <c r="AF3957" s="5">
        <v>10</v>
      </c>
      <c r="AG3957" s="6">
        <v>8.8495575221238933</v>
      </c>
      <c r="AH3957" s="6">
        <v>91.129032258064512</v>
      </c>
      <c r="AI3957" s="3"/>
      <c r="AJ3957" s="3"/>
    </row>
    <row r="3958" spans="1:36" hidden="1" x14ac:dyDescent="0.2">
      <c r="A3958" s="1" t="str">
        <f t="shared" si="61"/>
        <v>Newcastle-under-LymeBlack Caribbean</v>
      </c>
      <c r="B3958" s="3" t="s">
        <v>477</v>
      </c>
      <c r="C3958" s="3" t="s">
        <v>478</v>
      </c>
      <c r="D3958" s="3" t="s">
        <v>716</v>
      </c>
      <c r="E3958" s="5">
        <v>236</v>
      </c>
      <c r="F3958" s="5">
        <v>5</v>
      </c>
      <c r="G3958" s="5">
        <v>1</v>
      </c>
      <c r="H3958" s="5">
        <v>10</v>
      </c>
      <c r="I3958" s="5">
        <v>14</v>
      </c>
      <c r="J3958" s="5">
        <v>28</v>
      </c>
      <c r="K3958" s="5">
        <v>1</v>
      </c>
      <c r="L3958" s="5">
        <v>14</v>
      </c>
      <c r="M3958" s="5">
        <v>0</v>
      </c>
      <c r="N3958" s="5">
        <v>0</v>
      </c>
      <c r="O3958" s="6">
        <v>2.1186440677966103</v>
      </c>
      <c r="P3958" s="6">
        <v>0.42372881355932202</v>
      </c>
      <c r="Q3958" s="6">
        <v>4.2372881355932206</v>
      </c>
      <c r="R3958" s="6">
        <v>5.9322033898305087</v>
      </c>
      <c r="S3958" s="6">
        <v>11.864406779661017</v>
      </c>
      <c r="T3958" s="6">
        <v>0.42372881355932202</v>
      </c>
      <c r="U3958" s="6">
        <v>5.9322033898305087</v>
      </c>
      <c r="V3958" s="6">
        <v>0</v>
      </c>
      <c r="W3958" s="6">
        <v>0</v>
      </c>
      <c r="X3958" s="5">
        <v>76</v>
      </c>
      <c r="Y3958" s="5">
        <v>67</v>
      </c>
      <c r="Z3958" s="5">
        <v>6</v>
      </c>
      <c r="AA3958" s="5">
        <v>0</v>
      </c>
      <c r="AB3958" s="5">
        <v>0</v>
      </c>
      <c r="AC3958" s="5">
        <v>0</v>
      </c>
      <c r="AD3958" s="5">
        <v>76</v>
      </c>
      <c r="AE3958" s="5">
        <v>67</v>
      </c>
      <c r="AF3958" s="5">
        <v>6</v>
      </c>
      <c r="AG3958" s="6">
        <v>8.9552238805970141</v>
      </c>
      <c r="AH3958" s="6">
        <v>88.15789473684211</v>
      </c>
      <c r="AI3958" s="3"/>
      <c r="AJ3958" s="3"/>
    </row>
    <row r="3959" spans="1:36" hidden="1" x14ac:dyDescent="0.2">
      <c r="A3959" s="1" t="str">
        <f t="shared" si="61"/>
        <v>Newcastle-under-LymeBlack Other</v>
      </c>
      <c r="B3959" s="3" t="s">
        <v>477</v>
      </c>
      <c r="C3959" s="3" t="s">
        <v>478</v>
      </c>
      <c r="D3959" s="3" t="s">
        <v>717</v>
      </c>
      <c r="E3959" s="5">
        <v>77</v>
      </c>
      <c r="F3959" s="5">
        <v>1</v>
      </c>
      <c r="G3959" s="5">
        <v>1</v>
      </c>
      <c r="H3959" s="5">
        <v>2</v>
      </c>
      <c r="I3959" s="5">
        <v>6</v>
      </c>
      <c r="J3959" s="5">
        <v>6</v>
      </c>
      <c r="K3959" s="5">
        <v>0</v>
      </c>
      <c r="L3959" s="5">
        <v>8</v>
      </c>
      <c r="M3959" s="5">
        <v>0</v>
      </c>
      <c r="N3959" s="5">
        <v>0</v>
      </c>
      <c r="O3959" s="6">
        <v>1.2987012987012987</v>
      </c>
      <c r="P3959" s="6">
        <v>1.2987012987012987</v>
      </c>
      <c r="Q3959" s="6">
        <v>2.5974025974025974</v>
      </c>
      <c r="R3959" s="6">
        <v>7.7922077922077921</v>
      </c>
      <c r="S3959" s="6">
        <v>7.7922077922077921</v>
      </c>
      <c r="T3959" s="6">
        <v>0</v>
      </c>
      <c r="U3959" s="6">
        <v>10.38961038961039</v>
      </c>
      <c r="V3959" s="6">
        <v>0</v>
      </c>
      <c r="W3959" s="6">
        <v>0</v>
      </c>
      <c r="X3959" s="5">
        <v>38</v>
      </c>
      <c r="Y3959" s="5">
        <v>36</v>
      </c>
      <c r="Z3959" s="5">
        <v>6</v>
      </c>
      <c r="AA3959" s="5">
        <v>0</v>
      </c>
      <c r="AB3959" s="5">
        <v>0</v>
      </c>
      <c r="AC3959" s="5">
        <v>0</v>
      </c>
      <c r="AD3959" s="5">
        <v>38</v>
      </c>
      <c r="AE3959" s="5">
        <v>36</v>
      </c>
      <c r="AF3959" s="5">
        <v>6</v>
      </c>
      <c r="AG3959" s="6">
        <v>16.666666666666668</v>
      </c>
      <c r="AH3959" s="6">
        <v>94.736842105263165</v>
      </c>
      <c r="AI3959" s="3"/>
      <c r="AJ3959" s="3"/>
    </row>
    <row r="3960" spans="1:36" hidden="1" x14ac:dyDescent="0.2">
      <c r="A3960" s="1" t="str">
        <f t="shared" si="61"/>
        <v>Newcastle-under-LymeArab</v>
      </c>
      <c r="B3960" s="3" t="s">
        <v>477</v>
      </c>
      <c r="C3960" s="3" t="s">
        <v>478</v>
      </c>
      <c r="D3960" s="3" t="s">
        <v>699</v>
      </c>
      <c r="E3960" s="5">
        <v>136</v>
      </c>
      <c r="F3960" s="5">
        <v>4</v>
      </c>
      <c r="G3960" s="5">
        <v>3</v>
      </c>
      <c r="H3960" s="5">
        <v>10</v>
      </c>
      <c r="I3960" s="5">
        <v>24</v>
      </c>
      <c r="J3960" s="5">
        <v>11</v>
      </c>
      <c r="K3960" s="5">
        <v>4</v>
      </c>
      <c r="L3960" s="5">
        <v>14</v>
      </c>
      <c r="M3960" s="5">
        <v>0</v>
      </c>
      <c r="N3960" s="5">
        <v>0</v>
      </c>
      <c r="O3960" s="6">
        <v>2.9411764705882355</v>
      </c>
      <c r="P3960" s="6">
        <v>2.2058823529411766</v>
      </c>
      <c r="Q3960" s="6">
        <v>7.3529411764705879</v>
      </c>
      <c r="R3960" s="6">
        <v>17.647058823529413</v>
      </c>
      <c r="S3960" s="6">
        <v>8.0882352941176467</v>
      </c>
      <c r="T3960" s="6">
        <v>2.9411764705882355</v>
      </c>
      <c r="U3960" s="6">
        <v>10.294117647058824</v>
      </c>
      <c r="V3960" s="6">
        <v>0</v>
      </c>
      <c r="W3960" s="6">
        <v>0</v>
      </c>
      <c r="X3960" s="5">
        <v>31</v>
      </c>
      <c r="Y3960" s="5">
        <v>26</v>
      </c>
      <c r="Z3960" s="5">
        <v>3</v>
      </c>
      <c r="AA3960" s="5">
        <v>0</v>
      </c>
      <c r="AB3960" s="5">
        <v>0</v>
      </c>
      <c r="AC3960" s="5">
        <v>0</v>
      </c>
      <c r="AD3960" s="5">
        <v>31</v>
      </c>
      <c r="AE3960" s="5">
        <v>26</v>
      </c>
      <c r="AF3960" s="5">
        <v>3</v>
      </c>
      <c r="AG3960" s="6">
        <v>11.538461538461538</v>
      </c>
      <c r="AH3960" s="6">
        <v>83.870967741935488</v>
      </c>
      <c r="AI3960" s="3"/>
      <c r="AJ3960" s="3"/>
    </row>
    <row r="3961" spans="1:36" hidden="1" x14ac:dyDescent="0.2">
      <c r="A3961" s="1" t="str">
        <f t="shared" si="61"/>
        <v>Newcastle-under-LymeOther</v>
      </c>
      <c r="B3961" s="3" t="s">
        <v>477</v>
      </c>
      <c r="C3961" s="3" t="s">
        <v>478</v>
      </c>
      <c r="D3961" s="3" t="s">
        <v>718</v>
      </c>
      <c r="E3961" s="5">
        <v>243</v>
      </c>
      <c r="F3961" s="5">
        <v>7</v>
      </c>
      <c r="G3961" s="5">
        <v>4</v>
      </c>
      <c r="H3961" s="5">
        <v>24</v>
      </c>
      <c r="I3961" s="5">
        <v>21</v>
      </c>
      <c r="J3961" s="5">
        <v>27</v>
      </c>
      <c r="K3961" s="5">
        <v>2</v>
      </c>
      <c r="L3961" s="5">
        <v>21</v>
      </c>
      <c r="M3961" s="5">
        <v>0</v>
      </c>
      <c r="N3961" s="5">
        <v>0</v>
      </c>
      <c r="O3961" s="6">
        <v>2.880658436213992</v>
      </c>
      <c r="P3961" s="6">
        <v>1.6460905349794239</v>
      </c>
      <c r="Q3961" s="6">
        <v>9.8765432098765427</v>
      </c>
      <c r="R3961" s="6">
        <v>8.6419753086419746</v>
      </c>
      <c r="S3961" s="6">
        <v>11.111111111111111</v>
      </c>
      <c r="T3961" s="6">
        <v>0.82304526748971196</v>
      </c>
      <c r="U3961" s="6">
        <v>8.6419753086419746</v>
      </c>
      <c r="V3961" s="6">
        <v>0</v>
      </c>
      <c r="W3961" s="6">
        <v>0</v>
      </c>
      <c r="X3961" s="5">
        <v>110</v>
      </c>
      <c r="Y3961" s="5">
        <v>93</v>
      </c>
      <c r="Z3961" s="5">
        <v>15</v>
      </c>
      <c r="AA3961" s="5">
        <v>0</v>
      </c>
      <c r="AB3961" s="5">
        <v>0</v>
      </c>
      <c r="AC3961" s="5">
        <v>0</v>
      </c>
      <c r="AD3961" s="5">
        <v>110</v>
      </c>
      <c r="AE3961" s="5">
        <v>93</v>
      </c>
      <c r="AF3961" s="5">
        <v>15</v>
      </c>
      <c r="AG3961" s="6">
        <v>16.129032258064516</v>
      </c>
      <c r="AH3961" s="6">
        <v>84.545454545454547</v>
      </c>
      <c r="AI3961" s="3"/>
      <c r="AJ3961" s="3"/>
    </row>
    <row r="3962" spans="1:36" x14ac:dyDescent="0.2">
      <c r="A3962" s="1" t="str">
        <f t="shared" si="61"/>
        <v>NewhamAll people</v>
      </c>
      <c r="B3962" s="3" t="s">
        <v>679</v>
      </c>
      <c r="C3962" s="3" t="s">
        <v>680</v>
      </c>
      <c r="D3962" s="3" t="s">
        <v>700</v>
      </c>
      <c r="E3962" s="5">
        <v>307984</v>
      </c>
      <c r="F3962" s="5">
        <v>95550</v>
      </c>
      <c r="G3962" s="5">
        <v>167708</v>
      </c>
      <c r="H3962" s="5">
        <v>18280</v>
      </c>
      <c r="I3962" s="5">
        <v>31830</v>
      </c>
      <c r="J3962" s="5">
        <v>0</v>
      </c>
      <c r="K3962" s="5">
        <v>301859</v>
      </c>
      <c r="L3962" s="5">
        <v>137276</v>
      </c>
      <c r="M3962" s="5">
        <v>93567</v>
      </c>
      <c r="N3962" s="5">
        <v>15148</v>
      </c>
      <c r="O3962" s="6">
        <v>31.024338926697492</v>
      </c>
      <c r="P3962" s="6">
        <v>54.453478102758588</v>
      </c>
      <c r="Q3962" s="6">
        <v>5.9353732661436958</v>
      </c>
      <c r="R3962" s="6">
        <v>10.33495246506312</v>
      </c>
      <c r="S3962" s="6">
        <v>0</v>
      </c>
      <c r="T3962" s="6">
        <v>98.011260325211694</v>
      </c>
      <c r="U3962" s="6">
        <v>44.572445321834898</v>
      </c>
      <c r="V3962" s="6">
        <v>30.380474310353783</v>
      </c>
      <c r="W3962" s="6">
        <v>4.9184373214192947</v>
      </c>
      <c r="X3962" s="5">
        <v>119742</v>
      </c>
      <c r="Y3962" s="5">
        <v>95621</v>
      </c>
      <c r="Z3962" s="5">
        <v>9975</v>
      </c>
      <c r="AA3962" s="5">
        <v>60474</v>
      </c>
      <c r="AB3962" s="5">
        <v>48241</v>
      </c>
      <c r="AC3962" s="5">
        <v>5297</v>
      </c>
      <c r="AD3962" s="5">
        <v>59268</v>
      </c>
      <c r="AE3962" s="5">
        <v>47380</v>
      </c>
      <c r="AF3962" s="5">
        <v>4678</v>
      </c>
      <c r="AG3962" s="6">
        <v>9.8733642887294213</v>
      </c>
      <c r="AH3962" s="6">
        <v>79.94195856111223</v>
      </c>
      <c r="AI3962" s="3">
        <v>10.980286478306834</v>
      </c>
      <c r="AJ3962" s="3">
        <v>79.771472037569865</v>
      </c>
    </row>
    <row r="3963" spans="1:36" hidden="1" x14ac:dyDescent="0.2">
      <c r="A3963" s="1" t="str">
        <f t="shared" si="61"/>
        <v>NewhamWhite British</v>
      </c>
      <c r="B3963" s="3" t="s">
        <v>679</v>
      </c>
      <c r="C3963" s="3" t="s">
        <v>680</v>
      </c>
      <c r="D3963" s="3" t="s">
        <v>701</v>
      </c>
      <c r="E3963" s="5">
        <v>51516</v>
      </c>
      <c r="F3963" s="5">
        <v>19476</v>
      </c>
      <c r="G3963" s="5">
        <v>29430</v>
      </c>
      <c r="H3963" s="5">
        <v>4972</v>
      </c>
      <c r="I3963" s="5">
        <v>7720</v>
      </c>
      <c r="J3963" s="5">
        <v>0</v>
      </c>
      <c r="K3963" s="5">
        <v>49808</v>
      </c>
      <c r="L3963" s="5">
        <v>26992</v>
      </c>
      <c r="M3963" s="5">
        <v>13620</v>
      </c>
      <c r="N3963" s="5">
        <v>4321</v>
      </c>
      <c r="O3963" s="6">
        <v>37.805730258560445</v>
      </c>
      <c r="P3963" s="6">
        <v>57.127882599580715</v>
      </c>
      <c r="Q3963" s="6">
        <v>9.6513704480161504</v>
      </c>
      <c r="R3963" s="6">
        <v>14.985635530708906</v>
      </c>
      <c r="S3963" s="6">
        <v>0</v>
      </c>
      <c r="T3963" s="6">
        <v>96.684525196055588</v>
      </c>
      <c r="U3963" s="6">
        <v>52.395372311514869</v>
      </c>
      <c r="V3963" s="6">
        <v>26.438388073608198</v>
      </c>
      <c r="W3963" s="6">
        <v>8.3876853792996346</v>
      </c>
      <c r="X3963" s="5">
        <v>17594</v>
      </c>
      <c r="Y3963" s="5">
        <v>14180</v>
      </c>
      <c r="Z3963" s="5">
        <v>1388</v>
      </c>
      <c r="AA3963" s="5">
        <v>9844</v>
      </c>
      <c r="AB3963" s="5">
        <v>7754</v>
      </c>
      <c r="AC3963" s="5">
        <v>857</v>
      </c>
      <c r="AD3963" s="5">
        <v>7750</v>
      </c>
      <c r="AE3963" s="5">
        <v>6426</v>
      </c>
      <c r="AF3963" s="5">
        <v>531</v>
      </c>
      <c r="AG3963" s="6">
        <v>8.2633053221288524</v>
      </c>
      <c r="AH3963" s="6">
        <v>82.91612903225807</v>
      </c>
      <c r="AI3963" s="3">
        <v>11.05236007222079</v>
      </c>
      <c r="AJ3963" s="3">
        <v>78.768793173506708</v>
      </c>
    </row>
    <row r="3964" spans="1:36" hidden="1" x14ac:dyDescent="0.2">
      <c r="A3964" s="1" t="str">
        <f t="shared" si="61"/>
        <v>NewhamMinorities - all other than White British</v>
      </c>
      <c r="B3964" s="3" t="s">
        <v>679</v>
      </c>
      <c r="C3964" s="3" t="s">
        <v>680</v>
      </c>
      <c r="D3964" s="3" t="s">
        <v>702</v>
      </c>
      <c r="E3964" s="5">
        <v>256468</v>
      </c>
      <c r="F3964" s="5">
        <v>76074</v>
      </c>
      <c r="G3964" s="5">
        <v>138278</v>
      </c>
      <c r="H3964" s="5">
        <v>13308</v>
      </c>
      <c r="I3964" s="5">
        <v>24110</v>
      </c>
      <c r="J3964" s="5">
        <v>0</v>
      </c>
      <c r="K3964" s="5">
        <v>252051</v>
      </c>
      <c r="L3964" s="5">
        <v>110284</v>
      </c>
      <c r="M3964" s="5">
        <v>79947</v>
      </c>
      <c r="N3964" s="5">
        <v>10827</v>
      </c>
      <c r="O3964" s="6">
        <v>29.662180077046649</v>
      </c>
      <c r="P3964" s="6">
        <v>53.9162780541822</v>
      </c>
      <c r="Q3964" s="6">
        <v>5.1889514481338805</v>
      </c>
      <c r="R3964" s="6">
        <v>9.400782943681083</v>
      </c>
      <c r="S3964" s="6">
        <v>0</v>
      </c>
      <c r="T3964" s="6">
        <v>98.277757848932424</v>
      </c>
      <c r="U3964" s="6">
        <v>43.001076157649294</v>
      </c>
      <c r="V3964" s="6">
        <v>31.172309995788947</v>
      </c>
      <c r="W3964" s="6">
        <v>4.2215793003415634</v>
      </c>
      <c r="X3964" s="5">
        <v>102148</v>
      </c>
      <c r="Y3964" s="5">
        <v>81441</v>
      </c>
      <c r="Z3964" s="5">
        <v>8587</v>
      </c>
      <c r="AA3964" s="5">
        <v>50630</v>
      </c>
      <c r="AB3964" s="5">
        <v>40487</v>
      </c>
      <c r="AC3964" s="5">
        <v>4440</v>
      </c>
      <c r="AD3964" s="5">
        <v>51518</v>
      </c>
      <c r="AE3964" s="5">
        <v>40954</v>
      </c>
      <c r="AF3964" s="5">
        <v>4147</v>
      </c>
      <c r="AG3964" s="6">
        <v>10.125995018801582</v>
      </c>
      <c r="AH3964" s="6">
        <v>79.494545595714115</v>
      </c>
      <c r="AI3964" s="3">
        <v>10.966483068639317</v>
      </c>
      <c r="AJ3964" s="3">
        <v>79.966423069326481</v>
      </c>
    </row>
    <row r="3965" spans="1:36" hidden="1" x14ac:dyDescent="0.2">
      <c r="A3965" s="1" t="str">
        <f t="shared" si="61"/>
        <v>NewhamWhite Irish</v>
      </c>
      <c r="B3965" s="3" t="s">
        <v>679</v>
      </c>
      <c r="C3965" s="3" t="s">
        <v>680</v>
      </c>
      <c r="D3965" s="3" t="s">
        <v>703</v>
      </c>
      <c r="E3965" s="5">
        <v>2172</v>
      </c>
      <c r="F3965" s="5">
        <v>619</v>
      </c>
      <c r="G3965" s="5">
        <v>1028</v>
      </c>
      <c r="H3965" s="5">
        <v>120</v>
      </c>
      <c r="I3965" s="5">
        <v>230</v>
      </c>
      <c r="J3965" s="5">
        <v>0</v>
      </c>
      <c r="K3965" s="5">
        <v>2137</v>
      </c>
      <c r="L3965" s="5">
        <v>1153</v>
      </c>
      <c r="M3965" s="5">
        <v>673</v>
      </c>
      <c r="N3965" s="5">
        <v>95</v>
      </c>
      <c r="O3965" s="6">
        <v>28.499079189686924</v>
      </c>
      <c r="P3965" s="6">
        <v>47.329650092081032</v>
      </c>
      <c r="Q3965" s="6">
        <v>5.5248618784530388</v>
      </c>
      <c r="R3965" s="6">
        <v>10.589318600368324</v>
      </c>
      <c r="S3965" s="6">
        <v>0</v>
      </c>
      <c r="T3965" s="6">
        <v>98.38858195211786</v>
      </c>
      <c r="U3965" s="6">
        <v>53.08471454880295</v>
      </c>
      <c r="V3965" s="6">
        <v>30.985267034990791</v>
      </c>
      <c r="W3965" s="6">
        <v>4.3738489871086559</v>
      </c>
      <c r="X3965" s="5">
        <v>766</v>
      </c>
      <c r="Y3965" s="5">
        <v>679</v>
      </c>
      <c r="Z3965" s="5">
        <v>54</v>
      </c>
      <c r="AA3965" s="5">
        <v>426</v>
      </c>
      <c r="AB3965" s="5">
        <v>380</v>
      </c>
      <c r="AC3965" s="5">
        <v>21</v>
      </c>
      <c r="AD3965" s="5">
        <v>340</v>
      </c>
      <c r="AE3965" s="5">
        <v>299</v>
      </c>
      <c r="AF3965" s="5">
        <v>33</v>
      </c>
      <c r="AG3965" s="6">
        <v>11.036789297658864</v>
      </c>
      <c r="AH3965" s="6">
        <v>87.941176470588232</v>
      </c>
      <c r="AI3965" s="3">
        <v>5.5263157894736841</v>
      </c>
      <c r="AJ3965" s="3">
        <v>89.201877934272304</v>
      </c>
    </row>
    <row r="3966" spans="1:36" hidden="1" x14ac:dyDescent="0.2">
      <c r="A3966" s="1" t="str">
        <f t="shared" si="61"/>
        <v>NewhamWhite Gyspy or Irish Traveller</v>
      </c>
      <c r="B3966" s="3" t="s">
        <v>679</v>
      </c>
      <c r="C3966" s="3" t="s">
        <v>680</v>
      </c>
      <c r="D3966" s="3" t="s">
        <v>704</v>
      </c>
      <c r="E3966" s="5">
        <v>462</v>
      </c>
      <c r="F3966" s="5">
        <v>142</v>
      </c>
      <c r="G3966" s="5">
        <v>223</v>
      </c>
      <c r="H3966" s="5">
        <v>16</v>
      </c>
      <c r="I3966" s="5">
        <v>56</v>
      </c>
      <c r="J3966" s="5">
        <v>0</v>
      </c>
      <c r="K3966" s="5">
        <v>457</v>
      </c>
      <c r="L3966" s="5">
        <v>230</v>
      </c>
      <c r="M3966" s="5">
        <v>181</v>
      </c>
      <c r="N3966" s="5">
        <v>16</v>
      </c>
      <c r="O3966" s="6">
        <v>30.735930735930737</v>
      </c>
      <c r="P3966" s="6">
        <v>48.268398268398265</v>
      </c>
      <c r="Q3966" s="6">
        <v>3.4632034632034632</v>
      </c>
      <c r="R3966" s="6">
        <v>12.121212121212121</v>
      </c>
      <c r="S3966" s="6">
        <v>0</v>
      </c>
      <c r="T3966" s="6">
        <v>98.917748917748924</v>
      </c>
      <c r="U3966" s="6">
        <v>49.78354978354978</v>
      </c>
      <c r="V3966" s="6">
        <v>39.177489177489178</v>
      </c>
      <c r="W3966" s="6">
        <v>3.4632034632034632</v>
      </c>
      <c r="X3966" s="5">
        <v>154</v>
      </c>
      <c r="Y3966" s="5">
        <v>95</v>
      </c>
      <c r="Z3966" s="5">
        <v>18</v>
      </c>
      <c r="AA3966" s="5">
        <v>73</v>
      </c>
      <c r="AB3966" s="5">
        <v>45</v>
      </c>
      <c r="AC3966" s="5">
        <v>6</v>
      </c>
      <c r="AD3966" s="5">
        <v>81</v>
      </c>
      <c r="AE3966" s="5">
        <v>50</v>
      </c>
      <c r="AF3966" s="5">
        <v>12</v>
      </c>
      <c r="AG3966" s="6">
        <v>24</v>
      </c>
      <c r="AH3966" s="6">
        <v>61.728395061728392</v>
      </c>
      <c r="AI3966" s="3">
        <v>13.333333333333334</v>
      </c>
      <c r="AJ3966" s="3">
        <v>61.643835616438359</v>
      </c>
    </row>
    <row r="3967" spans="1:36" hidden="1" x14ac:dyDescent="0.2">
      <c r="A3967" s="1" t="str">
        <f t="shared" si="61"/>
        <v>NewhamWhite Other</v>
      </c>
      <c r="B3967" s="3" t="s">
        <v>679</v>
      </c>
      <c r="C3967" s="3" t="s">
        <v>680</v>
      </c>
      <c r="D3967" s="3" t="s">
        <v>705</v>
      </c>
      <c r="E3967" s="5">
        <v>35066</v>
      </c>
      <c r="F3967" s="5">
        <v>10589</v>
      </c>
      <c r="G3967" s="5">
        <v>16891</v>
      </c>
      <c r="H3967" s="5">
        <v>2012</v>
      </c>
      <c r="I3967" s="5">
        <v>3617</v>
      </c>
      <c r="J3967" s="5">
        <v>0</v>
      </c>
      <c r="K3967" s="5">
        <v>34164</v>
      </c>
      <c r="L3967" s="5">
        <v>18745</v>
      </c>
      <c r="M3967" s="5">
        <v>10232</v>
      </c>
      <c r="N3967" s="5">
        <v>1803</v>
      </c>
      <c r="O3967" s="6">
        <v>30.197342154793816</v>
      </c>
      <c r="P3967" s="6">
        <v>48.169166714196088</v>
      </c>
      <c r="Q3967" s="6">
        <v>5.7377516682826668</v>
      </c>
      <c r="R3967" s="6">
        <v>10.314834882792448</v>
      </c>
      <c r="S3967" s="6">
        <v>0</v>
      </c>
      <c r="T3967" s="6">
        <v>97.427707751097927</v>
      </c>
      <c r="U3967" s="6">
        <v>53.456339474134488</v>
      </c>
      <c r="V3967" s="6">
        <v>29.179261963155191</v>
      </c>
      <c r="W3967" s="6">
        <v>5.1417327325614552</v>
      </c>
      <c r="X3967" s="5">
        <v>20152</v>
      </c>
      <c r="Y3967" s="5">
        <v>18128</v>
      </c>
      <c r="Z3967" s="5">
        <v>1005</v>
      </c>
      <c r="AA3967" s="5">
        <v>10773</v>
      </c>
      <c r="AB3967" s="5">
        <v>9670</v>
      </c>
      <c r="AC3967" s="5">
        <v>564</v>
      </c>
      <c r="AD3967" s="5">
        <v>9379</v>
      </c>
      <c r="AE3967" s="5">
        <v>8458</v>
      </c>
      <c r="AF3967" s="5">
        <v>441</v>
      </c>
      <c r="AG3967" s="6">
        <v>5.2139985812248755</v>
      </c>
      <c r="AH3967" s="6">
        <v>90.180189785691439</v>
      </c>
      <c r="AI3967" s="3">
        <v>5.8324715615305065</v>
      </c>
      <c r="AJ3967" s="3">
        <v>89.761440638633616</v>
      </c>
    </row>
    <row r="3968" spans="1:36" hidden="1" x14ac:dyDescent="0.2">
      <c r="A3968" s="1" t="str">
        <f t="shared" si="61"/>
        <v>NewhamMixed White and Black Caribbean</v>
      </c>
      <c r="B3968" s="3" t="s">
        <v>679</v>
      </c>
      <c r="C3968" s="3" t="s">
        <v>680</v>
      </c>
      <c r="D3968" s="3" t="s">
        <v>706</v>
      </c>
      <c r="E3968" s="5">
        <v>3957</v>
      </c>
      <c r="F3968" s="5">
        <v>1447</v>
      </c>
      <c r="G3968" s="5">
        <v>2317</v>
      </c>
      <c r="H3968" s="5">
        <v>366</v>
      </c>
      <c r="I3968" s="5">
        <v>555</v>
      </c>
      <c r="J3968" s="5">
        <v>0</v>
      </c>
      <c r="K3968" s="5">
        <v>3859</v>
      </c>
      <c r="L3968" s="5">
        <v>1967</v>
      </c>
      <c r="M3968" s="5">
        <v>1032</v>
      </c>
      <c r="N3968" s="5">
        <v>286</v>
      </c>
      <c r="O3968" s="6">
        <v>36.568107151882742</v>
      </c>
      <c r="P3968" s="6">
        <v>58.554460449835737</v>
      </c>
      <c r="Q3968" s="6">
        <v>9.2494313874147078</v>
      </c>
      <c r="R3968" s="6">
        <v>14.025777103866565</v>
      </c>
      <c r="S3968" s="6">
        <v>0</v>
      </c>
      <c r="T3968" s="6">
        <v>97.523376295173108</v>
      </c>
      <c r="U3968" s="6">
        <v>49.709375789739703</v>
      </c>
      <c r="V3968" s="6">
        <v>26.080363912054587</v>
      </c>
      <c r="W3968" s="6">
        <v>7.2276977508213296</v>
      </c>
      <c r="X3968" s="5">
        <v>978</v>
      </c>
      <c r="Y3968" s="5">
        <v>804</v>
      </c>
      <c r="Z3968" s="5">
        <v>120</v>
      </c>
      <c r="AA3968" s="5">
        <v>589</v>
      </c>
      <c r="AB3968" s="5">
        <v>481</v>
      </c>
      <c r="AC3968" s="5">
        <v>84</v>
      </c>
      <c r="AD3968" s="5">
        <v>389</v>
      </c>
      <c r="AE3968" s="5">
        <v>323</v>
      </c>
      <c r="AF3968" s="5">
        <v>36</v>
      </c>
      <c r="AG3968" s="6">
        <v>11.145510835913313</v>
      </c>
      <c r="AH3968" s="6">
        <v>83.033419023136247</v>
      </c>
      <c r="AI3968" s="3">
        <v>17.463617463617464</v>
      </c>
      <c r="AJ3968" s="3">
        <v>81.663837011884553</v>
      </c>
    </row>
    <row r="3969" spans="1:36" hidden="1" x14ac:dyDescent="0.2">
      <c r="A3969" s="1" t="str">
        <f t="shared" si="61"/>
        <v>NewhamMixed White and Black African</v>
      </c>
      <c r="B3969" s="3" t="s">
        <v>679</v>
      </c>
      <c r="C3969" s="3" t="s">
        <v>680</v>
      </c>
      <c r="D3969" s="3" t="s">
        <v>707</v>
      </c>
      <c r="E3969" s="5">
        <v>3319</v>
      </c>
      <c r="F3969" s="5">
        <v>1331</v>
      </c>
      <c r="G3969" s="5">
        <v>2056</v>
      </c>
      <c r="H3969" s="5">
        <v>337</v>
      </c>
      <c r="I3969" s="5">
        <v>498</v>
      </c>
      <c r="J3969" s="5">
        <v>0</v>
      </c>
      <c r="K3969" s="5">
        <v>3271</v>
      </c>
      <c r="L3969" s="5">
        <v>1668</v>
      </c>
      <c r="M3969" s="5">
        <v>905</v>
      </c>
      <c r="N3969" s="5">
        <v>280</v>
      </c>
      <c r="O3969" s="6">
        <v>40.102440494124735</v>
      </c>
      <c r="P3969" s="6">
        <v>61.946369388369988</v>
      </c>
      <c r="Q3969" s="6">
        <v>10.153660741187105</v>
      </c>
      <c r="R3969" s="6">
        <v>15.004519433564326</v>
      </c>
      <c r="S3969" s="6">
        <v>0</v>
      </c>
      <c r="T3969" s="6">
        <v>98.553781259415487</v>
      </c>
      <c r="U3969" s="6">
        <v>50.256101235311839</v>
      </c>
      <c r="V3969" s="6">
        <v>27.267249171437179</v>
      </c>
      <c r="W3969" s="6">
        <v>8.4362759867429951</v>
      </c>
      <c r="X3969" s="5">
        <v>836</v>
      </c>
      <c r="Y3969" s="5">
        <v>696</v>
      </c>
      <c r="Z3969" s="5">
        <v>115</v>
      </c>
      <c r="AA3969" s="5">
        <v>468</v>
      </c>
      <c r="AB3969" s="5">
        <v>394</v>
      </c>
      <c r="AC3969" s="5">
        <v>71</v>
      </c>
      <c r="AD3969" s="5">
        <v>368</v>
      </c>
      <c r="AE3969" s="5">
        <v>302</v>
      </c>
      <c r="AF3969" s="5">
        <v>44</v>
      </c>
      <c r="AG3969" s="6">
        <v>14.569536423841059</v>
      </c>
      <c r="AH3969" s="6">
        <v>82.065217391304344</v>
      </c>
      <c r="AI3969" s="3">
        <v>18.020304568527919</v>
      </c>
      <c r="AJ3969" s="3">
        <v>84.188034188034194</v>
      </c>
    </row>
    <row r="3970" spans="1:36" hidden="1" x14ac:dyDescent="0.2">
      <c r="A3970" s="1" t="str">
        <f t="shared" ref="A3970:A4033" si="62">C3970&amp;D3970</f>
        <v>NewhamMixed White and Asian</v>
      </c>
      <c r="B3970" s="3" t="s">
        <v>679</v>
      </c>
      <c r="C3970" s="3" t="s">
        <v>680</v>
      </c>
      <c r="D3970" s="3" t="s">
        <v>708</v>
      </c>
      <c r="E3970" s="5">
        <v>2677</v>
      </c>
      <c r="F3970" s="5">
        <v>757</v>
      </c>
      <c r="G3970" s="5">
        <v>1285</v>
      </c>
      <c r="H3970" s="5">
        <v>126</v>
      </c>
      <c r="I3970" s="5">
        <v>250</v>
      </c>
      <c r="J3970" s="5">
        <v>0</v>
      </c>
      <c r="K3970" s="5">
        <v>2611</v>
      </c>
      <c r="L3970" s="5">
        <v>1202</v>
      </c>
      <c r="M3970" s="5">
        <v>748</v>
      </c>
      <c r="N3970" s="5">
        <v>102</v>
      </c>
      <c r="O3970" s="6">
        <v>28.277923048188271</v>
      </c>
      <c r="P3970" s="6">
        <v>48.001494209936496</v>
      </c>
      <c r="Q3970" s="6">
        <v>4.7067612999626451</v>
      </c>
      <c r="R3970" s="6">
        <v>9.3388121031004854</v>
      </c>
      <c r="S3970" s="6">
        <v>0</v>
      </c>
      <c r="T3970" s="6">
        <v>97.534553604781465</v>
      </c>
      <c r="U3970" s="6">
        <v>44.901008591707132</v>
      </c>
      <c r="V3970" s="6">
        <v>27.941725812476651</v>
      </c>
      <c r="W3970" s="6">
        <v>3.8102353380649983</v>
      </c>
      <c r="X3970" s="5">
        <v>663</v>
      </c>
      <c r="Y3970" s="5">
        <v>503</v>
      </c>
      <c r="Z3970" s="5">
        <v>51</v>
      </c>
      <c r="AA3970" s="5">
        <v>368</v>
      </c>
      <c r="AB3970" s="5">
        <v>291</v>
      </c>
      <c r="AC3970" s="5">
        <v>30</v>
      </c>
      <c r="AD3970" s="5">
        <v>295</v>
      </c>
      <c r="AE3970" s="5">
        <v>212</v>
      </c>
      <c r="AF3970" s="5">
        <v>21</v>
      </c>
      <c r="AG3970" s="6">
        <v>9.9056603773584904</v>
      </c>
      <c r="AH3970" s="6">
        <v>71.86440677966101</v>
      </c>
      <c r="AI3970" s="3">
        <v>10.309278350515465</v>
      </c>
      <c r="AJ3970" s="3">
        <v>79.076086956521735</v>
      </c>
    </row>
    <row r="3971" spans="1:36" hidden="1" x14ac:dyDescent="0.2">
      <c r="A3971" s="1" t="str">
        <f t="shared" si="62"/>
        <v>NewhamMixed Other</v>
      </c>
      <c r="B3971" s="3" t="s">
        <v>679</v>
      </c>
      <c r="C3971" s="3" t="s">
        <v>680</v>
      </c>
      <c r="D3971" s="3" t="s">
        <v>709</v>
      </c>
      <c r="E3971" s="5">
        <v>3992</v>
      </c>
      <c r="F3971" s="5">
        <v>1313</v>
      </c>
      <c r="G3971" s="5">
        <v>2227</v>
      </c>
      <c r="H3971" s="5">
        <v>268</v>
      </c>
      <c r="I3971" s="5">
        <v>432</v>
      </c>
      <c r="J3971" s="5">
        <v>0</v>
      </c>
      <c r="K3971" s="5">
        <v>3914</v>
      </c>
      <c r="L3971" s="5">
        <v>1929</v>
      </c>
      <c r="M3971" s="5">
        <v>1097</v>
      </c>
      <c r="N3971" s="5">
        <v>188</v>
      </c>
      <c r="O3971" s="6">
        <v>32.890781563126254</v>
      </c>
      <c r="P3971" s="6">
        <v>55.786573146292582</v>
      </c>
      <c r="Q3971" s="6">
        <v>6.7134268537074151</v>
      </c>
      <c r="R3971" s="6">
        <v>10.821643286573146</v>
      </c>
      <c r="S3971" s="6">
        <v>0</v>
      </c>
      <c r="T3971" s="6">
        <v>98.046092184368732</v>
      </c>
      <c r="U3971" s="6">
        <v>48.321643286573149</v>
      </c>
      <c r="V3971" s="6">
        <v>27.479959919839679</v>
      </c>
      <c r="W3971" s="6">
        <v>4.7094188376753507</v>
      </c>
      <c r="X3971" s="5">
        <v>1144</v>
      </c>
      <c r="Y3971" s="5">
        <v>961</v>
      </c>
      <c r="Z3971" s="5">
        <v>98</v>
      </c>
      <c r="AA3971" s="5">
        <v>629</v>
      </c>
      <c r="AB3971" s="5">
        <v>518</v>
      </c>
      <c r="AC3971" s="5">
        <v>57</v>
      </c>
      <c r="AD3971" s="5">
        <v>515</v>
      </c>
      <c r="AE3971" s="5">
        <v>443</v>
      </c>
      <c r="AF3971" s="5">
        <v>41</v>
      </c>
      <c r="AG3971" s="6">
        <v>9.255079006772009</v>
      </c>
      <c r="AH3971" s="6">
        <v>86.019417475728162</v>
      </c>
      <c r="AI3971" s="3">
        <v>11.003861003861005</v>
      </c>
      <c r="AJ3971" s="3">
        <v>82.352941176470594</v>
      </c>
    </row>
    <row r="3972" spans="1:36" hidden="1" x14ac:dyDescent="0.2">
      <c r="A3972" s="1" t="str">
        <f t="shared" si="62"/>
        <v>NewhamIndian</v>
      </c>
      <c r="B3972" s="3" t="s">
        <v>679</v>
      </c>
      <c r="C3972" s="3" t="s">
        <v>680</v>
      </c>
      <c r="D3972" s="3" t="s">
        <v>710</v>
      </c>
      <c r="E3972" s="5">
        <v>42484</v>
      </c>
      <c r="F3972" s="5">
        <v>8960</v>
      </c>
      <c r="G3972" s="5">
        <v>20528</v>
      </c>
      <c r="H3972" s="5">
        <v>711</v>
      </c>
      <c r="I3972" s="5">
        <v>1694</v>
      </c>
      <c r="J3972" s="5">
        <v>0</v>
      </c>
      <c r="K3972" s="5">
        <v>42041</v>
      </c>
      <c r="L3972" s="5">
        <v>13245</v>
      </c>
      <c r="M3972" s="5">
        <v>14102</v>
      </c>
      <c r="N3972" s="5">
        <v>555</v>
      </c>
      <c r="O3972" s="6">
        <v>21.09029281611901</v>
      </c>
      <c r="P3972" s="6">
        <v>48.319367291215514</v>
      </c>
      <c r="Q3972" s="6">
        <v>1.6735712268148009</v>
      </c>
      <c r="R3972" s="6">
        <v>3.9873834855475003</v>
      </c>
      <c r="S3972" s="6">
        <v>0</v>
      </c>
      <c r="T3972" s="6">
        <v>98.95725449581019</v>
      </c>
      <c r="U3972" s="6">
        <v>31.176442896149137</v>
      </c>
      <c r="V3972" s="6">
        <v>33.193672912155165</v>
      </c>
      <c r="W3972" s="6">
        <v>1.3063741643913003</v>
      </c>
      <c r="X3972" s="5">
        <v>17614</v>
      </c>
      <c r="Y3972" s="5">
        <v>14484</v>
      </c>
      <c r="Z3972" s="5">
        <v>1208</v>
      </c>
      <c r="AA3972" s="5">
        <v>6579</v>
      </c>
      <c r="AB3972" s="5">
        <v>5398</v>
      </c>
      <c r="AC3972" s="5">
        <v>492</v>
      </c>
      <c r="AD3972" s="5">
        <v>11035</v>
      </c>
      <c r="AE3972" s="5">
        <v>9086</v>
      </c>
      <c r="AF3972" s="5">
        <v>716</v>
      </c>
      <c r="AG3972" s="6">
        <v>7.8802553378824562</v>
      </c>
      <c r="AH3972" s="6">
        <v>82.338015405527869</v>
      </c>
      <c r="AI3972" s="3">
        <v>9.1144868469803626</v>
      </c>
      <c r="AJ3972" s="3">
        <v>82.048943608451125</v>
      </c>
    </row>
    <row r="3973" spans="1:36" hidden="1" x14ac:dyDescent="0.2">
      <c r="A3973" s="1" t="str">
        <f t="shared" si="62"/>
        <v>NewhamPakistani</v>
      </c>
      <c r="B3973" s="3" t="s">
        <v>679</v>
      </c>
      <c r="C3973" s="3" t="s">
        <v>680</v>
      </c>
      <c r="D3973" s="3" t="s">
        <v>711</v>
      </c>
      <c r="E3973" s="5">
        <v>30307</v>
      </c>
      <c r="F3973" s="5">
        <v>6617</v>
      </c>
      <c r="G3973" s="5">
        <v>14663</v>
      </c>
      <c r="H3973" s="5">
        <v>555</v>
      </c>
      <c r="I3973" s="5">
        <v>1618</v>
      </c>
      <c r="J3973" s="5">
        <v>0</v>
      </c>
      <c r="K3973" s="5">
        <v>29722</v>
      </c>
      <c r="L3973" s="5">
        <v>10185</v>
      </c>
      <c r="M3973" s="5">
        <v>10634</v>
      </c>
      <c r="N3973" s="5">
        <v>500</v>
      </c>
      <c r="O3973" s="6">
        <v>21.833239845580231</v>
      </c>
      <c r="P3973" s="6">
        <v>48.381562015375984</v>
      </c>
      <c r="Q3973" s="6">
        <v>1.8312601049262547</v>
      </c>
      <c r="R3973" s="6">
        <v>5.3387006302174411</v>
      </c>
      <c r="S3973" s="6">
        <v>0</v>
      </c>
      <c r="T3973" s="6">
        <v>98.069752862375026</v>
      </c>
      <c r="U3973" s="6">
        <v>33.606097601214238</v>
      </c>
      <c r="V3973" s="6">
        <v>35.087603523938363</v>
      </c>
      <c r="W3973" s="6">
        <v>1.6497838783119412</v>
      </c>
      <c r="X3973" s="5">
        <v>10938</v>
      </c>
      <c r="Y3973" s="5">
        <v>7435</v>
      </c>
      <c r="Z3973" s="5">
        <v>906</v>
      </c>
      <c r="AA3973" s="5">
        <v>4201</v>
      </c>
      <c r="AB3973" s="5">
        <v>2853</v>
      </c>
      <c r="AC3973" s="5">
        <v>339</v>
      </c>
      <c r="AD3973" s="5">
        <v>6737</v>
      </c>
      <c r="AE3973" s="5">
        <v>4582</v>
      </c>
      <c r="AF3973" s="5">
        <v>567</v>
      </c>
      <c r="AG3973" s="6">
        <v>12.374508948057617</v>
      </c>
      <c r="AH3973" s="6">
        <v>68.012468457770524</v>
      </c>
      <c r="AI3973" s="3">
        <v>11.882229232386962</v>
      </c>
      <c r="AJ3973" s="3">
        <v>67.912401809093069</v>
      </c>
    </row>
    <row r="3974" spans="1:36" hidden="1" x14ac:dyDescent="0.2">
      <c r="A3974" s="1" t="str">
        <f t="shared" si="62"/>
        <v>NewhamBangladeshi</v>
      </c>
      <c r="B3974" s="3" t="s">
        <v>679</v>
      </c>
      <c r="C3974" s="3" t="s">
        <v>680</v>
      </c>
      <c r="D3974" s="3" t="s">
        <v>712</v>
      </c>
      <c r="E3974" s="5">
        <v>37262</v>
      </c>
      <c r="F3974" s="5">
        <v>11554</v>
      </c>
      <c r="G3974" s="5">
        <v>22084</v>
      </c>
      <c r="H3974" s="5">
        <v>1520</v>
      </c>
      <c r="I3974" s="5">
        <v>3316</v>
      </c>
      <c r="J3974" s="5">
        <v>0</v>
      </c>
      <c r="K3974" s="5">
        <v>36867</v>
      </c>
      <c r="L3974" s="5">
        <v>15023</v>
      </c>
      <c r="M3974" s="5">
        <v>12517</v>
      </c>
      <c r="N3974" s="5">
        <v>1271</v>
      </c>
      <c r="O3974" s="6">
        <v>31.00746068380656</v>
      </c>
      <c r="P3974" s="6">
        <v>59.266813375556865</v>
      </c>
      <c r="Q3974" s="6">
        <v>4.0792228007084965</v>
      </c>
      <c r="R3974" s="6">
        <v>8.8991465836509036</v>
      </c>
      <c r="S3974" s="6">
        <v>0</v>
      </c>
      <c r="T3974" s="6">
        <v>98.939938811657996</v>
      </c>
      <c r="U3974" s="6">
        <v>40.317213246739307</v>
      </c>
      <c r="V3974" s="6">
        <v>33.591863023992268</v>
      </c>
      <c r="W3974" s="6">
        <v>3.4109816971713811</v>
      </c>
      <c r="X3974" s="5">
        <v>12583</v>
      </c>
      <c r="Y3974" s="5">
        <v>8285</v>
      </c>
      <c r="Z3974" s="5">
        <v>1030</v>
      </c>
      <c r="AA3974" s="5">
        <v>6577</v>
      </c>
      <c r="AB3974" s="5">
        <v>4252</v>
      </c>
      <c r="AC3974" s="5">
        <v>543</v>
      </c>
      <c r="AD3974" s="5">
        <v>6006</v>
      </c>
      <c r="AE3974" s="5">
        <v>4033</v>
      </c>
      <c r="AF3974" s="5">
        <v>487</v>
      </c>
      <c r="AG3974" s="6">
        <v>12.075378130424001</v>
      </c>
      <c r="AH3974" s="6">
        <v>67.149517149517152</v>
      </c>
      <c r="AI3974" s="3">
        <v>12.770460959548448</v>
      </c>
      <c r="AJ3974" s="3">
        <v>64.649536262733776</v>
      </c>
    </row>
    <row r="3975" spans="1:36" hidden="1" x14ac:dyDescent="0.2">
      <c r="A3975" s="1" t="str">
        <f t="shared" si="62"/>
        <v>NewhamChinese</v>
      </c>
      <c r="B3975" s="3" t="s">
        <v>679</v>
      </c>
      <c r="C3975" s="3" t="s">
        <v>680</v>
      </c>
      <c r="D3975" s="3" t="s">
        <v>713</v>
      </c>
      <c r="E3975" s="5">
        <v>3930</v>
      </c>
      <c r="F3975" s="5">
        <v>1374</v>
      </c>
      <c r="G3975" s="5">
        <v>1868</v>
      </c>
      <c r="H3975" s="5">
        <v>243</v>
      </c>
      <c r="I3975" s="5">
        <v>397</v>
      </c>
      <c r="J3975" s="5">
        <v>0</v>
      </c>
      <c r="K3975" s="5">
        <v>3904</v>
      </c>
      <c r="L3975" s="5">
        <v>2356</v>
      </c>
      <c r="M3975" s="5">
        <v>867</v>
      </c>
      <c r="N3975" s="5">
        <v>224</v>
      </c>
      <c r="O3975" s="6">
        <v>34.961832061068705</v>
      </c>
      <c r="P3975" s="6">
        <v>47.531806615776084</v>
      </c>
      <c r="Q3975" s="6">
        <v>6.1832061068702293</v>
      </c>
      <c r="R3975" s="6">
        <v>10.101781170483461</v>
      </c>
      <c r="S3975" s="6">
        <v>0</v>
      </c>
      <c r="T3975" s="6">
        <v>99.338422391857506</v>
      </c>
      <c r="U3975" s="6">
        <v>59.949109414758269</v>
      </c>
      <c r="V3975" s="6">
        <v>22.061068702290076</v>
      </c>
      <c r="W3975" s="6">
        <v>5.6997455470737917</v>
      </c>
      <c r="X3975" s="5">
        <v>2040</v>
      </c>
      <c r="Y3975" s="5">
        <v>1808</v>
      </c>
      <c r="Z3975" s="5">
        <v>87</v>
      </c>
      <c r="AA3975" s="5">
        <v>1204</v>
      </c>
      <c r="AB3975" s="5">
        <v>1090</v>
      </c>
      <c r="AC3975" s="5">
        <v>53</v>
      </c>
      <c r="AD3975" s="5">
        <v>836</v>
      </c>
      <c r="AE3975" s="5">
        <v>718</v>
      </c>
      <c r="AF3975" s="5">
        <v>34</v>
      </c>
      <c r="AG3975" s="6">
        <v>4.7353760445682456</v>
      </c>
      <c r="AH3975" s="6">
        <v>85.885167464114829</v>
      </c>
      <c r="AI3975" s="3">
        <v>4.8623853211009171</v>
      </c>
      <c r="AJ3975" s="3">
        <v>90.531561461794027</v>
      </c>
    </row>
    <row r="3976" spans="1:36" hidden="1" x14ac:dyDescent="0.2">
      <c r="A3976" s="1" t="str">
        <f t="shared" si="62"/>
        <v>NewhamAsian Other</v>
      </c>
      <c r="B3976" s="3" t="s">
        <v>679</v>
      </c>
      <c r="C3976" s="3" t="s">
        <v>680</v>
      </c>
      <c r="D3976" s="3" t="s">
        <v>714</v>
      </c>
      <c r="E3976" s="5">
        <v>19912</v>
      </c>
      <c r="F3976" s="5">
        <v>4669</v>
      </c>
      <c r="G3976" s="5">
        <v>9944</v>
      </c>
      <c r="H3976" s="5">
        <v>625</v>
      </c>
      <c r="I3976" s="5">
        <v>1369</v>
      </c>
      <c r="J3976" s="5">
        <v>0</v>
      </c>
      <c r="K3976" s="5">
        <v>19436</v>
      </c>
      <c r="L3976" s="5">
        <v>7808</v>
      </c>
      <c r="M3976" s="5">
        <v>6637</v>
      </c>
      <c r="N3976" s="5">
        <v>571</v>
      </c>
      <c r="O3976" s="6">
        <v>23.44817195660908</v>
      </c>
      <c r="P3976" s="6">
        <v>49.939734833266371</v>
      </c>
      <c r="Q3976" s="6">
        <v>3.1388107673764565</v>
      </c>
      <c r="R3976" s="6">
        <v>6.8752511048613902</v>
      </c>
      <c r="S3976" s="6">
        <v>0</v>
      </c>
      <c r="T3976" s="6">
        <v>97.609481719566091</v>
      </c>
      <c r="U3976" s="6">
        <v>39.212535154680594</v>
      </c>
      <c r="V3976" s="6">
        <v>33.331659300924066</v>
      </c>
      <c r="W3976" s="6">
        <v>2.8676175170751308</v>
      </c>
      <c r="X3976" s="5">
        <v>7824</v>
      </c>
      <c r="Y3976" s="5">
        <v>6108</v>
      </c>
      <c r="Z3976" s="5">
        <v>564</v>
      </c>
      <c r="AA3976" s="5">
        <v>3603</v>
      </c>
      <c r="AB3976" s="5">
        <v>2859</v>
      </c>
      <c r="AC3976" s="5">
        <v>256</v>
      </c>
      <c r="AD3976" s="5">
        <v>4221</v>
      </c>
      <c r="AE3976" s="5">
        <v>3249</v>
      </c>
      <c r="AF3976" s="5">
        <v>308</v>
      </c>
      <c r="AG3976" s="6">
        <v>9.4798399507540783</v>
      </c>
      <c r="AH3976" s="6">
        <v>76.972281449893387</v>
      </c>
      <c r="AI3976" s="3">
        <v>8.9541797831409582</v>
      </c>
      <c r="AJ3976" s="3">
        <v>79.350541215653621</v>
      </c>
    </row>
    <row r="3977" spans="1:36" hidden="1" x14ac:dyDescent="0.2">
      <c r="A3977" s="1" t="str">
        <f t="shared" si="62"/>
        <v>NewhamBlack African</v>
      </c>
      <c r="B3977" s="3" t="s">
        <v>679</v>
      </c>
      <c r="C3977" s="3" t="s">
        <v>680</v>
      </c>
      <c r="D3977" s="3" t="s">
        <v>715</v>
      </c>
      <c r="E3977" s="5">
        <v>37811</v>
      </c>
      <c r="F3977" s="5">
        <v>15577</v>
      </c>
      <c r="G3977" s="5">
        <v>24282</v>
      </c>
      <c r="H3977" s="5">
        <v>4137</v>
      </c>
      <c r="I3977" s="5">
        <v>6182</v>
      </c>
      <c r="J3977" s="5">
        <v>0</v>
      </c>
      <c r="K3977" s="5">
        <v>37152</v>
      </c>
      <c r="L3977" s="5">
        <v>19594</v>
      </c>
      <c r="M3977" s="5">
        <v>10598</v>
      </c>
      <c r="N3977" s="5">
        <v>3204</v>
      </c>
      <c r="O3977" s="6">
        <v>41.197006162227922</v>
      </c>
      <c r="P3977" s="6">
        <v>64.219407050858223</v>
      </c>
      <c r="Q3977" s="6">
        <v>10.941260479754568</v>
      </c>
      <c r="R3977" s="6">
        <v>16.349739493798101</v>
      </c>
      <c r="S3977" s="6">
        <v>0</v>
      </c>
      <c r="T3977" s="6">
        <v>98.257120943640743</v>
      </c>
      <c r="U3977" s="6">
        <v>51.820898680278226</v>
      </c>
      <c r="V3977" s="6">
        <v>28.028880484515089</v>
      </c>
      <c r="W3977" s="6">
        <v>8.4737245775039014</v>
      </c>
      <c r="X3977" s="5">
        <v>14013</v>
      </c>
      <c r="Y3977" s="5">
        <v>11391</v>
      </c>
      <c r="Z3977" s="5">
        <v>1912</v>
      </c>
      <c r="AA3977" s="5">
        <v>8265</v>
      </c>
      <c r="AB3977" s="5">
        <v>6707</v>
      </c>
      <c r="AC3977" s="5">
        <v>1145</v>
      </c>
      <c r="AD3977" s="5">
        <v>5748</v>
      </c>
      <c r="AE3977" s="5">
        <v>4684</v>
      </c>
      <c r="AF3977" s="5">
        <v>767</v>
      </c>
      <c r="AG3977" s="6">
        <v>16.374893253629377</v>
      </c>
      <c r="AH3977" s="6">
        <v>81.489213639526795</v>
      </c>
      <c r="AI3977" s="3">
        <v>17.071716117489192</v>
      </c>
      <c r="AJ3977" s="3">
        <v>81.149425287356323</v>
      </c>
    </row>
    <row r="3978" spans="1:36" hidden="1" x14ac:dyDescent="0.2">
      <c r="A3978" s="1" t="str">
        <f t="shared" si="62"/>
        <v>NewhamBlack Caribbean</v>
      </c>
      <c r="B3978" s="3" t="s">
        <v>679</v>
      </c>
      <c r="C3978" s="3" t="s">
        <v>680</v>
      </c>
      <c r="D3978" s="3" t="s">
        <v>716</v>
      </c>
      <c r="E3978" s="5">
        <v>15050</v>
      </c>
      <c r="F3978" s="5">
        <v>5128</v>
      </c>
      <c r="G3978" s="5">
        <v>8682</v>
      </c>
      <c r="H3978" s="5">
        <v>1045</v>
      </c>
      <c r="I3978" s="5">
        <v>1851</v>
      </c>
      <c r="J3978" s="5">
        <v>0</v>
      </c>
      <c r="K3978" s="5">
        <v>14815</v>
      </c>
      <c r="L3978" s="5">
        <v>6937</v>
      </c>
      <c r="M3978" s="5">
        <v>4308</v>
      </c>
      <c r="N3978" s="5">
        <v>784</v>
      </c>
      <c r="O3978" s="6">
        <v>34.073089700996675</v>
      </c>
      <c r="P3978" s="6">
        <v>57.687707641196013</v>
      </c>
      <c r="Q3978" s="6">
        <v>6.9435215946843858</v>
      </c>
      <c r="R3978" s="6">
        <v>12.299003322259136</v>
      </c>
      <c r="S3978" s="6">
        <v>0</v>
      </c>
      <c r="T3978" s="6">
        <v>98.438538205980066</v>
      </c>
      <c r="U3978" s="6">
        <v>46.093023255813954</v>
      </c>
      <c r="V3978" s="6">
        <v>28.624584717607974</v>
      </c>
      <c r="W3978" s="6">
        <v>5.2093023255813957</v>
      </c>
      <c r="X3978" s="5">
        <v>5683</v>
      </c>
      <c r="Y3978" s="5">
        <v>4841</v>
      </c>
      <c r="Z3978" s="5">
        <v>683</v>
      </c>
      <c r="AA3978" s="5">
        <v>3237</v>
      </c>
      <c r="AB3978" s="5">
        <v>2767</v>
      </c>
      <c r="AC3978" s="5">
        <v>406</v>
      </c>
      <c r="AD3978" s="5">
        <v>2446</v>
      </c>
      <c r="AE3978" s="5">
        <v>2074</v>
      </c>
      <c r="AF3978" s="5">
        <v>277</v>
      </c>
      <c r="AG3978" s="6">
        <v>13.355834136933462</v>
      </c>
      <c r="AH3978" s="6">
        <v>84.791496320523308</v>
      </c>
      <c r="AI3978" s="3">
        <v>14.672930972172027</v>
      </c>
      <c r="AJ3978" s="3">
        <v>85.480383070744523</v>
      </c>
    </row>
    <row r="3979" spans="1:36" hidden="1" x14ac:dyDescent="0.2">
      <c r="A3979" s="1" t="str">
        <f t="shared" si="62"/>
        <v>NewhamBlack Other</v>
      </c>
      <c r="B3979" s="3" t="s">
        <v>679</v>
      </c>
      <c r="C3979" s="3" t="s">
        <v>680</v>
      </c>
      <c r="D3979" s="3" t="s">
        <v>717</v>
      </c>
      <c r="E3979" s="5">
        <v>7395</v>
      </c>
      <c r="F3979" s="5">
        <v>2769</v>
      </c>
      <c r="G3979" s="5">
        <v>4537</v>
      </c>
      <c r="H3979" s="5">
        <v>673</v>
      </c>
      <c r="I3979" s="5">
        <v>1020</v>
      </c>
      <c r="J3979" s="5">
        <v>0</v>
      </c>
      <c r="K3979" s="5">
        <v>7273</v>
      </c>
      <c r="L3979" s="5">
        <v>3503</v>
      </c>
      <c r="M3979" s="5">
        <v>2165</v>
      </c>
      <c r="N3979" s="5">
        <v>496</v>
      </c>
      <c r="O3979" s="6">
        <v>37.444219066937123</v>
      </c>
      <c r="P3979" s="6">
        <v>61.352265043948613</v>
      </c>
      <c r="Q3979" s="6">
        <v>9.1007437457741709</v>
      </c>
      <c r="R3979" s="6">
        <v>13.793103448275861</v>
      </c>
      <c r="S3979" s="6">
        <v>0</v>
      </c>
      <c r="T3979" s="6">
        <v>98.350236646382697</v>
      </c>
      <c r="U3979" s="6">
        <v>47.369844489519949</v>
      </c>
      <c r="V3979" s="6">
        <v>29.27653820148749</v>
      </c>
      <c r="W3979" s="6">
        <v>6.707234617985125</v>
      </c>
      <c r="X3979" s="5">
        <v>2268</v>
      </c>
      <c r="Y3979" s="5">
        <v>1753</v>
      </c>
      <c r="Z3979" s="5">
        <v>370</v>
      </c>
      <c r="AA3979" s="5">
        <v>1300</v>
      </c>
      <c r="AB3979" s="5">
        <v>992</v>
      </c>
      <c r="AC3979" s="5">
        <v>198</v>
      </c>
      <c r="AD3979" s="5">
        <v>968</v>
      </c>
      <c r="AE3979" s="5">
        <v>761</v>
      </c>
      <c r="AF3979" s="5">
        <v>172</v>
      </c>
      <c r="AG3979" s="6">
        <v>22.601839684625492</v>
      </c>
      <c r="AH3979" s="6">
        <v>78.615702479338836</v>
      </c>
      <c r="AI3979" s="3">
        <v>19.95967741935484</v>
      </c>
      <c r="AJ3979" s="3">
        <v>76.307692307692307</v>
      </c>
    </row>
    <row r="3980" spans="1:36" hidden="1" x14ac:dyDescent="0.2">
      <c r="A3980" s="1" t="str">
        <f t="shared" si="62"/>
        <v>NewhamArab</v>
      </c>
      <c r="B3980" s="3" t="s">
        <v>679</v>
      </c>
      <c r="C3980" s="3" t="s">
        <v>680</v>
      </c>
      <c r="D3980" s="3" t="s">
        <v>699</v>
      </c>
      <c r="E3980" s="5">
        <v>3523</v>
      </c>
      <c r="F3980" s="5">
        <v>1140</v>
      </c>
      <c r="G3980" s="5">
        <v>1893</v>
      </c>
      <c r="H3980" s="5">
        <v>181</v>
      </c>
      <c r="I3980" s="5">
        <v>352</v>
      </c>
      <c r="J3980" s="5">
        <v>0</v>
      </c>
      <c r="K3980" s="5">
        <v>3441</v>
      </c>
      <c r="L3980" s="5">
        <v>1652</v>
      </c>
      <c r="M3980" s="5">
        <v>1023</v>
      </c>
      <c r="N3980" s="5">
        <v>141</v>
      </c>
      <c r="O3980" s="6">
        <v>32.358785126312803</v>
      </c>
      <c r="P3980" s="6">
        <v>53.732614249219417</v>
      </c>
      <c r="Q3980" s="6">
        <v>5.1376667612829978</v>
      </c>
      <c r="R3980" s="6">
        <v>9.9914845302299184</v>
      </c>
      <c r="S3980" s="6">
        <v>0</v>
      </c>
      <c r="T3980" s="6">
        <v>97.672438262844167</v>
      </c>
      <c r="U3980" s="6">
        <v>46.891853533919956</v>
      </c>
      <c r="V3980" s="6">
        <v>29.037751915980699</v>
      </c>
      <c r="W3980" s="6">
        <v>4.0022707919386882</v>
      </c>
      <c r="X3980" s="5">
        <v>1435</v>
      </c>
      <c r="Y3980" s="5">
        <v>980</v>
      </c>
      <c r="Z3980" s="5">
        <v>156</v>
      </c>
      <c r="AA3980" s="5">
        <v>832</v>
      </c>
      <c r="AB3980" s="5">
        <v>578</v>
      </c>
      <c r="AC3980" s="5">
        <v>71</v>
      </c>
      <c r="AD3980" s="5">
        <v>603</v>
      </c>
      <c r="AE3980" s="5">
        <v>402</v>
      </c>
      <c r="AF3980" s="5">
        <v>85</v>
      </c>
      <c r="AG3980" s="6">
        <v>21.144278606965173</v>
      </c>
      <c r="AH3980" s="6">
        <v>66.666666666666671</v>
      </c>
      <c r="AI3980" s="3">
        <v>12.283737024221454</v>
      </c>
      <c r="AJ3980" s="3">
        <v>69.47115384615384</v>
      </c>
    </row>
    <row r="3981" spans="1:36" hidden="1" x14ac:dyDescent="0.2">
      <c r="A3981" s="1" t="str">
        <f t="shared" si="62"/>
        <v>NewhamOther</v>
      </c>
      <c r="B3981" s="3" t="s">
        <v>679</v>
      </c>
      <c r="C3981" s="3" t="s">
        <v>680</v>
      </c>
      <c r="D3981" s="3" t="s">
        <v>718</v>
      </c>
      <c r="E3981" s="5">
        <v>7149</v>
      </c>
      <c r="F3981" s="5">
        <v>2088</v>
      </c>
      <c r="G3981" s="5">
        <v>3770</v>
      </c>
      <c r="H3981" s="5">
        <v>373</v>
      </c>
      <c r="I3981" s="5">
        <v>673</v>
      </c>
      <c r="J3981" s="5">
        <v>0</v>
      </c>
      <c r="K3981" s="5">
        <v>6987</v>
      </c>
      <c r="L3981" s="5">
        <v>3087</v>
      </c>
      <c r="M3981" s="5">
        <v>2228</v>
      </c>
      <c r="N3981" s="5">
        <v>311</v>
      </c>
      <c r="O3981" s="6">
        <v>29.206882081409987</v>
      </c>
      <c r="P3981" s="6">
        <v>52.734648202545813</v>
      </c>
      <c r="Q3981" s="6">
        <v>5.2175129388725692</v>
      </c>
      <c r="R3981" s="6">
        <v>9.4139040425234306</v>
      </c>
      <c r="S3981" s="6">
        <v>0</v>
      </c>
      <c r="T3981" s="6">
        <v>97.733948804028529</v>
      </c>
      <c r="U3981" s="6">
        <v>43.180864456567349</v>
      </c>
      <c r="V3981" s="6">
        <v>31.16519792978039</v>
      </c>
      <c r="W3981" s="6">
        <v>4.3502587774513914</v>
      </c>
      <c r="X3981" s="5">
        <v>3057</v>
      </c>
      <c r="Y3981" s="5">
        <v>2490</v>
      </c>
      <c r="Z3981" s="5">
        <v>210</v>
      </c>
      <c r="AA3981" s="5">
        <v>1506</v>
      </c>
      <c r="AB3981" s="5">
        <v>1212</v>
      </c>
      <c r="AC3981" s="5">
        <v>104</v>
      </c>
      <c r="AD3981" s="5">
        <v>1551</v>
      </c>
      <c r="AE3981" s="5">
        <v>1278</v>
      </c>
      <c r="AF3981" s="5">
        <v>106</v>
      </c>
      <c r="AG3981" s="6">
        <v>8.2942097026604067</v>
      </c>
      <c r="AH3981" s="6">
        <v>82.398452611218573</v>
      </c>
      <c r="AI3981" s="3">
        <v>8.5808580858085808</v>
      </c>
      <c r="AJ3981" s="3">
        <v>80.478087649402397</v>
      </c>
    </row>
    <row r="3982" spans="1:36" x14ac:dyDescent="0.2">
      <c r="A3982" s="1" t="str">
        <f t="shared" si="62"/>
        <v>North DevonAll people</v>
      </c>
      <c r="B3982" s="3" t="s">
        <v>209</v>
      </c>
      <c r="C3982" s="3" t="s">
        <v>210</v>
      </c>
      <c r="D3982" s="3" t="s">
        <v>700</v>
      </c>
      <c r="E3982" s="5">
        <v>93667</v>
      </c>
      <c r="F3982" s="5">
        <v>3328</v>
      </c>
      <c r="G3982" s="5">
        <v>3119</v>
      </c>
      <c r="H3982" s="5">
        <v>4783</v>
      </c>
      <c r="I3982" s="5">
        <v>3328</v>
      </c>
      <c r="J3982" s="5">
        <v>4696</v>
      </c>
      <c r="K3982" s="5">
        <v>19066</v>
      </c>
      <c r="L3982" s="5">
        <v>4844</v>
      </c>
      <c r="M3982" s="5">
        <v>3828</v>
      </c>
      <c r="N3982" s="5">
        <v>0</v>
      </c>
      <c r="O3982" s="6">
        <v>3.5530122668602604</v>
      </c>
      <c r="P3982" s="6">
        <v>3.3298813883224616</v>
      </c>
      <c r="Q3982" s="6">
        <v>5.106387521752592</v>
      </c>
      <c r="R3982" s="6">
        <v>3.5530122668602604</v>
      </c>
      <c r="S3982" s="6">
        <v>5.0135052900167612</v>
      </c>
      <c r="T3982" s="6">
        <v>20.355087704314219</v>
      </c>
      <c r="U3982" s="6">
        <v>5.1715118451535762</v>
      </c>
      <c r="V3982" s="6">
        <v>4.0868181963765258</v>
      </c>
      <c r="W3982" s="6">
        <v>0</v>
      </c>
      <c r="X3982" s="5">
        <v>27290</v>
      </c>
      <c r="Y3982" s="5">
        <v>24063</v>
      </c>
      <c r="Z3982" s="5">
        <v>927</v>
      </c>
      <c r="AA3982" s="5">
        <v>0</v>
      </c>
      <c r="AB3982" s="5">
        <v>0</v>
      </c>
      <c r="AC3982" s="5">
        <v>0</v>
      </c>
      <c r="AD3982" s="5">
        <v>27290</v>
      </c>
      <c r="AE3982" s="5">
        <v>24063</v>
      </c>
      <c r="AF3982" s="5">
        <v>927</v>
      </c>
      <c r="AG3982" s="6">
        <v>3.8523874828574991</v>
      </c>
      <c r="AH3982" s="6">
        <v>88.175155734701349</v>
      </c>
      <c r="AI3982" s="6"/>
      <c r="AJ3982" s="6"/>
    </row>
    <row r="3983" spans="1:36" hidden="1" x14ac:dyDescent="0.2">
      <c r="A3983" s="1" t="str">
        <f t="shared" si="62"/>
        <v>North DevonWhite British</v>
      </c>
      <c r="B3983" s="3" t="s">
        <v>209</v>
      </c>
      <c r="C3983" s="3" t="s">
        <v>210</v>
      </c>
      <c r="D3983" s="3" t="s">
        <v>701</v>
      </c>
      <c r="E3983" s="5">
        <v>89832</v>
      </c>
      <c r="F3983" s="5">
        <v>3039</v>
      </c>
      <c r="G3983" s="5">
        <v>2952</v>
      </c>
      <c r="H3983" s="5">
        <v>4400</v>
      </c>
      <c r="I3983" s="5">
        <v>3039</v>
      </c>
      <c r="J3983" s="5">
        <v>4488</v>
      </c>
      <c r="K3983" s="5">
        <v>18610</v>
      </c>
      <c r="L3983" s="5">
        <v>4386</v>
      </c>
      <c r="M3983" s="5">
        <v>3643</v>
      </c>
      <c r="N3983" s="5">
        <v>0</v>
      </c>
      <c r="O3983" s="6">
        <v>3.3829815655890996</v>
      </c>
      <c r="P3983" s="6">
        <v>3.2861341170184346</v>
      </c>
      <c r="Q3983" s="6">
        <v>4.8980318817347941</v>
      </c>
      <c r="R3983" s="6">
        <v>3.3829815655890996</v>
      </c>
      <c r="S3983" s="6">
        <v>4.9959925193694898</v>
      </c>
      <c r="T3983" s="6">
        <v>20.716448481610115</v>
      </c>
      <c r="U3983" s="6">
        <v>4.8824472348383647</v>
      </c>
      <c r="V3983" s="6">
        <v>4.0553477602636034</v>
      </c>
      <c r="W3983" s="6">
        <v>0</v>
      </c>
      <c r="X3983" s="5">
        <v>25587</v>
      </c>
      <c r="Y3983" s="5">
        <v>22551</v>
      </c>
      <c r="Z3983" s="5">
        <v>863</v>
      </c>
      <c r="AA3983" s="5">
        <v>0</v>
      </c>
      <c r="AB3983" s="5">
        <v>0</v>
      </c>
      <c r="AC3983" s="5">
        <v>0</v>
      </c>
      <c r="AD3983" s="5">
        <v>25587</v>
      </c>
      <c r="AE3983" s="5">
        <v>22551</v>
      </c>
      <c r="AF3983" s="5">
        <v>863</v>
      </c>
      <c r="AG3983" s="6">
        <v>3.8268812912952863</v>
      </c>
      <c r="AH3983" s="6">
        <v>88.134599601360065</v>
      </c>
      <c r="AI3983" s="6"/>
      <c r="AJ3983" s="6"/>
    </row>
    <row r="3984" spans="1:36" hidden="1" x14ac:dyDescent="0.2">
      <c r="A3984" s="1" t="str">
        <f t="shared" si="62"/>
        <v>North DevonMinorities - all other than White British</v>
      </c>
      <c r="B3984" s="3" t="s">
        <v>209</v>
      </c>
      <c r="C3984" s="3" t="s">
        <v>210</v>
      </c>
      <c r="D3984" s="3" t="s">
        <v>702</v>
      </c>
      <c r="E3984" s="5">
        <v>3835</v>
      </c>
      <c r="F3984" s="5">
        <v>289</v>
      </c>
      <c r="G3984" s="5">
        <v>167</v>
      </c>
      <c r="H3984" s="5">
        <v>383</v>
      </c>
      <c r="I3984" s="5">
        <v>289</v>
      </c>
      <c r="J3984" s="5">
        <v>208</v>
      </c>
      <c r="K3984" s="5">
        <v>456</v>
      </c>
      <c r="L3984" s="5">
        <v>458</v>
      </c>
      <c r="M3984" s="5">
        <v>185</v>
      </c>
      <c r="N3984" s="5">
        <v>0</v>
      </c>
      <c r="O3984" s="6">
        <v>7.5358539765319428</v>
      </c>
      <c r="P3984" s="6">
        <v>4.3546284224250327</v>
      </c>
      <c r="Q3984" s="6">
        <v>9.9869621903520205</v>
      </c>
      <c r="R3984" s="6">
        <v>7.5358539765319428</v>
      </c>
      <c r="S3984" s="6">
        <v>5.4237288135593218</v>
      </c>
      <c r="T3984" s="6">
        <v>11.890482398956975</v>
      </c>
      <c r="U3984" s="6">
        <v>11.942633637548893</v>
      </c>
      <c r="V3984" s="6">
        <v>4.8239895697522819</v>
      </c>
      <c r="W3984" s="6">
        <v>0</v>
      </c>
      <c r="X3984" s="5">
        <v>1703</v>
      </c>
      <c r="Y3984" s="5">
        <v>1512</v>
      </c>
      <c r="Z3984" s="5">
        <v>64</v>
      </c>
      <c r="AA3984" s="5">
        <v>0</v>
      </c>
      <c r="AB3984" s="5">
        <v>0</v>
      </c>
      <c r="AC3984" s="5">
        <v>0</v>
      </c>
      <c r="AD3984" s="5">
        <v>1703</v>
      </c>
      <c r="AE3984" s="5">
        <v>1512</v>
      </c>
      <c r="AF3984" s="5">
        <v>64</v>
      </c>
      <c r="AG3984" s="6">
        <v>4.2328042328042326</v>
      </c>
      <c r="AH3984" s="6">
        <v>88.784497944803292</v>
      </c>
      <c r="AI3984" s="6"/>
      <c r="AJ3984" s="6"/>
    </row>
    <row r="3985" spans="1:36" hidden="1" x14ac:dyDescent="0.2">
      <c r="A3985" s="1" t="str">
        <f t="shared" si="62"/>
        <v>North DevonWhite Irish</v>
      </c>
      <c r="B3985" s="3" t="s">
        <v>209</v>
      </c>
      <c r="C3985" s="3" t="s">
        <v>210</v>
      </c>
      <c r="D3985" s="3" t="s">
        <v>703</v>
      </c>
      <c r="E3985" s="5">
        <v>316</v>
      </c>
      <c r="F3985" s="5">
        <v>25</v>
      </c>
      <c r="G3985" s="5">
        <v>19</v>
      </c>
      <c r="H3985" s="5">
        <v>31</v>
      </c>
      <c r="I3985" s="5">
        <v>25</v>
      </c>
      <c r="J3985" s="5">
        <v>8</v>
      </c>
      <c r="K3985" s="5">
        <v>50</v>
      </c>
      <c r="L3985" s="5">
        <v>19</v>
      </c>
      <c r="M3985" s="5">
        <v>19</v>
      </c>
      <c r="N3985" s="5">
        <v>0</v>
      </c>
      <c r="O3985" s="6">
        <v>7.9113924050632916</v>
      </c>
      <c r="P3985" s="6">
        <v>6.0126582278481013</v>
      </c>
      <c r="Q3985" s="6">
        <v>9.8101265822784818</v>
      </c>
      <c r="R3985" s="6">
        <v>7.9113924050632916</v>
      </c>
      <c r="S3985" s="6">
        <v>2.5316455696202533</v>
      </c>
      <c r="T3985" s="6">
        <v>15.822784810126583</v>
      </c>
      <c r="U3985" s="6">
        <v>6.0126582278481013</v>
      </c>
      <c r="V3985" s="6">
        <v>6.0126582278481013</v>
      </c>
      <c r="W3985" s="6">
        <v>0</v>
      </c>
      <c r="X3985" s="5">
        <v>80</v>
      </c>
      <c r="Y3985" s="5">
        <v>70</v>
      </c>
      <c r="Z3985" s="5">
        <v>4</v>
      </c>
      <c r="AA3985" s="5">
        <v>0</v>
      </c>
      <c r="AB3985" s="5">
        <v>0</v>
      </c>
      <c r="AC3985" s="5">
        <v>0</v>
      </c>
      <c r="AD3985" s="5">
        <v>80</v>
      </c>
      <c r="AE3985" s="5">
        <v>70</v>
      </c>
      <c r="AF3985" s="5">
        <v>4</v>
      </c>
      <c r="AG3985" s="6">
        <v>5.7142857142857144</v>
      </c>
      <c r="AH3985" s="6">
        <v>87.5</v>
      </c>
      <c r="AI3985" s="6"/>
      <c r="AJ3985" s="6"/>
    </row>
    <row r="3986" spans="1:36" hidden="1" x14ac:dyDescent="0.2">
      <c r="A3986" s="1" t="str">
        <f t="shared" si="62"/>
        <v>North DevonWhite Gyspy or Irish Traveller</v>
      </c>
      <c r="B3986" s="3" t="s">
        <v>209</v>
      </c>
      <c r="C3986" s="3" t="s">
        <v>210</v>
      </c>
      <c r="D3986" s="3" t="s">
        <v>704</v>
      </c>
      <c r="E3986" s="5">
        <v>45</v>
      </c>
      <c r="F3986" s="5">
        <v>3</v>
      </c>
      <c r="G3986" s="5">
        <v>2</v>
      </c>
      <c r="H3986" s="5">
        <v>3</v>
      </c>
      <c r="I3986" s="5">
        <v>3</v>
      </c>
      <c r="J3986" s="5">
        <v>0</v>
      </c>
      <c r="K3986" s="5">
        <v>4</v>
      </c>
      <c r="L3986" s="5">
        <v>7</v>
      </c>
      <c r="M3986" s="5">
        <v>2</v>
      </c>
      <c r="N3986" s="5">
        <v>0</v>
      </c>
      <c r="O3986" s="6">
        <v>6.666666666666667</v>
      </c>
      <c r="P3986" s="6">
        <v>4.4444444444444446</v>
      </c>
      <c r="Q3986" s="6">
        <v>6.666666666666667</v>
      </c>
      <c r="R3986" s="6">
        <v>6.666666666666667</v>
      </c>
      <c r="S3986" s="6">
        <v>0</v>
      </c>
      <c r="T3986" s="6">
        <v>8.8888888888888893</v>
      </c>
      <c r="U3986" s="6">
        <v>15.555555555555555</v>
      </c>
      <c r="V3986" s="6">
        <v>4.4444444444444446</v>
      </c>
      <c r="W3986" s="6">
        <v>0</v>
      </c>
      <c r="X3986" s="5">
        <v>26</v>
      </c>
      <c r="Y3986" s="5">
        <v>19</v>
      </c>
      <c r="Z3986" s="5">
        <v>1</v>
      </c>
      <c r="AA3986" s="5">
        <v>0</v>
      </c>
      <c r="AB3986" s="5">
        <v>0</v>
      </c>
      <c r="AC3986" s="5">
        <v>0</v>
      </c>
      <c r="AD3986" s="5">
        <v>26</v>
      </c>
      <c r="AE3986" s="5">
        <v>19</v>
      </c>
      <c r="AF3986" s="5">
        <v>1</v>
      </c>
      <c r="AG3986" s="6">
        <v>5.2631578947368425</v>
      </c>
      <c r="AH3986" s="6">
        <v>73.07692307692308</v>
      </c>
      <c r="AI3986" s="3"/>
      <c r="AJ3986" s="6"/>
    </row>
    <row r="3987" spans="1:36" hidden="1" x14ac:dyDescent="0.2">
      <c r="A3987" s="1" t="str">
        <f t="shared" si="62"/>
        <v>North DevonWhite Other</v>
      </c>
      <c r="B3987" s="3" t="s">
        <v>209</v>
      </c>
      <c r="C3987" s="3" t="s">
        <v>210</v>
      </c>
      <c r="D3987" s="3" t="s">
        <v>705</v>
      </c>
      <c r="E3987" s="5">
        <v>1549</v>
      </c>
      <c r="F3987" s="5">
        <v>106</v>
      </c>
      <c r="G3987" s="5">
        <v>47</v>
      </c>
      <c r="H3987" s="5">
        <v>139</v>
      </c>
      <c r="I3987" s="5">
        <v>106</v>
      </c>
      <c r="J3987" s="5">
        <v>97</v>
      </c>
      <c r="K3987" s="5">
        <v>209</v>
      </c>
      <c r="L3987" s="5">
        <v>206</v>
      </c>
      <c r="M3987" s="5">
        <v>57</v>
      </c>
      <c r="N3987" s="5">
        <v>0</v>
      </c>
      <c r="O3987" s="6">
        <v>6.8431245965138796</v>
      </c>
      <c r="P3987" s="6">
        <v>3.0342156229825692</v>
      </c>
      <c r="Q3987" s="6">
        <v>8.9735313105229189</v>
      </c>
      <c r="R3987" s="6">
        <v>6.8431245965138796</v>
      </c>
      <c r="S3987" s="6">
        <v>6.2621045836023237</v>
      </c>
      <c r="T3987" s="6">
        <v>13.492575855390575</v>
      </c>
      <c r="U3987" s="6">
        <v>13.298902517753389</v>
      </c>
      <c r="V3987" s="6">
        <v>3.6797934151065204</v>
      </c>
      <c r="W3987" s="6">
        <v>0</v>
      </c>
      <c r="X3987" s="5">
        <v>795</v>
      </c>
      <c r="Y3987" s="5">
        <v>736</v>
      </c>
      <c r="Z3987" s="5">
        <v>23</v>
      </c>
      <c r="AA3987" s="5">
        <v>0</v>
      </c>
      <c r="AB3987" s="5">
        <v>0</v>
      </c>
      <c r="AC3987" s="5">
        <v>0</v>
      </c>
      <c r="AD3987" s="5">
        <v>795</v>
      </c>
      <c r="AE3987" s="5">
        <v>736</v>
      </c>
      <c r="AF3987" s="5">
        <v>23</v>
      </c>
      <c r="AG3987" s="6">
        <v>3.125</v>
      </c>
      <c r="AH3987" s="6">
        <v>92.578616352201252</v>
      </c>
      <c r="AI3987" s="6"/>
      <c r="AJ3987" s="6"/>
    </row>
    <row r="3988" spans="1:36" hidden="1" x14ac:dyDescent="0.2">
      <c r="A3988" s="1" t="str">
        <f t="shared" si="62"/>
        <v>North DevonMixed White and Black Caribbean</v>
      </c>
      <c r="B3988" s="3" t="s">
        <v>209</v>
      </c>
      <c r="C3988" s="3" t="s">
        <v>210</v>
      </c>
      <c r="D3988" s="3" t="s">
        <v>706</v>
      </c>
      <c r="E3988" s="5">
        <v>294</v>
      </c>
      <c r="F3988" s="5">
        <v>19</v>
      </c>
      <c r="G3988" s="5">
        <v>22</v>
      </c>
      <c r="H3988" s="5">
        <v>36</v>
      </c>
      <c r="I3988" s="5">
        <v>19</v>
      </c>
      <c r="J3988" s="5">
        <v>25</v>
      </c>
      <c r="K3988" s="5">
        <v>33</v>
      </c>
      <c r="L3988" s="5">
        <v>32</v>
      </c>
      <c r="M3988" s="5">
        <v>14</v>
      </c>
      <c r="N3988" s="5">
        <v>0</v>
      </c>
      <c r="O3988" s="6">
        <v>6.4625850340136051</v>
      </c>
      <c r="P3988" s="6">
        <v>7.4829931972789119</v>
      </c>
      <c r="Q3988" s="6">
        <v>12.244897959183673</v>
      </c>
      <c r="R3988" s="6">
        <v>6.4625850340136051</v>
      </c>
      <c r="S3988" s="6">
        <v>8.5034013605442169</v>
      </c>
      <c r="T3988" s="6">
        <v>11.224489795918368</v>
      </c>
      <c r="U3988" s="6">
        <v>10.884353741496598</v>
      </c>
      <c r="V3988" s="6">
        <v>4.7619047619047619</v>
      </c>
      <c r="W3988" s="6">
        <v>0</v>
      </c>
      <c r="X3988" s="5">
        <v>81</v>
      </c>
      <c r="Y3988" s="5">
        <v>67</v>
      </c>
      <c r="Z3988" s="5">
        <v>3</v>
      </c>
      <c r="AA3988" s="5">
        <v>0</v>
      </c>
      <c r="AB3988" s="5">
        <v>0</v>
      </c>
      <c r="AC3988" s="5">
        <v>0</v>
      </c>
      <c r="AD3988" s="5">
        <v>81</v>
      </c>
      <c r="AE3988" s="5">
        <v>67</v>
      </c>
      <c r="AF3988" s="5">
        <v>3</v>
      </c>
      <c r="AG3988" s="6">
        <v>4.4776119402985071</v>
      </c>
      <c r="AH3988" s="6">
        <v>82.716049382716051</v>
      </c>
      <c r="AI3988" s="6"/>
      <c r="AJ3988" s="6"/>
    </row>
    <row r="3989" spans="1:36" hidden="1" x14ac:dyDescent="0.2">
      <c r="A3989" s="1" t="str">
        <f t="shared" si="62"/>
        <v>North DevonMixed White and Black African</v>
      </c>
      <c r="B3989" s="3" t="s">
        <v>209</v>
      </c>
      <c r="C3989" s="3" t="s">
        <v>210</v>
      </c>
      <c r="D3989" s="3" t="s">
        <v>707</v>
      </c>
      <c r="E3989" s="5">
        <v>75</v>
      </c>
      <c r="F3989" s="5">
        <v>7</v>
      </c>
      <c r="G3989" s="5">
        <v>9</v>
      </c>
      <c r="H3989" s="5">
        <v>7</v>
      </c>
      <c r="I3989" s="5">
        <v>7</v>
      </c>
      <c r="J3989" s="5">
        <v>7</v>
      </c>
      <c r="K3989" s="5">
        <v>11</v>
      </c>
      <c r="L3989" s="5">
        <v>7</v>
      </c>
      <c r="M3989" s="5">
        <v>6</v>
      </c>
      <c r="N3989" s="5">
        <v>0</v>
      </c>
      <c r="O3989" s="6">
        <v>9.3333333333333339</v>
      </c>
      <c r="P3989" s="6">
        <v>12</v>
      </c>
      <c r="Q3989" s="6">
        <v>9.3333333333333339</v>
      </c>
      <c r="R3989" s="6">
        <v>9.3333333333333339</v>
      </c>
      <c r="S3989" s="6">
        <v>9.3333333333333339</v>
      </c>
      <c r="T3989" s="6">
        <v>14.666666666666666</v>
      </c>
      <c r="U3989" s="6">
        <v>9.3333333333333339</v>
      </c>
      <c r="V3989" s="6">
        <v>8</v>
      </c>
      <c r="W3989" s="6">
        <v>0</v>
      </c>
      <c r="X3989" s="5">
        <v>18</v>
      </c>
      <c r="Y3989" s="5">
        <v>16</v>
      </c>
      <c r="Z3989" s="5">
        <v>2</v>
      </c>
      <c r="AA3989" s="5">
        <v>0</v>
      </c>
      <c r="AB3989" s="5">
        <v>0</v>
      </c>
      <c r="AC3989" s="5">
        <v>0</v>
      </c>
      <c r="AD3989" s="5">
        <v>18</v>
      </c>
      <c r="AE3989" s="5">
        <v>16</v>
      </c>
      <c r="AF3989" s="5">
        <v>2</v>
      </c>
      <c r="AG3989" s="6">
        <v>12.5</v>
      </c>
      <c r="AH3989" s="6">
        <v>88.888888888888886</v>
      </c>
      <c r="AI3989" s="6"/>
      <c r="AJ3989" s="6"/>
    </row>
    <row r="3990" spans="1:36" hidden="1" x14ac:dyDescent="0.2">
      <c r="A3990" s="1" t="str">
        <f t="shared" si="62"/>
        <v>North DevonMixed White and Asian</v>
      </c>
      <c r="B3990" s="3" t="s">
        <v>209</v>
      </c>
      <c r="C3990" s="3" t="s">
        <v>210</v>
      </c>
      <c r="D3990" s="3" t="s">
        <v>708</v>
      </c>
      <c r="E3990" s="5">
        <v>287</v>
      </c>
      <c r="F3990" s="5">
        <v>13</v>
      </c>
      <c r="G3990" s="5">
        <v>10</v>
      </c>
      <c r="H3990" s="5">
        <v>19</v>
      </c>
      <c r="I3990" s="5">
        <v>13</v>
      </c>
      <c r="J3990" s="5">
        <v>24</v>
      </c>
      <c r="K3990" s="5">
        <v>36</v>
      </c>
      <c r="L3990" s="5">
        <v>20</v>
      </c>
      <c r="M3990" s="5">
        <v>8</v>
      </c>
      <c r="N3990" s="5">
        <v>0</v>
      </c>
      <c r="O3990" s="6">
        <v>4.529616724738676</v>
      </c>
      <c r="P3990" s="6">
        <v>3.484320557491289</v>
      </c>
      <c r="Q3990" s="6">
        <v>6.6202090592334493</v>
      </c>
      <c r="R3990" s="6">
        <v>4.529616724738676</v>
      </c>
      <c r="S3990" s="6">
        <v>8.3623693379790947</v>
      </c>
      <c r="T3990" s="6">
        <v>12.543554006968641</v>
      </c>
      <c r="U3990" s="6">
        <v>6.968641114982578</v>
      </c>
      <c r="V3990" s="6">
        <v>2.7874564459930316</v>
      </c>
      <c r="W3990" s="6">
        <v>0</v>
      </c>
      <c r="X3990" s="5">
        <v>80</v>
      </c>
      <c r="Y3990" s="5">
        <v>62</v>
      </c>
      <c r="Z3990" s="5">
        <v>3</v>
      </c>
      <c r="AA3990" s="5">
        <v>0</v>
      </c>
      <c r="AB3990" s="5">
        <v>0</v>
      </c>
      <c r="AC3990" s="5">
        <v>0</v>
      </c>
      <c r="AD3990" s="5">
        <v>80</v>
      </c>
      <c r="AE3990" s="5">
        <v>62</v>
      </c>
      <c r="AF3990" s="5">
        <v>3</v>
      </c>
      <c r="AG3990" s="6">
        <v>4.838709677419355</v>
      </c>
      <c r="AH3990" s="6">
        <v>77.5</v>
      </c>
      <c r="AI3990" s="6"/>
      <c r="AJ3990" s="6"/>
    </row>
    <row r="3991" spans="1:36" hidden="1" x14ac:dyDescent="0.2">
      <c r="A3991" s="1" t="str">
        <f t="shared" si="62"/>
        <v>North DevonMixed Other</v>
      </c>
      <c r="B3991" s="3" t="s">
        <v>209</v>
      </c>
      <c r="C3991" s="3" t="s">
        <v>210</v>
      </c>
      <c r="D3991" s="3" t="s">
        <v>709</v>
      </c>
      <c r="E3991" s="5">
        <v>129</v>
      </c>
      <c r="F3991" s="5">
        <v>6</v>
      </c>
      <c r="G3991" s="5">
        <v>10</v>
      </c>
      <c r="H3991" s="5">
        <v>13</v>
      </c>
      <c r="I3991" s="5">
        <v>6</v>
      </c>
      <c r="J3991" s="5">
        <v>4</v>
      </c>
      <c r="K3991" s="5">
        <v>13</v>
      </c>
      <c r="L3991" s="5">
        <v>13</v>
      </c>
      <c r="M3991" s="5">
        <v>7</v>
      </c>
      <c r="N3991" s="5">
        <v>0</v>
      </c>
      <c r="O3991" s="6">
        <v>4.6511627906976747</v>
      </c>
      <c r="P3991" s="6">
        <v>7.7519379844961236</v>
      </c>
      <c r="Q3991" s="6">
        <v>10.077519379844961</v>
      </c>
      <c r="R3991" s="6">
        <v>4.6511627906976747</v>
      </c>
      <c r="S3991" s="6">
        <v>3.1007751937984498</v>
      </c>
      <c r="T3991" s="6">
        <v>10.077519379844961</v>
      </c>
      <c r="U3991" s="6">
        <v>10.077519379844961</v>
      </c>
      <c r="V3991" s="6">
        <v>5.4263565891472867</v>
      </c>
      <c r="W3991" s="6">
        <v>0</v>
      </c>
      <c r="X3991" s="5">
        <v>40</v>
      </c>
      <c r="Y3991" s="5">
        <v>33</v>
      </c>
      <c r="Z3991" s="5">
        <v>4</v>
      </c>
      <c r="AA3991" s="5">
        <v>0</v>
      </c>
      <c r="AB3991" s="5">
        <v>0</v>
      </c>
      <c r="AC3991" s="5">
        <v>0</v>
      </c>
      <c r="AD3991" s="5">
        <v>40</v>
      </c>
      <c r="AE3991" s="5">
        <v>33</v>
      </c>
      <c r="AF3991" s="5">
        <v>4</v>
      </c>
      <c r="AG3991" s="6">
        <v>12.121212121212121</v>
      </c>
      <c r="AH3991" s="6">
        <v>82.5</v>
      </c>
      <c r="AI3991" s="6"/>
      <c r="AJ3991" s="6"/>
    </row>
    <row r="3992" spans="1:36" hidden="1" x14ac:dyDescent="0.2">
      <c r="A3992" s="1" t="str">
        <f t="shared" si="62"/>
        <v>North DevonIndian</v>
      </c>
      <c r="B3992" s="3" t="s">
        <v>209</v>
      </c>
      <c r="C3992" s="3" t="s">
        <v>210</v>
      </c>
      <c r="D3992" s="3" t="s">
        <v>710</v>
      </c>
      <c r="E3992" s="5">
        <v>215</v>
      </c>
      <c r="F3992" s="5">
        <v>25</v>
      </c>
      <c r="G3992" s="5">
        <v>9</v>
      </c>
      <c r="H3992" s="5">
        <v>26</v>
      </c>
      <c r="I3992" s="5">
        <v>25</v>
      </c>
      <c r="J3992" s="5">
        <v>15</v>
      </c>
      <c r="K3992" s="5">
        <v>7</v>
      </c>
      <c r="L3992" s="5">
        <v>41</v>
      </c>
      <c r="M3992" s="5">
        <v>2</v>
      </c>
      <c r="N3992" s="5">
        <v>0</v>
      </c>
      <c r="O3992" s="6">
        <v>11.627906976744185</v>
      </c>
      <c r="P3992" s="6">
        <v>4.1860465116279073</v>
      </c>
      <c r="Q3992" s="6">
        <v>12.093023255813954</v>
      </c>
      <c r="R3992" s="6">
        <v>11.627906976744185</v>
      </c>
      <c r="S3992" s="6">
        <v>6.9767441860465116</v>
      </c>
      <c r="T3992" s="6">
        <v>3.2558139534883721</v>
      </c>
      <c r="U3992" s="6">
        <v>19.069767441860463</v>
      </c>
      <c r="V3992" s="6">
        <v>0.93023255813953487</v>
      </c>
      <c r="W3992" s="6">
        <v>0</v>
      </c>
      <c r="X3992" s="5">
        <v>111</v>
      </c>
      <c r="Y3992" s="5">
        <v>102</v>
      </c>
      <c r="Z3992" s="5">
        <v>2</v>
      </c>
      <c r="AA3992" s="5">
        <v>0</v>
      </c>
      <c r="AB3992" s="5">
        <v>0</v>
      </c>
      <c r="AC3992" s="5">
        <v>0</v>
      </c>
      <c r="AD3992" s="5">
        <v>111</v>
      </c>
      <c r="AE3992" s="5">
        <v>102</v>
      </c>
      <c r="AF3992" s="5">
        <v>2</v>
      </c>
      <c r="AG3992" s="6">
        <v>1.9607843137254901</v>
      </c>
      <c r="AH3992" s="6">
        <v>91.891891891891888</v>
      </c>
      <c r="AI3992" s="6"/>
      <c r="AJ3992" s="6"/>
    </row>
    <row r="3993" spans="1:36" hidden="1" x14ac:dyDescent="0.2">
      <c r="A3993" s="1" t="str">
        <f t="shared" si="62"/>
        <v>North DevonPakistani</v>
      </c>
      <c r="B3993" s="3" t="s">
        <v>209</v>
      </c>
      <c r="C3993" s="3" t="s">
        <v>210</v>
      </c>
      <c r="D3993" s="3" t="s">
        <v>711</v>
      </c>
      <c r="E3993" s="5">
        <v>67</v>
      </c>
      <c r="F3993" s="5">
        <v>12</v>
      </c>
      <c r="G3993" s="5">
        <v>7</v>
      </c>
      <c r="H3993" s="5">
        <v>13</v>
      </c>
      <c r="I3993" s="5">
        <v>12</v>
      </c>
      <c r="J3993" s="5">
        <v>0</v>
      </c>
      <c r="K3993" s="5">
        <v>2</v>
      </c>
      <c r="L3993" s="5">
        <v>7</v>
      </c>
      <c r="M3993" s="5">
        <v>7</v>
      </c>
      <c r="N3993" s="5">
        <v>0</v>
      </c>
      <c r="O3993" s="6">
        <v>17.910447761194028</v>
      </c>
      <c r="P3993" s="6">
        <v>10.447761194029852</v>
      </c>
      <c r="Q3993" s="6">
        <v>19.402985074626866</v>
      </c>
      <c r="R3993" s="6">
        <v>17.910447761194028</v>
      </c>
      <c r="S3993" s="6">
        <v>0</v>
      </c>
      <c r="T3993" s="6">
        <v>2.9850746268656718</v>
      </c>
      <c r="U3993" s="6">
        <v>10.447761194029852</v>
      </c>
      <c r="V3993" s="6">
        <v>10.447761194029852</v>
      </c>
      <c r="W3993" s="6">
        <v>0</v>
      </c>
      <c r="X3993" s="5">
        <v>41</v>
      </c>
      <c r="Y3993" s="5">
        <v>35</v>
      </c>
      <c r="Z3993" s="5">
        <v>1</v>
      </c>
      <c r="AA3993" s="5">
        <v>0</v>
      </c>
      <c r="AB3993" s="5">
        <v>0</v>
      </c>
      <c r="AC3993" s="5">
        <v>0</v>
      </c>
      <c r="AD3993" s="5">
        <v>41</v>
      </c>
      <c r="AE3993" s="5">
        <v>35</v>
      </c>
      <c r="AF3993" s="5">
        <v>1</v>
      </c>
      <c r="AG3993" s="6">
        <v>2.8571428571428572</v>
      </c>
      <c r="AH3993" s="6">
        <v>85.365853658536579</v>
      </c>
      <c r="AI3993" s="3"/>
      <c r="AJ3993" s="3"/>
    </row>
    <row r="3994" spans="1:36" hidden="1" x14ac:dyDescent="0.2">
      <c r="A3994" s="1" t="str">
        <f t="shared" si="62"/>
        <v>North DevonBangladeshi</v>
      </c>
      <c r="B3994" s="3" t="s">
        <v>209</v>
      </c>
      <c r="C3994" s="3" t="s">
        <v>210</v>
      </c>
      <c r="D3994" s="3" t="s">
        <v>712</v>
      </c>
      <c r="E3994" s="5">
        <v>78</v>
      </c>
      <c r="F3994" s="5">
        <v>12</v>
      </c>
      <c r="G3994" s="5">
        <v>4</v>
      </c>
      <c r="H3994" s="5">
        <v>16</v>
      </c>
      <c r="I3994" s="5">
        <v>12</v>
      </c>
      <c r="J3994" s="5">
        <v>3</v>
      </c>
      <c r="K3994" s="5">
        <v>4</v>
      </c>
      <c r="L3994" s="5">
        <v>16</v>
      </c>
      <c r="M3994" s="5">
        <v>1</v>
      </c>
      <c r="N3994" s="5">
        <v>0</v>
      </c>
      <c r="O3994" s="6">
        <v>15.384615384615385</v>
      </c>
      <c r="P3994" s="6">
        <v>5.1282051282051286</v>
      </c>
      <c r="Q3994" s="6">
        <v>20.512820512820515</v>
      </c>
      <c r="R3994" s="6">
        <v>15.384615384615385</v>
      </c>
      <c r="S3994" s="6">
        <v>3.8461538461538463</v>
      </c>
      <c r="T3994" s="6">
        <v>5.1282051282051286</v>
      </c>
      <c r="U3994" s="6">
        <v>20.512820512820515</v>
      </c>
      <c r="V3994" s="6">
        <v>1.2820512820512822</v>
      </c>
      <c r="W3994" s="6">
        <v>0</v>
      </c>
      <c r="X3994" s="5">
        <v>27</v>
      </c>
      <c r="Y3994" s="5">
        <v>20</v>
      </c>
      <c r="Z3994" s="5">
        <v>0</v>
      </c>
      <c r="AA3994" s="5">
        <v>0</v>
      </c>
      <c r="AB3994" s="5">
        <v>0</v>
      </c>
      <c r="AC3994" s="5">
        <v>0</v>
      </c>
      <c r="AD3994" s="5">
        <v>27</v>
      </c>
      <c r="AE3994" s="5">
        <v>20</v>
      </c>
      <c r="AF3994" s="5">
        <v>0</v>
      </c>
      <c r="AG3994" s="6">
        <v>0</v>
      </c>
      <c r="AH3994" s="6">
        <v>74.074074074074076</v>
      </c>
      <c r="AI3994" s="6"/>
      <c r="AJ3994" s="6"/>
    </row>
    <row r="3995" spans="1:36" hidden="1" x14ac:dyDescent="0.2">
      <c r="A3995" s="1" t="str">
        <f t="shared" si="62"/>
        <v>North DevonChinese</v>
      </c>
      <c r="B3995" s="3" t="s">
        <v>209</v>
      </c>
      <c r="C3995" s="3" t="s">
        <v>210</v>
      </c>
      <c r="D3995" s="3" t="s">
        <v>713</v>
      </c>
      <c r="E3995" s="5">
        <v>152</v>
      </c>
      <c r="F3995" s="5">
        <v>8</v>
      </c>
      <c r="G3995" s="5">
        <v>0</v>
      </c>
      <c r="H3995" s="5">
        <v>11</v>
      </c>
      <c r="I3995" s="5">
        <v>8</v>
      </c>
      <c r="J3995" s="5">
        <v>7</v>
      </c>
      <c r="K3995" s="5">
        <v>45</v>
      </c>
      <c r="L3995" s="5">
        <v>17</v>
      </c>
      <c r="M3995" s="5">
        <v>35</v>
      </c>
      <c r="N3995" s="5">
        <v>0</v>
      </c>
      <c r="O3995" s="6">
        <v>5.2631578947368425</v>
      </c>
      <c r="P3995" s="6">
        <v>0</v>
      </c>
      <c r="Q3995" s="6">
        <v>7.2368421052631575</v>
      </c>
      <c r="R3995" s="6">
        <v>5.2631578947368425</v>
      </c>
      <c r="S3995" s="6">
        <v>4.6052631578947372</v>
      </c>
      <c r="T3995" s="6">
        <v>29.605263157894736</v>
      </c>
      <c r="U3995" s="6">
        <v>11.184210526315789</v>
      </c>
      <c r="V3995" s="6">
        <v>23.026315789473685</v>
      </c>
      <c r="W3995" s="6">
        <v>0</v>
      </c>
      <c r="X3995" s="5">
        <v>61</v>
      </c>
      <c r="Y3995" s="5">
        <v>58</v>
      </c>
      <c r="Z3995" s="5">
        <v>1</v>
      </c>
      <c r="AA3995" s="5">
        <v>0</v>
      </c>
      <c r="AB3995" s="5">
        <v>0</v>
      </c>
      <c r="AC3995" s="5">
        <v>0</v>
      </c>
      <c r="AD3995" s="5">
        <v>61</v>
      </c>
      <c r="AE3995" s="5">
        <v>58</v>
      </c>
      <c r="AF3995" s="5">
        <v>1</v>
      </c>
      <c r="AG3995" s="6">
        <v>1.7241379310344827</v>
      </c>
      <c r="AH3995" s="6">
        <v>95.081967213114751</v>
      </c>
      <c r="AI3995" s="6"/>
      <c r="AJ3995" s="6"/>
    </row>
    <row r="3996" spans="1:36" hidden="1" x14ac:dyDescent="0.2">
      <c r="A3996" s="1" t="str">
        <f t="shared" si="62"/>
        <v>North DevonAsian Other</v>
      </c>
      <c r="B3996" s="3" t="s">
        <v>209</v>
      </c>
      <c r="C3996" s="3" t="s">
        <v>210</v>
      </c>
      <c r="D3996" s="3" t="s">
        <v>714</v>
      </c>
      <c r="E3996" s="5">
        <v>323</v>
      </c>
      <c r="F3996" s="5">
        <v>20</v>
      </c>
      <c r="G3996" s="5">
        <v>14</v>
      </c>
      <c r="H3996" s="5">
        <v>33</v>
      </c>
      <c r="I3996" s="5">
        <v>20</v>
      </c>
      <c r="J3996" s="5">
        <v>12</v>
      </c>
      <c r="K3996" s="5">
        <v>17</v>
      </c>
      <c r="L3996" s="5">
        <v>37</v>
      </c>
      <c r="M3996" s="5">
        <v>13</v>
      </c>
      <c r="N3996" s="5">
        <v>0</v>
      </c>
      <c r="O3996" s="6">
        <v>6.1919504643962853</v>
      </c>
      <c r="P3996" s="6">
        <v>4.3343653250773997</v>
      </c>
      <c r="Q3996" s="6">
        <v>10.216718266253871</v>
      </c>
      <c r="R3996" s="6">
        <v>6.1919504643962853</v>
      </c>
      <c r="S3996" s="6">
        <v>3.7151702786377707</v>
      </c>
      <c r="T3996" s="6">
        <v>5.2631578947368425</v>
      </c>
      <c r="U3996" s="6">
        <v>11.455108359133128</v>
      </c>
      <c r="V3996" s="6">
        <v>4.0247678018575854</v>
      </c>
      <c r="W3996" s="6">
        <v>0</v>
      </c>
      <c r="X3996" s="5">
        <v>176</v>
      </c>
      <c r="Y3996" s="5">
        <v>151</v>
      </c>
      <c r="Z3996" s="5">
        <v>7</v>
      </c>
      <c r="AA3996" s="5">
        <v>0</v>
      </c>
      <c r="AB3996" s="5">
        <v>0</v>
      </c>
      <c r="AC3996" s="5">
        <v>0</v>
      </c>
      <c r="AD3996" s="5">
        <v>176</v>
      </c>
      <c r="AE3996" s="5">
        <v>151</v>
      </c>
      <c r="AF3996" s="5">
        <v>7</v>
      </c>
      <c r="AG3996" s="6">
        <v>4.6357615894039732</v>
      </c>
      <c r="AH3996" s="6">
        <v>85.795454545454547</v>
      </c>
      <c r="AI3996" s="6"/>
      <c r="AJ3996" s="6"/>
    </row>
    <row r="3997" spans="1:36" hidden="1" x14ac:dyDescent="0.2">
      <c r="A3997" s="1" t="str">
        <f t="shared" si="62"/>
        <v>North DevonBlack African</v>
      </c>
      <c r="B3997" s="3" t="s">
        <v>209</v>
      </c>
      <c r="C3997" s="3" t="s">
        <v>210</v>
      </c>
      <c r="D3997" s="3" t="s">
        <v>715</v>
      </c>
      <c r="E3997" s="5">
        <v>63</v>
      </c>
      <c r="F3997" s="5">
        <v>0</v>
      </c>
      <c r="G3997" s="5">
        <v>0</v>
      </c>
      <c r="H3997" s="5">
        <v>0</v>
      </c>
      <c r="I3997" s="5">
        <v>0</v>
      </c>
      <c r="J3997" s="5">
        <v>1</v>
      </c>
      <c r="K3997" s="5">
        <v>7</v>
      </c>
      <c r="L3997" s="5">
        <v>1</v>
      </c>
      <c r="M3997" s="5">
        <v>1</v>
      </c>
      <c r="N3997" s="5">
        <v>0</v>
      </c>
      <c r="O3997" s="6">
        <v>0</v>
      </c>
      <c r="P3997" s="6">
        <v>0</v>
      </c>
      <c r="Q3997" s="6">
        <v>0</v>
      </c>
      <c r="R3997" s="6">
        <v>0</v>
      </c>
      <c r="S3997" s="6">
        <v>1.5873015873015872</v>
      </c>
      <c r="T3997" s="6">
        <v>11.111111111111111</v>
      </c>
      <c r="U3997" s="6">
        <v>1.5873015873015872</v>
      </c>
      <c r="V3997" s="6">
        <v>1.5873015873015872</v>
      </c>
      <c r="W3997" s="6">
        <v>0</v>
      </c>
      <c r="X3997" s="5">
        <v>37</v>
      </c>
      <c r="Y3997" s="5">
        <v>34</v>
      </c>
      <c r="Z3997" s="5">
        <v>3</v>
      </c>
      <c r="AA3997" s="5">
        <v>0</v>
      </c>
      <c r="AB3997" s="5">
        <v>0</v>
      </c>
      <c r="AC3997" s="5">
        <v>0</v>
      </c>
      <c r="AD3997" s="5">
        <v>37</v>
      </c>
      <c r="AE3997" s="5">
        <v>34</v>
      </c>
      <c r="AF3997" s="5">
        <v>3</v>
      </c>
      <c r="AG3997" s="6">
        <v>8.8235294117647065</v>
      </c>
      <c r="AH3997" s="6">
        <v>91.891891891891888</v>
      </c>
      <c r="AI3997" s="6"/>
      <c r="AJ3997" s="6"/>
    </row>
    <row r="3998" spans="1:36" hidden="1" x14ac:dyDescent="0.2">
      <c r="A3998" s="1" t="str">
        <f t="shared" si="62"/>
        <v>North DevonBlack Caribbean</v>
      </c>
      <c r="B3998" s="3" t="s">
        <v>209</v>
      </c>
      <c r="C3998" s="3" t="s">
        <v>210</v>
      </c>
      <c r="D3998" s="3" t="s">
        <v>716</v>
      </c>
      <c r="E3998" s="5">
        <v>70</v>
      </c>
      <c r="F3998" s="5">
        <v>12</v>
      </c>
      <c r="G3998" s="5">
        <v>2</v>
      </c>
      <c r="H3998" s="5">
        <v>15</v>
      </c>
      <c r="I3998" s="5">
        <v>12</v>
      </c>
      <c r="J3998" s="5">
        <v>2</v>
      </c>
      <c r="K3998" s="5">
        <v>4</v>
      </c>
      <c r="L3998" s="5">
        <v>21</v>
      </c>
      <c r="M3998" s="5">
        <v>3</v>
      </c>
      <c r="N3998" s="5">
        <v>0</v>
      </c>
      <c r="O3998" s="6">
        <v>17.142857142857142</v>
      </c>
      <c r="P3998" s="6">
        <v>2.8571428571428572</v>
      </c>
      <c r="Q3998" s="6">
        <v>21.428571428571427</v>
      </c>
      <c r="R3998" s="6">
        <v>17.142857142857142</v>
      </c>
      <c r="S3998" s="6">
        <v>2.8571428571428572</v>
      </c>
      <c r="T3998" s="6">
        <v>5.7142857142857144</v>
      </c>
      <c r="U3998" s="6">
        <v>30</v>
      </c>
      <c r="V3998" s="6">
        <v>4.2857142857142856</v>
      </c>
      <c r="W3998" s="6">
        <v>0</v>
      </c>
      <c r="X3998" s="5">
        <v>50</v>
      </c>
      <c r="Y3998" s="5">
        <v>40</v>
      </c>
      <c r="Z3998" s="5">
        <v>4</v>
      </c>
      <c r="AA3998" s="5">
        <v>0</v>
      </c>
      <c r="AB3998" s="5">
        <v>0</v>
      </c>
      <c r="AC3998" s="5">
        <v>0</v>
      </c>
      <c r="AD3998" s="5">
        <v>50</v>
      </c>
      <c r="AE3998" s="5">
        <v>40</v>
      </c>
      <c r="AF3998" s="5">
        <v>4</v>
      </c>
      <c r="AG3998" s="6">
        <v>10</v>
      </c>
      <c r="AH3998" s="6">
        <v>80</v>
      </c>
      <c r="AI3998" s="6"/>
      <c r="AJ3998" s="6"/>
    </row>
    <row r="3999" spans="1:36" hidden="1" x14ac:dyDescent="0.2">
      <c r="A3999" s="1" t="str">
        <f t="shared" si="62"/>
        <v>North DevonBlack Other</v>
      </c>
      <c r="B3999" s="3" t="s">
        <v>209</v>
      </c>
      <c r="C3999" s="3" t="s">
        <v>210</v>
      </c>
      <c r="D3999" s="3" t="s">
        <v>717</v>
      </c>
      <c r="E3999" s="5">
        <v>25</v>
      </c>
      <c r="F3999" s="5">
        <v>5</v>
      </c>
      <c r="G3999" s="5">
        <v>1</v>
      </c>
      <c r="H3999" s="5">
        <v>5</v>
      </c>
      <c r="I3999" s="5">
        <v>5</v>
      </c>
      <c r="J3999" s="5">
        <v>1</v>
      </c>
      <c r="K3999" s="5">
        <v>0</v>
      </c>
      <c r="L3999" s="5">
        <v>4</v>
      </c>
      <c r="M3999" s="5">
        <v>1</v>
      </c>
      <c r="N3999" s="5">
        <v>0</v>
      </c>
      <c r="O3999" s="6">
        <v>20</v>
      </c>
      <c r="P3999" s="6">
        <v>4</v>
      </c>
      <c r="Q3999" s="6">
        <v>20</v>
      </c>
      <c r="R3999" s="6">
        <v>20</v>
      </c>
      <c r="S3999" s="6">
        <v>4</v>
      </c>
      <c r="T3999" s="6">
        <v>0</v>
      </c>
      <c r="U3999" s="6">
        <v>16</v>
      </c>
      <c r="V3999" s="6">
        <v>4</v>
      </c>
      <c r="W3999" s="6">
        <v>0</v>
      </c>
      <c r="X3999" s="5">
        <v>12</v>
      </c>
      <c r="Y3999" s="5">
        <v>12</v>
      </c>
      <c r="Z3999" s="5">
        <v>0</v>
      </c>
      <c r="AA3999" s="5">
        <v>0</v>
      </c>
      <c r="AB3999" s="5">
        <v>0</v>
      </c>
      <c r="AC3999" s="5">
        <v>0</v>
      </c>
      <c r="AD3999" s="5">
        <v>12</v>
      </c>
      <c r="AE3999" s="5">
        <v>12</v>
      </c>
      <c r="AF3999" s="5">
        <v>0</v>
      </c>
      <c r="AG3999" s="6">
        <v>0</v>
      </c>
      <c r="AH3999" s="6">
        <v>100</v>
      </c>
      <c r="AI3999" s="6"/>
      <c r="AJ3999" s="6"/>
    </row>
    <row r="4000" spans="1:36" hidden="1" x14ac:dyDescent="0.2">
      <c r="A4000" s="1" t="str">
        <f t="shared" si="62"/>
        <v>North DevonArab</v>
      </c>
      <c r="B4000" s="3" t="s">
        <v>209</v>
      </c>
      <c r="C4000" s="3" t="s">
        <v>210</v>
      </c>
      <c r="D4000" s="3" t="s">
        <v>699</v>
      </c>
      <c r="E4000" s="5">
        <v>61</v>
      </c>
      <c r="F4000" s="5">
        <v>6</v>
      </c>
      <c r="G4000" s="5">
        <v>6</v>
      </c>
      <c r="H4000" s="5">
        <v>6</v>
      </c>
      <c r="I4000" s="5">
        <v>6</v>
      </c>
      <c r="J4000" s="5">
        <v>1</v>
      </c>
      <c r="K4000" s="5">
        <v>4</v>
      </c>
      <c r="L4000" s="5">
        <v>2</v>
      </c>
      <c r="M4000" s="5">
        <v>5</v>
      </c>
      <c r="N4000" s="5">
        <v>0</v>
      </c>
      <c r="O4000" s="6">
        <v>9.8360655737704921</v>
      </c>
      <c r="P4000" s="6">
        <v>9.8360655737704921</v>
      </c>
      <c r="Q4000" s="6">
        <v>9.8360655737704921</v>
      </c>
      <c r="R4000" s="6">
        <v>9.8360655737704921</v>
      </c>
      <c r="S4000" s="6">
        <v>1.639344262295082</v>
      </c>
      <c r="T4000" s="6">
        <v>6.557377049180328</v>
      </c>
      <c r="U4000" s="6">
        <v>3.278688524590164</v>
      </c>
      <c r="V4000" s="6">
        <v>8.1967213114754092</v>
      </c>
      <c r="W4000" s="6">
        <v>0</v>
      </c>
      <c r="X4000" s="5">
        <v>23</v>
      </c>
      <c r="Y4000" s="5">
        <v>17</v>
      </c>
      <c r="Z4000" s="5">
        <v>2</v>
      </c>
      <c r="AA4000" s="5">
        <v>0</v>
      </c>
      <c r="AB4000" s="5">
        <v>0</v>
      </c>
      <c r="AC4000" s="5">
        <v>0</v>
      </c>
      <c r="AD4000" s="5">
        <v>23</v>
      </c>
      <c r="AE4000" s="5">
        <v>17</v>
      </c>
      <c r="AF4000" s="5">
        <v>2</v>
      </c>
      <c r="AG4000" s="6">
        <v>11.764705882352942</v>
      </c>
      <c r="AH4000" s="6">
        <v>73.913043478260875</v>
      </c>
      <c r="AI4000" s="3"/>
      <c r="AJ4000" s="6"/>
    </row>
    <row r="4001" spans="1:36" hidden="1" x14ac:dyDescent="0.2">
      <c r="A4001" s="1" t="str">
        <f t="shared" si="62"/>
        <v>North DevonOther</v>
      </c>
      <c r="B4001" s="3" t="s">
        <v>209</v>
      </c>
      <c r="C4001" s="3" t="s">
        <v>210</v>
      </c>
      <c r="D4001" s="3" t="s">
        <v>718</v>
      </c>
      <c r="E4001" s="5">
        <v>86</v>
      </c>
      <c r="F4001" s="5">
        <v>10</v>
      </c>
      <c r="G4001" s="5">
        <v>5</v>
      </c>
      <c r="H4001" s="5">
        <v>10</v>
      </c>
      <c r="I4001" s="5">
        <v>10</v>
      </c>
      <c r="J4001" s="5">
        <v>1</v>
      </c>
      <c r="K4001" s="5">
        <v>10</v>
      </c>
      <c r="L4001" s="5">
        <v>8</v>
      </c>
      <c r="M4001" s="5">
        <v>4</v>
      </c>
      <c r="N4001" s="5">
        <v>0</v>
      </c>
      <c r="O4001" s="6">
        <v>11.627906976744185</v>
      </c>
      <c r="P4001" s="6">
        <v>5.8139534883720927</v>
      </c>
      <c r="Q4001" s="6">
        <v>11.627906976744185</v>
      </c>
      <c r="R4001" s="6">
        <v>11.627906976744185</v>
      </c>
      <c r="S4001" s="6">
        <v>1.1627906976744187</v>
      </c>
      <c r="T4001" s="6">
        <v>11.627906976744185</v>
      </c>
      <c r="U4001" s="6">
        <v>9.3023255813953494</v>
      </c>
      <c r="V4001" s="6">
        <v>4.6511627906976747</v>
      </c>
      <c r="W4001" s="6">
        <v>0</v>
      </c>
      <c r="X4001" s="5">
        <v>45</v>
      </c>
      <c r="Y4001" s="5">
        <v>40</v>
      </c>
      <c r="Z4001" s="5">
        <v>4</v>
      </c>
      <c r="AA4001" s="5">
        <v>0</v>
      </c>
      <c r="AB4001" s="5">
        <v>0</v>
      </c>
      <c r="AC4001" s="5">
        <v>0</v>
      </c>
      <c r="AD4001" s="5">
        <v>45</v>
      </c>
      <c r="AE4001" s="5">
        <v>40</v>
      </c>
      <c r="AF4001" s="5">
        <v>4</v>
      </c>
      <c r="AG4001" s="6">
        <v>10</v>
      </c>
      <c r="AH4001" s="6">
        <v>88.888888888888886</v>
      </c>
      <c r="AI4001" s="6"/>
      <c r="AJ4001" s="6"/>
    </row>
    <row r="4002" spans="1:36" x14ac:dyDescent="0.2">
      <c r="A4002" s="1" t="str">
        <f t="shared" si="62"/>
        <v>North DorsetAll people</v>
      </c>
      <c r="B4002" s="3" t="s">
        <v>223</v>
      </c>
      <c r="C4002" s="3" t="s">
        <v>224</v>
      </c>
      <c r="D4002" s="3" t="s">
        <v>700</v>
      </c>
      <c r="E4002" s="5">
        <v>68583</v>
      </c>
      <c r="F4002" s="5">
        <v>0</v>
      </c>
      <c r="G4002" s="5">
        <v>0</v>
      </c>
      <c r="H4002" s="5">
        <v>0</v>
      </c>
      <c r="I4002" s="5">
        <v>0</v>
      </c>
      <c r="J4002" s="5">
        <v>0</v>
      </c>
      <c r="K4002" s="5">
        <v>14393</v>
      </c>
      <c r="L4002" s="5">
        <v>0</v>
      </c>
      <c r="M4002" s="5">
        <v>0</v>
      </c>
      <c r="N4002" s="5">
        <v>0</v>
      </c>
      <c r="O4002" s="6">
        <v>0</v>
      </c>
      <c r="P4002" s="6">
        <v>0</v>
      </c>
      <c r="Q4002" s="6">
        <v>0</v>
      </c>
      <c r="R4002" s="6">
        <v>0</v>
      </c>
      <c r="S4002" s="6">
        <v>0</v>
      </c>
      <c r="T4002" s="6">
        <v>20.986250236939185</v>
      </c>
      <c r="U4002" s="6">
        <v>0</v>
      </c>
      <c r="V4002" s="6">
        <v>0</v>
      </c>
      <c r="W4002" s="6">
        <v>0</v>
      </c>
      <c r="X4002" s="5">
        <v>20071</v>
      </c>
      <c r="Y4002" s="5">
        <v>17828</v>
      </c>
      <c r="Z4002" s="5">
        <v>617</v>
      </c>
      <c r="AA4002" s="5">
        <v>0</v>
      </c>
      <c r="AB4002" s="5">
        <v>0</v>
      </c>
      <c r="AC4002" s="5">
        <v>0</v>
      </c>
      <c r="AD4002" s="5">
        <v>20071</v>
      </c>
      <c r="AE4002" s="5">
        <v>17828</v>
      </c>
      <c r="AF4002" s="5">
        <v>617</v>
      </c>
      <c r="AG4002" s="6">
        <v>3.4608481041059007</v>
      </c>
      <c r="AH4002" s="6">
        <v>88.824672412934078</v>
      </c>
      <c r="AI4002" s="3"/>
      <c r="AJ4002" s="3"/>
    </row>
    <row r="4003" spans="1:36" hidden="1" x14ac:dyDescent="0.2">
      <c r="A4003" s="1" t="str">
        <f t="shared" si="62"/>
        <v>North DorsetWhite British</v>
      </c>
      <c r="B4003" s="3" t="s">
        <v>223</v>
      </c>
      <c r="C4003" s="3" t="s">
        <v>224</v>
      </c>
      <c r="D4003" s="3" t="s">
        <v>701</v>
      </c>
      <c r="E4003" s="5">
        <v>64936</v>
      </c>
      <c r="F4003" s="5">
        <v>0</v>
      </c>
      <c r="G4003" s="5">
        <v>0</v>
      </c>
      <c r="H4003" s="5">
        <v>0</v>
      </c>
      <c r="I4003" s="5">
        <v>0</v>
      </c>
      <c r="J4003" s="5">
        <v>0</v>
      </c>
      <c r="K4003" s="5">
        <v>13839</v>
      </c>
      <c r="L4003" s="5">
        <v>0</v>
      </c>
      <c r="M4003" s="5">
        <v>0</v>
      </c>
      <c r="N4003" s="5">
        <v>0</v>
      </c>
      <c r="O4003" s="6">
        <v>0</v>
      </c>
      <c r="P4003" s="6">
        <v>0</v>
      </c>
      <c r="Q4003" s="6">
        <v>0</v>
      </c>
      <c r="R4003" s="6">
        <v>0</v>
      </c>
      <c r="S4003" s="6">
        <v>0</v>
      </c>
      <c r="T4003" s="6">
        <v>21.311753110755205</v>
      </c>
      <c r="U4003" s="6">
        <v>0</v>
      </c>
      <c r="V4003" s="6">
        <v>0</v>
      </c>
      <c r="W4003" s="6">
        <v>0</v>
      </c>
      <c r="X4003" s="5">
        <v>18462</v>
      </c>
      <c r="Y4003" s="5">
        <v>16438</v>
      </c>
      <c r="Z4003" s="5">
        <v>540</v>
      </c>
      <c r="AA4003" s="5">
        <v>0</v>
      </c>
      <c r="AB4003" s="5">
        <v>0</v>
      </c>
      <c r="AC4003" s="5">
        <v>0</v>
      </c>
      <c r="AD4003" s="5">
        <v>18462</v>
      </c>
      <c r="AE4003" s="5">
        <v>16438</v>
      </c>
      <c r="AF4003" s="5">
        <v>540</v>
      </c>
      <c r="AG4003" s="6">
        <v>3.2850711765421585</v>
      </c>
      <c r="AH4003" s="6">
        <v>89.036940743148094</v>
      </c>
      <c r="AI4003" s="3"/>
      <c r="AJ4003" s="3"/>
    </row>
    <row r="4004" spans="1:36" hidden="1" x14ac:dyDescent="0.2">
      <c r="A4004" s="1" t="str">
        <f t="shared" si="62"/>
        <v>North DorsetMinorities - all other than White British</v>
      </c>
      <c r="B4004" s="3" t="s">
        <v>223</v>
      </c>
      <c r="C4004" s="3" t="s">
        <v>224</v>
      </c>
      <c r="D4004" s="3" t="s">
        <v>702</v>
      </c>
      <c r="E4004" s="5">
        <v>3647</v>
      </c>
      <c r="F4004" s="5">
        <v>0</v>
      </c>
      <c r="G4004" s="5">
        <v>0</v>
      </c>
      <c r="H4004" s="5">
        <v>0</v>
      </c>
      <c r="I4004" s="5">
        <v>0</v>
      </c>
      <c r="J4004" s="5">
        <v>0</v>
      </c>
      <c r="K4004" s="5">
        <v>554</v>
      </c>
      <c r="L4004" s="5">
        <v>0</v>
      </c>
      <c r="M4004" s="5">
        <v>0</v>
      </c>
      <c r="N4004" s="5">
        <v>0</v>
      </c>
      <c r="O4004" s="6">
        <v>0</v>
      </c>
      <c r="P4004" s="6">
        <v>0</v>
      </c>
      <c r="Q4004" s="6">
        <v>0</v>
      </c>
      <c r="R4004" s="6">
        <v>0</v>
      </c>
      <c r="S4004" s="6">
        <v>0</v>
      </c>
      <c r="T4004" s="6">
        <v>15.190567589799835</v>
      </c>
      <c r="U4004" s="6">
        <v>0</v>
      </c>
      <c r="V4004" s="6">
        <v>0</v>
      </c>
      <c r="W4004" s="6">
        <v>0</v>
      </c>
      <c r="X4004" s="5">
        <v>1609</v>
      </c>
      <c r="Y4004" s="5">
        <v>1390</v>
      </c>
      <c r="Z4004" s="5">
        <v>77</v>
      </c>
      <c r="AA4004" s="5">
        <v>0</v>
      </c>
      <c r="AB4004" s="5">
        <v>0</v>
      </c>
      <c r="AC4004" s="5">
        <v>0</v>
      </c>
      <c r="AD4004" s="5">
        <v>1609</v>
      </c>
      <c r="AE4004" s="5">
        <v>1390</v>
      </c>
      <c r="AF4004" s="5">
        <v>77</v>
      </c>
      <c r="AG4004" s="6">
        <v>5.5395683453237412</v>
      </c>
      <c r="AH4004" s="6">
        <v>86.389061528899944</v>
      </c>
      <c r="AI4004" s="3"/>
      <c r="AJ4004" s="3"/>
    </row>
    <row r="4005" spans="1:36" hidden="1" x14ac:dyDescent="0.2">
      <c r="A4005" s="1" t="str">
        <f t="shared" si="62"/>
        <v>North DorsetWhite Irish</v>
      </c>
      <c r="B4005" s="3" t="s">
        <v>223</v>
      </c>
      <c r="C4005" s="3" t="s">
        <v>224</v>
      </c>
      <c r="D4005" s="3" t="s">
        <v>703</v>
      </c>
      <c r="E4005" s="5">
        <v>279</v>
      </c>
      <c r="F4005" s="5">
        <v>0</v>
      </c>
      <c r="G4005" s="5">
        <v>0</v>
      </c>
      <c r="H4005" s="5">
        <v>0</v>
      </c>
      <c r="I4005" s="5">
        <v>0</v>
      </c>
      <c r="J4005" s="5">
        <v>0</v>
      </c>
      <c r="K4005" s="5">
        <v>68</v>
      </c>
      <c r="L4005" s="5">
        <v>0</v>
      </c>
      <c r="M4005" s="5">
        <v>0</v>
      </c>
      <c r="N4005" s="5">
        <v>0</v>
      </c>
      <c r="O4005" s="6">
        <v>0</v>
      </c>
      <c r="P4005" s="6">
        <v>0</v>
      </c>
      <c r="Q4005" s="6">
        <v>0</v>
      </c>
      <c r="R4005" s="6">
        <v>0</v>
      </c>
      <c r="S4005" s="6">
        <v>0</v>
      </c>
      <c r="T4005" s="6">
        <v>24.372759856630825</v>
      </c>
      <c r="U4005" s="6">
        <v>0</v>
      </c>
      <c r="V4005" s="6">
        <v>0</v>
      </c>
      <c r="W4005" s="6">
        <v>0</v>
      </c>
      <c r="X4005" s="5">
        <v>82</v>
      </c>
      <c r="Y4005" s="5">
        <v>71</v>
      </c>
      <c r="Z4005" s="5">
        <v>7</v>
      </c>
      <c r="AA4005" s="5">
        <v>0</v>
      </c>
      <c r="AB4005" s="5">
        <v>0</v>
      </c>
      <c r="AC4005" s="5">
        <v>0</v>
      </c>
      <c r="AD4005" s="5">
        <v>82</v>
      </c>
      <c r="AE4005" s="5">
        <v>71</v>
      </c>
      <c r="AF4005" s="5">
        <v>7</v>
      </c>
      <c r="AG4005" s="6">
        <v>9.8591549295774641</v>
      </c>
      <c r="AH4005" s="6">
        <v>86.58536585365853</v>
      </c>
      <c r="AI4005" s="3"/>
      <c r="AJ4005" s="3"/>
    </row>
    <row r="4006" spans="1:36" hidden="1" x14ac:dyDescent="0.2">
      <c r="A4006" s="1" t="str">
        <f t="shared" si="62"/>
        <v>North DorsetWhite Gyspy or Irish Traveller</v>
      </c>
      <c r="B4006" s="3" t="s">
        <v>223</v>
      </c>
      <c r="C4006" s="3" t="s">
        <v>224</v>
      </c>
      <c r="D4006" s="3" t="s">
        <v>704</v>
      </c>
      <c r="E4006" s="5">
        <v>95</v>
      </c>
      <c r="F4006" s="5">
        <v>0</v>
      </c>
      <c r="G4006" s="5">
        <v>0</v>
      </c>
      <c r="H4006" s="5">
        <v>0</v>
      </c>
      <c r="I4006" s="5">
        <v>0</v>
      </c>
      <c r="J4006" s="5">
        <v>0</v>
      </c>
      <c r="K4006" s="5">
        <v>24</v>
      </c>
      <c r="L4006" s="5">
        <v>0</v>
      </c>
      <c r="M4006" s="5">
        <v>0</v>
      </c>
      <c r="N4006" s="5">
        <v>0</v>
      </c>
      <c r="O4006" s="6">
        <v>0</v>
      </c>
      <c r="P4006" s="6">
        <v>0</v>
      </c>
      <c r="Q4006" s="6">
        <v>0</v>
      </c>
      <c r="R4006" s="6">
        <v>0</v>
      </c>
      <c r="S4006" s="6">
        <v>0</v>
      </c>
      <c r="T4006" s="6">
        <v>25.263157894736842</v>
      </c>
      <c r="U4006" s="6">
        <v>0</v>
      </c>
      <c r="V4006" s="6">
        <v>0</v>
      </c>
      <c r="W4006" s="6">
        <v>0</v>
      </c>
      <c r="X4006" s="5">
        <v>36</v>
      </c>
      <c r="Y4006" s="5">
        <v>23</v>
      </c>
      <c r="Z4006" s="5">
        <v>5</v>
      </c>
      <c r="AA4006" s="5">
        <v>0</v>
      </c>
      <c r="AB4006" s="5">
        <v>0</v>
      </c>
      <c r="AC4006" s="5">
        <v>0</v>
      </c>
      <c r="AD4006" s="5">
        <v>36</v>
      </c>
      <c r="AE4006" s="5">
        <v>23</v>
      </c>
      <c r="AF4006" s="5">
        <v>5</v>
      </c>
      <c r="AG4006" s="6">
        <v>21.739130434782609</v>
      </c>
      <c r="AH4006" s="6">
        <v>63.888888888888886</v>
      </c>
      <c r="AI4006" s="3"/>
      <c r="AJ4006" s="3"/>
    </row>
    <row r="4007" spans="1:36" hidden="1" x14ac:dyDescent="0.2">
      <c r="A4007" s="1" t="str">
        <f t="shared" si="62"/>
        <v>North DorsetWhite Other</v>
      </c>
      <c r="B4007" s="3" t="s">
        <v>223</v>
      </c>
      <c r="C4007" s="3" t="s">
        <v>224</v>
      </c>
      <c r="D4007" s="3" t="s">
        <v>705</v>
      </c>
      <c r="E4007" s="5">
        <v>1667</v>
      </c>
      <c r="F4007" s="5">
        <v>0</v>
      </c>
      <c r="G4007" s="5">
        <v>0</v>
      </c>
      <c r="H4007" s="5">
        <v>0</v>
      </c>
      <c r="I4007" s="5">
        <v>0</v>
      </c>
      <c r="J4007" s="5">
        <v>0</v>
      </c>
      <c r="K4007" s="5">
        <v>226</v>
      </c>
      <c r="L4007" s="5">
        <v>0</v>
      </c>
      <c r="M4007" s="5">
        <v>0</v>
      </c>
      <c r="N4007" s="5">
        <v>0</v>
      </c>
      <c r="O4007" s="6">
        <v>0</v>
      </c>
      <c r="P4007" s="6">
        <v>0</v>
      </c>
      <c r="Q4007" s="6">
        <v>0</v>
      </c>
      <c r="R4007" s="6">
        <v>0</v>
      </c>
      <c r="S4007" s="6">
        <v>0</v>
      </c>
      <c r="T4007" s="6">
        <v>13.557288542291541</v>
      </c>
      <c r="U4007" s="6">
        <v>0</v>
      </c>
      <c r="V4007" s="6">
        <v>0</v>
      </c>
      <c r="W4007" s="6">
        <v>0</v>
      </c>
      <c r="X4007" s="5">
        <v>839</v>
      </c>
      <c r="Y4007" s="5">
        <v>776</v>
      </c>
      <c r="Z4007" s="5">
        <v>29</v>
      </c>
      <c r="AA4007" s="5">
        <v>0</v>
      </c>
      <c r="AB4007" s="5">
        <v>0</v>
      </c>
      <c r="AC4007" s="5">
        <v>0</v>
      </c>
      <c r="AD4007" s="5">
        <v>839</v>
      </c>
      <c r="AE4007" s="5">
        <v>776</v>
      </c>
      <c r="AF4007" s="5">
        <v>29</v>
      </c>
      <c r="AG4007" s="6">
        <v>3.7371134020618557</v>
      </c>
      <c r="AH4007" s="6">
        <v>92.491060786650777</v>
      </c>
      <c r="AI4007" s="3"/>
      <c r="AJ4007" s="3"/>
    </row>
    <row r="4008" spans="1:36" hidden="1" x14ac:dyDescent="0.2">
      <c r="A4008" s="1" t="str">
        <f t="shared" si="62"/>
        <v>North DorsetMixed White and Black Caribbean</v>
      </c>
      <c r="B4008" s="3" t="s">
        <v>223</v>
      </c>
      <c r="C4008" s="3" t="s">
        <v>224</v>
      </c>
      <c r="D4008" s="3" t="s">
        <v>706</v>
      </c>
      <c r="E4008" s="5">
        <v>136</v>
      </c>
      <c r="F4008" s="5">
        <v>0</v>
      </c>
      <c r="G4008" s="5">
        <v>0</v>
      </c>
      <c r="H4008" s="5">
        <v>0</v>
      </c>
      <c r="I4008" s="5">
        <v>0</v>
      </c>
      <c r="J4008" s="5">
        <v>0</v>
      </c>
      <c r="K4008" s="5">
        <v>31</v>
      </c>
      <c r="L4008" s="5">
        <v>0</v>
      </c>
      <c r="M4008" s="5">
        <v>0</v>
      </c>
      <c r="N4008" s="5">
        <v>0</v>
      </c>
      <c r="O4008" s="6">
        <v>0</v>
      </c>
      <c r="P4008" s="6">
        <v>0</v>
      </c>
      <c r="Q4008" s="6">
        <v>0</v>
      </c>
      <c r="R4008" s="6">
        <v>0</v>
      </c>
      <c r="S4008" s="6">
        <v>0</v>
      </c>
      <c r="T4008" s="6">
        <v>22.794117647058822</v>
      </c>
      <c r="U4008" s="6">
        <v>0</v>
      </c>
      <c r="V4008" s="6">
        <v>0</v>
      </c>
      <c r="W4008" s="6">
        <v>0</v>
      </c>
      <c r="X4008" s="5">
        <v>39</v>
      </c>
      <c r="Y4008" s="5">
        <v>32</v>
      </c>
      <c r="Z4008" s="5">
        <v>2</v>
      </c>
      <c r="AA4008" s="5">
        <v>0</v>
      </c>
      <c r="AB4008" s="5">
        <v>0</v>
      </c>
      <c r="AC4008" s="5">
        <v>0</v>
      </c>
      <c r="AD4008" s="5">
        <v>39</v>
      </c>
      <c r="AE4008" s="5">
        <v>32</v>
      </c>
      <c r="AF4008" s="5">
        <v>2</v>
      </c>
      <c r="AG4008" s="6">
        <v>6.25</v>
      </c>
      <c r="AH4008" s="6">
        <v>82.051282051282058</v>
      </c>
      <c r="AI4008" s="3"/>
      <c r="AJ4008" s="3"/>
    </row>
    <row r="4009" spans="1:36" hidden="1" x14ac:dyDescent="0.2">
      <c r="A4009" s="1" t="str">
        <f t="shared" si="62"/>
        <v>North DorsetMixed White and Black African</v>
      </c>
      <c r="B4009" s="3" t="s">
        <v>223</v>
      </c>
      <c r="C4009" s="3" t="s">
        <v>224</v>
      </c>
      <c r="D4009" s="3" t="s">
        <v>707</v>
      </c>
      <c r="E4009" s="5">
        <v>78</v>
      </c>
      <c r="F4009" s="5">
        <v>0</v>
      </c>
      <c r="G4009" s="5">
        <v>0</v>
      </c>
      <c r="H4009" s="5">
        <v>0</v>
      </c>
      <c r="I4009" s="5">
        <v>0</v>
      </c>
      <c r="J4009" s="5">
        <v>0</v>
      </c>
      <c r="K4009" s="5">
        <v>16</v>
      </c>
      <c r="L4009" s="5">
        <v>0</v>
      </c>
      <c r="M4009" s="5">
        <v>0</v>
      </c>
      <c r="N4009" s="5">
        <v>0</v>
      </c>
      <c r="O4009" s="6">
        <v>0</v>
      </c>
      <c r="P4009" s="6">
        <v>0</v>
      </c>
      <c r="Q4009" s="6">
        <v>0</v>
      </c>
      <c r="R4009" s="6">
        <v>0</v>
      </c>
      <c r="S4009" s="6">
        <v>0</v>
      </c>
      <c r="T4009" s="6">
        <v>20.512820512820515</v>
      </c>
      <c r="U4009" s="6">
        <v>0</v>
      </c>
      <c r="V4009" s="6">
        <v>0</v>
      </c>
      <c r="W4009" s="6">
        <v>0</v>
      </c>
      <c r="X4009" s="5">
        <v>20</v>
      </c>
      <c r="Y4009" s="5">
        <v>15</v>
      </c>
      <c r="Z4009" s="5">
        <v>3</v>
      </c>
      <c r="AA4009" s="5">
        <v>0</v>
      </c>
      <c r="AB4009" s="5">
        <v>0</v>
      </c>
      <c r="AC4009" s="5">
        <v>0</v>
      </c>
      <c r="AD4009" s="5">
        <v>20</v>
      </c>
      <c r="AE4009" s="5">
        <v>15</v>
      </c>
      <c r="AF4009" s="5">
        <v>3</v>
      </c>
      <c r="AG4009" s="6">
        <v>20</v>
      </c>
      <c r="AH4009" s="6">
        <v>75</v>
      </c>
      <c r="AI4009" s="3"/>
      <c r="AJ4009" s="3"/>
    </row>
    <row r="4010" spans="1:36" hidden="1" x14ac:dyDescent="0.2">
      <c r="A4010" s="1" t="str">
        <f t="shared" si="62"/>
        <v>North DorsetMixed White and Asian</v>
      </c>
      <c r="B4010" s="3" t="s">
        <v>223</v>
      </c>
      <c r="C4010" s="3" t="s">
        <v>224</v>
      </c>
      <c r="D4010" s="3" t="s">
        <v>708</v>
      </c>
      <c r="E4010" s="5">
        <v>216</v>
      </c>
      <c r="F4010" s="5">
        <v>0</v>
      </c>
      <c r="G4010" s="5">
        <v>0</v>
      </c>
      <c r="H4010" s="5">
        <v>0</v>
      </c>
      <c r="I4010" s="5">
        <v>0</v>
      </c>
      <c r="J4010" s="5">
        <v>0</v>
      </c>
      <c r="K4010" s="5">
        <v>28</v>
      </c>
      <c r="L4010" s="5">
        <v>0</v>
      </c>
      <c r="M4010" s="5">
        <v>0</v>
      </c>
      <c r="N4010" s="5">
        <v>0</v>
      </c>
      <c r="O4010" s="6">
        <v>0</v>
      </c>
      <c r="P4010" s="6">
        <v>0</v>
      </c>
      <c r="Q4010" s="6">
        <v>0</v>
      </c>
      <c r="R4010" s="6">
        <v>0</v>
      </c>
      <c r="S4010" s="6">
        <v>0</v>
      </c>
      <c r="T4010" s="6">
        <v>12.962962962962964</v>
      </c>
      <c r="U4010" s="6">
        <v>0</v>
      </c>
      <c r="V4010" s="6">
        <v>0</v>
      </c>
      <c r="W4010" s="6">
        <v>0</v>
      </c>
      <c r="X4010" s="5">
        <v>64</v>
      </c>
      <c r="Y4010" s="5">
        <v>54</v>
      </c>
      <c r="Z4010" s="5">
        <v>3</v>
      </c>
      <c r="AA4010" s="5">
        <v>0</v>
      </c>
      <c r="AB4010" s="5">
        <v>0</v>
      </c>
      <c r="AC4010" s="5">
        <v>0</v>
      </c>
      <c r="AD4010" s="5">
        <v>64</v>
      </c>
      <c r="AE4010" s="5">
        <v>54</v>
      </c>
      <c r="AF4010" s="5">
        <v>3</v>
      </c>
      <c r="AG4010" s="6">
        <v>5.5555555555555554</v>
      </c>
      <c r="AH4010" s="6">
        <v>84.375</v>
      </c>
      <c r="AI4010" s="3"/>
      <c r="AJ4010" s="3"/>
    </row>
    <row r="4011" spans="1:36" hidden="1" x14ac:dyDescent="0.2">
      <c r="A4011" s="1" t="str">
        <f t="shared" si="62"/>
        <v>North DorsetMixed Other</v>
      </c>
      <c r="B4011" s="3" t="s">
        <v>223</v>
      </c>
      <c r="C4011" s="3" t="s">
        <v>224</v>
      </c>
      <c r="D4011" s="3" t="s">
        <v>709</v>
      </c>
      <c r="E4011" s="5">
        <v>122</v>
      </c>
      <c r="F4011" s="5">
        <v>0</v>
      </c>
      <c r="G4011" s="5">
        <v>0</v>
      </c>
      <c r="H4011" s="5">
        <v>0</v>
      </c>
      <c r="I4011" s="5">
        <v>0</v>
      </c>
      <c r="J4011" s="5">
        <v>0</v>
      </c>
      <c r="K4011" s="5">
        <v>24</v>
      </c>
      <c r="L4011" s="5">
        <v>0</v>
      </c>
      <c r="M4011" s="5">
        <v>0</v>
      </c>
      <c r="N4011" s="5">
        <v>0</v>
      </c>
      <c r="O4011" s="6">
        <v>0</v>
      </c>
      <c r="P4011" s="6">
        <v>0</v>
      </c>
      <c r="Q4011" s="6">
        <v>0</v>
      </c>
      <c r="R4011" s="6">
        <v>0</v>
      </c>
      <c r="S4011" s="6">
        <v>0</v>
      </c>
      <c r="T4011" s="6">
        <v>19.672131147540984</v>
      </c>
      <c r="U4011" s="6">
        <v>0</v>
      </c>
      <c r="V4011" s="6">
        <v>0</v>
      </c>
      <c r="W4011" s="6">
        <v>0</v>
      </c>
      <c r="X4011" s="5">
        <v>48</v>
      </c>
      <c r="Y4011" s="5">
        <v>38</v>
      </c>
      <c r="Z4011" s="5">
        <v>2</v>
      </c>
      <c r="AA4011" s="5">
        <v>0</v>
      </c>
      <c r="AB4011" s="5">
        <v>0</v>
      </c>
      <c r="AC4011" s="5">
        <v>0</v>
      </c>
      <c r="AD4011" s="5">
        <v>48</v>
      </c>
      <c r="AE4011" s="5">
        <v>38</v>
      </c>
      <c r="AF4011" s="5">
        <v>2</v>
      </c>
      <c r="AG4011" s="6">
        <v>5.2631578947368425</v>
      </c>
      <c r="AH4011" s="6">
        <v>79.166666666666671</v>
      </c>
      <c r="AI4011" s="3"/>
      <c r="AJ4011" s="3"/>
    </row>
    <row r="4012" spans="1:36" hidden="1" x14ac:dyDescent="0.2">
      <c r="A4012" s="1" t="str">
        <f t="shared" si="62"/>
        <v>North DorsetIndian</v>
      </c>
      <c r="B4012" s="3" t="s">
        <v>223</v>
      </c>
      <c r="C4012" s="3" t="s">
        <v>224</v>
      </c>
      <c r="D4012" s="3" t="s">
        <v>710</v>
      </c>
      <c r="E4012" s="5">
        <v>111</v>
      </c>
      <c r="F4012" s="5">
        <v>0</v>
      </c>
      <c r="G4012" s="5">
        <v>0</v>
      </c>
      <c r="H4012" s="5">
        <v>0</v>
      </c>
      <c r="I4012" s="5">
        <v>0</v>
      </c>
      <c r="J4012" s="5">
        <v>0</v>
      </c>
      <c r="K4012" s="5">
        <v>14</v>
      </c>
      <c r="L4012" s="5">
        <v>0</v>
      </c>
      <c r="M4012" s="5">
        <v>0</v>
      </c>
      <c r="N4012" s="5">
        <v>0</v>
      </c>
      <c r="O4012" s="6">
        <v>0</v>
      </c>
      <c r="P4012" s="6">
        <v>0</v>
      </c>
      <c r="Q4012" s="6">
        <v>0</v>
      </c>
      <c r="R4012" s="6">
        <v>0</v>
      </c>
      <c r="S4012" s="6">
        <v>0</v>
      </c>
      <c r="T4012" s="6">
        <v>12.612612612612613</v>
      </c>
      <c r="U4012" s="6">
        <v>0</v>
      </c>
      <c r="V4012" s="6">
        <v>0</v>
      </c>
      <c r="W4012" s="6">
        <v>0</v>
      </c>
      <c r="X4012" s="5">
        <v>47</v>
      </c>
      <c r="Y4012" s="5">
        <v>39</v>
      </c>
      <c r="Z4012" s="5">
        <v>2</v>
      </c>
      <c r="AA4012" s="5">
        <v>0</v>
      </c>
      <c r="AB4012" s="5">
        <v>0</v>
      </c>
      <c r="AC4012" s="5">
        <v>0</v>
      </c>
      <c r="AD4012" s="5">
        <v>47</v>
      </c>
      <c r="AE4012" s="5">
        <v>39</v>
      </c>
      <c r="AF4012" s="5">
        <v>2</v>
      </c>
      <c r="AG4012" s="6">
        <v>5.1282051282051286</v>
      </c>
      <c r="AH4012" s="6">
        <v>82.978723404255319</v>
      </c>
      <c r="AI4012" s="3"/>
      <c r="AJ4012" s="3"/>
    </row>
    <row r="4013" spans="1:36" hidden="1" x14ac:dyDescent="0.2">
      <c r="A4013" s="1" t="str">
        <f t="shared" si="62"/>
        <v>North DorsetPakistani</v>
      </c>
      <c r="B4013" s="3" t="s">
        <v>223</v>
      </c>
      <c r="C4013" s="3" t="s">
        <v>224</v>
      </c>
      <c r="D4013" s="3" t="s">
        <v>711</v>
      </c>
      <c r="E4013" s="5">
        <v>11</v>
      </c>
      <c r="F4013" s="5">
        <v>0</v>
      </c>
      <c r="G4013" s="5">
        <v>0</v>
      </c>
      <c r="H4013" s="5">
        <v>0</v>
      </c>
      <c r="I4013" s="5">
        <v>0</v>
      </c>
      <c r="J4013" s="5">
        <v>0</v>
      </c>
      <c r="K4013" s="5">
        <v>6</v>
      </c>
      <c r="L4013" s="5">
        <v>0</v>
      </c>
      <c r="M4013" s="5">
        <v>0</v>
      </c>
      <c r="N4013" s="5">
        <v>0</v>
      </c>
      <c r="O4013" s="6">
        <v>0</v>
      </c>
      <c r="P4013" s="6">
        <v>0</v>
      </c>
      <c r="Q4013" s="6">
        <v>0</v>
      </c>
      <c r="R4013" s="6">
        <v>0</v>
      </c>
      <c r="S4013" s="6">
        <v>0</v>
      </c>
      <c r="T4013" s="6">
        <v>54.545454545454547</v>
      </c>
      <c r="U4013" s="6">
        <v>0</v>
      </c>
      <c r="V4013" s="6">
        <v>0</v>
      </c>
      <c r="W4013" s="6">
        <v>0</v>
      </c>
      <c r="X4013" s="5">
        <v>5</v>
      </c>
      <c r="Y4013" s="5">
        <v>2</v>
      </c>
      <c r="Z4013" s="5">
        <v>1</v>
      </c>
      <c r="AA4013" s="5">
        <v>0</v>
      </c>
      <c r="AB4013" s="5">
        <v>0</v>
      </c>
      <c r="AC4013" s="5">
        <v>0</v>
      </c>
      <c r="AD4013" s="5">
        <v>5</v>
      </c>
      <c r="AE4013" s="5">
        <v>2</v>
      </c>
      <c r="AF4013" s="5">
        <v>1</v>
      </c>
      <c r="AG4013" s="6">
        <v>50</v>
      </c>
      <c r="AH4013" s="6">
        <v>40</v>
      </c>
      <c r="AI4013" s="3"/>
      <c r="AJ4013" s="3"/>
    </row>
    <row r="4014" spans="1:36" hidden="1" x14ac:dyDescent="0.2">
      <c r="A4014" s="1" t="str">
        <f t="shared" si="62"/>
        <v>North DorsetBangladeshi</v>
      </c>
      <c r="B4014" s="3" t="s">
        <v>223</v>
      </c>
      <c r="C4014" s="3" t="s">
        <v>224</v>
      </c>
      <c r="D4014" s="3" t="s">
        <v>712</v>
      </c>
      <c r="E4014" s="5">
        <v>76</v>
      </c>
      <c r="F4014" s="5">
        <v>0</v>
      </c>
      <c r="G4014" s="5">
        <v>0</v>
      </c>
      <c r="H4014" s="5">
        <v>0</v>
      </c>
      <c r="I4014" s="5">
        <v>0</v>
      </c>
      <c r="J4014" s="5">
        <v>0</v>
      </c>
      <c r="K4014" s="5">
        <v>5</v>
      </c>
      <c r="L4014" s="5">
        <v>0</v>
      </c>
      <c r="M4014" s="5">
        <v>0</v>
      </c>
      <c r="N4014" s="5">
        <v>0</v>
      </c>
      <c r="O4014" s="6">
        <v>0</v>
      </c>
      <c r="P4014" s="6">
        <v>0</v>
      </c>
      <c r="Q4014" s="6">
        <v>0</v>
      </c>
      <c r="R4014" s="6">
        <v>0</v>
      </c>
      <c r="S4014" s="6">
        <v>0</v>
      </c>
      <c r="T4014" s="6">
        <v>6.5789473684210522</v>
      </c>
      <c r="U4014" s="6">
        <v>0</v>
      </c>
      <c r="V4014" s="6">
        <v>0</v>
      </c>
      <c r="W4014" s="6">
        <v>0</v>
      </c>
      <c r="X4014" s="5">
        <v>32</v>
      </c>
      <c r="Y4014" s="5">
        <v>20</v>
      </c>
      <c r="Z4014" s="5">
        <v>1</v>
      </c>
      <c r="AA4014" s="5">
        <v>0</v>
      </c>
      <c r="AB4014" s="5">
        <v>0</v>
      </c>
      <c r="AC4014" s="5">
        <v>0</v>
      </c>
      <c r="AD4014" s="5">
        <v>32</v>
      </c>
      <c r="AE4014" s="5">
        <v>20</v>
      </c>
      <c r="AF4014" s="5">
        <v>1</v>
      </c>
      <c r="AG4014" s="6">
        <v>5</v>
      </c>
      <c r="AH4014" s="6">
        <v>62.5</v>
      </c>
      <c r="AI4014" s="3"/>
      <c r="AJ4014" s="3"/>
    </row>
    <row r="4015" spans="1:36" hidden="1" x14ac:dyDescent="0.2">
      <c r="A4015" s="1" t="str">
        <f t="shared" si="62"/>
        <v>North DorsetChinese</v>
      </c>
      <c r="B4015" s="3" t="s">
        <v>223</v>
      </c>
      <c r="C4015" s="3" t="s">
        <v>224</v>
      </c>
      <c r="D4015" s="3" t="s">
        <v>713</v>
      </c>
      <c r="E4015" s="5">
        <v>128</v>
      </c>
      <c r="F4015" s="5">
        <v>0</v>
      </c>
      <c r="G4015" s="5">
        <v>0</v>
      </c>
      <c r="H4015" s="5">
        <v>0</v>
      </c>
      <c r="I4015" s="5">
        <v>0</v>
      </c>
      <c r="J4015" s="5">
        <v>0</v>
      </c>
      <c r="K4015" s="5">
        <v>11</v>
      </c>
      <c r="L4015" s="5">
        <v>0</v>
      </c>
      <c r="M4015" s="5">
        <v>0</v>
      </c>
      <c r="N4015" s="5">
        <v>0</v>
      </c>
      <c r="O4015" s="6">
        <v>0</v>
      </c>
      <c r="P4015" s="6">
        <v>0</v>
      </c>
      <c r="Q4015" s="6">
        <v>0</v>
      </c>
      <c r="R4015" s="6">
        <v>0</v>
      </c>
      <c r="S4015" s="6">
        <v>0</v>
      </c>
      <c r="T4015" s="6">
        <v>8.59375</v>
      </c>
      <c r="U4015" s="6">
        <v>0</v>
      </c>
      <c r="V4015" s="6">
        <v>0</v>
      </c>
      <c r="W4015" s="6">
        <v>0</v>
      </c>
      <c r="X4015" s="5">
        <v>31</v>
      </c>
      <c r="Y4015" s="5">
        <v>24</v>
      </c>
      <c r="Z4015" s="5">
        <v>0</v>
      </c>
      <c r="AA4015" s="5">
        <v>0</v>
      </c>
      <c r="AB4015" s="5">
        <v>0</v>
      </c>
      <c r="AC4015" s="5">
        <v>0</v>
      </c>
      <c r="AD4015" s="5">
        <v>31</v>
      </c>
      <c r="AE4015" s="5">
        <v>24</v>
      </c>
      <c r="AF4015" s="5">
        <v>0</v>
      </c>
      <c r="AG4015" s="6">
        <v>0</v>
      </c>
      <c r="AH4015" s="6">
        <v>77.41935483870968</v>
      </c>
      <c r="AI4015" s="3"/>
      <c r="AJ4015" s="3"/>
    </row>
    <row r="4016" spans="1:36" hidden="1" x14ac:dyDescent="0.2">
      <c r="A4016" s="1" t="str">
        <f t="shared" si="62"/>
        <v>North DorsetAsian Other</v>
      </c>
      <c r="B4016" s="3" t="s">
        <v>223</v>
      </c>
      <c r="C4016" s="3" t="s">
        <v>224</v>
      </c>
      <c r="D4016" s="3" t="s">
        <v>714</v>
      </c>
      <c r="E4016" s="5">
        <v>470</v>
      </c>
      <c r="F4016" s="5">
        <v>0</v>
      </c>
      <c r="G4016" s="5">
        <v>0</v>
      </c>
      <c r="H4016" s="5">
        <v>0</v>
      </c>
      <c r="I4016" s="5">
        <v>0</v>
      </c>
      <c r="J4016" s="5">
        <v>0</v>
      </c>
      <c r="K4016" s="5">
        <v>38</v>
      </c>
      <c r="L4016" s="5">
        <v>0</v>
      </c>
      <c r="M4016" s="5">
        <v>0</v>
      </c>
      <c r="N4016" s="5">
        <v>0</v>
      </c>
      <c r="O4016" s="6">
        <v>0</v>
      </c>
      <c r="P4016" s="6">
        <v>0</v>
      </c>
      <c r="Q4016" s="6">
        <v>0</v>
      </c>
      <c r="R4016" s="6">
        <v>0</v>
      </c>
      <c r="S4016" s="6">
        <v>0</v>
      </c>
      <c r="T4016" s="6">
        <v>8.085106382978724</v>
      </c>
      <c r="U4016" s="6">
        <v>0</v>
      </c>
      <c r="V4016" s="6">
        <v>0</v>
      </c>
      <c r="W4016" s="6">
        <v>0</v>
      </c>
      <c r="X4016" s="5">
        <v>246</v>
      </c>
      <c r="Y4016" s="5">
        <v>208</v>
      </c>
      <c r="Z4016" s="5">
        <v>13</v>
      </c>
      <c r="AA4016" s="5">
        <v>0</v>
      </c>
      <c r="AB4016" s="5">
        <v>0</v>
      </c>
      <c r="AC4016" s="5">
        <v>0</v>
      </c>
      <c r="AD4016" s="5">
        <v>246</v>
      </c>
      <c r="AE4016" s="5">
        <v>208</v>
      </c>
      <c r="AF4016" s="5">
        <v>13</v>
      </c>
      <c r="AG4016" s="6">
        <v>6.25</v>
      </c>
      <c r="AH4016" s="6">
        <v>84.552845528455279</v>
      </c>
      <c r="AI4016" s="3"/>
      <c r="AJ4016" s="3"/>
    </row>
    <row r="4017" spans="1:36" hidden="1" x14ac:dyDescent="0.2">
      <c r="A4017" s="1" t="str">
        <f t="shared" si="62"/>
        <v>North DorsetBlack African</v>
      </c>
      <c r="B4017" s="3" t="s">
        <v>223</v>
      </c>
      <c r="C4017" s="3" t="s">
        <v>224</v>
      </c>
      <c r="D4017" s="3" t="s">
        <v>715</v>
      </c>
      <c r="E4017" s="5">
        <v>108</v>
      </c>
      <c r="F4017" s="5">
        <v>0</v>
      </c>
      <c r="G4017" s="5">
        <v>0</v>
      </c>
      <c r="H4017" s="5">
        <v>0</v>
      </c>
      <c r="I4017" s="5">
        <v>0</v>
      </c>
      <c r="J4017" s="5">
        <v>0</v>
      </c>
      <c r="K4017" s="5">
        <v>16</v>
      </c>
      <c r="L4017" s="5">
        <v>0</v>
      </c>
      <c r="M4017" s="5">
        <v>0</v>
      </c>
      <c r="N4017" s="5">
        <v>0</v>
      </c>
      <c r="O4017" s="6">
        <v>0</v>
      </c>
      <c r="P4017" s="6">
        <v>0</v>
      </c>
      <c r="Q4017" s="6">
        <v>0</v>
      </c>
      <c r="R4017" s="6">
        <v>0</v>
      </c>
      <c r="S4017" s="6">
        <v>0</v>
      </c>
      <c r="T4017" s="6">
        <v>14.814814814814815</v>
      </c>
      <c r="U4017" s="6">
        <v>0</v>
      </c>
      <c r="V4017" s="6">
        <v>0</v>
      </c>
      <c r="W4017" s="6">
        <v>0</v>
      </c>
      <c r="X4017" s="5">
        <v>43</v>
      </c>
      <c r="Y4017" s="5">
        <v>34</v>
      </c>
      <c r="Z4017" s="5">
        <v>2</v>
      </c>
      <c r="AA4017" s="5">
        <v>0</v>
      </c>
      <c r="AB4017" s="5">
        <v>0</v>
      </c>
      <c r="AC4017" s="5">
        <v>0</v>
      </c>
      <c r="AD4017" s="5">
        <v>43</v>
      </c>
      <c r="AE4017" s="5">
        <v>34</v>
      </c>
      <c r="AF4017" s="5">
        <v>2</v>
      </c>
      <c r="AG4017" s="6">
        <v>5.882352941176471</v>
      </c>
      <c r="AH4017" s="6">
        <v>79.069767441860463</v>
      </c>
      <c r="AI4017" s="3"/>
      <c r="AJ4017" s="3"/>
    </row>
    <row r="4018" spans="1:36" hidden="1" x14ac:dyDescent="0.2">
      <c r="A4018" s="1" t="str">
        <f t="shared" si="62"/>
        <v>North DorsetBlack Caribbean</v>
      </c>
      <c r="B4018" s="3" t="s">
        <v>223</v>
      </c>
      <c r="C4018" s="3" t="s">
        <v>224</v>
      </c>
      <c r="D4018" s="3" t="s">
        <v>716</v>
      </c>
      <c r="E4018" s="5">
        <v>65</v>
      </c>
      <c r="F4018" s="5">
        <v>0</v>
      </c>
      <c r="G4018" s="5">
        <v>0</v>
      </c>
      <c r="H4018" s="5">
        <v>0</v>
      </c>
      <c r="I4018" s="5">
        <v>0</v>
      </c>
      <c r="J4018" s="5">
        <v>0</v>
      </c>
      <c r="K4018" s="5">
        <v>27</v>
      </c>
      <c r="L4018" s="5">
        <v>0</v>
      </c>
      <c r="M4018" s="5">
        <v>0</v>
      </c>
      <c r="N4018" s="5">
        <v>0</v>
      </c>
      <c r="O4018" s="6">
        <v>0</v>
      </c>
      <c r="P4018" s="6">
        <v>0</v>
      </c>
      <c r="Q4018" s="6">
        <v>0</v>
      </c>
      <c r="R4018" s="6">
        <v>0</v>
      </c>
      <c r="S4018" s="6">
        <v>0</v>
      </c>
      <c r="T4018" s="6">
        <v>41.53846153846154</v>
      </c>
      <c r="U4018" s="6">
        <v>0</v>
      </c>
      <c r="V4018" s="6">
        <v>0</v>
      </c>
      <c r="W4018" s="6">
        <v>0</v>
      </c>
      <c r="X4018" s="5">
        <v>33</v>
      </c>
      <c r="Y4018" s="5">
        <v>19</v>
      </c>
      <c r="Z4018" s="5">
        <v>3</v>
      </c>
      <c r="AA4018" s="5">
        <v>0</v>
      </c>
      <c r="AB4018" s="5">
        <v>0</v>
      </c>
      <c r="AC4018" s="5">
        <v>0</v>
      </c>
      <c r="AD4018" s="5">
        <v>33</v>
      </c>
      <c r="AE4018" s="5">
        <v>19</v>
      </c>
      <c r="AF4018" s="5">
        <v>3</v>
      </c>
      <c r="AG4018" s="6">
        <v>15.789473684210526</v>
      </c>
      <c r="AH4018" s="6">
        <v>57.575757575757578</v>
      </c>
      <c r="AI4018" s="3"/>
      <c r="AJ4018" s="3"/>
    </row>
    <row r="4019" spans="1:36" hidden="1" x14ac:dyDescent="0.2">
      <c r="A4019" s="1" t="str">
        <f t="shared" si="62"/>
        <v>North DorsetBlack Other</v>
      </c>
      <c r="B4019" s="3" t="s">
        <v>223</v>
      </c>
      <c r="C4019" s="3" t="s">
        <v>224</v>
      </c>
      <c r="D4019" s="3" t="s">
        <v>717</v>
      </c>
      <c r="E4019" s="5">
        <v>24</v>
      </c>
      <c r="F4019" s="5">
        <v>0</v>
      </c>
      <c r="G4019" s="5">
        <v>0</v>
      </c>
      <c r="H4019" s="5">
        <v>0</v>
      </c>
      <c r="I4019" s="5">
        <v>0</v>
      </c>
      <c r="J4019" s="5">
        <v>0</v>
      </c>
      <c r="K4019" s="5">
        <v>10</v>
      </c>
      <c r="L4019" s="5">
        <v>0</v>
      </c>
      <c r="M4019" s="5">
        <v>0</v>
      </c>
      <c r="N4019" s="5">
        <v>0</v>
      </c>
      <c r="O4019" s="6">
        <v>0</v>
      </c>
      <c r="P4019" s="6">
        <v>0</v>
      </c>
      <c r="Q4019" s="6">
        <v>0</v>
      </c>
      <c r="R4019" s="6">
        <v>0</v>
      </c>
      <c r="S4019" s="6">
        <v>0</v>
      </c>
      <c r="T4019" s="6">
        <v>41.666666666666664</v>
      </c>
      <c r="U4019" s="6">
        <v>0</v>
      </c>
      <c r="V4019" s="6">
        <v>0</v>
      </c>
      <c r="W4019" s="6">
        <v>0</v>
      </c>
      <c r="X4019" s="5">
        <v>14</v>
      </c>
      <c r="Y4019" s="5">
        <v>10</v>
      </c>
      <c r="Z4019" s="5">
        <v>1</v>
      </c>
      <c r="AA4019" s="5">
        <v>0</v>
      </c>
      <c r="AB4019" s="5">
        <v>0</v>
      </c>
      <c r="AC4019" s="5">
        <v>0</v>
      </c>
      <c r="AD4019" s="5">
        <v>14</v>
      </c>
      <c r="AE4019" s="5">
        <v>10</v>
      </c>
      <c r="AF4019" s="5">
        <v>1</v>
      </c>
      <c r="AG4019" s="6">
        <v>10</v>
      </c>
      <c r="AH4019" s="6">
        <v>71.428571428571431</v>
      </c>
      <c r="AI4019" s="3"/>
      <c r="AJ4019" s="3"/>
    </row>
    <row r="4020" spans="1:36" hidden="1" x14ac:dyDescent="0.2">
      <c r="A4020" s="1" t="str">
        <f t="shared" si="62"/>
        <v>North DorsetArab</v>
      </c>
      <c r="B4020" s="3" t="s">
        <v>223</v>
      </c>
      <c r="C4020" s="3" t="s">
        <v>224</v>
      </c>
      <c r="D4020" s="3" t="s">
        <v>699</v>
      </c>
      <c r="E4020" s="5">
        <v>14</v>
      </c>
      <c r="F4020" s="5">
        <v>0</v>
      </c>
      <c r="G4020" s="5">
        <v>0</v>
      </c>
      <c r="H4020" s="5">
        <v>0</v>
      </c>
      <c r="I4020" s="5">
        <v>0</v>
      </c>
      <c r="J4020" s="5">
        <v>0</v>
      </c>
      <c r="K4020" s="5">
        <v>2</v>
      </c>
      <c r="L4020" s="5">
        <v>0</v>
      </c>
      <c r="M4020" s="5">
        <v>0</v>
      </c>
      <c r="N4020" s="5">
        <v>0</v>
      </c>
      <c r="O4020" s="6">
        <v>0</v>
      </c>
      <c r="P4020" s="6">
        <v>0</v>
      </c>
      <c r="Q4020" s="6">
        <v>0</v>
      </c>
      <c r="R4020" s="6">
        <v>0</v>
      </c>
      <c r="S4020" s="6">
        <v>0</v>
      </c>
      <c r="T4020" s="6">
        <v>14.285714285714286</v>
      </c>
      <c r="U4020" s="6">
        <v>0</v>
      </c>
      <c r="V4020" s="6">
        <v>0</v>
      </c>
      <c r="W4020" s="6">
        <v>0</v>
      </c>
      <c r="X4020" s="5">
        <v>4</v>
      </c>
      <c r="Y4020" s="5">
        <v>4</v>
      </c>
      <c r="Z4020" s="5">
        <v>0</v>
      </c>
      <c r="AA4020" s="5">
        <v>0</v>
      </c>
      <c r="AB4020" s="5">
        <v>0</v>
      </c>
      <c r="AC4020" s="5">
        <v>0</v>
      </c>
      <c r="AD4020" s="5">
        <v>4</v>
      </c>
      <c r="AE4020" s="5">
        <v>4</v>
      </c>
      <c r="AF4020" s="5">
        <v>0</v>
      </c>
      <c r="AG4020" s="6">
        <v>0</v>
      </c>
      <c r="AH4020" s="6">
        <v>100</v>
      </c>
      <c r="AI4020" s="3"/>
      <c r="AJ4020" s="3"/>
    </row>
    <row r="4021" spans="1:36" hidden="1" x14ac:dyDescent="0.2">
      <c r="A4021" s="1" t="str">
        <f t="shared" si="62"/>
        <v>North DorsetOther</v>
      </c>
      <c r="B4021" s="3" t="s">
        <v>223</v>
      </c>
      <c r="C4021" s="3" t="s">
        <v>224</v>
      </c>
      <c r="D4021" s="3" t="s">
        <v>718</v>
      </c>
      <c r="E4021" s="5">
        <v>47</v>
      </c>
      <c r="F4021" s="5">
        <v>0</v>
      </c>
      <c r="G4021" s="5">
        <v>0</v>
      </c>
      <c r="H4021" s="5">
        <v>0</v>
      </c>
      <c r="I4021" s="5">
        <v>0</v>
      </c>
      <c r="J4021" s="5">
        <v>0</v>
      </c>
      <c r="K4021" s="5">
        <v>8</v>
      </c>
      <c r="L4021" s="5">
        <v>0</v>
      </c>
      <c r="M4021" s="5">
        <v>0</v>
      </c>
      <c r="N4021" s="5">
        <v>0</v>
      </c>
      <c r="O4021" s="6">
        <v>0</v>
      </c>
      <c r="P4021" s="6">
        <v>0</v>
      </c>
      <c r="Q4021" s="6">
        <v>0</v>
      </c>
      <c r="R4021" s="6">
        <v>0</v>
      </c>
      <c r="S4021" s="6">
        <v>0</v>
      </c>
      <c r="T4021" s="6">
        <v>17.021276595744681</v>
      </c>
      <c r="U4021" s="6">
        <v>0</v>
      </c>
      <c r="V4021" s="6">
        <v>0</v>
      </c>
      <c r="W4021" s="6">
        <v>0</v>
      </c>
      <c r="X4021" s="5">
        <v>26</v>
      </c>
      <c r="Y4021" s="5">
        <v>21</v>
      </c>
      <c r="Z4021" s="5">
        <v>3</v>
      </c>
      <c r="AA4021" s="5">
        <v>0</v>
      </c>
      <c r="AB4021" s="5">
        <v>0</v>
      </c>
      <c r="AC4021" s="5">
        <v>0</v>
      </c>
      <c r="AD4021" s="5">
        <v>26</v>
      </c>
      <c r="AE4021" s="5">
        <v>21</v>
      </c>
      <c r="AF4021" s="5">
        <v>3</v>
      </c>
      <c r="AG4021" s="6">
        <v>14.285714285714286</v>
      </c>
      <c r="AH4021" s="6">
        <v>80.769230769230774</v>
      </c>
      <c r="AI4021" s="3"/>
      <c r="AJ4021" s="3"/>
    </row>
    <row r="4022" spans="1:36" x14ac:dyDescent="0.2">
      <c r="A4022" s="1" t="str">
        <f t="shared" si="62"/>
        <v>North East DerbyshireAll people</v>
      </c>
      <c r="B4022" s="3" t="s">
        <v>199</v>
      </c>
      <c r="C4022" s="3" t="s">
        <v>200</v>
      </c>
      <c r="D4022" s="3" t="s">
        <v>700</v>
      </c>
      <c r="E4022" s="5">
        <v>99023</v>
      </c>
      <c r="F4022" s="5">
        <v>1965</v>
      </c>
      <c r="G4022" s="5">
        <v>0</v>
      </c>
      <c r="H4022" s="5">
        <v>7642</v>
      </c>
      <c r="I4022" s="5">
        <v>1965</v>
      </c>
      <c r="J4022" s="5">
        <v>11522</v>
      </c>
      <c r="K4022" s="5">
        <v>0</v>
      </c>
      <c r="L4022" s="5">
        <v>0</v>
      </c>
      <c r="M4022" s="5">
        <v>0</v>
      </c>
      <c r="N4022" s="5">
        <v>0</v>
      </c>
      <c r="O4022" s="6">
        <v>1.9843874655383094</v>
      </c>
      <c r="P4022" s="6">
        <v>0</v>
      </c>
      <c r="Q4022" s="6">
        <v>7.7173989881138727</v>
      </c>
      <c r="R4022" s="6">
        <v>1.9843874655383094</v>
      </c>
      <c r="S4022" s="6">
        <v>11.635680599456691</v>
      </c>
      <c r="T4022" s="6">
        <v>0</v>
      </c>
      <c r="U4022" s="6">
        <v>0</v>
      </c>
      <c r="V4022" s="6">
        <v>0</v>
      </c>
      <c r="W4022" s="6">
        <v>0</v>
      </c>
      <c r="X4022" s="5">
        <v>30123</v>
      </c>
      <c r="Y4022" s="5">
        <v>26601</v>
      </c>
      <c r="Z4022" s="5">
        <v>1274</v>
      </c>
      <c r="AA4022" s="5">
        <v>0</v>
      </c>
      <c r="AB4022" s="5">
        <v>0</v>
      </c>
      <c r="AC4022" s="5">
        <v>0</v>
      </c>
      <c r="AD4022" s="5">
        <v>30123</v>
      </c>
      <c r="AE4022" s="5">
        <v>26601</v>
      </c>
      <c r="AF4022" s="5">
        <v>1274</v>
      </c>
      <c r="AG4022" s="6">
        <v>4.7892936355776099</v>
      </c>
      <c r="AH4022" s="6">
        <v>88.307937456428647</v>
      </c>
      <c r="AI4022" s="3"/>
      <c r="AJ4022" s="3"/>
    </row>
    <row r="4023" spans="1:36" hidden="1" x14ac:dyDescent="0.2">
      <c r="A4023" s="1" t="str">
        <f t="shared" si="62"/>
        <v>North East DerbyshireWhite British</v>
      </c>
      <c r="B4023" s="3" t="s">
        <v>199</v>
      </c>
      <c r="C4023" s="3" t="s">
        <v>200</v>
      </c>
      <c r="D4023" s="3" t="s">
        <v>701</v>
      </c>
      <c r="E4023" s="5">
        <v>95968</v>
      </c>
      <c r="F4023" s="5">
        <v>1906</v>
      </c>
      <c r="G4023" s="5">
        <v>0</v>
      </c>
      <c r="H4023" s="5">
        <v>7449</v>
      </c>
      <c r="I4023" s="5">
        <v>1906</v>
      </c>
      <c r="J4023" s="5">
        <v>11185</v>
      </c>
      <c r="K4023" s="5">
        <v>0</v>
      </c>
      <c r="L4023" s="5">
        <v>0</v>
      </c>
      <c r="M4023" s="5">
        <v>0</v>
      </c>
      <c r="N4023" s="5">
        <v>0</v>
      </c>
      <c r="O4023" s="6">
        <v>1.9860786928976326</v>
      </c>
      <c r="P4023" s="6">
        <v>0</v>
      </c>
      <c r="Q4023" s="6">
        <v>7.7619623207735913</v>
      </c>
      <c r="R4023" s="6">
        <v>1.9860786928976326</v>
      </c>
      <c r="S4023" s="6">
        <v>11.654926642214072</v>
      </c>
      <c r="T4023" s="6">
        <v>0</v>
      </c>
      <c r="U4023" s="6">
        <v>0</v>
      </c>
      <c r="V4023" s="6">
        <v>0</v>
      </c>
      <c r="W4023" s="6">
        <v>0</v>
      </c>
      <c r="X4023" s="5">
        <v>28971</v>
      </c>
      <c r="Y4023" s="5">
        <v>25573</v>
      </c>
      <c r="Z4023" s="5">
        <v>1195</v>
      </c>
      <c r="AA4023" s="5">
        <v>0</v>
      </c>
      <c r="AB4023" s="5">
        <v>0</v>
      </c>
      <c r="AC4023" s="5">
        <v>0</v>
      </c>
      <c r="AD4023" s="5">
        <v>28971</v>
      </c>
      <c r="AE4023" s="5">
        <v>25573</v>
      </c>
      <c r="AF4023" s="5">
        <v>1195</v>
      </c>
      <c r="AG4023" s="6">
        <v>4.6728971962616823</v>
      </c>
      <c r="AH4023" s="6">
        <v>88.271029650339997</v>
      </c>
      <c r="AI4023" s="3"/>
      <c r="AJ4023" s="3"/>
    </row>
    <row r="4024" spans="1:36" hidden="1" x14ac:dyDescent="0.2">
      <c r="A4024" s="1" t="str">
        <f t="shared" si="62"/>
        <v>North East DerbyshireMinorities - all other than White British</v>
      </c>
      <c r="B4024" s="3" t="s">
        <v>199</v>
      </c>
      <c r="C4024" s="3" t="s">
        <v>200</v>
      </c>
      <c r="D4024" s="3" t="s">
        <v>702</v>
      </c>
      <c r="E4024" s="5">
        <v>3055</v>
      </c>
      <c r="F4024" s="5">
        <v>59</v>
      </c>
      <c r="G4024" s="5">
        <v>0</v>
      </c>
      <c r="H4024" s="5">
        <v>193</v>
      </c>
      <c r="I4024" s="5">
        <v>59</v>
      </c>
      <c r="J4024" s="5">
        <v>337</v>
      </c>
      <c r="K4024" s="5">
        <v>0</v>
      </c>
      <c r="L4024" s="5">
        <v>0</v>
      </c>
      <c r="M4024" s="5">
        <v>0</v>
      </c>
      <c r="N4024" s="5">
        <v>0</v>
      </c>
      <c r="O4024" s="6">
        <v>1.9312602291325696</v>
      </c>
      <c r="P4024" s="6">
        <v>0</v>
      </c>
      <c r="Q4024" s="6">
        <v>6.3175122749590837</v>
      </c>
      <c r="R4024" s="6">
        <v>1.9312602291325696</v>
      </c>
      <c r="S4024" s="6">
        <v>11.031096563011456</v>
      </c>
      <c r="T4024" s="6">
        <v>0</v>
      </c>
      <c r="U4024" s="6">
        <v>0</v>
      </c>
      <c r="V4024" s="6">
        <v>0</v>
      </c>
      <c r="W4024" s="6">
        <v>0</v>
      </c>
      <c r="X4024" s="5">
        <v>1152</v>
      </c>
      <c r="Y4024" s="5">
        <v>1028</v>
      </c>
      <c r="Z4024" s="5">
        <v>79</v>
      </c>
      <c r="AA4024" s="5">
        <v>0</v>
      </c>
      <c r="AB4024" s="5">
        <v>0</v>
      </c>
      <c r="AC4024" s="5">
        <v>0</v>
      </c>
      <c r="AD4024" s="5">
        <v>1152</v>
      </c>
      <c r="AE4024" s="5">
        <v>1028</v>
      </c>
      <c r="AF4024" s="5">
        <v>79</v>
      </c>
      <c r="AG4024" s="6">
        <v>7.6848249027237356</v>
      </c>
      <c r="AH4024" s="6">
        <v>89.236111111111114</v>
      </c>
      <c r="AI4024" s="3"/>
      <c r="AJ4024" s="3"/>
    </row>
    <row r="4025" spans="1:36" hidden="1" x14ac:dyDescent="0.2">
      <c r="A4025" s="1" t="str">
        <f t="shared" si="62"/>
        <v>North East DerbyshireWhite Irish</v>
      </c>
      <c r="B4025" s="3" t="s">
        <v>199</v>
      </c>
      <c r="C4025" s="3" t="s">
        <v>200</v>
      </c>
      <c r="D4025" s="3" t="s">
        <v>703</v>
      </c>
      <c r="E4025" s="5">
        <v>264</v>
      </c>
      <c r="F4025" s="5">
        <v>4</v>
      </c>
      <c r="G4025" s="5">
        <v>0</v>
      </c>
      <c r="H4025" s="5">
        <v>20</v>
      </c>
      <c r="I4025" s="5">
        <v>4</v>
      </c>
      <c r="J4025" s="5">
        <v>33</v>
      </c>
      <c r="K4025" s="5">
        <v>0</v>
      </c>
      <c r="L4025" s="5">
        <v>0</v>
      </c>
      <c r="M4025" s="5">
        <v>0</v>
      </c>
      <c r="N4025" s="5">
        <v>0</v>
      </c>
      <c r="O4025" s="6">
        <v>1.5151515151515151</v>
      </c>
      <c r="P4025" s="6">
        <v>0</v>
      </c>
      <c r="Q4025" s="6">
        <v>7.5757575757575761</v>
      </c>
      <c r="R4025" s="6">
        <v>1.5151515151515151</v>
      </c>
      <c r="S4025" s="6">
        <v>12.5</v>
      </c>
      <c r="T4025" s="6">
        <v>0</v>
      </c>
      <c r="U4025" s="6">
        <v>0</v>
      </c>
      <c r="V4025" s="6">
        <v>0</v>
      </c>
      <c r="W4025" s="6">
        <v>0</v>
      </c>
      <c r="X4025" s="5">
        <v>64</v>
      </c>
      <c r="Y4025" s="5">
        <v>49</v>
      </c>
      <c r="Z4025" s="5">
        <v>0</v>
      </c>
      <c r="AA4025" s="5">
        <v>0</v>
      </c>
      <c r="AB4025" s="5">
        <v>0</v>
      </c>
      <c r="AC4025" s="5">
        <v>0</v>
      </c>
      <c r="AD4025" s="5">
        <v>64</v>
      </c>
      <c r="AE4025" s="5">
        <v>49</v>
      </c>
      <c r="AF4025" s="5">
        <v>0</v>
      </c>
      <c r="AG4025" s="6">
        <v>0</v>
      </c>
      <c r="AH4025" s="6">
        <v>76.5625</v>
      </c>
      <c r="AI4025" s="3"/>
      <c r="AJ4025" s="3"/>
    </row>
    <row r="4026" spans="1:36" hidden="1" x14ac:dyDescent="0.2">
      <c r="A4026" s="1" t="str">
        <f t="shared" si="62"/>
        <v>North East DerbyshireWhite Gyspy or Irish Traveller</v>
      </c>
      <c r="B4026" s="3" t="s">
        <v>199</v>
      </c>
      <c r="C4026" s="3" t="s">
        <v>200</v>
      </c>
      <c r="D4026" s="3" t="s">
        <v>704</v>
      </c>
      <c r="E4026" s="5">
        <v>70</v>
      </c>
      <c r="F4026" s="5">
        <v>1</v>
      </c>
      <c r="G4026" s="5">
        <v>0</v>
      </c>
      <c r="H4026" s="5">
        <v>1</v>
      </c>
      <c r="I4026" s="5">
        <v>1</v>
      </c>
      <c r="J4026" s="5">
        <v>5</v>
      </c>
      <c r="K4026" s="5">
        <v>0</v>
      </c>
      <c r="L4026" s="5">
        <v>0</v>
      </c>
      <c r="M4026" s="5">
        <v>0</v>
      </c>
      <c r="N4026" s="5">
        <v>0</v>
      </c>
      <c r="O4026" s="6">
        <v>1.4285714285714286</v>
      </c>
      <c r="P4026" s="6">
        <v>0</v>
      </c>
      <c r="Q4026" s="6">
        <v>1.4285714285714286</v>
      </c>
      <c r="R4026" s="6">
        <v>1.4285714285714286</v>
      </c>
      <c r="S4026" s="6">
        <v>7.1428571428571432</v>
      </c>
      <c r="T4026" s="6">
        <v>0</v>
      </c>
      <c r="U4026" s="6">
        <v>0</v>
      </c>
      <c r="V4026" s="6">
        <v>0</v>
      </c>
      <c r="W4026" s="6">
        <v>0</v>
      </c>
      <c r="X4026" s="5">
        <v>23</v>
      </c>
      <c r="Y4026" s="5">
        <v>16</v>
      </c>
      <c r="Z4026" s="5">
        <v>4</v>
      </c>
      <c r="AA4026" s="5">
        <v>0</v>
      </c>
      <c r="AB4026" s="5">
        <v>0</v>
      </c>
      <c r="AC4026" s="5">
        <v>0</v>
      </c>
      <c r="AD4026" s="5">
        <v>23</v>
      </c>
      <c r="AE4026" s="5">
        <v>16</v>
      </c>
      <c r="AF4026" s="5">
        <v>4</v>
      </c>
      <c r="AG4026" s="6">
        <v>25</v>
      </c>
      <c r="AH4026" s="6">
        <v>69.565217391304344</v>
      </c>
      <c r="AI4026" s="3"/>
      <c r="AJ4026" s="3"/>
    </row>
    <row r="4027" spans="1:36" hidden="1" x14ac:dyDescent="0.2">
      <c r="A4027" s="1" t="str">
        <f t="shared" si="62"/>
        <v>North East DerbyshireWhite Other</v>
      </c>
      <c r="B4027" s="3" t="s">
        <v>199</v>
      </c>
      <c r="C4027" s="3" t="s">
        <v>200</v>
      </c>
      <c r="D4027" s="3" t="s">
        <v>705</v>
      </c>
      <c r="E4027" s="5">
        <v>782</v>
      </c>
      <c r="F4027" s="5">
        <v>22</v>
      </c>
      <c r="G4027" s="5">
        <v>0</v>
      </c>
      <c r="H4027" s="5">
        <v>54</v>
      </c>
      <c r="I4027" s="5">
        <v>22</v>
      </c>
      <c r="J4027" s="5">
        <v>89</v>
      </c>
      <c r="K4027" s="5">
        <v>0</v>
      </c>
      <c r="L4027" s="5">
        <v>0</v>
      </c>
      <c r="M4027" s="5">
        <v>0</v>
      </c>
      <c r="N4027" s="5">
        <v>0</v>
      </c>
      <c r="O4027" s="6">
        <v>2.8132992327365729</v>
      </c>
      <c r="P4027" s="6">
        <v>0</v>
      </c>
      <c r="Q4027" s="6">
        <v>6.9053708439897701</v>
      </c>
      <c r="R4027" s="6">
        <v>2.8132992327365729</v>
      </c>
      <c r="S4027" s="6">
        <v>11.381074168797953</v>
      </c>
      <c r="T4027" s="6">
        <v>0</v>
      </c>
      <c r="U4027" s="6">
        <v>0</v>
      </c>
      <c r="V4027" s="6">
        <v>0</v>
      </c>
      <c r="W4027" s="6">
        <v>0</v>
      </c>
      <c r="X4027" s="5">
        <v>363</v>
      </c>
      <c r="Y4027" s="5">
        <v>331</v>
      </c>
      <c r="Z4027" s="5">
        <v>19</v>
      </c>
      <c r="AA4027" s="5">
        <v>0</v>
      </c>
      <c r="AB4027" s="5">
        <v>0</v>
      </c>
      <c r="AC4027" s="5">
        <v>0</v>
      </c>
      <c r="AD4027" s="5">
        <v>363</v>
      </c>
      <c r="AE4027" s="5">
        <v>331</v>
      </c>
      <c r="AF4027" s="5">
        <v>19</v>
      </c>
      <c r="AG4027" s="6">
        <v>5.7401812688821749</v>
      </c>
      <c r="AH4027" s="6">
        <v>91.184573002754817</v>
      </c>
      <c r="AI4027" s="3"/>
      <c r="AJ4027" s="3"/>
    </row>
    <row r="4028" spans="1:36" hidden="1" x14ac:dyDescent="0.2">
      <c r="A4028" s="1" t="str">
        <f t="shared" si="62"/>
        <v>North East DerbyshireMixed White and Black Caribbean</v>
      </c>
      <c r="B4028" s="3" t="s">
        <v>199</v>
      </c>
      <c r="C4028" s="3" t="s">
        <v>200</v>
      </c>
      <c r="D4028" s="3" t="s">
        <v>706</v>
      </c>
      <c r="E4028" s="5">
        <v>315</v>
      </c>
      <c r="F4028" s="5">
        <v>4</v>
      </c>
      <c r="G4028" s="5">
        <v>0</v>
      </c>
      <c r="H4028" s="5">
        <v>21</v>
      </c>
      <c r="I4028" s="5">
        <v>4</v>
      </c>
      <c r="J4028" s="5">
        <v>42</v>
      </c>
      <c r="K4028" s="5">
        <v>0</v>
      </c>
      <c r="L4028" s="5">
        <v>0</v>
      </c>
      <c r="M4028" s="5">
        <v>0</v>
      </c>
      <c r="N4028" s="5">
        <v>0</v>
      </c>
      <c r="O4028" s="6">
        <v>1.2698412698412698</v>
      </c>
      <c r="P4028" s="6">
        <v>0</v>
      </c>
      <c r="Q4028" s="6">
        <v>6.666666666666667</v>
      </c>
      <c r="R4028" s="6">
        <v>1.2698412698412698</v>
      </c>
      <c r="S4028" s="6">
        <v>13.333333333333334</v>
      </c>
      <c r="T4028" s="6">
        <v>0</v>
      </c>
      <c r="U4028" s="6">
        <v>0</v>
      </c>
      <c r="V4028" s="6">
        <v>0</v>
      </c>
      <c r="W4028" s="6">
        <v>0</v>
      </c>
      <c r="X4028" s="5">
        <v>78</v>
      </c>
      <c r="Y4028" s="5">
        <v>56</v>
      </c>
      <c r="Z4028" s="5">
        <v>5</v>
      </c>
      <c r="AA4028" s="5">
        <v>0</v>
      </c>
      <c r="AB4028" s="5">
        <v>0</v>
      </c>
      <c r="AC4028" s="5">
        <v>0</v>
      </c>
      <c r="AD4028" s="5">
        <v>78</v>
      </c>
      <c r="AE4028" s="5">
        <v>56</v>
      </c>
      <c r="AF4028" s="5">
        <v>5</v>
      </c>
      <c r="AG4028" s="6">
        <v>8.9285714285714288</v>
      </c>
      <c r="AH4028" s="6">
        <v>71.794871794871796</v>
      </c>
      <c r="AI4028" s="3"/>
      <c r="AJ4028" s="3"/>
    </row>
    <row r="4029" spans="1:36" hidden="1" x14ac:dyDescent="0.2">
      <c r="A4029" s="1" t="str">
        <f t="shared" si="62"/>
        <v>North East DerbyshireMixed White and Black African</v>
      </c>
      <c r="B4029" s="3" t="s">
        <v>199</v>
      </c>
      <c r="C4029" s="3" t="s">
        <v>200</v>
      </c>
      <c r="D4029" s="3" t="s">
        <v>707</v>
      </c>
      <c r="E4029" s="5">
        <v>103</v>
      </c>
      <c r="F4029" s="5">
        <v>2</v>
      </c>
      <c r="G4029" s="5">
        <v>0</v>
      </c>
      <c r="H4029" s="5">
        <v>7</v>
      </c>
      <c r="I4029" s="5">
        <v>2</v>
      </c>
      <c r="J4029" s="5">
        <v>17</v>
      </c>
      <c r="K4029" s="5">
        <v>0</v>
      </c>
      <c r="L4029" s="5">
        <v>0</v>
      </c>
      <c r="M4029" s="5">
        <v>0</v>
      </c>
      <c r="N4029" s="5">
        <v>0</v>
      </c>
      <c r="O4029" s="6">
        <v>1.941747572815534</v>
      </c>
      <c r="P4029" s="6">
        <v>0</v>
      </c>
      <c r="Q4029" s="6">
        <v>6.7961165048543686</v>
      </c>
      <c r="R4029" s="6">
        <v>1.941747572815534</v>
      </c>
      <c r="S4029" s="6">
        <v>16.50485436893204</v>
      </c>
      <c r="T4029" s="6">
        <v>0</v>
      </c>
      <c r="U4029" s="6">
        <v>0</v>
      </c>
      <c r="V4029" s="6">
        <v>0</v>
      </c>
      <c r="W4029" s="6">
        <v>0</v>
      </c>
      <c r="X4029" s="5">
        <v>19</v>
      </c>
      <c r="Y4029" s="5">
        <v>18</v>
      </c>
      <c r="Z4029" s="5">
        <v>3</v>
      </c>
      <c r="AA4029" s="5">
        <v>0</v>
      </c>
      <c r="AB4029" s="5">
        <v>0</v>
      </c>
      <c r="AC4029" s="5">
        <v>0</v>
      </c>
      <c r="AD4029" s="5">
        <v>19</v>
      </c>
      <c r="AE4029" s="5">
        <v>18</v>
      </c>
      <c r="AF4029" s="5">
        <v>3</v>
      </c>
      <c r="AG4029" s="6">
        <v>16.666666666666668</v>
      </c>
      <c r="AH4029" s="6">
        <v>94.736842105263165</v>
      </c>
      <c r="AI4029" s="3"/>
      <c r="AJ4029" s="3"/>
    </row>
    <row r="4030" spans="1:36" hidden="1" x14ac:dyDescent="0.2">
      <c r="A4030" s="1" t="str">
        <f t="shared" si="62"/>
        <v>North East DerbyshireMixed White and Asian</v>
      </c>
      <c r="B4030" s="3" t="s">
        <v>199</v>
      </c>
      <c r="C4030" s="3" t="s">
        <v>200</v>
      </c>
      <c r="D4030" s="3" t="s">
        <v>708</v>
      </c>
      <c r="E4030" s="5">
        <v>250</v>
      </c>
      <c r="F4030" s="5">
        <v>4</v>
      </c>
      <c r="G4030" s="5">
        <v>0</v>
      </c>
      <c r="H4030" s="5">
        <v>6</v>
      </c>
      <c r="I4030" s="5">
        <v>4</v>
      </c>
      <c r="J4030" s="5">
        <v>13</v>
      </c>
      <c r="K4030" s="5">
        <v>0</v>
      </c>
      <c r="L4030" s="5">
        <v>0</v>
      </c>
      <c r="M4030" s="5">
        <v>0</v>
      </c>
      <c r="N4030" s="5">
        <v>0</v>
      </c>
      <c r="O4030" s="6">
        <v>1.6</v>
      </c>
      <c r="P4030" s="6">
        <v>0</v>
      </c>
      <c r="Q4030" s="6">
        <v>2.4</v>
      </c>
      <c r="R4030" s="6">
        <v>1.6</v>
      </c>
      <c r="S4030" s="6">
        <v>5.2</v>
      </c>
      <c r="T4030" s="6">
        <v>0</v>
      </c>
      <c r="U4030" s="6">
        <v>0</v>
      </c>
      <c r="V4030" s="6">
        <v>0</v>
      </c>
      <c r="W4030" s="6">
        <v>0</v>
      </c>
      <c r="X4030" s="5">
        <v>50</v>
      </c>
      <c r="Y4030" s="5">
        <v>46</v>
      </c>
      <c r="Z4030" s="5">
        <v>2</v>
      </c>
      <c r="AA4030" s="5">
        <v>0</v>
      </c>
      <c r="AB4030" s="5">
        <v>0</v>
      </c>
      <c r="AC4030" s="5">
        <v>0</v>
      </c>
      <c r="AD4030" s="5">
        <v>50</v>
      </c>
      <c r="AE4030" s="5">
        <v>46</v>
      </c>
      <c r="AF4030" s="5">
        <v>2</v>
      </c>
      <c r="AG4030" s="6">
        <v>4.3478260869565215</v>
      </c>
      <c r="AH4030" s="6">
        <v>92</v>
      </c>
      <c r="AI4030" s="3"/>
      <c r="AJ4030" s="3"/>
    </row>
    <row r="4031" spans="1:36" hidden="1" x14ac:dyDescent="0.2">
      <c r="A4031" s="1" t="str">
        <f t="shared" si="62"/>
        <v>North East DerbyshireMixed Other</v>
      </c>
      <c r="B4031" s="3" t="s">
        <v>199</v>
      </c>
      <c r="C4031" s="3" t="s">
        <v>200</v>
      </c>
      <c r="D4031" s="3" t="s">
        <v>709</v>
      </c>
      <c r="E4031" s="5">
        <v>118</v>
      </c>
      <c r="F4031" s="5">
        <v>2</v>
      </c>
      <c r="G4031" s="5">
        <v>0</v>
      </c>
      <c r="H4031" s="5">
        <v>7</v>
      </c>
      <c r="I4031" s="5">
        <v>2</v>
      </c>
      <c r="J4031" s="5">
        <v>17</v>
      </c>
      <c r="K4031" s="5">
        <v>0</v>
      </c>
      <c r="L4031" s="5">
        <v>0</v>
      </c>
      <c r="M4031" s="5">
        <v>0</v>
      </c>
      <c r="N4031" s="5">
        <v>0</v>
      </c>
      <c r="O4031" s="6">
        <v>1.6949152542372881</v>
      </c>
      <c r="P4031" s="6">
        <v>0</v>
      </c>
      <c r="Q4031" s="6">
        <v>5.9322033898305087</v>
      </c>
      <c r="R4031" s="6">
        <v>1.6949152542372881</v>
      </c>
      <c r="S4031" s="6">
        <v>14.40677966101695</v>
      </c>
      <c r="T4031" s="6">
        <v>0</v>
      </c>
      <c r="U4031" s="6">
        <v>0</v>
      </c>
      <c r="V4031" s="6">
        <v>0</v>
      </c>
      <c r="W4031" s="6">
        <v>0</v>
      </c>
      <c r="X4031" s="5">
        <v>33</v>
      </c>
      <c r="Y4031" s="5">
        <v>33</v>
      </c>
      <c r="Z4031" s="5">
        <v>8</v>
      </c>
      <c r="AA4031" s="5">
        <v>0</v>
      </c>
      <c r="AB4031" s="5">
        <v>0</v>
      </c>
      <c r="AC4031" s="5">
        <v>0</v>
      </c>
      <c r="AD4031" s="5">
        <v>33</v>
      </c>
      <c r="AE4031" s="5">
        <v>33</v>
      </c>
      <c r="AF4031" s="5">
        <v>8</v>
      </c>
      <c r="AG4031" s="6">
        <v>24.242424242424242</v>
      </c>
      <c r="AH4031" s="6">
        <v>100</v>
      </c>
      <c r="AI4031" s="3"/>
      <c r="AJ4031" s="3"/>
    </row>
    <row r="4032" spans="1:36" hidden="1" x14ac:dyDescent="0.2">
      <c r="A4032" s="1" t="str">
        <f t="shared" si="62"/>
        <v>North East DerbyshireIndian</v>
      </c>
      <c r="B4032" s="3" t="s">
        <v>199</v>
      </c>
      <c r="C4032" s="3" t="s">
        <v>200</v>
      </c>
      <c r="D4032" s="3" t="s">
        <v>710</v>
      </c>
      <c r="E4032" s="5">
        <v>350</v>
      </c>
      <c r="F4032" s="5">
        <v>3</v>
      </c>
      <c r="G4032" s="5">
        <v>0</v>
      </c>
      <c r="H4032" s="5">
        <v>18</v>
      </c>
      <c r="I4032" s="5">
        <v>3</v>
      </c>
      <c r="J4032" s="5">
        <v>24</v>
      </c>
      <c r="K4032" s="5">
        <v>0</v>
      </c>
      <c r="L4032" s="5">
        <v>0</v>
      </c>
      <c r="M4032" s="5">
        <v>0</v>
      </c>
      <c r="N4032" s="5">
        <v>0</v>
      </c>
      <c r="O4032" s="6">
        <v>0.8571428571428571</v>
      </c>
      <c r="P4032" s="6">
        <v>0</v>
      </c>
      <c r="Q4032" s="6">
        <v>5.1428571428571432</v>
      </c>
      <c r="R4032" s="6">
        <v>0.8571428571428571</v>
      </c>
      <c r="S4032" s="6">
        <v>6.8571428571428568</v>
      </c>
      <c r="T4032" s="6">
        <v>0</v>
      </c>
      <c r="U4032" s="6">
        <v>0</v>
      </c>
      <c r="V4032" s="6">
        <v>0</v>
      </c>
      <c r="W4032" s="6">
        <v>0</v>
      </c>
      <c r="X4032" s="5">
        <v>165</v>
      </c>
      <c r="Y4032" s="5">
        <v>156</v>
      </c>
      <c r="Z4032" s="5">
        <v>14</v>
      </c>
      <c r="AA4032" s="5">
        <v>0</v>
      </c>
      <c r="AB4032" s="5">
        <v>0</v>
      </c>
      <c r="AC4032" s="5">
        <v>0</v>
      </c>
      <c r="AD4032" s="5">
        <v>165</v>
      </c>
      <c r="AE4032" s="5">
        <v>156</v>
      </c>
      <c r="AF4032" s="5">
        <v>14</v>
      </c>
      <c r="AG4032" s="6">
        <v>8.9743589743589745</v>
      </c>
      <c r="AH4032" s="6">
        <v>94.545454545454547</v>
      </c>
      <c r="AI4032" s="3"/>
      <c r="AJ4032" s="3"/>
    </row>
    <row r="4033" spans="1:36" hidden="1" x14ac:dyDescent="0.2">
      <c r="A4033" s="1" t="str">
        <f t="shared" si="62"/>
        <v>North East DerbyshirePakistani</v>
      </c>
      <c r="B4033" s="3" t="s">
        <v>199</v>
      </c>
      <c r="C4033" s="3" t="s">
        <v>200</v>
      </c>
      <c r="D4033" s="3" t="s">
        <v>711</v>
      </c>
      <c r="E4033" s="5">
        <v>79</v>
      </c>
      <c r="F4033" s="5">
        <v>6</v>
      </c>
      <c r="G4033" s="5">
        <v>0</v>
      </c>
      <c r="H4033" s="5">
        <v>15</v>
      </c>
      <c r="I4033" s="5">
        <v>6</v>
      </c>
      <c r="J4033" s="5">
        <v>19</v>
      </c>
      <c r="K4033" s="5">
        <v>0</v>
      </c>
      <c r="L4033" s="5">
        <v>0</v>
      </c>
      <c r="M4033" s="5">
        <v>0</v>
      </c>
      <c r="N4033" s="5">
        <v>0</v>
      </c>
      <c r="O4033" s="6">
        <v>7.5949367088607591</v>
      </c>
      <c r="P4033" s="6">
        <v>0</v>
      </c>
      <c r="Q4033" s="6">
        <v>18.9873417721519</v>
      </c>
      <c r="R4033" s="6">
        <v>7.5949367088607591</v>
      </c>
      <c r="S4033" s="6">
        <v>24.050632911392405</v>
      </c>
      <c r="T4033" s="6">
        <v>0</v>
      </c>
      <c r="U4033" s="6">
        <v>0</v>
      </c>
      <c r="V4033" s="6">
        <v>0</v>
      </c>
      <c r="W4033" s="6">
        <v>0</v>
      </c>
      <c r="X4033" s="5">
        <v>43</v>
      </c>
      <c r="Y4033" s="5">
        <v>37</v>
      </c>
      <c r="Z4033" s="5">
        <v>2</v>
      </c>
      <c r="AA4033" s="5">
        <v>0</v>
      </c>
      <c r="AB4033" s="5">
        <v>0</v>
      </c>
      <c r="AC4033" s="5">
        <v>0</v>
      </c>
      <c r="AD4033" s="5">
        <v>43</v>
      </c>
      <c r="AE4033" s="5">
        <v>37</v>
      </c>
      <c r="AF4033" s="5">
        <v>2</v>
      </c>
      <c r="AG4033" s="6">
        <v>5.4054054054054053</v>
      </c>
      <c r="AH4033" s="6">
        <v>86.04651162790698</v>
      </c>
      <c r="AI4033" s="3"/>
      <c r="AJ4033" s="3"/>
    </row>
    <row r="4034" spans="1:36" hidden="1" x14ac:dyDescent="0.2">
      <c r="A4034" s="1" t="str">
        <f t="shared" ref="A4034:A4097" si="63">C4034&amp;D4034</f>
        <v>North East DerbyshireBangladeshi</v>
      </c>
      <c r="B4034" s="3" t="s">
        <v>199</v>
      </c>
      <c r="C4034" s="3" t="s">
        <v>200</v>
      </c>
      <c r="D4034" s="3" t="s">
        <v>712</v>
      </c>
      <c r="E4034" s="5">
        <v>32</v>
      </c>
      <c r="F4034" s="5">
        <v>0</v>
      </c>
      <c r="G4034" s="5">
        <v>0</v>
      </c>
      <c r="H4034" s="5">
        <v>0</v>
      </c>
      <c r="I4034" s="5">
        <v>0</v>
      </c>
      <c r="J4034" s="5">
        <v>0</v>
      </c>
      <c r="K4034" s="5">
        <v>0</v>
      </c>
      <c r="L4034" s="5">
        <v>0</v>
      </c>
      <c r="M4034" s="5">
        <v>0</v>
      </c>
      <c r="N4034" s="5">
        <v>0</v>
      </c>
      <c r="O4034" s="6">
        <v>0</v>
      </c>
      <c r="P4034" s="6">
        <v>0</v>
      </c>
      <c r="Q4034" s="6">
        <v>0</v>
      </c>
      <c r="R4034" s="6">
        <v>0</v>
      </c>
      <c r="S4034" s="6">
        <v>0</v>
      </c>
      <c r="T4034" s="6">
        <v>0</v>
      </c>
      <c r="U4034" s="6">
        <v>0</v>
      </c>
      <c r="V4034" s="6">
        <v>0</v>
      </c>
      <c r="W4034" s="6">
        <v>0</v>
      </c>
      <c r="X4034" s="5">
        <v>12</v>
      </c>
      <c r="Y4034" s="5">
        <v>12</v>
      </c>
      <c r="Z4034" s="5">
        <v>3</v>
      </c>
      <c r="AA4034" s="5">
        <v>0</v>
      </c>
      <c r="AB4034" s="5">
        <v>0</v>
      </c>
      <c r="AC4034" s="5">
        <v>0</v>
      </c>
      <c r="AD4034" s="5">
        <v>12</v>
      </c>
      <c r="AE4034" s="5">
        <v>12</v>
      </c>
      <c r="AF4034" s="5">
        <v>3</v>
      </c>
      <c r="AG4034" s="6">
        <v>25</v>
      </c>
      <c r="AH4034" s="6">
        <v>100</v>
      </c>
      <c r="AI4034" s="3"/>
      <c r="AJ4034" s="3"/>
    </row>
    <row r="4035" spans="1:36" hidden="1" x14ac:dyDescent="0.2">
      <c r="A4035" s="1" t="str">
        <f t="shared" si="63"/>
        <v>North East DerbyshireChinese</v>
      </c>
      <c r="B4035" s="3" t="s">
        <v>199</v>
      </c>
      <c r="C4035" s="3" t="s">
        <v>200</v>
      </c>
      <c r="D4035" s="3" t="s">
        <v>713</v>
      </c>
      <c r="E4035" s="5">
        <v>187</v>
      </c>
      <c r="F4035" s="5">
        <v>5</v>
      </c>
      <c r="G4035" s="5">
        <v>0</v>
      </c>
      <c r="H4035" s="5">
        <v>17</v>
      </c>
      <c r="I4035" s="5">
        <v>5</v>
      </c>
      <c r="J4035" s="5">
        <v>24</v>
      </c>
      <c r="K4035" s="5">
        <v>0</v>
      </c>
      <c r="L4035" s="5">
        <v>0</v>
      </c>
      <c r="M4035" s="5">
        <v>0</v>
      </c>
      <c r="N4035" s="5">
        <v>0</v>
      </c>
      <c r="O4035" s="6">
        <v>2.6737967914438503</v>
      </c>
      <c r="P4035" s="6">
        <v>0</v>
      </c>
      <c r="Q4035" s="6">
        <v>9.0909090909090917</v>
      </c>
      <c r="R4035" s="6">
        <v>2.6737967914438503</v>
      </c>
      <c r="S4035" s="6">
        <v>12.834224598930481</v>
      </c>
      <c r="T4035" s="6">
        <v>0</v>
      </c>
      <c r="U4035" s="6">
        <v>0</v>
      </c>
      <c r="V4035" s="6">
        <v>0</v>
      </c>
      <c r="W4035" s="6">
        <v>0</v>
      </c>
      <c r="X4035" s="5">
        <v>76</v>
      </c>
      <c r="Y4035" s="5">
        <v>71</v>
      </c>
      <c r="Z4035" s="5">
        <v>4</v>
      </c>
      <c r="AA4035" s="5">
        <v>0</v>
      </c>
      <c r="AB4035" s="5">
        <v>0</v>
      </c>
      <c r="AC4035" s="5">
        <v>0</v>
      </c>
      <c r="AD4035" s="5">
        <v>76</v>
      </c>
      <c r="AE4035" s="5">
        <v>71</v>
      </c>
      <c r="AF4035" s="5">
        <v>4</v>
      </c>
      <c r="AG4035" s="6">
        <v>5.6338028169014081</v>
      </c>
      <c r="AH4035" s="6">
        <v>93.421052631578945</v>
      </c>
      <c r="AI4035" s="3"/>
      <c r="AJ4035" s="3"/>
    </row>
    <row r="4036" spans="1:36" hidden="1" x14ac:dyDescent="0.2">
      <c r="A4036" s="1" t="str">
        <f t="shared" si="63"/>
        <v>North East DerbyshireAsian Other</v>
      </c>
      <c r="B4036" s="3" t="s">
        <v>199</v>
      </c>
      <c r="C4036" s="3" t="s">
        <v>200</v>
      </c>
      <c r="D4036" s="3" t="s">
        <v>714</v>
      </c>
      <c r="E4036" s="5">
        <v>147</v>
      </c>
      <c r="F4036" s="5">
        <v>5</v>
      </c>
      <c r="G4036" s="5">
        <v>0</v>
      </c>
      <c r="H4036" s="5">
        <v>17</v>
      </c>
      <c r="I4036" s="5">
        <v>5</v>
      </c>
      <c r="J4036" s="5">
        <v>21</v>
      </c>
      <c r="K4036" s="5">
        <v>0</v>
      </c>
      <c r="L4036" s="5">
        <v>0</v>
      </c>
      <c r="M4036" s="5">
        <v>0</v>
      </c>
      <c r="N4036" s="5">
        <v>0</v>
      </c>
      <c r="O4036" s="6">
        <v>3.4013605442176869</v>
      </c>
      <c r="P4036" s="6">
        <v>0</v>
      </c>
      <c r="Q4036" s="6">
        <v>11.564625850340136</v>
      </c>
      <c r="R4036" s="6">
        <v>3.4013605442176869</v>
      </c>
      <c r="S4036" s="6">
        <v>14.285714285714286</v>
      </c>
      <c r="T4036" s="6">
        <v>0</v>
      </c>
      <c r="U4036" s="6">
        <v>0</v>
      </c>
      <c r="V4036" s="6">
        <v>0</v>
      </c>
      <c r="W4036" s="6">
        <v>0</v>
      </c>
      <c r="X4036" s="5">
        <v>84</v>
      </c>
      <c r="Y4036" s="5">
        <v>70</v>
      </c>
      <c r="Z4036" s="5">
        <v>3</v>
      </c>
      <c r="AA4036" s="5">
        <v>0</v>
      </c>
      <c r="AB4036" s="5">
        <v>0</v>
      </c>
      <c r="AC4036" s="5">
        <v>0</v>
      </c>
      <c r="AD4036" s="5">
        <v>84</v>
      </c>
      <c r="AE4036" s="5">
        <v>70</v>
      </c>
      <c r="AF4036" s="5">
        <v>3</v>
      </c>
      <c r="AG4036" s="6">
        <v>4.2857142857142856</v>
      </c>
      <c r="AH4036" s="6">
        <v>83.333333333333329</v>
      </c>
      <c r="AI4036" s="3"/>
      <c r="AJ4036" s="3"/>
    </row>
    <row r="4037" spans="1:36" hidden="1" x14ac:dyDescent="0.2">
      <c r="A4037" s="1" t="str">
        <f t="shared" si="63"/>
        <v>North East DerbyshireBlack African</v>
      </c>
      <c r="B4037" s="3" t="s">
        <v>199</v>
      </c>
      <c r="C4037" s="3" t="s">
        <v>200</v>
      </c>
      <c r="D4037" s="3" t="s">
        <v>715</v>
      </c>
      <c r="E4037" s="5">
        <v>156</v>
      </c>
      <c r="F4037" s="5">
        <v>1</v>
      </c>
      <c r="G4037" s="5">
        <v>0</v>
      </c>
      <c r="H4037" s="5">
        <v>4</v>
      </c>
      <c r="I4037" s="5">
        <v>1</v>
      </c>
      <c r="J4037" s="5">
        <v>18</v>
      </c>
      <c r="K4037" s="5">
        <v>0</v>
      </c>
      <c r="L4037" s="5">
        <v>0</v>
      </c>
      <c r="M4037" s="5">
        <v>0</v>
      </c>
      <c r="N4037" s="5">
        <v>0</v>
      </c>
      <c r="O4037" s="6">
        <v>0.64102564102564108</v>
      </c>
      <c r="P4037" s="6">
        <v>0</v>
      </c>
      <c r="Q4037" s="6">
        <v>2.5641025641025643</v>
      </c>
      <c r="R4037" s="6">
        <v>0.64102564102564108</v>
      </c>
      <c r="S4037" s="6">
        <v>11.538461538461538</v>
      </c>
      <c r="T4037" s="6">
        <v>0</v>
      </c>
      <c r="U4037" s="6">
        <v>0</v>
      </c>
      <c r="V4037" s="6">
        <v>0</v>
      </c>
      <c r="W4037" s="6">
        <v>0</v>
      </c>
      <c r="X4037" s="5">
        <v>45</v>
      </c>
      <c r="Y4037" s="5">
        <v>41</v>
      </c>
      <c r="Z4037" s="5">
        <v>3</v>
      </c>
      <c r="AA4037" s="5">
        <v>0</v>
      </c>
      <c r="AB4037" s="5">
        <v>0</v>
      </c>
      <c r="AC4037" s="5">
        <v>0</v>
      </c>
      <c r="AD4037" s="5">
        <v>45</v>
      </c>
      <c r="AE4037" s="5">
        <v>41</v>
      </c>
      <c r="AF4037" s="5">
        <v>3</v>
      </c>
      <c r="AG4037" s="6">
        <v>7.3170731707317076</v>
      </c>
      <c r="AH4037" s="6">
        <v>91.111111111111114</v>
      </c>
      <c r="AI4037" s="3"/>
      <c r="AJ4037" s="3"/>
    </row>
    <row r="4038" spans="1:36" hidden="1" x14ac:dyDescent="0.2">
      <c r="A4038" s="1" t="str">
        <f t="shared" si="63"/>
        <v>North East DerbyshireBlack Caribbean</v>
      </c>
      <c r="B4038" s="3" t="s">
        <v>199</v>
      </c>
      <c r="C4038" s="3" t="s">
        <v>200</v>
      </c>
      <c r="D4038" s="3" t="s">
        <v>716</v>
      </c>
      <c r="E4038" s="5">
        <v>65</v>
      </c>
      <c r="F4038" s="5">
        <v>0</v>
      </c>
      <c r="G4038" s="5">
        <v>0</v>
      </c>
      <c r="H4038" s="5">
        <v>3</v>
      </c>
      <c r="I4038" s="5">
        <v>0</v>
      </c>
      <c r="J4038" s="5">
        <v>7</v>
      </c>
      <c r="K4038" s="5">
        <v>0</v>
      </c>
      <c r="L4038" s="5">
        <v>0</v>
      </c>
      <c r="M4038" s="5">
        <v>0</v>
      </c>
      <c r="N4038" s="5">
        <v>0</v>
      </c>
      <c r="O4038" s="6">
        <v>0</v>
      </c>
      <c r="P4038" s="6">
        <v>0</v>
      </c>
      <c r="Q4038" s="6">
        <v>4.615384615384615</v>
      </c>
      <c r="R4038" s="6">
        <v>0</v>
      </c>
      <c r="S4038" s="6">
        <v>10.76923076923077</v>
      </c>
      <c r="T4038" s="6">
        <v>0</v>
      </c>
      <c r="U4038" s="6">
        <v>0</v>
      </c>
      <c r="V4038" s="6">
        <v>0</v>
      </c>
      <c r="W4038" s="6">
        <v>0</v>
      </c>
      <c r="X4038" s="5">
        <v>34</v>
      </c>
      <c r="Y4038" s="5">
        <v>31</v>
      </c>
      <c r="Z4038" s="5">
        <v>1</v>
      </c>
      <c r="AA4038" s="5">
        <v>0</v>
      </c>
      <c r="AB4038" s="5">
        <v>0</v>
      </c>
      <c r="AC4038" s="5">
        <v>0</v>
      </c>
      <c r="AD4038" s="5">
        <v>34</v>
      </c>
      <c r="AE4038" s="5">
        <v>31</v>
      </c>
      <c r="AF4038" s="5">
        <v>1</v>
      </c>
      <c r="AG4038" s="6">
        <v>3.225806451612903</v>
      </c>
      <c r="AH4038" s="6">
        <v>91.17647058823529</v>
      </c>
      <c r="AI4038" s="3"/>
      <c r="AJ4038" s="3"/>
    </row>
    <row r="4039" spans="1:36" hidden="1" x14ac:dyDescent="0.2">
      <c r="A4039" s="1" t="str">
        <f t="shared" si="63"/>
        <v>North East DerbyshireBlack Other</v>
      </c>
      <c r="B4039" s="3" t="s">
        <v>199</v>
      </c>
      <c r="C4039" s="3" t="s">
        <v>200</v>
      </c>
      <c r="D4039" s="3" t="s">
        <v>717</v>
      </c>
      <c r="E4039" s="5">
        <v>15</v>
      </c>
      <c r="F4039" s="5">
        <v>0</v>
      </c>
      <c r="G4039" s="5">
        <v>0</v>
      </c>
      <c r="H4039" s="5">
        <v>1</v>
      </c>
      <c r="I4039" s="5">
        <v>0</v>
      </c>
      <c r="J4039" s="5">
        <v>1</v>
      </c>
      <c r="K4039" s="5">
        <v>0</v>
      </c>
      <c r="L4039" s="5">
        <v>0</v>
      </c>
      <c r="M4039" s="5">
        <v>0</v>
      </c>
      <c r="N4039" s="5">
        <v>0</v>
      </c>
      <c r="O4039" s="6">
        <v>0</v>
      </c>
      <c r="P4039" s="6">
        <v>0</v>
      </c>
      <c r="Q4039" s="6">
        <v>6.666666666666667</v>
      </c>
      <c r="R4039" s="6">
        <v>0</v>
      </c>
      <c r="S4039" s="6">
        <v>6.666666666666667</v>
      </c>
      <c r="T4039" s="6">
        <v>0</v>
      </c>
      <c r="U4039" s="6">
        <v>0</v>
      </c>
      <c r="V4039" s="6">
        <v>0</v>
      </c>
      <c r="W4039" s="6">
        <v>0</v>
      </c>
      <c r="X4039" s="5">
        <v>5</v>
      </c>
      <c r="Y4039" s="5">
        <v>5</v>
      </c>
      <c r="Z4039" s="5">
        <v>0</v>
      </c>
      <c r="AA4039" s="5">
        <v>0</v>
      </c>
      <c r="AB4039" s="5">
        <v>0</v>
      </c>
      <c r="AC4039" s="5">
        <v>0</v>
      </c>
      <c r="AD4039" s="5">
        <v>5</v>
      </c>
      <c r="AE4039" s="5">
        <v>5</v>
      </c>
      <c r="AF4039" s="5">
        <v>0</v>
      </c>
      <c r="AG4039" s="6">
        <v>0</v>
      </c>
      <c r="AH4039" s="6">
        <v>100</v>
      </c>
      <c r="AI4039" s="3"/>
      <c r="AJ4039" s="3"/>
    </row>
    <row r="4040" spans="1:36" hidden="1" x14ac:dyDescent="0.2">
      <c r="A4040" s="1" t="str">
        <f t="shared" si="63"/>
        <v>North East DerbyshireArab</v>
      </c>
      <c r="B4040" s="3" t="s">
        <v>199</v>
      </c>
      <c r="C4040" s="3" t="s">
        <v>200</v>
      </c>
      <c r="D4040" s="3" t="s">
        <v>699</v>
      </c>
      <c r="E4040" s="5">
        <v>40</v>
      </c>
      <c r="F4040" s="5">
        <v>0</v>
      </c>
      <c r="G4040" s="5">
        <v>0</v>
      </c>
      <c r="H4040" s="5">
        <v>1</v>
      </c>
      <c r="I4040" s="5">
        <v>0</v>
      </c>
      <c r="J4040" s="5">
        <v>1</v>
      </c>
      <c r="K4040" s="5">
        <v>0</v>
      </c>
      <c r="L4040" s="5">
        <v>0</v>
      </c>
      <c r="M4040" s="5">
        <v>0</v>
      </c>
      <c r="N4040" s="5">
        <v>0</v>
      </c>
      <c r="O4040" s="6">
        <v>0</v>
      </c>
      <c r="P4040" s="6">
        <v>0</v>
      </c>
      <c r="Q4040" s="6">
        <v>2.5</v>
      </c>
      <c r="R4040" s="6">
        <v>0</v>
      </c>
      <c r="S4040" s="6">
        <v>2.5</v>
      </c>
      <c r="T4040" s="6">
        <v>0</v>
      </c>
      <c r="U4040" s="6">
        <v>0</v>
      </c>
      <c r="V4040" s="6">
        <v>0</v>
      </c>
      <c r="W4040" s="6">
        <v>0</v>
      </c>
      <c r="X4040" s="5">
        <v>24</v>
      </c>
      <c r="Y4040" s="5">
        <v>23</v>
      </c>
      <c r="Z4040" s="5">
        <v>4</v>
      </c>
      <c r="AA4040" s="5">
        <v>0</v>
      </c>
      <c r="AB4040" s="5">
        <v>0</v>
      </c>
      <c r="AC4040" s="5">
        <v>0</v>
      </c>
      <c r="AD4040" s="5">
        <v>24</v>
      </c>
      <c r="AE4040" s="5">
        <v>23</v>
      </c>
      <c r="AF4040" s="5">
        <v>4</v>
      </c>
      <c r="AG4040" s="6">
        <v>17.391304347826086</v>
      </c>
      <c r="AH4040" s="6">
        <v>95.833333333333329</v>
      </c>
      <c r="AI4040" s="3"/>
      <c r="AJ4040" s="3"/>
    </row>
    <row r="4041" spans="1:36" hidden="1" x14ac:dyDescent="0.2">
      <c r="A4041" s="1" t="str">
        <f t="shared" si="63"/>
        <v>North East DerbyshireOther</v>
      </c>
      <c r="B4041" s="3" t="s">
        <v>199</v>
      </c>
      <c r="C4041" s="3" t="s">
        <v>200</v>
      </c>
      <c r="D4041" s="3" t="s">
        <v>718</v>
      </c>
      <c r="E4041" s="5">
        <v>82</v>
      </c>
      <c r="F4041" s="5">
        <v>0</v>
      </c>
      <c r="G4041" s="5">
        <v>0</v>
      </c>
      <c r="H4041" s="5">
        <v>1</v>
      </c>
      <c r="I4041" s="5">
        <v>0</v>
      </c>
      <c r="J4041" s="5">
        <v>6</v>
      </c>
      <c r="K4041" s="5">
        <v>0</v>
      </c>
      <c r="L4041" s="5">
        <v>0</v>
      </c>
      <c r="M4041" s="5">
        <v>0</v>
      </c>
      <c r="N4041" s="5">
        <v>0</v>
      </c>
      <c r="O4041" s="6">
        <v>0</v>
      </c>
      <c r="P4041" s="6">
        <v>0</v>
      </c>
      <c r="Q4041" s="6">
        <v>1.2195121951219512</v>
      </c>
      <c r="R4041" s="6">
        <v>0</v>
      </c>
      <c r="S4041" s="6">
        <v>7.3170731707317076</v>
      </c>
      <c r="T4041" s="6">
        <v>0</v>
      </c>
      <c r="U4041" s="6">
        <v>0</v>
      </c>
      <c r="V4041" s="6">
        <v>0</v>
      </c>
      <c r="W4041" s="6">
        <v>0</v>
      </c>
      <c r="X4041" s="5">
        <v>34</v>
      </c>
      <c r="Y4041" s="5">
        <v>33</v>
      </c>
      <c r="Z4041" s="5">
        <v>4</v>
      </c>
      <c r="AA4041" s="5">
        <v>0</v>
      </c>
      <c r="AB4041" s="5">
        <v>0</v>
      </c>
      <c r="AC4041" s="5">
        <v>0</v>
      </c>
      <c r="AD4041" s="5">
        <v>34</v>
      </c>
      <c r="AE4041" s="5">
        <v>33</v>
      </c>
      <c r="AF4041" s="5">
        <v>4</v>
      </c>
      <c r="AG4041" s="6">
        <v>12.121212121212121</v>
      </c>
      <c r="AH4041" s="6">
        <v>97.058823529411768</v>
      </c>
      <c r="AI4041" s="3"/>
      <c r="AJ4041" s="3"/>
    </row>
    <row r="4042" spans="1:36" x14ac:dyDescent="0.2">
      <c r="A4042" s="1" t="str">
        <f t="shared" si="63"/>
        <v>North East LincolnshireAll people</v>
      </c>
      <c r="B4042" s="3" t="s">
        <v>69</v>
      </c>
      <c r="C4042" s="3" t="s">
        <v>70</v>
      </c>
      <c r="D4042" s="3" t="s">
        <v>700</v>
      </c>
      <c r="E4042" s="5">
        <v>159616</v>
      </c>
      <c r="F4042" s="5">
        <v>40128</v>
      </c>
      <c r="G4042" s="5">
        <v>29628</v>
      </c>
      <c r="H4042" s="5">
        <v>31246</v>
      </c>
      <c r="I4042" s="5">
        <v>23549</v>
      </c>
      <c r="J4042" s="5">
        <v>42328</v>
      </c>
      <c r="K4042" s="5">
        <v>1086</v>
      </c>
      <c r="L4042" s="5">
        <v>58335</v>
      </c>
      <c r="M4042" s="5">
        <v>38783</v>
      </c>
      <c r="N4042" s="5">
        <v>20768</v>
      </c>
      <c r="O4042" s="6">
        <v>25.140336808340017</v>
      </c>
      <c r="P4042" s="6">
        <v>18.562048917401764</v>
      </c>
      <c r="Q4042" s="6">
        <v>19.575731756214918</v>
      </c>
      <c r="R4042" s="6">
        <v>14.753533480352846</v>
      </c>
      <c r="S4042" s="6">
        <v>26.518644747393743</v>
      </c>
      <c r="T4042" s="6">
        <v>0.68038291900561343</v>
      </c>
      <c r="U4042" s="6">
        <v>36.547088011226947</v>
      </c>
      <c r="V4042" s="6">
        <v>24.297689454691259</v>
      </c>
      <c r="W4042" s="6">
        <v>13.011226944667202</v>
      </c>
      <c r="X4042" s="5">
        <v>50723</v>
      </c>
      <c r="Y4042" s="5">
        <v>43395</v>
      </c>
      <c r="Z4042" s="5">
        <v>3874</v>
      </c>
      <c r="AA4042" s="5">
        <v>13797</v>
      </c>
      <c r="AB4042" s="5">
        <v>10701</v>
      </c>
      <c r="AC4042" s="5">
        <v>1833</v>
      </c>
      <c r="AD4042" s="5">
        <v>36926</v>
      </c>
      <c r="AE4042" s="5">
        <v>32694</v>
      </c>
      <c r="AF4042" s="5">
        <v>2041</v>
      </c>
      <c r="AG4042" s="6">
        <v>6.2427356701535448</v>
      </c>
      <c r="AH4042" s="6">
        <v>88.539240643449062</v>
      </c>
      <c r="AI4042" s="3">
        <v>17.129240257919822</v>
      </c>
      <c r="AJ4042" s="3">
        <v>77.560339204174824</v>
      </c>
    </row>
    <row r="4043" spans="1:36" hidden="1" x14ac:dyDescent="0.2">
      <c r="A4043" s="1" t="str">
        <f t="shared" si="63"/>
        <v>North East LincolnshireWhite British</v>
      </c>
      <c r="B4043" s="3" t="s">
        <v>69</v>
      </c>
      <c r="C4043" s="3" t="s">
        <v>70</v>
      </c>
      <c r="D4043" s="3" t="s">
        <v>701</v>
      </c>
      <c r="E4043" s="5">
        <v>152240</v>
      </c>
      <c r="F4043" s="5">
        <v>37505</v>
      </c>
      <c r="G4043" s="5">
        <v>27805</v>
      </c>
      <c r="H4043" s="5">
        <v>29415</v>
      </c>
      <c r="I4043" s="5">
        <v>22103</v>
      </c>
      <c r="J4043" s="5">
        <v>39854</v>
      </c>
      <c r="K4043" s="5">
        <v>1041</v>
      </c>
      <c r="L4043" s="5">
        <v>54783</v>
      </c>
      <c r="M4043" s="5">
        <v>36150</v>
      </c>
      <c r="N4043" s="5">
        <v>19502</v>
      </c>
      <c r="O4043" s="6">
        <v>24.635444035733052</v>
      </c>
      <c r="P4043" s="6">
        <v>18.263925380977405</v>
      </c>
      <c r="Q4043" s="6">
        <v>19.321466106148186</v>
      </c>
      <c r="R4043" s="6">
        <v>14.518523384130321</v>
      </c>
      <c r="S4043" s="6">
        <v>26.178402522333158</v>
      </c>
      <c r="T4043" s="6">
        <v>0.68378875459800315</v>
      </c>
      <c r="U4043" s="6">
        <v>35.984629532317392</v>
      </c>
      <c r="V4043" s="6">
        <v>23.745401996847082</v>
      </c>
      <c r="W4043" s="6">
        <v>12.810036784025224</v>
      </c>
      <c r="X4043" s="5">
        <v>47641</v>
      </c>
      <c r="Y4043" s="5">
        <v>40743</v>
      </c>
      <c r="Z4043" s="5">
        <v>3665</v>
      </c>
      <c r="AA4043" s="5">
        <v>12625</v>
      </c>
      <c r="AB4043" s="5">
        <v>9693</v>
      </c>
      <c r="AC4043" s="5">
        <v>1738</v>
      </c>
      <c r="AD4043" s="5">
        <v>35016</v>
      </c>
      <c r="AE4043" s="5">
        <v>31050</v>
      </c>
      <c r="AF4043" s="5">
        <v>1927</v>
      </c>
      <c r="AG4043" s="6">
        <v>6.2061191626409018</v>
      </c>
      <c r="AH4043" s="6">
        <v>88.673749143248799</v>
      </c>
      <c r="AI4043" s="3">
        <v>17.930465284225729</v>
      </c>
      <c r="AJ4043" s="3">
        <v>76.77623762376237</v>
      </c>
    </row>
    <row r="4044" spans="1:36" hidden="1" x14ac:dyDescent="0.2">
      <c r="A4044" s="1" t="str">
        <f t="shared" si="63"/>
        <v>North East LincolnshireMinorities - all other than White British</v>
      </c>
      <c r="B4044" s="3" t="s">
        <v>69</v>
      </c>
      <c r="C4044" s="3" t="s">
        <v>70</v>
      </c>
      <c r="D4044" s="3" t="s">
        <v>702</v>
      </c>
      <c r="E4044" s="5">
        <v>7376</v>
      </c>
      <c r="F4044" s="5">
        <v>2623</v>
      </c>
      <c r="G4044" s="5">
        <v>1823</v>
      </c>
      <c r="H4044" s="5">
        <v>1831</v>
      </c>
      <c r="I4044" s="5">
        <v>1446</v>
      </c>
      <c r="J4044" s="5">
        <v>2474</v>
      </c>
      <c r="K4044" s="5">
        <v>45</v>
      </c>
      <c r="L4044" s="5">
        <v>3552</v>
      </c>
      <c r="M4044" s="5">
        <v>2633</v>
      </c>
      <c r="N4044" s="5">
        <v>1266</v>
      </c>
      <c r="O4044" s="6">
        <v>35.561279826464208</v>
      </c>
      <c r="P4044" s="6">
        <v>24.715292841648591</v>
      </c>
      <c r="Q4044" s="6">
        <v>24.823752711496745</v>
      </c>
      <c r="R4044" s="6">
        <v>19.604121475054232</v>
      </c>
      <c r="S4044" s="6">
        <v>33.541214750542302</v>
      </c>
      <c r="T4044" s="6">
        <v>0.61008676789587857</v>
      </c>
      <c r="U4044" s="6">
        <v>48.156182212581342</v>
      </c>
      <c r="V4044" s="6">
        <v>35.696854663774403</v>
      </c>
      <c r="W4044" s="6">
        <v>17.163774403470715</v>
      </c>
      <c r="X4044" s="5">
        <v>3082</v>
      </c>
      <c r="Y4044" s="5">
        <v>2652</v>
      </c>
      <c r="Z4044" s="5">
        <v>209</v>
      </c>
      <c r="AA4044" s="5">
        <v>1172</v>
      </c>
      <c r="AB4044" s="5">
        <v>1008</v>
      </c>
      <c r="AC4044" s="5">
        <v>95</v>
      </c>
      <c r="AD4044" s="5">
        <v>1910</v>
      </c>
      <c r="AE4044" s="5">
        <v>1644</v>
      </c>
      <c r="AF4044" s="5">
        <v>114</v>
      </c>
      <c r="AG4044" s="6">
        <v>6.9343065693430654</v>
      </c>
      <c r="AH4044" s="6">
        <v>86.073298429319365</v>
      </c>
      <c r="AI4044" s="3">
        <v>9.424603174603174</v>
      </c>
      <c r="AJ4044" s="3">
        <v>86.00682593856655</v>
      </c>
    </row>
    <row r="4045" spans="1:36" hidden="1" x14ac:dyDescent="0.2">
      <c r="A4045" s="1" t="str">
        <f t="shared" si="63"/>
        <v>North East LincolnshireWhite Irish</v>
      </c>
      <c r="B4045" s="3" t="s">
        <v>69</v>
      </c>
      <c r="C4045" s="3" t="s">
        <v>70</v>
      </c>
      <c r="D4045" s="3" t="s">
        <v>703</v>
      </c>
      <c r="E4045" s="5">
        <v>414</v>
      </c>
      <c r="F4045" s="5">
        <v>115</v>
      </c>
      <c r="G4045" s="5">
        <v>94</v>
      </c>
      <c r="H4045" s="5">
        <v>108</v>
      </c>
      <c r="I4045" s="5">
        <v>78</v>
      </c>
      <c r="J4045" s="5">
        <v>123</v>
      </c>
      <c r="K4045" s="5">
        <v>3</v>
      </c>
      <c r="L4045" s="5">
        <v>165</v>
      </c>
      <c r="M4045" s="5">
        <v>100</v>
      </c>
      <c r="N4045" s="5">
        <v>73</v>
      </c>
      <c r="O4045" s="6">
        <v>27.777777777777779</v>
      </c>
      <c r="P4045" s="6">
        <v>22.705314009661837</v>
      </c>
      <c r="Q4045" s="6">
        <v>26.086956521739129</v>
      </c>
      <c r="R4045" s="6">
        <v>18.840579710144926</v>
      </c>
      <c r="S4045" s="6">
        <v>29.710144927536231</v>
      </c>
      <c r="T4045" s="6">
        <v>0.72463768115942029</v>
      </c>
      <c r="U4045" s="6">
        <v>39.855072463768117</v>
      </c>
      <c r="V4045" s="6">
        <v>24.154589371980677</v>
      </c>
      <c r="W4045" s="6">
        <v>17.632850241545892</v>
      </c>
      <c r="X4045" s="5">
        <v>100</v>
      </c>
      <c r="Y4045" s="5">
        <v>83</v>
      </c>
      <c r="Z4045" s="5">
        <v>4</v>
      </c>
      <c r="AA4045" s="5">
        <v>29</v>
      </c>
      <c r="AB4045" s="5">
        <v>23</v>
      </c>
      <c r="AC4045" s="5">
        <v>1</v>
      </c>
      <c r="AD4045" s="5">
        <v>71</v>
      </c>
      <c r="AE4045" s="5">
        <v>60</v>
      </c>
      <c r="AF4045" s="5">
        <v>3</v>
      </c>
      <c r="AG4045" s="6">
        <v>5</v>
      </c>
      <c r="AH4045" s="6">
        <v>84.507042253521121</v>
      </c>
      <c r="AI4045" s="3">
        <v>4.3478260869565215</v>
      </c>
      <c r="AJ4045" s="3">
        <v>79.310344827586206</v>
      </c>
    </row>
    <row r="4046" spans="1:36" hidden="1" x14ac:dyDescent="0.2">
      <c r="A4046" s="1" t="str">
        <f t="shared" si="63"/>
        <v>North East LincolnshireWhite Gyspy or Irish Traveller</v>
      </c>
      <c r="B4046" s="3" t="s">
        <v>69</v>
      </c>
      <c r="C4046" s="3" t="s">
        <v>70</v>
      </c>
      <c r="D4046" s="3" t="s">
        <v>704</v>
      </c>
      <c r="E4046" s="5">
        <v>26</v>
      </c>
      <c r="F4046" s="5">
        <v>9</v>
      </c>
      <c r="G4046" s="5">
        <v>8</v>
      </c>
      <c r="H4046" s="5">
        <v>9</v>
      </c>
      <c r="I4046" s="5">
        <v>6</v>
      </c>
      <c r="J4046" s="5">
        <v>9</v>
      </c>
      <c r="K4046" s="5">
        <v>0</v>
      </c>
      <c r="L4046" s="5">
        <v>11</v>
      </c>
      <c r="M4046" s="5">
        <v>8</v>
      </c>
      <c r="N4046" s="5">
        <v>7</v>
      </c>
      <c r="O4046" s="6">
        <v>34.615384615384613</v>
      </c>
      <c r="P4046" s="6">
        <v>30.76923076923077</v>
      </c>
      <c r="Q4046" s="6">
        <v>34.615384615384613</v>
      </c>
      <c r="R4046" s="6">
        <v>23.076923076923077</v>
      </c>
      <c r="S4046" s="6">
        <v>34.615384615384613</v>
      </c>
      <c r="T4046" s="6">
        <v>0</v>
      </c>
      <c r="U4046" s="6">
        <v>42.307692307692307</v>
      </c>
      <c r="V4046" s="6">
        <v>30.76923076923077</v>
      </c>
      <c r="W4046" s="6">
        <v>26.923076923076923</v>
      </c>
      <c r="X4046" s="5">
        <v>10</v>
      </c>
      <c r="Y4046" s="5">
        <v>8</v>
      </c>
      <c r="Z4046" s="5">
        <v>0</v>
      </c>
      <c r="AA4046" s="5">
        <v>7</v>
      </c>
      <c r="AB4046" s="5">
        <v>5</v>
      </c>
      <c r="AC4046" s="5">
        <v>0</v>
      </c>
      <c r="AD4046" s="5">
        <v>3</v>
      </c>
      <c r="AE4046" s="5">
        <v>3</v>
      </c>
      <c r="AF4046" s="5">
        <v>0</v>
      </c>
      <c r="AG4046" s="6">
        <v>0</v>
      </c>
      <c r="AH4046" s="6">
        <v>100</v>
      </c>
      <c r="AI4046" s="3">
        <v>0</v>
      </c>
      <c r="AJ4046" s="3">
        <v>71.428571428571431</v>
      </c>
    </row>
    <row r="4047" spans="1:36" hidden="1" x14ac:dyDescent="0.2">
      <c r="A4047" s="1" t="str">
        <f t="shared" si="63"/>
        <v>North East LincolnshireWhite Other</v>
      </c>
      <c r="B4047" s="3" t="s">
        <v>69</v>
      </c>
      <c r="C4047" s="3" t="s">
        <v>70</v>
      </c>
      <c r="D4047" s="3" t="s">
        <v>705</v>
      </c>
      <c r="E4047" s="5">
        <v>2741</v>
      </c>
      <c r="F4047" s="5">
        <v>1255</v>
      </c>
      <c r="G4047" s="5">
        <v>898</v>
      </c>
      <c r="H4047" s="5">
        <v>829</v>
      </c>
      <c r="I4047" s="5">
        <v>647</v>
      </c>
      <c r="J4047" s="5">
        <v>1193</v>
      </c>
      <c r="K4047" s="5">
        <v>8</v>
      </c>
      <c r="L4047" s="5">
        <v>1620</v>
      </c>
      <c r="M4047" s="5">
        <v>1283</v>
      </c>
      <c r="N4047" s="5">
        <v>619</v>
      </c>
      <c r="O4047" s="6">
        <v>45.78620941262313</v>
      </c>
      <c r="P4047" s="6">
        <v>32.761765778912803</v>
      </c>
      <c r="Q4047" s="6">
        <v>30.244436337103249</v>
      </c>
      <c r="R4047" s="6">
        <v>23.60452389638818</v>
      </c>
      <c r="S4047" s="6">
        <v>43.524261218533383</v>
      </c>
      <c r="T4047" s="6">
        <v>0.29186428310835461</v>
      </c>
      <c r="U4047" s="6">
        <v>59.10251732944181</v>
      </c>
      <c r="V4047" s="6">
        <v>46.807734403502373</v>
      </c>
      <c r="W4047" s="6">
        <v>22.582998905508937</v>
      </c>
      <c r="X4047" s="5">
        <v>1393</v>
      </c>
      <c r="Y4047" s="5">
        <v>1271</v>
      </c>
      <c r="Z4047" s="5">
        <v>77</v>
      </c>
      <c r="AA4047" s="5">
        <v>659</v>
      </c>
      <c r="AB4047" s="5">
        <v>597</v>
      </c>
      <c r="AC4047" s="5">
        <v>37</v>
      </c>
      <c r="AD4047" s="5">
        <v>734</v>
      </c>
      <c r="AE4047" s="5">
        <v>674</v>
      </c>
      <c r="AF4047" s="5">
        <v>40</v>
      </c>
      <c r="AG4047" s="6">
        <v>5.9347181008902075</v>
      </c>
      <c r="AH4047" s="6">
        <v>91.825613079019078</v>
      </c>
      <c r="AI4047" s="3">
        <v>6.1976549413735347</v>
      </c>
      <c r="AJ4047" s="3">
        <v>90.591805766312589</v>
      </c>
    </row>
    <row r="4048" spans="1:36" hidden="1" x14ac:dyDescent="0.2">
      <c r="A4048" s="1" t="str">
        <f t="shared" si="63"/>
        <v>North East LincolnshireMixed White and Black Caribbean</v>
      </c>
      <c r="B4048" s="3" t="s">
        <v>69</v>
      </c>
      <c r="C4048" s="3" t="s">
        <v>70</v>
      </c>
      <c r="D4048" s="3" t="s">
        <v>706</v>
      </c>
      <c r="E4048" s="5">
        <v>381</v>
      </c>
      <c r="F4048" s="5">
        <v>147</v>
      </c>
      <c r="G4048" s="5">
        <v>99</v>
      </c>
      <c r="H4048" s="5">
        <v>90</v>
      </c>
      <c r="I4048" s="5">
        <v>74</v>
      </c>
      <c r="J4048" s="5">
        <v>144</v>
      </c>
      <c r="K4048" s="5">
        <v>1</v>
      </c>
      <c r="L4048" s="5">
        <v>196</v>
      </c>
      <c r="M4048" s="5">
        <v>140</v>
      </c>
      <c r="N4048" s="5">
        <v>66</v>
      </c>
      <c r="O4048" s="6">
        <v>38.582677165354333</v>
      </c>
      <c r="P4048" s="6">
        <v>25.984251968503937</v>
      </c>
      <c r="Q4048" s="6">
        <v>23.622047244094489</v>
      </c>
      <c r="R4048" s="6">
        <v>19.42257217847769</v>
      </c>
      <c r="S4048" s="6">
        <v>37.795275590551178</v>
      </c>
      <c r="T4048" s="6">
        <v>0.26246719160104987</v>
      </c>
      <c r="U4048" s="6">
        <v>51.443569553805773</v>
      </c>
      <c r="V4048" s="6">
        <v>36.745406824146983</v>
      </c>
      <c r="W4048" s="6">
        <v>17.322834645669293</v>
      </c>
      <c r="X4048" s="5">
        <v>102</v>
      </c>
      <c r="Y4048" s="5">
        <v>80</v>
      </c>
      <c r="Z4048" s="5">
        <v>22</v>
      </c>
      <c r="AA4048" s="5">
        <v>37</v>
      </c>
      <c r="AB4048" s="5">
        <v>29</v>
      </c>
      <c r="AC4048" s="5">
        <v>14</v>
      </c>
      <c r="AD4048" s="5">
        <v>65</v>
      </c>
      <c r="AE4048" s="5">
        <v>51</v>
      </c>
      <c r="AF4048" s="5">
        <v>8</v>
      </c>
      <c r="AG4048" s="6">
        <v>15.686274509803921</v>
      </c>
      <c r="AH4048" s="6">
        <v>78.461538461538467</v>
      </c>
      <c r="AI4048" s="3">
        <v>48.275862068965516</v>
      </c>
      <c r="AJ4048" s="3">
        <v>78.378378378378372</v>
      </c>
    </row>
    <row r="4049" spans="1:36" hidden="1" x14ac:dyDescent="0.2">
      <c r="A4049" s="1" t="str">
        <f t="shared" si="63"/>
        <v>North East LincolnshireMixed White and Black African</v>
      </c>
      <c r="B4049" s="3" t="s">
        <v>69</v>
      </c>
      <c r="C4049" s="3" t="s">
        <v>70</v>
      </c>
      <c r="D4049" s="3" t="s">
        <v>707</v>
      </c>
      <c r="E4049" s="5">
        <v>161</v>
      </c>
      <c r="F4049" s="5">
        <v>52</v>
      </c>
      <c r="G4049" s="5">
        <v>35</v>
      </c>
      <c r="H4049" s="5">
        <v>37</v>
      </c>
      <c r="I4049" s="5">
        <v>27</v>
      </c>
      <c r="J4049" s="5">
        <v>63</v>
      </c>
      <c r="K4049" s="5">
        <v>1</v>
      </c>
      <c r="L4049" s="5">
        <v>72</v>
      </c>
      <c r="M4049" s="5">
        <v>52</v>
      </c>
      <c r="N4049" s="5">
        <v>19</v>
      </c>
      <c r="O4049" s="6">
        <v>32.298136645962735</v>
      </c>
      <c r="P4049" s="6">
        <v>21.739130434782609</v>
      </c>
      <c r="Q4049" s="6">
        <v>22.981366459627328</v>
      </c>
      <c r="R4049" s="6">
        <v>16.770186335403725</v>
      </c>
      <c r="S4049" s="6">
        <v>39.130434782608695</v>
      </c>
      <c r="T4049" s="6">
        <v>0.6211180124223602</v>
      </c>
      <c r="U4049" s="6">
        <v>44.720496894409941</v>
      </c>
      <c r="V4049" s="6">
        <v>32.298136645962735</v>
      </c>
      <c r="W4049" s="6">
        <v>11.801242236024844</v>
      </c>
      <c r="X4049" s="5">
        <v>26</v>
      </c>
      <c r="Y4049" s="5">
        <v>23</v>
      </c>
      <c r="Z4049" s="5">
        <v>2</v>
      </c>
      <c r="AA4049" s="5">
        <v>12</v>
      </c>
      <c r="AB4049" s="5">
        <v>11</v>
      </c>
      <c r="AC4049" s="5">
        <v>1</v>
      </c>
      <c r="AD4049" s="5">
        <v>14</v>
      </c>
      <c r="AE4049" s="5">
        <v>12</v>
      </c>
      <c r="AF4049" s="5">
        <v>1</v>
      </c>
      <c r="AG4049" s="6">
        <v>8.3333333333333339</v>
      </c>
      <c r="AH4049" s="6">
        <v>85.714285714285708</v>
      </c>
      <c r="AI4049" s="3">
        <v>9.0909090909090917</v>
      </c>
      <c r="AJ4049" s="3">
        <v>91.666666666666671</v>
      </c>
    </row>
    <row r="4050" spans="1:36" hidden="1" x14ac:dyDescent="0.2">
      <c r="A4050" s="1" t="str">
        <f t="shared" si="63"/>
        <v>North East LincolnshireMixed White and Asian</v>
      </c>
      <c r="B4050" s="3" t="s">
        <v>69</v>
      </c>
      <c r="C4050" s="3" t="s">
        <v>70</v>
      </c>
      <c r="D4050" s="3" t="s">
        <v>708</v>
      </c>
      <c r="E4050" s="5">
        <v>369</v>
      </c>
      <c r="F4050" s="5">
        <v>105</v>
      </c>
      <c r="G4050" s="5">
        <v>67</v>
      </c>
      <c r="H4050" s="5">
        <v>71</v>
      </c>
      <c r="I4050" s="5">
        <v>57</v>
      </c>
      <c r="J4050" s="5">
        <v>104</v>
      </c>
      <c r="K4050" s="5">
        <v>5</v>
      </c>
      <c r="L4050" s="5">
        <v>152</v>
      </c>
      <c r="M4050" s="5">
        <v>106</v>
      </c>
      <c r="N4050" s="5">
        <v>47</v>
      </c>
      <c r="O4050" s="6">
        <v>28.45528455284553</v>
      </c>
      <c r="P4050" s="6">
        <v>18.15718157181572</v>
      </c>
      <c r="Q4050" s="6">
        <v>19.241192411924118</v>
      </c>
      <c r="R4050" s="6">
        <v>15.447154471544716</v>
      </c>
      <c r="S4050" s="6">
        <v>28.184281842818429</v>
      </c>
      <c r="T4050" s="6">
        <v>1.3550135501355014</v>
      </c>
      <c r="U4050" s="6">
        <v>41.192411924119241</v>
      </c>
      <c r="V4050" s="6">
        <v>28.726287262872628</v>
      </c>
      <c r="W4050" s="6">
        <v>12.737127371273713</v>
      </c>
      <c r="X4050" s="5">
        <v>79</v>
      </c>
      <c r="Y4050" s="5">
        <v>64</v>
      </c>
      <c r="Z4050" s="5">
        <v>5</v>
      </c>
      <c r="AA4050" s="5">
        <v>30</v>
      </c>
      <c r="AB4050" s="5">
        <v>23</v>
      </c>
      <c r="AC4050" s="5">
        <v>1</v>
      </c>
      <c r="AD4050" s="5">
        <v>49</v>
      </c>
      <c r="AE4050" s="5">
        <v>41</v>
      </c>
      <c r="AF4050" s="5">
        <v>4</v>
      </c>
      <c r="AG4050" s="6">
        <v>9.7560975609756095</v>
      </c>
      <c r="AH4050" s="6">
        <v>83.673469387755105</v>
      </c>
      <c r="AI4050" s="3">
        <v>4.3478260869565215</v>
      </c>
      <c r="AJ4050" s="3">
        <v>76.666666666666671</v>
      </c>
    </row>
    <row r="4051" spans="1:36" hidden="1" x14ac:dyDescent="0.2">
      <c r="A4051" s="1" t="str">
        <f t="shared" si="63"/>
        <v>North East LincolnshireMixed Other</v>
      </c>
      <c r="B4051" s="3" t="s">
        <v>69</v>
      </c>
      <c r="C4051" s="3" t="s">
        <v>70</v>
      </c>
      <c r="D4051" s="3" t="s">
        <v>709</v>
      </c>
      <c r="E4051" s="5">
        <v>275</v>
      </c>
      <c r="F4051" s="5">
        <v>92</v>
      </c>
      <c r="G4051" s="5">
        <v>81</v>
      </c>
      <c r="H4051" s="5">
        <v>76</v>
      </c>
      <c r="I4051" s="5">
        <v>59</v>
      </c>
      <c r="J4051" s="5">
        <v>99</v>
      </c>
      <c r="K4051" s="5">
        <v>0</v>
      </c>
      <c r="L4051" s="5">
        <v>123</v>
      </c>
      <c r="M4051" s="5">
        <v>72</v>
      </c>
      <c r="N4051" s="5">
        <v>53</v>
      </c>
      <c r="O4051" s="6">
        <v>33.454545454545453</v>
      </c>
      <c r="P4051" s="6">
        <v>29.454545454545453</v>
      </c>
      <c r="Q4051" s="6">
        <v>27.636363636363637</v>
      </c>
      <c r="R4051" s="6">
        <v>21.454545454545453</v>
      </c>
      <c r="S4051" s="6">
        <v>36</v>
      </c>
      <c r="T4051" s="6">
        <v>0</v>
      </c>
      <c r="U4051" s="6">
        <v>44.727272727272727</v>
      </c>
      <c r="V4051" s="6">
        <v>26.181818181818183</v>
      </c>
      <c r="W4051" s="6">
        <v>19.272727272727273</v>
      </c>
      <c r="X4051" s="5">
        <v>81</v>
      </c>
      <c r="Y4051" s="5">
        <v>69</v>
      </c>
      <c r="Z4051" s="5">
        <v>6</v>
      </c>
      <c r="AA4051" s="5">
        <v>32</v>
      </c>
      <c r="AB4051" s="5">
        <v>25</v>
      </c>
      <c r="AC4051" s="5">
        <v>3</v>
      </c>
      <c r="AD4051" s="5">
        <v>49</v>
      </c>
      <c r="AE4051" s="5">
        <v>44</v>
      </c>
      <c r="AF4051" s="5">
        <v>3</v>
      </c>
      <c r="AG4051" s="6">
        <v>6.8181818181818183</v>
      </c>
      <c r="AH4051" s="6">
        <v>89.795918367346943</v>
      </c>
      <c r="AI4051" s="3">
        <v>12</v>
      </c>
      <c r="AJ4051" s="3">
        <v>78.125</v>
      </c>
    </row>
    <row r="4052" spans="1:36" hidden="1" x14ac:dyDescent="0.2">
      <c r="A4052" s="1" t="str">
        <f t="shared" si="63"/>
        <v>North East LincolnshireIndian</v>
      </c>
      <c r="B4052" s="3" t="s">
        <v>69</v>
      </c>
      <c r="C4052" s="3" t="s">
        <v>70</v>
      </c>
      <c r="D4052" s="3" t="s">
        <v>710</v>
      </c>
      <c r="E4052" s="5">
        <v>513</v>
      </c>
      <c r="F4052" s="5">
        <v>66</v>
      </c>
      <c r="G4052" s="5">
        <v>36</v>
      </c>
      <c r="H4052" s="5">
        <v>53</v>
      </c>
      <c r="I4052" s="5">
        <v>32</v>
      </c>
      <c r="J4052" s="5">
        <v>61</v>
      </c>
      <c r="K4052" s="5">
        <v>7</v>
      </c>
      <c r="L4052" s="5">
        <v>142</v>
      </c>
      <c r="M4052" s="5">
        <v>87</v>
      </c>
      <c r="N4052" s="5">
        <v>34</v>
      </c>
      <c r="O4052" s="6">
        <v>12.865497076023392</v>
      </c>
      <c r="P4052" s="6">
        <v>7.0175438596491224</v>
      </c>
      <c r="Q4052" s="6">
        <v>10.331384015594542</v>
      </c>
      <c r="R4052" s="6">
        <v>6.2378167641325533</v>
      </c>
      <c r="S4052" s="6">
        <v>11.890838206627681</v>
      </c>
      <c r="T4052" s="6">
        <v>1.364522417153996</v>
      </c>
      <c r="U4052" s="6">
        <v>27.680311890838208</v>
      </c>
      <c r="V4052" s="6">
        <v>16.959064327485379</v>
      </c>
      <c r="W4052" s="6">
        <v>6.6276803118908383</v>
      </c>
      <c r="X4052" s="5">
        <v>217</v>
      </c>
      <c r="Y4052" s="5">
        <v>191</v>
      </c>
      <c r="Z4052" s="5">
        <v>10</v>
      </c>
      <c r="AA4052" s="5">
        <v>29</v>
      </c>
      <c r="AB4052" s="5">
        <v>26</v>
      </c>
      <c r="AC4052" s="5">
        <v>0</v>
      </c>
      <c r="AD4052" s="5">
        <v>188</v>
      </c>
      <c r="AE4052" s="5">
        <v>165</v>
      </c>
      <c r="AF4052" s="5">
        <v>10</v>
      </c>
      <c r="AG4052" s="6">
        <v>6.0606060606060606</v>
      </c>
      <c r="AH4052" s="6">
        <v>87.765957446808514</v>
      </c>
      <c r="AI4052" s="3">
        <v>0</v>
      </c>
      <c r="AJ4052" s="3">
        <v>89.65517241379311</v>
      </c>
    </row>
    <row r="4053" spans="1:36" hidden="1" x14ac:dyDescent="0.2">
      <c r="A4053" s="1" t="str">
        <f t="shared" si="63"/>
        <v>North East LincolnshirePakistani</v>
      </c>
      <c r="B4053" s="3" t="s">
        <v>69</v>
      </c>
      <c r="C4053" s="3" t="s">
        <v>70</v>
      </c>
      <c r="D4053" s="3" t="s">
        <v>711</v>
      </c>
      <c r="E4053" s="5">
        <v>195</v>
      </c>
      <c r="F4053" s="5">
        <v>46</v>
      </c>
      <c r="G4053" s="5">
        <v>24</v>
      </c>
      <c r="H4053" s="5">
        <v>25</v>
      </c>
      <c r="I4053" s="5">
        <v>19</v>
      </c>
      <c r="J4053" s="5">
        <v>35</v>
      </c>
      <c r="K4053" s="5">
        <v>0</v>
      </c>
      <c r="L4053" s="5">
        <v>64</v>
      </c>
      <c r="M4053" s="5">
        <v>47</v>
      </c>
      <c r="N4053" s="5">
        <v>17</v>
      </c>
      <c r="O4053" s="6">
        <v>23.589743589743591</v>
      </c>
      <c r="P4053" s="6">
        <v>12.307692307692308</v>
      </c>
      <c r="Q4053" s="6">
        <v>12.820512820512821</v>
      </c>
      <c r="R4053" s="6">
        <v>9.7435897435897427</v>
      </c>
      <c r="S4053" s="6">
        <v>17.948717948717949</v>
      </c>
      <c r="T4053" s="6">
        <v>0</v>
      </c>
      <c r="U4053" s="6">
        <v>32.820512820512818</v>
      </c>
      <c r="V4053" s="6">
        <v>24.102564102564102</v>
      </c>
      <c r="W4053" s="6">
        <v>8.7179487179487172</v>
      </c>
      <c r="X4053" s="5">
        <v>94</v>
      </c>
      <c r="Y4053" s="5">
        <v>73</v>
      </c>
      <c r="Z4053" s="5">
        <v>1</v>
      </c>
      <c r="AA4053" s="5">
        <v>14</v>
      </c>
      <c r="AB4053" s="5">
        <v>12</v>
      </c>
      <c r="AC4053" s="5">
        <v>1</v>
      </c>
      <c r="AD4053" s="5">
        <v>80</v>
      </c>
      <c r="AE4053" s="5">
        <v>61</v>
      </c>
      <c r="AF4053" s="5">
        <v>0</v>
      </c>
      <c r="AG4053" s="6">
        <v>0</v>
      </c>
      <c r="AH4053" s="6">
        <v>76.25</v>
      </c>
      <c r="AI4053" s="3">
        <v>8.3333333333333339</v>
      </c>
      <c r="AJ4053" s="3">
        <v>85.714285714285708</v>
      </c>
    </row>
    <row r="4054" spans="1:36" hidden="1" x14ac:dyDescent="0.2">
      <c r="A4054" s="1" t="str">
        <f t="shared" si="63"/>
        <v>North East LincolnshireBangladeshi</v>
      </c>
      <c r="B4054" s="3" t="s">
        <v>69</v>
      </c>
      <c r="C4054" s="3" t="s">
        <v>70</v>
      </c>
      <c r="D4054" s="3" t="s">
        <v>712</v>
      </c>
      <c r="E4054" s="5">
        <v>268</v>
      </c>
      <c r="F4054" s="5">
        <v>101</v>
      </c>
      <c r="G4054" s="5">
        <v>35</v>
      </c>
      <c r="H4054" s="5">
        <v>28</v>
      </c>
      <c r="I4054" s="5">
        <v>72</v>
      </c>
      <c r="J4054" s="5">
        <v>40</v>
      </c>
      <c r="K4054" s="5">
        <v>7</v>
      </c>
      <c r="L4054" s="5">
        <v>138</v>
      </c>
      <c r="M4054" s="5">
        <v>138</v>
      </c>
      <c r="N4054" s="5">
        <v>22</v>
      </c>
      <c r="O4054" s="6">
        <v>37.686567164179102</v>
      </c>
      <c r="P4054" s="6">
        <v>13.059701492537313</v>
      </c>
      <c r="Q4054" s="6">
        <v>10.447761194029852</v>
      </c>
      <c r="R4054" s="6">
        <v>26.865671641791046</v>
      </c>
      <c r="S4054" s="6">
        <v>14.925373134328359</v>
      </c>
      <c r="T4054" s="6">
        <v>2.6119402985074629</v>
      </c>
      <c r="U4054" s="6">
        <v>51.492537313432834</v>
      </c>
      <c r="V4054" s="6">
        <v>51.492537313432834</v>
      </c>
      <c r="W4054" s="6">
        <v>8.2089552238805972</v>
      </c>
      <c r="X4054" s="5">
        <v>105</v>
      </c>
      <c r="Y4054" s="5">
        <v>67</v>
      </c>
      <c r="Z4054" s="5">
        <v>8</v>
      </c>
      <c r="AA4054" s="5">
        <v>18</v>
      </c>
      <c r="AB4054" s="5">
        <v>14</v>
      </c>
      <c r="AC4054" s="5">
        <v>3</v>
      </c>
      <c r="AD4054" s="5">
        <v>87</v>
      </c>
      <c r="AE4054" s="5">
        <v>53</v>
      </c>
      <c r="AF4054" s="5">
        <v>5</v>
      </c>
      <c r="AG4054" s="6">
        <v>9.433962264150944</v>
      </c>
      <c r="AH4054" s="6">
        <v>60.919540229885058</v>
      </c>
      <c r="AI4054" s="3">
        <v>21.428571428571427</v>
      </c>
      <c r="AJ4054" s="3">
        <v>77.777777777777771</v>
      </c>
    </row>
    <row r="4055" spans="1:36" hidden="1" x14ac:dyDescent="0.2">
      <c r="A4055" s="1" t="str">
        <f t="shared" si="63"/>
        <v>North East LincolnshireChinese</v>
      </c>
      <c r="B4055" s="3" t="s">
        <v>69</v>
      </c>
      <c r="C4055" s="3" t="s">
        <v>70</v>
      </c>
      <c r="D4055" s="3" t="s">
        <v>713</v>
      </c>
      <c r="E4055" s="5">
        <v>605</v>
      </c>
      <c r="F4055" s="5">
        <v>141</v>
      </c>
      <c r="G4055" s="5">
        <v>95</v>
      </c>
      <c r="H4055" s="5">
        <v>130</v>
      </c>
      <c r="I4055" s="5">
        <v>60</v>
      </c>
      <c r="J4055" s="5">
        <v>147</v>
      </c>
      <c r="K4055" s="5">
        <v>4</v>
      </c>
      <c r="L4055" s="5">
        <v>232</v>
      </c>
      <c r="M4055" s="5">
        <v>153</v>
      </c>
      <c r="N4055" s="5">
        <v>66</v>
      </c>
      <c r="O4055" s="6">
        <v>23.305785123966942</v>
      </c>
      <c r="P4055" s="6">
        <v>15.702479338842975</v>
      </c>
      <c r="Q4055" s="6">
        <v>21.487603305785125</v>
      </c>
      <c r="R4055" s="6">
        <v>9.9173553719008272</v>
      </c>
      <c r="S4055" s="6">
        <v>24.297520661157026</v>
      </c>
      <c r="T4055" s="6">
        <v>0.66115702479338845</v>
      </c>
      <c r="U4055" s="6">
        <v>38.347107438016529</v>
      </c>
      <c r="V4055" s="6">
        <v>25.289256198347108</v>
      </c>
      <c r="W4055" s="6">
        <v>10.909090909090908</v>
      </c>
      <c r="X4055" s="5">
        <v>207</v>
      </c>
      <c r="Y4055" s="5">
        <v>177</v>
      </c>
      <c r="Z4055" s="5">
        <v>16</v>
      </c>
      <c r="AA4055" s="5">
        <v>54</v>
      </c>
      <c r="AB4055" s="5">
        <v>48</v>
      </c>
      <c r="AC4055" s="5">
        <v>4</v>
      </c>
      <c r="AD4055" s="5">
        <v>153</v>
      </c>
      <c r="AE4055" s="5">
        <v>129</v>
      </c>
      <c r="AF4055" s="5">
        <v>12</v>
      </c>
      <c r="AG4055" s="6">
        <v>9.3023255813953494</v>
      </c>
      <c r="AH4055" s="6">
        <v>84.313725490196077</v>
      </c>
      <c r="AI4055" s="3">
        <v>8.3333333333333339</v>
      </c>
      <c r="AJ4055" s="3">
        <v>88.888888888888886</v>
      </c>
    </row>
    <row r="4056" spans="1:36" hidden="1" x14ac:dyDescent="0.2">
      <c r="A4056" s="1" t="str">
        <f t="shared" si="63"/>
        <v>North East LincolnshireAsian Other</v>
      </c>
      <c r="B4056" s="3" t="s">
        <v>69</v>
      </c>
      <c r="C4056" s="3" t="s">
        <v>70</v>
      </c>
      <c r="D4056" s="3" t="s">
        <v>714</v>
      </c>
      <c r="E4056" s="5">
        <v>548</v>
      </c>
      <c r="F4056" s="5">
        <v>207</v>
      </c>
      <c r="G4056" s="5">
        <v>150</v>
      </c>
      <c r="H4056" s="5">
        <v>162</v>
      </c>
      <c r="I4056" s="5">
        <v>127</v>
      </c>
      <c r="J4056" s="5">
        <v>194</v>
      </c>
      <c r="K4056" s="5">
        <v>3</v>
      </c>
      <c r="L4056" s="5">
        <v>265</v>
      </c>
      <c r="M4056" s="5">
        <v>195</v>
      </c>
      <c r="N4056" s="5">
        <v>107</v>
      </c>
      <c r="O4056" s="6">
        <v>37.773722627737229</v>
      </c>
      <c r="P4056" s="6">
        <v>27.372262773722628</v>
      </c>
      <c r="Q4056" s="6">
        <v>29.562043795620436</v>
      </c>
      <c r="R4056" s="6">
        <v>23.175182481751825</v>
      </c>
      <c r="S4056" s="6">
        <v>35.401459854014597</v>
      </c>
      <c r="T4056" s="6">
        <v>0.54744525547445255</v>
      </c>
      <c r="U4056" s="6">
        <v>48.357664233576642</v>
      </c>
      <c r="V4056" s="6">
        <v>35.583941605839414</v>
      </c>
      <c r="W4056" s="6">
        <v>19.525547445255473</v>
      </c>
      <c r="X4056" s="5">
        <v>270</v>
      </c>
      <c r="Y4056" s="5">
        <v>207</v>
      </c>
      <c r="Z4056" s="5">
        <v>21</v>
      </c>
      <c r="AA4056" s="5">
        <v>109</v>
      </c>
      <c r="AB4056" s="5">
        <v>70</v>
      </c>
      <c r="AC4056" s="5">
        <v>11</v>
      </c>
      <c r="AD4056" s="5">
        <v>161</v>
      </c>
      <c r="AE4056" s="5">
        <v>137</v>
      </c>
      <c r="AF4056" s="5">
        <v>10</v>
      </c>
      <c r="AG4056" s="6">
        <v>7.2992700729927007</v>
      </c>
      <c r="AH4056" s="6">
        <v>85.093167701863351</v>
      </c>
      <c r="AI4056" s="3">
        <v>15.714285714285714</v>
      </c>
      <c r="AJ4056" s="3">
        <v>64.220183486238525</v>
      </c>
    </row>
    <row r="4057" spans="1:36" hidden="1" x14ac:dyDescent="0.2">
      <c r="A4057" s="1" t="str">
        <f t="shared" si="63"/>
        <v>North East LincolnshireBlack African</v>
      </c>
      <c r="B4057" s="3" t="s">
        <v>69</v>
      </c>
      <c r="C4057" s="3" t="s">
        <v>70</v>
      </c>
      <c r="D4057" s="3" t="s">
        <v>715</v>
      </c>
      <c r="E4057" s="5">
        <v>306</v>
      </c>
      <c r="F4057" s="5">
        <v>84</v>
      </c>
      <c r="G4057" s="5">
        <v>56</v>
      </c>
      <c r="H4057" s="5">
        <v>60</v>
      </c>
      <c r="I4057" s="5">
        <v>46</v>
      </c>
      <c r="J4057" s="5">
        <v>79</v>
      </c>
      <c r="K4057" s="5">
        <v>3</v>
      </c>
      <c r="L4057" s="5">
        <v>131</v>
      </c>
      <c r="M4057" s="5">
        <v>80</v>
      </c>
      <c r="N4057" s="5">
        <v>36</v>
      </c>
      <c r="O4057" s="6">
        <v>27.450980392156861</v>
      </c>
      <c r="P4057" s="6">
        <v>18.300653594771241</v>
      </c>
      <c r="Q4057" s="6">
        <v>19.607843137254903</v>
      </c>
      <c r="R4057" s="6">
        <v>15.032679738562091</v>
      </c>
      <c r="S4057" s="6">
        <v>25.816993464052288</v>
      </c>
      <c r="T4057" s="6">
        <v>0.98039215686274506</v>
      </c>
      <c r="U4057" s="6">
        <v>42.810457516339866</v>
      </c>
      <c r="V4057" s="6">
        <v>26.143790849673202</v>
      </c>
      <c r="W4057" s="6">
        <v>11.764705882352942</v>
      </c>
      <c r="X4057" s="5">
        <v>133</v>
      </c>
      <c r="Y4057" s="5">
        <v>120</v>
      </c>
      <c r="Z4057" s="5">
        <v>15</v>
      </c>
      <c r="AA4057" s="5">
        <v>36</v>
      </c>
      <c r="AB4057" s="5">
        <v>33</v>
      </c>
      <c r="AC4057" s="5">
        <v>6</v>
      </c>
      <c r="AD4057" s="5">
        <v>97</v>
      </c>
      <c r="AE4057" s="5">
        <v>87</v>
      </c>
      <c r="AF4057" s="5">
        <v>9</v>
      </c>
      <c r="AG4057" s="6">
        <v>10.344827586206897</v>
      </c>
      <c r="AH4057" s="6">
        <v>89.69072164948453</v>
      </c>
      <c r="AI4057" s="3">
        <v>18.181818181818183</v>
      </c>
      <c r="AJ4057" s="3">
        <v>91.666666666666671</v>
      </c>
    </row>
    <row r="4058" spans="1:36" hidden="1" x14ac:dyDescent="0.2">
      <c r="A4058" s="1" t="str">
        <f t="shared" si="63"/>
        <v>North East LincolnshireBlack Caribbean</v>
      </c>
      <c r="B4058" s="3" t="s">
        <v>69</v>
      </c>
      <c r="C4058" s="3" t="s">
        <v>70</v>
      </c>
      <c r="D4058" s="3" t="s">
        <v>716</v>
      </c>
      <c r="E4058" s="5">
        <v>71</v>
      </c>
      <c r="F4058" s="5">
        <v>35</v>
      </c>
      <c r="G4058" s="5">
        <v>21</v>
      </c>
      <c r="H4058" s="5">
        <v>20</v>
      </c>
      <c r="I4058" s="5">
        <v>16</v>
      </c>
      <c r="J4058" s="5">
        <v>31</v>
      </c>
      <c r="K4058" s="5">
        <v>1</v>
      </c>
      <c r="L4058" s="5">
        <v>40</v>
      </c>
      <c r="M4058" s="5">
        <v>35</v>
      </c>
      <c r="N4058" s="5">
        <v>12</v>
      </c>
      <c r="O4058" s="6">
        <v>49.29577464788732</v>
      </c>
      <c r="P4058" s="6">
        <v>29.577464788732396</v>
      </c>
      <c r="Q4058" s="6">
        <v>28.169014084507044</v>
      </c>
      <c r="R4058" s="6">
        <v>22.535211267605632</v>
      </c>
      <c r="S4058" s="6">
        <v>43.661971830985912</v>
      </c>
      <c r="T4058" s="6">
        <v>1.408450704225352</v>
      </c>
      <c r="U4058" s="6">
        <v>56.338028169014088</v>
      </c>
      <c r="V4058" s="6">
        <v>49.29577464788732</v>
      </c>
      <c r="W4058" s="6">
        <v>16.901408450704224</v>
      </c>
      <c r="X4058" s="5">
        <v>26</v>
      </c>
      <c r="Y4058" s="5">
        <v>22</v>
      </c>
      <c r="Z4058" s="5">
        <v>0</v>
      </c>
      <c r="AA4058" s="5">
        <v>17</v>
      </c>
      <c r="AB4058" s="5">
        <v>14</v>
      </c>
      <c r="AC4058" s="5">
        <v>0</v>
      </c>
      <c r="AD4058" s="5">
        <v>9</v>
      </c>
      <c r="AE4058" s="5">
        <v>8</v>
      </c>
      <c r="AF4058" s="5">
        <v>0</v>
      </c>
      <c r="AG4058" s="6">
        <v>0</v>
      </c>
      <c r="AH4058" s="6">
        <v>88.888888888888886</v>
      </c>
      <c r="AI4058" s="3">
        <v>0</v>
      </c>
      <c r="AJ4058" s="3">
        <v>82.352941176470594</v>
      </c>
    </row>
    <row r="4059" spans="1:36" hidden="1" x14ac:dyDescent="0.2">
      <c r="A4059" s="1" t="str">
        <f t="shared" si="63"/>
        <v>North East LincolnshireBlack Other</v>
      </c>
      <c r="B4059" s="3" t="s">
        <v>69</v>
      </c>
      <c r="C4059" s="3" t="s">
        <v>70</v>
      </c>
      <c r="D4059" s="3" t="s">
        <v>717</v>
      </c>
      <c r="E4059" s="5">
        <v>34</v>
      </c>
      <c r="F4059" s="5">
        <v>5</v>
      </c>
      <c r="G4059" s="5">
        <v>3</v>
      </c>
      <c r="H4059" s="5">
        <v>5</v>
      </c>
      <c r="I4059" s="5">
        <v>4</v>
      </c>
      <c r="J4059" s="5">
        <v>5</v>
      </c>
      <c r="K4059" s="5">
        <v>2</v>
      </c>
      <c r="L4059" s="5">
        <v>13</v>
      </c>
      <c r="M4059" s="5">
        <v>9</v>
      </c>
      <c r="N4059" s="5">
        <v>3</v>
      </c>
      <c r="O4059" s="6">
        <v>14.705882352941176</v>
      </c>
      <c r="P4059" s="6">
        <v>8.8235294117647065</v>
      </c>
      <c r="Q4059" s="6">
        <v>14.705882352941176</v>
      </c>
      <c r="R4059" s="6">
        <v>11.764705882352942</v>
      </c>
      <c r="S4059" s="6">
        <v>14.705882352941176</v>
      </c>
      <c r="T4059" s="6">
        <v>5.882352941176471</v>
      </c>
      <c r="U4059" s="6">
        <v>38.235294117647058</v>
      </c>
      <c r="V4059" s="6">
        <v>26.470588235294116</v>
      </c>
      <c r="W4059" s="6">
        <v>8.8235294117647065</v>
      </c>
      <c r="X4059" s="5">
        <v>16</v>
      </c>
      <c r="Y4059" s="5">
        <v>15</v>
      </c>
      <c r="Z4059" s="5">
        <v>2</v>
      </c>
      <c r="AA4059" s="5">
        <v>4</v>
      </c>
      <c r="AB4059" s="5">
        <v>4</v>
      </c>
      <c r="AC4059" s="5">
        <v>0</v>
      </c>
      <c r="AD4059" s="5">
        <v>12</v>
      </c>
      <c r="AE4059" s="5">
        <v>11</v>
      </c>
      <c r="AF4059" s="5">
        <v>2</v>
      </c>
      <c r="AG4059" s="6">
        <v>18.181818181818183</v>
      </c>
      <c r="AH4059" s="6">
        <v>91.666666666666671</v>
      </c>
      <c r="AI4059" s="3">
        <v>0</v>
      </c>
      <c r="AJ4059" s="3">
        <v>100</v>
      </c>
    </row>
    <row r="4060" spans="1:36" hidden="1" x14ac:dyDescent="0.2">
      <c r="A4060" s="1" t="str">
        <f t="shared" si="63"/>
        <v>North East LincolnshireArab</v>
      </c>
      <c r="B4060" s="3" t="s">
        <v>69</v>
      </c>
      <c r="C4060" s="3" t="s">
        <v>70</v>
      </c>
      <c r="D4060" s="3" t="s">
        <v>699</v>
      </c>
      <c r="E4060" s="5">
        <v>265</v>
      </c>
      <c r="F4060" s="5">
        <v>70</v>
      </c>
      <c r="G4060" s="5">
        <v>43</v>
      </c>
      <c r="H4060" s="5">
        <v>47</v>
      </c>
      <c r="I4060" s="5">
        <v>48</v>
      </c>
      <c r="J4060" s="5">
        <v>54</v>
      </c>
      <c r="K4060" s="5">
        <v>0</v>
      </c>
      <c r="L4060" s="5">
        <v>89</v>
      </c>
      <c r="M4060" s="5">
        <v>67</v>
      </c>
      <c r="N4060" s="5">
        <v>27</v>
      </c>
      <c r="O4060" s="6">
        <v>26.415094339622641</v>
      </c>
      <c r="P4060" s="6">
        <v>16.226415094339622</v>
      </c>
      <c r="Q4060" s="6">
        <v>17.735849056603772</v>
      </c>
      <c r="R4060" s="6">
        <v>18.113207547169811</v>
      </c>
      <c r="S4060" s="6">
        <v>20.377358490566039</v>
      </c>
      <c r="T4060" s="6">
        <v>0</v>
      </c>
      <c r="U4060" s="6">
        <v>33.584905660377359</v>
      </c>
      <c r="V4060" s="6">
        <v>25.283018867924529</v>
      </c>
      <c r="W4060" s="6">
        <v>10.188679245283019</v>
      </c>
      <c r="X4060" s="5">
        <v>116</v>
      </c>
      <c r="Y4060" s="5">
        <v>93</v>
      </c>
      <c r="Z4060" s="5">
        <v>13</v>
      </c>
      <c r="AA4060" s="5">
        <v>32</v>
      </c>
      <c r="AB4060" s="5">
        <v>27</v>
      </c>
      <c r="AC4060" s="5">
        <v>10</v>
      </c>
      <c r="AD4060" s="5">
        <v>84</v>
      </c>
      <c r="AE4060" s="5">
        <v>66</v>
      </c>
      <c r="AF4060" s="5">
        <v>3</v>
      </c>
      <c r="AG4060" s="6">
        <v>4.5454545454545459</v>
      </c>
      <c r="AH4060" s="6">
        <v>78.571428571428569</v>
      </c>
      <c r="AI4060" s="3">
        <v>37.037037037037038</v>
      </c>
      <c r="AJ4060" s="3">
        <v>84.375</v>
      </c>
    </row>
    <row r="4061" spans="1:36" hidden="1" x14ac:dyDescent="0.2">
      <c r="A4061" s="1" t="str">
        <f t="shared" si="63"/>
        <v>North East LincolnshireOther</v>
      </c>
      <c r="B4061" s="3" t="s">
        <v>69</v>
      </c>
      <c r="C4061" s="3" t="s">
        <v>70</v>
      </c>
      <c r="D4061" s="3" t="s">
        <v>718</v>
      </c>
      <c r="E4061" s="5">
        <v>204</v>
      </c>
      <c r="F4061" s="5">
        <v>93</v>
      </c>
      <c r="G4061" s="5">
        <v>78</v>
      </c>
      <c r="H4061" s="5">
        <v>81</v>
      </c>
      <c r="I4061" s="5">
        <v>74</v>
      </c>
      <c r="J4061" s="5">
        <v>93</v>
      </c>
      <c r="K4061" s="5">
        <v>0</v>
      </c>
      <c r="L4061" s="5">
        <v>99</v>
      </c>
      <c r="M4061" s="5">
        <v>61</v>
      </c>
      <c r="N4061" s="5">
        <v>58</v>
      </c>
      <c r="O4061" s="6">
        <v>45.588235294117645</v>
      </c>
      <c r="P4061" s="6">
        <v>38.235294117647058</v>
      </c>
      <c r="Q4061" s="6">
        <v>39.705882352941174</v>
      </c>
      <c r="R4061" s="6">
        <v>36.274509803921568</v>
      </c>
      <c r="S4061" s="6">
        <v>45.588235294117645</v>
      </c>
      <c r="T4061" s="6">
        <v>0</v>
      </c>
      <c r="U4061" s="6">
        <v>48.529411764705884</v>
      </c>
      <c r="V4061" s="6">
        <v>29.901960784313726</v>
      </c>
      <c r="W4061" s="6">
        <v>28.431372549019606</v>
      </c>
      <c r="X4061" s="5">
        <v>107</v>
      </c>
      <c r="Y4061" s="5">
        <v>89</v>
      </c>
      <c r="Z4061" s="5">
        <v>7</v>
      </c>
      <c r="AA4061" s="5">
        <v>53</v>
      </c>
      <c r="AB4061" s="5">
        <v>47</v>
      </c>
      <c r="AC4061" s="5">
        <v>3</v>
      </c>
      <c r="AD4061" s="5">
        <v>54</v>
      </c>
      <c r="AE4061" s="5">
        <v>42</v>
      </c>
      <c r="AF4061" s="5">
        <v>4</v>
      </c>
      <c r="AG4061" s="6">
        <v>9.5238095238095237</v>
      </c>
      <c r="AH4061" s="6">
        <v>77.777777777777771</v>
      </c>
      <c r="AI4061" s="3">
        <v>6.3829787234042552</v>
      </c>
      <c r="AJ4061" s="3">
        <v>88.679245283018872</v>
      </c>
    </row>
    <row r="4062" spans="1:36" x14ac:dyDescent="0.2">
      <c r="A4062" s="1" t="str">
        <f t="shared" si="63"/>
        <v>North HertfordshireAll people</v>
      </c>
      <c r="B4062" s="3" t="s">
        <v>307</v>
      </c>
      <c r="C4062" s="3" t="s">
        <v>308</v>
      </c>
      <c r="D4062" s="3" t="s">
        <v>700</v>
      </c>
      <c r="E4062" s="5">
        <v>127114</v>
      </c>
      <c r="F4062" s="5">
        <v>0</v>
      </c>
      <c r="G4062" s="5">
        <v>0</v>
      </c>
      <c r="H4062" s="5">
        <v>0</v>
      </c>
      <c r="I4062" s="5">
        <v>0</v>
      </c>
      <c r="J4062" s="5">
        <v>1327</v>
      </c>
      <c r="K4062" s="5">
        <v>1167</v>
      </c>
      <c r="L4062" s="5">
        <v>0</v>
      </c>
      <c r="M4062" s="5">
        <v>0</v>
      </c>
      <c r="N4062" s="5">
        <v>0</v>
      </c>
      <c r="O4062" s="6">
        <v>0</v>
      </c>
      <c r="P4062" s="6">
        <v>0</v>
      </c>
      <c r="Q4062" s="6">
        <v>0</v>
      </c>
      <c r="R4062" s="6">
        <v>0</v>
      </c>
      <c r="S4062" s="6">
        <v>1.0439448054502258</v>
      </c>
      <c r="T4062" s="6">
        <v>0.91807354028667176</v>
      </c>
      <c r="U4062" s="6">
        <v>0</v>
      </c>
      <c r="V4062" s="6">
        <v>0</v>
      </c>
      <c r="W4062" s="6">
        <v>0</v>
      </c>
      <c r="X4062" s="5">
        <v>44578</v>
      </c>
      <c r="Y4062" s="5">
        <v>40119</v>
      </c>
      <c r="Z4062" s="5">
        <v>1623</v>
      </c>
      <c r="AA4062" s="5">
        <v>0</v>
      </c>
      <c r="AB4062" s="5">
        <v>0</v>
      </c>
      <c r="AC4062" s="5">
        <v>0</v>
      </c>
      <c r="AD4062" s="5">
        <v>44578</v>
      </c>
      <c r="AE4062" s="5">
        <v>40119</v>
      </c>
      <c r="AF4062" s="5">
        <v>1623</v>
      </c>
      <c r="AG4062" s="6">
        <v>4.0454647423913856</v>
      </c>
      <c r="AH4062" s="6">
        <v>89.997308089191975</v>
      </c>
      <c r="AI4062" s="6"/>
      <c r="AJ4062" s="6"/>
    </row>
    <row r="4063" spans="1:36" hidden="1" x14ac:dyDescent="0.2">
      <c r="A4063" s="1" t="str">
        <f t="shared" si="63"/>
        <v>North HertfordshireWhite British</v>
      </c>
      <c r="B4063" s="3" t="s">
        <v>307</v>
      </c>
      <c r="C4063" s="3" t="s">
        <v>308</v>
      </c>
      <c r="D4063" s="3" t="s">
        <v>701</v>
      </c>
      <c r="E4063" s="5">
        <v>107889</v>
      </c>
      <c r="F4063" s="5">
        <v>0</v>
      </c>
      <c r="G4063" s="5">
        <v>0</v>
      </c>
      <c r="H4063" s="5">
        <v>0</v>
      </c>
      <c r="I4063" s="5">
        <v>0</v>
      </c>
      <c r="J4063" s="5">
        <v>1091</v>
      </c>
      <c r="K4063" s="5">
        <v>1084</v>
      </c>
      <c r="L4063" s="5">
        <v>0</v>
      </c>
      <c r="M4063" s="5">
        <v>0</v>
      </c>
      <c r="N4063" s="5">
        <v>0</v>
      </c>
      <c r="O4063" s="6">
        <v>0</v>
      </c>
      <c r="P4063" s="6">
        <v>0</v>
      </c>
      <c r="Q4063" s="6">
        <v>0</v>
      </c>
      <c r="R4063" s="6">
        <v>0</v>
      </c>
      <c r="S4063" s="6">
        <v>1.0112244992538628</v>
      </c>
      <c r="T4063" s="6">
        <v>1.0047363493961385</v>
      </c>
      <c r="U4063" s="6">
        <v>0</v>
      </c>
      <c r="V4063" s="6">
        <v>0</v>
      </c>
      <c r="W4063" s="6">
        <v>0</v>
      </c>
      <c r="X4063" s="5">
        <v>36503</v>
      </c>
      <c r="Y4063" s="5">
        <v>32952</v>
      </c>
      <c r="Z4063" s="5">
        <v>1231</v>
      </c>
      <c r="AA4063" s="5">
        <v>0</v>
      </c>
      <c r="AB4063" s="5">
        <v>0</v>
      </c>
      <c r="AC4063" s="5">
        <v>0</v>
      </c>
      <c r="AD4063" s="5">
        <v>36503</v>
      </c>
      <c r="AE4063" s="5">
        <v>32952</v>
      </c>
      <c r="AF4063" s="5">
        <v>1231</v>
      </c>
      <c r="AG4063" s="6">
        <v>3.7357368293275068</v>
      </c>
      <c r="AH4063" s="6">
        <v>90.272032435690221</v>
      </c>
      <c r="AI4063" s="6"/>
      <c r="AJ4063" s="6"/>
    </row>
    <row r="4064" spans="1:36" hidden="1" x14ac:dyDescent="0.2">
      <c r="A4064" s="1" t="str">
        <f t="shared" si="63"/>
        <v>North HertfordshireMinorities - all other than White British</v>
      </c>
      <c r="B4064" s="3" t="s">
        <v>307</v>
      </c>
      <c r="C4064" s="3" t="s">
        <v>308</v>
      </c>
      <c r="D4064" s="3" t="s">
        <v>702</v>
      </c>
      <c r="E4064" s="5">
        <v>19225</v>
      </c>
      <c r="F4064" s="5">
        <v>0</v>
      </c>
      <c r="G4064" s="5">
        <v>0</v>
      </c>
      <c r="H4064" s="5">
        <v>0</v>
      </c>
      <c r="I4064" s="5">
        <v>0</v>
      </c>
      <c r="J4064" s="5">
        <v>236</v>
      </c>
      <c r="K4064" s="5">
        <v>83</v>
      </c>
      <c r="L4064" s="5">
        <v>0</v>
      </c>
      <c r="M4064" s="5">
        <v>0</v>
      </c>
      <c r="N4064" s="5">
        <v>0</v>
      </c>
      <c r="O4064" s="6">
        <v>0</v>
      </c>
      <c r="P4064" s="6">
        <v>0</v>
      </c>
      <c r="Q4064" s="6">
        <v>0</v>
      </c>
      <c r="R4064" s="6">
        <v>0</v>
      </c>
      <c r="S4064" s="6">
        <v>1.2275682704811444</v>
      </c>
      <c r="T4064" s="6">
        <v>0.43172951885565669</v>
      </c>
      <c r="U4064" s="6">
        <v>0</v>
      </c>
      <c r="V4064" s="6">
        <v>0</v>
      </c>
      <c r="W4064" s="6">
        <v>0</v>
      </c>
      <c r="X4064" s="5">
        <v>8075</v>
      </c>
      <c r="Y4064" s="5">
        <v>7167</v>
      </c>
      <c r="Z4064" s="5">
        <v>392</v>
      </c>
      <c r="AA4064" s="5">
        <v>0</v>
      </c>
      <c r="AB4064" s="5">
        <v>0</v>
      </c>
      <c r="AC4064" s="5">
        <v>0</v>
      </c>
      <c r="AD4064" s="5">
        <v>8075</v>
      </c>
      <c r="AE4064" s="5">
        <v>7167</v>
      </c>
      <c r="AF4064" s="5">
        <v>392</v>
      </c>
      <c r="AG4064" s="6">
        <v>5.4695130459048418</v>
      </c>
      <c r="AH4064" s="6">
        <v>88.755417956656345</v>
      </c>
      <c r="AI4064" s="6"/>
      <c r="AJ4064" s="6"/>
    </row>
    <row r="4065" spans="1:36" hidden="1" x14ac:dyDescent="0.2">
      <c r="A4065" s="1" t="str">
        <f t="shared" si="63"/>
        <v>North HertfordshireWhite Irish</v>
      </c>
      <c r="B4065" s="3" t="s">
        <v>307</v>
      </c>
      <c r="C4065" s="3" t="s">
        <v>308</v>
      </c>
      <c r="D4065" s="3" t="s">
        <v>703</v>
      </c>
      <c r="E4065" s="5">
        <v>1398</v>
      </c>
      <c r="F4065" s="5">
        <v>0</v>
      </c>
      <c r="G4065" s="5">
        <v>0</v>
      </c>
      <c r="H4065" s="5">
        <v>0</v>
      </c>
      <c r="I4065" s="5">
        <v>0</v>
      </c>
      <c r="J4065" s="5">
        <v>31</v>
      </c>
      <c r="K4065" s="5">
        <v>7</v>
      </c>
      <c r="L4065" s="5">
        <v>0</v>
      </c>
      <c r="M4065" s="5">
        <v>0</v>
      </c>
      <c r="N4065" s="5">
        <v>0</v>
      </c>
      <c r="O4065" s="6">
        <v>0</v>
      </c>
      <c r="P4065" s="6">
        <v>0</v>
      </c>
      <c r="Q4065" s="6">
        <v>0</v>
      </c>
      <c r="R4065" s="6">
        <v>0</v>
      </c>
      <c r="S4065" s="6">
        <v>2.2174535050071529</v>
      </c>
      <c r="T4065" s="6">
        <v>0.50071530758226035</v>
      </c>
      <c r="U4065" s="6">
        <v>0</v>
      </c>
      <c r="V4065" s="6">
        <v>0</v>
      </c>
      <c r="W4065" s="6">
        <v>0</v>
      </c>
      <c r="X4065" s="5">
        <v>475</v>
      </c>
      <c r="Y4065" s="5">
        <v>440</v>
      </c>
      <c r="Z4065" s="5">
        <v>17</v>
      </c>
      <c r="AA4065" s="5">
        <v>0</v>
      </c>
      <c r="AB4065" s="5">
        <v>0</v>
      </c>
      <c r="AC4065" s="5">
        <v>0</v>
      </c>
      <c r="AD4065" s="5">
        <v>475</v>
      </c>
      <c r="AE4065" s="5">
        <v>440</v>
      </c>
      <c r="AF4065" s="5">
        <v>17</v>
      </c>
      <c r="AG4065" s="6">
        <v>3.8636363636363638</v>
      </c>
      <c r="AH4065" s="6">
        <v>92.631578947368425</v>
      </c>
      <c r="AI4065" s="6"/>
      <c r="AJ4065" s="6"/>
    </row>
    <row r="4066" spans="1:36" hidden="1" x14ac:dyDescent="0.2">
      <c r="A4066" s="1" t="str">
        <f t="shared" si="63"/>
        <v>North HertfordshireWhite Gyspy or Irish Traveller</v>
      </c>
      <c r="B4066" s="3" t="s">
        <v>307</v>
      </c>
      <c r="C4066" s="3" t="s">
        <v>308</v>
      </c>
      <c r="D4066" s="3" t="s">
        <v>704</v>
      </c>
      <c r="E4066" s="5">
        <v>33</v>
      </c>
      <c r="F4066" s="5">
        <v>0</v>
      </c>
      <c r="G4066" s="5">
        <v>0</v>
      </c>
      <c r="H4066" s="5">
        <v>0</v>
      </c>
      <c r="I4066" s="5">
        <v>0</v>
      </c>
      <c r="J4066" s="5">
        <v>0</v>
      </c>
      <c r="K4066" s="5">
        <v>1</v>
      </c>
      <c r="L4066" s="5">
        <v>0</v>
      </c>
      <c r="M4066" s="5">
        <v>0</v>
      </c>
      <c r="N4066" s="5">
        <v>0</v>
      </c>
      <c r="O4066" s="6">
        <v>0</v>
      </c>
      <c r="P4066" s="6">
        <v>0</v>
      </c>
      <c r="Q4066" s="6">
        <v>0</v>
      </c>
      <c r="R4066" s="6">
        <v>0</v>
      </c>
      <c r="S4066" s="6">
        <v>0</v>
      </c>
      <c r="T4066" s="6">
        <v>3.0303030303030303</v>
      </c>
      <c r="U4066" s="6">
        <v>0</v>
      </c>
      <c r="V4066" s="6">
        <v>0</v>
      </c>
      <c r="W4066" s="6">
        <v>0</v>
      </c>
      <c r="X4066" s="5">
        <v>14</v>
      </c>
      <c r="Y4066" s="5">
        <v>13</v>
      </c>
      <c r="Z4066" s="5">
        <v>4</v>
      </c>
      <c r="AA4066" s="5">
        <v>0</v>
      </c>
      <c r="AB4066" s="5">
        <v>0</v>
      </c>
      <c r="AC4066" s="5">
        <v>0</v>
      </c>
      <c r="AD4066" s="5">
        <v>14</v>
      </c>
      <c r="AE4066" s="5">
        <v>13</v>
      </c>
      <c r="AF4066" s="5">
        <v>4</v>
      </c>
      <c r="AG4066" s="6">
        <v>30.76923076923077</v>
      </c>
      <c r="AH4066" s="6">
        <v>92.857142857142861</v>
      </c>
      <c r="AI4066" s="6"/>
      <c r="AJ4066" s="6"/>
    </row>
    <row r="4067" spans="1:36" hidden="1" x14ac:dyDescent="0.2">
      <c r="A4067" s="1" t="str">
        <f t="shared" si="63"/>
        <v>North HertfordshireWhite Other</v>
      </c>
      <c r="B4067" s="3" t="s">
        <v>307</v>
      </c>
      <c r="C4067" s="3" t="s">
        <v>308</v>
      </c>
      <c r="D4067" s="3" t="s">
        <v>705</v>
      </c>
      <c r="E4067" s="5">
        <v>4435</v>
      </c>
      <c r="F4067" s="5">
        <v>0</v>
      </c>
      <c r="G4067" s="5">
        <v>0</v>
      </c>
      <c r="H4067" s="5">
        <v>0</v>
      </c>
      <c r="I4067" s="5">
        <v>0</v>
      </c>
      <c r="J4067" s="5">
        <v>31</v>
      </c>
      <c r="K4067" s="5">
        <v>35</v>
      </c>
      <c r="L4067" s="5">
        <v>0</v>
      </c>
      <c r="M4067" s="5">
        <v>0</v>
      </c>
      <c r="N4067" s="5">
        <v>0</v>
      </c>
      <c r="O4067" s="6">
        <v>0</v>
      </c>
      <c r="P4067" s="6">
        <v>0</v>
      </c>
      <c r="Q4067" s="6">
        <v>0</v>
      </c>
      <c r="R4067" s="6">
        <v>0</v>
      </c>
      <c r="S4067" s="6">
        <v>0.69898534385569333</v>
      </c>
      <c r="T4067" s="6">
        <v>0.78917700112739575</v>
      </c>
      <c r="U4067" s="6">
        <v>0</v>
      </c>
      <c r="V4067" s="6">
        <v>0</v>
      </c>
      <c r="W4067" s="6">
        <v>0</v>
      </c>
      <c r="X4067" s="5">
        <v>2354</v>
      </c>
      <c r="Y4067" s="5">
        <v>2124</v>
      </c>
      <c r="Z4067" s="5">
        <v>83</v>
      </c>
      <c r="AA4067" s="5">
        <v>0</v>
      </c>
      <c r="AB4067" s="5">
        <v>0</v>
      </c>
      <c r="AC4067" s="5">
        <v>0</v>
      </c>
      <c r="AD4067" s="5">
        <v>2354</v>
      </c>
      <c r="AE4067" s="5">
        <v>2124</v>
      </c>
      <c r="AF4067" s="5">
        <v>83</v>
      </c>
      <c r="AG4067" s="6">
        <v>3.9077212806026367</v>
      </c>
      <c r="AH4067" s="6">
        <v>90.229396771452841</v>
      </c>
      <c r="AI4067" s="6"/>
      <c r="AJ4067" s="6"/>
    </row>
    <row r="4068" spans="1:36" hidden="1" x14ac:dyDescent="0.2">
      <c r="A4068" s="1" t="str">
        <f t="shared" si="63"/>
        <v>North HertfordshireMixed White and Black Caribbean</v>
      </c>
      <c r="B4068" s="3" t="s">
        <v>307</v>
      </c>
      <c r="C4068" s="3" t="s">
        <v>308</v>
      </c>
      <c r="D4068" s="3" t="s">
        <v>706</v>
      </c>
      <c r="E4068" s="5">
        <v>1481</v>
      </c>
      <c r="F4068" s="5">
        <v>0</v>
      </c>
      <c r="G4068" s="5">
        <v>0</v>
      </c>
      <c r="H4068" s="5">
        <v>0</v>
      </c>
      <c r="I4068" s="5">
        <v>0</v>
      </c>
      <c r="J4068" s="5">
        <v>37</v>
      </c>
      <c r="K4068" s="5">
        <v>3</v>
      </c>
      <c r="L4068" s="5">
        <v>0</v>
      </c>
      <c r="M4068" s="5">
        <v>0</v>
      </c>
      <c r="N4068" s="5">
        <v>0</v>
      </c>
      <c r="O4068" s="6">
        <v>0</v>
      </c>
      <c r="P4068" s="6">
        <v>0</v>
      </c>
      <c r="Q4068" s="6">
        <v>0</v>
      </c>
      <c r="R4068" s="6">
        <v>0</v>
      </c>
      <c r="S4068" s="6">
        <v>2.4983119513842</v>
      </c>
      <c r="T4068" s="6">
        <v>0.20256583389601621</v>
      </c>
      <c r="U4068" s="6">
        <v>0</v>
      </c>
      <c r="V4068" s="6">
        <v>0</v>
      </c>
      <c r="W4068" s="6">
        <v>0</v>
      </c>
      <c r="X4068" s="5">
        <v>290</v>
      </c>
      <c r="Y4068" s="5">
        <v>244</v>
      </c>
      <c r="Z4068" s="5">
        <v>13</v>
      </c>
      <c r="AA4068" s="5">
        <v>0</v>
      </c>
      <c r="AB4068" s="5">
        <v>0</v>
      </c>
      <c r="AC4068" s="5">
        <v>0</v>
      </c>
      <c r="AD4068" s="5">
        <v>290</v>
      </c>
      <c r="AE4068" s="5">
        <v>244</v>
      </c>
      <c r="AF4068" s="5">
        <v>13</v>
      </c>
      <c r="AG4068" s="6">
        <v>5.3278688524590168</v>
      </c>
      <c r="AH4068" s="6">
        <v>84.137931034482762</v>
      </c>
      <c r="AI4068" s="6"/>
      <c r="AJ4068" s="6"/>
    </row>
    <row r="4069" spans="1:36" hidden="1" x14ac:dyDescent="0.2">
      <c r="A4069" s="1" t="str">
        <f t="shared" si="63"/>
        <v>North HertfordshireMixed White and Black African</v>
      </c>
      <c r="B4069" s="3" t="s">
        <v>307</v>
      </c>
      <c r="C4069" s="3" t="s">
        <v>308</v>
      </c>
      <c r="D4069" s="3" t="s">
        <v>707</v>
      </c>
      <c r="E4069" s="5">
        <v>309</v>
      </c>
      <c r="F4069" s="5">
        <v>0</v>
      </c>
      <c r="G4069" s="5">
        <v>0</v>
      </c>
      <c r="H4069" s="5">
        <v>0</v>
      </c>
      <c r="I4069" s="5">
        <v>0</v>
      </c>
      <c r="J4069" s="5">
        <v>1</v>
      </c>
      <c r="K4069" s="5">
        <v>0</v>
      </c>
      <c r="L4069" s="5">
        <v>0</v>
      </c>
      <c r="M4069" s="5">
        <v>0</v>
      </c>
      <c r="N4069" s="5">
        <v>0</v>
      </c>
      <c r="O4069" s="6">
        <v>0</v>
      </c>
      <c r="P4069" s="6">
        <v>0</v>
      </c>
      <c r="Q4069" s="6">
        <v>0</v>
      </c>
      <c r="R4069" s="6">
        <v>0</v>
      </c>
      <c r="S4069" s="6">
        <v>0.32362459546925565</v>
      </c>
      <c r="T4069" s="6">
        <v>0</v>
      </c>
      <c r="U4069" s="6">
        <v>0</v>
      </c>
      <c r="V4069" s="6">
        <v>0</v>
      </c>
      <c r="W4069" s="6">
        <v>0</v>
      </c>
      <c r="X4069" s="5">
        <v>76</v>
      </c>
      <c r="Y4069" s="5">
        <v>65</v>
      </c>
      <c r="Z4069" s="5">
        <v>1</v>
      </c>
      <c r="AA4069" s="5">
        <v>0</v>
      </c>
      <c r="AB4069" s="5">
        <v>0</v>
      </c>
      <c r="AC4069" s="5">
        <v>0</v>
      </c>
      <c r="AD4069" s="5">
        <v>76</v>
      </c>
      <c r="AE4069" s="5">
        <v>65</v>
      </c>
      <c r="AF4069" s="5">
        <v>1</v>
      </c>
      <c r="AG4069" s="6">
        <v>1.5384615384615385</v>
      </c>
      <c r="AH4069" s="6">
        <v>85.526315789473685</v>
      </c>
      <c r="AI4069" s="6"/>
      <c r="AJ4069" s="6"/>
    </row>
    <row r="4070" spans="1:36" hidden="1" x14ac:dyDescent="0.2">
      <c r="A4070" s="1" t="str">
        <f t="shared" si="63"/>
        <v>North HertfordshireMixed White and Asian</v>
      </c>
      <c r="B4070" s="3" t="s">
        <v>307</v>
      </c>
      <c r="C4070" s="3" t="s">
        <v>308</v>
      </c>
      <c r="D4070" s="3" t="s">
        <v>708</v>
      </c>
      <c r="E4070" s="5">
        <v>912</v>
      </c>
      <c r="F4070" s="5">
        <v>0</v>
      </c>
      <c r="G4070" s="5">
        <v>0</v>
      </c>
      <c r="H4070" s="5">
        <v>0</v>
      </c>
      <c r="I4070" s="5">
        <v>0</v>
      </c>
      <c r="J4070" s="5">
        <v>15</v>
      </c>
      <c r="K4070" s="5">
        <v>7</v>
      </c>
      <c r="L4070" s="5">
        <v>0</v>
      </c>
      <c r="M4070" s="5">
        <v>0</v>
      </c>
      <c r="N4070" s="5">
        <v>0</v>
      </c>
      <c r="O4070" s="6">
        <v>0</v>
      </c>
      <c r="P4070" s="6">
        <v>0</v>
      </c>
      <c r="Q4070" s="6">
        <v>0</v>
      </c>
      <c r="R4070" s="6">
        <v>0</v>
      </c>
      <c r="S4070" s="6">
        <v>1.6447368421052631</v>
      </c>
      <c r="T4070" s="6">
        <v>0.76754385964912286</v>
      </c>
      <c r="U4070" s="6">
        <v>0</v>
      </c>
      <c r="V4070" s="6">
        <v>0</v>
      </c>
      <c r="W4070" s="6">
        <v>0</v>
      </c>
      <c r="X4070" s="5">
        <v>220</v>
      </c>
      <c r="Y4070" s="5">
        <v>204</v>
      </c>
      <c r="Z4070" s="5">
        <v>8</v>
      </c>
      <c r="AA4070" s="5">
        <v>0</v>
      </c>
      <c r="AB4070" s="5">
        <v>0</v>
      </c>
      <c r="AC4070" s="5">
        <v>0</v>
      </c>
      <c r="AD4070" s="5">
        <v>220</v>
      </c>
      <c r="AE4070" s="5">
        <v>204</v>
      </c>
      <c r="AF4070" s="5">
        <v>8</v>
      </c>
      <c r="AG4070" s="6">
        <v>3.9215686274509802</v>
      </c>
      <c r="AH4070" s="6">
        <v>92.727272727272734</v>
      </c>
      <c r="AI4070" s="6"/>
      <c r="AJ4070" s="6"/>
    </row>
    <row r="4071" spans="1:36" hidden="1" x14ac:dyDescent="0.2">
      <c r="A4071" s="1" t="str">
        <f t="shared" si="63"/>
        <v>North HertfordshireMixed Other</v>
      </c>
      <c r="B4071" s="3" t="s">
        <v>307</v>
      </c>
      <c r="C4071" s="3" t="s">
        <v>308</v>
      </c>
      <c r="D4071" s="3" t="s">
        <v>709</v>
      </c>
      <c r="E4071" s="5">
        <v>674</v>
      </c>
      <c r="F4071" s="5">
        <v>0</v>
      </c>
      <c r="G4071" s="5">
        <v>0</v>
      </c>
      <c r="H4071" s="5">
        <v>0</v>
      </c>
      <c r="I4071" s="5">
        <v>0</v>
      </c>
      <c r="J4071" s="5">
        <v>7</v>
      </c>
      <c r="K4071" s="5">
        <v>9</v>
      </c>
      <c r="L4071" s="5">
        <v>0</v>
      </c>
      <c r="M4071" s="5">
        <v>0</v>
      </c>
      <c r="N4071" s="5">
        <v>0</v>
      </c>
      <c r="O4071" s="6">
        <v>0</v>
      </c>
      <c r="P4071" s="6">
        <v>0</v>
      </c>
      <c r="Q4071" s="6">
        <v>0</v>
      </c>
      <c r="R4071" s="6">
        <v>0</v>
      </c>
      <c r="S4071" s="6">
        <v>1.0385756676557865</v>
      </c>
      <c r="T4071" s="6">
        <v>1.3353115727002967</v>
      </c>
      <c r="U4071" s="6">
        <v>0</v>
      </c>
      <c r="V4071" s="6">
        <v>0</v>
      </c>
      <c r="W4071" s="6">
        <v>0</v>
      </c>
      <c r="X4071" s="5">
        <v>199</v>
      </c>
      <c r="Y4071" s="5">
        <v>172</v>
      </c>
      <c r="Z4071" s="5">
        <v>8</v>
      </c>
      <c r="AA4071" s="5">
        <v>0</v>
      </c>
      <c r="AB4071" s="5">
        <v>0</v>
      </c>
      <c r="AC4071" s="5">
        <v>0</v>
      </c>
      <c r="AD4071" s="5">
        <v>199</v>
      </c>
      <c r="AE4071" s="5">
        <v>172</v>
      </c>
      <c r="AF4071" s="5">
        <v>8</v>
      </c>
      <c r="AG4071" s="6">
        <v>4.6511627906976747</v>
      </c>
      <c r="AH4071" s="6">
        <v>86.4321608040201</v>
      </c>
      <c r="AI4071" s="6"/>
      <c r="AJ4071" s="6"/>
    </row>
    <row r="4072" spans="1:36" hidden="1" x14ac:dyDescent="0.2">
      <c r="A4072" s="1" t="str">
        <f t="shared" si="63"/>
        <v>North HertfordshireIndian</v>
      </c>
      <c r="B4072" s="3" t="s">
        <v>307</v>
      </c>
      <c r="C4072" s="3" t="s">
        <v>308</v>
      </c>
      <c r="D4072" s="3" t="s">
        <v>710</v>
      </c>
      <c r="E4072" s="5">
        <v>3464</v>
      </c>
      <c r="F4072" s="5">
        <v>0</v>
      </c>
      <c r="G4072" s="5">
        <v>0</v>
      </c>
      <c r="H4072" s="5">
        <v>0</v>
      </c>
      <c r="I4072" s="5">
        <v>0</v>
      </c>
      <c r="J4072" s="5">
        <v>25</v>
      </c>
      <c r="K4072" s="5">
        <v>0</v>
      </c>
      <c r="L4072" s="5">
        <v>0</v>
      </c>
      <c r="M4072" s="5">
        <v>0</v>
      </c>
      <c r="N4072" s="5">
        <v>0</v>
      </c>
      <c r="O4072" s="6">
        <v>0</v>
      </c>
      <c r="P4072" s="6">
        <v>0</v>
      </c>
      <c r="Q4072" s="6">
        <v>0</v>
      </c>
      <c r="R4072" s="6">
        <v>0</v>
      </c>
      <c r="S4072" s="6">
        <v>0.72170900692840645</v>
      </c>
      <c r="T4072" s="6">
        <v>0</v>
      </c>
      <c r="U4072" s="6">
        <v>0</v>
      </c>
      <c r="V4072" s="6">
        <v>0</v>
      </c>
      <c r="W4072" s="6">
        <v>0</v>
      </c>
      <c r="X4072" s="5">
        <v>1526</v>
      </c>
      <c r="Y4072" s="5">
        <v>1392</v>
      </c>
      <c r="Z4072" s="5">
        <v>60</v>
      </c>
      <c r="AA4072" s="5">
        <v>0</v>
      </c>
      <c r="AB4072" s="5">
        <v>0</v>
      </c>
      <c r="AC4072" s="5">
        <v>0</v>
      </c>
      <c r="AD4072" s="5">
        <v>1526</v>
      </c>
      <c r="AE4072" s="5">
        <v>1392</v>
      </c>
      <c r="AF4072" s="5">
        <v>60</v>
      </c>
      <c r="AG4072" s="6">
        <v>4.3103448275862073</v>
      </c>
      <c r="AH4072" s="6">
        <v>91.218872870249015</v>
      </c>
      <c r="AI4072" s="6"/>
      <c r="AJ4072" s="6"/>
    </row>
    <row r="4073" spans="1:36" hidden="1" x14ac:dyDescent="0.2">
      <c r="A4073" s="1" t="str">
        <f t="shared" si="63"/>
        <v>North HertfordshirePakistani</v>
      </c>
      <c r="B4073" s="3" t="s">
        <v>307</v>
      </c>
      <c r="C4073" s="3" t="s">
        <v>308</v>
      </c>
      <c r="D4073" s="3" t="s">
        <v>711</v>
      </c>
      <c r="E4073" s="5">
        <v>424</v>
      </c>
      <c r="F4073" s="5">
        <v>0</v>
      </c>
      <c r="G4073" s="5">
        <v>0</v>
      </c>
      <c r="H4073" s="5">
        <v>0</v>
      </c>
      <c r="I4073" s="5">
        <v>0</v>
      </c>
      <c r="J4073" s="5">
        <v>1</v>
      </c>
      <c r="K4073" s="5">
        <v>8</v>
      </c>
      <c r="L4073" s="5">
        <v>0</v>
      </c>
      <c r="M4073" s="5">
        <v>0</v>
      </c>
      <c r="N4073" s="5">
        <v>0</v>
      </c>
      <c r="O4073" s="6">
        <v>0</v>
      </c>
      <c r="P4073" s="6">
        <v>0</v>
      </c>
      <c r="Q4073" s="6">
        <v>0</v>
      </c>
      <c r="R4073" s="6">
        <v>0</v>
      </c>
      <c r="S4073" s="6">
        <v>0.23584905660377359</v>
      </c>
      <c r="T4073" s="6">
        <v>1.8867924528301887</v>
      </c>
      <c r="U4073" s="6">
        <v>0</v>
      </c>
      <c r="V4073" s="6">
        <v>0</v>
      </c>
      <c r="W4073" s="6">
        <v>0</v>
      </c>
      <c r="X4073" s="5">
        <v>163</v>
      </c>
      <c r="Y4073" s="5">
        <v>136</v>
      </c>
      <c r="Z4073" s="5">
        <v>9</v>
      </c>
      <c r="AA4073" s="5">
        <v>0</v>
      </c>
      <c r="AB4073" s="5">
        <v>0</v>
      </c>
      <c r="AC4073" s="5">
        <v>0</v>
      </c>
      <c r="AD4073" s="5">
        <v>163</v>
      </c>
      <c r="AE4073" s="5">
        <v>136</v>
      </c>
      <c r="AF4073" s="5">
        <v>9</v>
      </c>
      <c r="AG4073" s="6">
        <v>6.617647058823529</v>
      </c>
      <c r="AH4073" s="6">
        <v>83.435582822085891</v>
      </c>
      <c r="AI4073" s="6"/>
      <c r="AJ4073" s="6"/>
    </row>
    <row r="4074" spans="1:36" hidden="1" x14ac:dyDescent="0.2">
      <c r="A4074" s="1" t="str">
        <f t="shared" si="63"/>
        <v>North HertfordshireBangladeshi</v>
      </c>
      <c r="B4074" s="3" t="s">
        <v>307</v>
      </c>
      <c r="C4074" s="3" t="s">
        <v>308</v>
      </c>
      <c r="D4074" s="3" t="s">
        <v>712</v>
      </c>
      <c r="E4074" s="5">
        <v>495</v>
      </c>
      <c r="F4074" s="5">
        <v>0</v>
      </c>
      <c r="G4074" s="5">
        <v>0</v>
      </c>
      <c r="H4074" s="5">
        <v>0</v>
      </c>
      <c r="I4074" s="5">
        <v>0</v>
      </c>
      <c r="J4074" s="5">
        <v>0</v>
      </c>
      <c r="K4074" s="5">
        <v>0</v>
      </c>
      <c r="L4074" s="5">
        <v>0</v>
      </c>
      <c r="M4074" s="5">
        <v>0</v>
      </c>
      <c r="N4074" s="5">
        <v>0</v>
      </c>
      <c r="O4074" s="6">
        <v>0</v>
      </c>
      <c r="P4074" s="6">
        <v>0</v>
      </c>
      <c r="Q4074" s="6">
        <v>0</v>
      </c>
      <c r="R4074" s="6">
        <v>0</v>
      </c>
      <c r="S4074" s="6">
        <v>0</v>
      </c>
      <c r="T4074" s="6">
        <v>0</v>
      </c>
      <c r="U4074" s="6">
        <v>0</v>
      </c>
      <c r="V4074" s="6">
        <v>0</v>
      </c>
      <c r="W4074" s="6">
        <v>0</v>
      </c>
      <c r="X4074" s="5">
        <v>196</v>
      </c>
      <c r="Y4074" s="5">
        <v>140</v>
      </c>
      <c r="Z4074" s="5">
        <v>17</v>
      </c>
      <c r="AA4074" s="5">
        <v>0</v>
      </c>
      <c r="AB4074" s="5">
        <v>0</v>
      </c>
      <c r="AC4074" s="5">
        <v>0</v>
      </c>
      <c r="AD4074" s="5">
        <v>196</v>
      </c>
      <c r="AE4074" s="5">
        <v>140</v>
      </c>
      <c r="AF4074" s="5">
        <v>17</v>
      </c>
      <c r="AG4074" s="6">
        <v>12.142857142857142</v>
      </c>
      <c r="AH4074" s="6">
        <v>71.428571428571431</v>
      </c>
      <c r="AI4074" s="6"/>
      <c r="AJ4074" s="6"/>
    </row>
    <row r="4075" spans="1:36" hidden="1" x14ac:dyDescent="0.2">
      <c r="A4075" s="1" t="str">
        <f t="shared" si="63"/>
        <v>North HertfordshireChinese</v>
      </c>
      <c r="B4075" s="3" t="s">
        <v>307</v>
      </c>
      <c r="C4075" s="3" t="s">
        <v>308</v>
      </c>
      <c r="D4075" s="3" t="s">
        <v>713</v>
      </c>
      <c r="E4075" s="5">
        <v>808</v>
      </c>
      <c r="F4075" s="5">
        <v>0</v>
      </c>
      <c r="G4075" s="5">
        <v>0</v>
      </c>
      <c r="H4075" s="5">
        <v>0</v>
      </c>
      <c r="I4075" s="5">
        <v>0</v>
      </c>
      <c r="J4075" s="5">
        <v>3</v>
      </c>
      <c r="K4075" s="5">
        <v>1</v>
      </c>
      <c r="L4075" s="5">
        <v>0</v>
      </c>
      <c r="M4075" s="5">
        <v>0</v>
      </c>
      <c r="N4075" s="5">
        <v>0</v>
      </c>
      <c r="O4075" s="6">
        <v>0</v>
      </c>
      <c r="P4075" s="6">
        <v>0</v>
      </c>
      <c r="Q4075" s="6">
        <v>0</v>
      </c>
      <c r="R4075" s="6">
        <v>0</v>
      </c>
      <c r="S4075" s="6">
        <v>0.37128712871287128</v>
      </c>
      <c r="T4075" s="6">
        <v>0.12376237623762376</v>
      </c>
      <c r="U4075" s="6">
        <v>0</v>
      </c>
      <c r="V4075" s="6">
        <v>0</v>
      </c>
      <c r="W4075" s="6">
        <v>0</v>
      </c>
      <c r="X4075" s="5">
        <v>390</v>
      </c>
      <c r="Y4075" s="5">
        <v>353</v>
      </c>
      <c r="Z4075" s="5">
        <v>17</v>
      </c>
      <c r="AA4075" s="5">
        <v>0</v>
      </c>
      <c r="AB4075" s="5">
        <v>0</v>
      </c>
      <c r="AC4075" s="5">
        <v>0</v>
      </c>
      <c r="AD4075" s="5">
        <v>390</v>
      </c>
      <c r="AE4075" s="5">
        <v>353</v>
      </c>
      <c r="AF4075" s="5">
        <v>17</v>
      </c>
      <c r="AG4075" s="6">
        <v>4.8158640226628897</v>
      </c>
      <c r="AH4075" s="6">
        <v>90.512820512820511</v>
      </c>
      <c r="AI4075" s="6"/>
      <c r="AJ4075" s="6"/>
    </row>
    <row r="4076" spans="1:36" hidden="1" x14ac:dyDescent="0.2">
      <c r="A4076" s="1" t="str">
        <f t="shared" si="63"/>
        <v>North HertfordshireAsian Other</v>
      </c>
      <c r="B4076" s="3" t="s">
        <v>307</v>
      </c>
      <c r="C4076" s="3" t="s">
        <v>308</v>
      </c>
      <c r="D4076" s="3" t="s">
        <v>714</v>
      </c>
      <c r="E4076" s="5">
        <v>1630</v>
      </c>
      <c r="F4076" s="5">
        <v>0</v>
      </c>
      <c r="G4076" s="5">
        <v>0</v>
      </c>
      <c r="H4076" s="5">
        <v>0</v>
      </c>
      <c r="I4076" s="5">
        <v>0</v>
      </c>
      <c r="J4076" s="5">
        <v>10</v>
      </c>
      <c r="K4076" s="5">
        <v>4</v>
      </c>
      <c r="L4076" s="5">
        <v>0</v>
      </c>
      <c r="M4076" s="5">
        <v>0</v>
      </c>
      <c r="N4076" s="5">
        <v>0</v>
      </c>
      <c r="O4076" s="6">
        <v>0</v>
      </c>
      <c r="P4076" s="6">
        <v>0</v>
      </c>
      <c r="Q4076" s="6">
        <v>0</v>
      </c>
      <c r="R4076" s="6">
        <v>0</v>
      </c>
      <c r="S4076" s="6">
        <v>0.61349693251533743</v>
      </c>
      <c r="T4076" s="6">
        <v>0.24539877300613497</v>
      </c>
      <c r="U4076" s="6">
        <v>0</v>
      </c>
      <c r="V4076" s="6">
        <v>0</v>
      </c>
      <c r="W4076" s="6">
        <v>0</v>
      </c>
      <c r="X4076" s="5">
        <v>767</v>
      </c>
      <c r="Y4076" s="5">
        <v>643</v>
      </c>
      <c r="Z4076" s="5">
        <v>50</v>
      </c>
      <c r="AA4076" s="5">
        <v>0</v>
      </c>
      <c r="AB4076" s="5">
        <v>0</v>
      </c>
      <c r="AC4076" s="5">
        <v>0</v>
      </c>
      <c r="AD4076" s="5">
        <v>767</v>
      </c>
      <c r="AE4076" s="5">
        <v>643</v>
      </c>
      <c r="AF4076" s="5">
        <v>50</v>
      </c>
      <c r="AG4076" s="6">
        <v>7.7760497667185069</v>
      </c>
      <c r="AH4076" s="6">
        <v>83.833116036505871</v>
      </c>
      <c r="AI4076" s="6"/>
      <c r="AJ4076" s="6"/>
    </row>
    <row r="4077" spans="1:36" hidden="1" x14ac:dyDescent="0.2">
      <c r="A4077" s="1" t="str">
        <f t="shared" si="63"/>
        <v>North HertfordshireBlack African</v>
      </c>
      <c r="B4077" s="3" t="s">
        <v>307</v>
      </c>
      <c r="C4077" s="3" t="s">
        <v>308</v>
      </c>
      <c r="D4077" s="3" t="s">
        <v>715</v>
      </c>
      <c r="E4077" s="5">
        <v>859</v>
      </c>
      <c r="F4077" s="5">
        <v>0</v>
      </c>
      <c r="G4077" s="5">
        <v>0</v>
      </c>
      <c r="H4077" s="5">
        <v>0</v>
      </c>
      <c r="I4077" s="5">
        <v>0</v>
      </c>
      <c r="J4077" s="5">
        <v>12</v>
      </c>
      <c r="K4077" s="5">
        <v>1</v>
      </c>
      <c r="L4077" s="5">
        <v>0</v>
      </c>
      <c r="M4077" s="5">
        <v>0</v>
      </c>
      <c r="N4077" s="5">
        <v>0</v>
      </c>
      <c r="O4077" s="6">
        <v>0</v>
      </c>
      <c r="P4077" s="6">
        <v>0</v>
      </c>
      <c r="Q4077" s="6">
        <v>0</v>
      </c>
      <c r="R4077" s="6">
        <v>0</v>
      </c>
      <c r="S4077" s="6">
        <v>1.3969732246798603</v>
      </c>
      <c r="T4077" s="6">
        <v>0.11641443538998836</v>
      </c>
      <c r="U4077" s="6">
        <v>0</v>
      </c>
      <c r="V4077" s="6">
        <v>0</v>
      </c>
      <c r="W4077" s="6">
        <v>0</v>
      </c>
      <c r="X4077" s="5">
        <v>434</v>
      </c>
      <c r="Y4077" s="5">
        <v>394</v>
      </c>
      <c r="Z4077" s="5">
        <v>27</v>
      </c>
      <c r="AA4077" s="5">
        <v>0</v>
      </c>
      <c r="AB4077" s="5">
        <v>0</v>
      </c>
      <c r="AC4077" s="5">
        <v>0</v>
      </c>
      <c r="AD4077" s="5">
        <v>434</v>
      </c>
      <c r="AE4077" s="5">
        <v>394</v>
      </c>
      <c r="AF4077" s="5">
        <v>27</v>
      </c>
      <c r="AG4077" s="6">
        <v>6.8527918781725887</v>
      </c>
      <c r="AH4077" s="6">
        <v>90.783410138248854</v>
      </c>
      <c r="AI4077" s="6"/>
      <c r="AJ4077" s="6"/>
    </row>
    <row r="4078" spans="1:36" hidden="1" x14ac:dyDescent="0.2">
      <c r="A4078" s="1" t="str">
        <f t="shared" si="63"/>
        <v>North HertfordshireBlack Caribbean</v>
      </c>
      <c r="B4078" s="3" t="s">
        <v>307</v>
      </c>
      <c r="C4078" s="3" t="s">
        <v>308</v>
      </c>
      <c r="D4078" s="3" t="s">
        <v>716</v>
      </c>
      <c r="E4078" s="5">
        <v>1344</v>
      </c>
      <c r="F4078" s="5">
        <v>0</v>
      </c>
      <c r="G4078" s="5">
        <v>0</v>
      </c>
      <c r="H4078" s="5">
        <v>0</v>
      </c>
      <c r="I4078" s="5">
        <v>0</v>
      </c>
      <c r="J4078" s="5">
        <v>51</v>
      </c>
      <c r="K4078" s="5">
        <v>0</v>
      </c>
      <c r="L4078" s="5">
        <v>0</v>
      </c>
      <c r="M4078" s="5">
        <v>0</v>
      </c>
      <c r="N4078" s="5">
        <v>0</v>
      </c>
      <c r="O4078" s="6">
        <v>0</v>
      </c>
      <c r="P4078" s="6">
        <v>0</v>
      </c>
      <c r="Q4078" s="6">
        <v>0</v>
      </c>
      <c r="R4078" s="6">
        <v>0</v>
      </c>
      <c r="S4078" s="6">
        <v>3.7946428571428572</v>
      </c>
      <c r="T4078" s="6">
        <v>0</v>
      </c>
      <c r="U4078" s="6">
        <v>0</v>
      </c>
      <c r="V4078" s="6">
        <v>0</v>
      </c>
      <c r="W4078" s="6">
        <v>0</v>
      </c>
      <c r="X4078" s="5">
        <v>560</v>
      </c>
      <c r="Y4078" s="5">
        <v>494</v>
      </c>
      <c r="Z4078" s="5">
        <v>45</v>
      </c>
      <c r="AA4078" s="5">
        <v>0</v>
      </c>
      <c r="AB4078" s="5">
        <v>0</v>
      </c>
      <c r="AC4078" s="5">
        <v>0</v>
      </c>
      <c r="AD4078" s="5">
        <v>560</v>
      </c>
      <c r="AE4078" s="5">
        <v>494</v>
      </c>
      <c r="AF4078" s="5">
        <v>45</v>
      </c>
      <c r="AG4078" s="6">
        <v>9.1093117408906874</v>
      </c>
      <c r="AH4078" s="6">
        <v>88.214285714285708</v>
      </c>
      <c r="AI4078" s="6"/>
      <c r="AJ4078" s="6"/>
    </row>
    <row r="4079" spans="1:36" hidden="1" x14ac:dyDescent="0.2">
      <c r="A4079" s="1" t="str">
        <f t="shared" si="63"/>
        <v>North HertfordshireBlack Other</v>
      </c>
      <c r="B4079" s="3" t="s">
        <v>307</v>
      </c>
      <c r="C4079" s="3" t="s">
        <v>308</v>
      </c>
      <c r="D4079" s="3" t="s">
        <v>717</v>
      </c>
      <c r="E4079" s="5">
        <v>288</v>
      </c>
      <c r="F4079" s="5">
        <v>0</v>
      </c>
      <c r="G4079" s="5">
        <v>0</v>
      </c>
      <c r="H4079" s="5">
        <v>0</v>
      </c>
      <c r="I4079" s="5">
        <v>0</v>
      </c>
      <c r="J4079" s="5">
        <v>8</v>
      </c>
      <c r="K4079" s="5">
        <v>2</v>
      </c>
      <c r="L4079" s="5">
        <v>0</v>
      </c>
      <c r="M4079" s="5">
        <v>0</v>
      </c>
      <c r="N4079" s="5">
        <v>0</v>
      </c>
      <c r="O4079" s="6">
        <v>0</v>
      </c>
      <c r="P4079" s="6">
        <v>0</v>
      </c>
      <c r="Q4079" s="6">
        <v>0</v>
      </c>
      <c r="R4079" s="6">
        <v>0</v>
      </c>
      <c r="S4079" s="6">
        <v>2.7777777777777777</v>
      </c>
      <c r="T4079" s="6">
        <v>0.69444444444444442</v>
      </c>
      <c r="U4079" s="6">
        <v>0</v>
      </c>
      <c r="V4079" s="6">
        <v>0</v>
      </c>
      <c r="W4079" s="6">
        <v>0</v>
      </c>
      <c r="X4079" s="5">
        <v>117</v>
      </c>
      <c r="Y4079" s="5">
        <v>99</v>
      </c>
      <c r="Z4079" s="5">
        <v>16</v>
      </c>
      <c r="AA4079" s="5">
        <v>0</v>
      </c>
      <c r="AB4079" s="5">
        <v>0</v>
      </c>
      <c r="AC4079" s="5">
        <v>0</v>
      </c>
      <c r="AD4079" s="5">
        <v>117</v>
      </c>
      <c r="AE4079" s="5">
        <v>99</v>
      </c>
      <c r="AF4079" s="5">
        <v>16</v>
      </c>
      <c r="AG4079" s="6">
        <v>16.161616161616163</v>
      </c>
      <c r="AH4079" s="6">
        <v>84.615384615384613</v>
      </c>
      <c r="AI4079" s="6"/>
      <c r="AJ4079" s="6"/>
    </row>
    <row r="4080" spans="1:36" hidden="1" x14ac:dyDescent="0.2">
      <c r="A4080" s="1" t="str">
        <f t="shared" si="63"/>
        <v>North HertfordshireArab</v>
      </c>
      <c r="B4080" s="3" t="s">
        <v>307</v>
      </c>
      <c r="C4080" s="3" t="s">
        <v>308</v>
      </c>
      <c r="D4080" s="3" t="s">
        <v>699</v>
      </c>
      <c r="E4080" s="5">
        <v>146</v>
      </c>
      <c r="F4080" s="5">
        <v>0</v>
      </c>
      <c r="G4080" s="5">
        <v>0</v>
      </c>
      <c r="H4080" s="5">
        <v>0</v>
      </c>
      <c r="I4080" s="5">
        <v>0</v>
      </c>
      <c r="J4080" s="5">
        <v>0</v>
      </c>
      <c r="K4080" s="5">
        <v>2</v>
      </c>
      <c r="L4080" s="5">
        <v>0</v>
      </c>
      <c r="M4080" s="5">
        <v>0</v>
      </c>
      <c r="N4080" s="5">
        <v>0</v>
      </c>
      <c r="O4080" s="6">
        <v>0</v>
      </c>
      <c r="P4080" s="6">
        <v>0</v>
      </c>
      <c r="Q4080" s="6">
        <v>0</v>
      </c>
      <c r="R4080" s="6">
        <v>0</v>
      </c>
      <c r="S4080" s="6">
        <v>0</v>
      </c>
      <c r="T4080" s="6">
        <v>1.3698630136986301</v>
      </c>
      <c r="U4080" s="6">
        <v>0</v>
      </c>
      <c r="V4080" s="6">
        <v>0</v>
      </c>
      <c r="W4080" s="6">
        <v>0</v>
      </c>
      <c r="X4080" s="5">
        <v>61</v>
      </c>
      <c r="Y4080" s="5">
        <v>43</v>
      </c>
      <c r="Z4080" s="5">
        <v>6</v>
      </c>
      <c r="AA4080" s="5">
        <v>0</v>
      </c>
      <c r="AB4080" s="5">
        <v>0</v>
      </c>
      <c r="AC4080" s="5">
        <v>0</v>
      </c>
      <c r="AD4080" s="5">
        <v>61</v>
      </c>
      <c r="AE4080" s="5">
        <v>43</v>
      </c>
      <c r="AF4080" s="5">
        <v>6</v>
      </c>
      <c r="AG4080" s="6">
        <v>13.953488372093023</v>
      </c>
      <c r="AH4080" s="6">
        <v>70.491803278688522</v>
      </c>
      <c r="AI4080" s="6"/>
      <c r="AJ4080" s="6"/>
    </row>
    <row r="4081" spans="1:36" hidden="1" x14ac:dyDescent="0.2">
      <c r="A4081" s="1" t="str">
        <f t="shared" si="63"/>
        <v>North HertfordshireOther</v>
      </c>
      <c r="B4081" s="3" t="s">
        <v>307</v>
      </c>
      <c r="C4081" s="3" t="s">
        <v>308</v>
      </c>
      <c r="D4081" s="3" t="s">
        <v>718</v>
      </c>
      <c r="E4081" s="5">
        <v>525</v>
      </c>
      <c r="F4081" s="5">
        <v>0</v>
      </c>
      <c r="G4081" s="5">
        <v>0</v>
      </c>
      <c r="H4081" s="5">
        <v>0</v>
      </c>
      <c r="I4081" s="5">
        <v>0</v>
      </c>
      <c r="J4081" s="5">
        <v>4</v>
      </c>
      <c r="K4081" s="5">
        <v>3</v>
      </c>
      <c r="L4081" s="5">
        <v>0</v>
      </c>
      <c r="M4081" s="5">
        <v>0</v>
      </c>
      <c r="N4081" s="5">
        <v>0</v>
      </c>
      <c r="O4081" s="6">
        <v>0</v>
      </c>
      <c r="P4081" s="6">
        <v>0</v>
      </c>
      <c r="Q4081" s="6">
        <v>0</v>
      </c>
      <c r="R4081" s="6">
        <v>0</v>
      </c>
      <c r="S4081" s="6">
        <v>0.76190476190476186</v>
      </c>
      <c r="T4081" s="6">
        <v>0.5714285714285714</v>
      </c>
      <c r="U4081" s="6">
        <v>0</v>
      </c>
      <c r="V4081" s="6">
        <v>0</v>
      </c>
      <c r="W4081" s="6">
        <v>0</v>
      </c>
      <c r="X4081" s="5">
        <v>233</v>
      </c>
      <c r="Y4081" s="5">
        <v>211</v>
      </c>
      <c r="Z4081" s="5">
        <v>11</v>
      </c>
      <c r="AA4081" s="5">
        <v>0</v>
      </c>
      <c r="AB4081" s="5">
        <v>0</v>
      </c>
      <c r="AC4081" s="5">
        <v>0</v>
      </c>
      <c r="AD4081" s="5">
        <v>233</v>
      </c>
      <c r="AE4081" s="5">
        <v>211</v>
      </c>
      <c r="AF4081" s="5">
        <v>11</v>
      </c>
      <c r="AG4081" s="6">
        <v>5.2132701421800949</v>
      </c>
      <c r="AH4081" s="6">
        <v>90.557939914163086</v>
      </c>
      <c r="AI4081" s="6"/>
      <c r="AJ4081" s="6"/>
    </row>
    <row r="4082" spans="1:36" x14ac:dyDescent="0.2">
      <c r="A4082" s="1" t="str">
        <f t="shared" si="63"/>
        <v>North KestevenAll people</v>
      </c>
      <c r="B4082" s="3" t="s">
        <v>387</v>
      </c>
      <c r="C4082" s="3" t="s">
        <v>388</v>
      </c>
      <c r="D4082" s="3" t="s">
        <v>700</v>
      </c>
      <c r="E4082" s="5">
        <v>107766</v>
      </c>
      <c r="F4082" s="5">
        <v>0</v>
      </c>
      <c r="G4082" s="5">
        <v>0</v>
      </c>
      <c r="H4082" s="5">
        <v>0</v>
      </c>
      <c r="I4082" s="5">
        <v>0</v>
      </c>
      <c r="J4082" s="5">
        <v>0</v>
      </c>
      <c r="K4082" s="5">
        <v>9708</v>
      </c>
      <c r="L4082" s="5">
        <v>0</v>
      </c>
      <c r="M4082" s="5">
        <v>0</v>
      </c>
      <c r="N4082" s="5">
        <v>0</v>
      </c>
      <c r="O4082" s="6">
        <v>0</v>
      </c>
      <c r="P4082" s="6">
        <v>0</v>
      </c>
      <c r="Q4082" s="6">
        <v>0</v>
      </c>
      <c r="R4082" s="6">
        <v>0</v>
      </c>
      <c r="S4082" s="6">
        <v>0</v>
      </c>
      <c r="T4082" s="6">
        <v>9.008407104281499</v>
      </c>
      <c r="U4082" s="6">
        <v>0</v>
      </c>
      <c r="V4082" s="6">
        <v>0</v>
      </c>
      <c r="W4082" s="6">
        <v>0</v>
      </c>
      <c r="X4082" s="5">
        <v>33960</v>
      </c>
      <c r="Y4082" s="5">
        <v>30609</v>
      </c>
      <c r="Z4082" s="5">
        <v>1073</v>
      </c>
      <c r="AA4082" s="5">
        <v>0</v>
      </c>
      <c r="AB4082" s="5">
        <v>0</v>
      </c>
      <c r="AC4082" s="5">
        <v>0</v>
      </c>
      <c r="AD4082" s="5">
        <v>33960</v>
      </c>
      <c r="AE4082" s="5">
        <v>30609</v>
      </c>
      <c r="AF4082" s="5">
        <v>1073</v>
      </c>
      <c r="AG4082" s="6">
        <v>3.50550491685452</v>
      </c>
      <c r="AH4082" s="6">
        <v>90.132508833922259</v>
      </c>
      <c r="AI4082" s="3"/>
      <c r="AJ4082" s="3"/>
    </row>
    <row r="4083" spans="1:36" hidden="1" x14ac:dyDescent="0.2">
      <c r="A4083" s="1" t="str">
        <f t="shared" si="63"/>
        <v>North KestevenWhite British</v>
      </c>
      <c r="B4083" s="3" t="s">
        <v>387</v>
      </c>
      <c r="C4083" s="3" t="s">
        <v>388</v>
      </c>
      <c r="D4083" s="3" t="s">
        <v>701</v>
      </c>
      <c r="E4083" s="5">
        <v>103343</v>
      </c>
      <c r="F4083" s="5">
        <v>0</v>
      </c>
      <c r="G4083" s="5">
        <v>0</v>
      </c>
      <c r="H4083" s="5">
        <v>0</v>
      </c>
      <c r="I4083" s="5">
        <v>0</v>
      </c>
      <c r="J4083" s="5">
        <v>0</v>
      </c>
      <c r="K4083" s="5">
        <v>9287</v>
      </c>
      <c r="L4083" s="5">
        <v>0</v>
      </c>
      <c r="M4083" s="5">
        <v>0</v>
      </c>
      <c r="N4083" s="5">
        <v>0</v>
      </c>
      <c r="O4083" s="6">
        <v>0</v>
      </c>
      <c r="P4083" s="6">
        <v>0</v>
      </c>
      <c r="Q4083" s="6">
        <v>0</v>
      </c>
      <c r="R4083" s="6">
        <v>0</v>
      </c>
      <c r="S4083" s="6">
        <v>0</v>
      </c>
      <c r="T4083" s="6">
        <v>8.9865786748981549</v>
      </c>
      <c r="U4083" s="6">
        <v>0</v>
      </c>
      <c r="V4083" s="6">
        <v>0</v>
      </c>
      <c r="W4083" s="6">
        <v>0</v>
      </c>
      <c r="X4083" s="5">
        <v>32129</v>
      </c>
      <c r="Y4083" s="5">
        <v>29034</v>
      </c>
      <c r="Z4083" s="5">
        <v>993</v>
      </c>
      <c r="AA4083" s="5">
        <v>0</v>
      </c>
      <c r="AB4083" s="5">
        <v>0</v>
      </c>
      <c r="AC4083" s="5">
        <v>0</v>
      </c>
      <c r="AD4083" s="5">
        <v>32129</v>
      </c>
      <c r="AE4083" s="5">
        <v>29034</v>
      </c>
      <c r="AF4083" s="5">
        <v>993</v>
      </c>
      <c r="AG4083" s="6">
        <v>3.4201281256457947</v>
      </c>
      <c r="AH4083" s="6">
        <v>90.366958199757235</v>
      </c>
      <c r="AI4083" s="3"/>
      <c r="AJ4083" s="3"/>
    </row>
    <row r="4084" spans="1:36" hidden="1" x14ac:dyDescent="0.2">
      <c r="A4084" s="1" t="str">
        <f t="shared" si="63"/>
        <v>North KestevenMinorities - all other than White British</v>
      </c>
      <c r="B4084" s="3" t="s">
        <v>387</v>
      </c>
      <c r="C4084" s="3" t="s">
        <v>388</v>
      </c>
      <c r="D4084" s="3" t="s">
        <v>702</v>
      </c>
      <c r="E4084" s="5">
        <v>4423</v>
      </c>
      <c r="F4084" s="5">
        <v>0</v>
      </c>
      <c r="G4084" s="5">
        <v>0</v>
      </c>
      <c r="H4084" s="5">
        <v>0</v>
      </c>
      <c r="I4084" s="5">
        <v>0</v>
      </c>
      <c r="J4084" s="5">
        <v>0</v>
      </c>
      <c r="K4084" s="5">
        <v>421</v>
      </c>
      <c r="L4084" s="5">
        <v>0</v>
      </c>
      <c r="M4084" s="5">
        <v>0</v>
      </c>
      <c r="N4084" s="5">
        <v>0</v>
      </c>
      <c r="O4084" s="6">
        <v>0</v>
      </c>
      <c r="P4084" s="6">
        <v>0</v>
      </c>
      <c r="Q4084" s="6">
        <v>0</v>
      </c>
      <c r="R4084" s="6">
        <v>0</v>
      </c>
      <c r="S4084" s="6">
        <v>0</v>
      </c>
      <c r="T4084" s="6">
        <v>9.5184264074157809</v>
      </c>
      <c r="U4084" s="6">
        <v>0</v>
      </c>
      <c r="V4084" s="6">
        <v>0</v>
      </c>
      <c r="W4084" s="6">
        <v>0</v>
      </c>
      <c r="X4084" s="5">
        <v>1831</v>
      </c>
      <c r="Y4084" s="5">
        <v>1575</v>
      </c>
      <c r="Z4084" s="5">
        <v>80</v>
      </c>
      <c r="AA4084" s="5">
        <v>0</v>
      </c>
      <c r="AB4084" s="5">
        <v>0</v>
      </c>
      <c r="AC4084" s="5">
        <v>0</v>
      </c>
      <c r="AD4084" s="5">
        <v>1831</v>
      </c>
      <c r="AE4084" s="5">
        <v>1575</v>
      </c>
      <c r="AF4084" s="5">
        <v>80</v>
      </c>
      <c r="AG4084" s="6">
        <v>5.0793650793650791</v>
      </c>
      <c r="AH4084" s="6">
        <v>86.018569087930089</v>
      </c>
      <c r="AI4084" s="3"/>
      <c r="AJ4084" s="3"/>
    </row>
    <row r="4085" spans="1:36" hidden="1" x14ac:dyDescent="0.2">
      <c r="A4085" s="1" t="str">
        <f t="shared" si="63"/>
        <v>North KestevenWhite Irish</v>
      </c>
      <c r="B4085" s="3" t="s">
        <v>387</v>
      </c>
      <c r="C4085" s="3" t="s">
        <v>388</v>
      </c>
      <c r="D4085" s="3" t="s">
        <v>703</v>
      </c>
      <c r="E4085" s="5">
        <v>512</v>
      </c>
      <c r="F4085" s="5">
        <v>0</v>
      </c>
      <c r="G4085" s="5">
        <v>0</v>
      </c>
      <c r="H4085" s="5">
        <v>0</v>
      </c>
      <c r="I4085" s="5">
        <v>0</v>
      </c>
      <c r="J4085" s="5">
        <v>0</v>
      </c>
      <c r="K4085" s="5">
        <v>35</v>
      </c>
      <c r="L4085" s="5">
        <v>0</v>
      </c>
      <c r="M4085" s="5">
        <v>0</v>
      </c>
      <c r="N4085" s="5">
        <v>0</v>
      </c>
      <c r="O4085" s="6">
        <v>0</v>
      </c>
      <c r="P4085" s="6">
        <v>0</v>
      </c>
      <c r="Q4085" s="6">
        <v>0</v>
      </c>
      <c r="R4085" s="6">
        <v>0</v>
      </c>
      <c r="S4085" s="6">
        <v>0</v>
      </c>
      <c r="T4085" s="6">
        <v>6.8359375</v>
      </c>
      <c r="U4085" s="6">
        <v>0</v>
      </c>
      <c r="V4085" s="6">
        <v>0</v>
      </c>
      <c r="W4085" s="6">
        <v>0</v>
      </c>
      <c r="X4085" s="5">
        <v>127</v>
      </c>
      <c r="Y4085" s="5">
        <v>109</v>
      </c>
      <c r="Z4085" s="5">
        <v>3</v>
      </c>
      <c r="AA4085" s="5">
        <v>0</v>
      </c>
      <c r="AB4085" s="5">
        <v>0</v>
      </c>
      <c r="AC4085" s="5">
        <v>0</v>
      </c>
      <c r="AD4085" s="5">
        <v>127</v>
      </c>
      <c r="AE4085" s="5">
        <v>109</v>
      </c>
      <c r="AF4085" s="5">
        <v>3</v>
      </c>
      <c r="AG4085" s="6">
        <v>2.7522935779816513</v>
      </c>
      <c r="AH4085" s="6">
        <v>85.826771653543304</v>
      </c>
      <c r="AI4085" s="3"/>
      <c r="AJ4085" s="3"/>
    </row>
    <row r="4086" spans="1:36" hidden="1" x14ac:dyDescent="0.2">
      <c r="A4086" s="1" t="str">
        <f t="shared" si="63"/>
        <v>North KestevenWhite Gyspy or Irish Traveller</v>
      </c>
      <c r="B4086" s="3" t="s">
        <v>387</v>
      </c>
      <c r="C4086" s="3" t="s">
        <v>388</v>
      </c>
      <c r="D4086" s="3" t="s">
        <v>704</v>
      </c>
      <c r="E4086" s="5">
        <v>74</v>
      </c>
      <c r="F4086" s="5">
        <v>0</v>
      </c>
      <c r="G4086" s="5">
        <v>0</v>
      </c>
      <c r="H4086" s="5">
        <v>0</v>
      </c>
      <c r="I4086" s="5">
        <v>0</v>
      </c>
      <c r="J4086" s="5">
        <v>0</v>
      </c>
      <c r="K4086" s="5">
        <v>20</v>
      </c>
      <c r="L4086" s="5">
        <v>0</v>
      </c>
      <c r="M4086" s="5">
        <v>0</v>
      </c>
      <c r="N4086" s="5">
        <v>0</v>
      </c>
      <c r="O4086" s="6">
        <v>0</v>
      </c>
      <c r="P4086" s="6">
        <v>0</v>
      </c>
      <c r="Q4086" s="6">
        <v>0</v>
      </c>
      <c r="R4086" s="6">
        <v>0</v>
      </c>
      <c r="S4086" s="6">
        <v>0</v>
      </c>
      <c r="T4086" s="6">
        <v>27.027027027027028</v>
      </c>
      <c r="U4086" s="6">
        <v>0</v>
      </c>
      <c r="V4086" s="6">
        <v>0</v>
      </c>
      <c r="W4086" s="6">
        <v>0</v>
      </c>
      <c r="X4086" s="5">
        <v>18</v>
      </c>
      <c r="Y4086" s="5">
        <v>12</v>
      </c>
      <c r="Z4086" s="5">
        <v>3</v>
      </c>
      <c r="AA4086" s="5">
        <v>0</v>
      </c>
      <c r="AB4086" s="5">
        <v>0</v>
      </c>
      <c r="AC4086" s="5">
        <v>0</v>
      </c>
      <c r="AD4086" s="5">
        <v>18</v>
      </c>
      <c r="AE4086" s="5">
        <v>12</v>
      </c>
      <c r="AF4086" s="5">
        <v>3</v>
      </c>
      <c r="AG4086" s="6">
        <v>25</v>
      </c>
      <c r="AH4086" s="6">
        <v>66.666666666666671</v>
      </c>
      <c r="AI4086" s="3"/>
      <c r="AJ4086" s="3"/>
    </row>
    <row r="4087" spans="1:36" hidden="1" x14ac:dyDescent="0.2">
      <c r="A4087" s="1" t="str">
        <f t="shared" si="63"/>
        <v>North KestevenWhite Other</v>
      </c>
      <c r="B4087" s="3" t="s">
        <v>387</v>
      </c>
      <c r="C4087" s="3" t="s">
        <v>388</v>
      </c>
      <c r="D4087" s="3" t="s">
        <v>705</v>
      </c>
      <c r="E4087" s="5">
        <v>1906</v>
      </c>
      <c r="F4087" s="5">
        <v>0</v>
      </c>
      <c r="G4087" s="5">
        <v>0</v>
      </c>
      <c r="H4087" s="5">
        <v>0</v>
      </c>
      <c r="I4087" s="5">
        <v>0</v>
      </c>
      <c r="J4087" s="5">
        <v>0</v>
      </c>
      <c r="K4087" s="5">
        <v>191</v>
      </c>
      <c r="L4087" s="5">
        <v>0</v>
      </c>
      <c r="M4087" s="5">
        <v>0</v>
      </c>
      <c r="N4087" s="5">
        <v>0</v>
      </c>
      <c r="O4087" s="6">
        <v>0</v>
      </c>
      <c r="P4087" s="6">
        <v>0</v>
      </c>
      <c r="Q4087" s="6">
        <v>0</v>
      </c>
      <c r="R4087" s="6">
        <v>0</v>
      </c>
      <c r="S4087" s="6">
        <v>0</v>
      </c>
      <c r="T4087" s="6">
        <v>10.020986358866736</v>
      </c>
      <c r="U4087" s="6">
        <v>0</v>
      </c>
      <c r="V4087" s="6">
        <v>0</v>
      </c>
      <c r="W4087" s="6">
        <v>0</v>
      </c>
      <c r="X4087" s="5">
        <v>931</v>
      </c>
      <c r="Y4087" s="5">
        <v>830</v>
      </c>
      <c r="Z4087" s="5">
        <v>38</v>
      </c>
      <c r="AA4087" s="5">
        <v>0</v>
      </c>
      <c r="AB4087" s="5">
        <v>0</v>
      </c>
      <c r="AC4087" s="5">
        <v>0</v>
      </c>
      <c r="AD4087" s="5">
        <v>931</v>
      </c>
      <c r="AE4087" s="5">
        <v>830</v>
      </c>
      <c r="AF4087" s="5">
        <v>38</v>
      </c>
      <c r="AG4087" s="6">
        <v>4.5783132530120483</v>
      </c>
      <c r="AH4087" s="6">
        <v>89.151450053705688</v>
      </c>
      <c r="AI4087" s="3"/>
      <c r="AJ4087" s="3"/>
    </row>
    <row r="4088" spans="1:36" hidden="1" x14ac:dyDescent="0.2">
      <c r="A4088" s="1" t="str">
        <f t="shared" si="63"/>
        <v>North KestevenMixed White and Black Caribbean</v>
      </c>
      <c r="B4088" s="3" t="s">
        <v>387</v>
      </c>
      <c r="C4088" s="3" t="s">
        <v>388</v>
      </c>
      <c r="D4088" s="3" t="s">
        <v>706</v>
      </c>
      <c r="E4088" s="5">
        <v>242</v>
      </c>
      <c r="F4088" s="5">
        <v>0</v>
      </c>
      <c r="G4088" s="5">
        <v>0</v>
      </c>
      <c r="H4088" s="5">
        <v>0</v>
      </c>
      <c r="I4088" s="5">
        <v>0</v>
      </c>
      <c r="J4088" s="5">
        <v>0</v>
      </c>
      <c r="K4088" s="5">
        <v>19</v>
      </c>
      <c r="L4088" s="5">
        <v>0</v>
      </c>
      <c r="M4088" s="5">
        <v>0</v>
      </c>
      <c r="N4088" s="5">
        <v>0</v>
      </c>
      <c r="O4088" s="6">
        <v>0</v>
      </c>
      <c r="P4088" s="6">
        <v>0</v>
      </c>
      <c r="Q4088" s="6">
        <v>0</v>
      </c>
      <c r="R4088" s="6">
        <v>0</v>
      </c>
      <c r="S4088" s="6">
        <v>0</v>
      </c>
      <c r="T4088" s="6">
        <v>7.8512396694214877</v>
      </c>
      <c r="U4088" s="6">
        <v>0</v>
      </c>
      <c r="V4088" s="6">
        <v>0</v>
      </c>
      <c r="W4088" s="6">
        <v>0</v>
      </c>
      <c r="X4088" s="5">
        <v>72</v>
      </c>
      <c r="Y4088" s="5">
        <v>62</v>
      </c>
      <c r="Z4088" s="5">
        <v>6</v>
      </c>
      <c r="AA4088" s="5">
        <v>0</v>
      </c>
      <c r="AB4088" s="5">
        <v>0</v>
      </c>
      <c r="AC4088" s="5">
        <v>0</v>
      </c>
      <c r="AD4088" s="5">
        <v>72</v>
      </c>
      <c r="AE4088" s="5">
        <v>62</v>
      </c>
      <c r="AF4088" s="5">
        <v>6</v>
      </c>
      <c r="AG4088" s="6">
        <v>9.67741935483871</v>
      </c>
      <c r="AH4088" s="6">
        <v>86.111111111111114</v>
      </c>
      <c r="AI4088" s="3"/>
      <c r="AJ4088" s="3"/>
    </row>
    <row r="4089" spans="1:36" hidden="1" x14ac:dyDescent="0.2">
      <c r="A4089" s="1" t="str">
        <f t="shared" si="63"/>
        <v>North KestevenMixed White and Black African</v>
      </c>
      <c r="B4089" s="3" t="s">
        <v>387</v>
      </c>
      <c r="C4089" s="3" t="s">
        <v>388</v>
      </c>
      <c r="D4089" s="3" t="s">
        <v>707</v>
      </c>
      <c r="E4089" s="5">
        <v>91</v>
      </c>
      <c r="F4089" s="5">
        <v>0</v>
      </c>
      <c r="G4089" s="5">
        <v>0</v>
      </c>
      <c r="H4089" s="5">
        <v>0</v>
      </c>
      <c r="I4089" s="5">
        <v>0</v>
      </c>
      <c r="J4089" s="5">
        <v>0</v>
      </c>
      <c r="K4089" s="5">
        <v>10</v>
      </c>
      <c r="L4089" s="5">
        <v>0</v>
      </c>
      <c r="M4089" s="5">
        <v>0</v>
      </c>
      <c r="N4089" s="5">
        <v>0</v>
      </c>
      <c r="O4089" s="6">
        <v>0</v>
      </c>
      <c r="P4089" s="6">
        <v>0</v>
      </c>
      <c r="Q4089" s="6">
        <v>0</v>
      </c>
      <c r="R4089" s="6">
        <v>0</v>
      </c>
      <c r="S4089" s="6">
        <v>0</v>
      </c>
      <c r="T4089" s="6">
        <v>10.989010989010989</v>
      </c>
      <c r="U4089" s="6">
        <v>0</v>
      </c>
      <c r="V4089" s="6">
        <v>0</v>
      </c>
      <c r="W4089" s="6">
        <v>0</v>
      </c>
      <c r="X4089" s="5">
        <v>22</v>
      </c>
      <c r="Y4089" s="5">
        <v>17</v>
      </c>
      <c r="Z4089" s="5">
        <v>2</v>
      </c>
      <c r="AA4089" s="5">
        <v>0</v>
      </c>
      <c r="AB4089" s="5">
        <v>0</v>
      </c>
      <c r="AC4089" s="5">
        <v>0</v>
      </c>
      <c r="AD4089" s="5">
        <v>22</v>
      </c>
      <c r="AE4089" s="5">
        <v>17</v>
      </c>
      <c r="AF4089" s="5">
        <v>2</v>
      </c>
      <c r="AG4089" s="6">
        <v>11.764705882352942</v>
      </c>
      <c r="AH4089" s="6">
        <v>77.272727272727266</v>
      </c>
      <c r="AI4089" s="3"/>
      <c r="AJ4089" s="3"/>
    </row>
    <row r="4090" spans="1:36" hidden="1" x14ac:dyDescent="0.2">
      <c r="A4090" s="1" t="str">
        <f t="shared" si="63"/>
        <v>North KestevenMixed White and Asian</v>
      </c>
      <c r="B4090" s="3" t="s">
        <v>387</v>
      </c>
      <c r="C4090" s="3" t="s">
        <v>388</v>
      </c>
      <c r="D4090" s="3" t="s">
        <v>708</v>
      </c>
      <c r="E4090" s="5">
        <v>256</v>
      </c>
      <c r="F4090" s="5">
        <v>0</v>
      </c>
      <c r="G4090" s="5">
        <v>0</v>
      </c>
      <c r="H4090" s="5">
        <v>0</v>
      </c>
      <c r="I4090" s="5">
        <v>0</v>
      </c>
      <c r="J4090" s="5">
        <v>0</v>
      </c>
      <c r="K4090" s="5">
        <v>38</v>
      </c>
      <c r="L4090" s="5">
        <v>0</v>
      </c>
      <c r="M4090" s="5">
        <v>0</v>
      </c>
      <c r="N4090" s="5">
        <v>0</v>
      </c>
      <c r="O4090" s="6">
        <v>0</v>
      </c>
      <c r="P4090" s="6">
        <v>0</v>
      </c>
      <c r="Q4090" s="6">
        <v>0</v>
      </c>
      <c r="R4090" s="6">
        <v>0</v>
      </c>
      <c r="S4090" s="6">
        <v>0</v>
      </c>
      <c r="T4090" s="6">
        <v>14.84375</v>
      </c>
      <c r="U4090" s="6">
        <v>0</v>
      </c>
      <c r="V4090" s="6">
        <v>0</v>
      </c>
      <c r="W4090" s="6">
        <v>0</v>
      </c>
      <c r="X4090" s="5">
        <v>66</v>
      </c>
      <c r="Y4090" s="5">
        <v>62</v>
      </c>
      <c r="Z4090" s="5">
        <v>7</v>
      </c>
      <c r="AA4090" s="5">
        <v>0</v>
      </c>
      <c r="AB4090" s="5">
        <v>0</v>
      </c>
      <c r="AC4090" s="5">
        <v>0</v>
      </c>
      <c r="AD4090" s="5">
        <v>66</v>
      </c>
      <c r="AE4090" s="5">
        <v>62</v>
      </c>
      <c r="AF4090" s="5">
        <v>7</v>
      </c>
      <c r="AG4090" s="6">
        <v>11.290322580645162</v>
      </c>
      <c r="AH4090" s="6">
        <v>93.939393939393938</v>
      </c>
      <c r="AI4090" s="3"/>
      <c r="AJ4090" s="3"/>
    </row>
    <row r="4091" spans="1:36" hidden="1" x14ac:dyDescent="0.2">
      <c r="A4091" s="1" t="str">
        <f t="shared" si="63"/>
        <v>North KestevenMixed Other</v>
      </c>
      <c r="B4091" s="3" t="s">
        <v>387</v>
      </c>
      <c r="C4091" s="3" t="s">
        <v>388</v>
      </c>
      <c r="D4091" s="3" t="s">
        <v>709</v>
      </c>
      <c r="E4091" s="5">
        <v>202</v>
      </c>
      <c r="F4091" s="5">
        <v>0</v>
      </c>
      <c r="G4091" s="5">
        <v>0</v>
      </c>
      <c r="H4091" s="5">
        <v>0</v>
      </c>
      <c r="I4091" s="5">
        <v>0</v>
      </c>
      <c r="J4091" s="5">
        <v>0</v>
      </c>
      <c r="K4091" s="5">
        <v>26</v>
      </c>
      <c r="L4091" s="5">
        <v>0</v>
      </c>
      <c r="M4091" s="5">
        <v>0</v>
      </c>
      <c r="N4091" s="5">
        <v>0</v>
      </c>
      <c r="O4091" s="6">
        <v>0</v>
      </c>
      <c r="P4091" s="6">
        <v>0</v>
      </c>
      <c r="Q4091" s="6">
        <v>0</v>
      </c>
      <c r="R4091" s="6">
        <v>0</v>
      </c>
      <c r="S4091" s="6">
        <v>0</v>
      </c>
      <c r="T4091" s="6">
        <v>12.871287128712872</v>
      </c>
      <c r="U4091" s="6">
        <v>0</v>
      </c>
      <c r="V4091" s="6">
        <v>0</v>
      </c>
      <c r="W4091" s="6">
        <v>0</v>
      </c>
      <c r="X4091" s="5">
        <v>57</v>
      </c>
      <c r="Y4091" s="5">
        <v>43</v>
      </c>
      <c r="Z4091" s="5">
        <v>1</v>
      </c>
      <c r="AA4091" s="5">
        <v>0</v>
      </c>
      <c r="AB4091" s="5">
        <v>0</v>
      </c>
      <c r="AC4091" s="5">
        <v>0</v>
      </c>
      <c r="AD4091" s="5">
        <v>57</v>
      </c>
      <c r="AE4091" s="5">
        <v>43</v>
      </c>
      <c r="AF4091" s="5">
        <v>1</v>
      </c>
      <c r="AG4091" s="6">
        <v>2.3255813953488373</v>
      </c>
      <c r="AH4091" s="6">
        <v>75.438596491228068</v>
      </c>
      <c r="AI4091" s="3"/>
      <c r="AJ4091" s="3"/>
    </row>
    <row r="4092" spans="1:36" hidden="1" x14ac:dyDescent="0.2">
      <c r="A4092" s="1" t="str">
        <f t="shared" si="63"/>
        <v>North KestevenIndian</v>
      </c>
      <c r="B4092" s="3" t="s">
        <v>387</v>
      </c>
      <c r="C4092" s="3" t="s">
        <v>388</v>
      </c>
      <c r="D4092" s="3" t="s">
        <v>710</v>
      </c>
      <c r="E4092" s="5">
        <v>217</v>
      </c>
      <c r="F4092" s="5">
        <v>0</v>
      </c>
      <c r="G4092" s="5">
        <v>0</v>
      </c>
      <c r="H4092" s="5">
        <v>0</v>
      </c>
      <c r="I4092" s="5">
        <v>0</v>
      </c>
      <c r="J4092" s="5">
        <v>0</v>
      </c>
      <c r="K4092" s="5">
        <v>15</v>
      </c>
      <c r="L4092" s="5">
        <v>0</v>
      </c>
      <c r="M4092" s="5">
        <v>0</v>
      </c>
      <c r="N4092" s="5">
        <v>0</v>
      </c>
      <c r="O4092" s="6">
        <v>0</v>
      </c>
      <c r="P4092" s="6">
        <v>0</v>
      </c>
      <c r="Q4092" s="6">
        <v>0</v>
      </c>
      <c r="R4092" s="6">
        <v>0</v>
      </c>
      <c r="S4092" s="6">
        <v>0</v>
      </c>
      <c r="T4092" s="6">
        <v>6.9124423963133639</v>
      </c>
      <c r="U4092" s="6">
        <v>0</v>
      </c>
      <c r="V4092" s="6">
        <v>0</v>
      </c>
      <c r="W4092" s="6">
        <v>0</v>
      </c>
      <c r="X4092" s="5">
        <v>105</v>
      </c>
      <c r="Y4092" s="5">
        <v>94</v>
      </c>
      <c r="Z4092" s="5">
        <v>3</v>
      </c>
      <c r="AA4092" s="5">
        <v>0</v>
      </c>
      <c r="AB4092" s="5">
        <v>0</v>
      </c>
      <c r="AC4092" s="5">
        <v>0</v>
      </c>
      <c r="AD4092" s="5">
        <v>105</v>
      </c>
      <c r="AE4092" s="5">
        <v>94</v>
      </c>
      <c r="AF4092" s="5">
        <v>3</v>
      </c>
      <c r="AG4092" s="6">
        <v>3.1914893617021276</v>
      </c>
      <c r="AH4092" s="6">
        <v>89.523809523809518</v>
      </c>
      <c r="AI4092" s="3"/>
      <c r="AJ4092" s="3"/>
    </row>
    <row r="4093" spans="1:36" hidden="1" x14ac:dyDescent="0.2">
      <c r="A4093" s="1" t="str">
        <f t="shared" si="63"/>
        <v>North KestevenPakistani</v>
      </c>
      <c r="B4093" s="3" t="s">
        <v>387</v>
      </c>
      <c r="C4093" s="3" t="s">
        <v>388</v>
      </c>
      <c r="D4093" s="3" t="s">
        <v>711</v>
      </c>
      <c r="E4093" s="5">
        <v>29</v>
      </c>
      <c r="F4093" s="5">
        <v>0</v>
      </c>
      <c r="G4093" s="5">
        <v>0</v>
      </c>
      <c r="H4093" s="5">
        <v>0</v>
      </c>
      <c r="I4093" s="5">
        <v>0</v>
      </c>
      <c r="J4093" s="5">
        <v>0</v>
      </c>
      <c r="K4093" s="5">
        <v>0</v>
      </c>
      <c r="L4093" s="5">
        <v>0</v>
      </c>
      <c r="M4093" s="5">
        <v>0</v>
      </c>
      <c r="N4093" s="5">
        <v>0</v>
      </c>
      <c r="O4093" s="6">
        <v>0</v>
      </c>
      <c r="P4093" s="6">
        <v>0</v>
      </c>
      <c r="Q4093" s="6">
        <v>0</v>
      </c>
      <c r="R4093" s="6">
        <v>0</v>
      </c>
      <c r="S4093" s="6">
        <v>0</v>
      </c>
      <c r="T4093" s="6">
        <v>0</v>
      </c>
      <c r="U4093" s="6">
        <v>0</v>
      </c>
      <c r="V4093" s="6">
        <v>0</v>
      </c>
      <c r="W4093" s="6">
        <v>0</v>
      </c>
      <c r="X4093" s="5">
        <v>15</v>
      </c>
      <c r="Y4093" s="5">
        <v>11</v>
      </c>
      <c r="Z4093" s="5">
        <v>0</v>
      </c>
      <c r="AA4093" s="5">
        <v>0</v>
      </c>
      <c r="AB4093" s="5">
        <v>0</v>
      </c>
      <c r="AC4093" s="5">
        <v>0</v>
      </c>
      <c r="AD4093" s="5">
        <v>15</v>
      </c>
      <c r="AE4093" s="5">
        <v>11</v>
      </c>
      <c r="AF4093" s="5">
        <v>0</v>
      </c>
      <c r="AG4093" s="6">
        <v>0</v>
      </c>
      <c r="AH4093" s="6">
        <v>73.333333333333329</v>
      </c>
      <c r="AI4093" s="3"/>
      <c r="AJ4093" s="3"/>
    </row>
    <row r="4094" spans="1:36" hidden="1" x14ac:dyDescent="0.2">
      <c r="A4094" s="1" t="str">
        <f t="shared" si="63"/>
        <v>North KestevenBangladeshi</v>
      </c>
      <c r="B4094" s="3" t="s">
        <v>387</v>
      </c>
      <c r="C4094" s="3" t="s">
        <v>388</v>
      </c>
      <c r="D4094" s="3" t="s">
        <v>712</v>
      </c>
      <c r="E4094" s="5">
        <v>68</v>
      </c>
      <c r="F4094" s="5">
        <v>0</v>
      </c>
      <c r="G4094" s="5">
        <v>0</v>
      </c>
      <c r="H4094" s="5">
        <v>0</v>
      </c>
      <c r="I4094" s="5">
        <v>0</v>
      </c>
      <c r="J4094" s="5">
        <v>0</v>
      </c>
      <c r="K4094" s="5">
        <v>2</v>
      </c>
      <c r="L4094" s="5">
        <v>0</v>
      </c>
      <c r="M4094" s="5">
        <v>0</v>
      </c>
      <c r="N4094" s="5">
        <v>0</v>
      </c>
      <c r="O4094" s="6">
        <v>0</v>
      </c>
      <c r="P4094" s="6">
        <v>0</v>
      </c>
      <c r="Q4094" s="6">
        <v>0</v>
      </c>
      <c r="R4094" s="6">
        <v>0</v>
      </c>
      <c r="S4094" s="6">
        <v>0</v>
      </c>
      <c r="T4094" s="6">
        <v>2.9411764705882355</v>
      </c>
      <c r="U4094" s="6">
        <v>0</v>
      </c>
      <c r="V4094" s="6">
        <v>0</v>
      </c>
      <c r="W4094" s="6">
        <v>0</v>
      </c>
      <c r="X4094" s="5">
        <v>35</v>
      </c>
      <c r="Y4094" s="5">
        <v>25</v>
      </c>
      <c r="Z4094" s="5">
        <v>0</v>
      </c>
      <c r="AA4094" s="5">
        <v>0</v>
      </c>
      <c r="AB4094" s="5">
        <v>0</v>
      </c>
      <c r="AC4094" s="5">
        <v>0</v>
      </c>
      <c r="AD4094" s="5">
        <v>35</v>
      </c>
      <c r="AE4094" s="5">
        <v>25</v>
      </c>
      <c r="AF4094" s="5">
        <v>0</v>
      </c>
      <c r="AG4094" s="6">
        <v>0</v>
      </c>
      <c r="AH4094" s="6">
        <v>71.428571428571431</v>
      </c>
      <c r="AI4094" s="3"/>
      <c r="AJ4094" s="3"/>
    </row>
    <row r="4095" spans="1:36" hidden="1" x14ac:dyDescent="0.2">
      <c r="A4095" s="1" t="str">
        <f t="shared" si="63"/>
        <v>North KestevenChinese</v>
      </c>
      <c r="B4095" s="3" t="s">
        <v>387</v>
      </c>
      <c r="C4095" s="3" t="s">
        <v>388</v>
      </c>
      <c r="D4095" s="3" t="s">
        <v>713</v>
      </c>
      <c r="E4095" s="5">
        <v>215</v>
      </c>
      <c r="F4095" s="5">
        <v>0</v>
      </c>
      <c r="G4095" s="5">
        <v>0</v>
      </c>
      <c r="H4095" s="5">
        <v>0</v>
      </c>
      <c r="I4095" s="5">
        <v>0</v>
      </c>
      <c r="J4095" s="5">
        <v>0</v>
      </c>
      <c r="K4095" s="5">
        <v>10</v>
      </c>
      <c r="L4095" s="5">
        <v>0</v>
      </c>
      <c r="M4095" s="5">
        <v>0</v>
      </c>
      <c r="N4095" s="5">
        <v>0</v>
      </c>
      <c r="O4095" s="6">
        <v>0</v>
      </c>
      <c r="P4095" s="6">
        <v>0</v>
      </c>
      <c r="Q4095" s="6">
        <v>0</v>
      </c>
      <c r="R4095" s="6">
        <v>0</v>
      </c>
      <c r="S4095" s="6">
        <v>0</v>
      </c>
      <c r="T4095" s="6">
        <v>4.6511627906976747</v>
      </c>
      <c r="U4095" s="6">
        <v>0</v>
      </c>
      <c r="V4095" s="6">
        <v>0</v>
      </c>
      <c r="W4095" s="6">
        <v>0</v>
      </c>
      <c r="X4095" s="5">
        <v>90</v>
      </c>
      <c r="Y4095" s="5">
        <v>74</v>
      </c>
      <c r="Z4095" s="5">
        <v>3</v>
      </c>
      <c r="AA4095" s="5">
        <v>0</v>
      </c>
      <c r="AB4095" s="5">
        <v>0</v>
      </c>
      <c r="AC4095" s="5">
        <v>0</v>
      </c>
      <c r="AD4095" s="5">
        <v>90</v>
      </c>
      <c r="AE4095" s="5">
        <v>74</v>
      </c>
      <c r="AF4095" s="5">
        <v>3</v>
      </c>
      <c r="AG4095" s="6">
        <v>4.0540540540540544</v>
      </c>
      <c r="AH4095" s="6">
        <v>82.222222222222229</v>
      </c>
      <c r="AI4095" s="3"/>
      <c r="AJ4095" s="3"/>
    </row>
    <row r="4096" spans="1:36" hidden="1" x14ac:dyDescent="0.2">
      <c r="A4096" s="1" t="str">
        <f t="shared" si="63"/>
        <v>North KestevenAsian Other</v>
      </c>
      <c r="B4096" s="3" t="s">
        <v>387</v>
      </c>
      <c r="C4096" s="3" t="s">
        <v>388</v>
      </c>
      <c r="D4096" s="3" t="s">
        <v>714</v>
      </c>
      <c r="E4096" s="5">
        <v>221</v>
      </c>
      <c r="F4096" s="5">
        <v>0</v>
      </c>
      <c r="G4096" s="5">
        <v>0</v>
      </c>
      <c r="H4096" s="5">
        <v>0</v>
      </c>
      <c r="I4096" s="5">
        <v>0</v>
      </c>
      <c r="J4096" s="5">
        <v>0</v>
      </c>
      <c r="K4096" s="5">
        <v>15</v>
      </c>
      <c r="L4096" s="5">
        <v>0</v>
      </c>
      <c r="M4096" s="5">
        <v>0</v>
      </c>
      <c r="N4096" s="5">
        <v>0</v>
      </c>
      <c r="O4096" s="6">
        <v>0</v>
      </c>
      <c r="P4096" s="6">
        <v>0</v>
      </c>
      <c r="Q4096" s="6">
        <v>0</v>
      </c>
      <c r="R4096" s="6">
        <v>0</v>
      </c>
      <c r="S4096" s="6">
        <v>0</v>
      </c>
      <c r="T4096" s="6">
        <v>6.7873303167420813</v>
      </c>
      <c r="U4096" s="6">
        <v>0</v>
      </c>
      <c r="V4096" s="6">
        <v>0</v>
      </c>
      <c r="W4096" s="6">
        <v>0</v>
      </c>
      <c r="X4096" s="5">
        <v>117</v>
      </c>
      <c r="Y4096" s="5">
        <v>91</v>
      </c>
      <c r="Z4096" s="5">
        <v>7</v>
      </c>
      <c r="AA4096" s="5">
        <v>0</v>
      </c>
      <c r="AB4096" s="5">
        <v>0</v>
      </c>
      <c r="AC4096" s="5">
        <v>0</v>
      </c>
      <c r="AD4096" s="5">
        <v>117</v>
      </c>
      <c r="AE4096" s="5">
        <v>91</v>
      </c>
      <c r="AF4096" s="5">
        <v>7</v>
      </c>
      <c r="AG4096" s="6">
        <v>7.6923076923076925</v>
      </c>
      <c r="AH4096" s="6">
        <v>77.777777777777771</v>
      </c>
      <c r="AI4096" s="3"/>
      <c r="AJ4096" s="3"/>
    </row>
    <row r="4097" spans="1:36" hidden="1" x14ac:dyDescent="0.2">
      <c r="A4097" s="1" t="str">
        <f t="shared" si="63"/>
        <v>North KestevenBlack African</v>
      </c>
      <c r="B4097" s="3" t="s">
        <v>387</v>
      </c>
      <c r="C4097" s="3" t="s">
        <v>388</v>
      </c>
      <c r="D4097" s="3" t="s">
        <v>715</v>
      </c>
      <c r="E4097" s="5">
        <v>108</v>
      </c>
      <c r="F4097" s="5">
        <v>0</v>
      </c>
      <c r="G4097" s="5">
        <v>0</v>
      </c>
      <c r="H4097" s="5">
        <v>0</v>
      </c>
      <c r="I4097" s="5">
        <v>0</v>
      </c>
      <c r="J4097" s="5">
        <v>0</v>
      </c>
      <c r="K4097" s="5">
        <v>6</v>
      </c>
      <c r="L4097" s="5">
        <v>0</v>
      </c>
      <c r="M4097" s="5">
        <v>0</v>
      </c>
      <c r="N4097" s="5">
        <v>0</v>
      </c>
      <c r="O4097" s="6">
        <v>0</v>
      </c>
      <c r="P4097" s="6">
        <v>0</v>
      </c>
      <c r="Q4097" s="6">
        <v>0</v>
      </c>
      <c r="R4097" s="6">
        <v>0</v>
      </c>
      <c r="S4097" s="6">
        <v>0</v>
      </c>
      <c r="T4097" s="6">
        <v>5.5555555555555554</v>
      </c>
      <c r="U4097" s="6">
        <v>0</v>
      </c>
      <c r="V4097" s="6">
        <v>0</v>
      </c>
      <c r="W4097" s="6">
        <v>0</v>
      </c>
      <c r="X4097" s="5">
        <v>49</v>
      </c>
      <c r="Y4097" s="5">
        <v>41</v>
      </c>
      <c r="Z4097" s="5">
        <v>2</v>
      </c>
      <c r="AA4097" s="5">
        <v>0</v>
      </c>
      <c r="AB4097" s="5">
        <v>0</v>
      </c>
      <c r="AC4097" s="5">
        <v>0</v>
      </c>
      <c r="AD4097" s="5">
        <v>49</v>
      </c>
      <c r="AE4097" s="5">
        <v>41</v>
      </c>
      <c r="AF4097" s="5">
        <v>2</v>
      </c>
      <c r="AG4097" s="6">
        <v>4.8780487804878048</v>
      </c>
      <c r="AH4097" s="6">
        <v>83.673469387755105</v>
      </c>
      <c r="AI4097" s="3"/>
      <c r="AJ4097" s="3"/>
    </row>
    <row r="4098" spans="1:36" hidden="1" x14ac:dyDescent="0.2">
      <c r="A4098" s="1" t="str">
        <f t="shared" ref="A4098:A4161" si="64">C4098&amp;D4098</f>
        <v>North KestevenBlack Caribbean</v>
      </c>
      <c r="B4098" s="3" t="s">
        <v>387</v>
      </c>
      <c r="C4098" s="3" t="s">
        <v>388</v>
      </c>
      <c r="D4098" s="3" t="s">
        <v>716</v>
      </c>
      <c r="E4098" s="5">
        <v>101</v>
      </c>
      <c r="F4098" s="5">
        <v>0</v>
      </c>
      <c r="G4098" s="5">
        <v>0</v>
      </c>
      <c r="H4098" s="5">
        <v>0</v>
      </c>
      <c r="I4098" s="5">
        <v>0</v>
      </c>
      <c r="J4098" s="5">
        <v>0</v>
      </c>
      <c r="K4098" s="5">
        <v>14</v>
      </c>
      <c r="L4098" s="5">
        <v>0</v>
      </c>
      <c r="M4098" s="5">
        <v>0</v>
      </c>
      <c r="N4098" s="5">
        <v>0</v>
      </c>
      <c r="O4098" s="6">
        <v>0</v>
      </c>
      <c r="P4098" s="6">
        <v>0</v>
      </c>
      <c r="Q4098" s="6">
        <v>0</v>
      </c>
      <c r="R4098" s="6">
        <v>0</v>
      </c>
      <c r="S4098" s="6">
        <v>0</v>
      </c>
      <c r="T4098" s="6">
        <v>13.861386138613861</v>
      </c>
      <c r="U4098" s="6">
        <v>0</v>
      </c>
      <c r="V4098" s="6">
        <v>0</v>
      </c>
      <c r="W4098" s="6">
        <v>0</v>
      </c>
      <c r="X4098" s="5">
        <v>42</v>
      </c>
      <c r="Y4098" s="5">
        <v>35</v>
      </c>
      <c r="Z4098" s="5">
        <v>1</v>
      </c>
      <c r="AA4098" s="5">
        <v>0</v>
      </c>
      <c r="AB4098" s="5">
        <v>0</v>
      </c>
      <c r="AC4098" s="5">
        <v>0</v>
      </c>
      <c r="AD4098" s="5">
        <v>42</v>
      </c>
      <c r="AE4098" s="5">
        <v>35</v>
      </c>
      <c r="AF4098" s="5">
        <v>1</v>
      </c>
      <c r="AG4098" s="6">
        <v>2.8571428571428572</v>
      </c>
      <c r="AH4098" s="6">
        <v>83.333333333333329</v>
      </c>
      <c r="AI4098" s="3"/>
      <c r="AJ4098" s="3"/>
    </row>
    <row r="4099" spans="1:36" hidden="1" x14ac:dyDescent="0.2">
      <c r="A4099" s="1" t="str">
        <f t="shared" si="64"/>
        <v>North KestevenBlack Other</v>
      </c>
      <c r="B4099" s="3" t="s">
        <v>387</v>
      </c>
      <c r="C4099" s="3" t="s">
        <v>388</v>
      </c>
      <c r="D4099" s="3" t="s">
        <v>717</v>
      </c>
      <c r="E4099" s="5">
        <v>42</v>
      </c>
      <c r="F4099" s="5">
        <v>0</v>
      </c>
      <c r="G4099" s="5">
        <v>0</v>
      </c>
      <c r="H4099" s="5">
        <v>0</v>
      </c>
      <c r="I4099" s="5">
        <v>0</v>
      </c>
      <c r="J4099" s="5">
        <v>0</v>
      </c>
      <c r="K4099" s="5">
        <v>3</v>
      </c>
      <c r="L4099" s="5">
        <v>0</v>
      </c>
      <c r="M4099" s="5">
        <v>0</v>
      </c>
      <c r="N4099" s="5">
        <v>0</v>
      </c>
      <c r="O4099" s="6">
        <v>0</v>
      </c>
      <c r="P4099" s="6">
        <v>0</v>
      </c>
      <c r="Q4099" s="6">
        <v>0</v>
      </c>
      <c r="R4099" s="6">
        <v>0</v>
      </c>
      <c r="S4099" s="6">
        <v>0</v>
      </c>
      <c r="T4099" s="6">
        <v>7.1428571428571432</v>
      </c>
      <c r="U4099" s="6">
        <v>0</v>
      </c>
      <c r="V4099" s="6">
        <v>0</v>
      </c>
      <c r="W4099" s="6">
        <v>0</v>
      </c>
      <c r="X4099" s="5">
        <v>18</v>
      </c>
      <c r="Y4099" s="5">
        <v>15</v>
      </c>
      <c r="Z4099" s="5">
        <v>2</v>
      </c>
      <c r="AA4099" s="5">
        <v>0</v>
      </c>
      <c r="AB4099" s="5">
        <v>0</v>
      </c>
      <c r="AC4099" s="5">
        <v>0</v>
      </c>
      <c r="AD4099" s="5">
        <v>18</v>
      </c>
      <c r="AE4099" s="5">
        <v>15</v>
      </c>
      <c r="AF4099" s="5">
        <v>2</v>
      </c>
      <c r="AG4099" s="6">
        <v>13.333333333333334</v>
      </c>
      <c r="AH4099" s="6">
        <v>83.333333333333329</v>
      </c>
      <c r="AI4099" s="3"/>
      <c r="AJ4099" s="3"/>
    </row>
    <row r="4100" spans="1:36" hidden="1" x14ac:dyDescent="0.2">
      <c r="A4100" s="1" t="str">
        <f t="shared" si="64"/>
        <v>North KestevenArab</v>
      </c>
      <c r="B4100" s="3" t="s">
        <v>387</v>
      </c>
      <c r="C4100" s="3" t="s">
        <v>388</v>
      </c>
      <c r="D4100" s="3" t="s">
        <v>699</v>
      </c>
      <c r="E4100" s="5">
        <v>43</v>
      </c>
      <c r="F4100" s="5">
        <v>0</v>
      </c>
      <c r="G4100" s="5">
        <v>0</v>
      </c>
      <c r="H4100" s="5">
        <v>0</v>
      </c>
      <c r="I4100" s="5">
        <v>0</v>
      </c>
      <c r="J4100" s="5">
        <v>0</v>
      </c>
      <c r="K4100" s="5">
        <v>4</v>
      </c>
      <c r="L4100" s="5">
        <v>0</v>
      </c>
      <c r="M4100" s="5">
        <v>0</v>
      </c>
      <c r="N4100" s="5">
        <v>0</v>
      </c>
      <c r="O4100" s="6">
        <v>0</v>
      </c>
      <c r="P4100" s="6">
        <v>0</v>
      </c>
      <c r="Q4100" s="6">
        <v>0</v>
      </c>
      <c r="R4100" s="6">
        <v>0</v>
      </c>
      <c r="S4100" s="6">
        <v>0</v>
      </c>
      <c r="T4100" s="6">
        <v>9.3023255813953494</v>
      </c>
      <c r="U4100" s="6">
        <v>0</v>
      </c>
      <c r="V4100" s="6">
        <v>0</v>
      </c>
      <c r="W4100" s="6">
        <v>0</v>
      </c>
      <c r="X4100" s="5">
        <v>21</v>
      </c>
      <c r="Y4100" s="5">
        <v>14</v>
      </c>
      <c r="Z4100" s="5">
        <v>0</v>
      </c>
      <c r="AA4100" s="5">
        <v>0</v>
      </c>
      <c r="AB4100" s="5">
        <v>0</v>
      </c>
      <c r="AC4100" s="5">
        <v>0</v>
      </c>
      <c r="AD4100" s="5">
        <v>21</v>
      </c>
      <c r="AE4100" s="5">
        <v>14</v>
      </c>
      <c r="AF4100" s="5">
        <v>0</v>
      </c>
      <c r="AG4100" s="6">
        <v>0</v>
      </c>
      <c r="AH4100" s="6">
        <v>66.666666666666671</v>
      </c>
      <c r="AI4100" s="3"/>
      <c r="AJ4100" s="3"/>
    </row>
    <row r="4101" spans="1:36" hidden="1" x14ac:dyDescent="0.2">
      <c r="A4101" s="1" t="str">
        <f t="shared" si="64"/>
        <v>North KestevenOther</v>
      </c>
      <c r="B4101" s="3" t="s">
        <v>387</v>
      </c>
      <c r="C4101" s="3" t="s">
        <v>388</v>
      </c>
      <c r="D4101" s="3" t="s">
        <v>718</v>
      </c>
      <c r="E4101" s="5">
        <v>96</v>
      </c>
      <c r="F4101" s="5">
        <v>0</v>
      </c>
      <c r="G4101" s="5">
        <v>0</v>
      </c>
      <c r="H4101" s="5">
        <v>0</v>
      </c>
      <c r="I4101" s="5">
        <v>0</v>
      </c>
      <c r="J4101" s="5">
        <v>0</v>
      </c>
      <c r="K4101" s="5">
        <v>13</v>
      </c>
      <c r="L4101" s="5">
        <v>0</v>
      </c>
      <c r="M4101" s="5">
        <v>0</v>
      </c>
      <c r="N4101" s="5">
        <v>0</v>
      </c>
      <c r="O4101" s="6">
        <v>0</v>
      </c>
      <c r="P4101" s="6">
        <v>0</v>
      </c>
      <c r="Q4101" s="6">
        <v>0</v>
      </c>
      <c r="R4101" s="6">
        <v>0</v>
      </c>
      <c r="S4101" s="6">
        <v>0</v>
      </c>
      <c r="T4101" s="6">
        <v>13.541666666666666</v>
      </c>
      <c r="U4101" s="6">
        <v>0</v>
      </c>
      <c r="V4101" s="6">
        <v>0</v>
      </c>
      <c r="W4101" s="6">
        <v>0</v>
      </c>
      <c r="X4101" s="5">
        <v>46</v>
      </c>
      <c r="Y4101" s="5">
        <v>40</v>
      </c>
      <c r="Z4101" s="5">
        <v>2</v>
      </c>
      <c r="AA4101" s="5">
        <v>0</v>
      </c>
      <c r="AB4101" s="5">
        <v>0</v>
      </c>
      <c r="AC4101" s="5">
        <v>0</v>
      </c>
      <c r="AD4101" s="5">
        <v>46</v>
      </c>
      <c r="AE4101" s="5">
        <v>40</v>
      </c>
      <c r="AF4101" s="5">
        <v>2</v>
      </c>
      <c r="AG4101" s="6">
        <v>5</v>
      </c>
      <c r="AH4101" s="6">
        <v>86.956521739130437</v>
      </c>
      <c r="AI4101" s="3"/>
      <c r="AJ4101" s="3"/>
    </row>
    <row r="4102" spans="1:36" x14ac:dyDescent="0.2">
      <c r="A4102" s="1" t="str">
        <f t="shared" si="64"/>
        <v>North LincolnshireAll people</v>
      </c>
      <c r="B4102" s="3" t="s">
        <v>71</v>
      </c>
      <c r="C4102" s="3" t="s">
        <v>72</v>
      </c>
      <c r="D4102" s="3" t="s">
        <v>700</v>
      </c>
      <c r="E4102" s="5">
        <v>167446</v>
      </c>
      <c r="F4102" s="5">
        <v>22182</v>
      </c>
      <c r="G4102" s="5">
        <v>15071</v>
      </c>
      <c r="H4102" s="5">
        <v>19005</v>
      </c>
      <c r="I4102" s="5">
        <v>12307</v>
      </c>
      <c r="J4102" s="5">
        <v>25246</v>
      </c>
      <c r="K4102" s="5">
        <v>10200</v>
      </c>
      <c r="L4102" s="5">
        <v>41368</v>
      </c>
      <c r="M4102" s="5">
        <v>1745</v>
      </c>
      <c r="N4102" s="5">
        <v>6571</v>
      </c>
      <c r="O4102" s="6">
        <v>13.247255831730827</v>
      </c>
      <c r="P4102" s="6">
        <v>9.0005135984138178</v>
      </c>
      <c r="Q4102" s="6">
        <v>11.349927737897591</v>
      </c>
      <c r="R4102" s="6">
        <v>7.3498321847043222</v>
      </c>
      <c r="S4102" s="6">
        <v>15.077099482818342</v>
      </c>
      <c r="T4102" s="6">
        <v>6.091516070852693</v>
      </c>
      <c r="U4102" s="6">
        <v>24.705278119513157</v>
      </c>
      <c r="V4102" s="6">
        <v>1.0421270140821519</v>
      </c>
      <c r="W4102" s="6">
        <v>3.9242502060365729</v>
      </c>
      <c r="X4102" s="5">
        <v>53517</v>
      </c>
      <c r="Y4102" s="5">
        <v>46851</v>
      </c>
      <c r="Z4102" s="5">
        <v>3027</v>
      </c>
      <c r="AA4102" s="5">
        <v>7332</v>
      </c>
      <c r="AB4102" s="5">
        <v>5846</v>
      </c>
      <c r="AC4102" s="5">
        <v>708</v>
      </c>
      <c r="AD4102" s="5">
        <v>46185</v>
      </c>
      <c r="AE4102" s="5">
        <v>41005</v>
      </c>
      <c r="AF4102" s="5">
        <v>2319</v>
      </c>
      <c r="AG4102" s="6">
        <v>5.6554078770881597</v>
      </c>
      <c r="AH4102" s="6">
        <v>88.784237306484783</v>
      </c>
      <c r="AI4102" s="3">
        <v>12.110845022237427</v>
      </c>
      <c r="AJ4102" s="3">
        <v>79.732678668848877</v>
      </c>
    </row>
    <row r="4103" spans="1:36" hidden="1" x14ac:dyDescent="0.2">
      <c r="A4103" s="1" t="str">
        <f t="shared" si="64"/>
        <v>North LincolnshireWhite British</v>
      </c>
      <c r="B4103" s="3" t="s">
        <v>71</v>
      </c>
      <c r="C4103" s="3" t="s">
        <v>72</v>
      </c>
      <c r="D4103" s="3" t="s">
        <v>701</v>
      </c>
      <c r="E4103" s="5">
        <v>154526</v>
      </c>
      <c r="F4103" s="5">
        <v>18065</v>
      </c>
      <c r="G4103" s="5">
        <v>12445</v>
      </c>
      <c r="H4103" s="5">
        <v>15041</v>
      </c>
      <c r="I4103" s="5">
        <v>9862</v>
      </c>
      <c r="J4103" s="5">
        <v>21764</v>
      </c>
      <c r="K4103" s="5">
        <v>9812</v>
      </c>
      <c r="L4103" s="5">
        <v>34855</v>
      </c>
      <c r="M4103" s="5">
        <v>1022</v>
      </c>
      <c r="N4103" s="5">
        <v>5543</v>
      </c>
      <c r="O4103" s="6">
        <v>11.690589285945407</v>
      </c>
      <c r="P4103" s="6">
        <v>8.0536608726039631</v>
      </c>
      <c r="Q4103" s="6">
        <v>9.7336370578413991</v>
      </c>
      <c r="R4103" s="6">
        <v>6.3820975110984559</v>
      </c>
      <c r="S4103" s="6">
        <v>14.084361207822631</v>
      </c>
      <c r="T4103" s="6">
        <v>6.3497404967448841</v>
      </c>
      <c r="U4103" s="6">
        <v>22.556074705874739</v>
      </c>
      <c r="V4103" s="6">
        <v>0.66137737338700286</v>
      </c>
      <c r="W4103" s="6">
        <v>3.5870986112369438</v>
      </c>
      <c r="X4103" s="5">
        <v>47980</v>
      </c>
      <c r="Y4103" s="5">
        <v>42122</v>
      </c>
      <c r="Z4103" s="5">
        <v>2735</v>
      </c>
      <c r="AA4103" s="5">
        <v>5678</v>
      </c>
      <c r="AB4103" s="5">
        <v>4476</v>
      </c>
      <c r="AC4103" s="5">
        <v>607</v>
      </c>
      <c r="AD4103" s="5">
        <v>42302</v>
      </c>
      <c r="AE4103" s="5">
        <v>37646</v>
      </c>
      <c r="AF4103" s="5">
        <v>2128</v>
      </c>
      <c r="AG4103" s="6">
        <v>5.6526589810338415</v>
      </c>
      <c r="AH4103" s="6">
        <v>88.993428206704181</v>
      </c>
      <c r="AI4103" s="3">
        <v>13.561215370866845</v>
      </c>
      <c r="AJ4103" s="3">
        <v>78.830574145825992</v>
      </c>
    </row>
    <row r="4104" spans="1:36" hidden="1" x14ac:dyDescent="0.2">
      <c r="A4104" s="1" t="str">
        <f t="shared" si="64"/>
        <v>North LincolnshireMinorities - all other than White British</v>
      </c>
      <c r="B4104" s="3" t="s">
        <v>71</v>
      </c>
      <c r="C4104" s="3" t="s">
        <v>72</v>
      </c>
      <c r="D4104" s="3" t="s">
        <v>702</v>
      </c>
      <c r="E4104" s="5">
        <v>12920</v>
      </c>
      <c r="F4104" s="5">
        <v>4117</v>
      </c>
      <c r="G4104" s="5">
        <v>2626</v>
      </c>
      <c r="H4104" s="5">
        <v>3964</v>
      </c>
      <c r="I4104" s="5">
        <v>2445</v>
      </c>
      <c r="J4104" s="5">
        <v>3482</v>
      </c>
      <c r="K4104" s="5">
        <v>388</v>
      </c>
      <c r="L4104" s="5">
        <v>6513</v>
      </c>
      <c r="M4104" s="5">
        <v>723</v>
      </c>
      <c r="N4104" s="5">
        <v>1028</v>
      </c>
      <c r="O4104" s="6">
        <v>31.86532507739938</v>
      </c>
      <c r="P4104" s="6">
        <v>20.325077399380806</v>
      </c>
      <c r="Q4104" s="6">
        <v>30.681114551083592</v>
      </c>
      <c r="R4104" s="6">
        <v>18.924148606811144</v>
      </c>
      <c r="S4104" s="6">
        <v>26.950464396284829</v>
      </c>
      <c r="T4104" s="6">
        <v>3.0030959752321982</v>
      </c>
      <c r="U4104" s="6">
        <v>50.410216718266255</v>
      </c>
      <c r="V4104" s="6">
        <v>5.5959752321981426</v>
      </c>
      <c r="W4104" s="6">
        <v>7.9566563467492264</v>
      </c>
      <c r="X4104" s="5">
        <v>5537</v>
      </c>
      <c r="Y4104" s="5">
        <v>4729</v>
      </c>
      <c r="Z4104" s="5">
        <v>292</v>
      </c>
      <c r="AA4104" s="5">
        <v>1654</v>
      </c>
      <c r="AB4104" s="5">
        <v>1370</v>
      </c>
      <c r="AC4104" s="5">
        <v>101</v>
      </c>
      <c r="AD4104" s="5">
        <v>3883</v>
      </c>
      <c r="AE4104" s="5">
        <v>3359</v>
      </c>
      <c r="AF4104" s="5">
        <v>191</v>
      </c>
      <c r="AG4104" s="6">
        <v>5.6862161357546892</v>
      </c>
      <c r="AH4104" s="6">
        <v>86.505279423126453</v>
      </c>
      <c r="AI4104" s="3">
        <v>7.3722627737226274</v>
      </c>
      <c r="AJ4104" s="3">
        <v>82.829504232164453</v>
      </c>
    </row>
    <row r="4105" spans="1:36" hidden="1" x14ac:dyDescent="0.2">
      <c r="A4105" s="1" t="str">
        <f t="shared" si="64"/>
        <v>North LincolnshireWhite Irish</v>
      </c>
      <c r="B4105" s="3" t="s">
        <v>71</v>
      </c>
      <c r="C4105" s="3" t="s">
        <v>72</v>
      </c>
      <c r="D4105" s="3" t="s">
        <v>703</v>
      </c>
      <c r="E4105" s="5">
        <v>727</v>
      </c>
      <c r="F4105" s="5">
        <v>128</v>
      </c>
      <c r="G4105" s="5">
        <v>78</v>
      </c>
      <c r="H4105" s="5">
        <v>119</v>
      </c>
      <c r="I4105" s="5">
        <v>80</v>
      </c>
      <c r="J4105" s="5">
        <v>125</v>
      </c>
      <c r="K4105" s="5">
        <v>36</v>
      </c>
      <c r="L4105" s="5">
        <v>250</v>
      </c>
      <c r="M4105" s="5">
        <v>17</v>
      </c>
      <c r="N4105" s="5">
        <v>33</v>
      </c>
      <c r="O4105" s="6">
        <v>17.606602475928472</v>
      </c>
      <c r="P4105" s="6">
        <v>10.729023383768913</v>
      </c>
      <c r="Q4105" s="6">
        <v>16.368638239339752</v>
      </c>
      <c r="R4105" s="6">
        <v>11.004126547455297</v>
      </c>
      <c r="S4105" s="6">
        <v>17.1939477303989</v>
      </c>
      <c r="T4105" s="6">
        <v>4.9518569463548827</v>
      </c>
      <c r="U4105" s="6">
        <v>34.3878954607978</v>
      </c>
      <c r="V4105" s="6">
        <v>2.3383768913342502</v>
      </c>
      <c r="W4105" s="6">
        <v>4.5392022008253097</v>
      </c>
      <c r="X4105" s="5">
        <v>161</v>
      </c>
      <c r="Y4105" s="5">
        <v>150</v>
      </c>
      <c r="Z4105" s="5">
        <v>5</v>
      </c>
      <c r="AA4105" s="5">
        <v>23</v>
      </c>
      <c r="AB4105" s="5">
        <v>21</v>
      </c>
      <c r="AC4105" s="5">
        <v>1</v>
      </c>
      <c r="AD4105" s="5">
        <v>138</v>
      </c>
      <c r="AE4105" s="5">
        <v>129</v>
      </c>
      <c r="AF4105" s="5">
        <v>4</v>
      </c>
      <c r="AG4105" s="6">
        <v>3.1007751937984498</v>
      </c>
      <c r="AH4105" s="6">
        <v>93.478260869565219</v>
      </c>
      <c r="AI4105" s="3">
        <v>4.7619047619047619</v>
      </c>
      <c r="AJ4105" s="3">
        <v>91.304347826086953</v>
      </c>
    </row>
    <row r="4106" spans="1:36" hidden="1" x14ac:dyDescent="0.2">
      <c r="A4106" s="1" t="str">
        <f t="shared" si="64"/>
        <v>North LincolnshireWhite Gyspy or Irish Traveller</v>
      </c>
      <c r="B4106" s="3" t="s">
        <v>71</v>
      </c>
      <c r="C4106" s="3" t="s">
        <v>72</v>
      </c>
      <c r="D4106" s="3" t="s">
        <v>704</v>
      </c>
      <c r="E4106" s="5">
        <v>90</v>
      </c>
      <c r="F4106" s="5">
        <v>14</v>
      </c>
      <c r="G4106" s="5">
        <v>13</v>
      </c>
      <c r="H4106" s="5">
        <v>13</v>
      </c>
      <c r="I4106" s="5">
        <v>5</v>
      </c>
      <c r="J4106" s="5">
        <v>17</v>
      </c>
      <c r="K4106" s="5">
        <v>18</v>
      </c>
      <c r="L4106" s="5">
        <v>19</v>
      </c>
      <c r="M4106" s="5">
        <v>0</v>
      </c>
      <c r="N4106" s="5">
        <v>5</v>
      </c>
      <c r="O4106" s="6">
        <v>15.555555555555555</v>
      </c>
      <c r="P4106" s="6">
        <v>14.444444444444445</v>
      </c>
      <c r="Q4106" s="6">
        <v>14.444444444444445</v>
      </c>
      <c r="R4106" s="6">
        <v>5.5555555555555554</v>
      </c>
      <c r="S4106" s="6">
        <v>18.888888888888889</v>
      </c>
      <c r="T4106" s="6">
        <v>20</v>
      </c>
      <c r="U4106" s="6">
        <v>21.111111111111111</v>
      </c>
      <c r="V4106" s="6">
        <v>0</v>
      </c>
      <c r="W4106" s="6">
        <v>5.5555555555555554</v>
      </c>
      <c r="X4106" s="5">
        <v>35</v>
      </c>
      <c r="Y4106" s="5">
        <v>22</v>
      </c>
      <c r="Z4106" s="5">
        <v>3</v>
      </c>
      <c r="AA4106" s="5">
        <v>5</v>
      </c>
      <c r="AB4106" s="5">
        <v>5</v>
      </c>
      <c r="AC4106" s="5">
        <v>0</v>
      </c>
      <c r="AD4106" s="5">
        <v>30</v>
      </c>
      <c r="AE4106" s="5">
        <v>17</v>
      </c>
      <c r="AF4106" s="5">
        <v>3</v>
      </c>
      <c r="AG4106" s="6">
        <v>17.647058823529413</v>
      </c>
      <c r="AH4106" s="6">
        <v>56.666666666666664</v>
      </c>
      <c r="AI4106" s="3">
        <v>0</v>
      </c>
      <c r="AJ4106" s="3">
        <v>100</v>
      </c>
    </row>
    <row r="4107" spans="1:36" hidden="1" x14ac:dyDescent="0.2">
      <c r="A4107" s="1" t="str">
        <f t="shared" si="64"/>
        <v>North LincolnshireWhite Other</v>
      </c>
      <c r="B4107" s="3" t="s">
        <v>71</v>
      </c>
      <c r="C4107" s="3" t="s">
        <v>72</v>
      </c>
      <c r="D4107" s="3" t="s">
        <v>705</v>
      </c>
      <c r="E4107" s="5">
        <v>5405</v>
      </c>
      <c r="F4107" s="5">
        <v>1974</v>
      </c>
      <c r="G4107" s="5">
        <v>1252</v>
      </c>
      <c r="H4107" s="5">
        <v>1900</v>
      </c>
      <c r="I4107" s="5">
        <v>1145</v>
      </c>
      <c r="J4107" s="5">
        <v>1672</v>
      </c>
      <c r="K4107" s="5">
        <v>134</v>
      </c>
      <c r="L4107" s="5">
        <v>2941</v>
      </c>
      <c r="M4107" s="5">
        <v>308</v>
      </c>
      <c r="N4107" s="5">
        <v>468</v>
      </c>
      <c r="O4107" s="6">
        <v>36.521739130434781</v>
      </c>
      <c r="P4107" s="6">
        <v>23.163737280296022</v>
      </c>
      <c r="Q4107" s="6">
        <v>35.152636447733578</v>
      </c>
      <c r="R4107" s="6">
        <v>21.184088806660501</v>
      </c>
      <c r="S4107" s="6">
        <v>30.934320074005552</v>
      </c>
      <c r="T4107" s="6">
        <v>2.4791859389454207</v>
      </c>
      <c r="U4107" s="6">
        <v>54.412580943570767</v>
      </c>
      <c r="V4107" s="6">
        <v>5.6984273820536542</v>
      </c>
      <c r="W4107" s="6">
        <v>8.6586493987049025</v>
      </c>
      <c r="X4107" s="5">
        <v>2765</v>
      </c>
      <c r="Y4107" s="5">
        <v>2502</v>
      </c>
      <c r="Z4107" s="5">
        <v>87</v>
      </c>
      <c r="AA4107" s="5">
        <v>874</v>
      </c>
      <c r="AB4107" s="5">
        <v>798</v>
      </c>
      <c r="AC4107" s="5">
        <v>31</v>
      </c>
      <c r="AD4107" s="5">
        <v>1891</v>
      </c>
      <c r="AE4107" s="5">
        <v>1704</v>
      </c>
      <c r="AF4107" s="5">
        <v>56</v>
      </c>
      <c r="AG4107" s="6">
        <v>3.2863849765258215</v>
      </c>
      <c r="AH4107" s="6">
        <v>90.111052353252248</v>
      </c>
      <c r="AI4107" s="3">
        <v>3.8847117794486214</v>
      </c>
      <c r="AJ4107" s="3">
        <v>91.304347826086953</v>
      </c>
    </row>
    <row r="4108" spans="1:36" hidden="1" x14ac:dyDescent="0.2">
      <c r="A4108" s="1" t="str">
        <f t="shared" si="64"/>
        <v>North LincolnshireMixed White and Black Caribbean</v>
      </c>
      <c r="B4108" s="3" t="s">
        <v>71</v>
      </c>
      <c r="C4108" s="3" t="s">
        <v>72</v>
      </c>
      <c r="D4108" s="3" t="s">
        <v>706</v>
      </c>
      <c r="E4108" s="5">
        <v>341</v>
      </c>
      <c r="F4108" s="5">
        <v>52</v>
      </c>
      <c r="G4108" s="5">
        <v>38</v>
      </c>
      <c r="H4108" s="5">
        <v>46</v>
      </c>
      <c r="I4108" s="5">
        <v>33</v>
      </c>
      <c r="J4108" s="5">
        <v>63</v>
      </c>
      <c r="K4108" s="5">
        <v>14</v>
      </c>
      <c r="L4108" s="5">
        <v>117</v>
      </c>
      <c r="M4108" s="5">
        <v>4</v>
      </c>
      <c r="N4108" s="5">
        <v>22</v>
      </c>
      <c r="O4108" s="6">
        <v>15.249266862170089</v>
      </c>
      <c r="P4108" s="6">
        <v>11.143695014662757</v>
      </c>
      <c r="Q4108" s="6">
        <v>13.489736070381232</v>
      </c>
      <c r="R4108" s="6">
        <v>9.67741935483871</v>
      </c>
      <c r="S4108" s="6">
        <v>18.475073313782993</v>
      </c>
      <c r="T4108" s="6">
        <v>4.1055718475073313</v>
      </c>
      <c r="U4108" s="6">
        <v>34.310850439882699</v>
      </c>
      <c r="V4108" s="6">
        <v>1.1730205278592376</v>
      </c>
      <c r="W4108" s="6">
        <v>6.4516129032258061</v>
      </c>
      <c r="X4108" s="5">
        <v>84</v>
      </c>
      <c r="Y4108" s="5">
        <v>61</v>
      </c>
      <c r="Z4108" s="5">
        <v>4</v>
      </c>
      <c r="AA4108" s="5">
        <v>13</v>
      </c>
      <c r="AB4108" s="5">
        <v>6</v>
      </c>
      <c r="AC4108" s="5">
        <v>0</v>
      </c>
      <c r="AD4108" s="5">
        <v>71</v>
      </c>
      <c r="AE4108" s="5">
        <v>55</v>
      </c>
      <c r="AF4108" s="5">
        <v>4</v>
      </c>
      <c r="AG4108" s="6">
        <v>7.2727272727272725</v>
      </c>
      <c r="AH4108" s="6">
        <v>77.464788732394368</v>
      </c>
      <c r="AI4108" s="3">
        <v>0</v>
      </c>
      <c r="AJ4108" s="3">
        <v>46.153846153846153</v>
      </c>
    </row>
    <row r="4109" spans="1:36" hidden="1" x14ac:dyDescent="0.2">
      <c r="A4109" s="1" t="str">
        <f t="shared" si="64"/>
        <v>North LincolnshireMixed White and Black African</v>
      </c>
      <c r="B4109" s="3" t="s">
        <v>71</v>
      </c>
      <c r="C4109" s="3" t="s">
        <v>72</v>
      </c>
      <c r="D4109" s="3" t="s">
        <v>707</v>
      </c>
      <c r="E4109" s="5">
        <v>166</v>
      </c>
      <c r="F4109" s="5">
        <v>45</v>
      </c>
      <c r="G4109" s="5">
        <v>31</v>
      </c>
      <c r="H4109" s="5">
        <v>44</v>
      </c>
      <c r="I4109" s="5">
        <v>26</v>
      </c>
      <c r="J4109" s="5">
        <v>64</v>
      </c>
      <c r="K4109" s="5">
        <v>6</v>
      </c>
      <c r="L4109" s="5">
        <v>80</v>
      </c>
      <c r="M4109" s="5">
        <v>3</v>
      </c>
      <c r="N4109" s="5">
        <v>13</v>
      </c>
      <c r="O4109" s="6">
        <v>27.108433734939759</v>
      </c>
      <c r="P4109" s="6">
        <v>18.674698795180724</v>
      </c>
      <c r="Q4109" s="6">
        <v>26.506024096385541</v>
      </c>
      <c r="R4109" s="6">
        <v>15.662650602409638</v>
      </c>
      <c r="S4109" s="6">
        <v>38.554216867469883</v>
      </c>
      <c r="T4109" s="6">
        <v>3.6144578313253013</v>
      </c>
      <c r="U4109" s="6">
        <v>48.192771084337352</v>
      </c>
      <c r="V4109" s="6">
        <v>1.8072289156626506</v>
      </c>
      <c r="W4109" s="6">
        <v>7.831325301204819</v>
      </c>
      <c r="X4109" s="5">
        <v>47</v>
      </c>
      <c r="Y4109" s="5">
        <v>44</v>
      </c>
      <c r="Z4109" s="5">
        <v>6</v>
      </c>
      <c r="AA4109" s="5">
        <v>10</v>
      </c>
      <c r="AB4109" s="5">
        <v>9</v>
      </c>
      <c r="AC4109" s="5">
        <v>1</v>
      </c>
      <c r="AD4109" s="5">
        <v>37</v>
      </c>
      <c r="AE4109" s="5">
        <v>35</v>
      </c>
      <c r="AF4109" s="5">
        <v>5</v>
      </c>
      <c r="AG4109" s="6">
        <v>14.285714285714286</v>
      </c>
      <c r="AH4109" s="6">
        <v>94.594594594594597</v>
      </c>
      <c r="AI4109" s="3">
        <v>11.111111111111111</v>
      </c>
      <c r="AJ4109" s="3">
        <v>90</v>
      </c>
    </row>
    <row r="4110" spans="1:36" hidden="1" x14ac:dyDescent="0.2">
      <c r="A4110" s="1" t="str">
        <f t="shared" si="64"/>
        <v>North LincolnshireMixed White and Asian</v>
      </c>
      <c r="B4110" s="3" t="s">
        <v>71</v>
      </c>
      <c r="C4110" s="3" t="s">
        <v>72</v>
      </c>
      <c r="D4110" s="3" t="s">
        <v>708</v>
      </c>
      <c r="E4110" s="5">
        <v>451</v>
      </c>
      <c r="F4110" s="5">
        <v>110</v>
      </c>
      <c r="G4110" s="5">
        <v>67</v>
      </c>
      <c r="H4110" s="5">
        <v>103</v>
      </c>
      <c r="I4110" s="5">
        <v>71</v>
      </c>
      <c r="J4110" s="5">
        <v>99</v>
      </c>
      <c r="K4110" s="5">
        <v>27</v>
      </c>
      <c r="L4110" s="5">
        <v>149</v>
      </c>
      <c r="M4110" s="5">
        <v>15</v>
      </c>
      <c r="N4110" s="5">
        <v>29</v>
      </c>
      <c r="O4110" s="6">
        <v>24.390243902439025</v>
      </c>
      <c r="P4110" s="6">
        <v>14.855875831485587</v>
      </c>
      <c r="Q4110" s="6">
        <v>22.838137472283815</v>
      </c>
      <c r="R4110" s="6">
        <v>15.742793791574279</v>
      </c>
      <c r="S4110" s="6">
        <v>21.951219512195124</v>
      </c>
      <c r="T4110" s="6">
        <v>5.9866962305986693</v>
      </c>
      <c r="U4110" s="6">
        <v>33.037694013303771</v>
      </c>
      <c r="V4110" s="6">
        <v>3.3259423503325944</v>
      </c>
      <c r="W4110" s="6">
        <v>6.4301552106430151</v>
      </c>
      <c r="X4110" s="5">
        <v>100</v>
      </c>
      <c r="Y4110" s="5">
        <v>77</v>
      </c>
      <c r="Z4110" s="5">
        <v>10</v>
      </c>
      <c r="AA4110" s="5">
        <v>20</v>
      </c>
      <c r="AB4110" s="5">
        <v>15</v>
      </c>
      <c r="AC4110" s="5">
        <v>2</v>
      </c>
      <c r="AD4110" s="5">
        <v>80</v>
      </c>
      <c r="AE4110" s="5">
        <v>62</v>
      </c>
      <c r="AF4110" s="5">
        <v>8</v>
      </c>
      <c r="AG4110" s="6">
        <v>12.903225806451612</v>
      </c>
      <c r="AH4110" s="6">
        <v>77.5</v>
      </c>
      <c r="AI4110" s="3">
        <v>13.333333333333334</v>
      </c>
      <c r="AJ4110" s="3">
        <v>75</v>
      </c>
    </row>
    <row r="4111" spans="1:36" hidden="1" x14ac:dyDescent="0.2">
      <c r="A4111" s="1" t="str">
        <f t="shared" si="64"/>
        <v>North LincolnshireMixed Other</v>
      </c>
      <c r="B4111" s="3" t="s">
        <v>71</v>
      </c>
      <c r="C4111" s="3" t="s">
        <v>72</v>
      </c>
      <c r="D4111" s="3" t="s">
        <v>709</v>
      </c>
      <c r="E4111" s="5">
        <v>286</v>
      </c>
      <c r="F4111" s="5">
        <v>64</v>
      </c>
      <c r="G4111" s="5">
        <v>44</v>
      </c>
      <c r="H4111" s="5">
        <v>56</v>
      </c>
      <c r="I4111" s="5">
        <v>40</v>
      </c>
      <c r="J4111" s="5">
        <v>65</v>
      </c>
      <c r="K4111" s="5">
        <v>17</v>
      </c>
      <c r="L4111" s="5">
        <v>115</v>
      </c>
      <c r="M4111" s="5">
        <v>11</v>
      </c>
      <c r="N4111" s="5">
        <v>25</v>
      </c>
      <c r="O4111" s="6">
        <v>22.377622377622377</v>
      </c>
      <c r="P4111" s="6">
        <v>15.384615384615385</v>
      </c>
      <c r="Q4111" s="6">
        <v>19.58041958041958</v>
      </c>
      <c r="R4111" s="6">
        <v>13.986013986013987</v>
      </c>
      <c r="S4111" s="6">
        <v>22.727272727272727</v>
      </c>
      <c r="T4111" s="6">
        <v>5.9440559440559442</v>
      </c>
      <c r="U4111" s="6">
        <v>40.209790209790206</v>
      </c>
      <c r="V4111" s="6">
        <v>3.8461538461538463</v>
      </c>
      <c r="W4111" s="6">
        <v>8.7412587412587417</v>
      </c>
      <c r="X4111" s="5">
        <v>92</v>
      </c>
      <c r="Y4111" s="5">
        <v>71</v>
      </c>
      <c r="Z4111" s="5">
        <v>3</v>
      </c>
      <c r="AA4111" s="5">
        <v>27</v>
      </c>
      <c r="AB4111" s="5">
        <v>19</v>
      </c>
      <c r="AC4111" s="5">
        <v>0</v>
      </c>
      <c r="AD4111" s="5">
        <v>65</v>
      </c>
      <c r="AE4111" s="5">
        <v>52</v>
      </c>
      <c r="AF4111" s="5">
        <v>3</v>
      </c>
      <c r="AG4111" s="6">
        <v>5.7692307692307692</v>
      </c>
      <c r="AH4111" s="6">
        <v>80</v>
      </c>
      <c r="AI4111" s="3">
        <v>0</v>
      </c>
      <c r="AJ4111" s="3">
        <v>70.370370370370367</v>
      </c>
    </row>
    <row r="4112" spans="1:36" hidden="1" x14ac:dyDescent="0.2">
      <c r="A4112" s="1" t="str">
        <f t="shared" si="64"/>
        <v>North LincolnshireIndian</v>
      </c>
      <c r="B4112" s="3" t="s">
        <v>71</v>
      </c>
      <c r="C4112" s="3" t="s">
        <v>72</v>
      </c>
      <c r="D4112" s="3" t="s">
        <v>710</v>
      </c>
      <c r="E4112" s="5">
        <v>1122</v>
      </c>
      <c r="F4112" s="5">
        <v>255</v>
      </c>
      <c r="G4112" s="5">
        <v>137</v>
      </c>
      <c r="H4112" s="5">
        <v>244</v>
      </c>
      <c r="I4112" s="5">
        <v>166</v>
      </c>
      <c r="J4112" s="5">
        <v>223</v>
      </c>
      <c r="K4112" s="5">
        <v>46</v>
      </c>
      <c r="L4112" s="5">
        <v>388</v>
      </c>
      <c r="M4112" s="5">
        <v>35</v>
      </c>
      <c r="N4112" s="5">
        <v>51</v>
      </c>
      <c r="O4112" s="6">
        <v>22.727272727272727</v>
      </c>
      <c r="P4112" s="6">
        <v>12.210338680926917</v>
      </c>
      <c r="Q4112" s="6">
        <v>21.746880570409981</v>
      </c>
      <c r="R4112" s="6">
        <v>14.795008912655971</v>
      </c>
      <c r="S4112" s="6">
        <v>19.875222816399287</v>
      </c>
      <c r="T4112" s="6">
        <v>4.0998217468805702</v>
      </c>
      <c r="U4112" s="6">
        <v>34.581105169340461</v>
      </c>
      <c r="V4112" s="6">
        <v>3.1194295900178255</v>
      </c>
      <c r="W4112" s="6">
        <v>4.5454545454545459</v>
      </c>
      <c r="X4112" s="5">
        <v>508</v>
      </c>
      <c r="Y4112" s="5">
        <v>447</v>
      </c>
      <c r="Z4112" s="5">
        <v>29</v>
      </c>
      <c r="AA4112" s="5">
        <v>78</v>
      </c>
      <c r="AB4112" s="5">
        <v>64</v>
      </c>
      <c r="AC4112" s="5">
        <v>2</v>
      </c>
      <c r="AD4112" s="5">
        <v>430</v>
      </c>
      <c r="AE4112" s="5">
        <v>383</v>
      </c>
      <c r="AF4112" s="5">
        <v>27</v>
      </c>
      <c r="AG4112" s="6">
        <v>7.0496083550913839</v>
      </c>
      <c r="AH4112" s="6">
        <v>89.069767441860463</v>
      </c>
      <c r="AI4112" s="3">
        <v>3.125</v>
      </c>
      <c r="AJ4112" s="3">
        <v>82.051282051282058</v>
      </c>
    </row>
    <row r="4113" spans="1:36" hidden="1" x14ac:dyDescent="0.2">
      <c r="A4113" s="1" t="str">
        <f t="shared" si="64"/>
        <v>North LincolnshirePakistani</v>
      </c>
      <c r="B4113" s="3" t="s">
        <v>71</v>
      </c>
      <c r="C4113" s="3" t="s">
        <v>72</v>
      </c>
      <c r="D4113" s="3" t="s">
        <v>711</v>
      </c>
      <c r="E4113" s="5">
        <v>862</v>
      </c>
      <c r="F4113" s="5">
        <v>222</v>
      </c>
      <c r="G4113" s="5">
        <v>112</v>
      </c>
      <c r="H4113" s="5">
        <v>222</v>
      </c>
      <c r="I4113" s="5">
        <v>140</v>
      </c>
      <c r="J4113" s="5">
        <v>194</v>
      </c>
      <c r="K4113" s="5">
        <v>13</v>
      </c>
      <c r="L4113" s="5">
        <v>392</v>
      </c>
      <c r="M4113" s="5">
        <v>25</v>
      </c>
      <c r="N4113" s="5">
        <v>30</v>
      </c>
      <c r="O4113" s="6">
        <v>25.754060324825986</v>
      </c>
      <c r="P4113" s="6">
        <v>12.993039443155453</v>
      </c>
      <c r="Q4113" s="6">
        <v>25.754060324825986</v>
      </c>
      <c r="R4113" s="6">
        <v>16.241299303944317</v>
      </c>
      <c r="S4113" s="6">
        <v>22.505800464037122</v>
      </c>
      <c r="T4113" s="6">
        <v>1.5081206496519721</v>
      </c>
      <c r="U4113" s="6">
        <v>45.475638051044086</v>
      </c>
      <c r="V4113" s="6">
        <v>2.9002320185614847</v>
      </c>
      <c r="W4113" s="6">
        <v>3.4802784222737819</v>
      </c>
      <c r="X4113" s="5">
        <v>333</v>
      </c>
      <c r="Y4113" s="5">
        <v>257</v>
      </c>
      <c r="Z4113" s="5">
        <v>23</v>
      </c>
      <c r="AA4113" s="5">
        <v>73</v>
      </c>
      <c r="AB4113" s="5">
        <v>53</v>
      </c>
      <c r="AC4113" s="5">
        <v>8</v>
      </c>
      <c r="AD4113" s="5">
        <v>260</v>
      </c>
      <c r="AE4113" s="5">
        <v>204</v>
      </c>
      <c r="AF4113" s="5">
        <v>15</v>
      </c>
      <c r="AG4113" s="6">
        <v>7.3529411764705879</v>
      </c>
      <c r="AH4113" s="6">
        <v>78.461538461538467</v>
      </c>
      <c r="AI4113" s="3">
        <v>15.09433962264151</v>
      </c>
      <c r="AJ4113" s="3">
        <v>72.602739726027394</v>
      </c>
    </row>
    <row r="4114" spans="1:36" hidden="1" x14ac:dyDescent="0.2">
      <c r="A4114" s="1" t="str">
        <f t="shared" si="64"/>
        <v>North LincolnshireBangladeshi</v>
      </c>
      <c r="B4114" s="3" t="s">
        <v>71</v>
      </c>
      <c r="C4114" s="3" t="s">
        <v>72</v>
      </c>
      <c r="D4114" s="3" t="s">
        <v>712</v>
      </c>
      <c r="E4114" s="5">
        <v>1443</v>
      </c>
      <c r="F4114" s="5">
        <v>614</v>
      </c>
      <c r="G4114" s="5">
        <v>411</v>
      </c>
      <c r="H4114" s="5">
        <v>607</v>
      </c>
      <c r="I4114" s="5">
        <v>379</v>
      </c>
      <c r="J4114" s="5">
        <v>438</v>
      </c>
      <c r="K4114" s="5">
        <v>3</v>
      </c>
      <c r="L4114" s="5">
        <v>1128</v>
      </c>
      <c r="M4114" s="5">
        <v>169</v>
      </c>
      <c r="N4114" s="5">
        <v>176</v>
      </c>
      <c r="O4114" s="6">
        <v>42.550242550242551</v>
      </c>
      <c r="P4114" s="6">
        <v>28.482328482328484</v>
      </c>
      <c r="Q4114" s="6">
        <v>42.065142065142062</v>
      </c>
      <c r="R4114" s="6">
        <v>26.264726264726264</v>
      </c>
      <c r="S4114" s="6">
        <v>30.353430353430355</v>
      </c>
      <c r="T4114" s="6">
        <v>0.20790020790020791</v>
      </c>
      <c r="U4114" s="6">
        <v>78.170478170478177</v>
      </c>
      <c r="V4114" s="6">
        <v>11.711711711711711</v>
      </c>
      <c r="W4114" s="6">
        <v>12.196812196812196</v>
      </c>
      <c r="X4114" s="5">
        <v>515</v>
      </c>
      <c r="Y4114" s="5">
        <v>343</v>
      </c>
      <c r="Z4114" s="5">
        <v>47</v>
      </c>
      <c r="AA4114" s="5">
        <v>273</v>
      </c>
      <c r="AB4114" s="5">
        <v>172</v>
      </c>
      <c r="AC4114" s="5">
        <v>23</v>
      </c>
      <c r="AD4114" s="5">
        <v>242</v>
      </c>
      <c r="AE4114" s="5">
        <v>171</v>
      </c>
      <c r="AF4114" s="5">
        <v>24</v>
      </c>
      <c r="AG4114" s="6">
        <v>14.035087719298245</v>
      </c>
      <c r="AH4114" s="6">
        <v>70.661157024793383</v>
      </c>
      <c r="AI4114" s="3">
        <v>13.372093023255815</v>
      </c>
      <c r="AJ4114" s="3">
        <v>63.003663003663007</v>
      </c>
    </row>
    <row r="4115" spans="1:36" hidden="1" x14ac:dyDescent="0.2">
      <c r="A4115" s="1" t="str">
        <f t="shared" si="64"/>
        <v>North LincolnshireChinese</v>
      </c>
      <c r="B4115" s="3" t="s">
        <v>71</v>
      </c>
      <c r="C4115" s="3" t="s">
        <v>72</v>
      </c>
      <c r="D4115" s="3" t="s">
        <v>713</v>
      </c>
      <c r="E4115" s="5">
        <v>530</v>
      </c>
      <c r="F4115" s="5">
        <v>116</v>
      </c>
      <c r="G4115" s="5">
        <v>85</v>
      </c>
      <c r="H4115" s="5">
        <v>105</v>
      </c>
      <c r="I4115" s="5">
        <v>70</v>
      </c>
      <c r="J4115" s="5">
        <v>100</v>
      </c>
      <c r="K4115" s="5">
        <v>23</v>
      </c>
      <c r="L4115" s="5">
        <v>204</v>
      </c>
      <c r="M4115" s="5">
        <v>29</v>
      </c>
      <c r="N4115" s="5">
        <v>40</v>
      </c>
      <c r="O4115" s="6">
        <v>21.886792452830189</v>
      </c>
      <c r="P4115" s="6">
        <v>16.037735849056602</v>
      </c>
      <c r="Q4115" s="6">
        <v>19.811320754716981</v>
      </c>
      <c r="R4115" s="6">
        <v>13.20754716981132</v>
      </c>
      <c r="S4115" s="6">
        <v>18.867924528301888</v>
      </c>
      <c r="T4115" s="6">
        <v>4.3396226415094343</v>
      </c>
      <c r="U4115" s="6">
        <v>38.490566037735846</v>
      </c>
      <c r="V4115" s="6">
        <v>5.4716981132075473</v>
      </c>
      <c r="W4115" s="6">
        <v>7.5471698113207548</v>
      </c>
      <c r="X4115" s="5">
        <v>195</v>
      </c>
      <c r="Y4115" s="5">
        <v>172</v>
      </c>
      <c r="Z4115" s="5">
        <v>16</v>
      </c>
      <c r="AA4115" s="5">
        <v>40</v>
      </c>
      <c r="AB4115" s="5">
        <v>36</v>
      </c>
      <c r="AC4115" s="5">
        <v>4</v>
      </c>
      <c r="AD4115" s="5">
        <v>155</v>
      </c>
      <c r="AE4115" s="5">
        <v>136</v>
      </c>
      <c r="AF4115" s="5">
        <v>12</v>
      </c>
      <c r="AG4115" s="6">
        <v>8.8235294117647065</v>
      </c>
      <c r="AH4115" s="6">
        <v>87.741935483870961</v>
      </c>
      <c r="AI4115" s="3">
        <v>11.111111111111111</v>
      </c>
      <c r="AJ4115" s="3">
        <v>90</v>
      </c>
    </row>
    <row r="4116" spans="1:36" hidden="1" x14ac:dyDescent="0.2">
      <c r="A4116" s="1" t="str">
        <f t="shared" si="64"/>
        <v>North LincolnshireAsian Other</v>
      </c>
      <c r="B4116" s="3" t="s">
        <v>71</v>
      </c>
      <c r="C4116" s="3" t="s">
        <v>72</v>
      </c>
      <c r="D4116" s="3" t="s">
        <v>714</v>
      </c>
      <c r="E4116" s="5">
        <v>592</v>
      </c>
      <c r="F4116" s="5">
        <v>174</v>
      </c>
      <c r="G4116" s="5">
        <v>87</v>
      </c>
      <c r="H4116" s="5">
        <v>163</v>
      </c>
      <c r="I4116" s="5">
        <v>121</v>
      </c>
      <c r="J4116" s="5">
        <v>140</v>
      </c>
      <c r="K4116" s="5">
        <v>16</v>
      </c>
      <c r="L4116" s="5">
        <v>251</v>
      </c>
      <c r="M4116" s="5">
        <v>33</v>
      </c>
      <c r="N4116" s="5">
        <v>42</v>
      </c>
      <c r="O4116" s="6">
        <v>29.391891891891891</v>
      </c>
      <c r="P4116" s="6">
        <v>14.695945945945946</v>
      </c>
      <c r="Q4116" s="6">
        <v>27.533783783783782</v>
      </c>
      <c r="R4116" s="6">
        <v>20.439189189189189</v>
      </c>
      <c r="S4116" s="6">
        <v>23.648648648648649</v>
      </c>
      <c r="T4116" s="6">
        <v>2.7027027027027026</v>
      </c>
      <c r="U4116" s="6">
        <v>42.398648648648646</v>
      </c>
      <c r="V4116" s="6">
        <v>5.5743243243243246</v>
      </c>
      <c r="W4116" s="6">
        <v>7.0945945945945947</v>
      </c>
      <c r="X4116" s="5">
        <v>294</v>
      </c>
      <c r="Y4116" s="5">
        <v>229</v>
      </c>
      <c r="Z4116" s="5">
        <v>9</v>
      </c>
      <c r="AA4116" s="5">
        <v>81</v>
      </c>
      <c r="AB4116" s="5">
        <v>62</v>
      </c>
      <c r="AC4116" s="5">
        <v>0</v>
      </c>
      <c r="AD4116" s="5">
        <v>213</v>
      </c>
      <c r="AE4116" s="5">
        <v>167</v>
      </c>
      <c r="AF4116" s="5">
        <v>9</v>
      </c>
      <c r="AG4116" s="6">
        <v>5.3892215568862278</v>
      </c>
      <c r="AH4116" s="6">
        <v>78.403755868544607</v>
      </c>
      <c r="AI4116" s="3">
        <v>0</v>
      </c>
      <c r="AJ4116" s="3">
        <v>76.543209876543216</v>
      </c>
    </row>
    <row r="4117" spans="1:36" hidden="1" x14ac:dyDescent="0.2">
      <c r="A4117" s="1" t="str">
        <f t="shared" si="64"/>
        <v>North LincolnshireBlack African</v>
      </c>
      <c r="B4117" s="3" t="s">
        <v>71</v>
      </c>
      <c r="C4117" s="3" t="s">
        <v>72</v>
      </c>
      <c r="D4117" s="3" t="s">
        <v>715</v>
      </c>
      <c r="E4117" s="5">
        <v>365</v>
      </c>
      <c r="F4117" s="5">
        <v>161</v>
      </c>
      <c r="G4117" s="5">
        <v>112</v>
      </c>
      <c r="H4117" s="5">
        <v>155</v>
      </c>
      <c r="I4117" s="5">
        <v>79</v>
      </c>
      <c r="J4117" s="5">
        <v>139</v>
      </c>
      <c r="K4117" s="5">
        <v>15</v>
      </c>
      <c r="L4117" s="5">
        <v>202</v>
      </c>
      <c r="M4117" s="5">
        <v>23</v>
      </c>
      <c r="N4117" s="5">
        <v>32</v>
      </c>
      <c r="O4117" s="6">
        <v>44.109589041095887</v>
      </c>
      <c r="P4117" s="6">
        <v>30.684931506849313</v>
      </c>
      <c r="Q4117" s="6">
        <v>42.465753424657535</v>
      </c>
      <c r="R4117" s="6">
        <v>21.643835616438356</v>
      </c>
      <c r="S4117" s="6">
        <v>38.082191780821915</v>
      </c>
      <c r="T4117" s="6">
        <v>4.1095890410958908</v>
      </c>
      <c r="U4117" s="6">
        <v>55.342465753424655</v>
      </c>
      <c r="V4117" s="6">
        <v>6.3013698630136989</v>
      </c>
      <c r="W4117" s="6">
        <v>8.7671232876712324</v>
      </c>
      <c r="X4117" s="5">
        <v>159</v>
      </c>
      <c r="Y4117" s="5">
        <v>139</v>
      </c>
      <c r="Z4117" s="5">
        <v>12</v>
      </c>
      <c r="AA4117" s="5">
        <v>55</v>
      </c>
      <c r="AB4117" s="5">
        <v>46</v>
      </c>
      <c r="AC4117" s="5">
        <v>5</v>
      </c>
      <c r="AD4117" s="5">
        <v>104</v>
      </c>
      <c r="AE4117" s="5">
        <v>93</v>
      </c>
      <c r="AF4117" s="5">
        <v>7</v>
      </c>
      <c r="AG4117" s="6">
        <v>7.5268817204301079</v>
      </c>
      <c r="AH4117" s="6">
        <v>89.42307692307692</v>
      </c>
      <c r="AI4117" s="3">
        <v>10.869565217391305</v>
      </c>
      <c r="AJ4117" s="3">
        <v>83.63636363636364</v>
      </c>
    </row>
    <row r="4118" spans="1:36" hidden="1" x14ac:dyDescent="0.2">
      <c r="A4118" s="1" t="str">
        <f t="shared" si="64"/>
        <v>North LincolnshireBlack Caribbean</v>
      </c>
      <c r="B4118" s="3" t="s">
        <v>71</v>
      </c>
      <c r="C4118" s="3" t="s">
        <v>72</v>
      </c>
      <c r="D4118" s="3" t="s">
        <v>716</v>
      </c>
      <c r="E4118" s="5">
        <v>64</v>
      </c>
      <c r="F4118" s="5">
        <v>12</v>
      </c>
      <c r="G4118" s="5">
        <v>8</v>
      </c>
      <c r="H4118" s="5">
        <v>11</v>
      </c>
      <c r="I4118" s="5">
        <v>5</v>
      </c>
      <c r="J4118" s="5">
        <v>12</v>
      </c>
      <c r="K4118" s="5">
        <v>3</v>
      </c>
      <c r="L4118" s="5">
        <v>22</v>
      </c>
      <c r="M4118" s="5">
        <v>1</v>
      </c>
      <c r="N4118" s="5">
        <v>2</v>
      </c>
      <c r="O4118" s="6">
        <v>18.75</v>
      </c>
      <c r="P4118" s="6">
        <v>12.5</v>
      </c>
      <c r="Q4118" s="6">
        <v>17.1875</v>
      </c>
      <c r="R4118" s="6">
        <v>7.8125</v>
      </c>
      <c r="S4118" s="6">
        <v>18.75</v>
      </c>
      <c r="T4118" s="6">
        <v>4.6875</v>
      </c>
      <c r="U4118" s="6">
        <v>34.375</v>
      </c>
      <c r="V4118" s="6">
        <v>1.5625</v>
      </c>
      <c r="W4118" s="6">
        <v>3.125</v>
      </c>
      <c r="X4118" s="5">
        <v>33</v>
      </c>
      <c r="Y4118" s="5">
        <v>30</v>
      </c>
      <c r="Z4118" s="5">
        <v>7</v>
      </c>
      <c r="AA4118" s="5">
        <v>4</v>
      </c>
      <c r="AB4118" s="5">
        <v>3</v>
      </c>
      <c r="AC4118" s="5">
        <v>2</v>
      </c>
      <c r="AD4118" s="5">
        <v>29</v>
      </c>
      <c r="AE4118" s="5">
        <v>27</v>
      </c>
      <c r="AF4118" s="5">
        <v>5</v>
      </c>
      <c r="AG4118" s="6">
        <v>18.518518518518519</v>
      </c>
      <c r="AH4118" s="6">
        <v>93.103448275862064</v>
      </c>
      <c r="AI4118" s="3">
        <v>66.666666666666671</v>
      </c>
      <c r="AJ4118" s="3">
        <v>75</v>
      </c>
    </row>
    <row r="4119" spans="1:36" hidden="1" x14ac:dyDescent="0.2">
      <c r="A4119" s="1" t="str">
        <f t="shared" si="64"/>
        <v>North LincolnshireBlack Other</v>
      </c>
      <c r="B4119" s="3" t="s">
        <v>71</v>
      </c>
      <c r="C4119" s="3" t="s">
        <v>72</v>
      </c>
      <c r="D4119" s="3" t="s">
        <v>717</v>
      </c>
      <c r="E4119" s="5">
        <v>65</v>
      </c>
      <c r="F4119" s="5">
        <v>33</v>
      </c>
      <c r="G4119" s="5">
        <v>32</v>
      </c>
      <c r="H4119" s="5">
        <v>33</v>
      </c>
      <c r="I4119" s="5">
        <v>11</v>
      </c>
      <c r="J4119" s="5">
        <v>23</v>
      </c>
      <c r="K4119" s="5">
        <v>2</v>
      </c>
      <c r="L4119" s="5">
        <v>39</v>
      </c>
      <c r="M4119" s="5">
        <v>10</v>
      </c>
      <c r="N4119" s="5">
        <v>10</v>
      </c>
      <c r="O4119" s="6">
        <v>50.769230769230766</v>
      </c>
      <c r="P4119" s="6">
        <v>49.230769230769234</v>
      </c>
      <c r="Q4119" s="6">
        <v>50.769230769230766</v>
      </c>
      <c r="R4119" s="6">
        <v>16.923076923076923</v>
      </c>
      <c r="S4119" s="6">
        <v>35.384615384615387</v>
      </c>
      <c r="T4119" s="6">
        <v>3.0769230769230771</v>
      </c>
      <c r="U4119" s="6">
        <v>60</v>
      </c>
      <c r="V4119" s="6">
        <v>15.384615384615385</v>
      </c>
      <c r="W4119" s="6">
        <v>15.384615384615385</v>
      </c>
      <c r="X4119" s="5">
        <v>26</v>
      </c>
      <c r="Y4119" s="5">
        <v>19</v>
      </c>
      <c r="Z4119" s="5">
        <v>1</v>
      </c>
      <c r="AA4119" s="5">
        <v>13</v>
      </c>
      <c r="AB4119" s="5">
        <v>6</v>
      </c>
      <c r="AC4119" s="5">
        <v>0</v>
      </c>
      <c r="AD4119" s="5">
        <v>13</v>
      </c>
      <c r="AE4119" s="5">
        <v>13</v>
      </c>
      <c r="AF4119" s="5">
        <v>1</v>
      </c>
      <c r="AG4119" s="6">
        <v>7.6923076923076925</v>
      </c>
      <c r="AH4119" s="6">
        <v>100</v>
      </c>
      <c r="AI4119" s="3">
        <v>0</v>
      </c>
      <c r="AJ4119" s="3">
        <v>46.153846153846153</v>
      </c>
    </row>
    <row r="4120" spans="1:36" hidden="1" x14ac:dyDescent="0.2">
      <c r="A4120" s="1" t="str">
        <f t="shared" si="64"/>
        <v>North LincolnshireArab</v>
      </c>
      <c r="B4120" s="3" t="s">
        <v>71</v>
      </c>
      <c r="C4120" s="3" t="s">
        <v>72</v>
      </c>
      <c r="D4120" s="3" t="s">
        <v>699</v>
      </c>
      <c r="E4120" s="5">
        <v>173</v>
      </c>
      <c r="F4120" s="5">
        <v>75</v>
      </c>
      <c r="G4120" s="5">
        <v>63</v>
      </c>
      <c r="H4120" s="5">
        <v>75</v>
      </c>
      <c r="I4120" s="5">
        <v>42</v>
      </c>
      <c r="J4120" s="5">
        <v>57</v>
      </c>
      <c r="K4120" s="5">
        <v>3</v>
      </c>
      <c r="L4120" s="5">
        <v>107</v>
      </c>
      <c r="M4120" s="5">
        <v>22</v>
      </c>
      <c r="N4120" s="5">
        <v>30</v>
      </c>
      <c r="O4120" s="6">
        <v>43.352601156069362</v>
      </c>
      <c r="P4120" s="6">
        <v>36.416184971098268</v>
      </c>
      <c r="Q4120" s="6">
        <v>43.352601156069362</v>
      </c>
      <c r="R4120" s="6">
        <v>24.277456647398843</v>
      </c>
      <c r="S4120" s="6">
        <v>32.947976878612714</v>
      </c>
      <c r="T4120" s="6">
        <v>1.7341040462427746</v>
      </c>
      <c r="U4120" s="6">
        <v>61.849710982658962</v>
      </c>
      <c r="V4120" s="6">
        <v>12.716763005780347</v>
      </c>
      <c r="W4120" s="6">
        <v>17.341040462427745</v>
      </c>
      <c r="X4120" s="5">
        <v>67</v>
      </c>
      <c r="Y4120" s="5">
        <v>57</v>
      </c>
      <c r="Z4120" s="5">
        <v>15</v>
      </c>
      <c r="AA4120" s="5">
        <v>26</v>
      </c>
      <c r="AB4120" s="5">
        <v>22</v>
      </c>
      <c r="AC4120" s="5">
        <v>11</v>
      </c>
      <c r="AD4120" s="5">
        <v>41</v>
      </c>
      <c r="AE4120" s="5">
        <v>35</v>
      </c>
      <c r="AF4120" s="5">
        <v>4</v>
      </c>
      <c r="AG4120" s="6">
        <v>11.428571428571429</v>
      </c>
      <c r="AH4120" s="6">
        <v>85.365853658536579</v>
      </c>
      <c r="AI4120" s="3">
        <v>50</v>
      </c>
      <c r="AJ4120" s="3">
        <v>84.615384615384613</v>
      </c>
    </row>
    <row r="4121" spans="1:36" hidden="1" x14ac:dyDescent="0.2">
      <c r="A4121" s="1" t="str">
        <f t="shared" si="64"/>
        <v>North LincolnshireOther</v>
      </c>
      <c r="B4121" s="3" t="s">
        <v>71</v>
      </c>
      <c r="C4121" s="3" t="s">
        <v>72</v>
      </c>
      <c r="D4121" s="3" t="s">
        <v>718</v>
      </c>
      <c r="E4121" s="5">
        <v>238</v>
      </c>
      <c r="F4121" s="5">
        <v>68</v>
      </c>
      <c r="G4121" s="5">
        <v>56</v>
      </c>
      <c r="H4121" s="5">
        <v>68</v>
      </c>
      <c r="I4121" s="5">
        <v>32</v>
      </c>
      <c r="J4121" s="5">
        <v>51</v>
      </c>
      <c r="K4121" s="5">
        <v>12</v>
      </c>
      <c r="L4121" s="5">
        <v>109</v>
      </c>
      <c r="M4121" s="5">
        <v>18</v>
      </c>
      <c r="N4121" s="5">
        <v>20</v>
      </c>
      <c r="O4121" s="6">
        <v>28.571428571428573</v>
      </c>
      <c r="P4121" s="6">
        <v>23.529411764705884</v>
      </c>
      <c r="Q4121" s="6">
        <v>28.571428571428573</v>
      </c>
      <c r="R4121" s="6">
        <v>13.445378151260504</v>
      </c>
      <c r="S4121" s="6">
        <v>21.428571428571427</v>
      </c>
      <c r="T4121" s="6">
        <v>5.0420168067226889</v>
      </c>
      <c r="U4121" s="6">
        <v>45.798319327731093</v>
      </c>
      <c r="V4121" s="6">
        <v>7.5630252100840334</v>
      </c>
      <c r="W4121" s="6">
        <v>8.4033613445378155</v>
      </c>
      <c r="X4121" s="5">
        <v>123</v>
      </c>
      <c r="Y4121" s="5">
        <v>109</v>
      </c>
      <c r="Z4121" s="5">
        <v>15</v>
      </c>
      <c r="AA4121" s="5">
        <v>39</v>
      </c>
      <c r="AB4121" s="5">
        <v>33</v>
      </c>
      <c r="AC4121" s="5">
        <v>11</v>
      </c>
      <c r="AD4121" s="5">
        <v>84</v>
      </c>
      <c r="AE4121" s="5">
        <v>76</v>
      </c>
      <c r="AF4121" s="5">
        <v>4</v>
      </c>
      <c r="AG4121" s="6">
        <v>5.2631578947368425</v>
      </c>
      <c r="AH4121" s="6">
        <v>90.476190476190482</v>
      </c>
      <c r="AI4121" s="3">
        <v>33.333333333333336</v>
      </c>
      <c r="AJ4121" s="3">
        <v>84.615384615384613</v>
      </c>
    </row>
    <row r="4122" spans="1:36" x14ac:dyDescent="0.2">
      <c r="A4122" s="1" t="str">
        <f t="shared" si="64"/>
        <v>North NorfolkAll people</v>
      </c>
      <c r="B4122" s="3" t="s">
        <v>403</v>
      </c>
      <c r="C4122" s="3" t="s">
        <v>404</v>
      </c>
      <c r="D4122" s="3" t="s">
        <v>700</v>
      </c>
      <c r="E4122" s="5">
        <v>101499</v>
      </c>
      <c r="F4122" s="5">
        <v>0</v>
      </c>
      <c r="G4122" s="5">
        <v>0</v>
      </c>
      <c r="H4122" s="5">
        <v>1159</v>
      </c>
      <c r="I4122" s="5">
        <v>0</v>
      </c>
      <c r="J4122" s="5">
        <v>1273</v>
      </c>
      <c r="K4122" s="5">
        <v>36674</v>
      </c>
      <c r="L4122" s="5">
        <v>0</v>
      </c>
      <c r="M4122" s="5">
        <v>1159</v>
      </c>
      <c r="N4122" s="5">
        <v>0</v>
      </c>
      <c r="O4122" s="6">
        <v>0</v>
      </c>
      <c r="P4122" s="6">
        <v>0</v>
      </c>
      <c r="Q4122" s="6">
        <v>1.1418831712627711</v>
      </c>
      <c r="R4122" s="6">
        <v>0</v>
      </c>
      <c r="S4122" s="6">
        <v>1.2541995487640272</v>
      </c>
      <c r="T4122" s="6">
        <v>36.132375688430429</v>
      </c>
      <c r="U4122" s="6">
        <v>0</v>
      </c>
      <c r="V4122" s="6">
        <v>1.1418831712627711</v>
      </c>
      <c r="W4122" s="6">
        <v>0</v>
      </c>
      <c r="X4122" s="5">
        <v>25382</v>
      </c>
      <c r="Y4122" s="5">
        <v>21612</v>
      </c>
      <c r="Z4122" s="5">
        <v>1047</v>
      </c>
      <c r="AA4122" s="5">
        <v>0</v>
      </c>
      <c r="AB4122" s="5">
        <v>0</v>
      </c>
      <c r="AC4122" s="5">
        <v>0</v>
      </c>
      <c r="AD4122" s="5">
        <v>25382</v>
      </c>
      <c r="AE4122" s="5">
        <v>21612</v>
      </c>
      <c r="AF4122" s="5">
        <v>1047</v>
      </c>
      <c r="AG4122" s="6">
        <v>4.844530816213215</v>
      </c>
      <c r="AH4122" s="6">
        <v>85.146954534709636</v>
      </c>
      <c r="AI4122" s="3"/>
      <c r="AJ4122" s="3"/>
    </row>
    <row r="4123" spans="1:36" hidden="1" x14ac:dyDescent="0.2">
      <c r="A4123" s="1" t="str">
        <f t="shared" si="64"/>
        <v>North NorfolkWhite British</v>
      </c>
      <c r="B4123" s="3" t="s">
        <v>403</v>
      </c>
      <c r="C4123" s="3" t="s">
        <v>404</v>
      </c>
      <c r="D4123" s="3" t="s">
        <v>701</v>
      </c>
      <c r="E4123" s="5">
        <v>98001</v>
      </c>
      <c r="F4123" s="5">
        <v>0</v>
      </c>
      <c r="G4123" s="5">
        <v>0</v>
      </c>
      <c r="H4123" s="5">
        <v>1001</v>
      </c>
      <c r="I4123" s="5">
        <v>0</v>
      </c>
      <c r="J4123" s="5">
        <v>1248</v>
      </c>
      <c r="K4123" s="5">
        <v>35540</v>
      </c>
      <c r="L4123" s="5">
        <v>0</v>
      </c>
      <c r="M4123" s="5">
        <v>1001</v>
      </c>
      <c r="N4123" s="5">
        <v>0</v>
      </c>
      <c r="O4123" s="6">
        <v>0</v>
      </c>
      <c r="P4123" s="6">
        <v>0</v>
      </c>
      <c r="Q4123" s="6">
        <v>1.0214181487944001</v>
      </c>
      <c r="R4123" s="6">
        <v>0</v>
      </c>
      <c r="S4123" s="6">
        <v>1.2734563933021092</v>
      </c>
      <c r="T4123" s="6">
        <v>36.2649360720809</v>
      </c>
      <c r="U4123" s="6">
        <v>0</v>
      </c>
      <c r="V4123" s="6">
        <v>1.0214181487944001</v>
      </c>
      <c r="W4123" s="6">
        <v>0</v>
      </c>
      <c r="X4123" s="5">
        <v>24013</v>
      </c>
      <c r="Y4123" s="5">
        <v>20479</v>
      </c>
      <c r="Z4123" s="5">
        <v>1000</v>
      </c>
      <c r="AA4123" s="5">
        <v>0</v>
      </c>
      <c r="AB4123" s="5">
        <v>0</v>
      </c>
      <c r="AC4123" s="5">
        <v>0</v>
      </c>
      <c r="AD4123" s="5">
        <v>24013</v>
      </c>
      <c r="AE4123" s="5">
        <v>20479</v>
      </c>
      <c r="AF4123" s="5">
        <v>1000</v>
      </c>
      <c r="AG4123" s="6">
        <v>4.8830509302212022</v>
      </c>
      <c r="AH4123" s="6">
        <v>85.282971723649695</v>
      </c>
      <c r="AI4123" s="3"/>
      <c r="AJ4123" s="3"/>
    </row>
    <row r="4124" spans="1:36" hidden="1" x14ac:dyDescent="0.2">
      <c r="A4124" s="1" t="str">
        <f t="shared" si="64"/>
        <v>North NorfolkMinorities - all other than White British</v>
      </c>
      <c r="B4124" s="3" t="s">
        <v>403</v>
      </c>
      <c r="C4124" s="3" t="s">
        <v>404</v>
      </c>
      <c r="D4124" s="3" t="s">
        <v>702</v>
      </c>
      <c r="E4124" s="5">
        <v>3498</v>
      </c>
      <c r="F4124" s="5">
        <v>0</v>
      </c>
      <c r="G4124" s="5">
        <v>0</v>
      </c>
      <c r="H4124" s="5">
        <v>158</v>
      </c>
      <c r="I4124" s="5">
        <v>0</v>
      </c>
      <c r="J4124" s="5">
        <v>25</v>
      </c>
      <c r="K4124" s="5">
        <v>1134</v>
      </c>
      <c r="L4124" s="5">
        <v>0</v>
      </c>
      <c r="M4124" s="5">
        <v>158</v>
      </c>
      <c r="N4124" s="5">
        <v>0</v>
      </c>
      <c r="O4124" s="6">
        <v>0</v>
      </c>
      <c r="P4124" s="6">
        <v>0</v>
      </c>
      <c r="Q4124" s="6">
        <v>4.5168667810177245</v>
      </c>
      <c r="R4124" s="6">
        <v>0</v>
      </c>
      <c r="S4124" s="6">
        <v>0.71469411092052604</v>
      </c>
      <c r="T4124" s="6">
        <v>32.418524871355061</v>
      </c>
      <c r="U4124" s="6">
        <v>0</v>
      </c>
      <c r="V4124" s="6">
        <v>4.5168667810177245</v>
      </c>
      <c r="W4124" s="6">
        <v>0</v>
      </c>
      <c r="X4124" s="5">
        <v>1369</v>
      </c>
      <c r="Y4124" s="5">
        <v>1133</v>
      </c>
      <c r="Z4124" s="5">
        <v>47</v>
      </c>
      <c r="AA4124" s="5">
        <v>0</v>
      </c>
      <c r="AB4124" s="5">
        <v>0</v>
      </c>
      <c r="AC4124" s="5">
        <v>0</v>
      </c>
      <c r="AD4124" s="5">
        <v>1369</v>
      </c>
      <c r="AE4124" s="5">
        <v>1133</v>
      </c>
      <c r="AF4124" s="5">
        <v>47</v>
      </c>
      <c r="AG4124" s="6">
        <v>4.148278905560459</v>
      </c>
      <c r="AH4124" s="6">
        <v>82.761139517896268</v>
      </c>
      <c r="AI4124" s="3"/>
      <c r="AJ4124" s="3"/>
    </row>
    <row r="4125" spans="1:36" hidden="1" x14ac:dyDescent="0.2">
      <c r="A4125" s="1" t="str">
        <f t="shared" si="64"/>
        <v>North NorfolkWhite Irish</v>
      </c>
      <c r="B4125" s="3" t="s">
        <v>403</v>
      </c>
      <c r="C4125" s="3" t="s">
        <v>404</v>
      </c>
      <c r="D4125" s="3" t="s">
        <v>703</v>
      </c>
      <c r="E4125" s="5">
        <v>354</v>
      </c>
      <c r="F4125" s="5">
        <v>0</v>
      </c>
      <c r="G4125" s="5">
        <v>0</v>
      </c>
      <c r="H4125" s="5">
        <v>4</v>
      </c>
      <c r="I4125" s="5">
        <v>0</v>
      </c>
      <c r="J4125" s="5">
        <v>2</v>
      </c>
      <c r="K4125" s="5">
        <v>135</v>
      </c>
      <c r="L4125" s="5">
        <v>0</v>
      </c>
      <c r="M4125" s="5">
        <v>4</v>
      </c>
      <c r="N4125" s="5">
        <v>0</v>
      </c>
      <c r="O4125" s="6">
        <v>0</v>
      </c>
      <c r="P4125" s="6">
        <v>0</v>
      </c>
      <c r="Q4125" s="6">
        <v>1.1299435028248588</v>
      </c>
      <c r="R4125" s="6">
        <v>0</v>
      </c>
      <c r="S4125" s="6">
        <v>0.56497175141242939</v>
      </c>
      <c r="T4125" s="6">
        <v>38.135593220338983</v>
      </c>
      <c r="U4125" s="6">
        <v>0</v>
      </c>
      <c r="V4125" s="6">
        <v>1.1299435028248588</v>
      </c>
      <c r="W4125" s="6">
        <v>0</v>
      </c>
      <c r="X4125" s="5">
        <v>69</v>
      </c>
      <c r="Y4125" s="5">
        <v>64</v>
      </c>
      <c r="Z4125" s="5">
        <v>4</v>
      </c>
      <c r="AA4125" s="5">
        <v>0</v>
      </c>
      <c r="AB4125" s="5">
        <v>0</v>
      </c>
      <c r="AC4125" s="5">
        <v>0</v>
      </c>
      <c r="AD4125" s="5">
        <v>69</v>
      </c>
      <c r="AE4125" s="5">
        <v>64</v>
      </c>
      <c r="AF4125" s="5">
        <v>4</v>
      </c>
      <c r="AG4125" s="6">
        <v>6.25</v>
      </c>
      <c r="AH4125" s="6">
        <v>92.753623188405797</v>
      </c>
      <c r="AI4125" s="3"/>
      <c r="AJ4125" s="3"/>
    </row>
    <row r="4126" spans="1:36" hidden="1" x14ac:dyDescent="0.2">
      <c r="A4126" s="1" t="str">
        <f t="shared" si="64"/>
        <v>North NorfolkWhite Gyspy or Irish Traveller</v>
      </c>
      <c r="B4126" s="3" t="s">
        <v>403</v>
      </c>
      <c r="C4126" s="3" t="s">
        <v>404</v>
      </c>
      <c r="D4126" s="3" t="s">
        <v>704</v>
      </c>
      <c r="E4126" s="5">
        <v>46</v>
      </c>
      <c r="F4126" s="5">
        <v>0</v>
      </c>
      <c r="G4126" s="5">
        <v>0</v>
      </c>
      <c r="H4126" s="5">
        <v>0</v>
      </c>
      <c r="I4126" s="5">
        <v>0</v>
      </c>
      <c r="J4126" s="5">
        <v>2</v>
      </c>
      <c r="K4126" s="5">
        <v>14</v>
      </c>
      <c r="L4126" s="5">
        <v>0</v>
      </c>
      <c r="M4126" s="5">
        <v>0</v>
      </c>
      <c r="N4126" s="5">
        <v>0</v>
      </c>
      <c r="O4126" s="6">
        <v>0</v>
      </c>
      <c r="P4126" s="6">
        <v>0</v>
      </c>
      <c r="Q4126" s="6">
        <v>0</v>
      </c>
      <c r="R4126" s="6">
        <v>0</v>
      </c>
      <c r="S4126" s="6">
        <v>4.3478260869565215</v>
      </c>
      <c r="T4126" s="6">
        <v>30.434782608695652</v>
      </c>
      <c r="U4126" s="6">
        <v>0</v>
      </c>
      <c r="V4126" s="6">
        <v>0</v>
      </c>
      <c r="W4126" s="6">
        <v>0</v>
      </c>
      <c r="X4126" s="5">
        <v>23</v>
      </c>
      <c r="Y4126" s="5">
        <v>13</v>
      </c>
      <c r="Z4126" s="5">
        <v>1</v>
      </c>
      <c r="AA4126" s="5">
        <v>0</v>
      </c>
      <c r="AB4126" s="5">
        <v>0</v>
      </c>
      <c r="AC4126" s="5">
        <v>0</v>
      </c>
      <c r="AD4126" s="5">
        <v>23</v>
      </c>
      <c r="AE4126" s="5">
        <v>13</v>
      </c>
      <c r="AF4126" s="5">
        <v>1</v>
      </c>
      <c r="AG4126" s="6">
        <v>7.6923076923076925</v>
      </c>
      <c r="AH4126" s="6">
        <v>56.521739130434781</v>
      </c>
      <c r="AI4126" s="3"/>
      <c r="AJ4126" s="3"/>
    </row>
    <row r="4127" spans="1:36" hidden="1" x14ac:dyDescent="0.2">
      <c r="A4127" s="1" t="str">
        <f t="shared" si="64"/>
        <v>North NorfolkWhite Other</v>
      </c>
      <c r="B4127" s="3" t="s">
        <v>403</v>
      </c>
      <c r="C4127" s="3" t="s">
        <v>404</v>
      </c>
      <c r="D4127" s="3" t="s">
        <v>705</v>
      </c>
      <c r="E4127" s="5">
        <v>1726</v>
      </c>
      <c r="F4127" s="5">
        <v>0</v>
      </c>
      <c r="G4127" s="5">
        <v>0</v>
      </c>
      <c r="H4127" s="5">
        <v>93</v>
      </c>
      <c r="I4127" s="5">
        <v>0</v>
      </c>
      <c r="J4127" s="5">
        <v>9</v>
      </c>
      <c r="K4127" s="5">
        <v>527</v>
      </c>
      <c r="L4127" s="5">
        <v>0</v>
      </c>
      <c r="M4127" s="5">
        <v>93</v>
      </c>
      <c r="N4127" s="5">
        <v>0</v>
      </c>
      <c r="O4127" s="6">
        <v>0</v>
      </c>
      <c r="P4127" s="6">
        <v>0</v>
      </c>
      <c r="Q4127" s="6">
        <v>5.3881807647740443</v>
      </c>
      <c r="R4127" s="6">
        <v>0</v>
      </c>
      <c r="S4127" s="6">
        <v>0.52143684820393976</v>
      </c>
      <c r="T4127" s="6">
        <v>30.533024333719585</v>
      </c>
      <c r="U4127" s="6">
        <v>0</v>
      </c>
      <c r="V4127" s="6">
        <v>5.3881807647740443</v>
      </c>
      <c r="W4127" s="6">
        <v>0</v>
      </c>
      <c r="X4127" s="5">
        <v>752</v>
      </c>
      <c r="Y4127" s="5">
        <v>668</v>
      </c>
      <c r="Z4127" s="5">
        <v>20</v>
      </c>
      <c r="AA4127" s="5">
        <v>0</v>
      </c>
      <c r="AB4127" s="5">
        <v>0</v>
      </c>
      <c r="AC4127" s="5">
        <v>0</v>
      </c>
      <c r="AD4127" s="5">
        <v>752</v>
      </c>
      <c r="AE4127" s="5">
        <v>668</v>
      </c>
      <c r="AF4127" s="5">
        <v>20</v>
      </c>
      <c r="AG4127" s="6">
        <v>2.9940119760479043</v>
      </c>
      <c r="AH4127" s="6">
        <v>88.829787234042556</v>
      </c>
      <c r="AI4127" s="3"/>
      <c r="AJ4127" s="3"/>
    </row>
    <row r="4128" spans="1:36" hidden="1" x14ac:dyDescent="0.2">
      <c r="A4128" s="1" t="str">
        <f t="shared" si="64"/>
        <v>North NorfolkMixed White and Black Caribbean</v>
      </c>
      <c r="B4128" s="3" t="s">
        <v>403</v>
      </c>
      <c r="C4128" s="3" t="s">
        <v>404</v>
      </c>
      <c r="D4128" s="3" t="s">
        <v>706</v>
      </c>
      <c r="E4128" s="5">
        <v>194</v>
      </c>
      <c r="F4128" s="5">
        <v>0</v>
      </c>
      <c r="G4128" s="5">
        <v>0</v>
      </c>
      <c r="H4128" s="5">
        <v>2</v>
      </c>
      <c r="I4128" s="5">
        <v>0</v>
      </c>
      <c r="J4128" s="5">
        <v>2</v>
      </c>
      <c r="K4128" s="5">
        <v>70</v>
      </c>
      <c r="L4128" s="5">
        <v>0</v>
      </c>
      <c r="M4128" s="5">
        <v>2</v>
      </c>
      <c r="N4128" s="5">
        <v>0</v>
      </c>
      <c r="O4128" s="6">
        <v>0</v>
      </c>
      <c r="P4128" s="6">
        <v>0</v>
      </c>
      <c r="Q4128" s="6">
        <v>1.0309278350515463</v>
      </c>
      <c r="R4128" s="6">
        <v>0</v>
      </c>
      <c r="S4128" s="6">
        <v>1.0309278350515463</v>
      </c>
      <c r="T4128" s="6">
        <v>36.082474226804123</v>
      </c>
      <c r="U4128" s="6">
        <v>0</v>
      </c>
      <c r="V4128" s="6">
        <v>1.0309278350515463</v>
      </c>
      <c r="W4128" s="6">
        <v>0</v>
      </c>
      <c r="X4128" s="5">
        <v>57</v>
      </c>
      <c r="Y4128" s="5">
        <v>45</v>
      </c>
      <c r="Z4128" s="5">
        <v>2</v>
      </c>
      <c r="AA4128" s="5">
        <v>0</v>
      </c>
      <c r="AB4128" s="5">
        <v>0</v>
      </c>
      <c r="AC4128" s="5">
        <v>0</v>
      </c>
      <c r="AD4128" s="5">
        <v>57</v>
      </c>
      <c r="AE4128" s="5">
        <v>45</v>
      </c>
      <c r="AF4128" s="5">
        <v>2</v>
      </c>
      <c r="AG4128" s="6">
        <v>4.4444444444444446</v>
      </c>
      <c r="AH4128" s="6">
        <v>78.94736842105263</v>
      </c>
      <c r="AI4128" s="3"/>
      <c r="AJ4128" s="3"/>
    </row>
    <row r="4129" spans="1:36" hidden="1" x14ac:dyDescent="0.2">
      <c r="A4129" s="1" t="str">
        <f t="shared" si="64"/>
        <v>North NorfolkMixed White and Black African</v>
      </c>
      <c r="B4129" s="3" t="s">
        <v>403</v>
      </c>
      <c r="C4129" s="3" t="s">
        <v>404</v>
      </c>
      <c r="D4129" s="3" t="s">
        <v>707</v>
      </c>
      <c r="E4129" s="5">
        <v>76</v>
      </c>
      <c r="F4129" s="5">
        <v>0</v>
      </c>
      <c r="G4129" s="5">
        <v>0</v>
      </c>
      <c r="H4129" s="5">
        <v>1</v>
      </c>
      <c r="I4129" s="5">
        <v>0</v>
      </c>
      <c r="J4129" s="5">
        <v>0</v>
      </c>
      <c r="K4129" s="5">
        <v>25</v>
      </c>
      <c r="L4129" s="5">
        <v>0</v>
      </c>
      <c r="M4129" s="5">
        <v>1</v>
      </c>
      <c r="N4129" s="5">
        <v>0</v>
      </c>
      <c r="O4129" s="6">
        <v>0</v>
      </c>
      <c r="P4129" s="6">
        <v>0</v>
      </c>
      <c r="Q4129" s="6">
        <v>1.3157894736842106</v>
      </c>
      <c r="R4129" s="6">
        <v>0</v>
      </c>
      <c r="S4129" s="6">
        <v>0</v>
      </c>
      <c r="T4129" s="6">
        <v>32.89473684210526</v>
      </c>
      <c r="U4129" s="6">
        <v>0</v>
      </c>
      <c r="V4129" s="6">
        <v>1.3157894736842106</v>
      </c>
      <c r="W4129" s="6">
        <v>0</v>
      </c>
      <c r="X4129" s="5">
        <v>17</v>
      </c>
      <c r="Y4129" s="5">
        <v>15</v>
      </c>
      <c r="Z4129" s="5">
        <v>1</v>
      </c>
      <c r="AA4129" s="5">
        <v>0</v>
      </c>
      <c r="AB4129" s="5">
        <v>0</v>
      </c>
      <c r="AC4129" s="5">
        <v>0</v>
      </c>
      <c r="AD4129" s="5">
        <v>17</v>
      </c>
      <c r="AE4129" s="5">
        <v>15</v>
      </c>
      <c r="AF4129" s="5">
        <v>1</v>
      </c>
      <c r="AG4129" s="6">
        <v>6.666666666666667</v>
      </c>
      <c r="AH4129" s="6">
        <v>88.235294117647058</v>
      </c>
      <c r="AI4129" s="3"/>
      <c r="AJ4129" s="3"/>
    </row>
    <row r="4130" spans="1:36" hidden="1" x14ac:dyDescent="0.2">
      <c r="A4130" s="1" t="str">
        <f t="shared" si="64"/>
        <v>North NorfolkMixed White and Asian</v>
      </c>
      <c r="B4130" s="3" t="s">
        <v>403</v>
      </c>
      <c r="C4130" s="3" t="s">
        <v>404</v>
      </c>
      <c r="D4130" s="3" t="s">
        <v>708</v>
      </c>
      <c r="E4130" s="5">
        <v>197</v>
      </c>
      <c r="F4130" s="5">
        <v>0</v>
      </c>
      <c r="G4130" s="5">
        <v>0</v>
      </c>
      <c r="H4130" s="5">
        <v>14</v>
      </c>
      <c r="I4130" s="5">
        <v>0</v>
      </c>
      <c r="J4130" s="5">
        <v>3</v>
      </c>
      <c r="K4130" s="5">
        <v>63</v>
      </c>
      <c r="L4130" s="5">
        <v>0</v>
      </c>
      <c r="M4130" s="5">
        <v>14</v>
      </c>
      <c r="N4130" s="5">
        <v>0</v>
      </c>
      <c r="O4130" s="6">
        <v>0</v>
      </c>
      <c r="P4130" s="6">
        <v>0</v>
      </c>
      <c r="Q4130" s="6">
        <v>7.1065989847715736</v>
      </c>
      <c r="R4130" s="6">
        <v>0</v>
      </c>
      <c r="S4130" s="6">
        <v>1.5228426395939085</v>
      </c>
      <c r="T4130" s="6">
        <v>31.979695431472081</v>
      </c>
      <c r="U4130" s="6">
        <v>0</v>
      </c>
      <c r="V4130" s="6">
        <v>7.1065989847715736</v>
      </c>
      <c r="W4130" s="6">
        <v>0</v>
      </c>
      <c r="X4130" s="5">
        <v>42</v>
      </c>
      <c r="Y4130" s="5">
        <v>32</v>
      </c>
      <c r="Z4130" s="5">
        <v>1</v>
      </c>
      <c r="AA4130" s="5">
        <v>0</v>
      </c>
      <c r="AB4130" s="5">
        <v>0</v>
      </c>
      <c r="AC4130" s="5">
        <v>0</v>
      </c>
      <c r="AD4130" s="5">
        <v>42</v>
      </c>
      <c r="AE4130" s="5">
        <v>32</v>
      </c>
      <c r="AF4130" s="5">
        <v>1</v>
      </c>
      <c r="AG4130" s="6">
        <v>3.125</v>
      </c>
      <c r="AH4130" s="6">
        <v>76.19047619047619</v>
      </c>
      <c r="AI4130" s="3"/>
      <c r="AJ4130" s="3"/>
    </row>
    <row r="4131" spans="1:36" hidden="1" x14ac:dyDescent="0.2">
      <c r="A4131" s="1" t="str">
        <f t="shared" si="64"/>
        <v>North NorfolkMixed Other</v>
      </c>
      <c r="B4131" s="3" t="s">
        <v>403</v>
      </c>
      <c r="C4131" s="3" t="s">
        <v>404</v>
      </c>
      <c r="D4131" s="3" t="s">
        <v>709</v>
      </c>
      <c r="E4131" s="5">
        <v>150</v>
      </c>
      <c r="F4131" s="5">
        <v>0</v>
      </c>
      <c r="G4131" s="5">
        <v>0</v>
      </c>
      <c r="H4131" s="5">
        <v>3</v>
      </c>
      <c r="I4131" s="5">
        <v>0</v>
      </c>
      <c r="J4131" s="5">
        <v>3</v>
      </c>
      <c r="K4131" s="5">
        <v>51</v>
      </c>
      <c r="L4131" s="5">
        <v>0</v>
      </c>
      <c r="M4131" s="5">
        <v>3</v>
      </c>
      <c r="N4131" s="5">
        <v>0</v>
      </c>
      <c r="O4131" s="6">
        <v>0</v>
      </c>
      <c r="P4131" s="6">
        <v>0</v>
      </c>
      <c r="Q4131" s="6">
        <v>2</v>
      </c>
      <c r="R4131" s="6">
        <v>0</v>
      </c>
      <c r="S4131" s="6">
        <v>2</v>
      </c>
      <c r="T4131" s="6">
        <v>34</v>
      </c>
      <c r="U4131" s="6">
        <v>0</v>
      </c>
      <c r="V4131" s="6">
        <v>2</v>
      </c>
      <c r="W4131" s="6">
        <v>0</v>
      </c>
      <c r="X4131" s="5">
        <v>44</v>
      </c>
      <c r="Y4131" s="5">
        <v>29</v>
      </c>
      <c r="Z4131" s="5">
        <v>3</v>
      </c>
      <c r="AA4131" s="5">
        <v>0</v>
      </c>
      <c r="AB4131" s="5">
        <v>0</v>
      </c>
      <c r="AC4131" s="5">
        <v>0</v>
      </c>
      <c r="AD4131" s="5">
        <v>44</v>
      </c>
      <c r="AE4131" s="5">
        <v>29</v>
      </c>
      <c r="AF4131" s="5">
        <v>3</v>
      </c>
      <c r="AG4131" s="6">
        <v>10.344827586206897</v>
      </c>
      <c r="AH4131" s="6">
        <v>65.909090909090907</v>
      </c>
      <c r="AI4131" s="3"/>
      <c r="AJ4131" s="3"/>
    </row>
    <row r="4132" spans="1:36" hidden="1" x14ac:dyDescent="0.2">
      <c r="A4132" s="1" t="str">
        <f t="shared" si="64"/>
        <v>North NorfolkIndian</v>
      </c>
      <c r="B4132" s="3" t="s">
        <v>403</v>
      </c>
      <c r="C4132" s="3" t="s">
        <v>404</v>
      </c>
      <c r="D4132" s="3" t="s">
        <v>710</v>
      </c>
      <c r="E4132" s="5">
        <v>112</v>
      </c>
      <c r="F4132" s="5">
        <v>0</v>
      </c>
      <c r="G4132" s="5">
        <v>0</v>
      </c>
      <c r="H4132" s="5">
        <v>9</v>
      </c>
      <c r="I4132" s="5">
        <v>0</v>
      </c>
      <c r="J4132" s="5">
        <v>1</v>
      </c>
      <c r="K4132" s="5">
        <v>26</v>
      </c>
      <c r="L4132" s="5">
        <v>0</v>
      </c>
      <c r="M4132" s="5">
        <v>9</v>
      </c>
      <c r="N4132" s="5">
        <v>0</v>
      </c>
      <c r="O4132" s="6">
        <v>0</v>
      </c>
      <c r="P4132" s="6">
        <v>0</v>
      </c>
      <c r="Q4132" s="6">
        <v>8.0357142857142865</v>
      </c>
      <c r="R4132" s="6">
        <v>0</v>
      </c>
      <c r="S4132" s="6">
        <v>0.8928571428571429</v>
      </c>
      <c r="T4132" s="6">
        <v>23.214285714285715</v>
      </c>
      <c r="U4132" s="6">
        <v>0</v>
      </c>
      <c r="V4132" s="6">
        <v>8.0357142857142865</v>
      </c>
      <c r="W4132" s="6">
        <v>0</v>
      </c>
      <c r="X4132" s="5">
        <v>48</v>
      </c>
      <c r="Y4132" s="5">
        <v>39</v>
      </c>
      <c r="Z4132" s="5">
        <v>1</v>
      </c>
      <c r="AA4132" s="5">
        <v>0</v>
      </c>
      <c r="AB4132" s="5">
        <v>0</v>
      </c>
      <c r="AC4132" s="5">
        <v>0</v>
      </c>
      <c r="AD4132" s="5">
        <v>48</v>
      </c>
      <c r="AE4132" s="5">
        <v>39</v>
      </c>
      <c r="AF4132" s="5">
        <v>1</v>
      </c>
      <c r="AG4132" s="6">
        <v>2.5641025641025643</v>
      </c>
      <c r="AH4132" s="6">
        <v>81.25</v>
      </c>
      <c r="AI4132" s="3"/>
      <c r="AJ4132" s="3"/>
    </row>
    <row r="4133" spans="1:36" hidden="1" x14ac:dyDescent="0.2">
      <c r="A4133" s="1" t="str">
        <f t="shared" si="64"/>
        <v>North NorfolkPakistani</v>
      </c>
      <c r="B4133" s="3" t="s">
        <v>403</v>
      </c>
      <c r="C4133" s="3" t="s">
        <v>404</v>
      </c>
      <c r="D4133" s="3" t="s">
        <v>711</v>
      </c>
      <c r="E4133" s="5">
        <v>5</v>
      </c>
      <c r="F4133" s="5">
        <v>0</v>
      </c>
      <c r="G4133" s="5">
        <v>0</v>
      </c>
      <c r="H4133" s="5">
        <v>0</v>
      </c>
      <c r="I4133" s="5">
        <v>0</v>
      </c>
      <c r="J4133" s="5">
        <v>0</v>
      </c>
      <c r="K4133" s="5">
        <v>2</v>
      </c>
      <c r="L4133" s="5">
        <v>0</v>
      </c>
      <c r="M4133" s="5">
        <v>0</v>
      </c>
      <c r="N4133" s="5">
        <v>0</v>
      </c>
      <c r="O4133" s="6">
        <v>0</v>
      </c>
      <c r="P4133" s="6">
        <v>0</v>
      </c>
      <c r="Q4133" s="6">
        <v>0</v>
      </c>
      <c r="R4133" s="6">
        <v>0</v>
      </c>
      <c r="S4133" s="6">
        <v>0</v>
      </c>
      <c r="T4133" s="6">
        <v>40</v>
      </c>
      <c r="U4133" s="6">
        <v>0</v>
      </c>
      <c r="V4133" s="6">
        <v>0</v>
      </c>
      <c r="W4133" s="6">
        <v>0</v>
      </c>
      <c r="X4133" s="5">
        <v>3</v>
      </c>
      <c r="Y4133" s="5">
        <v>2</v>
      </c>
      <c r="Z4133" s="5">
        <v>0</v>
      </c>
      <c r="AA4133" s="5">
        <v>0</v>
      </c>
      <c r="AB4133" s="5">
        <v>0</v>
      </c>
      <c r="AC4133" s="5">
        <v>0</v>
      </c>
      <c r="AD4133" s="5">
        <v>3</v>
      </c>
      <c r="AE4133" s="5">
        <v>2</v>
      </c>
      <c r="AF4133" s="5">
        <v>0</v>
      </c>
      <c r="AG4133" s="6">
        <v>0</v>
      </c>
      <c r="AH4133" s="6">
        <v>66.666666666666671</v>
      </c>
      <c r="AI4133" s="3"/>
      <c r="AJ4133" s="3"/>
    </row>
    <row r="4134" spans="1:36" hidden="1" x14ac:dyDescent="0.2">
      <c r="A4134" s="1" t="str">
        <f t="shared" si="64"/>
        <v>North NorfolkBangladeshi</v>
      </c>
      <c r="B4134" s="3" t="s">
        <v>403</v>
      </c>
      <c r="C4134" s="3" t="s">
        <v>404</v>
      </c>
      <c r="D4134" s="3" t="s">
        <v>712</v>
      </c>
      <c r="E4134" s="5">
        <v>67</v>
      </c>
      <c r="F4134" s="5">
        <v>0</v>
      </c>
      <c r="G4134" s="5">
        <v>0</v>
      </c>
      <c r="H4134" s="5">
        <v>7</v>
      </c>
      <c r="I4134" s="5">
        <v>0</v>
      </c>
      <c r="J4134" s="5">
        <v>0</v>
      </c>
      <c r="K4134" s="5">
        <v>19</v>
      </c>
      <c r="L4134" s="5">
        <v>0</v>
      </c>
      <c r="M4134" s="5">
        <v>7</v>
      </c>
      <c r="N4134" s="5">
        <v>0</v>
      </c>
      <c r="O4134" s="6">
        <v>0</v>
      </c>
      <c r="P4134" s="6">
        <v>0</v>
      </c>
      <c r="Q4134" s="6">
        <v>10.447761194029852</v>
      </c>
      <c r="R4134" s="6">
        <v>0</v>
      </c>
      <c r="S4134" s="6">
        <v>0</v>
      </c>
      <c r="T4134" s="6">
        <v>28.35820895522388</v>
      </c>
      <c r="U4134" s="6">
        <v>0</v>
      </c>
      <c r="V4134" s="6">
        <v>10.447761194029852</v>
      </c>
      <c r="W4134" s="6">
        <v>0</v>
      </c>
      <c r="X4134" s="5">
        <v>38</v>
      </c>
      <c r="Y4134" s="5">
        <v>27</v>
      </c>
      <c r="Z4134" s="5">
        <v>2</v>
      </c>
      <c r="AA4134" s="5">
        <v>0</v>
      </c>
      <c r="AB4134" s="5">
        <v>0</v>
      </c>
      <c r="AC4134" s="5">
        <v>0</v>
      </c>
      <c r="AD4134" s="5">
        <v>38</v>
      </c>
      <c r="AE4134" s="5">
        <v>27</v>
      </c>
      <c r="AF4134" s="5">
        <v>2</v>
      </c>
      <c r="AG4134" s="6">
        <v>7.4074074074074074</v>
      </c>
      <c r="AH4134" s="6">
        <v>71.05263157894737</v>
      </c>
      <c r="AI4134" s="3"/>
      <c r="AJ4134" s="3"/>
    </row>
    <row r="4135" spans="1:36" hidden="1" x14ac:dyDescent="0.2">
      <c r="A4135" s="1" t="str">
        <f t="shared" si="64"/>
        <v>North NorfolkChinese</v>
      </c>
      <c r="B4135" s="3" t="s">
        <v>403</v>
      </c>
      <c r="C4135" s="3" t="s">
        <v>404</v>
      </c>
      <c r="D4135" s="3" t="s">
        <v>713</v>
      </c>
      <c r="E4135" s="5">
        <v>141</v>
      </c>
      <c r="F4135" s="5">
        <v>0</v>
      </c>
      <c r="G4135" s="5">
        <v>0</v>
      </c>
      <c r="H4135" s="5">
        <v>15</v>
      </c>
      <c r="I4135" s="5">
        <v>0</v>
      </c>
      <c r="J4135" s="5">
        <v>2</v>
      </c>
      <c r="K4135" s="5">
        <v>32</v>
      </c>
      <c r="L4135" s="5">
        <v>0</v>
      </c>
      <c r="M4135" s="5">
        <v>15</v>
      </c>
      <c r="N4135" s="5">
        <v>0</v>
      </c>
      <c r="O4135" s="6">
        <v>0</v>
      </c>
      <c r="P4135" s="6">
        <v>0</v>
      </c>
      <c r="Q4135" s="6">
        <v>10.638297872340425</v>
      </c>
      <c r="R4135" s="6">
        <v>0</v>
      </c>
      <c r="S4135" s="6">
        <v>1.4184397163120568</v>
      </c>
      <c r="T4135" s="6">
        <v>22.695035460992909</v>
      </c>
      <c r="U4135" s="6">
        <v>0</v>
      </c>
      <c r="V4135" s="6">
        <v>10.638297872340425</v>
      </c>
      <c r="W4135" s="6">
        <v>0</v>
      </c>
      <c r="X4135" s="5">
        <v>45</v>
      </c>
      <c r="Y4135" s="5">
        <v>40</v>
      </c>
      <c r="Z4135" s="5">
        <v>1</v>
      </c>
      <c r="AA4135" s="5">
        <v>0</v>
      </c>
      <c r="AB4135" s="5">
        <v>0</v>
      </c>
      <c r="AC4135" s="5">
        <v>0</v>
      </c>
      <c r="AD4135" s="5">
        <v>45</v>
      </c>
      <c r="AE4135" s="5">
        <v>40</v>
      </c>
      <c r="AF4135" s="5">
        <v>1</v>
      </c>
      <c r="AG4135" s="6">
        <v>2.5</v>
      </c>
      <c r="AH4135" s="6">
        <v>88.888888888888886</v>
      </c>
      <c r="AI4135" s="3"/>
      <c r="AJ4135" s="3"/>
    </row>
    <row r="4136" spans="1:36" hidden="1" x14ac:dyDescent="0.2">
      <c r="A4136" s="1" t="str">
        <f t="shared" si="64"/>
        <v>North NorfolkAsian Other</v>
      </c>
      <c r="B4136" s="3" t="s">
        <v>403</v>
      </c>
      <c r="C4136" s="3" t="s">
        <v>404</v>
      </c>
      <c r="D4136" s="3" t="s">
        <v>714</v>
      </c>
      <c r="E4136" s="5">
        <v>206</v>
      </c>
      <c r="F4136" s="5">
        <v>0</v>
      </c>
      <c r="G4136" s="5">
        <v>0</v>
      </c>
      <c r="H4136" s="5">
        <v>9</v>
      </c>
      <c r="I4136" s="5">
        <v>0</v>
      </c>
      <c r="J4136" s="5">
        <v>1</v>
      </c>
      <c r="K4136" s="5">
        <v>55</v>
      </c>
      <c r="L4136" s="5">
        <v>0</v>
      </c>
      <c r="M4136" s="5">
        <v>9</v>
      </c>
      <c r="N4136" s="5">
        <v>0</v>
      </c>
      <c r="O4136" s="6">
        <v>0</v>
      </c>
      <c r="P4136" s="6">
        <v>0</v>
      </c>
      <c r="Q4136" s="6">
        <v>4.3689320388349513</v>
      </c>
      <c r="R4136" s="6">
        <v>0</v>
      </c>
      <c r="S4136" s="6">
        <v>0.4854368932038835</v>
      </c>
      <c r="T4136" s="6">
        <v>26.699029126213592</v>
      </c>
      <c r="U4136" s="6">
        <v>0</v>
      </c>
      <c r="V4136" s="6">
        <v>4.3689320388349513</v>
      </c>
      <c r="W4136" s="6">
        <v>0</v>
      </c>
      <c r="X4136" s="5">
        <v>118</v>
      </c>
      <c r="Y4136" s="5">
        <v>98</v>
      </c>
      <c r="Z4136" s="5">
        <v>2</v>
      </c>
      <c r="AA4136" s="5">
        <v>0</v>
      </c>
      <c r="AB4136" s="5">
        <v>0</v>
      </c>
      <c r="AC4136" s="5">
        <v>0</v>
      </c>
      <c r="AD4136" s="5">
        <v>118</v>
      </c>
      <c r="AE4136" s="5">
        <v>98</v>
      </c>
      <c r="AF4136" s="5">
        <v>2</v>
      </c>
      <c r="AG4136" s="6">
        <v>2.0408163265306123</v>
      </c>
      <c r="AH4136" s="6">
        <v>83.050847457627114</v>
      </c>
      <c r="AI4136" s="3"/>
      <c r="AJ4136" s="3"/>
    </row>
    <row r="4137" spans="1:36" hidden="1" x14ac:dyDescent="0.2">
      <c r="A4137" s="1" t="str">
        <f t="shared" si="64"/>
        <v>North NorfolkBlack African</v>
      </c>
      <c r="B4137" s="3" t="s">
        <v>403</v>
      </c>
      <c r="C4137" s="3" t="s">
        <v>404</v>
      </c>
      <c r="D4137" s="3" t="s">
        <v>715</v>
      </c>
      <c r="E4137" s="5">
        <v>67</v>
      </c>
      <c r="F4137" s="5">
        <v>0</v>
      </c>
      <c r="G4137" s="5">
        <v>0</v>
      </c>
      <c r="H4137" s="5">
        <v>0</v>
      </c>
      <c r="I4137" s="5">
        <v>0</v>
      </c>
      <c r="J4137" s="5">
        <v>0</v>
      </c>
      <c r="K4137" s="5">
        <v>34</v>
      </c>
      <c r="L4137" s="5">
        <v>0</v>
      </c>
      <c r="M4137" s="5">
        <v>0</v>
      </c>
      <c r="N4137" s="5">
        <v>0</v>
      </c>
      <c r="O4137" s="6">
        <v>0</v>
      </c>
      <c r="P4137" s="6">
        <v>0</v>
      </c>
      <c r="Q4137" s="6">
        <v>0</v>
      </c>
      <c r="R4137" s="6">
        <v>0</v>
      </c>
      <c r="S4137" s="6">
        <v>0</v>
      </c>
      <c r="T4137" s="6">
        <v>50.746268656716417</v>
      </c>
      <c r="U4137" s="6">
        <v>0</v>
      </c>
      <c r="V4137" s="6">
        <v>0</v>
      </c>
      <c r="W4137" s="6">
        <v>0</v>
      </c>
      <c r="X4137" s="5">
        <v>34</v>
      </c>
      <c r="Y4137" s="5">
        <v>19</v>
      </c>
      <c r="Z4137" s="5">
        <v>3</v>
      </c>
      <c r="AA4137" s="5">
        <v>0</v>
      </c>
      <c r="AB4137" s="5">
        <v>0</v>
      </c>
      <c r="AC4137" s="5">
        <v>0</v>
      </c>
      <c r="AD4137" s="5">
        <v>34</v>
      </c>
      <c r="AE4137" s="5">
        <v>19</v>
      </c>
      <c r="AF4137" s="5">
        <v>3</v>
      </c>
      <c r="AG4137" s="6">
        <v>15.789473684210526</v>
      </c>
      <c r="AH4137" s="6">
        <v>55.882352941176471</v>
      </c>
      <c r="AI4137" s="3"/>
      <c r="AJ4137" s="3"/>
    </row>
    <row r="4138" spans="1:36" hidden="1" x14ac:dyDescent="0.2">
      <c r="A4138" s="1" t="str">
        <f t="shared" si="64"/>
        <v>North NorfolkBlack Caribbean</v>
      </c>
      <c r="B4138" s="3" t="s">
        <v>403</v>
      </c>
      <c r="C4138" s="3" t="s">
        <v>404</v>
      </c>
      <c r="D4138" s="3" t="s">
        <v>716</v>
      </c>
      <c r="E4138" s="5">
        <v>73</v>
      </c>
      <c r="F4138" s="5">
        <v>0</v>
      </c>
      <c r="G4138" s="5">
        <v>0</v>
      </c>
      <c r="H4138" s="5">
        <v>1</v>
      </c>
      <c r="I4138" s="5">
        <v>0</v>
      </c>
      <c r="J4138" s="5">
        <v>0</v>
      </c>
      <c r="K4138" s="5">
        <v>42</v>
      </c>
      <c r="L4138" s="5">
        <v>0</v>
      </c>
      <c r="M4138" s="5">
        <v>1</v>
      </c>
      <c r="N4138" s="5">
        <v>0</v>
      </c>
      <c r="O4138" s="6">
        <v>0</v>
      </c>
      <c r="P4138" s="6">
        <v>0</v>
      </c>
      <c r="Q4138" s="6">
        <v>1.3698630136986301</v>
      </c>
      <c r="R4138" s="6">
        <v>0</v>
      </c>
      <c r="S4138" s="6">
        <v>0</v>
      </c>
      <c r="T4138" s="6">
        <v>57.534246575342465</v>
      </c>
      <c r="U4138" s="6">
        <v>0</v>
      </c>
      <c r="V4138" s="6">
        <v>1.3698630136986301</v>
      </c>
      <c r="W4138" s="6">
        <v>0</v>
      </c>
      <c r="X4138" s="5">
        <v>35</v>
      </c>
      <c r="Y4138" s="5">
        <v>18</v>
      </c>
      <c r="Z4138" s="5">
        <v>2</v>
      </c>
      <c r="AA4138" s="5">
        <v>0</v>
      </c>
      <c r="AB4138" s="5">
        <v>0</v>
      </c>
      <c r="AC4138" s="5">
        <v>0</v>
      </c>
      <c r="AD4138" s="5">
        <v>35</v>
      </c>
      <c r="AE4138" s="5">
        <v>18</v>
      </c>
      <c r="AF4138" s="5">
        <v>2</v>
      </c>
      <c r="AG4138" s="6">
        <v>11.111111111111111</v>
      </c>
      <c r="AH4138" s="6">
        <v>51.428571428571431</v>
      </c>
      <c r="AI4138" s="3"/>
      <c r="AJ4138" s="3"/>
    </row>
    <row r="4139" spans="1:36" hidden="1" x14ac:dyDescent="0.2">
      <c r="A4139" s="1" t="str">
        <f t="shared" si="64"/>
        <v>North NorfolkBlack Other</v>
      </c>
      <c r="B4139" s="3" t="s">
        <v>403</v>
      </c>
      <c r="C4139" s="3" t="s">
        <v>404</v>
      </c>
      <c r="D4139" s="3" t="s">
        <v>717</v>
      </c>
      <c r="E4139" s="5">
        <v>17</v>
      </c>
      <c r="F4139" s="5">
        <v>0</v>
      </c>
      <c r="G4139" s="5">
        <v>0</v>
      </c>
      <c r="H4139" s="5">
        <v>0</v>
      </c>
      <c r="I4139" s="5">
        <v>0</v>
      </c>
      <c r="J4139" s="5">
        <v>0</v>
      </c>
      <c r="K4139" s="5">
        <v>9</v>
      </c>
      <c r="L4139" s="5">
        <v>0</v>
      </c>
      <c r="M4139" s="5">
        <v>0</v>
      </c>
      <c r="N4139" s="5">
        <v>0</v>
      </c>
      <c r="O4139" s="6">
        <v>0</v>
      </c>
      <c r="P4139" s="6">
        <v>0</v>
      </c>
      <c r="Q4139" s="6">
        <v>0</v>
      </c>
      <c r="R4139" s="6">
        <v>0</v>
      </c>
      <c r="S4139" s="6">
        <v>0</v>
      </c>
      <c r="T4139" s="6">
        <v>52.941176470588232</v>
      </c>
      <c r="U4139" s="6">
        <v>0</v>
      </c>
      <c r="V4139" s="6">
        <v>0</v>
      </c>
      <c r="W4139" s="6">
        <v>0</v>
      </c>
      <c r="X4139" s="5">
        <v>11</v>
      </c>
      <c r="Y4139" s="5">
        <v>4</v>
      </c>
      <c r="Z4139" s="5">
        <v>1</v>
      </c>
      <c r="AA4139" s="5">
        <v>0</v>
      </c>
      <c r="AB4139" s="5">
        <v>0</v>
      </c>
      <c r="AC4139" s="5">
        <v>0</v>
      </c>
      <c r="AD4139" s="5">
        <v>11</v>
      </c>
      <c r="AE4139" s="5">
        <v>4</v>
      </c>
      <c r="AF4139" s="5">
        <v>1</v>
      </c>
      <c r="AG4139" s="6">
        <v>25</v>
      </c>
      <c r="AH4139" s="6">
        <v>36.363636363636367</v>
      </c>
      <c r="AI4139" s="3"/>
      <c r="AJ4139" s="3"/>
    </row>
    <row r="4140" spans="1:36" hidden="1" x14ac:dyDescent="0.2">
      <c r="A4140" s="1" t="str">
        <f t="shared" si="64"/>
        <v>North NorfolkArab</v>
      </c>
      <c r="B4140" s="3" t="s">
        <v>403</v>
      </c>
      <c r="C4140" s="3" t="s">
        <v>404</v>
      </c>
      <c r="D4140" s="3" t="s">
        <v>699</v>
      </c>
      <c r="E4140" s="5">
        <v>10</v>
      </c>
      <c r="F4140" s="5">
        <v>0</v>
      </c>
      <c r="G4140" s="5">
        <v>0</v>
      </c>
      <c r="H4140" s="5">
        <v>0</v>
      </c>
      <c r="I4140" s="5">
        <v>0</v>
      </c>
      <c r="J4140" s="5">
        <v>0</v>
      </c>
      <c r="K4140" s="5">
        <v>6</v>
      </c>
      <c r="L4140" s="5">
        <v>0</v>
      </c>
      <c r="M4140" s="5">
        <v>0</v>
      </c>
      <c r="N4140" s="5">
        <v>0</v>
      </c>
      <c r="O4140" s="6">
        <v>0</v>
      </c>
      <c r="P4140" s="6">
        <v>0</v>
      </c>
      <c r="Q4140" s="6">
        <v>0</v>
      </c>
      <c r="R4140" s="6">
        <v>0</v>
      </c>
      <c r="S4140" s="6">
        <v>0</v>
      </c>
      <c r="T4140" s="6">
        <v>60</v>
      </c>
      <c r="U4140" s="6">
        <v>0</v>
      </c>
      <c r="V4140" s="6">
        <v>0</v>
      </c>
      <c r="W4140" s="6">
        <v>0</v>
      </c>
      <c r="X4140" s="5">
        <v>5</v>
      </c>
      <c r="Y4140" s="5">
        <v>2</v>
      </c>
      <c r="Z4140" s="5">
        <v>2</v>
      </c>
      <c r="AA4140" s="5">
        <v>0</v>
      </c>
      <c r="AB4140" s="5">
        <v>0</v>
      </c>
      <c r="AC4140" s="5">
        <v>0</v>
      </c>
      <c r="AD4140" s="5">
        <v>5</v>
      </c>
      <c r="AE4140" s="5">
        <v>2</v>
      </c>
      <c r="AF4140" s="5">
        <v>2</v>
      </c>
      <c r="AG4140" s="6">
        <v>100</v>
      </c>
      <c r="AH4140" s="6">
        <v>40</v>
      </c>
      <c r="AI4140" s="3"/>
      <c r="AJ4140" s="3"/>
    </row>
    <row r="4141" spans="1:36" hidden="1" x14ac:dyDescent="0.2">
      <c r="A4141" s="1" t="str">
        <f t="shared" si="64"/>
        <v>North NorfolkOther</v>
      </c>
      <c r="B4141" s="3" t="s">
        <v>403</v>
      </c>
      <c r="C4141" s="3" t="s">
        <v>404</v>
      </c>
      <c r="D4141" s="3" t="s">
        <v>718</v>
      </c>
      <c r="E4141" s="5">
        <v>57</v>
      </c>
      <c r="F4141" s="5">
        <v>0</v>
      </c>
      <c r="G4141" s="5">
        <v>0</v>
      </c>
      <c r="H4141" s="5">
        <v>0</v>
      </c>
      <c r="I4141" s="5">
        <v>0</v>
      </c>
      <c r="J4141" s="5">
        <v>0</v>
      </c>
      <c r="K4141" s="5">
        <v>24</v>
      </c>
      <c r="L4141" s="5">
        <v>0</v>
      </c>
      <c r="M4141" s="5">
        <v>0</v>
      </c>
      <c r="N4141" s="5">
        <v>0</v>
      </c>
      <c r="O4141" s="6">
        <v>0</v>
      </c>
      <c r="P4141" s="6">
        <v>0</v>
      </c>
      <c r="Q4141" s="6">
        <v>0</v>
      </c>
      <c r="R4141" s="6">
        <v>0</v>
      </c>
      <c r="S4141" s="6">
        <v>0</v>
      </c>
      <c r="T4141" s="6">
        <v>42.10526315789474</v>
      </c>
      <c r="U4141" s="6">
        <v>0</v>
      </c>
      <c r="V4141" s="6">
        <v>0</v>
      </c>
      <c r="W4141" s="6">
        <v>0</v>
      </c>
      <c r="X4141" s="5">
        <v>28</v>
      </c>
      <c r="Y4141" s="5">
        <v>18</v>
      </c>
      <c r="Z4141" s="5">
        <v>1</v>
      </c>
      <c r="AA4141" s="5">
        <v>0</v>
      </c>
      <c r="AB4141" s="5">
        <v>0</v>
      </c>
      <c r="AC4141" s="5">
        <v>0</v>
      </c>
      <c r="AD4141" s="5">
        <v>28</v>
      </c>
      <c r="AE4141" s="5">
        <v>18</v>
      </c>
      <c r="AF4141" s="5">
        <v>1</v>
      </c>
      <c r="AG4141" s="6">
        <v>5.5555555555555554</v>
      </c>
      <c r="AH4141" s="6">
        <v>64.285714285714292</v>
      </c>
      <c r="AI4141" s="3"/>
      <c r="AJ4141" s="3"/>
    </row>
    <row r="4142" spans="1:36" x14ac:dyDescent="0.2">
      <c r="A4142" s="1" t="str">
        <f t="shared" si="64"/>
        <v>North SomersetAll people</v>
      </c>
      <c r="B4142" s="3" t="s">
        <v>91</v>
      </c>
      <c r="C4142" s="3" t="s">
        <v>92</v>
      </c>
      <c r="D4142" s="3" t="s">
        <v>700</v>
      </c>
      <c r="E4142" s="5">
        <v>202566</v>
      </c>
      <c r="F4142" s="5">
        <v>13393</v>
      </c>
      <c r="G4142" s="5">
        <v>7498</v>
      </c>
      <c r="H4142" s="5">
        <v>16522</v>
      </c>
      <c r="I4142" s="5">
        <v>13210</v>
      </c>
      <c r="J4142" s="5">
        <v>5963</v>
      </c>
      <c r="K4142" s="5">
        <v>13997</v>
      </c>
      <c r="L4142" s="5">
        <v>12170</v>
      </c>
      <c r="M4142" s="5">
        <v>1535</v>
      </c>
      <c r="N4142" s="5">
        <v>5672</v>
      </c>
      <c r="O4142" s="6">
        <v>6.6116722450954253</v>
      </c>
      <c r="P4142" s="6">
        <v>3.701509631428769</v>
      </c>
      <c r="Q4142" s="6">
        <v>8.156353978456405</v>
      </c>
      <c r="R4142" s="6">
        <v>6.5213313191749851</v>
      </c>
      <c r="S4142" s="6">
        <v>2.9437319194731595</v>
      </c>
      <c r="T4142" s="6">
        <v>6.9098466672590666</v>
      </c>
      <c r="U4142" s="6">
        <v>6.0079184068402398</v>
      </c>
      <c r="V4142" s="6">
        <v>0.7577777119556095</v>
      </c>
      <c r="W4142" s="6">
        <v>2.8000750372718026</v>
      </c>
      <c r="X4142" s="5">
        <v>63034</v>
      </c>
      <c r="Y4142" s="5">
        <v>55906</v>
      </c>
      <c r="Z4142" s="5">
        <v>2199</v>
      </c>
      <c r="AA4142" s="5">
        <v>5791</v>
      </c>
      <c r="AB4142" s="5">
        <v>4433</v>
      </c>
      <c r="AC4142" s="5">
        <v>368</v>
      </c>
      <c r="AD4142" s="5">
        <v>57243</v>
      </c>
      <c r="AE4142" s="5">
        <v>51473</v>
      </c>
      <c r="AF4142" s="5">
        <v>1831</v>
      </c>
      <c r="AG4142" s="6">
        <v>3.5572047481203737</v>
      </c>
      <c r="AH4142" s="6">
        <v>89.920164910993478</v>
      </c>
      <c r="AI4142" s="3">
        <v>8.301376043311528</v>
      </c>
      <c r="AJ4142" s="3">
        <v>76.549818684165089</v>
      </c>
    </row>
    <row r="4143" spans="1:36" hidden="1" x14ac:dyDescent="0.2">
      <c r="A4143" s="1" t="str">
        <f t="shared" si="64"/>
        <v>North SomersetWhite British</v>
      </c>
      <c r="B4143" s="3" t="s">
        <v>91</v>
      </c>
      <c r="C4143" s="3" t="s">
        <v>92</v>
      </c>
      <c r="D4143" s="3" t="s">
        <v>701</v>
      </c>
      <c r="E4143" s="5">
        <v>190553</v>
      </c>
      <c r="F4143" s="5">
        <v>11620</v>
      </c>
      <c r="G4143" s="5">
        <v>6693</v>
      </c>
      <c r="H4143" s="5">
        <v>14390</v>
      </c>
      <c r="I4143" s="5">
        <v>11461</v>
      </c>
      <c r="J4143" s="5">
        <v>5488</v>
      </c>
      <c r="K4143" s="5">
        <v>13363</v>
      </c>
      <c r="L4143" s="5">
        <v>10703</v>
      </c>
      <c r="M4143" s="5">
        <v>1205</v>
      </c>
      <c r="N4143" s="5">
        <v>5081</v>
      </c>
      <c r="O4143" s="6">
        <v>6.0980409649808713</v>
      </c>
      <c r="P4143" s="6">
        <v>3.5124086212234915</v>
      </c>
      <c r="Q4143" s="6">
        <v>7.551704775049461</v>
      </c>
      <c r="R4143" s="6">
        <v>6.014599612706176</v>
      </c>
      <c r="S4143" s="6">
        <v>2.8800386244247007</v>
      </c>
      <c r="T4143" s="6">
        <v>7.0127471097280019</v>
      </c>
      <c r="U4143" s="6">
        <v>5.6168100213588872</v>
      </c>
      <c r="V4143" s="6">
        <v>0.63236999679879091</v>
      </c>
      <c r="W4143" s="6">
        <v>2.6664497541366443</v>
      </c>
      <c r="X4143" s="5">
        <v>57781</v>
      </c>
      <c r="Y4143" s="5">
        <v>51329</v>
      </c>
      <c r="Z4143" s="5">
        <v>2010</v>
      </c>
      <c r="AA4143" s="5">
        <v>4831</v>
      </c>
      <c r="AB4143" s="5">
        <v>3616</v>
      </c>
      <c r="AC4143" s="5">
        <v>335</v>
      </c>
      <c r="AD4143" s="5">
        <v>52950</v>
      </c>
      <c r="AE4143" s="5">
        <v>47713</v>
      </c>
      <c r="AF4143" s="5">
        <v>1675</v>
      </c>
      <c r="AG4143" s="6">
        <v>3.5105736382118082</v>
      </c>
      <c r="AH4143" s="6">
        <v>90.109537299338996</v>
      </c>
      <c r="AI4143" s="3">
        <v>9.264380530973451</v>
      </c>
      <c r="AJ4143" s="3">
        <v>74.84992755123163</v>
      </c>
    </row>
    <row r="4144" spans="1:36" hidden="1" x14ac:dyDescent="0.2">
      <c r="A4144" s="1" t="str">
        <f t="shared" si="64"/>
        <v>North SomersetMinorities - all other than White British</v>
      </c>
      <c r="B4144" s="3" t="s">
        <v>91</v>
      </c>
      <c r="C4144" s="3" t="s">
        <v>92</v>
      </c>
      <c r="D4144" s="3" t="s">
        <v>702</v>
      </c>
      <c r="E4144" s="5">
        <v>12013</v>
      </c>
      <c r="F4144" s="5">
        <v>1773</v>
      </c>
      <c r="G4144" s="5">
        <v>805</v>
      </c>
      <c r="H4144" s="5">
        <v>2132</v>
      </c>
      <c r="I4144" s="5">
        <v>1749</v>
      </c>
      <c r="J4144" s="5">
        <v>475</v>
      </c>
      <c r="K4144" s="5">
        <v>634</v>
      </c>
      <c r="L4144" s="5">
        <v>1467</v>
      </c>
      <c r="M4144" s="5">
        <v>330</v>
      </c>
      <c r="N4144" s="5">
        <v>591</v>
      </c>
      <c r="O4144" s="6">
        <v>14.759011071339382</v>
      </c>
      <c r="P4144" s="6">
        <v>6.7010738366769331</v>
      </c>
      <c r="Q4144" s="6">
        <v>17.747440273037544</v>
      </c>
      <c r="R4144" s="6">
        <v>14.559227503537834</v>
      </c>
      <c r="S4144" s="6">
        <v>3.9540497794056439</v>
      </c>
      <c r="T4144" s="6">
        <v>5.2776159160909017</v>
      </c>
      <c r="U4144" s="6">
        <v>12.211770581869642</v>
      </c>
      <c r="V4144" s="6">
        <v>2.7470240572712896</v>
      </c>
      <c r="W4144" s="6">
        <v>4.9196703571131275</v>
      </c>
      <c r="X4144" s="5">
        <v>5253</v>
      </c>
      <c r="Y4144" s="5">
        <v>4577</v>
      </c>
      <c r="Z4144" s="5">
        <v>189</v>
      </c>
      <c r="AA4144" s="5">
        <v>960</v>
      </c>
      <c r="AB4144" s="5">
        <v>817</v>
      </c>
      <c r="AC4144" s="5">
        <v>33</v>
      </c>
      <c r="AD4144" s="5">
        <v>4293</v>
      </c>
      <c r="AE4144" s="5">
        <v>3760</v>
      </c>
      <c r="AF4144" s="5">
        <v>156</v>
      </c>
      <c r="AG4144" s="6">
        <v>4.1489361702127656</v>
      </c>
      <c r="AH4144" s="6">
        <v>87.584439785697654</v>
      </c>
      <c r="AI4144" s="3">
        <v>4.0391676866585069</v>
      </c>
      <c r="AJ4144" s="3">
        <v>85.104166666666671</v>
      </c>
    </row>
    <row r="4145" spans="1:36" hidden="1" x14ac:dyDescent="0.2">
      <c r="A4145" s="1" t="str">
        <f t="shared" si="64"/>
        <v>North SomersetWhite Irish</v>
      </c>
      <c r="B4145" s="3" t="s">
        <v>91</v>
      </c>
      <c r="C4145" s="3" t="s">
        <v>92</v>
      </c>
      <c r="D4145" s="3" t="s">
        <v>703</v>
      </c>
      <c r="E4145" s="5">
        <v>1113</v>
      </c>
      <c r="F4145" s="5">
        <v>108</v>
      </c>
      <c r="G4145" s="5">
        <v>41</v>
      </c>
      <c r="H4145" s="5">
        <v>144</v>
      </c>
      <c r="I4145" s="5">
        <v>117</v>
      </c>
      <c r="J4145" s="5">
        <v>34</v>
      </c>
      <c r="K4145" s="5">
        <v>88</v>
      </c>
      <c r="L4145" s="5">
        <v>74</v>
      </c>
      <c r="M4145" s="5">
        <v>7</v>
      </c>
      <c r="N4145" s="5">
        <v>33</v>
      </c>
      <c r="O4145" s="6">
        <v>9.703504043126685</v>
      </c>
      <c r="P4145" s="6">
        <v>3.6837376460017968</v>
      </c>
      <c r="Q4145" s="6">
        <v>12.938005390835579</v>
      </c>
      <c r="R4145" s="6">
        <v>10.512129380053908</v>
      </c>
      <c r="S4145" s="6">
        <v>3.054806828391734</v>
      </c>
      <c r="T4145" s="6">
        <v>7.9065588499550765</v>
      </c>
      <c r="U4145" s="6">
        <v>6.648697214734951</v>
      </c>
      <c r="V4145" s="6">
        <v>0.62893081761006286</v>
      </c>
      <c r="W4145" s="6">
        <v>2.9649595687331538</v>
      </c>
      <c r="X4145" s="5">
        <v>342</v>
      </c>
      <c r="Y4145" s="5">
        <v>302</v>
      </c>
      <c r="Z4145" s="5">
        <v>15</v>
      </c>
      <c r="AA4145" s="5">
        <v>37</v>
      </c>
      <c r="AB4145" s="5">
        <v>27</v>
      </c>
      <c r="AC4145" s="5">
        <v>2</v>
      </c>
      <c r="AD4145" s="5">
        <v>305</v>
      </c>
      <c r="AE4145" s="5">
        <v>275</v>
      </c>
      <c r="AF4145" s="5">
        <v>13</v>
      </c>
      <c r="AG4145" s="6">
        <v>4.7272727272727275</v>
      </c>
      <c r="AH4145" s="6">
        <v>90.163934426229503</v>
      </c>
      <c r="AI4145" s="3">
        <v>7.4074074074074074</v>
      </c>
      <c r="AJ4145" s="3">
        <v>72.972972972972968</v>
      </c>
    </row>
    <row r="4146" spans="1:36" hidden="1" x14ac:dyDescent="0.2">
      <c r="A4146" s="1" t="str">
        <f t="shared" si="64"/>
        <v>North SomersetWhite Gyspy or Irish Traveller</v>
      </c>
      <c r="B4146" s="3" t="s">
        <v>91</v>
      </c>
      <c r="C4146" s="3" t="s">
        <v>92</v>
      </c>
      <c r="D4146" s="3" t="s">
        <v>704</v>
      </c>
      <c r="E4146" s="5">
        <v>176</v>
      </c>
      <c r="F4146" s="5">
        <v>13</v>
      </c>
      <c r="G4146" s="5">
        <v>9</v>
      </c>
      <c r="H4146" s="5">
        <v>14</v>
      </c>
      <c r="I4146" s="5">
        <v>9</v>
      </c>
      <c r="J4146" s="5">
        <v>7</v>
      </c>
      <c r="K4146" s="5">
        <v>7</v>
      </c>
      <c r="L4146" s="5">
        <v>11</v>
      </c>
      <c r="M4146" s="5">
        <v>2</v>
      </c>
      <c r="N4146" s="5">
        <v>5</v>
      </c>
      <c r="O4146" s="6">
        <v>7.3863636363636367</v>
      </c>
      <c r="P4146" s="6">
        <v>5.1136363636363633</v>
      </c>
      <c r="Q4146" s="6">
        <v>7.9545454545454541</v>
      </c>
      <c r="R4146" s="6">
        <v>5.1136363636363633</v>
      </c>
      <c r="S4146" s="6">
        <v>3.9772727272727271</v>
      </c>
      <c r="T4146" s="6">
        <v>3.9772727272727271</v>
      </c>
      <c r="U4146" s="6">
        <v>6.25</v>
      </c>
      <c r="V4146" s="6">
        <v>1.1363636363636365</v>
      </c>
      <c r="W4146" s="6">
        <v>2.8409090909090908</v>
      </c>
      <c r="X4146" s="5">
        <v>52</v>
      </c>
      <c r="Y4146" s="5">
        <v>28</v>
      </c>
      <c r="Z4146" s="5">
        <v>3</v>
      </c>
      <c r="AA4146" s="5">
        <v>8</v>
      </c>
      <c r="AB4146" s="5">
        <v>5</v>
      </c>
      <c r="AC4146" s="5">
        <v>2</v>
      </c>
      <c r="AD4146" s="5">
        <v>44</v>
      </c>
      <c r="AE4146" s="5">
        <v>23</v>
      </c>
      <c r="AF4146" s="5">
        <v>1</v>
      </c>
      <c r="AG4146" s="6">
        <v>4.3478260869565215</v>
      </c>
      <c r="AH4146" s="6">
        <v>52.272727272727273</v>
      </c>
      <c r="AI4146" s="3">
        <v>40</v>
      </c>
      <c r="AJ4146" s="3">
        <v>62.5</v>
      </c>
    </row>
    <row r="4147" spans="1:36" hidden="1" x14ac:dyDescent="0.2">
      <c r="A4147" s="1" t="str">
        <f t="shared" si="64"/>
        <v>North SomersetWhite Other</v>
      </c>
      <c r="B4147" s="3" t="s">
        <v>91</v>
      </c>
      <c r="C4147" s="3" t="s">
        <v>92</v>
      </c>
      <c r="D4147" s="3" t="s">
        <v>705</v>
      </c>
      <c r="E4147" s="5">
        <v>5234</v>
      </c>
      <c r="F4147" s="5">
        <v>861</v>
      </c>
      <c r="G4147" s="5">
        <v>396</v>
      </c>
      <c r="H4147" s="5">
        <v>1060</v>
      </c>
      <c r="I4147" s="5">
        <v>841</v>
      </c>
      <c r="J4147" s="5">
        <v>201</v>
      </c>
      <c r="K4147" s="5">
        <v>269</v>
      </c>
      <c r="L4147" s="5">
        <v>759</v>
      </c>
      <c r="M4147" s="5">
        <v>195</v>
      </c>
      <c r="N4147" s="5">
        <v>275</v>
      </c>
      <c r="O4147" s="6">
        <v>16.450133740924723</v>
      </c>
      <c r="P4147" s="6">
        <v>7.5659151700420333</v>
      </c>
      <c r="Q4147" s="6">
        <v>20.252197172334736</v>
      </c>
      <c r="R4147" s="6">
        <v>16.068016813144823</v>
      </c>
      <c r="S4147" s="6">
        <v>3.8402751241880013</v>
      </c>
      <c r="T4147" s="6">
        <v>5.1394726786396641</v>
      </c>
      <c r="U4147" s="6">
        <v>14.501337409247229</v>
      </c>
      <c r="V4147" s="6">
        <v>3.7256400458540315</v>
      </c>
      <c r="W4147" s="6">
        <v>5.2541077569736343</v>
      </c>
      <c r="X4147" s="5">
        <v>2707</v>
      </c>
      <c r="Y4147" s="5">
        <v>2436</v>
      </c>
      <c r="Z4147" s="5">
        <v>86</v>
      </c>
      <c r="AA4147" s="5">
        <v>507</v>
      </c>
      <c r="AB4147" s="5">
        <v>457</v>
      </c>
      <c r="AC4147" s="5">
        <v>12</v>
      </c>
      <c r="AD4147" s="5">
        <v>2200</v>
      </c>
      <c r="AE4147" s="5">
        <v>1979</v>
      </c>
      <c r="AF4147" s="5">
        <v>74</v>
      </c>
      <c r="AG4147" s="6">
        <v>3.7392622536634663</v>
      </c>
      <c r="AH4147" s="6">
        <v>89.954545454545453</v>
      </c>
      <c r="AI4147" s="3">
        <v>2.6258205689277898</v>
      </c>
      <c r="AJ4147" s="3">
        <v>90.138067061143985</v>
      </c>
    </row>
    <row r="4148" spans="1:36" hidden="1" x14ac:dyDescent="0.2">
      <c r="A4148" s="1" t="str">
        <f t="shared" si="64"/>
        <v>North SomersetMixed White and Black Caribbean</v>
      </c>
      <c r="B4148" s="3" t="s">
        <v>91</v>
      </c>
      <c r="C4148" s="3" t="s">
        <v>92</v>
      </c>
      <c r="D4148" s="3" t="s">
        <v>706</v>
      </c>
      <c r="E4148" s="5">
        <v>681</v>
      </c>
      <c r="F4148" s="5">
        <v>115</v>
      </c>
      <c r="G4148" s="5">
        <v>74</v>
      </c>
      <c r="H4148" s="5">
        <v>127</v>
      </c>
      <c r="I4148" s="5">
        <v>91</v>
      </c>
      <c r="J4148" s="5">
        <v>65</v>
      </c>
      <c r="K4148" s="5">
        <v>26</v>
      </c>
      <c r="L4148" s="5">
        <v>108</v>
      </c>
      <c r="M4148" s="5">
        <v>9</v>
      </c>
      <c r="N4148" s="5">
        <v>46</v>
      </c>
      <c r="O4148" s="6">
        <v>16.886930983847282</v>
      </c>
      <c r="P4148" s="6">
        <v>10.866372980910425</v>
      </c>
      <c r="Q4148" s="6">
        <v>18.649045521292216</v>
      </c>
      <c r="R4148" s="6">
        <v>13.362701908957415</v>
      </c>
      <c r="S4148" s="6">
        <v>9.5447870778267259</v>
      </c>
      <c r="T4148" s="6">
        <v>3.8179148311306901</v>
      </c>
      <c r="U4148" s="6">
        <v>15.859030837004406</v>
      </c>
      <c r="V4148" s="6">
        <v>1.3215859030837005</v>
      </c>
      <c r="W4148" s="6">
        <v>6.7547723935389135</v>
      </c>
      <c r="X4148" s="5">
        <v>167</v>
      </c>
      <c r="Y4148" s="5">
        <v>125</v>
      </c>
      <c r="Z4148" s="5">
        <v>8</v>
      </c>
      <c r="AA4148" s="5">
        <v>30</v>
      </c>
      <c r="AB4148" s="5">
        <v>22</v>
      </c>
      <c r="AC4148" s="5">
        <v>2</v>
      </c>
      <c r="AD4148" s="5">
        <v>137</v>
      </c>
      <c r="AE4148" s="5">
        <v>103</v>
      </c>
      <c r="AF4148" s="5">
        <v>6</v>
      </c>
      <c r="AG4148" s="6">
        <v>5.825242718446602</v>
      </c>
      <c r="AH4148" s="6">
        <v>75.182481751824824</v>
      </c>
      <c r="AI4148" s="3">
        <v>9.0909090909090917</v>
      </c>
      <c r="AJ4148" s="3">
        <v>73.333333333333329</v>
      </c>
    </row>
    <row r="4149" spans="1:36" hidden="1" x14ac:dyDescent="0.2">
      <c r="A4149" s="1" t="str">
        <f t="shared" si="64"/>
        <v>North SomersetMixed White and Black African</v>
      </c>
      <c r="B4149" s="3" t="s">
        <v>91</v>
      </c>
      <c r="C4149" s="3" t="s">
        <v>92</v>
      </c>
      <c r="D4149" s="3" t="s">
        <v>707</v>
      </c>
      <c r="E4149" s="5">
        <v>256</v>
      </c>
      <c r="F4149" s="5">
        <v>29</v>
      </c>
      <c r="G4149" s="5">
        <v>18</v>
      </c>
      <c r="H4149" s="5">
        <v>34</v>
      </c>
      <c r="I4149" s="5">
        <v>27</v>
      </c>
      <c r="J4149" s="5">
        <v>18</v>
      </c>
      <c r="K4149" s="5">
        <v>24</v>
      </c>
      <c r="L4149" s="5">
        <v>26</v>
      </c>
      <c r="M4149" s="5">
        <v>0</v>
      </c>
      <c r="N4149" s="5">
        <v>13</v>
      </c>
      <c r="O4149" s="6">
        <v>11.328125</v>
      </c>
      <c r="P4149" s="6">
        <v>7.03125</v>
      </c>
      <c r="Q4149" s="6">
        <v>13.28125</v>
      </c>
      <c r="R4149" s="6">
        <v>10.546875</v>
      </c>
      <c r="S4149" s="6">
        <v>7.03125</v>
      </c>
      <c r="T4149" s="6">
        <v>9.375</v>
      </c>
      <c r="U4149" s="6">
        <v>10.15625</v>
      </c>
      <c r="V4149" s="6">
        <v>0</v>
      </c>
      <c r="W4149" s="6">
        <v>5.078125</v>
      </c>
      <c r="X4149" s="5">
        <v>46</v>
      </c>
      <c r="Y4149" s="5">
        <v>38</v>
      </c>
      <c r="Z4149" s="5">
        <v>3</v>
      </c>
      <c r="AA4149" s="5">
        <v>7</v>
      </c>
      <c r="AB4149" s="5">
        <v>5</v>
      </c>
      <c r="AC4149" s="5">
        <v>1</v>
      </c>
      <c r="AD4149" s="5">
        <v>39</v>
      </c>
      <c r="AE4149" s="5">
        <v>33</v>
      </c>
      <c r="AF4149" s="5">
        <v>2</v>
      </c>
      <c r="AG4149" s="6">
        <v>6.0606060606060606</v>
      </c>
      <c r="AH4149" s="6">
        <v>84.615384615384613</v>
      </c>
      <c r="AI4149" s="3">
        <v>20</v>
      </c>
      <c r="AJ4149" s="3">
        <v>71.428571428571431</v>
      </c>
    </row>
    <row r="4150" spans="1:36" hidden="1" x14ac:dyDescent="0.2">
      <c r="A4150" s="1" t="str">
        <f t="shared" si="64"/>
        <v>North SomersetMixed White and Asian</v>
      </c>
      <c r="B4150" s="3" t="s">
        <v>91</v>
      </c>
      <c r="C4150" s="3" t="s">
        <v>92</v>
      </c>
      <c r="D4150" s="3" t="s">
        <v>708</v>
      </c>
      <c r="E4150" s="5">
        <v>698</v>
      </c>
      <c r="F4150" s="5">
        <v>61</v>
      </c>
      <c r="G4150" s="5">
        <v>28</v>
      </c>
      <c r="H4150" s="5">
        <v>68</v>
      </c>
      <c r="I4150" s="5">
        <v>63</v>
      </c>
      <c r="J4150" s="5">
        <v>18</v>
      </c>
      <c r="K4150" s="5">
        <v>55</v>
      </c>
      <c r="L4150" s="5">
        <v>56</v>
      </c>
      <c r="M4150" s="5">
        <v>10</v>
      </c>
      <c r="N4150" s="5">
        <v>28</v>
      </c>
      <c r="O4150" s="6">
        <v>8.7392550143266483</v>
      </c>
      <c r="P4150" s="6">
        <v>4.0114613180515759</v>
      </c>
      <c r="Q4150" s="6">
        <v>9.7421203438395416</v>
      </c>
      <c r="R4150" s="6">
        <v>9.0257879656160451</v>
      </c>
      <c r="S4150" s="6">
        <v>2.5787965616045847</v>
      </c>
      <c r="T4150" s="6">
        <v>7.8796561604584525</v>
      </c>
      <c r="U4150" s="6">
        <v>8.0229226361031518</v>
      </c>
      <c r="V4150" s="6">
        <v>1.4326647564469914</v>
      </c>
      <c r="W4150" s="6">
        <v>4.0114613180515759</v>
      </c>
      <c r="X4150" s="5">
        <v>159</v>
      </c>
      <c r="Y4150" s="5">
        <v>137</v>
      </c>
      <c r="Z4150" s="5">
        <v>8</v>
      </c>
      <c r="AA4150" s="5">
        <v>23</v>
      </c>
      <c r="AB4150" s="5">
        <v>19</v>
      </c>
      <c r="AC4150" s="5">
        <v>2</v>
      </c>
      <c r="AD4150" s="5">
        <v>136</v>
      </c>
      <c r="AE4150" s="5">
        <v>118</v>
      </c>
      <c r="AF4150" s="5">
        <v>6</v>
      </c>
      <c r="AG4150" s="6">
        <v>5.0847457627118642</v>
      </c>
      <c r="AH4150" s="6">
        <v>86.764705882352942</v>
      </c>
      <c r="AI4150" s="3">
        <v>10.526315789473685</v>
      </c>
      <c r="AJ4150" s="3">
        <v>82.608695652173907</v>
      </c>
    </row>
    <row r="4151" spans="1:36" hidden="1" x14ac:dyDescent="0.2">
      <c r="A4151" s="1" t="str">
        <f t="shared" si="64"/>
        <v>North SomersetMixed Other</v>
      </c>
      <c r="B4151" s="3" t="s">
        <v>91</v>
      </c>
      <c r="C4151" s="3" t="s">
        <v>92</v>
      </c>
      <c r="D4151" s="3" t="s">
        <v>709</v>
      </c>
      <c r="E4151" s="5">
        <v>398</v>
      </c>
      <c r="F4151" s="5">
        <v>36</v>
      </c>
      <c r="G4151" s="5">
        <v>19</v>
      </c>
      <c r="H4151" s="5">
        <v>39</v>
      </c>
      <c r="I4151" s="5">
        <v>35</v>
      </c>
      <c r="J4151" s="5">
        <v>13</v>
      </c>
      <c r="K4151" s="5">
        <v>22</v>
      </c>
      <c r="L4151" s="5">
        <v>28</v>
      </c>
      <c r="M4151" s="5">
        <v>6</v>
      </c>
      <c r="N4151" s="5">
        <v>17</v>
      </c>
      <c r="O4151" s="6">
        <v>9.0452261306532655</v>
      </c>
      <c r="P4151" s="6">
        <v>4.7738693467336679</v>
      </c>
      <c r="Q4151" s="6">
        <v>9.7989949748743719</v>
      </c>
      <c r="R4151" s="6">
        <v>8.7939698492462313</v>
      </c>
      <c r="S4151" s="6">
        <v>3.2663316582914574</v>
      </c>
      <c r="T4151" s="6">
        <v>5.5276381909547743</v>
      </c>
      <c r="U4151" s="6">
        <v>7.0351758793969852</v>
      </c>
      <c r="V4151" s="6">
        <v>1.5075376884422111</v>
      </c>
      <c r="W4151" s="6">
        <v>4.2713567839195976</v>
      </c>
      <c r="X4151" s="5">
        <v>135</v>
      </c>
      <c r="Y4151" s="5">
        <v>108</v>
      </c>
      <c r="Z4151" s="5">
        <v>4</v>
      </c>
      <c r="AA4151" s="5">
        <v>14</v>
      </c>
      <c r="AB4151" s="5">
        <v>8</v>
      </c>
      <c r="AC4151" s="5">
        <v>1</v>
      </c>
      <c r="AD4151" s="5">
        <v>121</v>
      </c>
      <c r="AE4151" s="5">
        <v>100</v>
      </c>
      <c r="AF4151" s="5">
        <v>3</v>
      </c>
      <c r="AG4151" s="6">
        <v>3</v>
      </c>
      <c r="AH4151" s="6">
        <v>82.644628099173559</v>
      </c>
      <c r="AI4151" s="3">
        <v>12.5</v>
      </c>
      <c r="AJ4151" s="3">
        <v>57.142857142857146</v>
      </c>
    </row>
    <row r="4152" spans="1:36" hidden="1" x14ac:dyDescent="0.2">
      <c r="A4152" s="1" t="str">
        <f t="shared" si="64"/>
        <v>North SomersetIndian</v>
      </c>
      <c r="B4152" s="3" t="s">
        <v>91</v>
      </c>
      <c r="C4152" s="3" t="s">
        <v>92</v>
      </c>
      <c r="D4152" s="3" t="s">
        <v>710</v>
      </c>
      <c r="E4152" s="5">
        <v>817</v>
      </c>
      <c r="F4152" s="5">
        <v>99</v>
      </c>
      <c r="G4152" s="5">
        <v>49</v>
      </c>
      <c r="H4152" s="5">
        <v>114</v>
      </c>
      <c r="I4152" s="5">
        <v>99</v>
      </c>
      <c r="J4152" s="5">
        <v>30</v>
      </c>
      <c r="K4152" s="5">
        <v>33</v>
      </c>
      <c r="L4152" s="5">
        <v>79</v>
      </c>
      <c r="M4152" s="5">
        <v>19</v>
      </c>
      <c r="N4152" s="5">
        <v>40</v>
      </c>
      <c r="O4152" s="6">
        <v>12.117503059975521</v>
      </c>
      <c r="P4152" s="6">
        <v>5.9975520195838437</v>
      </c>
      <c r="Q4152" s="6">
        <v>13.953488372093023</v>
      </c>
      <c r="R4152" s="6">
        <v>12.117503059975521</v>
      </c>
      <c r="S4152" s="6">
        <v>3.6719706242350063</v>
      </c>
      <c r="T4152" s="6">
        <v>4.0391676866585069</v>
      </c>
      <c r="U4152" s="6">
        <v>9.6695226438188495</v>
      </c>
      <c r="V4152" s="6">
        <v>2.3255813953488373</v>
      </c>
      <c r="W4152" s="6">
        <v>4.8959608323133414</v>
      </c>
      <c r="X4152" s="5">
        <v>378</v>
      </c>
      <c r="Y4152" s="5">
        <v>353</v>
      </c>
      <c r="Z4152" s="5">
        <v>12</v>
      </c>
      <c r="AA4152" s="5">
        <v>68</v>
      </c>
      <c r="AB4152" s="5">
        <v>62</v>
      </c>
      <c r="AC4152" s="5">
        <v>1</v>
      </c>
      <c r="AD4152" s="5">
        <v>310</v>
      </c>
      <c r="AE4152" s="5">
        <v>291</v>
      </c>
      <c r="AF4152" s="5">
        <v>11</v>
      </c>
      <c r="AG4152" s="6">
        <v>3.7800687285223367</v>
      </c>
      <c r="AH4152" s="6">
        <v>93.870967741935488</v>
      </c>
      <c r="AI4152" s="3">
        <v>1.6129032258064515</v>
      </c>
      <c r="AJ4152" s="3">
        <v>91.17647058823529</v>
      </c>
    </row>
    <row r="4153" spans="1:36" hidden="1" x14ac:dyDescent="0.2">
      <c r="A4153" s="1" t="str">
        <f t="shared" si="64"/>
        <v>North SomersetPakistani</v>
      </c>
      <c r="B4153" s="3" t="s">
        <v>91</v>
      </c>
      <c r="C4153" s="3" t="s">
        <v>92</v>
      </c>
      <c r="D4153" s="3" t="s">
        <v>711</v>
      </c>
      <c r="E4153" s="5">
        <v>111</v>
      </c>
      <c r="F4153" s="5">
        <v>3</v>
      </c>
      <c r="G4153" s="5">
        <v>1</v>
      </c>
      <c r="H4153" s="5">
        <v>3</v>
      </c>
      <c r="I4153" s="5">
        <v>3</v>
      </c>
      <c r="J4153" s="5">
        <v>0</v>
      </c>
      <c r="K4153" s="5">
        <v>7</v>
      </c>
      <c r="L4153" s="5">
        <v>1</v>
      </c>
      <c r="M4153" s="5">
        <v>1</v>
      </c>
      <c r="N4153" s="5">
        <v>1</v>
      </c>
      <c r="O4153" s="6">
        <v>2.7027027027027026</v>
      </c>
      <c r="P4153" s="6">
        <v>0.90090090090090091</v>
      </c>
      <c r="Q4153" s="6">
        <v>2.7027027027027026</v>
      </c>
      <c r="R4153" s="6">
        <v>2.7027027027027026</v>
      </c>
      <c r="S4153" s="6">
        <v>0</v>
      </c>
      <c r="T4153" s="6">
        <v>6.3063063063063067</v>
      </c>
      <c r="U4153" s="6">
        <v>0.90090090090090091</v>
      </c>
      <c r="V4153" s="6">
        <v>0.90090090090090091</v>
      </c>
      <c r="W4153" s="6">
        <v>0.90090090090090091</v>
      </c>
      <c r="X4153" s="5">
        <v>52</v>
      </c>
      <c r="Y4153" s="5">
        <v>45</v>
      </c>
      <c r="Z4153" s="5">
        <v>2</v>
      </c>
      <c r="AA4153" s="5">
        <v>1</v>
      </c>
      <c r="AB4153" s="5">
        <v>1</v>
      </c>
      <c r="AC4153" s="5">
        <v>0</v>
      </c>
      <c r="AD4153" s="5">
        <v>51</v>
      </c>
      <c r="AE4153" s="5">
        <v>44</v>
      </c>
      <c r="AF4153" s="5">
        <v>2</v>
      </c>
      <c r="AG4153" s="6">
        <v>4.5454545454545459</v>
      </c>
      <c r="AH4153" s="6">
        <v>86.274509803921575</v>
      </c>
      <c r="AI4153" s="3">
        <v>0</v>
      </c>
      <c r="AJ4153" s="3">
        <v>100</v>
      </c>
    </row>
    <row r="4154" spans="1:36" hidden="1" x14ac:dyDescent="0.2">
      <c r="A4154" s="1" t="str">
        <f t="shared" si="64"/>
        <v>North SomersetBangladeshi</v>
      </c>
      <c r="B4154" s="3" t="s">
        <v>91</v>
      </c>
      <c r="C4154" s="3" t="s">
        <v>92</v>
      </c>
      <c r="D4154" s="3" t="s">
        <v>712</v>
      </c>
      <c r="E4154" s="5">
        <v>299</v>
      </c>
      <c r="F4154" s="5">
        <v>82</v>
      </c>
      <c r="G4154" s="5">
        <v>37</v>
      </c>
      <c r="H4154" s="5">
        <v>82</v>
      </c>
      <c r="I4154" s="5">
        <v>73</v>
      </c>
      <c r="J4154" s="5">
        <v>18</v>
      </c>
      <c r="K4154" s="5">
        <v>1</v>
      </c>
      <c r="L4154" s="5">
        <v>70</v>
      </c>
      <c r="M4154" s="5">
        <v>19</v>
      </c>
      <c r="N4154" s="5">
        <v>28</v>
      </c>
      <c r="O4154" s="6">
        <v>27.4247491638796</v>
      </c>
      <c r="P4154" s="6">
        <v>12.374581939799331</v>
      </c>
      <c r="Q4154" s="6">
        <v>27.4247491638796</v>
      </c>
      <c r="R4154" s="6">
        <v>24.414715719063544</v>
      </c>
      <c r="S4154" s="6">
        <v>6.0200668896321075</v>
      </c>
      <c r="T4154" s="6">
        <v>0.33444816053511706</v>
      </c>
      <c r="U4154" s="6">
        <v>23.411371237458194</v>
      </c>
      <c r="V4154" s="6">
        <v>6.3545150501672243</v>
      </c>
      <c r="W4154" s="6">
        <v>9.3645484949832785</v>
      </c>
      <c r="X4154" s="5">
        <v>126</v>
      </c>
      <c r="Y4154" s="5">
        <v>91</v>
      </c>
      <c r="Z4154" s="5">
        <v>3</v>
      </c>
      <c r="AA4154" s="5">
        <v>41</v>
      </c>
      <c r="AB4154" s="5">
        <v>30</v>
      </c>
      <c r="AC4154" s="5">
        <v>1</v>
      </c>
      <c r="AD4154" s="5">
        <v>85</v>
      </c>
      <c r="AE4154" s="5">
        <v>61</v>
      </c>
      <c r="AF4154" s="5">
        <v>2</v>
      </c>
      <c r="AG4154" s="6">
        <v>3.278688524590164</v>
      </c>
      <c r="AH4154" s="6">
        <v>71.764705882352942</v>
      </c>
      <c r="AI4154" s="3">
        <v>3.3333333333333335</v>
      </c>
      <c r="AJ4154" s="3">
        <v>73.170731707317074</v>
      </c>
    </row>
    <row r="4155" spans="1:36" hidden="1" x14ac:dyDescent="0.2">
      <c r="A4155" s="1" t="str">
        <f t="shared" si="64"/>
        <v>North SomersetChinese</v>
      </c>
      <c r="B4155" s="3" t="s">
        <v>91</v>
      </c>
      <c r="C4155" s="3" t="s">
        <v>92</v>
      </c>
      <c r="D4155" s="3" t="s">
        <v>713</v>
      </c>
      <c r="E4155" s="5">
        <v>619</v>
      </c>
      <c r="F4155" s="5">
        <v>107</v>
      </c>
      <c r="G4155" s="5">
        <v>48</v>
      </c>
      <c r="H4155" s="5">
        <v>112</v>
      </c>
      <c r="I4155" s="5">
        <v>101</v>
      </c>
      <c r="J4155" s="5">
        <v>30</v>
      </c>
      <c r="K4155" s="5">
        <v>35</v>
      </c>
      <c r="L4155" s="5">
        <v>86</v>
      </c>
      <c r="M4155" s="5">
        <v>18</v>
      </c>
      <c r="N4155" s="5">
        <v>38</v>
      </c>
      <c r="O4155" s="6">
        <v>17.285945072697899</v>
      </c>
      <c r="P4155" s="6">
        <v>7.754442649434572</v>
      </c>
      <c r="Q4155" s="6">
        <v>18.093699515347335</v>
      </c>
      <c r="R4155" s="6">
        <v>16.316639741518578</v>
      </c>
      <c r="S4155" s="6">
        <v>4.8465266558966071</v>
      </c>
      <c r="T4155" s="6">
        <v>5.6542810985460417</v>
      </c>
      <c r="U4155" s="6">
        <v>13.893376413570275</v>
      </c>
      <c r="V4155" s="6">
        <v>2.9079159935379644</v>
      </c>
      <c r="W4155" s="6">
        <v>6.1389337641357029</v>
      </c>
      <c r="X4155" s="5">
        <v>263</v>
      </c>
      <c r="Y4155" s="5">
        <v>233</v>
      </c>
      <c r="Z4155" s="5">
        <v>5</v>
      </c>
      <c r="AA4155" s="5">
        <v>60</v>
      </c>
      <c r="AB4155" s="5">
        <v>51</v>
      </c>
      <c r="AC4155" s="5">
        <v>2</v>
      </c>
      <c r="AD4155" s="5">
        <v>203</v>
      </c>
      <c r="AE4155" s="5">
        <v>182</v>
      </c>
      <c r="AF4155" s="5">
        <v>3</v>
      </c>
      <c r="AG4155" s="6">
        <v>1.6483516483516483</v>
      </c>
      <c r="AH4155" s="6">
        <v>89.65517241379311</v>
      </c>
      <c r="AI4155" s="3">
        <v>3.9215686274509802</v>
      </c>
      <c r="AJ4155" s="3">
        <v>85</v>
      </c>
    </row>
    <row r="4156" spans="1:36" hidden="1" x14ac:dyDescent="0.2">
      <c r="A4156" s="1" t="str">
        <f t="shared" si="64"/>
        <v>North SomersetAsian Other</v>
      </c>
      <c r="B4156" s="3" t="s">
        <v>91</v>
      </c>
      <c r="C4156" s="3" t="s">
        <v>92</v>
      </c>
      <c r="D4156" s="3" t="s">
        <v>714</v>
      </c>
      <c r="E4156" s="5">
        <v>590</v>
      </c>
      <c r="F4156" s="5">
        <v>95</v>
      </c>
      <c r="G4156" s="5">
        <v>28</v>
      </c>
      <c r="H4156" s="5">
        <v>106</v>
      </c>
      <c r="I4156" s="5">
        <v>90</v>
      </c>
      <c r="J4156" s="5">
        <v>13</v>
      </c>
      <c r="K4156" s="5">
        <v>33</v>
      </c>
      <c r="L4156" s="5">
        <v>55</v>
      </c>
      <c r="M4156" s="5">
        <v>15</v>
      </c>
      <c r="N4156" s="5">
        <v>19</v>
      </c>
      <c r="O4156" s="6">
        <v>16.101694915254239</v>
      </c>
      <c r="P4156" s="6">
        <v>4.7457627118644066</v>
      </c>
      <c r="Q4156" s="6">
        <v>17.966101694915253</v>
      </c>
      <c r="R4156" s="6">
        <v>15.254237288135593</v>
      </c>
      <c r="S4156" s="6">
        <v>2.2033898305084745</v>
      </c>
      <c r="T4156" s="6">
        <v>5.593220338983051</v>
      </c>
      <c r="U4156" s="6">
        <v>9.3220338983050848</v>
      </c>
      <c r="V4156" s="6">
        <v>2.5423728813559321</v>
      </c>
      <c r="W4156" s="6">
        <v>3.2203389830508473</v>
      </c>
      <c r="X4156" s="5">
        <v>311</v>
      </c>
      <c r="Y4156" s="5">
        <v>263</v>
      </c>
      <c r="Z4156" s="5">
        <v>13</v>
      </c>
      <c r="AA4156" s="5">
        <v>56</v>
      </c>
      <c r="AB4156" s="5">
        <v>49</v>
      </c>
      <c r="AC4156" s="5">
        <v>1</v>
      </c>
      <c r="AD4156" s="5">
        <v>255</v>
      </c>
      <c r="AE4156" s="5">
        <v>214</v>
      </c>
      <c r="AF4156" s="5">
        <v>12</v>
      </c>
      <c r="AG4156" s="6">
        <v>5.6074766355140184</v>
      </c>
      <c r="AH4156" s="6">
        <v>83.921568627450981</v>
      </c>
      <c r="AI4156" s="3">
        <v>2.0408163265306123</v>
      </c>
      <c r="AJ4156" s="3">
        <v>87.5</v>
      </c>
    </row>
    <row r="4157" spans="1:36" hidden="1" x14ac:dyDescent="0.2">
      <c r="A4157" s="1" t="str">
        <f t="shared" si="64"/>
        <v>North SomersetBlack African</v>
      </c>
      <c r="B4157" s="3" t="s">
        <v>91</v>
      </c>
      <c r="C4157" s="3" t="s">
        <v>92</v>
      </c>
      <c r="D4157" s="3" t="s">
        <v>715</v>
      </c>
      <c r="E4157" s="5">
        <v>383</v>
      </c>
      <c r="F4157" s="5">
        <v>70</v>
      </c>
      <c r="G4157" s="5">
        <v>26</v>
      </c>
      <c r="H4157" s="5">
        <v>89</v>
      </c>
      <c r="I4157" s="5">
        <v>74</v>
      </c>
      <c r="J4157" s="5">
        <v>15</v>
      </c>
      <c r="K4157" s="5">
        <v>7</v>
      </c>
      <c r="L4157" s="5">
        <v>60</v>
      </c>
      <c r="M4157" s="5">
        <v>11</v>
      </c>
      <c r="N4157" s="5">
        <v>21</v>
      </c>
      <c r="O4157" s="6">
        <v>18.276762402088774</v>
      </c>
      <c r="P4157" s="6">
        <v>6.7885117493472587</v>
      </c>
      <c r="Q4157" s="6">
        <v>23.237597911227155</v>
      </c>
      <c r="R4157" s="6">
        <v>19.321148825065276</v>
      </c>
      <c r="S4157" s="6">
        <v>3.9164490861618799</v>
      </c>
      <c r="T4157" s="6">
        <v>1.8276762402088773</v>
      </c>
      <c r="U4157" s="6">
        <v>15.66579634464752</v>
      </c>
      <c r="V4157" s="6">
        <v>2.8720626631853787</v>
      </c>
      <c r="W4157" s="6">
        <v>5.4830287206266322</v>
      </c>
      <c r="X4157" s="5">
        <v>179</v>
      </c>
      <c r="Y4157" s="5">
        <v>164</v>
      </c>
      <c r="Z4157" s="5">
        <v>8</v>
      </c>
      <c r="AA4157" s="5">
        <v>34</v>
      </c>
      <c r="AB4157" s="5">
        <v>32</v>
      </c>
      <c r="AC4157" s="5">
        <v>3</v>
      </c>
      <c r="AD4157" s="5">
        <v>145</v>
      </c>
      <c r="AE4157" s="5">
        <v>132</v>
      </c>
      <c r="AF4157" s="5">
        <v>5</v>
      </c>
      <c r="AG4157" s="6">
        <v>3.7878787878787881</v>
      </c>
      <c r="AH4157" s="6">
        <v>91.034482758620683</v>
      </c>
      <c r="AI4157" s="3">
        <v>9.375</v>
      </c>
      <c r="AJ4157" s="3">
        <v>94.117647058823536</v>
      </c>
    </row>
    <row r="4158" spans="1:36" hidden="1" x14ac:dyDescent="0.2">
      <c r="A4158" s="1" t="str">
        <f t="shared" si="64"/>
        <v>North SomersetBlack Caribbean</v>
      </c>
      <c r="B4158" s="3" t="s">
        <v>91</v>
      </c>
      <c r="C4158" s="3" t="s">
        <v>92</v>
      </c>
      <c r="D4158" s="3" t="s">
        <v>716</v>
      </c>
      <c r="E4158" s="5">
        <v>188</v>
      </c>
      <c r="F4158" s="5">
        <v>35</v>
      </c>
      <c r="G4158" s="5">
        <v>15</v>
      </c>
      <c r="H4158" s="5">
        <v>46</v>
      </c>
      <c r="I4158" s="5">
        <v>40</v>
      </c>
      <c r="J4158" s="5">
        <v>10</v>
      </c>
      <c r="K4158" s="5">
        <v>6</v>
      </c>
      <c r="L4158" s="5">
        <v>24</v>
      </c>
      <c r="M4158" s="5">
        <v>5</v>
      </c>
      <c r="N4158" s="5">
        <v>12</v>
      </c>
      <c r="O4158" s="6">
        <v>18.617021276595743</v>
      </c>
      <c r="P4158" s="6">
        <v>7.9787234042553195</v>
      </c>
      <c r="Q4158" s="6">
        <v>24.468085106382979</v>
      </c>
      <c r="R4158" s="6">
        <v>21.276595744680851</v>
      </c>
      <c r="S4158" s="6">
        <v>5.3191489361702127</v>
      </c>
      <c r="T4158" s="6">
        <v>3.1914893617021276</v>
      </c>
      <c r="U4158" s="6">
        <v>12.76595744680851</v>
      </c>
      <c r="V4158" s="6">
        <v>2.6595744680851063</v>
      </c>
      <c r="W4158" s="6">
        <v>6.3829787234042552</v>
      </c>
      <c r="X4158" s="5">
        <v>109</v>
      </c>
      <c r="Y4158" s="5">
        <v>74</v>
      </c>
      <c r="Z4158" s="5">
        <v>5</v>
      </c>
      <c r="AA4158" s="5">
        <v>33</v>
      </c>
      <c r="AB4158" s="5">
        <v>21</v>
      </c>
      <c r="AC4158" s="5">
        <v>1</v>
      </c>
      <c r="AD4158" s="5">
        <v>76</v>
      </c>
      <c r="AE4158" s="5">
        <v>53</v>
      </c>
      <c r="AF4158" s="5">
        <v>4</v>
      </c>
      <c r="AG4158" s="6">
        <v>7.5471698113207548</v>
      </c>
      <c r="AH4158" s="6">
        <v>69.736842105263165</v>
      </c>
      <c r="AI4158" s="3">
        <v>4.7619047619047619</v>
      </c>
      <c r="AJ4158" s="3">
        <v>63.636363636363633</v>
      </c>
    </row>
    <row r="4159" spans="1:36" hidden="1" x14ac:dyDescent="0.2">
      <c r="A4159" s="1" t="str">
        <f t="shared" si="64"/>
        <v>North SomersetBlack Other</v>
      </c>
      <c r="B4159" s="3" t="s">
        <v>91</v>
      </c>
      <c r="C4159" s="3" t="s">
        <v>92</v>
      </c>
      <c r="D4159" s="3" t="s">
        <v>717</v>
      </c>
      <c r="E4159" s="5">
        <v>61</v>
      </c>
      <c r="F4159" s="5">
        <v>11</v>
      </c>
      <c r="G4159" s="5">
        <v>3</v>
      </c>
      <c r="H4159" s="5">
        <v>16</v>
      </c>
      <c r="I4159" s="5">
        <v>12</v>
      </c>
      <c r="J4159" s="5">
        <v>0</v>
      </c>
      <c r="K4159" s="5">
        <v>2</v>
      </c>
      <c r="L4159" s="5">
        <v>8</v>
      </c>
      <c r="M4159" s="5">
        <v>3</v>
      </c>
      <c r="N4159" s="5">
        <v>3</v>
      </c>
      <c r="O4159" s="6">
        <v>18.032786885245901</v>
      </c>
      <c r="P4159" s="6">
        <v>4.918032786885246</v>
      </c>
      <c r="Q4159" s="6">
        <v>26.229508196721312</v>
      </c>
      <c r="R4159" s="6">
        <v>19.672131147540984</v>
      </c>
      <c r="S4159" s="6">
        <v>0</v>
      </c>
      <c r="T4159" s="6">
        <v>3.278688524590164</v>
      </c>
      <c r="U4159" s="6">
        <v>13.114754098360656</v>
      </c>
      <c r="V4159" s="6">
        <v>4.918032786885246</v>
      </c>
      <c r="W4159" s="6">
        <v>4.918032786885246</v>
      </c>
      <c r="X4159" s="5">
        <v>30</v>
      </c>
      <c r="Y4159" s="5">
        <v>20</v>
      </c>
      <c r="Z4159" s="5">
        <v>2</v>
      </c>
      <c r="AA4159" s="5">
        <v>5</v>
      </c>
      <c r="AB4159" s="5">
        <v>1</v>
      </c>
      <c r="AC4159" s="5">
        <v>0</v>
      </c>
      <c r="AD4159" s="5">
        <v>25</v>
      </c>
      <c r="AE4159" s="5">
        <v>19</v>
      </c>
      <c r="AF4159" s="5">
        <v>2</v>
      </c>
      <c r="AG4159" s="6">
        <v>10.526315789473685</v>
      </c>
      <c r="AH4159" s="6">
        <v>76</v>
      </c>
      <c r="AI4159" s="3">
        <v>0</v>
      </c>
      <c r="AJ4159" s="3">
        <v>20</v>
      </c>
    </row>
    <row r="4160" spans="1:36" hidden="1" x14ac:dyDescent="0.2">
      <c r="A4160" s="1" t="str">
        <f t="shared" si="64"/>
        <v>North SomersetArab</v>
      </c>
      <c r="B4160" s="3" t="s">
        <v>91</v>
      </c>
      <c r="C4160" s="3" t="s">
        <v>92</v>
      </c>
      <c r="D4160" s="3" t="s">
        <v>699</v>
      </c>
      <c r="E4160" s="5">
        <v>127</v>
      </c>
      <c r="F4160" s="5">
        <v>12</v>
      </c>
      <c r="G4160" s="5">
        <v>0</v>
      </c>
      <c r="H4160" s="5">
        <v>18</v>
      </c>
      <c r="I4160" s="5">
        <v>16</v>
      </c>
      <c r="J4160" s="5">
        <v>0</v>
      </c>
      <c r="K4160" s="5">
        <v>12</v>
      </c>
      <c r="L4160" s="5">
        <v>4</v>
      </c>
      <c r="M4160" s="5">
        <v>0</v>
      </c>
      <c r="N4160" s="5">
        <v>0</v>
      </c>
      <c r="O4160" s="6">
        <v>9.4488188976377945</v>
      </c>
      <c r="P4160" s="6">
        <v>0</v>
      </c>
      <c r="Q4160" s="6">
        <v>14.173228346456693</v>
      </c>
      <c r="R4160" s="6">
        <v>12.598425196850394</v>
      </c>
      <c r="S4160" s="6">
        <v>0</v>
      </c>
      <c r="T4160" s="6">
        <v>9.4488188976377945</v>
      </c>
      <c r="U4160" s="6">
        <v>3.1496062992125986</v>
      </c>
      <c r="V4160" s="6">
        <v>0</v>
      </c>
      <c r="W4160" s="6">
        <v>0</v>
      </c>
      <c r="X4160" s="5">
        <v>52</v>
      </c>
      <c r="Y4160" s="5">
        <v>46</v>
      </c>
      <c r="Z4160" s="5">
        <v>6</v>
      </c>
      <c r="AA4160" s="5">
        <v>7</v>
      </c>
      <c r="AB4160" s="5">
        <v>7</v>
      </c>
      <c r="AC4160" s="5">
        <v>1</v>
      </c>
      <c r="AD4160" s="5">
        <v>45</v>
      </c>
      <c r="AE4160" s="5">
        <v>39</v>
      </c>
      <c r="AF4160" s="5">
        <v>5</v>
      </c>
      <c r="AG4160" s="6">
        <v>12.820512820512821</v>
      </c>
      <c r="AH4160" s="6">
        <v>86.666666666666671</v>
      </c>
      <c r="AI4160" s="3">
        <v>14.285714285714286</v>
      </c>
      <c r="AJ4160" s="3">
        <v>100</v>
      </c>
    </row>
    <row r="4161" spans="1:36" hidden="1" x14ac:dyDescent="0.2">
      <c r="A4161" s="1" t="str">
        <f t="shared" si="64"/>
        <v>North SomersetOther</v>
      </c>
      <c r="B4161" s="3" t="s">
        <v>91</v>
      </c>
      <c r="C4161" s="3" t="s">
        <v>92</v>
      </c>
      <c r="D4161" s="3" t="s">
        <v>718</v>
      </c>
      <c r="E4161" s="5">
        <v>262</v>
      </c>
      <c r="F4161" s="5">
        <v>36</v>
      </c>
      <c r="G4161" s="5">
        <v>13</v>
      </c>
      <c r="H4161" s="5">
        <v>60</v>
      </c>
      <c r="I4161" s="5">
        <v>58</v>
      </c>
      <c r="J4161" s="5">
        <v>3</v>
      </c>
      <c r="K4161" s="5">
        <v>7</v>
      </c>
      <c r="L4161" s="5">
        <v>18</v>
      </c>
      <c r="M4161" s="5">
        <v>10</v>
      </c>
      <c r="N4161" s="5">
        <v>12</v>
      </c>
      <c r="O4161" s="6">
        <v>13.740458015267176</v>
      </c>
      <c r="P4161" s="6">
        <v>4.9618320610687023</v>
      </c>
      <c r="Q4161" s="6">
        <v>22.900763358778626</v>
      </c>
      <c r="R4161" s="6">
        <v>22.137404580152673</v>
      </c>
      <c r="S4161" s="6">
        <v>1.1450381679389312</v>
      </c>
      <c r="T4161" s="6">
        <v>2.6717557251908395</v>
      </c>
      <c r="U4161" s="6">
        <v>6.8702290076335881</v>
      </c>
      <c r="V4161" s="6">
        <v>3.8167938931297711</v>
      </c>
      <c r="W4161" s="6">
        <v>4.5801526717557248</v>
      </c>
      <c r="X4161" s="5">
        <v>145</v>
      </c>
      <c r="Y4161" s="5">
        <v>114</v>
      </c>
      <c r="Z4161" s="5">
        <v>6</v>
      </c>
      <c r="AA4161" s="5">
        <v>29</v>
      </c>
      <c r="AB4161" s="5">
        <v>20</v>
      </c>
      <c r="AC4161" s="5">
        <v>1</v>
      </c>
      <c r="AD4161" s="5">
        <v>116</v>
      </c>
      <c r="AE4161" s="5">
        <v>94</v>
      </c>
      <c r="AF4161" s="5">
        <v>5</v>
      </c>
      <c r="AG4161" s="6">
        <v>5.3191489361702127</v>
      </c>
      <c r="AH4161" s="6">
        <v>81.034482758620683</v>
      </c>
      <c r="AI4161" s="3">
        <v>5</v>
      </c>
      <c r="AJ4161" s="3">
        <v>68.965517241379317</v>
      </c>
    </row>
    <row r="4162" spans="1:36" x14ac:dyDescent="0.2">
      <c r="A4162" s="1" t="str">
        <f t="shared" ref="A4162:A4225" si="65">C4162&amp;D4162</f>
        <v>North TynesideAll people</v>
      </c>
      <c r="B4162" s="3" t="s">
        <v>601</v>
      </c>
      <c r="C4162" s="3" t="s">
        <v>602</v>
      </c>
      <c r="D4162" s="3" t="s">
        <v>700</v>
      </c>
      <c r="E4162" s="5">
        <v>200801</v>
      </c>
      <c r="F4162" s="5">
        <v>12248</v>
      </c>
      <c r="G4162" s="5">
        <v>14525</v>
      </c>
      <c r="H4162" s="5">
        <v>32422</v>
      </c>
      <c r="I4162" s="5">
        <v>30319</v>
      </c>
      <c r="J4162" s="5">
        <v>9666</v>
      </c>
      <c r="K4162" s="5">
        <v>0</v>
      </c>
      <c r="L4162" s="5">
        <v>1544</v>
      </c>
      <c r="M4162" s="5">
        <v>4688</v>
      </c>
      <c r="N4162" s="5">
        <v>0</v>
      </c>
      <c r="O4162" s="6">
        <v>6.0995712172748142</v>
      </c>
      <c r="P4162" s="6">
        <v>7.2335297134974423</v>
      </c>
      <c r="Q4162" s="6">
        <v>16.146333932599937</v>
      </c>
      <c r="R4162" s="6">
        <v>15.099028391292872</v>
      </c>
      <c r="S4162" s="6">
        <v>4.8137210472059406</v>
      </c>
      <c r="T4162" s="6">
        <v>0</v>
      </c>
      <c r="U4162" s="6">
        <v>0.76892047350361803</v>
      </c>
      <c r="V4162" s="6">
        <v>2.3346497278400009</v>
      </c>
      <c r="W4162" s="6">
        <v>0</v>
      </c>
      <c r="X4162" s="5">
        <v>68480</v>
      </c>
      <c r="Y4162" s="5">
        <v>60901</v>
      </c>
      <c r="Z4162" s="5">
        <v>3875</v>
      </c>
      <c r="AA4162" s="5">
        <v>5539</v>
      </c>
      <c r="AB4162" s="5">
        <v>4414</v>
      </c>
      <c r="AC4162" s="5">
        <v>575</v>
      </c>
      <c r="AD4162" s="5">
        <v>62941</v>
      </c>
      <c r="AE4162" s="5">
        <v>56487</v>
      </c>
      <c r="AF4162" s="5">
        <v>3300</v>
      </c>
      <c r="AG4162" s="6">
        <v>5.8420521535928618</v>
      </c>
      <c r="AH4162" s="6">
        <v>89.745952558745486</v>
      </c>
      <c r="AI4162" s="3">
        <v>13.026733121884911</v>
      </c>
      <c r="AJ4162" s="3">
        <v>79.689474634410544</v>
      </c>
    </row>
    <row r="4163" spans="1:36" hidden="1" x14ac:dyDescent="0.2">
      <c r="A4163" s="1" t="str">
        <f t="shared" si="65"/>
        <v>North TynesideWhite British</v>
      </c>
      <c r="B4163" s="3" t="s">
        <v>601</v>
      </c>
      <c r="C4163" s="3" t="s">
        <v>602</v>
      </c>
      <c r="D4163" s="3" t="s">
        <v>701</v>
      </c>
      <c r="E4163" s="5">
        <v>190936</v>
      </c>
      <c r="F4163" s="5">
        <v>11452</v>
      </c>
      <c r="G4163" s="5">
        <v>13529</v>
      </c>
      <c r="H4163" s="5">
        <v>30273</v>
      </c>
      <c r="I4163" s="5">
        <v>28282</v>
      </c>
      <c r="J4163" s="5">
        <v>9238</v>
      </c>
      <c r="K4163" s="5">
        <v>0</v>
      </c>
      <c r="L4163" s="5">
        <v>1421</v>
      </c>
      <c r="M4163" s="5">
        <v>4292</v>
      </c>
      <c r="N4163" s="5">
        <v>0</v>
      </c>
      <c r="O4163" s="6">
        <v>5.9978212594796165</v>
      </c>
      <c r="P4163" s="6">
        <v>7.0856203125654673</v>
      </c>
      <c r="Q4163" s="6">
        <v>15.855050907110236</v>
      </c>
      <c r="R4163" s="6">
        <v>14.812293124397703</v>
      </c>
      <c r="S4163" s="6">
        <v>4.8382704152176643</v>
      </c>
      <c r="T4163" s="6">
        <v>0</v>
      </c>
      <c r="U4163" s="6">
        <v>0.74422843256379101</v>
      </c>
      <c r="V4163" s="6">
        <v>2.2478736330498177</v>
      </c>
      <c r="W4163" s="6">
        <v>0</v>
      </c>
      <c r="X4163" s="5">
        <v>64008</v>
      </c>
      <c r="Y4163" s="5">
        <v>57000</v>
      </c>
      <c r="Z4163" s="5">
        <v>3615</v>
      </c>
      <c r="AA4163" s="5">
        <v>5122</v>
      </c>
      <c r="AB4163" s="5">
        <v>4053</v>
      </c>
      <c r="AC4163" s="5">
        <v>542</v>
      </c>
      <c r="AD4163" s="5">
        <v>58886</v>
      </c>
      <c r="AE4163" s="5">
        <v>52947</v>
      </c>
      <c r="AF4163" s="5">
        <v>3073</v>
      </c>
      <c r="AG4163" s="6">
        <v>5.803917124671842</v>
      </c>
      <c r="AH4163" s="6">
        <v>89.914410895628848</v>
      </c>
      <c r="AI4163" s="3">
        <v>13.372810264001973</v>
      </c>
      <c r="AJ4163" s="3">
        <v>79.12924638812963</v>
      </c>
    </row>
    <row r="4164" spans="1:36" hidden="1" x14ac:dyDescent="0.2">
      <c r="A4164" s="1" t="str">
        <f t="shared" si="65"/>
        <v>North TynesideMinorities - all other than White British</v>
      </c>
      <c r="B4164" s="3" t="s">
        <v>601</v>
      </c>
      <c r="C4164" s="3" t="s">
        <v>602</v>
      </c>
      <c r="D4164" s="3" t="s">
        <v>702</v>
      </c>
      <c r="E4164" s="5">
        <v>9865</v>
      </c>
      <c r="F4164" s="5">
        <v>796</v>
      </c>
      <c r="G4164" s="5">
        <v>996</v>
      </c>
      <c r="H4164" s="5">
        <v>2149</v>
      </c>
      <c r="I4164" s="5">
        <v>2037</v>
      </c>
      <c r="J4164" s="5">
        <v>428</v>
      </c>
      <c r="K4164" s="5">
        <v>0</v>
      </c>
      <c r="L4164" s="5">
        <v>123</v>
      </c>
      <c r="M4164" s="5">
        <v>396</v>
      </c>
      <c r="N4164" s="5">
        <v>0</v>
      </c>
      <c r="O4164" s="6">
        <v>8.0689305625950336</v>
      </c>
      <c r="P4164" s="6">
        <v>10.096300050684237</v>
      </c>
      <c r="Q4164" s="6">
        <v>21.7840851495185</v>
      </c>
      <c r="R4164" s="6">
        <v>20.648758236188545</v>
      </c>
      <c r="S4164" s="6">
        <v>4.3385707045108974</v>
      </c>
      <c r="T4164" s="6">
        <v>0</v>
      </c>
      <c r="U4164" s="6">
        <v>1.2468322351748606</v>
      </c>
      <c r="V4164" s="6">
        <v>4.014191586416624</v>
      </c>
      <c r="W4164" s="6">
        <v>0</v>
      </c>
      <c r="X4164" s="5">
        <v>4472</v>
      </c>
      <c r="Y4164" s="5">
        <v>3901</v>
      </c>
      <c r="Z4164" s="5">
        <v>260</v>
      </c>
      <c r="AA4164" s="5">
        <v>417</v>
      </c>
      <c r="AB4164" s="5">
        <v>361</v>
      </c>
      <c r="AC4164" s="5">
        <v>33</v>
      </c>
      <c r="AD4164" s="5">
        <v>4055</v>
      </c>
      <c r="AE4164" s="5">
        <v>3540</v>
      </c>
      <c r="AF4164" s="5">
        <v>227</v>
      </c>
      <c r="AG4164" s="6">
        <v>6.4124293785310735</v>
      </c>
      <c r="AH4164" s="6">
        <v>87.299630086313201</v>
      </c>
      <c r="AI4164" s="3">
        <v>9.1412742382271475</v>
      </c>
      <c r="AJ4164" s="3">
        <v>86.570743405275778</v>
      </c>
    </row>
    <row r="4165" spans="1:36" hidden="1" x14ac:dyDescent="0.2">
      <c r="A4165" s="1" t="str">
        <f t="shared" si="65"/>
        <v>North TynesideWhite Irish</v>
      </c>
      <c r="B4165" s="3" t="s">
        <v>601</v>
      </c>
      <c r="C4165" s="3" t="s">
        <v>602</v>
      </c>
      <c r="D4165" s="3" t="s">
        <v>703</v>
      </c>
      <c r="E4165" s="5">
        <v>596</v>
      </c>
      <c r="F4165" s="5">
        <v>30</v>
      </c>
      <c r="G4165" s="5">
        <v>26</v>
      </c>
      <c r="H4165" s="5">
        <v>82</v>
      </c>
      <c r="I4165" s="5">
        <v>81</v>
      </c>
      <c r="J4165" s="5">
        <v>17</v>
      </c>
      <c r="K4165" s="5">
        <v>0</v>
      </c>
      <c r="L4165" s="5">
        <v>7</v>
      </c>
      <c r="M4165" s="5">
        <v>8</v>
      </c>
      <c r="N4165" s="5">
        <v>0</v>
      </c>
      <c r="O4165" s="6">
        <v>5.0335570469798654</v>
      </c>
      <c r="P4165" s="6">
        <v>4.3624161073825505</v>
      </c>
      <c r="Q4165" s="6">
        <v>13.758389261744966</v>
      </c>
      <c r="R4165" s="6">
        <v>13.590604026845638</v>
      </c>
      <c r="S4165" s="6">
        <v>2.8523489932885906</v>
      </c>
      <c r="T4165" s="6">
        <v>0</v>
      </c>
      <c r="U4165" s="6">
        <v>1.174496644295302</v>
      </c>
      <c r="V4165" s="6">
        <v>1.3422818791946309</v>
      </c>
      <c r="W4165" s="6">
        <v>0</v>
      </c>
      <c r="X4165" s="5">
        <v>249</v>
      </c>
      <c r="Y4165" s="5">
        <v>235</v>
      </c>
      <c r="Z4165" s="5">
        <v>7</v>
      </c>
      <c r="AA4165" s="5">
        <v>14</v>
      </c>
      <c r="AB4165" s="5">
        <v>13</v>
      </c>
      <c r="AC4165" s="5">
        <v>1</v>
      </c>
      <c r="AD4165" s="5">
        <v>235</v>
      </c>
      <c r="AE4165" s="5">
        <v>222</v>
      </c>
      <c r="AF4165" s="5">
        <v>6</v>
      </c>
      <c r="AG4165" s="6">
        <v>2.7027027027027026</v>
      </c>
      <c r="AH4165" s="6">
        <v>94.468085106382972</v>
      </c>
      <c r="AI4165" s="3">
        <v>7.6923076923076925</v>
      </c>
      <c r="AJ4165" s="3">
        <v>92.857142857142861</v>
      </c>
    </row>
    <row r="4166" spans="1:36" hidden="1" x14ac:dyDescent="0.2">
      <c r="A4166" s="1" t="str">
        <f t="shared" si="65"/>
        <v>North TynesideWhite Gyspy or Irish Traveller</v>
      </c>
      <c r="B4166" s="3" t="s">
        <v>601</v>
      </c>
      <c r="C4166" s="3" t="s">
        <v>602</v>
      </c>
      <c r="D4166" s="3" t="s">
        <v>704</v>
      </c>
      <c r="E4166" s="5">
        <v>29</v>
      </c>
      <c r="F4166" s="5">
        <v>1</v>
      </c>
      <c r="G4166" s="5">
        <v>2</v>
      </c>
      <c r="H4166" s="5">
        <v>5</v>
      </c>
      <c r="I4166" s="5">
        <v>3</v>
      </c>
      <c r="J4166" s="5">
        <v>1</v>
      </c>
      <c r="K4166" s="5">
        <v>0</v>
      </c>
      <c r="L4166" s="5">
        <v>0</v>
      </c>
      <c r="M4166" s="5">
        <v>0</v>
      </c>
      <c r="N4166" s="5">
        <v>0</v>
      </c>
      <c r="O4166" s="6">
        <v>3.4482758620689653</v>
      </c>
      <c r="P4166" s="6">
        <v>6.8965517241379306</v>
      </c>
      <c r="Q4166" s="6">
        <v>17.241379310344829</v>
      </c>
      <c r="R4166" s="6">
        <v>10.344827586206897</v>
      </c>
      <c r="S4166" s="6">
        <v>3.4482758620689653</v>
      </c>
      <c r="T4166" s="6">
        <v>0</v>
      </c>
      <c r="U4166" s="6">
        <v>0</v>
      </c>
      <c r="V4166" s="6">
        <v>0</v>
      </c>
      <c r="W4166" s="6">
        <v>0</v>
      </c>
      <c r="X4166" s="5">
        <v>15</v>
      </c>
      <c r="Y4166" s="5">
        <v>11</v>
      </c>
      <c r="Z4166" s="5">
        <v>3</v>
      </c>
      <c r="AA4166" s="5">
        <v>5</v>
      </c>
      <c r="AB4166" s="5">
        <v>4</v>
      </c>
      <c r="AC4166" s="5">
        <v>2</v>
      </c>
      <c r="AD4166" s="5">
        <v>10</v>
      </c>
      <c r="AE4166" s="5">
        <v>7</v>
      </c>
      <c r="AF4166" s="5">
        <v>1</v>
      </c>
      <c r="AG4166" s="6">
        <v>14.285714285714286</v>
      </c>
      <c r="AH4166" s="6">
        <v>70</v>
      </c>
      <c r="AI4166" s="3">
        <v>50</v>
      </c>
      <c r="AJ4166" s="3">
        <v>80</v>
      </c>
    </row>
    <row r="4167" spans="1:36" hidden="1" x14ac:dyDescent="0.2">
      <c r="A4167" s="1" t="str">
        <f t="shared" si="65"/>
        <v>North TynesideWhite Other</v>
      </c>
      <c r="B4167" s="3" t="s">
        <v>601</v>
      </c>
      <c r="C4167" s="3" t="s">
        <v>602</v>
      </c>
      <c r="D4167" s="3" t="s">
        <v>705</v>
      </c>
      <c r="E4167" s="5">
        <v>2464</v>
      </c>
      <c r="F4167" s="5">
        <v>250</v>
      </c>
      <c r="G4167" s="5">
        <v>239</v>
      </c>
      <c r="H4167" s="5">
        <v>569</v>
      </c>
      <c r="I4167" s="5">
        <v>545</v>
      </c>
      <c r="J4167" s="5">
        <v>114</v>
      </c>
      <c r="K4167" s="5">
        <v>0</v>
      </c>
      <c r="L4167" s="5">
        <v>42</v>
      </c>
      <c r="M4167" s="5">
        <v>152</v>
      </c>
      <c r="N4167" s="5">
        <v>0</v>
      </c>
      <c r="O4167" s="6">
        <v>10.146103896103897</v>
      </c>
      <c r="P4167" s="6">
        <v>9.699675324675324</v>
      </c>
      <c r="Q4167" s="6">
        <v>23.092532467532468</v>
      </c>
      <c r="R4167" s="6">
        <v>22.118506493506494</v>
      </c>
      <c r="S4167" s="6">
        <v>4.6266233766233764</v>
      </c>
      <c r="T4167" s="6">
        <v>0</v>
      </c>
      <c r="U4167" s="6">
        <v>1.7045454545454546</v>
      </c>
      <c r="V4167" s="6">
        <v>6.1688311688311686</v>
      </c>
      <c r="W4167" s="6">
        <v>0</v>
      </c>
      <c r="X4167" s="5">
        <v>1354</v>
      </c>
      <c r="Y4167" s="5">
        <v>1240</v>
      </c>
      <c r="Z4167" s="5">
        <v>70</v>
      </c>
      <c r="AA4167" s="5">
        <v>142</v>
      </c>
      <c r="AB4167" s="5">
        <v>128</v>
      </c>
      <c r="AC4167" s="5">
        <v>7</v>
      </c>
      <c r="AD4167" s="5">
        <v>1212</v>
      </c>
      <c r="AE4167" s="5">
        <v>1112</v>
      </c>
      <c r="AF4167" s="5">
        <v>63</v>
      </c>
      <c r="AG4167" s="6">
        <v>5.6654676258992804</v>
      </c>
      <c r="AH4167" s="6">
        <v>91.749174917491743</v>
      </c>
      <c r="AI4167" s="3">
        <v>5.46875</v>
      </c>
      <c r="AJ4167" s="3">
        <v>90.140845070422529</v>
      </c>
    </row>
    <row r="4168" spans="1:36" hidden="1" x14ac:dyDescent="0.2">
      <c r="A4168" s="1" t="str">
        <f t="shared" si="65"/>
        <v>North TynesideMixed White and Black Caribbean</v>
      </c>
      <c r="B4168" s="3" t="s">
        <v>601</v>
      </c>
      <c r="C4168" s="3" t="s">
        <v>602</v>
      </c>
      <c r="D4168" s="3" t="s">
        <v>706</v>
      </c>
      <c r="E4168" s="5">
        <v>448</v>
      </c>
      <c r="F4168" s="5">
        <v>51</v>
      </c>
      <c r="G4168" s="5">
        <v>56</v>
      </c>
      <c r="H4168" s="5">
        <v>106</v>
      </c>
      <c r="I4168" s="5">
        <v>93</v>
      </c>
      <c r="J4168" s="5">
        <v>26</v>
      </c>
      <c r="K4168" s="5">
        <v>0</v>
      </c>
      <c r="L4168" s="5">
        <v>9</v>
      </c>
      <c r="M4168" s="5">
        <v>19</v>
      </c>
      <c r="N4168" s="5">
        <v>0</v>
      </c>
      <c r="O4168" s="6">
        <v>11.383928571428571</v>
      </c>
      <c r="P4168" s="6">
        <v>12.5</v>
      </c>
      <c r="Q4168" s="6">
        <v>23.660714285714285</v>
      </c>
      <c r="R4168" s="6">
        <v>20.758928571428573</v>
      </c>
      <c r="S4168" s="6">
        <v>5.8035714285714288</v>
      </c>
      <c r="T4168" s="6">
        <v>0</v>
      </c>
      <c r="U4168" s="6">
        <v>2.0089285714285716</v>
      </c>
      <c r="V4168" s="6">
        <v>4.2410714285714288</v>
      </c>
      <c r="W4168" s="6">
        <v>0</v>
      </c>
      <c r="X4168" s="5">
        <v>124</v>
      </c>
      <c r="Y4168" s="5">
        <v>97</v>
      </c>
      <c r="Z4168" s="5">
        <v>5</v>
      </c>
      <c r="AA4168" s="5">
        <v>15</v>
      </c>
      <c r="AB4168" s="5">
        <v>11</v>
      </c>
      <c r="AC4168" s="5">
        <v>1</v>
      </c>
      <c r="AD4168" s="5">
        <v>109</v>
      </c>
      <c r="AE4168" s="5">
        <v>86</v>
      </c>
      <c r="AF4168" s="5">
        <v>4</v>
      </c>
      <c r="AG4168" s="6">
        <v>4.6511627906976747</v>
      </c>
      <c r="AH4168" s="6">
        <v>78.899082568807344</v>
      </c>
      <c r="AI4168" s="3">
        <v>9.0909090909090917</v>
      </c>
      <c r="AJ4168" s="3">
        <v>73.333333333333329</v>
      </c>
    </row>
    <row r="4169" spans="1:36" hidden="1" x14ac:dyDescent="0.2">
      <c r="A4169" s="1" t="str">
        <f t="shared" si="65"/>
        <v>North TynesideMixed White and Black African</v>
      </c>
      <c r="B4169" s="3" t="s">
        <v>601</v>
      </c>
      <c r="C4169" s="3" t="s">
        <v>602</v>
      </c>
      <c r="D4169" s="3" t="s">
        <v>707</v>
      </c>
      <c r="E4169" s="5">
        <v>385</v>
      </c>
      <c r="F4169" s="5">
        <v>45</v>
      </c>
      <c r="G4169" s="5">
        <v>56</v>
      </c>
      <c r="H4169" s="5">
        <v>111</v>
      </c>
      <c r="I4169" s="5">
        <v>85</v>
      </c>
      <c r="J4169" s="5">
        <v>31</v>
      </c>
      <c r="K4169" s="5">
        <v>0</v>
      </c>
      <c r="L4169" s="5">
        <v>2</v>
      </c>
      <c r="M4169" s="5">
        <v>12</v>
      </c>
      <c r="N4169" s="5">
        <v>0</v>
      </c>
      <c r="O4169" s="6">
        <v>11.688311688311689</v>
      </c>
      <c r="P4169" s="6">
        <v>14.545454545454545</v>
      </c>
      <c r="Q4169" s="6">
        <v>28.831168831168831</v>
      </c>
      <c r="R4169" s="6">
        <v>22.077922077922079</v>
      </c>
      <c r="S4169" s="6">
        <v>8.0519480519480524</v>
      </c>
      <c r="T4169" s="6">
        <v>0</v>
      </c>
      <c r="U4169" s="6">
        <v>0.51948051948051943</v>
      </c>
      <c r="V4169" s="6">
        <v>3.116883116883117</v>
      </c>
      <c r="W4169" s="6">
        <v>0</v>
      </c>
      <c r="X4169" s="5">
        <v>94</v>
      </c>
      <c r="Y4169" s="5">
        <v>85</v>
      </c>
      <c r="Z4169" s="5">
        <v>5</v>
      </c>
      <c r="AA4169" s="5">
        <v>11</v>
      </c>
      <c r="AB4169" s="5">
        <v>11</v>
      </c>
      <c r="AC4169" s="5">
        <v>3</v>
      </c>
      <c r="AD4169" s="5">
        <v>83</v>
      </c>
      <c r="AE4169" s="5">
        <v>74</v>
      </c>
      <c r="AF4169" s="5">
        <v>2</v>
      </c>
      <c r="AG4169" s="6">
        <v>2.7027027027027026</v>
      </c>
      <c r="AH4169" s="6">
        <v>89.156626506024097</v>
      </c>
      <c r="AI4169" s="3">
        <v>27.272727272727273</v>
      </c>
      <c r="AJ4169" s="3">
        <v>100</v>
      </c>
    </row>
    <row r="4170" spans="1:36" hidden="1" x14ac:dyDescent="0.2">
      <c r="A4170" s="1" t="str">
        <f t="shared" si="65"/>
        <v>North TynesideMixed White and Asian</v>
      </c>
      <c r="B4170" s="3" t="s">
        <v>601</v>
      </c>
      <c r="C4170" s="3" t="s">
        <v>602</v>
      </c>
      <c r="D4170" s="3" t="s">
        <v>708</v>
      </c>
      <c r="E4170" s="5">
        <v>602</v>
      </c>
      <c r="F4170" s="5">
        <v>32</v>
      </c>
      <c r="G4170" s="5">
        <v>46</v>
      </c>
      <c r="H4170" s="5">
        <v>94</v>
      </c>
      <c r="I4170" s="5">
        <v>102</v>
      </c>
      <c r="J4170" s="5">
        <v>24</v>
      </c>
      <c r="K4170" s="5">
        <v>0</v>
      </c>
      <c r="L4170" s="5">
        <v>6</v>
      </c>
      <c r="M4170" s="5">
        <v>9</v>
      </c>
      <c r="N4170" s="5">
        <v>0</v>
      </c>
      <c r="O4170" s="6">
        <v>5.3156146179401995</v>
      </c>
      <c r="P4170" s="6">
        <v>7.6411960132890364</v>
      </c>
      <c r="Q4170" s="6">
        <v>15.614617940199336</v>
      </c>
      <c r="R4170" s="6">
        <v>16.943521594684384</v>
      </c>
      <c r="S4170" s="6">
        <v>3.9867109634551494</v>
      </c>
      <c r="T4170" s="6">
        <v>0</v>
      </c>
      <c r="U4170" s="6">
        <v>0.99667774086378735</v>
      </c>
      <c r="V4170" s="6">
        <v>1.4950166112956811</v>
      </c>
      <c r="W4170" s="6">
        <v>0</v>
      </c>
      <c r="X4170" s="5">
        <v>171</v>
      </c>
      <c r="Y4170" s="5">
        <v>157</v>
      </c>
      <c r="Z4170" s="5">
        <v>16</v>
      </c>
      <c r="AA4170" s="5">
        <v>11</v>
      </c>
      <c r="AB4170" s="5">
        <v>10</v>
      </c>
      <c r="AC4170" s="5">
        <v>4</v>
      </c>
      <c r="AD4170" s="5">
        <v>160</v>
      </c>
      <c r="AE4170" s="5">
        <v>147</v>
      </c>
      <c r="AF4170" s="5">
        <v>12</v>
      </c>
      <c r="AG4170" s="6">
        <v>8.1632653061224492</v>
      </c>
      <c r="AH4170" s="6">
        <v>91.875</v>
      </c>
      <c r="AI4170" s="3">
        <v>40</v>
      </c>
      <c r="AJ4170" s="3">
        <v>90.909090909090907</v>
      </c>
    </row>
    <row r="4171" spans="1:36" hidden="1" x14ac:dyDescent="0.2">
      <c r="A4171" s="1" t="str">
        <f t="shared" si="65"/>
        <v>North TynesideMixed Other</v>
      </c>
      <c r="B4171" s="3" t="s">
        <v>601</v>
      </c>
      <c r="C4171" s="3" t="s">
        <v>602</v>
      </c>
      <c r="D4171" s="3" t="s">
        <v>709</v>
      </c>
      <c r="E4171" s="5">
        <v>380</v>
      </c>
      <c r="F4171" s="5">
        <v>32</v>
      </c>
      <c r="G4171" s="5">
        <v>33</v>
      </c>
      <c r="H4171" s="5">
        <v>77</v>
      </c>
      <c r="I4171" s="5">
        <v>67</v>
      </c>
      <c r="J4171" s="5">
        <v>22</v>
      </c>
      <c r="K4171" s="5">
        <v>0</v>
      </c>
      <c r="L4171" s="5">
        <v>8</v>
      </c>
      <c r="M4171" s="5">
        <v>13</v>
      </c>
      <c r="N4171" s="5">
        <v>0</v>
      </c>
      <c r="O4171" s="6">
        <v>8.4210526315789469</v>
      </c>
      <c r="P4171" s="6">
        <v>8.6842105263157894</v>
      </c>
      <c r="Q4171" s="6">
        <v>20.263157894736842</v>
      </c>
      <c r="R4171" s="6">
        <v>17.631578947368421</v>
      </c>
      <c r="S4171" s="6">
        <v>5.7894736842105265</v>
      </c>
      <c r="T4171" s="6">
        <v>0</v>
      </c>
      <c r="U4171" s="6">
        <v>2.1052631578947367</v>
      </c>
      <c r="V4171" s="6">
        <v>3.4210526315789473</v>
      </c>
      <c r="W4171" s="6">
        <v>0</v>
      </c>
      <c r="X4171" s="5">
        <v>140</v>
      </c>
      <c r="Y4171" s="5">
        <v>119</v>
      </c>
      <c r="Z4171" s="5">
        <v>8</v>
      </c>
      <c r="AA4171" s="5">
        <v>20</v>
      </c>
      <c r="AB4171" s="5">
        <v>16</v>
      </c>
      <c r="AC4171" s="5">
        <v>1</v>
      </c>
      <c r="AD4171" s="5">
        <v>120</v>
      </c>
      <c r="AE4171" s="5">
        <v>103</v>
      </c>
      <c r="AF4171" s="5">
        <v>7</v>
      </c>
      <c r="AG4171" s="6">
        <v>6.7961165048543686</v>
      </c>
      <c r="AH4171" s="6">
        <v>85.833333333333329</v>
      </c>
      <c r="AI4171" s="3">
        <v>6.25</v>
      </c>
      <c r="AJ4171" s="3">
        <v>80</v>
      </c>
    </row>
    <row r="4172" spans="1:36" hidden="1" x14ac:dyDescent="0.2">
      <c r="A4172" s="1" t="str">
        <f t="shared" si="65"/>
        <v>North TynesideIndian</v>
      </c>
      <c r="B4172" s="3" t="s">
        <v>601</v>
      </c>
      <c r="C4172" s="3" t="s">
        <v>602</v>
      </c>
      <c r="D4172" s="3" t="s">
        <v>710</v>
      </c>
      <c r="E4172" s="5">
        <v>1095</v>
      </c>
      <c r="F4172" s="5">
        <v>26</v>
      </c>
      <c r="G4172" s="5">
        <v>78</v>
      </c>
      <c r="H4172" s="5">
        <v>186</v>
      </c>
      <c r="I4172" s="5">
        <v>242</v>
      </c>
      <c r="J4172" s="5">
        <v>22</v>
      </c>
      <c r="K4172" s="5">
        <v>0</v>
      </c>
      <c r="L4172" s="5">
        <v>4</v>
      </c>
      <c r="M4172" s="5">
        <v>28</v>
      </c>
      <c r="N4172" s="5">
        <v>0</v>
      </c>
      <c r="O4172" s="6">
        <v>2.3744292237442921</v>
      </c>
      <c r="P4172" s="6">
        <v>7.1232876712328768</v>
      </c>
      <c r="Q4172" s="6">
        <v>16.986301369863014</v>
      </c>
      <c r="R4172" s="6">
        <v>22.100456621004565</v>
      </c>
      <c r="S4172" s="6">
        <v>2.0091324200913241</v>
      </c>
      <c r="T4172" s="6">
        <v>0</v>
      </c>
      <c r="U4172" s="6">
        <v>0.36529680365296802</v>
      </c>
      <c r="V4172" s="6">
        <v>2.5570776255707761</v>
      </c>
      <c r="W4172" s="6">
        <v>0</v>
      </c>
      <c r="X4172" s="5">
        <v>537</v>
      </c>
      <c r="Y4172" s="5">
        <v>483</v>
      </c>
      <c r="Z4172" s="5">
        <v>23</v>
      </c>
      <c r="AA4172" s="5">
        <v>20</v>
      </c>
      <c r="AB4172" s="5">
        <v>19</v>
      </c>
      <c r="AC4172" s="5">
        <v>1</v>
      </c>
      <c r="AD4172" s="5">
        <v>517</v>
      </c>
      <c r="AE4172" s="5">
        <v>464</v>
      </c>
      <c r="AF4172" s="5">
        <v>22</v>
      </c>
      <c r="AG4172" s="6">
        <v>4.7413793103448274</v>
      </c>
      <c r="AH4172" s="6">
        <v>89.748549323017414</v>
      </c>
      <c r="AI4172" s="3">
        <v>5.2631578947368425</v>
      </c>
      <c r="AJ4172" s="3">
        <v>95</v>
      </c>
    </row>
    <row r="4173" spans="1:36" hidden="1" x14ac:dyDescent="0.2">
      <c r="A4173" s="1" t="str">
        <f t="shared" si="65"/>
        <v>North TynesidePakistani</v>
      </c>
      <c r="B4173" s="3" t="s">
        <v>601</v>
      </c>
      <c r="C4173" s="3" t="s">
        <v>602</v>
      </c>
      <c r="D4173" s="3" t="s">
        <v>711</v>
      </c>
      <c r="E4173" s="5">
        <v>319</v>
      </c>
      <c r="F4173" s="5">
        <v>30</v>
      </c>
      <c r="G4173" s="5">
        <v>32</v>
      </c>
      <c r="H4173" s="5">
        <v>81</v>
      </c>
      <c r="I4173" s="5">
        <v>55</v>
      </c>
      <c r="J4173" s="5">
        <v>9</v>
      </c>
      <c r="K4173" s="5">
        <v>0</v>
      </c>
      <c r="L4173" s="5">
        <v>8</v>
      </c>
      <c r="M4173" s="5">
        <v>12</v>
      </c>
      <c r="N4173" s="5">
        <v>0</v>
      </c>
      <c r="O4173" s="6">
        <v>9.4043887147335425</v>
      </c>
      <c r="P4173" s="6">
        <v>10.031347962382446</v>
      </c>
      <c r="Q4173" s="6">
        <v>25.391849529780565</v>
      </c>
      <c r="R4173" s="6">
        <v>17.241379310344829</v>
      </c>
      <c r="S4173" s="6">
        <v>2.8213166144200628</v>
      </c>
      <c r="T4173" s="6">
        <v>0</v>
      </c>
      <c r="U4173" s="6">
        <v>2.5078369905956115</v>
      </c>
      <c r="V4173" s="6">
        <v>3.761755485893417</v>
      </c>
      <c r="W4173" s="6">
        <v>0</v>
      </c>
      <c r="X4173" s="5">
        <v>129</v>
      </c>
      <c r="Y4173" s="5">
        <v>104</v>
      </c>
      <c r="Z4173" s="5">
        <v>4</v>
      </c>
      <c r="AA4173" s="5">
        <v>5</v>
      </c>
      <c r="AB4173" s="5">
        <v>5</v>
      </c>
      <c r="AC4173" s="5">
        <v>0</v>
      </c>
      <c r="AD4173" s="5">
        <v>124</v>
      </c>
      <c r="AE4173" s="5">
        <v>99</v>
      </c>
      <c r="AF4173" s="5">
        <v>4</v>
      </c>
      <c r="AG4173" s="6">
        <v>4.0404040404040407</v>
      </c>
      <c r="AH4173" s="6">
        <v>79.838709677419359</v>
      </c>
      <c r="AI4173" s="3">
        <v>0</v>
      </c>
      <c r="AJ4173" s="3">
        <v>100</v>
      </c>
    </row>
    <row r="4174" spans="1:36" hidden="1" x14ac:dyDescent="0.2">
      <c r="A4174" s="1" t="str">
        <f t="shared" si="65"/>
        <v>North TynesideBangladeshi</v>
      </c>
      <c r="B4174" s="3" t="s">
        <v>601</v>
      </c>
      <c r="C4174" s="3" t="s">
        <v>602</v>
      </c>
      <c r="D4174" s="3" t="s">
        <v>712</v>
      </c>
      <c r="E4174" s="5">
        <v>686</v>
      </c>
      <c r="F4174" s="5">
        <v>31</v>
      </c>
      <c r="G4174" s="5">
        <v>27</v>
      </c>
      <c r="H4174" s="5">
        <v>84</v>
      </c>
      <c r="I4174" s="5">
        <v>72</v>
      </c>
      <c r="J4174" s="5">
        <v>9</v>
      </c>
      <c r="K4174" s="5">
        <v>0</v>
      </c>
      <c r="L4174" s="5">
        <v>15</v>
      </c>
      <c r="M4174" s="5">
        <v>31</v>
      </c>
      <c r="N4174" s="5">
        <v>0</v>
      </c>
      <c r="O4174" s="6">
        <v>4.518950437317784</v>
      </c>
      <c r="P4174" s="6">
        <v>3.935860058309038</v>
      </c>
      <c r="Q4174" s="6">
        <v>12.244897959183673</v>
      </c>
      <c r="R4174" s="6">
        <v>10.495626822157435</v>
      </c>
      <c r="S4174" s="6">
        <v>1.3119533527696794</v>
      </c>
      <c r="T4174" s="6">
        <v>0</v>
      </c>
      <c r="U4174" s="6">
        <v>2.1865889212827989</v>
      </c>
      <c r="V4174" s="6">
        <v>4.518950437317784</v>
      </c>
      <c r="W4174" s="6">
        <v>0</v>
      </c>
      <c r="X4174" s="5">
        <v>266</v>
      </c>
      <c r="Y4174" s="5">
        <v>188</v>
      </c>
      <c r="Z4174" s="5">
        <v>20</v>
      </c>
      <c r="AA4174" s="5">
        <v>14</v>
      </c>
      <c r="AB4174" s="5">
        <v>12</v>
      </c>
      <c r="AC4174" s="5">
        <v>2</v>
      </c>
      <c r="AD4174" s="5">
        <v>252</v>
      </c>
      <c r="AE4174" s="5">
        <v>176</v>
      </c>
      <c r="AF4174" s="5">
        <v>18</v>
      </c>
      <c r="AG4174" s="6">
        <v>10.227272727272727</v>
      </c>
      <c r="AH4174" s="6">
        <v>69.841269841269835</v>
      </c>
      <c r="AI4174" s="3">
        <v>16.666666666666668</v>
      </c>
      <c r="AJ4174" s="3">
        <v>85.714285714285708</v>
      </c>
    </row>
    <row r="4175" spans="1:36" hidden="1" x14ac:dyDescent="0.2">
      <c r="A4175" s="1" t="str">
        <f t="shared" si="65"/>
        <v>North TynesideChinese</v>
      </c>
      <c r="B4175" s="3" t="s">
        <v>601</v>
      </c>
      <c r="C4175" s="3" t="s">
        <v>602</v>
      </c>
      <c r="D4175" s="3" t="s">
        <v>713</v>
      </c>
      <c r="E4175" s="5">
        <v>869</v>
      </c>
      <c r="F4175" s="5">
        <v>52</v>
      </c>
      <c r="G4175" s="5">
        <v>81</v>
      </c>
      <c r="H4175" s="5">
        <v>166</v>
      </c>
      <c r="I4175" s="5">
        <v>156</v>
      </c>
      <c r="J4175" s="5">
        <v>24</v>
      </c>
      <c r="K4175" s="5">
        <v>0</v>
      </c>
      <c r="L4175" s="5">
        <v>7</v>
      </c>
      <c r="M4175" s="5">
        <v>13</v>
      </c>
      <c r="N4175" s="5">
        <v>0</v>
      </c>
      <c r="O4175" s="6">
        <v>5.983889528193326</v>
      </c>
      <c r="P4175" s="6">
        <v>9.3210586881472963</v>
      </c>
      <c r="Q4175" s="6">
        <v>19.102416570771002</v>
      </c>
      <c r="R4175" s="6">
        <v>17.951668584579977</v>
      </c>
      <c r="S4175" s="6">
        <v>2.7617951668584579</v>
      </c>
      <c r="T4175" s="6">
        <v>0</v>
      </c>
      <c r="U4175" s="6">
        <v>0.8055235903337169</v>
      </c>
      <c r="V4175" s="6">
        <v>1.4959723820483315</v>
      </c>
      <c r="W4175" s="6">
        <v>0</v>
      </c>
      <c r="X4175" s="5">
        <v>390</v>
      </c>
      <c r="Y4175" s="5">
        <v>341</v>
      </c>
      <c r="Z4175" s="5">
        <v>12</v>
      </c>
      <c r="AA4175" s="5">
        <v>30</v>
      </c>
      <c r="AB4175" s="5">
        <v>24</v>
      </c>
      <c r="AC4175" s="5">
        <v>0</v>
      </c>
      <c r="AD4175" s="5">
        <v>360</v>
      </c>
      <c r="AE4175" s="5">
        <v>317</v>
      </c>
      <c r="AF4175" s="5">
        <v>12</v>
      </c>
      <c r="AG4175" s="6">
        <v>3.7854889589905363</v>
      </c>
      <c r="AH4175" s="6">
        <v>88.055555555555557</v>
      </c>
      <c r="AI4175" s="3">
        <v>0</v>
      </c>
      <c r="AJ4175" s="3">
        <v>80</v>
      </c>
    </row>
    <row r="4176" spans="1:36" hidden="1" x14ac:dyDescent="0.2">
      <c r="A4176" s="1" t="str">
        <f t="shared" si="65"/>
        <v>North TynesideAsian Other</v>
      </c>
      <c r="B4176" s="3" t="s">
        <v>601</v>
      </c>
      <c r="C4176" s="3" t="s">
        <v>602</v>
      </c>
      <c r="D4176" s="3" t="s">
        <v>714</v>
      </c>
      <c r="E4176" s="5">
        <v>846</v>
      </c>
      <c r="F4176" s="5">
        <v>74</v>
      </c>
      <c r="G4176" s="5">
        <v>143</v>
      </c>
      <c r="H4176" s="5">
        <v>252</v>
      </c>
      <c r="I4176" s="5">
        <v>254</v>
      </c>
      <c r="J4176" s="5">
        <v>43</v>
      </c>
      <c r="K4176" s="5">
        <v>0</v>
      </c>
      <c r="L4176" s="5">
        <v>4</v>
      </c>
      <c r="M4176" s="5">
        <v>26</v>
      </c>
      <c r="N4176" s="5">
        <v>0</v>
      </c>
      <c r="O4176" s="6">
        <v>8.7470449172576838</v>
      </c>
      <c r="P4176" s="6">
        <v>16.90307328605201</v>
      </c>
      <c r="Q4176" s="6">
        <v>29.787234042553191</v>
      </c>
      <c r="R4176" s="6">
        <v>30.023640661938533</v>
      </c>
      <c r="S4176" s="6">
        <v>5.08274231678487</v>
      </c>
      <c r="T4176" s="6">
        <v>0</v>
      </c>
      <c r="U4176" s="6">
        <v>0.4728132387706856</v>
      </c>
      <c r="V4176" s="6">
        <v>3.0732860520094563</v>
      </c>
      <c r="W4176" s="6">
        <v>0</v>
      </c>
      <c r="X4176" s="5">
        <v>444</v>
      </c>
      <c r="Y4176" s="5">
        <v>367</v>
      </c>
      <c r="Z4176" s="5">
        <v>22</v>
      </c>
      <c r="AA4176" s="5">
        <v>59</v>
      </c>
      <c r="AB4176" s="5">
        <v>50</v>
      </c>
      <c r="AC4176" s="5">
        <v>3</v>
      </c>
      <c r="AD4176" s="5">
        <v>385</v>
      </c>
      <c r="AE4176" s="5">
        <v>317</v>
      </c>
      <c r="AF4176" s="5">
        <v>19</v>
      </c>
      <c r="AG4176" s="6">
        <v>5.9936908517350158</v>
      </c>
      <c r="AH4176" s="6">
        <v>82.337662337662337</v>
      </c>
      <c r="AI4176" s="3">
        <v>6</v>
      </c>
      <c r="AJ4176" s="3">
        <v>84.745762711864401</v>
      </c>
    </row>
    <row r="4177" spans="1:36" hidden="1" x14ac:dyDescent="0.2">
      <c r="A4177" s="1" t="str">
        <f t="shared" si="65"/>
        <v>North TynesideBlack African</v>
      </c>
      <c r="B4177" s="3" t="s">
        <v>601</v>
      </c>
      <c r="C4177" s="3" t="s">
        <v>602</v>
      </c>
      <c r="D4177" s="3" t="s">
        <v>715</v>
      </c>
      <c r="E4177" s="5">
        <v>576</v>
      </c>
      <c r="F4177" s="5">
        <v>79</v>
      </c>
      <c r="G4177" s="5">
        <v>101</v>
      </c>
      <c r="H4177" s="5">
        <v>187</v>
      </c>
      <c r="I4177" s="5">
        <v>132</v>
      </c>
      <c r="J4177" s="5">
        <v>72</v>
      </c>
      <c r="K4177" s="5">
        <v>0</v>
      </c>
      <c r="L4177" s="5">
        <v>2</v>
      </c>
      <c r="M4177" s="5">
        <v>61</v>
      </c>
      <c r="N4177" s="5">
        <v>0</v>
      </c>
      <c r="O4177" s="6">
        <v>13.715277777777779</v>
      </c>
      <c r="P4177" s="6">
        <v>17.534722222222221</v>
      </c>
      <c r="Q4177" s="6">
        <v>32.465277777777779</v>
      </c>
      <c r="R4177" s="6">
        <v>22.916666666666668</v>
      </c>
      <c r="S4177" s="6">
        <v>12.5</v>
      </c>
      <c r="T4177" s="6">
        <v>0</v>
      </c>
      <c r="U4177" s="6">
        <v>0.34722222222222221</v>
      </c>
      <c r="V4177" s="6">
        <v>10.590277777777779</v>
      </c>
      <c r="W4177" s="6">
        <v>0</v>
      </c>
      <c r="X4177" s="5">
        <v>282</v>
      </c>
      <c r="Y4177" s="5">
        <v>250</v>
      </c>
      <c r="Z4177" s="5">
        <v>39</v>
      </c>
      <c r="AA4177" s="5">
        <v>26</v>
      </c>
      <c r="AB4177" s="5">
        <v>23</v>
      </c>
      <c r="AC4177" s="5">
        <v>5</v>
      </c>
      <c r="AD4177" s="5">
        <v>256</v>
      </c>
      <c r="AE4177" s="5">
        <v>227</v>
      </c>
      <c r="AF4177" s="5">
        <v>34</v>
      </c>
      <c r="AG4177" s="6">
        <v>14.977973568281937</v>
      </c>
      <c r="AH4177" s="6">
        <v>88.671875</v>
      </c>
      <c r="AI4177" s="3">
        <v>21.739130434782609</v>
      </c>
      <c r="AJ4177" s="3">
        <v>88.461538461538467</v>
      </c>
    </row>
    <row r="4178" spans="1:36" hidden="1" x14ac:dyDescent="0.2">
      <c r="A4178" s="1" t="str">
        <f t="shared" si="65"/>
        <v>North TynesideBlack Caribbean</v>
      </c>
      <c r="B4178" s="3" t="s">
        <v>601</v>
      </c>
      <c r="C4178" s="3" t="s">
        <v>602</v>
      </c>
      <c r="D4178" s="3" t="s">
        <v>716</v>
      </c>
      <c r="E4178" s="5">
        <v>91</v>
      </c>
      <c r="F4178" s="5">
        <v>14</v>
      </c>
      <c r="G4178" s="5">
        <v>12</v>
      </c>
      <c r="H4178" s="5">
        <v>24</v>
      </c>
      <c r="I4178" s="5">
        <v>31</v>
      </c>
      <c r="J4178" s="5">
        <v>2</v>
      </c>
      <c r="K4178" s="5">
        <v>0</v>
      </c>
      <c r="L4178" s="5">
        <v>1</v>
      </c>
      <c r="M4178" s="5">
        <v>3</v>
      </c>
      <c r="N4178" s="5">
        <v>0</v>
      </c>
      <c r="O4178" s="6">
        <v>15.384615384615385</v>
      </c>
      <c r="P4178" s="6">
        <v>13.186813186813186</v>
      </c>
      <c r="Q4178" s="6">
        <v>26.373626373626372</v>
      </c>
      <c r="R4178" s="6">
        <v>34.065934065934066</v>
      </c>
      <c r="S4178" s="6">
        <v>2.197802197802198</v>
      </c>
      <c r="T4178" s="6">
        <v>0</v>
      </c>
      <c r="U4178" s="6">
        <v>1.098901098901099</v>
      </c>
      <c r="V4178" s="6">
        <v>3.2967032967032965</v>
      </c>
      <c r="W4178" s="6">
        <v>0</v>
      </c>
      <c r="X4178" s="5">
        <v>60</v>
      </c>
      <c r="Y4178" s="5">
        <v>52</v>
      </c>
      <c r="Z4178" s="5">
        <v>6</v>
      </c>
      <c r="AA4178" s="5">
        <v>14</v>
      </c>
      <c r="AB4178" s="5">
        <v>13</v>
      </c>
      <c r="AC4178" s="5">
        <v>1</v>
      </c>
      <c r="AD4178" s="5">
        <v>46</v>
      </c>
      <c r="AE4178" s="5">
        <v>39</v>
      </c>
      <c r="AF4178" s="5">
        <v>5</v>
      </c>
      <c r="AG4178" s="6">
        <v>12.820512820512821</v>
      </c>
      <c r="AH4178" s="6">
        <v>84.782608695652172</v>
      </c>
      <c r="AI4178" s="3">
        <v>7.6923076923076925</v>
      </c>
      <c r="AJ4178" s="3">
        <v>92.857142857142861</v>
      </c>
    </row>
    <row r="4179" spans="1:36" hidden="1" x14ac:dyDescent="0.2">
      <c r="A4179" s="1" t="str">
        <f t="shared" si="65"/>
        <v>North TynesideBlack Other</v>
      </c>
      <c r="B4179" s="3" t="s">
        <v>601</v>
      </c>
      <c r="C4179" s="3" t="s">
        <v>602</v>
      </c>
      <c r="D4179" s="3" t="s">
        <v>717</v>
      </c>
      <c r="E4179" s="5">
        <v>67</v>
      </c>
      <c r="F4179" s="5">
        <v>12</v>
      </c>
      <c r="G4179" s="5">
        <v>16</v>
      </c>
      <c r="H4179" s="5">
        <v>29</v>
      </c>
      <c r="I4179" s="5">
        <v>20</v>
      </c>
      <c r="J4179" s="5">
        <v>8</v>
      </c>
      <c r="K4179" s="5">
        <v>0</v>
      </c>
      <c r="L4179" s="5">
        <v>0</v>
      </c>
      <c r="M4179" s="5">
        <v>3</v>
      </c>
      <c r="N4179" s="5">
        <v>0</v>
      </c>
      <c r="O4179" s="6">
        <v>17.910447761194028</v>
      </c>
      <c r="P4179" s="6">
        <v>23.880597014925375</v>
      </c>
      <c r="Q4179" s="6">
        <v>43.28358208955224</v>
      </c>
      <c r="R4179" s="6">
        <v>29.850746268656717</v>
      </c>
      <c r="S4179" s="6">
        <v>11.940298507462687</v>
      </c>
      <c r="T4179" s="6">
        <v>0</v>
      </c>
      <c r="U4179" s="6">
        <v>0</v>
      </c>
      <c r="V4179" s="6">
        <v>4.4776119402985071</v>
      </c>
      <c r="W4179" s="6">
        <v>0</v>
      </c>
      <c r="X4179" s="5">
        <v>23</v>
      </c>
      <c r="Y4179" s="5">
        <v>22</v>
      </c>
      <c r="Z4179" s="5">
        <v>3</v>
      </c>
      <c r="AA4179" s="5">
        <v>5</v>
      </c>
      <c r="AB4179" s="5">
        <v>4</v>
      </c>
      <c r="AC4179" s="5">
        <v>1</v>
      </c>
      <c r="AD4179" s="5">
        <v>18</v>
      </c>
      <c r="AE4179" s="5">
        <v>18</v>
      </c>
      <c r="AF4179" s="5">
        <v>2</v>
      </c>
      <c r="AG4179" s="6">
        <v>11.111111111111111</v>
      </c>
      <c r="AH4179" s="6">
        <v>100</v>
      </c>
      <c r="AI4179" s="3">
        <v>25</v>
      </c>
      <c r="AJ4179" s="3">
        <v>80</v>
      </c>
    </row>
    <row r="4180" spans="1:36" hidden="1" x14ac:dyDescent="0.2">
      <c r="A4180" s="1" t="str">
        <f t="shared" si="65"/>
        <v>North TynesideArab</v>
      </c>
      <c r="B4180" s="3" t="s">
        <v>601</v>
      </c>
      <c r="C4180" s="3" t="s">
        <v>602</v>
      </c>
      <c r="D4180" s="3" t="s">
        <v>699</v>
      </c>
      <c r="E4180" s="5">
        <v>177</v>
      </c>
      <c r="F4180" s="5">
        <v>15</v>
      </c>
      <c r="G4180" s="5">
        <v>18</v>
      </c>
      <c r="H4180" s="5">
        <v>30</v>
      </c>
      <c r="I4180" s="5">
        <v>27</v>
      </c>
      <c r="J4180" s="5">
        <v>2</v>
      </c>
      <c r="K4180" s="5">
        <v>0</v>
      </c>
      <c r="L4180" s="5">
        <v>2</v>
      </c>
      <c r="M4180" s="5">
        <v>4</v>
      </c>
      <c r="N4180" s="5">
        <v>0</v>
      </c>
      <c r="O4180" s="6">
        <v>8.4745762711864412</v>
      </c>
      <c r="P4180" s="6">
        <v>10.169491525423728</v>
      </c>
      <c r="Q4180" s="6">
        <v>16.949152542372882</v>
      </c>
      <c r="R4180" s="6">
        <v>15.254237288135593</v>
      </c>
      <c r="S4180" s="6">
        <v>1.1299435028248588</v>
      </c>
      <c r="T4180" s="6">
        <v>0</v>
      </c>
      <c r="U4180" s="6">
        <v>1.1299435028248588</v>
      </c>
      <c r="V4180" s="6">
        <v>2.2598870056497176</v>
      </c>
      <c r="W4180" s="6">
        <v>0</v>
      </c>
      <c r="X4180" s="5">
        <v>68</v>
      </c>
      <c r="Y4180" s="5">
        <v>47</v>
      </c>
      <c r="Z4180" s="5">
        <v>7</v>
      </c>
      <c r="AA4180" s="5">
        <v>8</v>
      </c>
      <c r="AB4180" s="5">
        <v>5</v>
      </c>
      <c r="AC4180" s="5">
        <v>0</v>
      </c>
      <c r="AD4180" s="5">
        <v>60</v>
      </c>
      <c r="AE4180" s="5">
        <v>42</v>
      </c>
      <c r="AF4180" s="5">
        <v>7</v>
      </c>
      <c r="AG4180" s="6">
        <v>16.666666666666668</v>
      </c>
      <c r="AH4180" s="6">
        <v>70</v>
      </c>
      <c r="AI4180" s="3">
        <v>0</v>
      </c>
      <c r="AJ4180" s="3">
        <v>62.5</v>
      </c>
    </row>
    <row r="4181" spans="1:36" hidden="1" x14ac:dyDescent="0.2">
      <c r="A4181" s="1" t="str">
        <f t="shared" si="65"/>
        <v>North TynesideOther</v>
      </c>
      <c r="B4181" s="3" t="s">
        <v>601</v>
      </c>
      <c r="C4181" s="3" t="s">
        <v>602</v>
      </c>
      <c r="D4181" s="3" t="s">
        <v>718</v>
      </c>
      <c r="E4181" s="5">
        <v>235</v>
      </c>
      <c r="F4181" s="5">
        <v>22</v>
      </c>
      <c r="G4181" s="5">
        <v>30</v>
      </c>
      <c r="H4181" s="5">
        <v>66</v>
      </c>
      <c r="I4181" s="5">
        <v>72</v>
      </c>
      <c r="J4181" s="5">
        <v>2</v>
      </c>
      <c r="K4181" s="5">
        <v>0</v>
      </c>
      <c r="L4181" s="5">
        <v>6</v>
      </c>
      <c r="M4181" s="5">
        <v>2</v>
      </c>
      <c r="N4181" s="5">
        <v>0</v>
      </c>
      <c r="O4181" s="6">
        <v>9.3617021276595747</v>
      </c>
      <c r="P4181" s="6">
        <v>12.76595744680851</v>
      </c>
      <c r="Q4181" s="6">
        <v>28.085106382978722</v>
      </c>
      <c r="R4181" s="6">
        <v>30.638297872340427</v>
      </c>
      <c r="S4181" s="6">
        <v>0.85106382978723405</v>
      </c>
      <c r="T4181" s="6">
        <v>0</v>
      </c>
      <c r="U4181" s="6">
        <v>2.5531914893617023</v>
      </c>
      <c r="V4181" s="6">
        <v>0.85106382978723405</v>
      </c>
      <c r="W4181" s="6">
        <v>0</v>
      </c>
      <c r="X4181" s="5">
        <v>126</v>
      </c>
      <c r="Y4181" s="5">
        <v>103</v>
      </c>
      <c r="Z4181" s="5">
        <v>10</v>
      </c>
      <c r="AA4181" s="5">
        <v>18</v>
      </c>
      <c r="AB4181" s="5">
        <v>13</v>
      </c>
      <c r="AC4181" s="5">
        <v>1</v>
      </c>
      <c r="AD4181" s="5">
        <v>108</v>
      </c>
      <c r="AE4181" s="5">
        <v>90</v>
      </c>
      <c r="AF4181" s="5">
        <v>9</v>
      </c>
      <c r="AG4181" s="6">
        <v>10</v>
      </c>
      <c r="AH4181" s="6">
        <v>83.333333333333329</v>
      </c>
      <c r="AI4181" s="3">
        <v>7.6923076923076925</v>
      </c>
      <c r="AJ4181" s="3">
        <v>72.222222222222229</v>
      </c>
    </row>
    <row r="4182" spans="1:36" x14ac:dyDescent="0.2">
      <c r="A4182" s="1" t="str">
        <f t="shared" si="65"/>
        <v>North WarwickshireAll people</v>
      </c>
      <c r="B4182" s="3" t="s">
        <v>523</v>
      </c>
      <c r="C4182" s="3" t="s">
        <v>524</v>
      </c>
      <c r="D4182" s="3" t="s">
        <v>700</v>
      </c>
      <c r="E4182" s="5">
        <v>62014</v>
      </c>
      <c r="F4182" s="5">
        <v>0</v>
      </c>
      <c r="G4182" s="5">
        <v>0</v>
      </c>
      <c r="H4182" s="5">
        <v>1753</v>
      </c>
      <c r="I4182" s="5">
        <v>0</v>
      </c>
      <c r="J4182" s="5">
        <v>6212</v>
      </c>
      <c r="K4182" s="5">
        <v>4955</v>
      </c>
      <c r="L4182" s="5">
        <v>0</v>
      </c>
      <c r="M4182" s="5">
        <v>0</v>
      </c>
      <c r="N4182" s="5">
        <v>0</v>
      </c>
      <c r="O4182" s="6">
        <v>0</v>
      </c>
      <c r="P4182" s="6">
        <v>0</v>
      </c>
      <c r="Q4182" s="6">
        <v>2.8267810494404491</v>
      </c>
      <c r="R4182" s="6">
        <v>0</v>
      </c>
      <c r="S4182" s="6">
        <v>10.017092914503177</v>
      </c>
      <c r="T4182" s="6">
        <v>7.9901312606830714</v>
      </c>
      <c r="U4182" s="6">
        <v>0</v>
      </c>
      <c r="V4182" s="6">
        <v>0</v>
      </c>
      <c r="W4182" s="6">
        <v>0</v>
      </c>
      <c r="X4182" s="5">
        <v>20115</v>
      </c>
      <c r="Y4182" s="5">
        <v>18095</v>
      </c>
      <c r="Z4182" s="5">
        <v>798</v>
      </c>
      <c r="AA4182" s="5">
        <v>0</v>
      </c>
      <c r="AB4182" s="5">
        <v>0</v>
      </c>
      <c r="AC4182" s="5">
        <v>0</v>
      </c>
      <c r="AD4182" s="5">
        <v>20115</v>
      </c>
      <c r="AE4182" s="5">
        <v>18095</v>
      </c>
      <c r="AF4182" s="5">
        <v>798</v>
      </c>
      <c r="AG4182" s="6">
        <v>4.4100580270793035</v>
      </c>
      <c r="AH4182" s="6">
        <v>89.957742977877203</v>
      </c>
      <c r="AI4182" s="3"/>
      <c r="AJ4182" s="3"/>
    </row>
    <row r="4183" spans="1:36" hidden="1" x14ac:dyDescent="0.2">
      <c r="A4183" s="1" t="str">
        <f t="shared" si="65"/>
        <v>North WarwickshireWhite British</v>
      </c>
      <c r="B4183" s="3" t="s">
        <v>523</v>
      </c>
      <c r="C4183" s="3" t="s">
        <v>524</v>
      </c>
      <c r="D4183" s="3" t="s">
        <v>701</v>
      </c>
      <c r="E4183" s="5">
        <v>59499</v>
      </c>
      <c r="F4183" s="5">
        <v>0</v>
      </c>
      <c r="G4183" s="5">
        <v>0</v>
      </c>
      <c r="H4183" s="5">
        <v>1663</v>
      </c>
      <c r="I4183" s="5">
        <v>0</v>
      </c>
      <c r="J4183" s="5">
        <v>6001</v>
      </c>
      <c r="K4183" s="5">
        <v>4716</v>
      </c>
      <c r="L4183" s="5">
        <v>0</v>
      </c>
      <c r="M4183" s="5">
        <v>0</v>
      </c>
      <c r="N4183" s="5">
        <v>0</v>
      </c>
      <c r="O4183" s="6">
        <v>0</v>
      </c>
      <c r="P4183" s="6">
        <v>0</v>
      </c>
      <c r="Q4183" s="6">
        <v>2.7950049580665222</v>
      </c>
      <c r="R4183" s="6">
        <v>0</v>
      </c>
      <c r="S4183" s="6">
        <v>10.085883796366325</v>
      </c>
      <c r="T4183" s="6">
        <v>7.9261836333383755</v>
      </c>
      <c r="U4183" s="6">
        <v>0</v>
      </c>
      <c r="V4183" s="6">
        <v>0</v>
      </c>
      <c r="W4183" s="6">
        <v>0</v>
      </c>
      <c r="X4183" s="5">
        <v>19074</v>
      </c>
      <c r="Y4183" s="5">
        <v>17150</v>
      </c>
      <c r="Z4183" s="5">
        <v>756</v>
      </c>
      <c r="AA4183" s="5">
        <v>0</v>
      </c>
      <c r="AB4183" s="5">
        <v>0</v>
      </c>
      <c r="AC4183" s="5">
        <v>0</v>
      </c>
      <c r="AD4183" s="5">
        <v>19074</v>
      </c>
      <c r="AE4183" s="5">
        <v>17150</v>
      </c>
      <c r="AF4183" s="5">
        <v>756</v>
      </c>
      <c r="AG4183" s="6">
        <v>4.408163265306122</v>
      </c>
      <c r="AH4183" s="6">
        <v>89.912970535807901</v>
      </c>
      <c r="AI4183" s="3"/>
      <c r="AJ4183" s="3"/>
    </row>
    <row r="4184" spans="1:36" hidden="1" x14ac:dyDescent="0.2">
      <c r="A4184" s="1" t="str">
        <f t="shared" si="65"/>
        <v>North WarwickshireMinorities - all other than White British</v>
      </c>
      <c r="B4184" s="3" t="s">
        <v>523</v>
      </c>
      <c r="C4184" s="3" t="s">
        <v>524</v>
      </c>
      <c r="D4184" s="3" t="s">
        <v>702</v>
      </c>
      <c r="E4184" s="5">
        <v>2515</v>
      </c>
      <c r="F4184" s="5">
        <v>0</v>
      </c>
      <c r="G4184" s="5">
        <v>0</v>
      </c>
      <c r="H4184" s="5">
        <v>90</v>
      </c>
      <c r="I4184" s="5">
        <v>0</v>
      </c>
      <c r="J4184" s="5">
        <v>211</v>
      </c>
      <c r="K4184" s="5">
        <v>239</v>
      </c>
      <c r="L4184" s="5">
        <v>0</v>
      </c>
      <c r="M4184" s="5">
        <v>0</v>
      </c>
      <c r="N4184" s="5">
        <v>0</v>
      </c>
      <c r="O4184" s="6">
        <v>0</v>
      </c>
      <c r="P4184" s="6">
        <v>0</v>
      </c>
      <c r="Q4184" s="6">
        <v>3.5785288270377733</v>
      </c>
      <c r="R4184" s="6">
        <v>0</v>
      </c>
      <c r="S4184" s="6">
        <v>8.3896620278330012</v>
      </c>
      <c r="T4184" s="6">
        <v>9.502982107355864</v>
      </c>
      <c r="U4184" s="6">
        <v>0</v>
      </c>
      <c r="V4184" s="6">
        <v>0</v>
      </c>
      <c r="W4184" s="6">
        <v>0</v>
      </c>
      <c r="X4184" s="5">
        <v>1041</v>
      </c>
      <c r="Y4184" s="5">
        <v>945</v>
      </c>
      <c r="Z4184" s="5">
        <v>42</v>
      </c>
      <c r="AA4184" s="5">
        <v>0</v>
      </c>
      <c r="AB4184" s="5">
        <v>0</v>
      </c>
      <c r="AC4184" s="5">
        <v>0</v>
      </c>
      <c r="AD4184" s="5">
        <v>1041</v>
      </c>
      <c r="AE4184" s="5">
        <v>945</v>
      </c>
      <c r="AF4184" s="5">
        <v>42</v>
      </c>
      <c r="AG4184" s="6">
        <v>4.4444444444444446</v>
      </c>
      <c r="AH4184" s="6">
        <v>90.778097982708928</v>
      </c>
      <c r="AI4184" s="3"/>
      <c r="AJ4184" s="3"/>
    </row>
    <row r="4185" spans="1:36" hidden="1" x14ac:dyDescent="0.2">
      <c r="A4185" s="1" t="str">
        <f t="shared" si="65"/>
        <v>North WarwickshireWhite Irish</v>
      </c>
      <c r="B4185" s="3" t="s">
        <v>523</v>
      </c>
      <c r="C4185" s="3" t="s">
        <v>524</v>
      </c>
      <c r="D4185" s="3" t="s">
        <v>703</v>
      </c>
      <c r="E4185" s="5">
        <v>458</v>
      </c>
      <c r="F4185" s="5">
        <v>0</v>
      </c>
      <c r="G4185" s="5">
        <v>0</v>
      </c>
      <c r="H4185" s="5">
        <v>3</v>
      </c>
      <c r="I4185" s="5">
        <v>0</v>
      </c>
      <c r="J4185" s="5">
        <v>30</v>
      </c>
      <c r="K4185" s="5">
        <v>53</v>
      </c>
      <c r="L4185" s="5">
        <v>0</v>
      </c>
      <c r="M4185" s="5">
        <v>0</v>
      </c>
      <c r="N4185" s="5">
        <v>0</v>
      </c>
      <c r="O4185" s="6">
        <v>0</v>
      </c>
      <c r="P4185" s="6">
        <v>0</v>
      </c>
      <c r="Q4185" s="6">
        <v>0.65502183406113534</v>
      </c>
      <c r="R4185" s="6">
        <v>0</v>
      </c>
      <c r="S4185" s="6">
        <v>6.5502183406113534</v>
      </c>
      <c r="T4185" s="6">
        <v>11.572052401746724</v>
      </c>
      <c r="U4185" s="6">
        <v>0</v>
      </c>
      <c r="V4185" s="6">
        <v>0</v>
      </c>
      <c r="W4185" s="6">
        <v>0</v>
      </c>
      <c r="X4185" s="5">
        <v>114</v>
      </c>
      <c r="Y4185" s="5">
        <v>107</v>
      </c>
      <c r="Z4185" s="5">
        <v>8</v>
      </c>
      <c r="AA4185" s="5">
        <v>0</v>
      </c>
      <c r="AB4185" s="5">
        <v>0</v>
      </c>
      <c r="AC4185" s="5">
        <v>0</v>
      </c>
      <c r="AD4185" s="5">
        <v>114</v>
      </c>
      <c r="AE4185" s="5">
        <v>107</v>
      </c>
      <c r="AF4185" s="5">
        <v>8</v>
      </c>
      <c r="AG4185" s="6">
        <v>7.4766355140186915</v>
      </c>
      <c r="AH4185" s="6">
        <v>93.859649122807014</v>
      </c>
      <c r="AI4185" s="3"/>
      <c r="AJ4185" s="3"/>
    </row>
    <row r="4186" spans="1:36" hidden="1" x14ac:dyDescent="0.2">
      <c r="A4186" s="1" t="str">
        <f t="shared" si="65"/>
        <v>North WarwickshireWhite Gyspy or Irish Traveller</v>
      </c>
      <c r="B4186" s="3" t="s">
        <v>523</v>
      </c>
      <c r="C4186" s="3" t="s">
        <v>524</v>
      </c>
      <c r="D4186" s="3" t="s">
        <v>704</v>
      </c>
      <c r="E4186" s="5">
        <v>45</v>
      </c>
      <c r="F4186" s="5">
        <v>0</v>
      </c>
      <c r="G4186" s="5">
        <v>0</v>
      </c>
      <c r="H4186" s="5">
        <v>4</v>
      </c>
      <c r="I4186" s="5">
        <v>0</v>
      </c>
      <c r="J4186" s="5">
        <v>4</v>
      </c>
      <c r="K4186" s="5">
        <v>3</v>
      </c>
      <c r="L4186" s="5">
        <v>0</v>
      </c>
      <c r="M4186" s="5">
        <v>0</v>
      </c>
      <c r="N4186" s="5">
        <v>0</v>
      </c>
      <c r="O4186" s="6">
        <v>0</v>
      </c>
      <c r="P4186" s="6">
        <v>0</v>
      </c>
      <c r="Q4186" s="6">
        <v>8.8888888888888893</v>
      </c>
      <c r="R4186" s="6">
        <v>0</v>
      </c>
      <c r="S4186" s="6">
        <v>8.8888888888888893</v>
      </c>
      <c r="T4186" s="6">
        <v>6.666666666666667</v>
      </c>
      <c r="U4186" s="6">
        <v>0</v>
      </c>
      <c r="V4186" s="6">
        <v>0</v>
      </c>
      <c r="W4186" s="6">
        <v>0</v>
      </c>
      <c r="X4186" s="5">
        <v>14</v>
      </c>
      <c r="Y4186" s="5">
        <v>7</v>
      </c>
      <c r="Z4186" s="5">
        <v>0</v>
      </c>
      <c r="AA4186" s="5">
        <v>0</v>
      </c>
      <c r="AB4186" s="5">
        <v>0</v>
      </c>
      <c r="AC4186" s="5">
        <v>0</v>
      </c>
      <c r="AD4186" s="5">
        <v>14</v>
      </c>
      <c r="AE4186" s="5">
        <v>7</v>
      </c>
      <c r="AF4186" s="5">
        <v>0</v>
      </c>
      <c r="AG4186" s="6">
        <v>0</v>
      </c>
      <c r="AH4186" s="6">
        <v>50</v>
      </c>
      <c r="AI4186" s="3"/>
      <c r="AJ4186" s="3"/>
    </row>
    <row r="4187" spans="1:36" hidden="1" x14ac:dyDescent="0.2">
      <c r="A4187" s="1" t="str">
        <f t="shared" si="65"/>
        <v>North WarwickshireWhite Other</v>
      </c>
      <c r="B4187" s="3" t="s">
        <v>523</v>
      </c>
      <c r="C4187" s="3" t="s">
        <v>524</v>
      </c>
      <c r="D4187" s="3" t="s">
        <v>705</v>
      </c>
      <c r="E4187" s="5">
        <v>707</v>
      </c>
      <c r="F4187" s="5">
        <v>0</v>
      </c>
      <c r="G4187" s="5">
        <v>0</v>
      </c>
      <c r="H4187" s="5">
        <v>44</v>
      </c>
      <c r="I4187" s="5">
        <v>0</v>
      </c>
      <c r="J4187" s="5">
        <v>71</v>
      </c>
      <c r="K4187" s="5">
        <v>40</v>
      </c>
      <c r="L4187" s="5">
        <v>0</v>
      </c>
      <c r="M4187" s="5">
        <v>0</v>
      </c>
      <c r="N4187" s="5">
        <v>0</v>
      </c>
      <c r="O4187" s="6">
        <v>0</v>
      </c>
      <c r="P4187" s="6">
        <v>0</v>
      </c>
      <c r="Q4187" s="6">
        <v>6.2234794908062234</v>
      </c>
      <c r="R4187" s="6">
        <v>0</v>
      </c>
      <c r="S4187" s="6">
        <v>10.042432814710043</v>
      </c>
      <c r="T4187" s="6">
        <v>5.6577086280056577</v>
      </c>
      <c r="U4187" s="6">
        <v>0</v>
      </c>
      <c r="V4187" s="6">
        <v>0</v>
      </c>
      <c r="W4187" s="6">
        <v>0</v>
      </c>
      <c r="X4187" s="5">
        <v>394</v>
      </c>
      <c r="Y4187" s="5">
        <v>357</v>
      </c>
      <c r="Z4187" s="5">
        <v>13</v>
      </c>
      <c r="AA4187" s="5">
        <v>0</v>
      </c>
      <c r="AB4187" s="5">
        <v>0</v>
      </c>
      <c r="AC4187" s="5">
        <v>0</v>
      </c>
      <c r="AD4187" s="5">
        <v>394</v>
      </c>
      <c r="AE4187" s="5">
        <v>357</v>
      </c>
      <c r="AF4187" s="5">
        <v>13</v>
      </c>
      <c r="AG4187" s="6">
        <v>3.6414565826330532</v>
      </c>
      <c r="AH4187" s="6">
        <v>90.609137055837564</v>
      </c>
      <c r="AI4187" s="3"/>
      <c r="AJ4187" s="3"/>
    </row>
    <row r="4188" spans="1:36" hidden="1" x14ac:dyDescent="0.2">
      <c r="A4188" s="1" t="str">
        <f t="shared" si="65"/>
        <v>North WarwickshireMixed White and Black Caribbean</v>
      </c>
      <c r="B4188" s="3" t="s">
        <v>523</v>
      </c>
      <c r="C4188" s="3" t="s">
        <v>524</v>
      </c>
      <c r="D4188" s="3" t="s">
        <v>706</v>
      </c>
      <c r="E4188" s="5">
        <v>269</v>
      </c>
      <c r="F4188" s="5">
        <v>0</v>
      </c>
      <c r="G4188" s="5">
        <v>0</v>
      </c>
      <c r="H4188" s="5">
        <v>3</v>
      </c>
      <c r="I4188" s="5">
        <v>0</v>
      </c>
      <c r="J4188" s="5">
        <v>30</v>
      </c>
      <c r="K4188" s="5">
        <v>20</v>
      </c>
      <c r="L4188" s="5">
        <v>0</v>
      </c>
      <c r="M4188" s="5">
        <v>0</v>
      </c>
      <c r="N4188" s="5">
        <v>0</v>
      </c>
      <c r="O4188" s="6">
        <v>0</v>
      </c>
      <c r="P4188" s="6">
        <v>0</v>
      </c>
      <c r="Q4188" s="6">
        <v>1.1152416356877324</v>
      </c>
      <c r="R4188" s="6">
        <v>0</v>
      </c>
      <c r="S4188" s="6">
        <v>11.152416356877323</v>
      </c>
      <c r="T4188" s="6">
        <v>7.4349442379182156</v>
      </c>
      <c r="U4188" s="6">
        <v>0</v>
      </c>
      <c r="V4188" s="6">
        <v>0</v>
      </c>
      <c r="W4188" s="6">
        <v>0</v>
      </c>
      <c r="X4188" s="5">
        <v>78</v>
      </c>
      <c r="Y4188" s="5">
        <v>72</v>
      </c>
      <c r="Z4188" s="5">
        <v>2</v>
      </c>
      <c r="AA4188" s="5">
        <v>0</v>
      </c>
      <c r="AB4188" s="5">
        <v>0</v>
      </c>
      <c r="AC4188" s="5">
        <v>0</v>
      </c>
      <c r="AD4188" s="5">
        <v>78</v>
      </c>
      <c r="AE4188" s="5">
        <v>72</v>
      </c>
      <c r="AF4188" s="5">
        <v>2</v>
      </c>
      <c r="AG4188" s="6">
        <v>2.7777777777777777</v>
      </c>
      <c r="AH4188" s="6">
        <v>92.307692307692307</v>
      </c>
      <c r="AI4188" s="3"/>
      <c r="AJ4188" s="3"/>
    </row>
    <row r="4189" spans="1:36" hidden="1" x14ac:dyDescent="0.2">
      <c r="A4189" s="1" t="str">
        <f t="shared" si="65"/>
        <v>North WarwickshireMixed White and Black African</v>
      </c>
      <c r="B4189" s="3" t="s">
        <v>523</v>
      </c>
      <c r="C4189" s="3" t="s">
        <v>524</v>
      </c>
      <c r="D4189" s="3" t="s">
        <v>707</v>
      </c>
      <c r="E4189" s="5">
        <v>39</v>
      </c>
      <c r="F4189" s="5">
        <v>0</v>
      </c>
      <c r="G4189" s="5">
        <v>0</v>
      </c>
      <c r="H4189" s="5">
        <v>0</v>
      </c>
      <c r="I4189" s="5">
        <v>0</v>
      </c>
      <c r="J4189" s="5">
        <v>3</v>
      </c>
      <c r="K4189" s="5">
        <v>3</v>
      </c>
      <c r="L4189" s="5">
        <v>0</v>
      </c>
      <c r="M4189" s="5">
        <v>0</v>
      </c>
      <c r="N4189" s="5">
        <v>0</v>
      </c>
      <c r="O4189" s="6">
        <v>0</v>
      </c>
      <c r="P4189" s="6">
        <v>0</v>
      </c>
      <c r="Q4189" s="6">
        <v>0</v>
      </c>
      <c r="R4189" s="6">
        <v>0</v>
      </c>
      <c r="S4189" s="6">
        <v>7.6923076923076925</v>
      </c>
      <c r="T4189" s="6">
        <v>7.6923076923076925</v>
      </c>
      <c r="U4189" s="6">
        <v>0</v>
      </c>
      <c r="V4189" s="6">
        <v>0</v>
      </c>
      <c r="W4189" s="6">
        <v>0</v>
      </c>
      <c r="X4189" s="5">
        <v>7</v>
      </c>
      <c r="Y4189" s="5">
        <v>7</v>
      </c>
      <c r="Z4189" s="5">
        <v>0</v>
      </c>
      <c r="AA4189" s="5">
        <v>0</v>
      </c>
      <c r="AB4189" s="5">
        <v>0</v>
      </c>
      <c r="AC4189" s="5">
        <v>0</v>
      </c>
      <c r="AD4189" s="5">
        <v>7</v>
      </c>
      <c r="AE4189" s="5">
        <v>7</v>
      </c>
      <c r="AF4189" s="5">
        <v>0</v>
      </c>
      <c r="AG4189" s="6">
        <v>0</v>
      </c>
      <c r="AH4189" s="6">
        <v>100</v>
      </c>
      <c r="AI4189" s="3"/>
      <c r="AJ4189" s="3"/>
    </row>
    <row r="4190" spans="1:36" hidden="1" x14ac:dyDescent="0.2">
      <c r="A4190" s="1" t="str">
        <f t="shared" si="65"/>
        <v>North WarwickshireMixed White and Asian</v>
      </c>
      <c r="B4190" s="3" t="s">
        <v>523</v>
      </c>
      <c r="C4190" s="3" t="s">
        <v>524</v>
      </c>
      <c r="D4190" s="3" t="s">
        <v>708</v>
      </c>
      <c r="E4190" s="5">
        <v>116</v>
      </c>
      <c r="F4190" s="5">
        <v>0</v>
      </c>
      <c r="G4190" s="5">
        <v>0</v>
      </c>
      <c r="H4190" s="5">
        <v>7</v>
      </c>
      <c r="I4190" s="5">
        <v>0</v>
      </c>
      <c r="J4190" s="5">
        <v>10</v>
      </c>
      <c r="K4190" s="5">
        <v>18</v>
      </c>
      <c r="L4190" s="5">
        <v>0</v>
      </c>
      <c r="M4190" s="5">
        <v>0</v>
      </c>
      <c r="N4190" s="5">
        <v>0</v>
      </c>
      <c r="O4190" s="6">
        <v>0</v>
      </c>
      <c r="P4190" s="6">
        <v>0</v>
      </c>
      <c r="Q4190" s="6">
        <v>6.0344827586206895</v>
      </c>
      <c r="R4190" s="6">
        <v>0</v>
      </c>
      <c r="S4190" s="6">
        <v>8.6206896551724146</v>
      </c>
      <c r="T4190" s="6">
        <v>15.517241379310345</v>
      </c>
      <c r="U4190" s="6">
        <v>0</v>
      </c>
      <c r="V4190" s="6">
        <v>0</v>
      </c>
      <c r="W4190" s="6">
        <v>0</v>
      </c>
      <c r="X4190" s="5">
        <v>30</v>
      </c>
      <c r="Y4190" s="5">
        <v>27</v>
      </c>
      <c r="Z4190" s="5">
        <v>0</v>
      </c>
      <c r="AA4190" s="5">
        <v>0</v>
      </c>
      <c r="AB4190" s="5">
        <v>0</v>
      </c>
      <c r="AC4190" s="5">
        <v>0</v>
      </c>
      <c r="AD4190" s="5">
        <v>30</v>
      </c>
      <c r="AE4190" s="5">
        <v>27</v>
      </c>
      <c r="AF4190" s="5">
        <v>0</v>
      </c>
      <c r="AG4190" s="6">
        <v>0</v>
      </c>
      <c r="AH4190" s="6">
        <v>90</v>
      </c>
      <c r="AI4190" s="3"/>
      <c r="AJ4190" s="3"/>
    </row>
    <row r="4191" spans="1:36" hidden="1" x14ac:dyDescent="0.2">
      <c r="A4191" s="1" t="str">
        <f t="shared" si="65"/>
        <v>North WarwickshireMixed Other</v>
      </c>
      <c r="B4191" s="3" t="s">
        <v>523</v>
      </c>
      <c r="C4191" s="3" t="s">
        <v>524</v>
      </c>
      <c r="D4191" s="3" t="s">
        <v>709</v>
      </c>
      <c r="E4191" s="5">
        <v>82</v>
      </c>
      <c r="F4191" s="5">
        <v>0</v>
      </c>
      <c r="G4191" s="5">
        <v>0</v>
      </c>
      <c r="H4191" s="5">
        <v>4</v>
      </c>
      <c r="I4191" s="5">
        <v>0</v>
      </c>
      <c r="J4191" s="5">
        <v>11</v>
      </c>
      <c r="K4191" s="5">
        <v>9</v>
      </c>
      <c r="L4191" s="5">
        <v>0</v>
      </c>
      <c r="M4191" s="5">
        <v>0</v>
      </c>
      <c r="N4191" s="5">
        <v>0</v>
      </c>
      <c r="O4191" s="6">
        <v>0</v>
      </c>
      <c r="P4191" s="6">
        <v>0</v>
      </c>
      <c r="Q4191" s="6">
        <v>4.8780487804878048</v>
      </c>
      <c r="R4191" s="6">
        <v>0</v>
      </c>
      <c r="S4191" s="6">
        <v>13.414634146341463</v>
      </c>
      <c r="T4191" s="6">
        <v>10.975609756097562</v>
      </c>
      <c r="U4191" s="6">
        <v>0</v>
      </c>
      <c r="V4191" s="6">
        <v>0</v>
      </c>
      <c r="W4191" s="6">
        <v>0</v>
      </c>
      <c r="X4191" s="5">
        <v>23</v>
      </c>
      <c r="Y4191" s="5">
        <v>23</v>
      </c>
      <c r="Z4191" s="5">
        <v>2</v>
      </c>
      <c r="AA4191" s="5">
        <v>0</v>
      </c>
      <c r="AB4191" s="5">
        <v>0</v>
      </c>
      <c r="AC4191" s="5">
        <v>0</v>
      </c>
      <c r="AD4191" s="5">
        <v>23</v>
      </c>
      <c r="AE4191" s="5">
        <v>23</v>
      </c>
      <c r="AF4191" s="5">
        <v>2</v>
      </c>
      <c r="AG4191" s="6">
        <v>8.695652173913043</v>
      </c>
      <c r="AH4191" s="6">
        <v>100</v>
      </c>
      <c r="AI4191" s="3"/>
      <c r="AJ4191" s="3"/>
    </row>
    <row r="4192" spans="1:36" hidden="1" x14ac:dyDescent="0.2">
      <c r="A4192" s="1" t="str">
        <f t="shared" si="65"/>
        <v>North WarwickshireIndian</v>
      </c>
      <c r="B4192" s="3" t="s">
        <v>523</v>
      </c>
      <c r="C4192" s="3" t="s">
        <v>524</v>
      </c>
      <c r="D4192" s="3" t="s">
        <v>710</v>
      </c>
      <c r="E4192" s="5">
        <v>360</v>
      </c>
      <c r="F4192" s="5">
        <v>0</v>
      </c>
      <c r="G4192" s="5">
        <v>0</v>
      </c>
      <c r="H4192" s="5">
        <v>15</v>
      </c>
      <c r="I4192" s="5">
        <v>0</v>
      </c>
      <c r="J4192" s="5">
        <v>24</v>
      </c>
      <c r="K4192" s="5">
        <v>61</v>
      </c>
      <c r="L4192" s="5">
        <v>0</v>
      </c>
      <c r="M4192" s="5">
        <v>0</v>
      </c>
      <c r="N4192" s="5">
        <v>0</v>
      </c>
      <c r="O4192" s="6">
        <v>0</v>
      </c>
      <c r="P4192" s="6">
        <v>0</v>
      </c>
      <c r="Q4192" s="6">
        <v>4.166666666666667</v>
      </c>
      <c r="R4192" s="6">
        <v>0</v>
      </c>
      <c r="S4192" s="6">
        <v>6.666666666666667</v>
      </c>
      <c r="T4192" s="6">
        <v>16.944444444444443</v>
      </c>
      <c r="U4192" s="6">
        <v>0</v>
      </c>
      <c r="V4192" s="6">
        <v>0</v>
      </c>
      <c r="W4192" s="6">
        <v>0</v>
      </c>
      <c r="X4192" s="5">
        <v>157</v>
      </c>
      <c r="Y4192" s="5">
        <v>146</v>
      </c>
      <c r="Z4192" s="5">
        <v>7</v>
      </c>
      <c r="AA4192" s="5">
        <v>0</v>
      </c>
      <c r="AB4192" s="5">
        <v>0</v>
      </c>
      <c r="AC4192" s="5">
        <v>0</v>
      </c>
      <c r="AD4192" s="5">
        <v>157</v>
      </c>
      <c r="AE4192" s="5">
        <v>146</v>
      </c>
      <c r="AF4192" s="5">
        <v>7</v>
      </c>
      <c r="AG4192" s="6">
        <v>4.7945205479452051</v>
      </c>
      <c r="AH4192" s="6">
        <v>92.99363057324841</v>
      </c>
      <c r="AI4192" s="3"/>
      <c r="AJ4192" s="3"/>
    </row>
    <row r="4193" spans="1:36" hidden="1" x14ac:dyDescent="0.2">
      <c r="A4193" s="1" t="str">
        <f t="shared" si="65"/>
        <v>North WarwickshirePakistani</v>
      </c>
      <c r="B4193" s="3" t="s">
        <v>523</v>
      </c>
      <c r="C4193" s="3" t="s">
        <v>524</v>
      </c>
      <c r="D4193" s="3" t="s">
        <v>711</v>
      </c>
      <c r="E4193" s="5">
        <v>35</v>
      </c>
      <c r="F4193" s="5">
        <v>0</v>
      </c>
      <c r="G4193" s="5">
        <v>0</v>
      </c>
      <c r="H4193" s="5">
        <v>1</v>
      </c>
      <c r="I4193" s="5">
        <v>0</v>
      </c>
      <c r="J4193" s="5">
        <v>1</v>
      </c>
      <c r="K4193" s="5">
        <v>6</v>
      </c>
      <c r="L4193" s="5">
        <v>0</v>
      </c>
      <c r="M4193" s="5">
        <v>0</v>
      </c>
      <c r="N4193" s="5">
        <v>0</v>
      </c>
      <c r="O4193" s="6">
        <v>0</v>
      </c>
      <c r="P4193" s="6">
        <v>0</v>
      </c>
      <c r="Q4193" s="6">
        <v>2.8571428571428572</v>
      </c>
      <c r="R4193" s="6">
        <v>0</v>
      </c>
      <c r="S4193" s="6">
        <v>2.8571428571428572</v>
      </c>
      <c r="T4193" s="6">
        <v>17.142857142857142</v>
      </c>
      <c r="U4193" s="6">
        <v>0</v>
      </c>
      <c r="V4193" s="6">
        <v>0</v>
      </c>
      <c r="W4193" s="6">
        <v>0</v>
      </c>
      <c r="X4193" s="5">
        <v>15</v>
      </c>
      <c r="Y4193" s="5">
        <v>14</v>
      </c>
      <c r="Z4193" s="5">
        <v>0</v>
      </c>
      <c r="AA4193" s="5">
        <v>0</v>
      </c>
      <c r="AB4193" s="5">
        <v>0</v>
      </c>
      <c r="AC4193" s="5">
        <v>0</v>
      </c>
      <c r="AD4193" s="5">
        <v>15</v>
      </c>
      <c r="AE4193" s="5">
        <v>14</v>
      </c>
      <c r="AF4193" s="5">
        <v>0</v>
      </c>
      <c r="AG4193" s="6">
        <v>0</v>
      </c>
      <c r="AH4193" s="6">
        <v>93.333333333333329</v>
      </c>
      <c r="AI4193" s="3"/>
      <c r="AJ4193" s="3"/>
    </row>
    <row r="4194" spans="1:36" hidden="1" x14ac:dyDescent="0.2">
      <c r="A4194" s="1" t="str">
        <f t="shared" si="65"/>
        <v>North WarwickshireBangladeshi</v>
      </c>
      <c r="B4194" s="3" t="s">
        <v>523</v>
      </c>
      <c r="C4194" s="3" t="s">
        <v>524</v>
      </c>
      <c r="D4194" s="3" t="s">
        <v>712</v>
      </c>
      <c r="E4194" s="5">
        <v>11</v>
      </c>
      <c r="F4194" s="5">
        <v>0</v>
      </c>
      <c r="G4194" s="5">
        <v>0</v>
      </c>
      <c r="H4194" s="5">
        <v>0</v>
      </c>
      <c r="I4194" s="5">
        <v>0</v>
      </c>
      <c r="J4194" s="5">
        <v>0</v>
      </c>
      <c r="K4194" s="5">
        <v>1</v>
      </c>
      <c r="L4194" s="5">
        <v>0</v>
      </c>
      <c r="M4194" s="5">
        <v>0</v>
      </c>
      <c r="N4194" s="5">
        <v>0</v>
      </c>
      <c r="O4194" s="6">
        <v>0</v>
      </c>
      <c r="P4194" s="6">
        <v>0</v>
      </c>
      <c r="Q4194" s="6">
        <v>0</v>
      </c>
      <c r="R4194" s="6">
        <v>0</v>
      </c>
      <c r="S4194" s="6">
        <v>0</v>
      </c>
      <c r="T4194" s="6">
        <v>9.0909090909090917</v>
      </c>
      <c r="U4194" s="6">
        <v>0</v>
      </c>
      <c r="V4194" s="6">
        <v>0</v>
      </c>
      <c r="W4194" s="6">
        <v>0</v>
      </c>
      <c r="X4194" s="5">
        <v>5</v>
      </c>
      <c r="Y4194" s="5">
        <v>3</v>
      </c>
      <c r="Z4194" s="5">
        <v>0</v>
      </c>
      <c r="AA4194" s="5">
        <v>0</v>
      </c>
      <c r="AB4194" s="5">
        <v>0</v>
      </c>
      <c r="AC4194" s="5">
        <v>0</v>
      </c>
      <c r="AD4194" s="5">
        <v>5</v>
      </c>
      <c r="AE4194" s="5">
        <v>3</v>
      </c>
      <c r="AF4194" s="5">
        <v>0</v>
      </c>
      <c r="AG4194" s="6">
        <v>0</v>
      </c>
      <c r="AH4194" s="6">
        <v>60</v>
      </c>
      <c r="AI4194" s="3"/>
      <c r="AJ4194" s="3"/>
    </row>
    <row r="4195" spans="1:36" hidden="1" x14ac:dyDescent="0.2">
      <c r="A4195" s="1" t="str">
        <f t="shared" si="65"/>
        <v>North WarwickshireChinese</v>
      </c>
      <c r="B4195" s="3" t="s">
        <v>523</v>
      </c>
      <c r="C4195" s="3" t="s">
        <v>524</v>
      </c>
      <c r="D4195" s="3" t="s">
        <v>713</v>
      </c>
      <c r="E4195" s="5">
        <v>67</v>
      </c>
      <c r="F4195" s="5">
        <v>0</v>
      </c>
      <c r="G4195" s="5">
        <v>0</v>
      </c>
      <c r="H4195" s="5">
        <v>0</v>
      </c>
      <c r="I4195" s="5">
        <v>0</v>
      </c>
      <c r="J4195" s="5">
        <v>8</v>
      </c>
      <c r="K4195" s="5">
        <v>4</v>
      </c>
      <c r="L4195" s="5">
        <v>0</v>
      </c>
      <c r="M4195" s="5">
        <v>0</v>
      </c>
      <c r="N4195" s="5">
        <v>0</v>
      </c>
      <c r="O4195" s="6">
        <v>0</v>
      </c>
      <c r="P4195" s="6">
        <v>0</v>
      </c>
      <c r="Q4195" s="6">
        <v>0</v>
      </c>
      <c r="R4195" s="6">
        <v>0</v>
      </c>
      <c r="S4195" s="6">
        <v>11.940298507462687</v>
      </c>
      <c r="T4195" s="6">
        <v>5.9701492537313436</v>
      </c>
      <c r="U4195" s="6">
        <v>0</v>
      </c>
      <c r="V4195" s="6">
        <v>0</v>
      </c>
      <c r="W4195" s="6">
        <v>0</v>
      </c>
      <c r="X4195" s="5">
        <v>34</v>
      </c>
      <c r="Y4195" s="5">
        <v>29</v>
      </c>
      <c r="Z4195" s="5">
        <v>1</v>
      </c>
      <c r="AA4195" s="5">
        <v>0</v>
      </c>
      <c r="AB4195" s="5">
        <v>0</v>
      </c>
      <c r="AC4195" s="5">
        <v>0</v>
      </c>
      <c r="AD4195" s="5">
        <v>34</v>
      </c>
      <c r="AE4195" s="5">
        <v>29</v>
      </c>
      <c r="AF4195" s="5">
        <v>1</v>
      </c>
      <c r="AG4195" s="6">
        <v>3.4482758620689653</v>
      </c>
      <c r="AH4195" s="6">
        <v>85.294117647058826</v>
      </c>
      <c r="AI4195" s="3"/>
      <c r="AJ4195" s="3"/>
    </row>
    <row r="4196" spans="1:36" hidden="1" x14ac:dyDescent="0.2">
      <c r="A4196" s="1" t="str">
        <f t="shared" si="65"/>
        <v>North WarwickshireAsian Other</v>
      </c>
      <c r="B4196" s="3" t="s">
        <v>523</v>
      </c>
      <c r="C4196" s="3" t="s">
        <v>524</v>
      </c>
      <c r="D4196" s="3" t="s">
        <v>714</v>
      </c>
      <c r="E4196" s="5">
        <v>107</v>
      </c>
      <c r="F4196" s="5">
        <v>0</v>
      </c>
      <c r="G4196" s="5">
        <v>0</v>
      </c>
      <c r="H4196" s="5">
        <v>6</v>
      </c>
      <c r="I4196" s="5">
        <v>0</v>
      </c>
      <c r="J4196" s="5">
        <v>7</v>
      </c>
      <c r="K4196" s="5">
        <v>8</v>
      </c>
      <c r="L4196" s="5">
        <v>0</v>
      </c>
      <c r="M4196" s="5">
        <v>0</v>
      </c>
      <c r="N4196" s="5">
        <v>0</v>
      </c>
      <c r="O4196" s="6">
        <v>0</v>
      </c>
      <c r="P4196" s="6">
        <v>0</v>
      </c>
      <c r="Q4196" s="6">
        <v>5.6074766355140184</v>
      </c>
      <c r="R4196" s="6">
        <v>0</v>
      </c>
      <c r="S4196" s="6">
        <v>6.5420560747663554</v>
      </c>
      <c r="T4196" s="6">
        <v>7.4766355140186915</v>
      </c>
      <c r="U4196" s="6">
        <v>0</v>
      </c>
      <c r="V4196" s="6">
        <v>0</v>
      </c>
      <c r="W4196" s="6">
        <v>0</v>
      </c>
      <c r="X4196" s="5">
        <v>62</v>
      </c>
      <c r="Y4196" s="5">
        <v>53</v>
      </c>
      <c r="Z4196" s="5">
        <v>5</v>
      </c>
      <c r="AA4196" s="5">
        <v>0</v>
      </c>
      <c r="AB4196" s="5">
        <v>0</v>
      </c>
      <c r="AC4196" s="5">
        <v>0</v>
      </c>
      <c r="AD4196" s="5">
        <v>62</v>
      </c>
      <c r="AE4196" s="5">
        <v>53</v>
      </c>
      <c r="AF4196" s="5">
        <v>5</v>
      </c>
      <c r="AG4196" s="6">
        <v>9.433962264150944</v>
      </c>
      <c r="AH4196" s="6">
        <v>85.483870967741936</v>
      </c>
      <c r="AI4196" s="3"/>
      <c r="AJ4196" s="3"/>
    </row>
    <row r="4197" spans="1:36" hidden="1" x14ac:dyDescent="0.2">
      <c r="A4197" s="1" t="str">
        <f t="shared" si="65"/>
        <v>North WarwickshireBlack African</v>
      </c>
      <c r="B4197" s="3" t="s">
        <v>523</v>
      </c>
      <c r="C4197" s="3" t="s">
        <v>524</v>
      </c>
      <c r="D4197" s="3" t="s">
        <v>715</v>
      </c>
      <c r="E4197" s="5">
        <v>30</v>
      </c>
      <c r="F4197" s="5">
        <v>0</v>
      </c>
      <c r="G4197" s="5">
        <v>0</v>
      </c>
      <c r="H4197" s="5">
        <v>1</v>
      </c>
      <c r="I4197" s="5">
        <v>0</v>
      </c>
      <c r="J4197" s="5">
        <v>1</v>
      </c>
      <c r="K4197" s="5">
        <v>3</v>
      </c>
      <c r="L4197" s="5">
        <v>0</v>
      </c>
      <c r="M4197" s="5">
        <v>0</v>
      </c>
      <c r="N4197" s="5">
        <v>0</v>
      </c>
      <c r="O4197" s="6">
        <v>0</v>
      </c>
      <c r="P4197" s="6">
        <v>0</v>
      </c>
      <c r="Q4197" s="6">
        <v>3.3333333333333335</v>
      </c>
      <c r="R4197" s="6">
        <v>0</v>
      </c>
      <c r="S4197" s="6">
        <v>3.3333333333333335</v>
      </c>
      <c r="T4197" s="6">
        <v>10</v>
      </c>
      <c r="U4197" s="6">
        <v>0</v>
      </c>
      <c r="V4197" s="6">
        <v>0</v>
      </c>
      <c r="W4197" s="6">
        <v>0</v>
      </c>
      <c r="X4197" s="5">
        <v>18</v>
      </c>
      <c r="Y4197" s="5">
        <v>16</v>
      </c>
      <c r="Z4197" s="5">
        <v>0</v>
      </c>
      <c r="AA4197" s="5">
        <v>0</v>
      </c>
      <c r="AB4197" s="5">
        <v>0</v>
      </c>
      <c r="AC4197" s="5">
        <v>0</v>
      </c>
      <c r="AD4197" s="5">
        <v>18</v>
      </c>
      <c r="AE4197" s="5">
        <v>16</v>
      </c>
      <c r="AF4197" s="5">
        <v>0</v>
      </c>
      <c r="AG4197" s="6">
        <v>0</v>
      </c>
      <c r="AH4197" s="6">
        <v>88.888888888888886</v>
      </c>
      <c r="AI4197" s="3"/>
      <c r="AJ4197" s="3"/>
    </row>
    <row r="4198" spans="1:36" hidden="1" x14ac:dyDescent="0.2">
      <c r="A4198" s="1" t="str">
        <f t="shared" si="65"/>
        <v>North WarwickshireBlack Caribbean</v>
      </c>
      <c r="B4198" s="3" t="s">
        <v>523</v>
      </c>
      <c r="C4198" s="3" t="s">
        <v>524</v>
      </c>
      <c r="D4198" s="3" t="s">
        <v>716</v>
      </c>
      <c r="E4198" s="5">
        <v>124</v>
      </c>
      <c r="F4198" s="5">
        <v>0</v>
      </c>
      <c r="G4198" s="5">
        <v>0</v>
      </c>
      <c r="H4198" s="5">
        <v>1</v>
      </c>
      <c r="I4198" s="5">
        <v>0</v>
      </c>
      <c r="J4198" s="5">
        <v>5</v>
      </c>
      <c r="K4198" s="5">
        <v>8</v>
      </c>
      <c r="L4198" s="5">
        <v>0</v>
      </c>
      <c r="M4198" s="5">
        <v>0</v>
      </c>
      <c r="N4198" s="5">
        <v>0</v>
      </c>
      <c r="O4198" s="6">
        <v>0</v>
      </c>
      <c r="P4198" s="6">
        <v>0</v>
      </c>
      <c r="Q4198" s="6">
        <v>0.80645161290322576</v>
      </c>
      <c r="R4198" s="6">
        <v>0</v>
      </c>
      <c r="S4198" s="6">
        <v>4.032258064516129</v>
      </c>
      <c r="T4198" s="6">
        <v>6.4516129032258061</v>
      </c>
      <c r="U4198" s="6">
        <v>0</v>
      </c>
      <c r="V4198" s="6">
        <v>0</v>
      </c>
      <c r="W4198" s="6">
        <v>0</v>
      </c>
      <c r="X4198" s="5">
        <v>59</v>
      </c>
      <c r="Y4198" s="5">
        <v>57</v>
      </c>
      <c r="Z4198" s="5">
        <v>3</v>
      </c>
      <c r="AA4198" s="5">
        <v>0</v>
      </c>
      <c r="AB4198" s="5">
        <v>0</v>
      </c>
      <c r="AC4198" s="5">
        <v>0</v>
      </c>
      <c r="AD4198" s="5">
        <v>59</v>
      </c>
      <c r="AE4198" s="5">
        <v>57</v>
      </c>
      <c r="AF4198" s="5">
        <v>3</v>
      </c>
      <c r="AG4198" s="6">
        <v>5.2631578947368425</v>
      </c>
      <c r="AH4198" s="6">
        <v>96.610169491525426</v>
      </c>
      <c r="AI4198" s="3"/>
      <c r="AJ4198" s="3"/>
    </row>
    <row r="4199" spans="1:36" hidden="1" x14ac:dyDescent="0.2">
      <c r="A4199" s="1" t="str">
        <f t="shared" si="65"/>
        <v>North WarwickshireBlack Other</v>
      </c>
      <c r="B4199" s="3" t="s">
        <v>523</v>
      </c>
      <c r="C4199" s="3" t="s">
        <v>524</v>
      </c>
      <c r="D4199" s="3" t="s">
        <v>717</v>
      </c>
      <c r="E4199" s="5">
        <v>18</v>
      </c>
      <c r="F4199" s="5">
        <v>0</v>
      </c>
      <c r="G4199" s="5">
        <v>0</v>
      </c>
      <c r="H4199" s="5">
        <v>1</v>
      </c>
      <c r="I4199" s="5">
        <v>0</v>
      </c>
      <c r="J4199" s="5">
        <v>1</v>
      </c>
      <c r="K4199" s="5">
        <v>1</v>
      </c>
      <c r="L4199" s="5">
        <v>0</v>
      </c>
      <c r="M4199" s="5">
        <v>0</v>
      </c>
      <c r="N4199" s="5">
        <v>0</v>
      </c>
      <c r="O4199" s="6">
        <v>0</v>
      </c>
      <c r="P4199" s="6">
        <v>0</v>
      </c>
      <c r="Q4199" s="6">
        <v>5.5555555555555554</v>
      </c>
      <c r="R4199" s="6">
        <v>0</v>
      </c>
      <c r="S4199" s="6">
        <v>5.5555555555555554</v>
      </c>
      <c r="T4199" s="6">
        <v>5.5555555555555554</v>
      </c>
      <c r="U4199" s="6">
        <v>0</v>
      </c>
      <c r="V4199" s="6">
        <v>0</v>
      </c>
      <c r="W4199" s="6">
        <v>0</v>
      </c>
      <c r="X4199" s="5">
        <v>7</v>
      </c>
      <c r="Y4199" s="5">
        <v>7</v>
      </c>
      <c r="Z4199" s="5">
        <v>0</v>
      </c>
      <c r="AA4199" s="5">
        <v>0</v>
      </c>
      <c r="AB4199" s="5">
        <v>0</v>
      </c>
      <c r="AC4199" s="5">
        <v>0</v>
      </c>
      <c r="AD4199" s="5">
        <v>7</v>
      </c>
      <c r="AE4199" s="5">
        <v>7</v>
      </c>
      <c r="AF4199" s="5">
        <v>0</v>
      </c>
      <c r="AG4199" s="6">
        <v>0</v>
      </c>
      <c r="AH4199" s="6">
        <v>100</v>
      </c>
      <c r="AI4199" s="3"/>
      <c r="AJ4199" s="3"/>
    </row>
    <row r="4200" spans="1:36" hidden="1" x14ac:dyDescent="0.2">
      <c r="A4200" s="1" t="str">
        <f t="shared" si="65"/>
        <v>North WarwickshireArab</v>
      </c>
      <c r="B4200" s="3" t="s">
        <v>523</v>
      </c>
      <c r="C4200" s="3" t="s">
        <v>524</v>
      </c>
      <c r="D4200" s="3" t="s">
        <v>699</v>
      </c>
      <c r="E4200" s="5">
        <v>7</v>
      </c>
      <c r="F4200" s="5">
        <v>0</v>
      </c>
      <c r="G4200" s="5">
        <v>0</v>
      </c>
      <c r="H4200" s="5">
        <v>0</v>
      </c>
      <c r="I4200" s="5">
        <v>0</v>
      </c>
      <c r="J4200" s="5">
        <v>1</v>
      </c>
      <c r="K4200" s="5">
        <v>0</v>
      </c>
      <c r="L4200" s="5">
        <v>0</v>
      </c>
      <c r="M4200" s="5">
        <v>0</v>
      </c>
      <c r="N4200" s="5">
        <v>0</v>
      </c>
      <c r="O4200" s="6">
        <v>0</v>
      </c>
      <c r="P4200" s="6">
        <v>0</v>
      </c>
      <c r="Q4200" s="6">
        <v>0</v>
      </c>
      <c r="R4200" s="6">
        <v>0</v>
      </c>
      <c r="S4200" s="6">
        <v>14.285714285714286</v>
      </c>
      <c r="T4200" s="6">
        <v>0</v>
      </c>
      <c r="U4200" s="6">
        <v>0</v>
      </c>
      <c r="V4200" s="6">
        <v>0</v>
      </c>
      <c r="W4200" s="6">
        <v>0</v>
      </c>
      <c r="X4200" s="5">
        <v>5</v>
      </c>
      <c r="Y4200" s="5">
        <v>5</v>
      </c>
      <c r="Z4200" s="5">
        <v>0</v>
      </c>
      <c r="AA4200" s="5">
        <v>0</v>
      </c>
      <c r="AB4200" s="5">
        <v>0</v>
      </c>
      <c r="AC4200" s="5">
        <v>0</v>
      </c>
      <c r="AD4200" s="5">
        <v>5</v>
      </c>
      <c r="AE4200" s="5">
        <v>5</v>
      </c>
      <c r="AF4200" s="5">
        <v>0</v>
      </c>
      <c r="AG4200" s="6">
        <v>0</v>
      </c>
      <c r="AH4200" s="6">
        <v>100</v>
      </c>
      <c r="AI4200" s="3"/>
      <c r="AJ4200" s="3"/>
    </row>
    <row r="4201" spans="1:36" hidden="1" x14ac:dyDescent="0.2">
      <c r="A4201" s="1" t="str">
        <f t="shared" si="65"/>
        <v>North WarwickshireOther</v>
      </c>
      <c r="B4201" s="3" t="s">
        <v>523</v>
      </c>
      <c r="C4201" s="3" t="s">
        <v>524</v>
      </c>
      <c r="D4201" s="3" t="s">
        <v>718</v>
      </c>
      <c r="E4201" s="5">
        <v>40</v>
      </c>
      <c r="F4201" s="5">
        <v>0</v>
      </c>
      <c r="G4201" s="5">
        <v>0</v>
      </c>
      <c r="H4201" s="5">
        <v>0</v>
      </c>
      <c r="I4201" s="5">
        <v>0</v>
      </c>
      <c r="J4201" s="5">
        <v>4</v>
      </c>
      <c r="K4201" s="5">
        <v>1</v>
      </c>
      <c r="L4201" s="5">
        <v>0</v>
      </c>
      <c r="M4201" s="5">
        <v>0</v>
      </c>
      <c r="N4201" s="5">
        <v>0</v>
      </c>
      <c r="O4201" s="6">
        <v>0</v>
      </c>
      <c r="P4201" s="6">
        <v>0</v>
      </c>
      <c r="Q4201" s="6">
        <v>0</v>
      </c>
      <c r="R4201" s="6">
        <v>0</v>
      </c>
      <c r="S4201" s="6">
        <v>10</v>
      </c>
      <c r="T4201" s="6">
        <v>2.5</v>
      </c>
      <c r="U4201" s="6">
        <v>0</v>
      </c>
      <c r="V4201" s="6">
        <v>0</v>
      </c>
      <c r="W4201" s="6">
        <v>0</v>
      </c>
      <c r="X4201" s="5">
        <v>19</v>
      </c>
      <c r="Y4201" s="5">
        <v>15</v>
      </c>
      <c r="Z4201" s="5">
        <v>1</v>
      </c>
      <c r="AA4201" s="5">
        <v>0</v>
      </c>
      <c r="AB4201" s="5">
        <v>0</v>
      </c>
      <c r="AC4201" s="5">
        <v>0</v>
      </c>
      <c r="AD4201" s="5">
        <v>19</v>
      </c>
      <c r="AE4201" s="5">
        <v>15</v>
      </c>
      <c r="AF4201" s="5">
        <v>1</v>
      </c>
      <c r="AG4201" s="6">
        <v>6.666666666666667</v>
      </c>
      <c r="AH4201" s="6">
        <v>78.94736842105263</v>
      </c>
      <c r="AI4201" s="3"/>
      <c r="AJ4201" s="3"/>
    </row>
    <row r="4202" spans="1:36" x14ac:dyDescent="0.2">
      <c r="A4202" s="1" t="str">
        <f t="shared" si="65"/>
        <v>North West LeicestershireAll people</v>
      </c>
      <c r="B4202" s="3" t="s">
        <v>377</v>
      </c>
      <c r="C4202" s="3" t="s">
        <v>378</v>
      </c>
      <c r="D4202" s="3" t="s">
        <v>700</v>
      </c>
      <c r="E4202" s="5">
        <v>93468</v>
      </c>
      <c r="F4202" s="5">
        <v>3106</v>
      </c>
      <c r="G4202" s="5">
        <v>3106</v>
      </c>
      <c r="H4202" s="5">
        <v>3106</v>
      </c>
      <c r="I4202" s="5">
        <v>0</v>
      </c>
      <c r="J4202" s="5">
        <v>4780</v>
      </c>
      <c r="K4202" s="5">
        <v>0</v>
      </c>
      <c r="L4202" s="5">
        <v>1655</v>
      </c>
      <c r="M4202" s="5">
        <v>0</v>
      </c>
      <c r="N4202" s="5">
        <v>0</v>
      </c>
      <c r="O4202" s="6">
        <v>3.3230624384816192</v>
      </c>
      <c r="P4202" s="6">
        <v>3.3230624384816192</v>
      </c>
      <c r="Q4202" s="6">
        <v>3.3230624384816192</v>
      </c>
      <c r="R4202" s="6">
        <v>0</v>
      </c>
      <c r="S4202" s="6">
        <v>5.1140497282492401</v>
      </c>
      <c r="T4202" s="6">
        <v>0</v>
      </c>
      <c r="U4202" s="6">
        <v>1.7706594770402704</v>
      </c>
      <c r="V4202" s="6">
        <v>0</v>
      </c>
      <c r="W4202" s="6">
        <v>0</v>
      </c>
      <c r="X4202" s="5">
        <v>31149</v>
      </c>
      <c r="Y4202" s="5">
        <v>27816</v>
      </c>
      <c r="Z4202" s="5">
        <v>1144</v>
      </c>
      <c r="AA4202" s="5">
        <v>0</v>
      </c>
      <c r="AB4202" s="5">
        <v>0</v>
      </c>
      <c r="AC4202" s="5">
        <v>0</v>
      </c>
      <c r="AD4202" s="5">
        <v>31149</v>
      </c>
      <c r="AE4202" s="5">
        <v>27816</v>
      </c>
      <c r="AF4202" s="5">
        <v>1144</v>
      </c>
      <c r="AG4202" s="6">
        <v>4.1127408685648543</v>
      </c>
      <c r="AH4202" s="6">
        <v>89.299817008571708</v>
      </c>
      <c r="AI4202" s="3"/>
      <c r="AJ4202" s="3"/>
    </row>
    <row r="4203" spans="1:36" hidden="1" x14ac:dyDescent="0.2">
      <c r="A4203" s="1" t="str">
        <f t="shared" si="65"/>
        <v>North West LeicestershireWhite British</v>
      </c>
      <c r="B4203" s="3" t="s">
        <v>377</v>
      </c>
      <c r="C4203" s="3" t="s">
        <v>378</v>
      </c>
      <c r="D4203" s="3" t="s">
        <v>701</v>
      </c>
      <c r="E4203" s="5">
        <v>89116</v>
      </c>
      <c r="F4203" s="5">
        <v>2950</v>
      </c>
      <c r="G4203" s="5">
        <v>2950</v>
      </c>
      <c r="H4203" s="5">
        <v>2950</v>
      </c>
      <c r="I4203" s="5">
        <v>0</v>
      </c>
      <c r="J4203" s="5">
        <v>4453</v>
      </c>
      <c r="K4203" s="5">
        <v>0</v>
      </c>
      <c r="L4203" s="5">
        <v>1500</v>
      </c>
      <c r="M4203" s="5">
        <v>0</v>
      </c>
      <c r="N4203" s="5">
        <v>0</v>
      </c>
      <c r="O4203" s="6">
        <v>3.3102922034202611</v>
      </c>
      <c r="P4203" s="6">
        <v>3.3102922034202611</v>
      </c>
      <c r="Q4203" s="6">
        <v>3.3102922034202611</v>
      </c>
      <c r="R4203" s="6">
        <v>0</v>
      </c>
      <c r="S4203" s="6">
        <v>4.9968580277391261</v>
      </c>
      <c r="T4203" s="6">
        <v>0</v>
      </c>
      <c r="U4203" s="6">
        <v>1.6831994254679294</v>
      </c>
      <c r="V4203" s="6">
        <v>0</v>
      </c>
      <c r="W4203" s="6">
        <v>0</v>
      </c>
      <c r="X4203" s="5">
        <v>29215</v>
      </c>
      <c r="Y4203" s="5">
        <v>26110</v>
      </c>
      <c r="Z4203" s="5">
        <v>1073</v>
      </c>
      <c r="AA4203" s="5">
        <v>0</v>
      </c>
      <c r="AB4203" s="5">
        <v>0</v>
      </c>
      <c r="AC4203" s="5">
        <v>0</v>
      </c>
      <c r="AD4203" s="5">
        <v>29215</v>
      </c>
      <c r="AE4203" s="5">
        <v>26110</v>
      </c>
      <c r="AF4203" s="5">
        <v>1073</v>
      </c>
      <c r="AG4203" s="6">
        <v>4.1095365760245119</v>
      </c>
      <c r="AH4203" s="6">
        <v>89.371897997603966</v>
      </c>
      <c r="AI4203" s="3"/>
      <c r="AJ4203" s="3"/>
    </row>
    <row r="4204" spans="1:36" hidden="1" x14ac:dyDescent="0.2">
      <c r="A4204" s="1" t="str">
        <f t="shared" si="65"/>
        <v>North West LeicestershireMinorities - all other than White British</v>
      </c>
      <c r="B4204" s="3" t="s">
        <v>377</v>
      </c>
      <c r="C4204" s="3" t="s">
        <v>378</v>
      </c>
      <c r="D4204" s="3" t="s">
        <v>702</v>
      </c>
      <c r="E4204" s="5">
        <v>4352</v>
      </c>
      <c r="F4204" s="5">
        <v>156</v>
      </c>
      <c r="G4204" s="5">
        <v>156</v>
      </c>
      <c r="H4204" s="5">
        <v>156</v>
      </c>
      <c r="I4204" s="5">
        <v>0</v>
      </c>
      <c r="J4204" s="5">
        <v>327</v>
      </c>
      <c r="K4204" s="5">
        <v>0</v>
      </c>
      <c r="L4204" s="5">
        <v>155</v>
      </c>
      <c r="M4204" s="5">
        <v>0</v>
      </c>
      <c r="N4204" s="5">
        <v>0</v>
      </c>
      <c r="O4204" s="6">
        <v>3.5845588235294117</v>
      </c>
      <c r="P4204" s="6">
        <v>3.5845588235294117</v>
      </c>
      <c r="Q4204" s="6">
        <v>3.5845588235294117</v>
      </c>
      <c r="R4204" s="6">
        <v>0</v>
      </c>
      <c r="S4204" s="6">
        <v>7.5137867647058822</v>
      </c>
      <c r="T4204" s="6">
        <v>0</v>
      </c>
      <c r="U4204" s="6">
        <v>3.5615808823529411</v>
      </c>
      <c r="V4204" s="6">
        <v>0</v>
      </c>
      <c r="W4204" s="6">
        <v>0</v>
      </c>
      <c r="X4204" s="5">
        <v>1934</v>
      </c>
      <c r="Y4204" s="5">
        <v>1706</v>
      </c>
      <c r="Z4204" s="5">
        <v>71</v>
      </c>
      <c r="AA4204" s="5">
        <v>0</v>
      </c>
      <c r="AB4204" s="5">
        <v>0</v>
      </c>
      <c r="AC4204" s="5">
        <v>0</v>
      </c>
      <c r="AD4204" s="5">
        <v>1934</v>
      </c>
      <c r="AE4204" s="5">
        <v>1706</v>
      </c>
      <c r="AF4204" s="5">
        <v>71</v>
      </c>
      <c r="AG4204" s="6">
        <v>4.1617819460726846</v>
      </c>
      <c r="AH4204" s="6">
        <v>88.210961737331957</v>
      </c>
      <c r="AI4204" s="3"/>
      <c r="AJ4204" s="3"/>
    </row>
    <row r="4205" spans="1:36" hidden="1" x14ac:dyDescent="0.2">
      <c r="A4205" s="1" t="str">
        <f t="shared" si="65"/>
        <v>North West LeicestershireWhite Irish</v>
      </c>
      <c r="B4205" s="3" t="s">
        <v>377</v>
      </c>
      <c r="C4205" s="3" t="s">
        <v>378</v>
      </c>
      <c r="D4205" s="3" t="s">
        <v>703</v>
      </c>
      <c r="E4205" s="5">
        <v>406</v>
      </c>
      <c r="F4205" s="5">
        <v>8</v>
      </c>
      <c r="G4205" s="5">
        <v>8</v>
      </c>
      <c r="H4205" s="5">
        <v>8</v>
      </c>
      <c r="I4205" s="5">
        <v>0</v>
      </c>
      <c r="J4205" s="5">
        <v>19</v>
      </c>
      <c r="K4205" s="5">
        <v>0</v>
      </c>
      <c r="L4205" s="5">
        <v>5</v>
      </c>
      <c r="M4205" s="5">
        <v>0</v>
      </c>
      <c r="N4205" s="5">
        <v>0</v>
      </c>
      <c r="O4205" s="6">
        <v>1.9704433497536946</v>
      </c>
      <c r="P4205" s="6">
        <v>1.9704433497536946</v>
      </c>
      <c r="Q4205" s="6">
        <v>1.9704433497536946</v>
      </c>
      <c r="R4205" s="6">
        <v>0</v>
      </c>
      <c r="S4205" s="6">
        <v>4.6798029556650249</v>
      </c>
      <c r="T4205" s="6">
        <v>0</v>
      </c>
      <c r="U4205" s="6">
        <v>1.2315270935960592</v>
      </c>
      <c r="V4205" s="6">
        <v>0</v>
      </c>
      <c r="W4205" s="6">
        <v>0</v>
      </c>
      <c r="X4205" s="5">
        <v>132</v>
      </c>
      <c r="Y4205" s="5">
        <v>118</v>
      </c>
      <c r="Z4205" s="5">
        <v>0</v>
      </c>
      <c r="AA4205" s="5">
        <v>0</v>
      </c>
      <c r="AB4205" s="5">
        <v>0</v>
      </c>
      <c r="AC4205" s="5">
        <v>0</v>
      </c>
      <c r="AD4205" s="5">
        <v>132</v>
      </c>
      <c r="AE4205" s="5">
        <v>118</v>
      </c>
      <c r="AF4205" s="5">
        <v>0</v>
      </c>
      <c r="AG4205" s="6">
        <v>0</v>
      </c>
      <c r="AH4205" s="6">
        <v>89.393939393939391</v>
      </c>
      <c r="AI4205" s="3"/>
      <c r="AJ4205" s="3"/>
    </row>
    <row r="4206" spans="1:36" hidden="1" x14ac:dyDescent="0.2">
      <c r="A4206" s="1" t="str">
        <f t="shared" si="65"/>
        <v>North West LeicestershireWhite Gyspy or Irish Traveller</v>
      </c>
      <c r="B4206" s="3" t="s">
        <v>377</v>
      </c>
      <c r="C4206" s="3" t="s">
        <v>378</v>
      </c>
      <c r="D4206" s="3" t="s">
        <v>704</v>
      </c>
      <c r="E4206" s="5">
        <v>77</v>
      </c>
      <c r="F4206" s="5">
        <v>4</v>
      </c>
      <c r="G4206" s="5">
        <v>4</v>
      </c>
      <c r="H4206" s="5">
        <v>4</v>
      </c>
      <c r="I4206" s="5">
        <v>0</v>
      </c>
      <c r="J4206" s="5">
        <v>4</v>
      </c>
      <c r="K4206" s="5">
        <v>0</v>
      </c>
      <c r="L4206" s="5">
        <v>0</v>
      </c>
      <c r="M4206" s="5">
        <v>0</v>
      </c>
      <c r="N4206" s="5">
        <v>0</v>
      </c>
      <c r="O4206" s="6">
        <v>5.1948051948051948</v>
      </c>
      <c r="P4206" s="6">
        <v>5.1948051948051948</v>
      </c>
      <c r="Q4206" s="6">
        <v>5.1948051948051948</v>
      </c>
      <c r="R4206" s="6">
        <v>0</v>
      </c>
      <c r="S4206" s="6">
        <v>5.1948051948051948</v>
      </c>
      <c r="T4206" s="6">
        <v>0</v>
      </c>
      <c r="U4206" s="6">
        <v>0</v>
      </c>
      <c r="V4206" s="6">
        <v>0</v>
      </c>
      <c r="W4206" s="6">
        <v>0</v>
      </c>
      <c r="X4206" s="5">
        <v>27</v>
      </c>
      <c r="Y4206" s="5">
        <v>15</v>
      </c>
      <c r="Z4206" s="5">
        <v>1</v>
      </c>
      <c r="AA4206" s="5">
        <v>0</v>
      </c>
      <c r="AB4206" s="5">
        <v>0</v>
      </c>
      <c r="AC4206" s="5">
        <v>0</v>
      </c>
      <c r="AD4206" s="5">
        <v>27</v>
      </c>
      <c r="AE4206" s="5">
        <v>15</v>
      </c>
      <c r="AF4206" s="5">
        <v>1</v>
      </c>
      <c r="AG4206" s="6">
        <v>6.666666666666667</v>
      </c>
      <c r="AH4206" s="6">
        <v>55.555555555555557</v>
      </c>
      <c r="AI4206" s="3"/>
      <c r="AJ4206" s="3"/>
    </row>
    <row r="4207" spans="1:36" hidden="1" x14ac:dyDescent="0.2">
      <c r="A4207" s="1" t="str">
        <f t="shared" si="65"/>
        <v>North West LeicestershireWhite Other</v>
      </c>
      <c r="B4207" s="3" t="s">
        <v>377</v>
      </c>
      <c r="C4207" s="3" t="s">
        <v>378</v>
      </c>
      <c r="D4207" s="3" t="s">
        <v>705</v>
      </c>
      <c r="E4207" s="5">
        <v>1588</v>
      </c>
      <c r="F4207" s="5">
        <v>60</v>
      </c>
      <c r="G4207" s="5">
        <v>60</v>
      </c>
      <c r="H4207" s="5">
        <v>60</v>
      </c>
      <c r="I4207" s="5">
        <v>0</v>
      </c>
      <c r="J4207" s="5">
        <v>173</v>
      </c>
      <c r="K4207" s="5">
        <v>0</v>
      </c>
      <c r="L4207" s="5">
        <v>67</v>
      </c>
      <c r="M4207" s="5">
        <v>0</v>
      </c>
      <c r="N4207" s="5">
        <v>0</v>
      </c>
      <c r="O4207" s="6">
        <v>3.7783375314861463</v>
      </c>
      <c r="P4207" s="6">
        <v>3.7783375314861463</v>
      </c>
      <c r="Q4207" s="6">
        <v>3.7783375314861463</v>
      </c>
      <c r="R4207" s="6">
        <v>0</v>
      </c>
      <c r="S4207" s="6">
        <v>10.894206549118389</v>
      </c>
      <c r="T4207" s="6">
        <v>0</v>
      </c>
      <c r="U4207" s="6">
        <v>4.2191435768261965</v>
      </c>
      <c r="V4207" s="6">
        <v>0</v>
      </c>
      <c r="W4207" s="6">
        <v>0</v>
      </c>
      <c r="X4207" s="5">
        <v>853</v>
      </c>
      <c r="Y4207" s="5">
        <v>780</v>
      </c>
      <c r="Z4207" s="5">
        <v>32</v>
      </c>
      <c r="AA4207" s="5">
        <v>0</v>
      </c>
      <c r="AB4207" s="5">
        <v>0</v>
      </c>
      <c r="AC4207" s="5">
        <v>0</v>
      </c>
      <c r="AD4207" s="5">
        <v>853</v>
      </c>
      <c r="AE4207" s="5">
        <v>780</v>
      </c>
      <c r="AF4207" s="5">
        <v>32</v>
      </c>
      <c r="AG4207" s="6">
        <v>4.1025641025641022</v>
      </c>
      <c r="AH4207" s="6">
        <v>91.441969519343488</v>
      </c>
      <c r="AI4207" s="3"/>
      <c r="AJ4207" s="3"/>
    </row>
    <row r="4208" spans="1:36" hidden="1" x14ac:dyDescent="0.2">
      <c r="A4208" s="1" t="str">
        <f t="shared" si="65"/>
        <v>North West LeicestershireMixed White and Black Caribbean</v>
      </c>
      <c r="B4208" s="3" t="s">
        <v>377</v>
      </c>
      <c r="C4208" s="3" t="s">
        <v>378</v>
      </c>
      <c r="D4208" s="3" t="s">
        <v>706</v>
      </c>
      <c r="E4208" s="5">
        <v>358</v>
      </c>
      <c r="F4208" s="5">
        <v>20</v>
      </c>
      <c r="G4208" s="5">
        <v>20</v>
      </c>
      <c r="H4208" s="5">
        <v>20</v>
      </c>
      <c r="I4208" s="5">
        <v>0</v>
      </c>
      <c r="J4208" s="5">
        <v>35</v>
      </c>
      <c r="K4208" s="5">
        <v>0</v>
      </c>
      <c r="L4208" s="5">
        <v>4</v>
      </c>
      <c r="M4208" s="5">
        <v>0</v>
      </c>
      <c r="N4208" s="5">
        <v>0</v>
      </c>
      <c r="O4208" s="6">
        <v>5.5865921787709496</v>
      </c>
      <c r="P4208" s="6">
        <v>5.5865921787709496</v>
      </c>
      <c r="Q4208" s="6">
        <v>5.5865921787709496</v>
      </c>
      <c r="R4208" s="6">
        <v>0</v>
      </c>
      <c r="S4208" s="6">
        <v>9.7765363128491618</v>
      </c>
      <c r="T4208" s="6">
        <v>0</v>
      </c>
      <c r="U4208" s="6">
        <v>1.1173184357541899</v>
      </c>
      <c r="V4208" s="6">
        <v>0</v>
      </c>
      <c r="W4208" s="6">
        <v>0</v>
      </c>
      <c r="X4208" s="5">
        <v>91</v>
      </c>
      <c r="Y4208" s="5">
        <v>73</v>
      </c>
      <c r="Z4208" s="5">
        <v>1</v>
      </c>
      <c r="AA4208" s="5">
        <v>0</v>
      </c>
      <c r="AB4208" s="5">
        <v>0</v>
      </c>
      <c r="AC4208" s="5">
        <v>0</v>
      </c>
      <c r="AD4208" s="5">
        <v>91</v>
      </c>
      <c r="AE4208" s="5">
        <v>73</v>
      </c>
      <c r="AF4208" s="5">
        <v>1</v>
      </c>
      <c r="AG4208" s="6">
        <v>1.3698630136986301</v>
      </c>
      <c r="AH4208" s="6">
        <v>80.219780219780219</v>
      </c>
      <c r="AI4208" s="3"/>
      <c r="AJ4208" s="3"/>
    </row>
    <row r="4209" spans="1:36" hidden="1" x14ac:dyDescent="0.2">
      <c r="A4209" s="1" t="str">
        <f t="shared" si="65"/>
        <v>North West LeicestershireMixed White and Black African</v>
      </c>
      <c r="B4209" s="3" t="s">
        <v>377</v>
      </c>
      <c r="C4209" s="3" t="s">
        <v>378</v>
      </c>
      <c r="D4209" s="3" t="s">
        <v>707</v>
      </c>
      <c r="E4209" s="5">
        <v>59</v>
      </c>
      <c r="F4209" s="5">
        <v>0</v>
      </c>
      <c r="G4209" s="5">
        <v>0</v>
      </c>
      <c r="H4209" s="5">
        <v>0</v>
      </c>
      <c r="I4209" s="5">
        <v>0</v>
      </c>
      <c r="J4209" s="5">
        <v>1</v>
      </c>
      <c r="K4209" s="5">
        <v>0</v>
      </c>
      <c r="L4209" s="5">
        <v>5</v>
      </c>
      <c r="M4209" s="5">
        <v>0</v>
      </c>
      <c r="N4209" s="5">
        <v>0</v>
      </c>
      <c r="O4209" s="6">
        <v>0</v>
      </c>
      <c r="P4209" s="6">
        <v>0</v>
      </c>
      <c r="Q4209" s="6">
        <v>0</v>
      </c>
      <c r="R4209" s="6">
        <v>0</v>
      </c>
      <c r="S4209" s="6">
        <v>1.6949152542372881</v>
      </c>
      <c r="T4209" s="6">
        <v>0</v>
      </c>
      <c r="U4209" s="6">
        <v>8.4745762711864412</v>
      </c>
      <c r="V4209" s="6">
        <v>0</v>
      </c>
      <c r="W4209" s="6">
        <v>0</v>
      </c>
      <c r="X4209" s="5">
        <v>12</v>
      </c>
      <c r="Y4209" s="5">
        <v>12</v>
      </c>
      <c r="Z4209" s="5">
        <v>0</v>
      </c>
      <c r="AA4209" s="5">
        <v>0</v>
      </c>
      <c r="AB4209" s="5">
        <v>0</v>
      </c>
      <c r="AC4209" s="5">
        <v>0</v>
      </c>
      <c r="AD4209" s="5">
        <v>12</v>
      </c>
      <c r="AE4209" s="5">
        <v>12</v>
      </c>
      <c r="AF4209" s="5">
        <v>0</v>
      </c>
      <c r="AG4209" s="6">
        <v>0</v>
      </c>
      <c r="AH4209" s="6">
        <v>100</v>
      </c>
      <c r="AI4209" s="3"/>
      <c r="AJ4209" s="3"/>
    </row>
    <row r="4210" spans="1:36" hidden="1" x14ac:dyDescent="0.2">
      <c r="A4210" s="1" t="str">
        <f t="shared" si="65"/>
        <v>North West LeicestershireMixed White and Asian</v>
      </c>
      <c r="B4210" s="3" t="s">
        <v>377</v>
      </c>
      <c r="C4210" s="3" t="s">
        <v>378</v>
      </c>
      <c r="D4210" s="3" t="s">
        <v>708</v>
      </c>
      <c r="E4210" s="5">
        <v>322</v>
      </c>
      <c r="F4210" s="5">
        <v>7</v>
      </c>
      <c r="G4210" s="5">
        <v>7</v>
      </c>
      <c r="H4210" s="5">
        <v>7</v>
      </c>
      <c r="I4210" s="5">
        <v>0</v>
      </c>
      <c r="J4210" s="5">
        <v>10</v>
      </c>
      <c r="K4210" s="5">
        <v>0</v>
      </c>
      <c r="L4210" s="5">
        <v>11</v>
      </c>
      <c r="M4210" s="5">
        <v>0</v>
      </c>
      <c r="N4210" s="5">
        <v>0</v>
      </c>
      <c r="O4210" s="6">
        <v>2.1739130434782608</v>
      </c>
      <c r="P4210" s="6">
        <v>2.1739130434782608</v>
      </c>
      <c r="Q4210" s="6">
        <v>2.1739130434782608</v>
      </c>
      <c r="R4210" s="6">
        <v>0</v>
      </c>
      <c r="S4210" s="6">
        <v>3.1055900621118013</v>
      </c>
      <c r="T4210" s="6">
        <v>0</v>
      </c>
      <c r="U4210" s="6">
        <v>3.4161490683229814</v>
      </c>
      <c r="V4210" s="6">
        <v>0</v>
      </c>
      <c r="W4210" s="6">
        <v>0</v>
      </c>
      <c r="X4210" s="5">
        <v>75</v>
      </c>
      <c r="Y4210" s="5">
        <v>67</v>
      </c>
      <c r="Z4210" s="5">
        <v>4</v>
      </c>
      <c r="AA4210" s="5">
        <v>0</v>
      </c>
      <c r="AB4210" s="5">
        <v>0</v>
      </c>
      <c r="AC4210" s="5">
        <v>0</v>
      </c>
      <c r="AD4210" s="5">
        <v>75</v>
      </c>
      <c r="AE4210" s="5">
        <v>67</v>
      </c>
      <c r="AF4210" s="5">
        <v>4</v>
      </c>
      <c r="AG4210" s="6">
        <v>5.9701492537313436</v>
      </c>
      <c r="AH4210" s="6">
        <v>89.333333333333329</v>
      </c>
      <c r="AI4210" s="3"/>
      <c r="AJ4210" s="3"/>
    </row>
    <row r="4211" spans="1:36" hidden="1" x14ac:dyDescent="0.2">
      <c r="A4211" s="1" t="str">
        <f t="shared" si="65"/>
        <v>North West LeicestershireMixed Other</v>
      </c>
      <c r="B4211" s="3" t="s">
        <v>377</v>
      </c>
      <c r="C4211" s="3" t="s">
        <v>378</v>
      </c>
      <c r="D4211" s="3" t="s">
        <v>709</v>
      </c>
      <c r="E4211" s="5">
        <v>142</v>
      </c>
      <c r="F4211" s="5">
        <v>3</v>
      </c>
      <c r="G4211" s="5">
        <v>3</v>
      </c>
      <c r="H4211" s="5">
        <v>3</v>
      </c>
      <c r="I4211" s="5">
        <v>0</v>
      </c>
      <c r="J4211" s="5">
        <v>11</v>
      </c>
      <c r="K4211" s="5">
        <v>0</v>
      </c>
      <c r="L4211" s="5">
        <v>6</v>
      </c>
      <c r="M4211" s="5">
        <v>0</v>
      </c>
      <c r="N4211" s="5">
        <v>0</v>
      </c>
      <c r="O4211" s="6">
        <v>2.112676056338028</v>
      </c>
      <c r="P4211" s="6">
        <v>2.112676056338028</v>
      </c>
      <c r="Q4211" s="6">
        <v>2.112676056338028</v>
      </c>
      <c r="R4211" s="6">
        <v>0</v>
      </c>
      <c r="S4211" s="6">
        <v>7.746478873239437</v>
      </c>
      <c r="T4211" s="6">
        <v>0</v>
      </c>
      <c r="U4211" s="6">
        <v>4.225352112676056</v>
      </c>
      <c r="V4211" s="6">
        <v>0</v>
      </c>
      <c r="W4211" s="6">
        <v>0</v>
      </c>
      <c r="X4211" s="5">
        <v>37</v>
      </c>
      <c r="Y4211" s="5">
        <v>32</v>
      </c>
      <c r="Z4211" s="5">
        <v>5</v>
      </c>
      <c r="AA4211" s="5">
        <v>0</v>
      </c>
      <c r="AB4211" s="5">
        <v>0</v>
      </c>
      <c r="AC4211" s="5">
        <v>0</v>
      </c>
      <c r="AD4211" s="5">
        <v>37</v>
      </c>
      <c r="AE4211" s="5">
        <v>32</v>
      </c>
      <c r="AF4211" s="5">
        <v>5</v>
      </c>
      <c r="AG4211" s="6">
        <v>15.625</v>
      </c>
      <c r="AH4211" s="6">
        <v>86.486486486486484</v>
      </c>
      <c r="AI4211" s="3"/>
      <c r="AJ4211" s="3"/>
    </row>
    <row r="4212" spans="1:36" hidden="1" x14ac:dyDescent="0.2">
      <c r="A4212" s="1" t="str">
        <f t="shared" si="65"/>
        <v>North West LeicestershireIndian</v>
      </c>
      <c r="B4212" s="3" t="s">
        <v>377</v>
      </c>
      <c r="C4212" s="3" t="s">
        <v>378</v>
      </c>
      <c r="D4212" s="3" t="s">
        <v>710</v>
      </c>
      <c r="E4212" s="5">
        <v>520</v>
      </c>
      <c r="F4212" s="5">
        <v>20</v>
      </c>
      <c r="G4212" s="5">
        <v>20</v>
      </c>
      <c r="H4212" s="5">
        <v>20</v>
      </c>
      <c r="I4212" s="5">
        <v>0</v>
      </c>
      <c r="J4212" s="5">
        <v>27</v>
      </c>
      <c r="K4212" s="5">
        <v>0</v>
      </c>
      <c r="L4212" s="5">
        <v>15</v>
      </c>
      <c r="M4212" s="5">
        <v>0</v>
      </c>
      <c r="N4212" s="5">
        <v>0</v>
      </c>
      <c r="O4212" s="6">
        <v>3.8461538461538463</v>
      </c>
      <c r="P4212" s="6">
        <v>3.8461538461538463</v>
      </c>
      <c r="Q4212" s="6">
        <v>3.8461538461538463</v>
      </c>
      <c r="R4212" s="6">
        <v>0</v>
      </c>
      <c r="S4212" s="6">
        <v>5.1923076923076925</v>
      </c>
      <c r="T4212" s="6">
        <v>0</v>
      </c>
      <c r="U4212" s="6">
        <v>2.8846153846153846</v>
      </c>
      <c r="V4212" s="6">
        <v>0</v>
      </c>
      <c r="W4212" s="6">
        <v>0</v>
      </c>
      <c r="X4212" s="5">
        <v>254</v>
      </c>
      <c r="Y4212" s="5">
        <v>223</v>
      </c>
      <c r="Z4212" s="5">
        <v>5</v>
      </c>
      <c r="AA4212" s="5">
        <v>0</v>
      </c>
      <c r="AB4212" s="5">
        <v>0</v>
      </c>
      <c r="AC4212" s="5">
        <v>0</v>
      </c>
      <c r="AD4212" s="5">
        <v>254</v>
      </c>
      <c r="AE4212" s="5">
        <v>223</v>
      </c>
      <c r="AF4212" s="5">
        <v>5</v>
      </c>
      <c r="AG4212" s="6">
        <v>2.2421524663677128</v>
      </c>
      <c r="AH4212" s="6">
        <v>87.795275590551185</v>
      </c>
      <c r="AI4212" s="3"/>
      <c r="AJ4212" s="3"/>
    </row>
    <row r="4213" spans="1:36" hidden="1" x14ac:dyDescent="0.2">
      <c r="A4213" s="1" t="str">
        <f t="shared" si="65"/>
        <v>North West LeicestershirePakistani</v>
      </c>
      <c r="B4213" s="3" t="s">
        <v>377</v>
      </c>
      <c r="C4213" s="3" t="s">
        <v>378</v>
      </c>
      <c r="D4213" s="3" t="s">
        <v>711</v>
      </c>
      <c r="E4213" s="5">
        <v>16</v>
      </c>
      <c r="F4213" s="5">
        <v>2</v>
      </c>
      <c r="G4213" s="5">
        <v>2</v>
      </c>
      <c r="H4213" s="5">
        <v>2</v>
      </c>
      <c r="I4213" s="5">
        <v>0</v>
      </c>
      <c r="J4213" s="5">
        <v>2</v>
      </c>
      <c r="K4213" s="5">
        <v>0</v>
      </c>
      <c r="L4213" s="5">
        <v>0</v>
      </c>
      <c r="M4213" s="5">
        <v>0</v>
      </c>
      <c r="N4213" s="5">
        <v>0</v>
      </c>
      <c r="O4213" s="6">
        <v>12.5</v>
      </c>
      <c r="P4213" s="6">
        <v>12.5</v>
      </c>
      <c r="Q4213" s="6">
        <v>12.5</v>
      </c>
      <c r="R4213" s="6">
        <v>0</v>
      </c>
      <c r="S4213" s="6">
        <v>12.5</v>
      </c>
      <c r="T4213" s="6">
        <v>0</v>
      </c>
      <c r="U4213" s="6">
        <v>0</v>
      </c>
      <c r="V4213" s="6">
        <v>0</v>
      </c>
      <c r="W4213" s="6">
        <v>0</v>
      </c>
      <c r="X4213" s="5">
        <v>7</v>
      </c>
      <c r="Y4213" s="5">
        <v>6</v>
      </c>
      <c r="Z4213" s="5">
        <v>0</v>
      </c>
      <c r="AA4213" s="5">
        <v>0</v>
      </c>
      <c r="AB4213" s="5">
        <v>0</v>
      </c>
      <c r="AC4213" s="5">
        <v>0</v>
      </c>
      <c r="AD4213" s="5">
        <v>7</v>
      </c>
      <c r="AE4213" s="5">
        <v>6</v>
      </c>
      <c r="AF4213" s="5">
        <v>0</v>
      </c>
      <c r="AG4213" s="6">
        <v>0</v>
      </c>
      <c r="AH4213" s="6">
        <v>85.714285714285708</v>
      </c>
      <c r="AI4213" s="3"/>
      <c r="AJ4213" s="3"/>
    </row>
    <row r="4214" spans="1:36" hidden="1" x14ac:dyDescent="0.2">
      <c r="A4214" s="1" t="str">
        <f t="shared" si="65"/>
        <v>North West LeicestershireBangladeshi</v>
      </c>
      <c r="B4214" s="3" t="s">
        <v>377</v>
      </c>
      <c r="C4214" s="3" t="s">
        <v>378</v>
      </c>
      <c r="D4214" s="3" t="s">
        <v>712</v>
      </c>
      <c r="E4214" s="5">
        <v>20</v>
      </c>
      <c r="F4214" s="5">
        <v>1</v>
      </c>
      <c r="G4214" s="5">
        <v>1</v>
      </c>
      <c r="H4214" s="5">
        <v>1</v>
      </c>
      <c r="I4214" s="5">
        <v>0</v>
      </c>
      <c r="J4214" s="5">
        <v>1</v>
      </c>
      <c r="K4214" s="5">
        <v>0</v>
      </c>
      <c r="L4214" s="5">
        <v>0</v>
      </c>
      <c r="M4214" s="5">
        <v>0</v>
      </c>
      <c r="N4214" s="5">
        <v>0</v>
      </c>
      <c r="O4214" s="6">
        <v>5</v>
      </c>
      <c r="P4214" s="6">
        <v>5</v>
      </c>
      <c r="Q4214" s="6">
        <v>5</v>
      </c>
      <c r="R4214" s="6">
        <v>0</v>
      </c>
      <c r="S4214" s="6">
        <v>5</v>
      </c>
      <c r="T4214" s="6">
        <v>0</v>
      </c>
      <c r="U4214" s="6">
        <v>0</v>
      </c>
      <c r="V4214" s="6">
        <v>0</v>
      </c>
      <c r="W4214" s="6">
        <v>0</v>
      </c>
      <c r="X4214" s="5">
        <v>13</v>
      </c>
      <c r="Y4214" s="5">
        <v>12</v>
      </c>
      <c r="Z4214" s="5">
        <v>1</v>
      </c>
      <c r="AA4214" s="5">
        <v>0</v>
      </c>
      <c r="AB4214" s="5">
        <v>0</v>
      </c>
      <c r="AC4214" s="5">
        <v>0</v>
      </c>
      <c r="AD4214" s="5">
        <v>13</v>
      </c>
      <c r="AE4214" s="5">
        <v>12</v>
      </c>
      <c r="AF4214" s="5">
        <v>1</v>
      </c>
      <c r="AG4214" s="6">
        <v>8.3333333333333339</v>
      </c>
      <c r="AH4214" s="6">
        <v>92.307692307692307</v>
      </c>
      <c r="AI4214" s="3"/>
      <c r="AJ4214" s="3"/>
    </row>
    <row r="4215" spans="1:36" hidden="1" x14ac:dyDescent="0.2">
      <c r="A4215" s="1" t="str">
        <f t="shared" si="65"/>
        <v>North West LeicestershireChinese</v>
      </c>
      <c r="B4215" s="3" t="s">
        <v>377</v>
      </c>
      <c r="C4215" s="3" t="s">
        <v>378</v>
      </c>
      <c r="D4215" s="3" t="s">
        <v>713</v>
      </c>
      <c r="E4215" s="5">
        <v>198</v>
      </c>
      <c r="F4215" s="5">
        <v>0</v>
      </c>
      <c r="G4215" s="5">
        <v>0</v>
      </c>
      <c r="H4215" s="5">
        <v>0</v>
      </c>
      <c r="I4215" s="5">
        <v>0</v>
      </c>
      <c r="J4215" s="5">
        <v>3</v>
      </c>
      <c r="K4215" s="5">
        <v>0</v>
      </c>
      <c r="L4215" s="5">
        <v>4</v>
      </c>
      <c r="M4215" s="5">
        <v>0</v>
      </c>
      <c r="N4215" s="5">
        <v>0</v>
      </c>
      <c r="O4215" s="6">
        <v>0</v>
      </c>
      <c r="P4215" s="6">
        <v>0</v>
      </c>
      <c r="Q4215" s="6">
        <v>0</v>
      </c>
      <c r="R4215" s="6">
        <v>0</v>
      </c>
      <c r="S4215" s="6">
        <v>1.5151515151515151</v>
      </c>
      <c r="T4215" s="6">
        <v>0</v>
      </c>
      <c r="U4215" s="6">
        <v>2.0202020202020203</v>
      </c>
      <c r="V4215" s="6">
        <v>0</v>
      </c>
      <c r="W4215" s="6">
        <v>0</v>
      </c>
      <c r="X4215" s="5">
        <v>87</v>
      </c>
      <c r="Y4215" s="5">
        <v>73</v>
      </c>
      <c r="Z4215" s="5">
        <v>3</v>
      </c>
      <c r="AA4215" s="5">
        <v>0</v>
      </c>
      <c r="AB4215" s="5">
        <v>0</v>
      </c>
      <c r="AC4215" s="5">
        <v>0</v>
      </c>
      <c r="AD4215" s="5">
        <v>87</v>
      </c>
      <c r="AE4215" s="5">
        <v>73</v>
      </c>
      <c r="AF4215" s="5">
        <v>3</v>
      </c>
      <c r="AG4215" s="6">
        <v>4.1095890410958908</v>
      </c>
      <c r="AH4215" s="6">
        <v>83.908045977011497</v>
      </c>
      <c r="AI4215" s="3"/>
      <c r="AJ4215" s="3"/>
    </row>
    <row r="4216" spans="1:36" hidden="1" x14ac:dyDescent="0.2">
      <c r="A4216" s="1" t="str">
        <f t="shared" si="65"/>
        <v>North West LeicestershireAsian Other</v>
      </c>
      <c r="B4216" s="3" t="s">
        <v>377</v>
      </c>
      <c r="C4216" s="3" t="s">
        <v>378</v>
      </c>
      <c r="D4216" s="3" t="s">
        <v>714</v>
      </c>
      <c r="E4216" s="5">
        <v>320</v>
      </c>
      <c r="F4216" s="5">
        <v>5</v>
      </c>
      <c r="G4216" s="5">
        <v>5</v>
      </c>
      <c r="H4216" s="5">
        <v>5</v>
      </c>
      <c r="I4216" s="5">
        <v>0</v>
      </c>
      <c r="J4216" s="5">
        <v>8</v>
      </c>
      <c r="K4216" s="5">
        <v>0</v>
      </c>
      <c r="L4216" s="5">
        <v>24</v>
      </c>
      <c r="M4216" s="5">
        <v>0</v>
      </c>
      <c r="N4216" s="5">
        <v>0</v>
      </c>
      <c r="O4216" s="6">
        <v>1.5625</v>
      </c>
      <c r="P4216" s="6">
        <v>1.5625</v>
      </c>
      <c r="Q4216" s="6">
        <v>1.5625</v>
      </c>
      <c r="R4216" s="6">
        <v>0</v>
      </c>
      <c r="S4216" s="6">
        <v>2.5</v>
      </c>
      <c r="T4216" s="6">
        <v>0</v>
      </c>
      <c r="U4216" s="6">
        <v>7.5</v>
      </c>
      <c r="V4216" s="6">
        <v>0</v>
      </c>
      <c r="W4216" s="6">
        <v>0</v>
      </c>
      <c r="X4216" s="5">
        <v>180</v>
      </c>
      <c r="Y4216" s="5">
        <v>159</v>
      </c>
      <c r="Z4216" s="5">
        <v>7</v>
      </c>
      <c r="AA4216" s="5">
        <v>0</v>
      </c>
      <c r="AB4216" s="5">
        <v>0</v>
      </c>
      <c r="AC4216" s="5">
        <v>0</v>
      </c>
      <c r="AD4216" s="5">
        <v>180</v>
      </c>
      <c r="AE4216" s="5">
        <v>159</v>
      </c>
      <c r="AF4216" s="5">
        <v>7</v>
      </c>
      <c r="AG4216" s="6">
        <v>4.4025157232704402</v>
      </c>
      <c r="AH4216" s="6">
        <v>88.333333333333329</v>
      </c>
      <c r="AI4216" s="3"/>
      <c r="AJ4216" s="3"/>
    </row>
    <row r="4217" spans="1:36" hidden="1" x14ac:dyDescent="0.2">
      <c r="A4217" s="1" t="str">
        <f t="shared" si="65"/>
        <v>North West LeicestershireBlack African</v>
      </c>
      <c r="B4217" s="3" t="s">
        <v>377</v>
      </c>
      <c r="C4217" s="3" t="s">
        <v>378</v>
      </c>
      <c r="D4217" s="3" t="s">
        <v>715</v>
      </c>
      <c r="E4217" s="5">
        <v>91</v>
      </c>
      <c r="F4217" s="5">
        <v>15</v>
      </c>
      <c r="G4217" s="5">
        <v>15</v>
      </c>
      <c r="H4217" s="5">
        <v>15</v>
      </c>
      <c r="I4217" s="5">
        <v>0</v>
      </c>
      <c r="J4217" s="5">
        <v>21</v>
      </c>
      <c r="K4217" s="5">
        <v>0</v>
      </c>
      <c r="L4217" s="5">
        <v>12</v>
      </c>
      <c r="M4217" s="5">
        <v>0</v>
      </c>
      <c r="N4217" s="5">
        <v>0</v>
      </c>
      <c r="O4217" s="6">
        <v>16.483516483516482</v>
      </c>
      <c r="P4217" s="6">
        <v>16.483516483516482</v>
      </c>
      <c r="Q4217" s="6">
        <v>16.483516483516482</v>
      </c>
      <c r="R4217" s="6">
        <v>0</v>
      </c>
      <c r="S4217" s="6">
        <v>23.076923076923077</v>
      </c>
      <c r="T4217" s="6">
        <v>0</v>
      </c>
      <c r="U4217" s="6">
        <v>13.186813186813186</v>
      </c>
      <c r="V4217" s="6">
        <v>0</v>
      </c>
      <c r="W4217" s="6">
        <v>0</v>
      </c>
      <c r="X4217" s="5">
        <v>41</v>
      </c>
      <c r="Y4217" s="5">
        <v>31</v>
      </c>
      <c r="Z4217" s="5">
        <v>3</v>
      </c>
      <c r="AA4217" s="5">
        <v>0</v>
      </c>
      <c r="AB4217" s="5">
        <v>0</v>
      </c>
      <c r="AC4217" s="5">
        <v>0</v>
      </c>
      <c r="AD4217" s="5">
        <v>41</v>
      </c>
      <c r="AE4217" s="5">
        <v>31</v>
      </c>
      <c r="AF4217" s="5">
        <v>3</v>
      </c>
      <c r="AG4217" s="6">
        <v>9.67741935483871</v>
      </c>
      <c r="AH4217" s="6">
        <v>75.609756097560975</v>
      </c>
      <c r="AI4217" s="3"/>
      <c r="AJ4217" s="3"/>
    </row>
    <row r="4218" spans="1:36" hidden="1" x14ac:dyDescent="0.2">
      <c r="A4218" s="1" t="str">
        <f t="shared" si="65"/>
        <v>North West LeicestershireBlack Caribbean</v>
      </c>
      <c r="B4218" s="3" t="s">
        <v>377</v>
      </c>
      <c r="C4218" s="3" t="s">
        <v>378</v>
      </c>
      <c r="D4218" s="3" t="s">
        <v>716</v>
      </c>
      <c r="E4218" s="5">
        <v>78</v>
      </c>
      <c r="F4218" s="5">
        <v>7</v>
      </c>
      <c r="G4218" s="5">
        <v>7</v>
      </c>
      <c r="H4218" s="5">
        <v>7</v>
      </c>
      <c r="I4218" s="5">
        <v>0</v>
      </c>
      <c r="J4218" s="5">
        <v>8</v>
      </c>
      <c r="K4218" s="5">
        <v>0</v>
      </c>
      <c r="L4218" s="5">
        <v>1</v>
      </c>
      <c r="M4218" s="5">
        <v>0</v>
      </c>
      <c r="N4218" s="5">
        <v>0</v>
      </c>
      <c r="O4218" s="6">
        <v>8.9743589743589745</v>
      </c>
      <c r="P4218" s="6">
        <v>8.9743589743589745</v>
      </c>
      <c r="Q4218" s="6">
        <v>8.9743589743589745</v>
      </c>
      <c r="R4218" s="6">
        <v>0</v>
      </c>
      <c r="S4218" s="6">
        <v>10.256410256410257</v>
      </c>
      <c r="T4218" s="6">
        <v>0</v>
      </c>
      <c r="U4218" s="6">
        <v>1.2820512820512822</v>
      </c>
      <c r="V4218" s="6">
        <v>0</v>
      </c>
      <c r="W4218" s="6">
        <v>0</v>
      </c>
      <c r="X4218" s="5">
        <v>51</v>
      </c>
      <c r="Y4218" s="5">
        <v>45</v>
      </c>
      <c r="Z4218" s="5">
        <v>4</v>
      </c>
      <c r="AA4218" s="5">
        <v>0</v>
      </c>
      <c r="AB4218" s="5">
        <v>0</v>
      </c>
      <c r="AC4218" s="5">
        <v>0</v>
      </c>
      <c r="AD4218" s="5">
        <v>51</v>
      </c>
      <c r="AE4218" s="5">
        <v>45</v>
      </c>
      <c r="AF4218" s="5">
        <v>4</v>
      </c>
      <c r="AG4218" s="6">
        <v>8.8888888888888893</v>
      </c>
      <c r="AH4218" s="6">
        <v>88.235294117647058</v>
      </c>
      <c r="AI4218" s="3"/>
      <c r="AJ4218" s="3"/>
    </row>
    <row r="4219" spans="1:36" hidden="1" x14ac:dyDescent="0.2">
      <c r="A4219" s="1" t="str">
        <f t="shared" si="65"/>
        <v>North West LeicestershireBlack Other</v>
      </c>
      <c r="B4219" s="3" t="s">
        <v>377</v>
      </c>
      <c r="C4219" s="3" t="s">
        <v>378</v>
      </c>
      <c r="D4219" s="3" t="s">
        <v>717</v>
      </c>
      <c r="E4219" s="5">
        <v>36</v>
      </c>
      <c r="F4219" s="5">
        <v>0</v>
      </c>
      <c r="G4219" s="5">
        <v>0</v>
      </c>
      <c r="H4219" s="5">
        <v>0</v>
      </c>
      <c r="I4219" s="5">
        <v>0</v>
      </c>
      <c r="J4219" s="5">
        <v>0</v>
      </c>
      <c r="K4219" s="5">
        <v>0</v>
      </c>
      <c r="L4219" s="5">
        <v>1</v>
      </c>
      <c r="M4219" s="5">
        <v>0</v>
      </c>
      <c r="N4219" s="5">
        <v>0</v>
      </c>
      <c r="O4219" s="6">
        <v>0</v>
      </c>
      <c r="P4219" s="6">
        <v>0</v>
      </c>
      <c r="Q4219" s="6">
        <v>0</v>
      </c>
      <c r="R4219" s="6">
        <v>0</v>
      </c>
      <c r="S4219" s="6">
        <v>0</v>
      </c>
      <c r="T4219" s="6">
        <v>0</v>
      </c>
      <c r="U4219" s="6">
        <v>2.7777777777777777</v>
      </c>
      <c r="V4219" s="6">
        <v>0</v>
      </c>
      <c r="W4219" s="6">
        <v>0</v>
      </c>
      <c r="X4219" s="5">
        <v>13</v>
      </c>
      <c r="Y4219" s="5">
        <v>12</v>
      </c>
      <c r="Z4219" s="5">
        <v>1</v>
      </c>
      <c r="AA4219" s="5">
        <v>0</v>
      </c>
      <c r="AB4219" s="5">
        <v>0</v>
      </c>
      <c r="AC4219" s="5">
        <v>0</v>
      </c>
      <c r="AD4219" s="5">
        <v>13</v>
      </c>
      <c r="AE4219" s="5">
        <v>12</v>
      </c>
      <c r="AF4219" s="5">
        <v>1</v>
      </c>
      <c r="AG4219" s="6">
        <v>8.3333333333333339</v>
      </c>
      <c r="AH4219" s="6">
        <v>92.307692307692307</v>
      </c>
      <c r="AI4219" s="3"/>
      <c r="AJ4219" s="3"/>
    </row>
    <row r="4220" spans="1:36" hidden="1" x14ac:dyDescent="0.2">
      <c r="A4220" s="1" t="str">
        <f t="shared" si="65"/>
        <v>North West LeicestershireArab</v>
      </c>
      <c r="B4220" s="3" t="s">
        <v>377</v>
      </c>
      <c r="C4220" s="3" t="s">
        <v>378</v>
      </c>
      <c r="D4220" s="3" t="s">
        <v>699</v>
      </c>
      <c r="E4220" s="5">
        <v>25</v>
      </c>
      <c r="F4220" s="5">
        <v>0</v>
      </c>
      <c r="G4220" s="5">
        <v>0</v>
      </c>
      <c r="H4220" s="5">
        <v>0</v>
      </c>
      <c r="I4220" s="5">
        <v>0</v>
      </c>
      <c r="J4220" s="5">
        <v>0</v>
      </c>
      <c r="K4220" s="5">
        <v>0</v>
      </c>
      <c r="L4220" s="5">
        <v>0</v>
      </c>
      <c r="M4220" s="5">
        <v>0</v>
      </c>
      <c r="N4220" s="5">
        <v>0</v>
      </c>
      <c r="O4220" s="6">
        <v>0</v>
      </c>
      <c r="P4220" s="6">
        <v>0</v>
      </c>
      <c r="Q4220" s="6">
        <v>0</v>
      </c>
      <c r="R4220" s="6">
        <v>0</v>
      </c>
      <c r="S4220" s="6">
        <v>0</v>
      </c>
      <c r="T4220" s="6">
        <v>0</v>
      </c>
      <c r="U4220" s="6">
        <v>0</v>
      </c>
      <c r="V4220" s="6">
        <v>0</v>
      </c>
      <c r="W4220" s="6">
        <v>0</v>
      </c>
      <c r="X4220" s="5">
        <v>9</v>
      </c>
      <c r="Y4220" s="5">
        <v>8</v>
      </c>
      <c r="Z4220" s="5">
        <v>1</v>
      </c>
      <c r="AA4220" s="5">
        <v>0</v>
      </c>
      <c r="AB4220" s="5">
        <v>0</v>
      </c>
      <c r="AC4220" s="5">
        <v>0</v>
      </c>
      <c r="AD4220" s="5">
        <v>9</v>
      </c>
      <c r="AE4220" s="5">
        <v>8</v>
      </c>
      <c r="AF4220" s="5">
        <v>1</v>
      </c>
      <c r="AG4220" s="6">
        <v>12.5</v>
      </c>
      <c r="AH4220" s="6">
        <v>88.888888888888886</v>
      </c>
      <c r="AI4220" s="3"/>
      <c r="AJ4220" s="3"/>
    </row>
    <row r="4221" spans="1:36" hidden="1" x14ac:dyDescent="0.2">
      <c r="A4221" s="1" t="str">
        <f t="shared" si="65"/>
        <v>North West LeicestershireOther</v>
      </c>
      <c r="B4221" s="3" t="s">
        <v>377</v>
      </c>
      <c r="C4221" s="3" t="s">
        <v>378</v>
      </c>
      <c r="D4221" s="3" t="s">
        <v>718</v>
      </c>
      <c r="E4221" s="5">
        <v>96</v>
      </c>
      <c r="F4221" s="5">
        <v>4</v>
      </c>
      <c r="G4221" s="5">
        <v>4</v>
      </c>
      <c r="H4221" s="5">
        <v>4</v>
      </c>
      <c r="I4221" s="5">
        <v>0</v>
      </c>
      <c r="J4221" s="5">
        <v>4</v>
      </c>
      <c r="K4221" s="5">
        <v>0</v>
      </c>
      <c r="L4221" s="5">
        <v>0</v>
      </c>
      <c r="M4221" s="5">
        <v>0</v>
      </c>
      <c r="N4221" s="5">
        <v>0</v>
      </c>
      <c r="O4221" s="6">
        <v>4.166666666666667</v>
      </c>
      <c r="P4221" s="6">
        <v>4.166666666666667</v>
      </c>
      <c r="Q4221" s="6">
        <v>4.166666666666667</v>
      </c>
      <c r="R4221" s="6">
        <v>0</v>
      </c>
      <c r="S4221" s="6">
        <v>4.166666666666667</v>
      </c>
      <c r="T4221" s="6">
        <v>0</v>
      </c>
      <c r="U4221" s="6">
        <v>0</v>
      </c>
      <c r="V4221" s="6">
        <v>0</v>
      </c>
      <c r="W4221" s="6">
        <v>0</v>
      </c>
      <c r="X4221" s="5">
        <v>52</v>
      </c>
      <c r="Y4221" s="5">
        <v>40</v>
      </c>
      <c r="Z4221" s="5">
        <v>3</v>
      </c>
      <c r="AA4221" s="5">
        <v>0</v>
      </c>
      <c r="AB4221" s="5">
        <v>0</v>
      </c>
      <c r="AC4221" s="5">
        <v>0</v>
      </c>
      <c r="AD4221" s="5">
        <v>52</v>
      </c>
      <c r="AE4221" s="5">
        <v>40</v>
      </c>
      <c r="AF4221" s="5">
        <v>3</v>
      </c>
      <c r="AG4221" s="6">
        <v>7.5</v>
      </c>
      <c r="AH4221" s="6">
        <v>76.92307692307692</v>
      </c>
      <c r="AI4221" s="3"/>
      <c r="AJ4221" s="3"/>
    </row>
    <row r="4222" spans="1:36" x14ac:dyDescent="0.2">
      <c r="A4222" s="1" t="str">
        <f t="shared" si="65"/>
        <v>NorthamptonAll people</v>
      </c>
      <c r="B4222" s="3" t="s">
        <v>417</v>
      </c>
      <c r="C4222" s="3" t="s">
        <v>418</v>
      </c>
      <c r="D4222" s="3" t="s">
        <v>700</v>
      </c>
      <c r="E4222" s="5">
        <v>212069</v>
      </c>
      <c r="F4222" s="5">
        <v>12078</v>
      </c>
      <c r="G4222" s="5">
        <v>18907</v>
      </c>
      <c r="H4222" s="5">
        <v>9541</v>
      </c>
      <c r="I4222" s="5">
        <v>17499</v>
      </c>
      <c r="J4222" s="5">
        <v>35267</v>
      </c>
      <c r="K4222" s="5">
        <v>0</v>
      </c>
      <c r="L4222" s="5">
        <v>53643</v>
      </c>
      <c r="M4222" s="5">
        <v>6759</v>
      </c>
      <c r="N4222" s="5">
        <v>4299</v>
      </c>
      <c r="O4222" s="6">
        <v>5.6953161471030658</v>
      </c>
      <c r="P4222" s="6">
        <v>8.9154944852854499</v>
      </c>
      <c r="Q4222" s="6">
        <v>4.4990073985353822</v>
      </c>
      <c r="R4222" s="6">
        <v>8.2515596338927431</v>
      </c>
      <c r="S4222" s="6">
        <v>16.629964775615484</v>
      </c>
      <c r="T4222" s="6">
        <v>0</v>
      </c>
      <c r="U4222" s="6">
        <v>25.295069057712347</v>
      </c>
      <c r="V4222" s="6">
        <v>3.1871702134682578</v>
      </c>
      <c r="W4222" s="6">
        <v>2.0271704020861137</v>
      </c>
      <c r="X4222" s="5">
        <v>76881</v>
      </c>
      <c r="Y4222" s="5">
        <v>68092</v>
      </c>
      <c r="Z4222" s="5">
        <v>3988</v>
      </c>
      <c r="AA4222" s="5">
        <v>6479</v>
      </c>
      <c r="AB4222" s="5">
        <v>5347</v>
      </c>
      <c r="AC4222" s="5">
        <v>670</v>
      </c>
      <c r="AD4222" s="5">
        <v>70402</v>
      </c>
      <c r="AE4222" s="5">
        <v>62745</v>
      </c>
      <c r="AF4222" s="5">
        <v>3318</v>
      </c>
      <c r="AG4222" s="6">
        <v>5.288070762610567</v>
      </c>
      <c r="AH4222" s="6">
        <v>89.123888525894145</v>
      </c>
      <c r="AI4222" s="6">
        <v>12.530390873386946</v>
      </c>
      <c r="AJ4222" s="6">
        <v>82.528167927149255</v>
      </c>
    </row>
    <row r="4223" spans="1:36" hidden="1" x14ac:dyDescent="0.2">
      <c r="A4223" s="1" t="str">
        <f t="shared" si="65"/>
        <v>NorthamptonWhite British</v>
      </c>
      <c r="B4223" s="3" t="s">
        <v>417</v>
      </c>
      <c r="C4223" s="3" t="s">
        <v>418</v>
      </c>
      <c r="D4223" s="3" t="s">
        <v>701</v>
      </c>
      <c r="E4223" s="5">
        <v>162353</v>
      </c>
      <c r="F4223" s="5">
        <v>7515</v>
      </c>
      <c r="G4223" s="5">
        <v>11884</v>
      </c>
      <c r="H4223" s="5">
        <v>5831</v>
      </c>
      <c r="I4223" s="5">
        <v>11434</v>
      </c>
      <c r="J4223" s="5">
        <v>24953</v>
      </c>
      <c r="K4223" s="5">
        <v>0</v>
      </c>
      <c r="L4223" s="5">
        <v>35534</v>
      </c>
      <c r="M4223" s="5">
        <v>3753</v>
      </c>
      <c r="N4223" s="5">
        <v>2363</v>
      </c>
      <c r="O4223" s="6">
        <v>4.6288026707236698</v>
      </c>
      <c r="P4223" s="6">
        <v>7.3198524203433264</v>
      </c>
      <c r="Q4223" s="6">
        <v>3.5915566697258443</v>
      </c>
      <c r="R4223" s="6">
        <v>7.0426786077251418</v>
      </c>
      <c r="S4223" s="6">
        <v>15.369595880581203</v>
      </c>
      <c r="T4223" s="6">
        <v>0</v>
      </c>
      <c r="U4223" s="6">
        <v>21.886876127943431</v>
      </c>
      <c r="V4223" s="6">
        <v>2.3116295972356533</v>
      </c>
      <c r="W4223" s="6">
        <v>1.4554704871483741</v>
      </c>
      <c r="X4223" s="5">
        <v>56237</v>
      </c>
      <c r="Y4223" s="5">
        <v>50131</v>
      </c>
      <c r="Z4223" s="5">
        <v>2600</v>
      </c>
      <c r="AA4223" s="5">
        <v>3634</v>
      </c>
      <c r="AB4223" s="5">
        <v>2981</v>
      </c>
      <c r="AC4223" s="5">
        <v>369</v>
      </c>
      <c r="AD4223" s="5">
        <v>52603</v>
      </c>
      <c r="AE4223" s="5">
        <v>47150</v>
      </c>
      <c r="AF4223" s="5">
        <v>2231</v>
      </c>
      <c r="AG4223" s="6">
        <v>4.7317073170731705</v>
      </c>
      <c r="AH4223" s="6">
        <v>89.633671083398283</v>
      </c>
      <c r="AI4223" s="6">
        <v>12.37839651123784</v>
      </c>
      <c r="AJ4223" s="6">
        <v>82.03082003302147</v>
      </c>
    </row>
    <row r="4224" spans="1:36" hidden="1" x14ac:dyDescent="0.2">
      <c r="A4224" s="1" t="str">
        <f t="shared" si="65"/>
        <v>NorthamptonMinorities - all other than White British</v>
      </c>
      <c r="B4224" s="3" t="s">
        <v>417</v>
      </c>
      <c r="C4224" s="3" t="s">
        <v>418</v>
      </c>
      <c r="D4224" s="3" t="s">
        <v>702</v>
      </c>
      <c r="E4224" s="5">
        <v>49716</v>
      </c>
      <c r="F4224" s="5">
        <v>4563</v>
      </c>
      <c r="G4224" s="5">
        <v>7023</v>
      </c>
      <c r="H4224" s="5">
        <v>3710</v>
      </c>
      <c r="I4224" s="5">
        <v>6065</v>
      </c>
      <c r="J4224" s="5">
        <v>10314</v>
      </c>
      <c r="K4224" s="5">
        <v>0</v>
      </c>
      <c r="L4224" s="5">
        <v>18109</v>
      </c>
      <c r="M4224" s="5">
        <v>3006</v>
      </c>
      <c r="N4224" s="5">
        <v>1936</v>
      </c>
      <c r="O4224" s="6">
        <v>9.1781317885590159</v>
      </c>
      <c r="P4224" s="6">
        <v>14.126237026309438</v>
      </c>
      <c r="Q4224" s="6">
        <v>7.4623863544935229</v>
      </c>
      <c r="R4224" s="6">
        <v>12.199291978437525</v>
      </c>
      <c r="S4224" s="6">
        <v>20.745836350470672</v>
      </c>
      <c r="T4224" s="6">
        <v>0</v>
      </c>
      <c r="U4224" s="6">
        <v>36.424893394480648</v>
      </c>
      <c r="V4224" s="6">
        <v>6.0463432295438091</v>
      </c>
      <c r="W4224" s="6">
        <v>3.8941185936117146</v>
      </c>
      <c r="X4224" s="5">
        <v>20644</v>
      </c>
      <c r="Y4224" s="5">
        <v>17961</v>
      </c>
      <c r="Z4224" s="5">
        <v>1388</v>
      </c>
      <c r="AA4224" s="5">
        <v>2845</v>
      </c>
      <c r="AB4224" s="5">
        <v>2366</v>
      </c>
      <c r="AC4224" s="5">
        <v>301</v>
      </c>
      <c r="AD4224" s="5">
        <v>17799</v>
      </c>
      <c r="AE4224" s="5">
        <v>15595</v>
      </c>
      <c r="AF4224" s="5">
        <v>1087</v>
      </c>
      <c r="AG4224" s="6">
        <v>6.9701827508816931</v>
      </c>
      <c r="AH4224" s="6">
        <v>87.617281869767965</v>
      </c>
      <c r="AI4224" s="6">
        <v>12.721893491124261</v>
      </c>
      <c r="AJ4224" s="6">
        <v>83.163444639718804</v>
      </c>
    </row>
    <row r="4225" spans="1:36" hidden="1" x14ac:dyDescent="0.2">
      <c r="A4225" s="1" t="str">
        <f t="shared" si="65"/>
        <v>NorthamptonWhite Irish</v>
      </c>
      <c r="B4225" s="3" t="s">
        <v>417</v>
      </c>
      <c r="C4225" s="3" t="s">
        <v>418</v>
      </c>
      <c r="D4225" s="3" t="s">
        <v>703</v>
      </c>
      <c r="E4225" s="5">
        <v>2911</v>
      </c>
      <c r="F4225" s="5">
        <v>130</v>
      </c>
      <c r="G4225" s="5">
        <v>199</v>
      </c>
      <c r="H4225" s="5">
        <v>109</v>
      </c>
      <c r="I4225" s="5">
        <v>253</v>
      </c>
      <c r="J4225" s="5">
        <v>464</v>
      </c>
      <c r="K4225" s="5">
        <v>0</v>
      </c>
      <c r="L4225" s="5">
        <v>769</v>
      </c>
      <c r="M4225" s="5">
        <v>105</v>
      </c>
      <c r="N4225" s="5">
        <v>32</v>
      </c>
      <c r="O4225" s="6">
        <v>4.4658193060803848</v>
      </c>
      <c r="P4225" s="6">
        <v>6.8361387839230501</v>
      </c>
      <c r="Q4225" s="6">
        <v>3.7444177258673994</v>
      </c>
      <c r="R4225" s="6">
        <v>8.6911714187564417</v>
      </c>
      <c r="S4225" s="6">
        <v>15.939539677086911</v>
      </c>
      <c r="T4225" s="6">
        <v>0</v>
      </c>
      <c r="U4225" s="6">
        <v>26.417038818275508</v>
      </c>
      <c r="V4225" s="6">
        <v>3.6070079010649261</v>
      </c>
      <c r="W4225" s="6">
        <v>1.099278598419787</v>
      </c>
      <c r="X4225" s="5">
        <v>794</v>
      </c>
      <c r="Y4225" s="5">
        <v>687</v>
      </c>
      <c r="Z4225" s="5">
        <v>41</v>
      </c>
      <c r="AA4225" s="5">
        <v>50</v>
      </c>
      <c r="AB4225" s="5">
        <v>45</v>
      </c>
      <c r="AC4225" s="5">
        <v>8</v>
      </c>
      <c r="AD4225" s="5">
        <v>744</v>
      </c>
      <c r="AE4225" s="5">
        <v>642</v>
      </c>
      <c r="AF4225" s="5">
        <v>33</v>
      </c>
      <c r="AG4225" s="6">
        <v>5.1401869158878508</v>
      </c>
      <c r="AH4225" s="6">
        <v>86.290322580645167</v>
      </c>
      <c r="AI4225" s="6">
        <v>17.777777777777779</v>
      </c>
      <c r="AJ4225" s="6">
        <v>90</v>
      </c>
    </row>
    <row r="4226" spans="1:36" hidden="1" x14ac:dyDescent="0.2">
      <c r="A4226" s="1" t="str">
        <f t="shared" ref="A4226:A4289" si="66">C4226&amp;D4226</f>
        <v>NorthamptonWhite Gyspy or Irish Traveller</v>
      </c>
      <c r="B4226" s="3" t="s">
        <v>417</v>
      </c>
      <c r="C4226" s="3" t="s">
        <v>418</v>
      </c>
      <c r="D4226" s="3" t="s">
        <v>704</v>
      </c>
      <c r="E4226" s="5">
        <v>149</v>
      </c>
      <c r="F4226" s="5">
        <v>13</v>
      </c>
      <c r="G4226" s="5">
        <v>25</v>
      </c>
      <c r="H4226" s="5">
        <v>6</v>
      </c>
      <c r="I4226" s="5">
        <v>16</v>
      </c>
      <c r="J4226" s="5">
        <v>53</v>
      </c>
      <c r="K4226" s="5">
        <v>0</v>
      </c>
      <c r="L4226" s="5">
        <v>60</v>
      </c>
      <c r="M4226" s="5">
        <v>9</v>
      </c>
      <c r="N4226" s="5">
        <v>4</v>
      </c>
      <c r="O4226" s="6">
        <v>8.724832214765101</v>
      </c>
      <c r="P4226" s="6">
        <v>16.778523489932887</v>
      </c>
      <c r="Q4226" s="6">
        <v>4.026845637583893</v>
      </c>
      <c r="R4226" s="6">
        <v>10.738255033557047</v>
      </c>
      <c r="S4226" s="6">
        <v>35.570469798657719</v>
      </c>
      <c r="T4226" s="6">
        <v>0</v>
      </c>
      <c r="U4226" s="6">
        <v>40.268456375838923</v>
      </c>
      <c r="V4226" s="6">
        <v>6.0402684563758386</v>
      </c>
      <c r="W4226" s="6">
        <v>2.6845637583892619</v>
      </c>
      <c r="X4226" s="5">
        <v>45</v>
      </c>
      <c r="Y4226" s="5">
        <v>22</v>
      </c>
      <c r="Z4226" s="5">
        <v>5</v>
      </c>
      <c r="AA4226" s="5">
        <v>4</v>
      </c>
      <c r="AB4226" s="5">
        <v>3</v>
      </c>
      <c r="AC4226" s="5">
        <v>0</v>
      </c>
      <c r="AD4226" s="5">
        <v>41</v>
      </c>
      <c r="AE4226" s="5">
        <v>19</v>
      </c>
      <c r="AF4226" s="5">
        <v>5</v>
      </c>
      <c r="AG4226" s="6">
        <v>26.315789473684209</v>
      </c>
      <c r="AH4226" s="6">
        <v>46.341463414634148</v>
      </c>
      <c r="AI4226" s="3">
        <v>0</v>
      </c>
      <c r="AJ4226" s="3">
        <v>75</v>
      </c>
    </row>
    <row r="4227" spans="1:36" hidden="1" x14ac:dyDescent="0.2">
      <c r="A4227" s="1" t="str">
        <f t="shared" si="66"/>
        <v>NorthamptonWhite Other</v>
      </c>
      <c r="B4227" s="3" t="s">
        <v>417</v>
      </c>
      <c r="C4227" s="3" t="s">
        <v>418</v>
      </c>
      <c r="D4227" s="3" t="s">
        <v>705</v>
      </c>
      <c r="E4227" s="5">
        <v>13825</v>
      </c>
      <c r="F4227" s="5">
        <v>1085</v>
      </c>
      <c r="G4227" s="5">
        <v>1642</v>
      </c>
      <c r="H4227" s="5">
        <v>926</v>
      </c>
      <c r="I4227" s="5">
        <v>1622</v>
      </c>
      <c r="J4227" s="5">
        <v>2267</v>
      </c>
      <c r="K4227" s="5">
        <v>0</v>
      </c>
      <c r="L4227" s="5">
        <v>4998</v>
      </c>
      <c r="M4227" s="5">
        <v>1109</v>
      </c>
      <c r="N4227" s="5">
        <v>460</v>
      </c>
      <c r="O4227" s="6">
        <v>7.8481012658227849</v>
      </c>
      <c r="P4227" s="6">
        <v>11.877034358047016</v>
      </c>
      <c r="Q4227" s="6">
        <v>6.6980108499095845</v>
      </c>
      <c r="R4227" s="6">
        <v>11.732368896925859</v>
      </c>
      <c r="S4227" s="6">
        <v>16.397830018083184</v>
      </c>
      <c r="T4227" s="6">
        <v>0</v>
      </c>
      <c r="U4227" s="6">
        <v>36.151898734177216</v>
      </c>
      <c r="V4227" s="6">
        <v>8.0216998191681732</v>
      </c>
      <c r="W4227" s="6">
        <v>3.3273056057866186</v>
      </c>
      <c r="X4227" s="5">
        <v>7686</v>
      </c>
      <c r="Y4227" s="5">
        <v>7154</v>
      </c>
      <c r="Z4227" s="5">
        <v>344</v>
      </c>
      <c r="AA4227" s="5">
        <v>1088</v>
      </c>
      <c r="AB4227" s="5">
        <v>1001</v>
      </c>
      <c r="AC4227" s="5">
        <v>74</v>
      </c>
      <c r="AD4227" s="5">
        <v>6598</v>
      </c>
      <c r="AE4227" s="5">
        <v>6153</v>
      </c>
      <c r="AF4227" s="5">
        <v>270</v>
      </c>
      <c r="AG4227" s="6">
        <v>4.3881033642125793</v>
      </c>
      <c r="AH4227" s="6">
        <v>93.255531979387698</v>
      </c>
      <c r="AI4227" s="6">
        <v>7.3926073926073927</v>
      </c>
      <c r="AJ4227" s="6">
        <v>92.003676470588232</v>
      </c>
    </row>
    <row r="4228" spans="1:36" hidden="1" x14ac:dyDescent="0.2">
      <c r="A4228" s="1" t="str">
        <f t="shared" si="66"/>
        <v>NorthamptonMixed White and Black Caribbean</v>
      </c>
      <c r="B4228" s="3" t="s">
        <v>417</v>
      </c>
      <c r="C4228" s="3" t="s">
        <v>418</v>
      </c>
      <c r="D4228" s="3" t="s">
        <v>706</v>
      </c>
      <c r="E4228" s="5">
        <v>3149</v>
      </c>
      <c r="F4228" s="5">
        <v>323</v>
      </c>
      <c r="G4228" s="5">
        <v>486</v>
      </c>
      <c r="H4228" s="5">
        <v>233</v>
      </c>
      <c r="I4228" s="5">
        <v>416</v>
      </c>
      <c r="J4228" s="5">
        <v>879</v>
      </c>
      <c r="K4228" s="5">
        <v>0</v>
      </c>
      <c r="L4228" s="5">
        <v>1147</v>
      </c>
      <c r="M4228" s="5">
        <v>101</v>
      </c>
      <c r="N4228" s="5">
        <v>126</v>
      </c>
      <c r="O4228" s="6">
        <v>10.257224515719276</v>
      </c>
      <c r="P4228" s="6">
        <v>15.433470943156557</v>
      </c>
      <c r="Q4228" s="6">
        <v>7.3991743410606539</v>
      </c>
      <c r="R4228" s="6">
        <v>13.210543029533184</v>
      </c>
      <c r="S4228" s="6">
        <v>27.913623372499206</v>
      </c>
      <c r="T4228" s="6">
        <v>0</v>
      </c>
      <c r="U4228" s="6">
        <v>36.42426167037155</v>
      </c>
      <c r="V4228" s="6">
        <v>3.2073674182280087</v>
      </c>
      <c r="W4228" s="6">
        <v>4.0012702445220709</v>
      </c>
      <c r="X4228" s="5">
        <v>775</v>
      </c>
      <c r="Y4228" s="5">
        <v>633</v>
      </c>
      <c r="Z4228" s="5">
        <v>109</v>
      </c>
      <c r="AA4228" s="5">
        <v>95</v>
      </c>
      <c r="AB4228" s="5">
        <v>73</v>
      </c>
      <c r="AC4228" s="5">
        <v>21</v>
      </c>
      <c r="AD4228" s="5">
        <v>680</v>
      </c>
      <c r="AE4228" s="5">
        <v>560</v>
      </c>
      <c r="AF4228" s="5">
        <v>88</v>
      </c>
      <c r="AG4228" s="6">
        <v>15.714285714285714</v>
      </c>
      <c r="AH4228" s="6">
        <v>82.352941176470594</v>
      </c>
      <c r="AI4228" s="6">
        <v>28.767123287671232</v>
      </c>
      <c r="AJ4228" s="6">
        <v>76.84210526315789</v>
      </c>
    </row>
    <row r="4229" spans="1:36" hidden="1" x14ac:dyDescent="0.2">
      <c r="A4229" s="1" t="str">
        <f t="shared" si="66"/>
        <v>NorthamptonMixed White and Black African</v>
      </c>
      <c r="B4229" s="3" t="s">
        <v>417</v>
      </c>
      <c r="C4229" s="3" t="s">
        <v>418</v>
      </c>
      <c r="D4229" s="3" t="s">
        <v>707</v>
      </c>
      <c r="E4229" s="5">
        <v>1012</v>
      </c>
      <c r="F4229" s="5">
        <v>120</v>
      </c>
      <c r="G4229" s="5">
        <v>196</v>
      </c>
      <c r="H4229" s="5">
        <v>103</v>
      </c>
      <c r="I4229" s="5">
        <v>148</v>
      </c>
      <c r="J4229" s="5">
        <v>300</v>
      </c>
      <c r="K4229" s="5">
        <v>0</v>
      </c>
      <c r="L4229" s="5">
        <v>416</v>
      </c>
      <c r="M4229" s="5">
        <v>34</v>
      </c>
      <c r="N4229" s="5">
        <v>67</v>
      </c>
      <c r="O4229" s="6">
        <v>11.857707509881424</v>
      </c>
      <c r="P4229" s="6">
        <v>19.367588932806324</v>
      </c>
      <c r="Q4229" s="6">
        <v>10.177865612648221</v>
      </c>
      <c r="R4229" s="6">
        <v>14.624505928853756</v>
      </c>
      <c r="S4229" s="6">
        <v>29.644268774703558</v>
      </c>
      <c r="T4229" s="6">
        <v>0</v>
      </c>
      <c r="U4229" s="6">
        <v>41.10671936758893</v>
      </c>
      <c r="V4229" s="6">
        <v>3.3596837944664033</v>
      </c>
      <c r="W4229" s="6">
        <v>6.6205533596837949</v>
      </c>
      <c r="X4229" s="5">
        <v>240</v>
      </c>
      <c r="Y4229" s="5">
        <v>206</v>
      </c>
      <c r="Z4229" s="5">
        <v>23</v>
      </c>
      <c r="AA4229" s="5">
        <v>45</v>
      </c>
      <c r="AB4229" s="5">
        <v>33</v>
      </c>
      <c r="AC4229" s="5">
        <v>6</v>
      </c>
      <c r="AD4229" s="5">
        <v>195</v>
      </c>
      <c r="AE4229" s="5">
        <v>173</v>
      </c>
      <c r="AF4229" s="5">
        <v>17</v>
      </c>
      <c r="AG4229" s="6">
        <v>9.8265895953757223</v>
      </c>
      <c r="AH4229" s="6">
        <v>88.717948717948715</v>
      </c>
      <c r="AI4229" s="6">
        <v>18.181818181818183</v>
      </c>
      <c r="AJ4229" s="6">
        <v>73.333333333333329</v>
      </c>
    </row>
    <row r="4230" spans="1:36" hidden="1" x14ac:dyDescent="0.2">
      <c r="A4230" s="1" t="str">
        <f t="shared" si="66"/>
        <v>NorthamptonMixed White and Asian</v>
      </c>
      <c r="B4230" s="3" t="s">
        <v>417</v>
      </c>
      <c r="C4230" s="3" t="s">
        <v>418</v>
      </c>
      <c r="D4230" s="3" t="s">
        <v>708</v>
      </c>
      <c r="E4230" s="5">
        <v>1286</v>
      </c>
      <c r="F4230" s="5">
        <v>74</v>
      </c>
      <c r="G4230" s="5">
        <v>119</v>
      </c>
      <c r="H4230" s="5">
        <v>66</v>
      </c>
      <c r="I4230" s="5">
        <v>106</v>
      </c>
      <c r="J4230" s="5">
        <v>162</v>
      </c>
      <c r="K4230" s="5">
        <v>0</v>
      </c>
      <c r="L4230" s="5">
        <v>356</v>
      </c>
      <c r="M4230" s="5">
        <v>63</v>
      </c>
      <c r="N4230" s="5">
        <v>30</v>
      </c>
      <c r="O4230" s="6">
        <v>5.7542768273716955</v>
      </c>
      <c r="P4230" s="6">
        <v>9.253499222395023</v>
      </c>
      <c r="Q4230" s="6">
        <v>5.132192846034215</v>
      </c>
      <c r="R4230" s="6">
        <v>8.2426127527216178</v>
      </c>
      <c r="S4230" s="6">
        <v>12.597200622083982</v>
      </c>
      <c r="T4230" s="6">
        <v>0</v>
      </c>
      <c r="U4230" s="6">
        <v>27.682737169517885</v>
      </c>
      <c r="V4230" s="6">
        <v>4.8989113530326591</v>
      </c>
      <c r="W4230" s="6">
        <v>2.3328149300155521</v>
      </c>
      <c r="X4230" s="5">
        <v>395</v>
      </c>
      <c r="Y4230" s="5">
        <v>344</v>
      </c>
      <c r="Z4230" s="5">
        <v>29</v>
      </c>
      <c r="AA4230" s="5">
        <v>46</v>
      </c>
      <c r="AB4230" s="5">
        <v>38</v>
      </c>
      <c r="AC4230" s="5">
        <v>6</v>
      </c>
      <c r="AD4230" s="5">
        <v>349</v>
      </c>
      <c r="AE4230" s="5">
        <v>306</v>
      </c>
      <c r="AF4230" s="5">
        <v>23</v>
      </c>
      <c r="AG4230" s="6">
        <v>7.5163398692810457</v>
      </c>
      <c r="AH4230" s="6">
        <v>87.679083094555878</v>
      </c>
      <c r="AI4230" s="6">
        <v>15.789473684210526</v>
      </c>
      <c r="AJ4230" s="6">
        <v>82.608695652173907</v>
      </c>
    </row>
    <row r="4231" spans="1:36" hidden="1" x14ac:dyDescent="0.2">
      <c r="A4231" s="1" t="str">
        <f t="shared" si="66"/>
        <v>NorthamptonMixed Other</v>
      </c>
      <c r="B4231" s="3" t="s">
        <v>417</v>
      </c>
      <c r="C4231" s="3" t="s">
        <v>418</v>
      </c>
      <c r="D4231" s="3" t="s">
        <v>709</v>
      </c>
      <c r="E4231" s="5">
        <v>1402</v>
      </c>
      <c r="F4231" s="5">
        <v>124</v>
      </c>
      <c r="G4231" s="5">
        <v>196</v>
      </c>
      <c r="H4231" s="5">
        <v>91</v>
      </c>
      <c r="I4231" s="5">
        <v>162</v>
      </c>
      <c r="J4231" s="5">
        <v>330</v>
      </c>
      <c r="K4231" s="5">
        <v>0</v>
      </c>
      <c r="L4231" s="5">
        <v>458</v>
      </c>
      <c r="M4231" s="5">
        <v>69</v>
      </c>
      <c r="N4231" s="5">
        <v>54</v>
      </c>
      <c r="O4231" s="6">
        <v>8.8445078459343787</v>
      </c>
      <c r="P4231" s="6">
        <v>13.98002853067047</v>
      </c>
      <c r="Q4231" s="6">
        <v>6.4907275320970044</v>
      </c>
      <c r="R4231" s="6">
        <v>11.554921540656206</v>
      </c>
      <c r="S4231" s="6">
        <v>23.53780313837375</v>
      </c>
      <c r="T4231" s="6">
        <v>0</v>
      </c>
      <c r="U4231" s="6">
        <v>32.667617689015692</v>
      </c>
      <c r="V4231" s="6">
        <v>4.9215406562054209</v>
      </c>
      <c r="W4231" s="6">
        <v>3.8516405135520686</v>
      </c>
      <c r="X4231" s="5">
        <v>437</v>
      </c>
      <c r="Y4231" s="5">
        <v>369</v>
      </c>
      <c r="Z4231" s="5">
        <v>39</v>
      </c>
      <c r="AA4231" s="5">
        <v>59</v>
      </c>
      <c r="AB4231" s="5">
        <v>50</v>
      </c>
      <c r="AC4231" s="5">
        <v>2</v>
      </c>
      <c r="AD4231" s="5">
        <v>378</v>
      </c>
      <c r="AE4231" s="5">
        <v>319</v>
      </c>
      <c r="AF4231" s="5">
        <v>37</v>
      </c>
      <c r="AG4231" s="6">
        <v>11.598746081504702</v>
      </c>
      <c r="AH4231" s="6">
        <v>84.391534391534393</v>
      </c>
      <c r="AI4231" s="6">
        <v>4</v>
      </c>
      <c r="AJ4231" s="6">
        <v>84.745762711864401</v>
      </c>
    </row>
    <row r="4232" spans="1:36" hidden="1" x14ac:dyDescent="0.2">
      <c r="A4232" s="1" t="str">
        <f t="shared" si="66"/>
        <v>NorthamptonIndian</v>
      </c>
      <c r="B4232" s="3" t="s">
        <v>417</v>
      </c>
      <c r="C4232" s="3" t="s">
        <v>418</v>
      </c>
      <c r="D4232" s="3" t="s">
        <v>710</v>
      </c>
      <c r="E4232" s="5">
        <v>5328</v>
      </c>
      <c r="F4232" s="5">
        <v>221</v>
      </c>
      <c r="G4232" s="5">
        <v>322</v>
      </c>
      <c r="H4232" s="5">
        <v>215</v>
      </c>
      <c r="I4232" s="5">
        <v>489</v>
      </c>
      <c r="J4232" s="5">
        <v>583</v>
      </c>
      <c r="K4232" s="5">
        <v>0</v>
      </c>
      <c r="L4232" s="5">
        <v>1484</v>
      </c>
      <c r="M4232" s="5">
        <v>293</v>
      </c>
      <c r="N4232" s="5">
        <v>53</v>
      </c>
      <c r="O4232" s="6">
        <v>4.1478978978978978</v>
      </c>
      <c r="P4232" s="6">
        <v>6.0435435435435432</v>
      </c>
      <c r="Q4232" s="6">
        <v>4.0352852852852852</v>
      </c>
      <c r="R4232" s="6">
        <v>9.1779279279279287</v>
      </c>
      <c r="S4232" s="6">
        <v>10.942192192192191</v>
      </c>
      <c r="T4232" s="6">
        <v>0</v>
      </c>
      <c r="U4232" s="6">
        <v>27.852852852852852</v>
      </c>
      <c r="V4232" s="6">
        <v>5.4992492492492495</v>
      </c>
      <c r="W4232" s="6">
        <v>0.99474474474474472</v>
      </c>
      <c r="X4232" s="5">
        <v>2261</v>
      </c>
      <c r="Y4232" s="5">
        <v>2068</v>
      </c>
      <c r="Z4232" s="5">
        <v>102</v>
      </c>
      <c r="AA4232" s="5">
        <v>122</v>
      </c>
      <c r="AB4232" s="5">
        <v>109</v>
      </c>
      <c r="AC4232" s="5">
        <v>11</v>
      </c>
      <c r="AD4232" s="5">
        <v>2139</v>
      </c>
      <c r="AE4232" s="5">
        <v>1959</v>
      </c>
      <c r="AF4232" s="5">
        <v>91</v>
      </c>
      <c r="AG4232" s="6">
        <v>4.6452271567126084</v>
      </c>
      <c r="AH4232" s="6">
        <v>91.584852734922862</v>
      </c>
      <c r="AI4232" s="6">
        <v>10.091743119266056</v>
      </c>
      <c r="AJ4232" s="6">
        <v>89.344262295081961</v>
      </c>
    </row>
    <row r="4233" spans="1:36" hidden="1" x14ac:dyDescent="0.2">
      <c r="A4233" s="1" t="str">
        <f t="shared" si="66"/>
        <v>NorthamptonPakistani</v>
      </c>
      <c r="B4233" s="3" t="s">
        <v>417</v>
      </c>
      <c r="C4233" s="3" t="s">
        <v>418</v>
      </c>
      <c r="D4233" s="3" t="s">
        <v>711</v>
      </c>
      <c r="E4233" s="5">
        <v>1536</v>
      </c>
      <c r="F4233" s="5">
        <v>107</v>
      </c>
      <c r="G4233" s="5">
        <v>134</v>
      </c>
      <c r="H4233" s="5">
        <v>69</v>
      </c>
      <c r="I4233" s="5">
        <v>133</v>
      </c>
      <c r="J4233" s="5">
        <v>266</v>
      </c>
      <c r="K4233" s="5">
        <v>0</v>
      </c>
      <c r="L4233" s="5">
        <v>458</v>
      </c>
      <c r="M4233" s="5">
        <v>58</v>
      </c>
      <c r="N4233" s="5">
        <v>39</v>
      </c>
      <c r="O4233" s="6">
        <v>6.966145833333333</v>
      </c>
      <c r="P4233" s="6">
        <v>8.7239583333333339</v>
      </c>
      <c r="Q4233" s="6">
        <v>4.4921875</v>
      </c>
      <c r="R4233" s="6">
        <v>8.6588541666666661</v>
      </c>
      <c r="S4233" s="6">
        <v>17.317708333333332</v>
      </c>
      <c r="T4233" s="6">
        <v>0</v>
      </c>
      <c r="U4233" s="6">
        <v>29.817708333333332</v>
      </c>
      <c r="V4233" s="6">
        <v>3.7760416666666665</v>
      </c>
      <c r="W4233" s="6">
        <v>2.5390625</v>
      </c>
      <c r="X4233" s="5">
        <v>629</v>
      </c>
      <c r="Y4233" s="5">
        <v>490</v>
      </c>
      <c r="Z4233" s="5">
        <v>40</v>
      </c>
      <c r="AA4233" s="5">
        <v>55</v>
      </c>
      <c r="AB4233" s="5">
        <v>50</v>
      </c>
      <c r="AC4233" s="5">
        <v>8</v>
      </c>
      <c r="AD4233" s="5">
        <v>574</v>
      </c>
      <c r="AE4233" s="5">
        <v>440</v>
      </c>
      <c r="AF4233" s="5">
        <v>32</v>
      </c>
      <c r="AG4233" s="6">
        <v>7.2727272727272725</v>
      </c>
      <c r="AH4233" s="6">
        <v>76.655052264808361</v>
      </c>
      <c r="AI4233" s="6">
        <v>16</v>
      </c>
      <c r="AJ4233" s="6">
        <v>90.909090909090907</v>
      </c>
    </row>
    <row r="4234" spans="1:36" hidden="1" x14ac:dyDescent="0.2">
      <c r="A4234" s="1" t="str">
        <f t="shared" si="66"/>
        <v>NorthamptonBangladeshi</v>
      </c>
      <c r="B4234" s="3" t="s">
        <v>417</v>
      </c>
      <c r="C4234" s="3" t="s">
        <v>418</v>
      </c>
      <c r="D4234" s="3" t="s">
        <v>712</v>
      </c>
      <c r="E4234" s="5">
        <v>3367</v>
      </c>
      <c r="F4234" s="5">
        <v>284</v>
      </c>
      <c r="G4234" s="5">
        <v>884</v>
      </c>
      <c r="H4234" s="5">
        <v>221</v>
      </c>
      <c r="I4234" s="5">
        <v>362</v>
      </c>
      <c r="J4234" s="5">
        <v>947</v>
      </c>
      <c r="K4234" s="5">
        <v>0</v>
      </c>
      <c r="L4234" s="5">
        <v>1744</v>
      </c>
      <c r="M4234" s="5">
        <v>426</v>
      </c>
      <c r="N4234" s="5">
        <v>103</v>
      </c>
      <c r="O4234" s="6">
        <v>8.4348084348084349</v>
      </c>
      <c r="P4234" s="6">
        <v>26.254826254826256</v>
      </c>
      <c r="Q4234" s="6">
        <v>6.5637065637065639</v>
      </c>
      <c r="R4234" s="6">
        <v>10.751410751410752</v>
      </c>
      <c r="S4234" s="6">
        <v>28.125928125928127</v>
      </c>
      <c r="T4234" s="6">
        <v>0</v>
      </c>
      <c r="U4234" s="6">
        <v>51.796851796851797</v>
      </c>
      <c r="V4234" s="6">
        <v>12.652212652212652</v>
      </c>
      <c r="W4234" s="6">
        <v>3.0591030591030592</v>
      </c>
      <c r="X4234" s="5">
        <v>1193</v>
      </c>
      <c r="Y4234" s="5">
        <v>748</v>
      </c>
      <c r="Z4234" s="5">
        <v>83</v>
      </c>
      <c r="AA4234" s="5">
        <v>304</v>
      </c>
      <c r="AB4234" s="5">
        <v>186</v>
      </c>
      <c r="AC4234" s="5">
        <v>24</v>
      </c>
      <c r="AD4234" s="5">
        <v>889</v>
      </c>
      <c r="AE4234" s="5">
        <v>562</v>
      </c>
      <c r="AF4234" s="5">
        <v>59</v>
      </c>
      <c r="AG4234" s="6">
        <v>10.498220640569395</v>
      </c>
      <c r="AH4234" s="6">
        <v>63.217097862767154</v>
      </c>
      <c r="AI4234" s="6">
        <v>12.903225806451612</v>
      </c>
      <c r="AJ4234" s="6">
        <v>61.184210526315788</v>
      </c>
    </row>
    <row r="4235" spans="1:36" hidden="1" x14ac:dyDescent="0.2">
      <c r="A4235" s="1" t="str">
        <f t="shared" si="66"/>
        <v>NorthamptonChinese</v>
      </c>
      <c r="B4235" s="3" t="s">
        <v>417</v>
      </c>
      <c r="C4235" s="3" t="s">
        <v>418</v>
      </c>
      <c r="D4235" s="3" t="s">
        <v>713</v>
      </c>
      <c r="E4235" s="5">
        <v>1705</v>
      </c>
      <c r="F4235" s="5">
        <v>204</v>
      </c>
      <c r="G4235" s="5">
        <v>246</v>
      </c>
      <c r="H4235" s="5">
        <v>169</v>
      </c>
      <c r="I4235" s="5">
        <v>233</v>
      </c>
      <c r="J4235" s="5">
        <v>227</v>
      </c>
      <c r="K4235" s="5">
        <v>0</v>
      </c>
      <c r="L4235" s="5">
        <v>560</v>
      </c>
      <c r="M4235" s="5">
        <v>58</v>
      </c>
      <c r="N4235" s="5">
        <v>27</v>
      </c>
      <c r="O4235" s="6">
        <v>11.964809384164223</v>
      </c>
      <c r="P4235" s="6">
        <v>14.428152492668621</v>
      </c>
      <c r="Q4235" s="6">
        <v>9.9120234604105573</v>
      </c>
      <c r="R4235" s="6">
        <v>13.665689149560118</v>
      </c>
      <c r="S4235" s="6">
        <v>13.313782991202347</v>
      </c>
      <c r="T4235" s="6">
        <v>0</v>
      </c>
      <c r="U4235" s="6">
        <v>32.84457478005865</v>
      </c>
      <c r="V4235" s="6">
        <v>3.4017595307917889</v>
      </c>
      <c r="W4235" s="6">
        <v>1.5835777126099706</v>
      </c>
      <c r="X4235" s="5">
        <v>515</v>
      </c>
      <c r="Y4235" s="5">
        <v>462</v>
      </c>
      <c r="Z4235" s="5">
        <v>37</v>
      </c>
      <c r="AA4235" s="5">
        <v>29</v>
      </c>
      <c r="AB4235" s="5">
        <v>28</v>
      </c>
      <c r="AC4235" s="5">
        <v>4</v>
      </c>
      <c r="AD4235" s="5">
        <v>486</v>
      </c>
      <c r="AE4235" s="5">
        <v>434</v>
      </c>
      <c r="AF4235" s="5">
        <v>33</v>
      </c>
      <c r="AG4235" s="6">
        <v>7.6036866359447002</v>
      </c>
      <c r="AH4235" s="6">
        <v>89.300411522633752</v>
      </c>
      <c r="AI4235" s="6">
        <v>14.285714285714286</v>
      </c>
      <c r="AJ4235" s="6">
        <v>96.551724137931032</v>
      </c>
    </row>
    <row r="4236" spans="1:36" hidden="1" x14ac:dyDescent="0.2">
      <c r="A4236" s="1" t="str">
        <f t="shared" si="66"/>
        <v>NorthamptonAsian Other</v>
      </c>
      <c r="B4236" s="3" t="s">
        <v>417</v>
      </c>
      <c r="C4236" s="3" t="s">
        <v>418</v>
      </c>
      <c r="D4236" s="3" t="s">
        <v>714</v>
      </c>
      <c r="E4236" s="5">
        <v>1815</v>
      </c>
      <c r="F4236" s="5">
        <v>182</v>
      </c>
      <c r="G4236" s="5">
        <v>235</v>
      </c>
      <c r="H4236" s="5">
        <v>132</v>
      </c>
      <c r="I4236" s="5">
        <v>221</v>
      </c>
      <c r="J4236" s="5">
        <v>324</v>
      </c>
      <c r="K4236" s="5">
        <v>0</v>
      </c>
      <c r="L4236" s="5">
        <v>632</v>
      </c>
      <c r="M4236" s="5">
        <v>115</v>
      </c>
      <c r="N4236" s="5">
        <v>73</v>
      </c>
      <c r="O4236" s="6">
        <v>10.02754820936639</v>
      </c>
      <c r="P4236" s="6">
        <v>12.947658402203857</v>
      </c>
      <c r="Q4236" s="6">
        <v>7.2727272727272725</v>
      </c>
      <c r="R4236" s="6">
        <v>12.176308539944904</v>
      </c>
      <c r="S4236" s="6">
        <v>17.851239669421489</v>
      </c>
      <c r="T4236" s="6">
        <v>0</v>
      </c>
      <c r="U4236" s="6">
        <v>34.820936639118457</v>
      </c>
      <c r="V4236" s="6">
        <v>6.3360881542699721</v>
      </c>
      <c r="W4236" s="6">
        <v>4.0220385674931132</v>
      </c>
      <c r="X4236" s="5">
        <v>746</v>
      </c>
      <c r="Y4236" s="5">
        <v>605</v>
      </c>
      <c r="Z4236" s="5">
        <v>51</v>
      </c>
      <c r="AA4236" s="5">
        <v>84</v>
      </c>
      <c r="AB4236" s="5">
        <v>65</v>
      </c>
      <c r="AC4236" s="5">
        <v>11</v>
      </c>
      <c r="AD4236" s="5">
        <v>662</v>
      </c>
      <c r="AE4236" s="5">
        <v>540</v>
      </c>
      <c r="AF4236" s="5">
        <v>40</v>
      </c>
      <c r="AG4236" s="6">
        <v>7.4074074074074074</v>
      </c>
      <c r="AH4236" s="6">
        <v>81.570996978851966</v>
      </c>
      <c r="AI4236" s="6">
        <v>16.923076923076923</v>
      </c>
      <c r="AJ4236" s="6">
        <v>77.38095238095238</v>
      </c>
    </row>
    <row r="4237" spans="1:36" hidden="1" x14ac:dyDescent="0.2">
      <c r="A4237" s="1" t="str">
        <f t="shared" si="66"/>
        <v>NorthamptonBlack African</v>
      </c>
      <c r="B4237" s="3" t="s">
        <v>417</v>
      </c>
      <c r="C4237" s="3" t="s">
        <v>418</v>
      </c>
      <c r="D4237" s="3" t="s">
        <v>715</v>
      </c>
      <c r="E4237" s="5">
        <v>6473</v>
      </c>
      <c r="F4237" s="5">
        <v>1103</v>
      </c>
      <c r="G4237" s="5">
        <v>1523</v>
      </c>
      <c r="H4237" s="5">
        <v>872</v>
      </c>
      <c r="I4237" s="5">
        <v>1187</v>
      </c>
      <c r="J4237" s="5">
        <v>2154</v>
      </c>
      <c r="K4237" s="5">
        <v>0</v>
      </c>
      <c r="L4237" s="5">
        <v>3000</v>
      </c>
      <c r="M4237" s="5">
        <v>254</v>
      </c>
      <c r="N4237" s="5">
        <v>603</v>
      </c>
      <c r="O4237" s="6">
        <v>17.040012359029816</v>
      </c>
      <c r="P4237" s="6">
        <v>23.528503012513518</v>
      </c>
      <c r="Q4237" s="6">
        <v>13.47134249961378</v>
      </c>
      <c r="R4237" s="6">
        <v>18.337710489726557</v>
      </c>
      <c r="S4237" s="6">
        <v>33.276687780009269</v>
      </c>
      <c r="T4237" s="6">
        <v>0</v>
      </c>
      <c r="U4237" s="6">
        <v>46.34636181059787</v>
      </c>
      <c r="V4237" s="6">
        <v>3.9239919666306196</v>
      </c>
      <c r="W4237" s="6">
        <v>9.3156187239301715</v>
      </c>
      <c r="X4237" s="5">
        <v>2539</v>
      </c>
      <c r="Y4237" s="5">
        <v>2140</v>
      </c>
      <c r="Z4237" s="5">
        <v>274</v>
      </c>
      <c r="AA4237" s="5">
        <v>532</v>
      </c>
      <c r="AB4237" s="5">
        <v>425</v>
      </c>
      <c r="AC4237" s="5">
        <v>76</v>
      </c>
      <c r="AD4237" s="5">
        <v>2007</v>
      </c>
      <c r="AE4237" s="5">
        <v>1715</v>
      </c>
      <c r="AF4237" s="5">
        <v>198</v>
      </c>
      <c r="AG4237" s="6">
        <v>11.545189504373178</v>
      </c>
      <c r="AH4237" s="6">
        <v>85.450921773791734</v>
      </c>
      <c r="AI4237" s="6">
        <v>17.882352941176471</v>
      </c>
      <c r="AJ4237" s="6">
        <v>79.887218045112789</v>
      </c>
    </row>
    <row r="4238" spans="1:36" hidden="1" x14ac:dyDescent="0.2">
      <c r="A4238" s="1" t="str">
        <f t="shared" si="66"/>
        <v>NorthamptonBlack Caribbean</v>
      </c>
      <c r="B4238" s="3" t="s">
        <v>417</v>
      </c>
      <c r="C4238" s="3" t="s">
        <v>418</v>
      </c>
      <c r="D4238" s="3" t="s">
        <v>716</v>
      </c>
      <c r="E4238" s="5">
        <v>2946</v>
      </c>
      <c r="F4238" s="5">
        <v>263</v>
      </c>
      <c r="G4238" s="5">
        <v>388</v>
      </c>
      <c r="H4238" s="5">
        <v>231</v>
      </c>
      <c r="I4238" s="5">
        <v>343</v>
      </c>
      <c r="J4238" s="5">
        <v>664</v>
      </c>
      <c r="K4238" s="5">
        <v>0</v>
      </c>
      <c r="L4238" s="5">
        <v>1016</v>
      </c>
      <c r="M4238" s="5">
        <v>143</v>
      </c>
      <c r="N4238" s="5">
        <v>105</v>
      </c>
      <c r="O4238" s="6">
        <v>8.9273591310251188</v>
      </c>
      <c r="P4238" s="6">
        <v>13.170400543109301</v>
      </c>
      <c r="Q4238" s="6">
        <v>7.8411405295315681</v>
      </c>
      <c r="R4238" s="6">
        <v>11.642905634758995</v>
      </c>
      <c r="S4238" s="6">
        <v>22.539035980991173</v>
      </c>
      <c r="T4238" s="6">
        <v>0</v>
      </c>
      <c r="U4238" s="6">
        <v>34.487440597420232</v>
      </c>
      <c r="V4238" s="6">
        <v>4.8540393754243043</v>
      </c>
      <c r="W4238" s="6">
        <v>3.5641547861507128</v>
      </c>
      <c r="X4238" s="5">
        <v>1170</v>
      </c>
      <c r="Y4238" s="5">
        <v>1048</v>
      </c>
      <c r="Z4238" s="5">
        <v>108</v>
      </c>
      <c r="AA4238" s="5">
        <v>149</v>
      </c>
      <c r="AB4238" s="5">
        <v>133</v>
      </c>
      <c r="AC4238" s="5">
        <v>29</v>
      </c>
      <c r="AD4238" s="5">
        <v>1021</v>
      </c>
      <c r="AE4238" s="5">
        <v>915</v>
      </c>
      <c r="AF4238" s="5">
        <v>79</v>
      </c>
      <c r="AG4238" s="6">
        <v>8.6338797814207648</v>
      </c>
      <c r="AH4238" s="6">
        <v>89.618021547502451</v>
      </c>
      <c r="AI4238" s="6">
        <v>21.804511278195488</v>
      </c>
      <c r="AJ4238" s="6">
        <v>89.261744966442947</v>
      </c>
    </row>
    <row r="4239" spans="1:36" hidden="1" x14ac:dyDescent="0.2">
      <c r="A4239" s="1" t="str">
        <f t="shared" si="66"/>
        <v>NorthamptonBlack Other</v>
      </c>
      <c r="B4239" s="3" t="s">
        <v>417</v>
      </c>
      <c r="C4239" s="3" t="s">
        <v>418</v>
      </c>
      <c r="D4239" s="3" t="s">
        <v>717</v>
      </c>
      <c r="E4239" s="5">
        <v>1322</v>
      </c>
      <c r="F4239" s="5">
        <v>187</v>
      </c>
      <c r="G4239" s="5">
        <v>234</v>
      </c>
      <c r="H4239" s="5">
        <v>141</v>
      </c>
      <c r="I4239" s="5">
        <v>192</v>
      </c>
      <c r="J4239" s="5">
        <v>414</v>
      </c>
      <c r="K4239" s="5">
        <v>0</v>
      </c>
      <c r="L4239" s="5">
        <v>566</v>
      </c>
      <c r="M4239" s="5">
        <v>52</v>
      </c>
      <c r="N4239" s="5">
        <v>97</v>
      </c>
      <c r="O4239" s="6">
        <v>14.145234493192133</v>
      </c>
      <c r="P4239" s="6">
        <v>17.700453857791224</v>
      </c>
      <c r="Q4239" s="6">
        <v>10.665658093797276</v>
      </c>
      <c r="R4239" s="6">
        <v>14.523449319213313</v>
      </c>
      <c r="S4239" s="6">
        <v>31.316187594553707</v>
      </c>
      <c r="T4239" s="6">
        <v>0</v>
      </c>
      <c r="U4239" s="6">
        <v>42.813918305597582</v>
      </c>
      <c r="V4239" s="6">
        <v>3.9334341906202721</v>
      </c>
      <c r="W4239" s="6">
        <v>7.3373676248108923</v>
      </c>
      <c r="X4239" s="5">
        <v>489</v>
      </c>
      <c r="Y4239" s="5">
        <v>392</v>
      </c>
      <c r="Z4239" s="5">
        <v>49</v>
      </c>
      <c r="AA4239" s="5">
        <v>99</v>
      </c>
      <c r="AB4239" s="5">
        <v>68</v>
      </c>
      <c r="AC4239" s="5">
        <v>14</v>
      </c>
      <c r="AD4239" s="5">
        <v>390</v>
      </c>
      <c r="AE4239" s="5">
        <v>324</v>
      </c>
      <c r="AF4239" s="5">
        <v>35</v>
      </c>
      <c r="AG4239" s="6">
        <v>10.802469135802468</v>
      </c>
      <c r="AH4239" s="6">
        <v>83.07692307692308</v>
      </c>
      <c r="AI4239" s="3">
        <v>20.588235294117649</v>
      </c>
      <c r="AJ4239" s="3">
        <v>68.686868686868692</v>
      </c>
    </row>
    <row r="4240" spans="1:36" hidden="1" x14ac:dyDescent="0.2">
      <c r="A4240" s="1" t="str">
        <f t="shared" si="66"/>
        <v>NorthamptonArab</v>
      </c>
      <c r="B4240" s="3" t="s">
        <v>417</v>
      </c>
      <c r="C4240" s="3" t="s">
        <v>418</v>
      </c>
      <c r="D4240" s="3" t="s">
        <v>699</v>
      </c>
      <c r="E4240" s="5">
        <v>543</v>
      </c>
      <c r="F4240" s="5">
        <v>52</v>
      </c>
      <c r="G4240" s="5">
        <v>66</v>
      </c>
      <c r="H4240" s="5">
        <v>49</v>
      </c>
      <c r="I4240" s="5">
        <v>58</v>
      </c>
      <c r="J4240" s="5">
        <v>101</v>
      </c>
      <c r="K4240" s="5">
        <v>0</v>
      </c>
      <c r="L4240" s="5">
        <v>158</v>
      </c>
      <c r="M4240" s="5">
        <v>39</v>
      </c>
      <c r="N4240" s="5">
        <v>31</v>
      </c>
      <c r="O4240" s="6">
        <v>9.5764272559852675</v>
      </c>
      <c r="P4240" s="6">
        <v>12.154696132596685</v>
      </c>
      <c r="Q4240" s="6">
        <v>9.0239410681399637</v>
      </c>
      <c r="R4240" s="6">
        <v>10.681399631675875</v>
      </c>
      <c r="S4240" s="6">
        <v>18.600368324125231</v>
      </c>
      <c r="T4240" s="6">
        <v>0</v>
      </c>
      <c r="U4240" s="6">
        <v>29.097605893186003</v>
      </c>
      <c r="V4240" s="6">
        <v>7.1823204419889501</v>
      </c>
      <c r="W4240" s="6">
        <v>5.70902394106814</v>
      </c>
      <c r="X4240" s="5">
        <v>208</v>
      </c>
      <c r="Y4240" s="5">
        <v>139</v>
      </c>
      <c r="Z4240" s="5">
        <v>9</v>
      </c>
      <c r="AA4240" s="5">
        <v>19</v>
      </c>
      <c r="AB4240" s="5">
        <v>4</v>
      </c>
      <c r="AC4240" s="5">
        <v>0</v>
      </c>
      <c r="AD4240" s="5">
        <v>189</v>
      </c>
      <c r="AE4240" s="5">
        <v>135</v>
      </c>
      <c r="AF4240" s="5">
        <v>9</v>
      </c>
      <c r="AG4240" s="6">
        <v>6.666666666666667</v>
      </c>
      <c r="AH4240" s="6">
        <v>71.428571428571431</v>
      </c>
      <c r="AI4240" s="6">
        <v>0</v>
      </c>
      <c r="AJ4240" s="6">
        <v>21.05263157894737</v>
      </c>
    </row>
    <row r="4241" spans="1:36" hidden="1" x14ac:dyDescent="0.2">
      <c r="A4241" s="1" t="str">
        <f t="shared" si="66"/>
        <v>NorthamptonOther</v>
      </c>
      <c r="B4241" s="3" t="s">
        <v>417</v>
      </c>
      <c r="C4241" s="3" t="s">
        <v>418</v>
      </c>
      <c r="D4241" s="3" t="s">
        <v>718</v>
      </c>
      <c r="E4241" s="5">
        <v>947</v>
      </c>
      <c r="F4241" s="5">
        <v>91</v>
      </c>
      <c r="G4241" s="5">
        <v>128</v>
      </c>
      <c r="H4241" s="5">
        <v>77</v>
      </c>
      <c r="I4241" s="5">
        <v>124</v>
      </c>
      <c r="J4241" s="5">
        <v>179</v>
      </c>
      <c r="K4241" s="5">
        <v>0</v>
      </c>
      <c r="L4241" s="5">
        <v>287</v>
      </c>
      <c r="M4241" s="5">
        <v>78</v>
      </c>
      <c r="N4241" s="5">
        <v>32</v>
      </c>
      <c r="O4241" s="6">
        <v>9.6092925026399154</v>
      </c>
      <c r="P4241" s="6">
        <v>13.51636747624076</v>
      </c>
      <c r="Q4241" s="6">
        <v>8.1309398099260832</v>
      </c>
      <c r="R4241" s="6">
        <v>13.093980992608236</v>
      </c>
      <c r="S4241" s="6">
        <v>18.901795142555439</v>
      </c>
      <c r="T4241" s="6">
        <v>0</v>
      </c>
      <c r="U4241" s="6">
        <v>30.306230200633578</v>
      </c>
      <c r="V4241" s="6">
        <v>8.2365364308342137</v>
      </c>
      <c r="W4241" s="6">
        <v>3.3790918690601899</v>
      </c>
      <c r="X4241" s="5">
        <v>522</v>
      </c>
      <c r="Y4241" s="5">
        <v>454</v>
      </c>
      <c r="Z4241" s="5">
        <v>45</v>
      </c>
      <c r="AA4241" s="5">
        <v>65</v>
      </c>
      <c r="AB4241" s="5">
        <v>55</v>
      </c>
      <c r="AC4241" s="5">
        <v>7</v>
      </c>
      <c r="AD4241" s="5">
        <v>457</v>
      </c>
      <c r="AE4241" s="5">
        <v>399</v>
      </c>
      <c r="AF4241" s="5">
        <v>38</v>
      </c>
      <c r="AG4241" s="6">
        <v>9.5238095238095237</v>
      </c>
      <c r="AH4241" s="6">
        <v>87.308533916849015</v>
      </c>
      <c r="AI4241" s="6">
        <v>12.727272727272727</v>
      </c>
      <c r="AJ4241" s="6">
        <v>84.615384615384613</v>
      </c>
    </row>
    <row r="4242" spans="1:36" x14ac:dyDescent="0.2">
      <c r="A4242" s="1" t="str">
        <f t="shared" si="66"/>
        <v>NorthumberlandAll people</v>
      </c>
      <c r="B4242" s="3" t="s">
        <v>139</v>
      </c>
      <c r="C4242" s="3" t="s">
        <v>140</v>
      </c>
      <c r="D4242" s="3" t="s">
        <v>700</v>
      </c>
      <c r="E4242" s="5">
        <v>316028</v>
      </c>
      <c r="F4242" s="5">
        <v>26384</v>
      </c>
      <c r="G4242" s="5">
        <v>21130</v>
      </c>
      <c r="H4242" s="5">
        <v>50522</v>
      </c>
      <c r="I4242" s="5">
        <v>37338</v>
      </c>
      <c r="J4242" s="5">
        <v>41051</v>
      </c>
      <c r="K4242" s="5">
        <v>39127</v>
      </c>
      <c r="L4242" s="5">
        <v>7338</v>
      </c>
      <c r="M4242" s="5">
        <v>2264</v>
      </c>
      <c r="N4242" s="5">
        <v>5613</v>
      </c>
      <c r="O4242" s="6">
        <v>8.3486273368182573</v>
      </c>
      <c r="P4242" s="6">
        <v>6.6861164200640451</v>
      </c>
      <c r="Q4242" s="6">
        <v>15.986558153075045</v>
      </c>
      <c r="R4242" s="6">
        <v>11.814775905932386</v>
      </c>
      <c r="S4242" s="6">
        <v>12.989671801232802</v>
      </c>
      <c r="T4242" s="6">
        <v>12.380864986646753</v>
      </c>
      <c r="U4242" s="6">
        <v>2.3219461566696622</v>
      </c>
      <c r="V4242" s="6">
        <v>0.71639221841102685</v>
      </c>
      <c r="W4242" s="6">
        <v>1.7761084460870555</v>
      </c>
      <c r="X4242" s="5">
        <v>95923</v>
      </c>
      <c r="Y4242" s="5">
        <v>84330</v>
      </c>
      <c r="Z4242" s="5">
        <v>5150</v>
      </c>
      <c r="AA4242" s="5">
        <v>2099</v>
      </c>
      <c r="AB4242" s="5">
        <v>1559</v>
      </c>
      <c r="AC4242" s="5">
        <v>235</v>
      </c>
      <c r="AD4242" s="5">
        <v>93824</v>
      </c>
      <c r="AE4242" s="5">
        <v>82771</v>
      </c>
      <c r="AF4242" s="5">
        <v>4915</v>
      </c>
      <c r="AG4242" s="6">
        <v>5.9380700970146547</v>
      </c>
      <c r="AH4242" s="6">
        <v>88.219432128240115</v>
      </c>
      <c r="AI4242" s="3">
        <v>15.073765234124439</v>
      </c>
      <c r="AJ4242" s="3">
        <v>74.273463554073373</v>
      </c>
    </row>
    <row r="4243" spans="1:36" hidden="1" x14ac:dyDescent="0.2">
      <c r="A4243" s="1" t="str">
        <f t="shared" si="66"/>
        <v>NorthumberlandWhite British</v>
      </c>
      <c r="B4243" s="3" t="s">
        <v>139</v>
      </c>
      <c r="C4243" s="3" t="s">
        <v>140</v>
      </c>
      <c r="D4243" s="3" t="s">
        <v>701</v>
      </c>
      <c r="E4243" s="5">
        <v>307097</v>
      </c>
      <c r="F4243" s="5">
        <v>25521</v>
      </c>
      <c r="G4243" s="5">
        <v>20479</v>
      </c>
      <c r="H4243" s="5">
        <v>49131</v>
      </c>
      <c r="I4243" s="5">
        <v>36210</v>
      </c>
      <c r="J4243" s="5">
        <v>39858</v>
      </c>
      <c r="K4243" s="5">
        <v>38142</v>
      </c>
      <c r="L4243" s="5">
        <v>6965</v>
      </c>
      <c r="M4243" s="5">
        <v>2206</v>
      </c>
      <c r="N4243" s="5">
        <v>5372</v>
      </c>
      <c r="O4243" s="6">
        <v>8.310403553274698</v>
      </c>
      <c r="P4243" s="6">
        <v>6.6685770294076461</v>
      </c>
      <c r="Q4243" s="6">
        <v>15.998528152342745</v>
      </c>
      <c r="R4243" s="6">
        <v>11.791062758672341</v>
      </c>
      <c r="S4243" s="6">
        <v>12.978961044881585</v>
      </c>
      <c r="T4243" s="6">
        <v>12.420179943145</v>
      </c>
      <c r="U4243" s="6">
        <v>2.2680130382257073</v>
      </c>
      <c r="V4243" s="6">
        <v>0.71833980794341856</v>
      </c>
      <c r="W4243" s="6">
        <v>1.7492844280471642</v>
      </c>
      <c r="X4243" s="5">
        <v>92162</v>
      </c>
      <c r="Y4243" s="5">
        <v>81177</v>
      </c>
      <c r="Z4243" s="5">
        <v>4950</v>
      </c>
      <c r="AA4243" s="5">
        <v>2014</v>
      </c>
      <c r="AB4243" s="5">
        <v>1491</v>
      </c>
      <c r="AC4243" s="5">
        <v>231</v>
      </c>
      <c r="AD4243" s="5">
        <v>90148</v>
      </c>
      <c r="AE4243" s="5">
        <v>79686</v>
      </c>
      <c r="AF4243" s="5">
        <v>4719</v>
      </c>
      <c r="AG4243" s="6">
        <v>5.9219938257661324</v>
      </c>
      <c r="AH4243" s="6">
        <v>88.39463992545592</v>
      </c>
      <c r="AI4243" s="3">
        <v>15.492957746478874</v>
      </c>
      <c r="AJ4243" s="3">
        <v>74.031777557100298</v>
      </c>
    </row>
    <row r="4244" spans="1:36" hidden="1" x14ac:dyDescent="0.2">
      <c r="A4244" s="1" t="str">
        <f t="shared" si="66"/>
        <v>NorthumberlandMinorities - all other than White British</v>
      </c>
      <c r="B4244" s="3" t="s">
        <v>139</v>
      </c>
      <c r="C4244" s="3" t="s">
        <v>140</v>
      </c>
      <c r="D4244" s="3" t="s">
        <v>702</v>
      </c>
      <c r="E4244" s="5">
        <v>8931</v>
      </c>
      <c r="F4244" s="5">
        <v>863</v>
      </c>
      <c r="G4244" s="5">
        <v>651</v>
      </c>
      <c r="H4244" s="5">
        <v>1391</v>
      </c>
      <c r="I4244" s="5">
        <v>1128</v>
      </c>
      <c r="J4244" s="5">
        <v>1193</v>
      </c>
      <c r="K4244" s="5">
        <v>985</v>
      </c>
      <c r="L4244" s="5">
        <v>373</v>
      </c>
      <c r="M4244" s="5">
        <v>58</v>
      </c>
      <c r="N4244" s="5">
        <v>241</v>
      </c>
      <c r="O4244" s="6">
        <v>9.6629716717052965</v>
      </c>
      <c r="P4244" s="6">
        <v>7.289217332885455</v>
      </c>
      <c r="Q4244" s="6">
        <v>15.574963609898107</v>
      </c>
      <c r="R4244" s="6">
        <v>12.630164595230097</v>
      </c>
      <c r="S4244" s="6">
        <v>13.357966633075803</v>
      </c>
      <c r="T4244" s="6">
        <v>11.029000111969545</v>
      </c>
      <c r="U4244" s="6">
        <v>4.1764640017915129</v>
      </c>
      <c r="V4244" s="6">
        <v>0.64942335684693764</v>
      </c>
      <c r="W4244" s="6">
        <v>2.6984660172433097</v>
      </c>
      <c r="X4244" s="5">
        <v>3761</v>
      </c>
      <c r="Y4244" s="5">
        <v>3153</v>
      </c>
      <c r="Z4244" s="5">
        <v>200</v>
      </c>
      <c r="AA4244" s="5">
        <v>85</v>
      </c>
      <c r="AB4244" s="5">
        <v>68</v>
      </c>
      <c r="AC4244" s="5">
        <v>4</v>
      </c>
      <c r="AD4244" s="5">
        <v>3676</v>
      </c>
      <c r="AE4244" s="5">
        <v>3085</v>
      </c>
      <c r="AF4244" s="5">
        <v>196</v>
      </c>
      <c r="AG4244" s="6">
        <v>6.353322528363047</v>
      </c>
      <c r="AH4244" s="6">
        <v>83.9227421109902</v>
      </c>
      <c r="AI4244" s="3">
        <v>5.882352941176471</v>
      </c>
      <c r="AJ4244" s="3">
        <v>80</v>
      </c>
    </row>
    <row r="4245" spans="1:36" hidden="1" x14ac:dyDescent="0.2">
      <c r="A4245" s="1" t="str">
        <f t="shared" si="66"/>
        <v>NorthumberlandWhite Irish</v>
      </c>
      <c r="B4245" s="3" t="s">
        <v>139</v>
      </c>
      <c r="C4245" s="3" t="s">
        <v>140</v>
      </c>
      <c r="D4245" s="3" t="s">
        <v>703</v>
      </c>
      <c r="E4245" s="5">
        <v>833</v>
      </c>
      <c r="F4245" s="5">
        <v>39</v>
      </c>
      <c r="G4245" s="5">
        <v>29</v>
      </c>
      <c r="H4245" s="5">
        <v>65</v>
      </c>
      <c r="I4245" s="5">
        <v>58</v>
      </c>
      <c r="J4245" s="5">
        <v>62</v>
      </c>
      <c r="K4245" s="5">
        <v>131</v>
      </c>
      <c r="L4245" s="5">
        <v>21</v>
      </c>
      <c r="M4245" s="5">
        <v>6</v>
      </c>
      <c r="N4245" s="5">
        <v>16</v>
      </c>
      <c r="O4245" s="6">
        <v>4.6818727490996395</v>
      </c>
      <c r="P4245" s="6">
        <v>3.4813925570228093</v>
      </c>
      <c r="Q4245" s="6">
        <v>7.8031212484993997</v>
      </c>
      <c r="R4245" s="6">
        <v>6.9627851140456185</v>
      </c>
      <c r="S4245" s="6">
        <v>7.4429771908763502</v>
      </c>
      <c r="T4245" s="6">
        <v>15.726290516206483</v>
      </c>
      <c r="U4245" s="6">
        <v>2.5210084033613445</v>
      </c>
      <c r="V4245" s="6">
        <v>0.72028811524609848</v>
      </c>
      <c r="W4245" s="6">
        <v>1.9207683073229291</v>
      </c>
      <c r="X4245" s="5">
        <v>257</v>
      </c>
      <c r="Y4245" s="5">
        <v>232</v>
      </c>
      <c r="Z4245" s="5">
        <v>6</v>
      </c>
      <c r="AA4245" s="5">
        <v>5</v>
      </c>
      <c r="AB4245" s="5">
        <v>4</v>
      </c>
      <c r="AC4245" s="5">
        <v>0</v>
      </c>
      <c r="AD4245" s="5">
        <v>252</v>
      </c>
      <c r="AE4245" s="5">
        <v>228</v>
      </c>
      <c r="AF4245" s="5">
        <v>6</v>
      </c>
      <c r="AG4245" s="6">
        <v>2.6315789473684212</v>
      </c>
      <c r="AH4245" s="6">
        <v>90.476190476190482</v>
      </c>
      <c r="AI4245" s="3">
        <v>0</v>
      </c>
      <c r="AJ4245" s="3">
        <v>80</v>
      </c>
    </row>
    <row r="4246" spans="1:36" hidden="1" x14ac:dyDescent="0.2">
      <c r="A4246" s="1" t="str">
        <f t="shared" si="66"/>
        <v>NorthumberlandWhite Gyspy or Irish Traveller</v>
      </c>
      <c r="B4246" s="3" t="s">
        <v>139</v>
      </c>
      <c r="C4246" s="3" t="s">
        <v>140</v>
      </c>
      <c r="D4246" s="3" t="s">
        <v>704</v>
      </c>
      <c r="E4246" s="5">
        <v>156</v>
      </c>
      <c r="F4246" s="5">
        <v>7</v>
      </c>
      <c r="G4246" s="5">
        <v>2</v>
      </c>
      <c r="H4246" s="5">
        <v>22</v>
      </c>
      <c r="I4246" s="5">
        <v>15</v>
      </c>
      <c r="J4246" s="5">
        <v>16</v>
      </c>
      <c r="K4246" s="5">
        <v>13</v>
      </c>
      <c r="L4246" s="5">
        <v>5</v>
      </c>
      <c r="M4246" s="5">
        <v>0</v>
      </c>
      <c r="N4246" s="5">
        <v>0</v>
      </c>
      <c r="O4246" s="6">
        <v>4.4871794871794872</v>
      </c>
      <c r="P4246" s="6">
        <v>1.2820512820512822</v>
      </c>
      <c r="Q4246" s="6">
        <v>14.102564102564102</v>
      </c>
      <c r="R4246" s="6">
        <v>9.615384615384615</v>
      </c>
      <c r="S4246" s="6">
        <v>10.256410256410257</v>
      </c>
      <c r="T4246" s="6">
        <v>8.3333333333333339</v>
      </c>
      <c r="U4246" s="6">
        <v>3.2051282051282053</v>
      </c>
      <c r="V4246" s="6">
        <v>0</v>
      </c>
      <c r="W4246" s="6">
        <v>0</v>
      </c>
      <c r="X4246" s="5">
        <v>59</v>
      </c>
      <c r="Y4246" s="5">
        <v>35</v>
      </c>
      <c r="Z4246" s="5">
        <v>5</v>
      </c>
      <c r="AA4246" s="5">
        <v>0</v>
      </c>
      <c r="AB4246" s="5">
        <v>0</v>
      </c>
      <c r="AC4246" s="5">
        <v>0</v>
      </c>
      <c r="AD4246" s="5">
        <v>59</v>
      </c>
      <c r="AE4246" s="5">
        <v>35</v>
      </c>
      <c r="AF4246" s="5">
        <v>5</v>
      </c>
      <c r="AG4246" s="6">
        <v>14.285714285714286</v>
      </c>
      <c r="AH4246" s="6">
        <v>59.322033898305087</v>
      </c>
      <c r="AI4246" s="3"/>
      <c r="AJ4246" s="3"/>
    </row>
    <row r="4247" spans="1:36" hidden="1" x14ac:dyDescent="0.2">
      <c r="A4247" s="1" t="str">
        <f t="shared" si="66"/>
        <v>NorthumberlandWhite Other</v>
      </c>
      <c r="B4247" s="3" t="s">
        <v>139</v>
      </c>
      <c r="C4247" s="3" t="s">
        <v>140</v>
      </c>
      <c r="D4247" s="3" t="s">
        <v>705</v>
      </c>
      <c r="E4247" s="5">
        <v>2980</v>
      </c>
      <c r="F4247" s="5">
        <v>224</v>
      </c>
      <c r="G4247" s="5">
        <v>165</v>
      </c>
      <c r="H4247" s="5">
        <v>354</v>
      </c>
      <c r="I4247" s="5">
        <v>291</v>
      </c>
      <c r="J4247" s="5">
        <v>327</v>
      </c>
      <c r="K4247" s="5">
        <v>439</v>
      </c>
      <c r="L4247" s="5">
        <v>93</v>
      </c>
      <c r="M4247" s="5">
        <v>29</v>
      </c>
      <c r="N4247" s="5">
        <v>64</v>
      </c>
      <c r="O4247" s="6">
        <v>7.5167785234899327</v>
      </c>
      <c r="P4247" s="6">
        <v>5.5369127516778525</v>
      </c>
      <c r="Q4247" s="6">
        <v>11.879194630872483</v>
      </c>
      <c r="R4247" s="6">
        <v>9.7651006711409387</v>
      </c>
      <c r="S4247" s="6">
        <v>10.973154362416107</v>
      </c>
      <c r="T4247" s="6">
        <v>14.731543624161073</v>
      </c>
      <c r="U4247" s="6">
        <v>3.1208053691275168</v>
      </c>
      <c r="V4247" s="6">
        <v>0.97315436241610742</v>
      </c>
      <c r="W4247" s="6">
        <v>2.1476510067114094</v>
      </c>
      <c r="X4247" s="5">
        <v>1432</v>
      </c>
      <c r="Y4247" s="5">
        <v>1269</v>
      </c>
      <c r="Z4247" s="5">
        <v>74</v>
      </c>
      <c r="AA4247" s="5">
        <v>40</v>
      </c>
      <c r="AB4247" s="5">
        <v>34</v>
      </c>
      <c r="AC4247" s="5">
        <v>2</v>
      </c>
      <c r="AD4247" s="5">
        <v>1392</v>
      </c>
      <c r="AE4247" s="5">
        <v>1235</v>
      </c>
      <c r="AF4247" s="5">
        <v>72</v>
      </c>
      <c r="AG4247" s="6">
        <v>5.8299595141700404</v>
      </c>
      <c r="AH4247" s="6">
        <v>88.72126436781609</v>
      </c>
      <c r="AI4247" s="3">
        <v>5.882352941176471</v>
      </c>
      <c r="AJ4247" s="3">
        <v>85</v>
      </c>
    </row>
    <row r="4248" spans="1:36" hidden="1" x14ac:dyDescent="0.2">
      <c r="A4248" s="1" t="str">
        <f t="shared" si="66"/>
        <v>NorthumberlandMixed White and Black Caribbean</v>
      </c>
      <c r="B4248" s="3" t="s">
        <v>139</v>
      </c>
      <c r="C4248" s="3" t="s">
        <v>140</v>
      </c>
      <c r="D4248" s="3" t="s">
        <v>706</v>
      </c>
      <c r="E4248" s="5">
        <v>515</v>
      </c>
      <c r="F4248" s="5">
        <v>75</v>
      </c>
      <c r="G4248" s="5">
        <v>67</v>
      </c>
      <c r="H4248" s="5">
        <v>132</v>
      </c>
      <c r="I4248" s="5">
        <v>93</v>
      </c>
      <c r="J4248" s="5">
        <v>102</v>
      </c>
      <c r="K4248" s="5">
        <v>41</v>
      </c>
      <c r="L4248" s="5">
        <v>14</v>
      </c>
      <c r="M4248" s="5">
        <v>1</v>
      </c>
      <c r="N4248" s="5">
        <v>11</v>
      </c>
      <c r="O4248" s="6">
        <v>14.563106796116505</v>
      </c>
      <c r="P4248" s="6">
        <v>13.009708737864077</v>
      </c>
      <c r="Q4248" s="6">
        <v>25.631067961165048</v>
      </c>
      <c r="R4248" s="6">
        <v>18.058252427184467</v>
      </c>
      <c r="S4248" s="6">
        <v>19.805825242718445</v>
      </c>
      <c r="T4248" s="6">
        <v>7.9611650485436893</v>
      </c>
      <c r="U4248" s="6">
        <v>2.7184466019417477</v>
      </c>
      <c r="V4248" s="6">
        <v>0.1941747572815534</v>
      </c>
      <c r="W4248" s="6">
        <v>2.1359223300970873</v>
      </c>
      <c r="X4248" s="5">
        <v>165</v>
      </c>
      <c r="Y4248" s="5">
        <v>117</v>
      </c>
      <c r="Z4248" s="5">
        <v>21</v>
      </c>
      <c r="AA4248" s="5">
        <v>4</v>
      </c>
      <c r="AB4248" s="5">
        <v>1</v>
      </c>
      <c r="AC4248" s="5">
        <v>1</v>
      </c>
      <c r="AD4248" s="5">
        <v>161</v>
      </c>
      <c r="AE4248" s="5">
        <v>116</v>
      </c>
      <c r="AF4248" s="5">
        <v>20</v>
      </c>
      <c r="AG4248" s="6">
        <v>17.241379310344829</v>
      </c>
      <c r="AH4248" s="6">
        <v>72.049689440993788</v>
      </c>
      <c r="AI4248" s="3">
        <v>100</v>
      </c>
      <c r="AJ4248" s="3">
        <v>25</v>
      </c>
    </row>
    <row r="4249" spans="1:36" hidden="1" x14ac:dyDescent="0.2">
      <c r="A4249" s="1" t="str">
        <f t="shared" si="66"/>
        <v>NorthumberlandMixed White and Black African</v>
      </c>
      <c r="B4249" s="3" t="s">
        <v>139</v>
      </c>
      <c r="C4249" s="3" t="s">
        <v>140</v>
      </c>
      <c r="D4249" s="3" t="s">
        <v>707</v>
      </c>
      <c r="E4249" s="5">
        <v>230</v>
      </c>
      <c r="F4249" s="5">
        <v>21</v>
      </c>
      <c r="G4249" s="5">
        <v>17</v>
      </c>
      <c r="H4249" s="5">
        <v>37</v>
      </c>
      <c r="I4249" s="5">
        <v>26</v>
      </c>
      <c r="J4249" s="5">
        <v>33</v>
      </c>
      <c r="K4249" s="5">
        <v>27</v>
      </c>
      <c r="L4249" s="5">
        <v>5</v>
      </c>
      <c r="M4249" s="5">
        <v>5</v>
      </c>
      <c r="N4249" s="5">
        <v>4</v>
      </c>
      <c r="O4249" s="6">
        <v>9.1304347826086953</v>
      </c>
      <c r="P4249" s="6">
        <v>7.3913043478260869</v>
      </c>
      <c r="Q4249" s="6">
        <v>16.086956521739129</v>
      </c>
      <c r="R4249" s="6">
        <v>11.304347826086957</v>
      </c>
      <c r="S4249" s="6">
        <v>14.347826086956522</v>
      </c>
      <c r="T4249" s="6">
        <v>11.739130434782609</v>
      </c>
      <c r="U4249" s="6">
        <v>2.1739130434782608</v>
      </c>
      <c r="V4249" s="6">
        <v>2.1739130434782608</v>
      </c>
      <c r="W4249" s="6">
        <v>1.7391304347826086</v>
      </c>
      <c r="X4249" s="5">
        <v>57</v>
      </c>
      <c r="Y4249" s="5">
        <v>49</v>
      </c>
      <c r="Z4249" s="5">
        <v>3</v>
      </c>
      <c r="AA4249" s="5">
        <v>0</v>
      </c>
      <c r="AB4249" s="5">
        <v>0</v>
      </c>
      <c r="AC4249" s="5">
        <v>0</v>
      </c>
      <c r="AD4249" s="5">
        <v>57</v>
      </c>
      <c r="AE4249" s="5">
        <v>49</v>
      </c>
      <c r="AF4249" s="5">
        <v>3</v>
      </c>
      <c r="AG4249" s="6">
        <v>6.1224489795918364</v>
      </c>
      <c r="AH4249" s="6">
        <v>85.964912280701753</v>
      </c>
      <c r="AI4249" s="3"/>
      <c r="AJ4249" s="3"/>
    </row>
    <row r="4250" spans="1:36" hidden="1" x14ac:dyDescent="0.2">
      <c r="A4250" s="1" t="str">
        <f t="shared" si="66"/>
        <v>NorthumberlandMixed White and Asian</v>
      </c>
      <c r="B4250" s="3" t="s">
        <v>139</v>
      </c>
      <c r="C4250" s="3" t="s">
        <v>140</v>
      </c>
      <c r="D4250" s="3" t="s">
        <v>708</v>
      </c>
      <c r="E4250" s="5">
        <v>624</v>
      </c>
      <c r="F4250" s="5">
        <v>66</v>
      </c>
      <c r="G4250" s="5">
        <v>59</v>
      </c>
      <c r="H4250" s="5">
        <v>103</v>
      </c>
      <c r="I4250" s="5">
        <v>94</v>
      </c>
      <c r="J4250" s="5">
        <v>101</v>
      </c>
      <c r="K4250" s="5">
        <v>75</v>
      </c>
      <c r="L4250" s="5">
        <v>19</v>
      </c>
      <c r="M4250" s="5">
        <v>4</v>
      </c>
      <c r="N4250" s="5">
        <v>16</v>
      </c>
      <c r="O4250" s="6">
        <v>10.576923076923077</v>
      </c>
      <c r="P4250" s="6">
        <v>9.4551282051282044</v>
      </c>
      <c r="Q4250" s="6">
        <v>16.506410256410255</v>
      </c>
      <c r="R4250" s="6">
        <v>15.064102564102564</v>
      </c>
      <c r="S4250" s="6">
        <v>16.185897435897434</v>
      </c>
      <c r="T4250" s="6">
        <v>12.01923076923077</v>
      </c>
      <c r="U4250" s="6">
        <v>3.0448717948717947</v>
      </c>
      <c r="V4250" s="6">
        <v>0.64102564102564108</v>
      </c>
      <c r="W4250" s="6">
        <v>2.5641025641025643</v>
      </c>
      <c r="X4250" s="5">
        <v>142</v>
      </c>
      <c r="Y4250" s="5">
        <v>125</v>
      </c>
      <c r="Z4250" s="5">
        <v>9</v>
      </c>
      <c r="AA4250" s="5">
        <v>2</v>
      </c>
      <c r="AB4250" s="5">
        <v>2</v>
      </c>
      <c r="AC4250" s="5">
        <v>0</v>
      </c>
      <c r="AD4250" s="5">
        <v>140</v>
      </c>
      <c r="AE4250" s="5">
        <v>123</v>
      </c>
      <c r="AF4250" s="5">
        <v>9</v>
      </c>
      <c r="AG4250" s="6">
        <v>7.3170731707317076</v>
      </c>
      <c r="AH4250" s="6">
        <v>87.857142857142861</v>
      </c>
      <c r="AI4250" s="3">
        <v>0</v>
      </c>
      <c r="AJ4250" s="3">
        <v>100</v>
      </c>
    </row>
    <row r="4251" spans="1:36" hidden="1" x14ac:dyDescent="0.2">
      <c r="A4251" s="1" t="str">
        <f t="shared" si="66"/>
        <v>NorthumberlandMixed Other</v>
      </c>
      <c r="B4251" s="3" t="s">
        <v>139</v>
      </c>
      <c r="C4251" s="3" t="s">
        <v>140</v>
      </c>
      <c r="D4251" s="3" t="s">
        <v>709</v>
      </c>
      <c r="E4251" s="5">
        <v>323</v>
      </c>
      <c r="F4251" s="5">
        <v>29</v>
      </c>
      <c r="G4251" s="5">
        <v>26</v>
      </c>
      <c r="H4251" s="5">
        <v>62</v>
      </c>
      <c r="I4251" s="5">
        <v>46</v>
      </c>
      <c r="J4251" s="5">
        <v>44</v>
      </c>
      <c r="K4251" s="5">
        <v>40</v>
      </c>
      <c r="L4251" s="5">
        <v>9</v>
      </c>
      <c r="M4251" s="5">
        <v>4</v>
      </c>
      <c r="N4251" s="5">
        <v>9</v>
      </c>
      <c r="O4251" s="6">
        <v>8.9783281733746136</v>
      </c>
      <c r="P4251" s="6">
        <v>8.0495356037151709</v>
      </c>
      <c r="Q4251" s="6">
        <v>19.195046439628484</v>
      </c>
      <c r="R4251" s="6">
        <v>14.241486068111454</v>
      </c>
      <c r="S4251" s="6">
        <v>13.622291021671826</v>
      </c>
      <c r="T4251" s="6">
        <v>12.383900928792571</v>
      </c>
      <c r="U4251" s="6">
        <v>2.7863777089783284</v>
      </c>
      <c r="V4251" s="6">
        <v>1.2383900928792571</v>
      </c>
      <c r="W4251" s="6">
        <v>2.7863777089783284</v>
      </c>
      <c r="X4251" s="5">
        <v>101</v>
      </c>
      <c r="Y4251" s="5">
        <v>75</v>
      </c>
      <c r="Z4251" s="5">
        <v>5</v>
      </c>
      <c r="AA4251" s="5">
        <v>4</v>
      </c>
      <c r="AB4251" s="5">
        <v>3</v>
      </c>
      <c r="AC4251" s="5">
        <v>1</v>
      </c>
      <c r="AD4251" s="5">
        <v>97</v>
      </c>
      <c r="AE4251" s="5">
        <v>72</v>
      </c>
      <c r="AF4251" s="5">
        <v>4</v>
      </c>
      <c r="AG4251" s="6">
        <v>5.5555555555555554</v>
      </c>
      <c r="AH4251" s="6">
        <v>74.226804123711347</v>
      </c>
      <c r="AI4251" s="3">
        <v>33.333333333333336</v>
      </c>
      <c r="AJ4251" s="3">
        <v>75</v>
      </c>
    </row>
    <row r="4252" spans="1:36" hidden="1" x14ac:dyDescent="0.2">
      <c r="A4252" s="1" t="str">
        <f t="shared" si="66"/>
        <v>NorthumberlandIndian</v>
      </c>
      <c r="B4252" s="3" t="s">
        <v>139</v>
      </c>
      <c r="C4252" s="3" t="s">
        <v>140</v>
      </c>
      <c r="D4252" s="3" t="s">
        <v>710</v>
      </c>
      <c r="E4252" s="5">
        <v>939</v>
      </c>
      <c r="F4252" s="5">
        <v>102</v>
      </c>
      <c r="G4252" s="5">
        <v>69</v>
      </c>
      <c r="H4252" s="5">
        <v>142</v>
      </c>
      <c r="I4252" s="5">
        <v>127</v>
      </c>
      <c r="J4252" s="5">
        <v>132</v>
      </c>
      <c r="K4252" s="5">
        <v>52</v>
      </c>
      <c r="L4252" s="5">
        <v>56</v>
      </c>
      <c r="M4252" s="5">
        <v>0</v>
      </c>
      <c r="N4252" s="5">
        <v>36</v>
      </c>
      <c r="O4252" s="6">
        <v>10.862619808306709</v>
      </c>
      <c r="P4252" s="6">
        <v>7.3482428115015974</v>
      </c>
      <c r="Q4252" s="6">
        <v>15.122470713525027</v>
      </c>
      <c r="R4252" s="6">
        <v>13.525026624068158</v>
      </c>
      <c r="S4252" s="6">
        <v>14.057507987220447</v>
      </c>
      <c r="T4252" s="6">
        <v>5.5378061767838123</v>
      </c>
      <c r="U4252" s="6">
        <v>5.9637912673056439</v>
      </c>
      <c r="V4252" s="6">
        <v>0</v>
      </c>
      <c r="W4252" s="6">
        <v>3.8338658146964857</v>
      </c>
      <c r="X4252" s="5">
        <v>388</v>
      </c>
      <c r="Y4252" s="5">
        <v>354</v>
      </c>
      <c r="Z4252" s="5">
        <v>13</v>
      </c>
      <c r="AA4252" s="5">
        <v>12</v>
      </c>
      <c r="AB4252" s="5">
        <v>10</v>
      </c>
      <c r="AC4252" s="5">
        <v>0</v>
      </c>
      <c r="AD4252" s="5">
        <v>376</v>
      </c>
      <c r="AE4252" s="5">
        <v>344</v>
      </c>
      <c r="AF4252" s="5">
        <v>13</v>
      </c>
      <c r="AG4252" s="6">
        <v>3.7790697674418605</v>
      </c>
      <c r="AH4252" s="6">
        <v>91.489361702127653</v>
      </c>
      <c r="AI4252" s="3">
        <v>0</v>
      </c>
      <c r="AJ4252" s="3">
        <v>83.333333333333329</v>
      </c>
    </row>
    <row r="4253" spans="1:36" hidden="1" x14ac:dyDescent="0.2">
      <c r="A4253" s="1" t="str">
        <f t="shared" si="66"/>
        <v>NorthumberlandPakistani</v>
      </c>
      <c r="B4253" s="3" t="s">
        <v>139</v>
      </c>
      <c r="C4253" s="3" t="s">
        <v>140</v>
      </c>
      <c r="D4253" s="3" t="s">
        <v>711</v>
      </c>
      <c r="E4253" s="5">
        <v>351</v>
      </c>
      <c r="F4253" s="5">
        <v>50</v>
      </c>
      <c r="G4253" s="5">
        <v>46</v>
      </c>
      <c r="H4253" s="5">
        <v>66</v>
      </c>
      <c r="I4253" s="5">
        <v>55</v>
      </c>
      <c r="J4253" s="5">
        <v>55</v>
      </c>
      <c r="K4253" s="5">
        <v>13</v>
      </c>
      <c r="L4253" s="5">
        <v>33</v>
      </c>
      <c r="M4253" s="5">
        <v>0</v>
      </c>
      <c r="N4253" s="5">
        <v>29</v>
      </c>
      <c r="O4253" s="6">
        <v>14.245014245014245</v>
      </c>
      <c r="P4253" s="6">
        <v>13.105413105413106</v>
      </c>
      <c r="Q4253" s="6">
        <v>18.803418803418804</v>
      </c>
      <c r="R4253" s="6">
        <v>15.66951566951567</v>
      </c>
      <c r="S4253" s="6">
        <v>15.66951566951567</v>
      </c>
      <c r="T4253" s="6">
        <v>3.7037037037037037</v>
      </c>
      <c r="U4253" s="6">
        <v>9.4017094017094021</v>
      </c>
      <c r="V4253" s="6">
        <v>0</v>
      </c>
      <c r="W4253" s="6">
        <v>8.2621082621082618</v>
      </c>
      <c r="X4253" s="5">
        <v>137</v>
      </c>
      <c r="Y4253" s="5">
        <v>105</v>
      </c>
      <c r="Z4253" s="5">
        <v>14</v>
      </c>
      <c r="AA4253" s="5">
        <v>0</v>
      </c>
      <c r="AB4253" s="5">
        <v>0</v>
      </c>
      <c r="AC4253" s="5">
        <v>0</v>
      </c>
      <c r="AD4253" s="5">
        <v>137</v>
      </c>
      <c r="AE4253" s="5">
        <v>105</v>
      </c>
      <c r="AF4253" s="5">
        <v>14</v>
      </c>
      <c r="AG4253" s="6">
        <v>13.333333333333334</v>
      </c>
      <c r="AH4253" s="6">
        <v>76.642335766423358</v>
      </c>
      <c r="AI4253" s="3"/>
      <c r="AJ4253" s="3"/>
    </row>
    <row r="4254" spans="1:36" hidden="1" x14ac:dyDescent="0.2">
      <c r="A4254" s="1" t="str">
        <f t="shared" si="66"/>
        <v>NorthumberlandBangladeshi</v>
      </c>
      <c r="B4254" s="3" t="s">
        <v>139</v>
      </c>
      <c r="C4254" s="3" t="s">
        <v>140</v>
      </c>
      <c r="D4254" s="3" t="s">
        <v>712</v>
      </c>
      <c r="E4254" s="5">
        <v>295</v>
      </c>
      <c r="F4254" s="5">
        <v>55</v>
      </c>
      <c r="G4254" s="5">
        <v>55</v>
      </c>
      <c r="H4254" s="5">
        <v>57</v>
      </c>
      <c r="I4254" s="5">
        <v>51</v>
      </c>
      <c r="J4254" s="5">
        <v>59</v>
      </c>
      <c r="K4254" s="5">
        <v>16</v>
      </c>
      <c r="L4254" s="5">
        <v>8</v>
      </c>
      <c r="M4254" s="5">
        <v>0</v>
      </c>
      <c r="N4254" s="5">
        <v>8</v>
      </c>
      <c r="O4254" s="6">
        <v>18.64406779661017</v>
      </c>
      <c r="P4254" s="6">
        <v>18.64406779661017</v>
      </c>
      <c r="Q4254" s="6">
        <v>19.322033898305083</v>
      </c>
      <c r="R4254" s="6">
        <v>17.288135593220339</v>
      </c>
      <c r="S4254" s="6">
        <v>20</v>
      </c>
      <c r="T4254" s="6">
        <v>5.4237288135593218</v>
      </c>
      <c r="U4254" s="6">
        <v>2.7118644067796609</v>
      </c>
      <c r="V4254" s="6">
        <v>0</v>
      </c>
      <c r="W4254" s="6">
        <v>2.7118644067796609</v>
      </c>
      <c r="X4254" s="5">
        <v>119</v>
      </c>
      <c r="Y4254" s="5">
        <v>74</v>
      </c>
      <c r="Z4254" s="5">
        <v>2</v>
      </c>
      <c r="AA4254" s="5">
        <v>0</v>
      </c>
      <c r="AB4254" s="5">
        <v>0</v>
      </c>
      <c r="AC4254" s="5">
        <v>0</v>
      </c>
      <c r="AD4254" s="5">
        <v>119</v>
      </c>
      <c r="AE4254" s="5">
        <v>74</v>
      </c>
      <c r="AF4254" s="5">
        <v>2</v>
      </c>
      <c r="AG4254" s="6">
        <v>2.7027027027027026</v>
      </c>
      <c r="AH4254" s="6">
        <v>62.184873949579831</v>
      </c>
      <c r="AI4254" s="3"/>
      <c r="AJ4254" s="3"/>
    </row>
    <row r="4255" spans="1:36" hidden="1" x14ac:dyDescent="0.2">
      <c r="A4255" s="1" t="str">
        <f t="shared" si="66"/>
        <v>NorthumberlandChinese</v>
      </c>
      <c r="B4255" s="3" t="s">
        <v>139</v>
      </c>
      <c r="C4255" s="3" t="s">
        <v>140</v>
      </c>
      <c r="D4255" s="3" t="s">
        <v>713</v>
      </c>
      <c r="E4255" s="5">
        <v>452</v>
      </c>
      <c r="F4255" s="5">
        <v>33</v>
      </c>
      <c r="G4255" s="5">
        <v>26</v>
      </c>
      <c r="H4255" s="5">
        <v>82</v>
      </c>
      <c r="I4255" s="5">
        <v>62</v>
      </c>
      <c r="J4255" s="5">
        <v>47</v>
      </c>
      <c r="K4255" s="5">
        <v>36</v>
      </c>
      <c r="L4255" s="5">
        <v>12</v>
      </c>
      <c r="M4255" s="5">
        <v>0</v>
      </c>
      <c r="N4255" s="5">
        <v>8</v>
      </c>
      <c r="O4255" s="6">
        <v>7.3008849557522124</v>
      </c>
      <c r="P4255" s="6">
        <v>5.7522123893805306</v>
      </c>
      <c r="Q4255" s="6">
        <v>18.141592920353983</v>
      </c>
      <c r="R4255" s="6">
        <v>13.716814159292035</v>
      </c>
      <c r="S4255" s="6">
        <v>10.398230088495575</v>
      </c>
      <c r="T4255" s="6">
        <v>7.9646017699115044</v>
      </c>
      <c r="U4255" s="6">
        <v>2.6548672566371683</v>
      </c>
      <c r="V4255" s="6">
        <v>0</v>
      </c>
      <c r="W4255" s="6">
        <v>1.7699115044247788</v>
      </c>
      <c r="X4255" s="5">
        <v>218</v>
      </c>
      <c r="Y4255" s="5">
        <v>173</v>
      </c>
      <c r="Z4255" s="5">
        <v>7</v>
      </c>
      <c r="AA4255" s="5">
        <v>6</v>
      </c>
      <c r="AB4255" s="5">
        <v>6</v>
      </c>
      <c r="AC4255" s="5">
        <v>0</v>
      </c>
      <c r="AD4255" s="5">
        <v>212</v>
      </c>
      <c r="AE4255" s="5">
        <v>167</v>
      </c>
      <c r="AF4255" s="5">
        <v>7</v>
      </c>
      <c r="AG4255" s="6">
        <v>4.1916167664670656</v>
      </c>
      <c r="AH4255" s="6">
        <v>78.773584905660371</v>
      </c>
      <c r="AI4255" s="3">
        <v>0</v>
      </c>
      <c r="AJ4255" s="3">
        <v>100</v>
      </c>
    </row>
    <row r="4256" spans="1:36" hidden="1" x14ac:dyDescent="0.2">
      <c r="A4256" s="1" t="str">
        <f t="shared" si="66"/>
        <v>NorthumberlandAsian Other</v>
      </c>
      <c r="B4256" s="3" t="s">
        <v>139</v>
      </c>
      <c r="C4256" s="3" t="s">
        <v>140</v>
      </c>
      <c r="D4256" s="3" t="s">
        <v>714</v>
      </c>
      <c r="E4256" s="5">
        <v>621</v>
      </c>
      <c r="F4256" s="5">
        <v>122</v>
      </c>
      <c r="G4256" s="5">
        <v>62</v>
      </c>
      <c r="H4256" s="5">
        <v>188</v>
      </c>
      <c r="I4256" s="5">
        <v>156</v>
      </c>
      <c r="J4256" s="5">
        <v>150</v>
      </c>
      <c r="K4256" s="5">
        <v>39</v>
      </c>
      <c r="L4256" s="5">
        <v>87</v>
      </c>
      <c r="M4256" s="5">
        <v>7</v>
      </c>
      <c r="N4256" s="5">
        <v>36</v>
      </c>
      <c r="O4256" s="6">
        <v>19.645732689210949</v>
      </c>
      <c r="P4256" s="6">
        <v>9.9838969404186795</v>
      </c>
      <c r="Q4256" s="6">
        <v>30.273752012882447</v>
      </c>
      <c r="R4256" s="6">
        <v>25.120772946859905</v>
      </c>
      <c r="S4256" s="6">
        <v>24.154589371980677</v>
      </c>
      <c r="T4256" s="6">
        <v>6.2801932367149762</v>
      </c>
      <c r="U4256" s="6">
        <v>14.009661835748792</v>
      </c>
      <c r="V4256" s="6">
        <v>1.1272141706924315</v>
      </c>
      <c r="W4256" s="6">
        <v>5.7971014492753623</v>
      </c>
      <c r="X4256" s="5">
        <v>337</v>
      </c>
      <c r="Y4256" s="5">
        <v>283</v>
      </c>
      <c r="Z4256" s="5">
        <v>20</v>
      </c>
      <c r="AA4256" s="5">
        <v>5</v>
      </c>
      <c r="AB4256" s="5">
        <v>4</v>
      </c>
      <c r="AC4256" s="5">
        <v>0</v>
      </c>
      <c r="AD4256" s="5">
        <v>332</v>
      </c>
      <c r="AE4256" s="5">
        <v>279</v>
      </c>
      <c r="AF4256" s="5">
        <v>20</v>
      </c>
      <c r="AG4256" s="6">
        <v>7.1684587813620073</v>
      </c>
      <c r="AH4256" s="6">
        <v>84.036144578313255</v>
      </c>
      <c r="AI4256" s="3">
        <v>0</v>
      </c>
      <c r="AJ4256" s="3">
        <v>80</v>
      </c>
    </row>
    <row r="4257" spans="1:36" hidden="1" x14ac:dyDescent="0.2">
      <c r="A4257" s="1" t="str">
        <f t="shared" si="66"/>
        <v>NorthumberlandBlack African</v>
      </c>
      <c r="B4257" s="3" t="s">
        <v>139</v>
      </c>
      <c r="C4257" s="3" t="s">
        <v>140</v>
      </c>
      <c r="D4257" s="3" t="s">
        <v>715</v>
      </c>
      <c r="E4257" s="5">
        <v>193</v>
      </c>
      <c r="F4257" s="5">
        <v>10</v>
      </c>
      <c r="G4257" s="5">
        <v>4</v>
      </c>
      <c r="H4257" s="5">
        <v>22</v>
      </c>
      <c r="I4257" s="5">
        <v>14</v>
      </c>
      <c r="J4257" s="5">
        <v>20</v>
      </c>
      <c r="K4257" s="5">
        <v>21</v>
      </c>
      <c r="L4257" s="5">
        <v>6</v>
      </c>
      <c r="M4257" s="5">
        <v>2</v>
      </c>
      <c r="N4257" s="5">
        <v>1</v>
      </c>
      <c r="O4257" s="6">
        <v>5.1813471502590671</v>
      </c>
      <c r="P4257" s="6">
        <v>2.0725388601036268</v>
      </c>
      <c r="Q4257" s="6">
        <v>11.398963730569948</v>
      </c>
      <c r="R4257" s="6">
        <v>7.2538860103626943</v>
      </c>
      <c r="S4257" s="6">
        <v>10.362694300518134</v>
      </c>
      <c r="T4257" s="6">
        <v>10.880829015544041</v>
      </c>
      <c r="U4257" s="6">
        <v>3.1088082901554404</v>
      </c>
      <c r="V4257" s="6">
        <v>1.0362694300518134</v>
      </c>
      <c r="W4257" s="6">
        <v>0.51813471502590669</v>
      </c>
      <c r="X4257" s="5">
        <v>121</v>
      </c>
      <c r="Y4257" s="5">
        <v>91</v>
      </c>
      <c r="Z4257" s="5">
        <v>10</v>
      </c>
      <c r="AA4257" s="5">
        <v>1</v>
      </c>
      <c r="AB4257" s="5">
        <v>0</v>
      </c>
      <c r="AC4257" s="5">
        <v>0</v>
      </c>
      <c r="AD4257" s="5">
        <v>120</v>
      </c>
      <c r="AE4257" s="5">
        <v>91</v>
      </c>
      <c r="AF4257" s="5">
        <v>10</v>
      </c>
      <c r="AG4257" s="6">
        <v>10.989010989010989</v>
      </c>
      <c r="AH4257" s="6">
        <v>75.833333333333329</v>
      </c>
      <c r="AI4257" s="3"/>
      <c r="AJ4257" s="3">
        <v>0</v>
      </c>
    </row>
    <row r="4258" spans="1:36" hidden="1" x14ac:dyDescent="0.2">
      <c r="A4258" s="1" t="str">
        <f t="shared" si="66"/>
        <v>NorthumberlandBlack Caribbean</v>
      </c>
      <c r="B4258" s="3" t="s">
        <v>139</v>
      </c>
      <c r="C4258" s="3" t="s">
        <v>140</v>
      </c>
      <c r="D4258" s="3" t="s">
        <v>716</v>
      </c>
      <c r="E4258" s="5">
        <v>114</v>
      </c>
      <c r="F4258" s="5">
        <v>6</v>
      </c>
      <c r="G4258" s="5">
        <v>6</v>
      </c>
      <c r="H4258" s="5">
        <v>14</v>
      </c>
      <c r="I4258" s="5">
        <v>12</v>
      </c>
      <c r="J4258" s="5">
        <v>12</v>
      </c>
      <c r="K4258" s="5">
        <v>8</v>
      </c>
      <c r="L4258" s="5">
        <v>0</v>
      </c>
      <c r="M4258" s="5">
        <v>0</v>
      </c>
      <c r="N4258" s="5">
        <v>0</v>
      </c>
      <c r="O4258" s="6">
        <v>5.2631578947368425</v>
      </c>
      <c r="P4258" s="6">
        <v>5.2631578947368425</v>
      </c>
      <c r="Q4258" s="6">
        <v>12.280701754385966</v>
      </c>
      <c r="R4258" s="6">
        <v>10.526315789473685</v>
      </c>
      <c r="S4258" s="6">
        <v>10.526315789473685</v>
      </c>
      <c r="T4258" s="6">
        <v>7.0175438596491224</v>
      </c>
      <c r="U4258" s="6">
        <v>0</v>
      </c>
      <c r="V4258" s="6">
        <v>0</v>
      </c>
      <c r="W4258" s="6">
        <v>0</v>
      </c>
      <c r="X4258" s="5">
        <v>75</v>
      </c>
      <c r="Y4258" s="5">
        <v>47</v>
      </c>
      <c r="Z4258" s="5">
        <v>2</v>
      </c>
      <c r="AA4258" s="5">
        <v>2</v>
      </c>
      <c r="AB4258" s="5">
        <v>0</v>
      </c>
      <c r="AC4258" s="5">
        <v>0</v>
      </c>
      <c r="AD4258" s="5">
        <v>73</v>
      </c>
      <c r="AE4258" s="5">
        <v>47</v>
      </c>
      <c r="AF4258" s="5">
        <v>2</v>
      </c>
      <c r="AG4258" s="6">
        <v>4.2553191489361701</v>
      </c>
      <c r="AH4258" s="6">
        <v>64.38356164383562</v>
      </c>
      <c r="AI4258" s="3"/>
      <c r="AJ4258" s="3">
        <v>0</v>
      </c>
    </row>
    <row r="4259" spans="1:36" hidden="1" x14ac:dyDescent="0.2">
      <c r="A4259" s="1" t="str">
        <f t="shared" si="66"/>
        <v>NorthumberlandBlack Other</v>
      </c>
      <c r="B4259" s="3" t="s">
        <v>139</v>
      </c>
      <c r="C4259" s="3" t="s">
        <v>140</v>
      </c>
      <c r="D4259" s="3" t="s">
        <v>717</v>
      </c>
      <c r="E4259" s="5">
        <v>31</v>
      </c>
      <c r="F4259" s="5">
        <v>2</v>
      </c>
      <c r="G4259" s="5">
        <v>2</v>
      </c>
      <c r="H4259" s="5">
        <v>4</v>
      </c>
      <c r="I4259" s="5">
        <v>2</v>
      </c>
      <c r="J4259" s="5">
        <v>2</v>
      </c>
      <c r="K4259" s="5">
        <v>3</v>
      </c>
      <c r="L4259" s="5">
        <v>2</v>
      </c>
      <c r="M4259" s="5">
        <v>0</v>
      </c>
      <c r="N4259" s="5">
        <v>2</v>
      </c>
      <c r="O4259" s="6">
        <v>6.4516129032258061</v>
      </c>
      <c r="P4259" s="6">
        <v>6.4516129032258061</v>
      </c>
      <c r="Q4259" s="6">
        <v>12.903225806451612</v>
      </c>
      <c r="R4259" s="6">
        <v>6.4516129032258061</v>
      </c>
      <c r="S4259" s="6">
        <v>6.4516129032258061</v>
      </c>
      <c r="T4259" s="6">
        <v>9.67741935483871</v>
      </c>
      <c r="U4259" s="6">
        <v>6.4516129032258061</v>
      </c>
      <c r="V4259" s="6">
        <v>0</v>
      </c>
      <c r="W4259" s="6">
        <v>6.4516129032258061</v>
      </c>
      <c r="X4259" s="5">
        <v>17</v>
      </c>
      <c r="Y4259" s="5">
        <v>8</v>
      </c>
      <c r="Z4259" s="5">
        <v>1</v>
      </c>
      <c r="AA4259" s="5">
        <v>0</v>
      </c>
      <c r="AB4259" s="5">
        <v>0</v>
      </c>
      <c r="AC4259" s="5">
        <v>0</v>
      </c>
      <c r="AD4259" s="5">
        <v>17</v>
      </c>
      <c r="AE4259" s="5">
        <v>8</v>
      </c>
      <c r="AF4259" s="5">
        <v>1</v>
      </c>
      <c r="AG4259" s="6">
        <v>12.5</v>
      </c>
      <c r="AH4259" s="6">
        <v>47.058823529411768</v>
      </c>
      <c r="AI4259" s="3"/>
      <c r="AJ4259" s="3"/>
    </row>
    <row r="4260" spans="1:36" hidden="1" x14ac:dyDescent="0.2">
      <c r="A4260" s="1" t="str">
        <f t="shared" si="66"/>
        <v>NorthumberlandArab</v>
      </c>
      <c r="B4260" s="3" t="s">
        <v>139</v>
      </c>
      <c r="C4260" s="3" t="s">
        <v>140</v>
      </c>
      <c r="D4260" s="3" t="s">
        <v>699</v>
      </c>
      <c r="E4260" s="5">
        <v>73</v>
      </c>
      <c r="F4260" s="5">
        <v>7</v>
      </c>
      <c r="G4260" s="5">
        <v>7</v>
      </c>
      <c r="H4260" s="5">
        <v>10</v>
      </c>
      <c r="I4260" s="5">
        <v>9</v>
      </c>
      <c r="J4260" s="5">
        <v>8</v>
      </c>
      <c r="K4260" s="5">
        <v>11</v>
      </c>
      <c r="L4260" s="5">
        <v>0</v>
      </c>
      <c r="M4260" s="5">
        <v>0</v>
      </c>
      <c r="N4260" s="5">
        <v>0</v>
      </c>
      <c r="O4260" s="6">
        <v>9.5890410958904102</v>
      </c>
      <c r="P4260" s="6">
        <v>9.5890410958904102</v>
      </c>
      <c r="Q4260" s="6">
        <v>13.698630136986301</v>
      </c>
      <c r="R4260" s="6">
        <v>12.328767123287671</v>
      </c>
      <c r="S4260" s="6">
        <v>10.95890410958904</v>
      </c>
      <c r="T4260" s="6">
        <v>15.068493150684931</v>
      </c>
      <c r="U4260" s="6">
        <v>0</v>
      </c>
      <c r="V4260" s="6">
        <v>0</v>
      </c>
      <c r="W4260" s="6">
        <v>0</v>
      </c>
      <c r="X4260" s="5">
        <v>30</v>
      </c>
      <c r="Y4260" s="5">
        <v>25</v>
      </c>
      <c r="Z4260" s="5">
        <v>4</v>
      </c>
      <c r="AA4260" s="5">
        <v>0</v>
      </c>
      <c r="AB4260" s="5">
        <v>0</v>
      </c>
      <c r="AC4260" s="5">
        <v>0</v>
      </c>
      <c r="AD4260" s="5">
        <v>30</v>
      </c>
      <c r="AE4260" s="5">
        <v>25</v>
      </c>
      <c r="AF4260" s="5">
        <v>4</v>
      </c>
      <c r="AG4260" s="6">
        <v>16</v>
      </c>
      <c r="AH4260" s="6">
        <v>83.333333333333329</v>
      </c>
      <c r="AI4260" s="3"/>
      <c r="AJ4260" s="3"/>
    </row>
    <row r="4261" spans="1:36" hidden="1" x14ac:dyDescent="0.2">
      <c r="A4261" s="1" t="str">
        <f t="shared" si="66"/>
        <v>NorthumberlandOther</v>
      </c>
      <c r="B4261" s="3" t="s">
        <v>139</v>
      </c>
      <c r="C4261" s="3" t="s">
        <v>140</v>
      </c>
      <c r="D4261" s="3" t="s">
        <v>718</v>
      </c>
      <c r="E4261" s="5">
        <v>201</v>
      </c>
      <c r="F4261" s="5">
        <v>15</v>
      </c>
      <c r="G4261" s="5">
        <v>9</v>
      </c>
      <c r="H4261" s="5">
        <v>31</v>
      </c>
      <c r="I4261" s="5">
        <v>17</v>
      </c>
      <c r="J4261" s="5">
        <v>23</v>
      </c>
      <c r="K4261" s="5">
        <v>20</v>
      </c>
      <c r="L4261" s="5">
        <v>3</v>
      </c>
      <c r="M4261" s="5">
        <v>0</v>
      </c>
      <c r="N4261" s="5">
        <v>1</v>
      </c>
      <c r="O4261" s="6">
        <v>7.4626865671641793</v>
      </c>
      <c r="P4261" s="6">
        <v>4.4776119402985071</v>
      </c>
      <c r="Q4261" s="6">
        <v>15.422885572139304</v>
      </c>
      <c r="R4261" s="6">
        <v>8.4577114427860689</v>
      </c>
      <c r="S4261" s="6">
        <v>11.442786069651742</v>
      </c>
      <c r="T4261" s="6">
        <v>9.9502487562189046</v>
      </c>
      <c r="U4261" s="6">
        <v>1.4925373134328359</v>
      </c>
      <c r="V4261" s="6">
        <v>0</v>
      </c>
      <c r="W4261" s="6">
        <v>0.49751243781094528</v>
      </c>
      <c r="X4261" s="5">
        <v>106</v>
      </c>
      <c r="Y4261" s="5">
        <v>91</v>
      </c>
      <c r="Z4261" s="5">
        <v>4</v>
      </c>
      <c r="AA4261" s="5">
        <v>4</v>
      </c>
      <c r="AB4261" s="5">
        <v>4</v>
      </c>
      <c r="AC4261" s="5">
        <v>0</v>
      </c>
      <c r="AD4261" s="5">
        <v>102</v>
      </c>
      <c r="AE4261" s="5">
        <v>87</v>
      </c>
      <c r="AF4261" s="5">
        <v>4</v>
      </c>
      <c r="AG4261" s="6">
        <v>4.5977011494252871</v>
      </c>
      <c r="AH4261" s="6">
        <v>85.294117647058826</v>
      </c>
      <c r="AI4261" s="3">
        <v>0</v>
      </c>
      <c r="AJ4261" s="3">
        <v>100</v>
      </c>
    </row>
    <row r="4262" spans="1:36" x14ac:dyDescent="0.2">
      <c r="A4262" s="1" t="str">
        <f t="shared" si="66"/>
        <v>NorwichAll people</v>
      </c>
      <c r="B4262" s="3" t="s">
        <v>405</v>
      </c>
      <c r="C4262" s="3" t="s">
        <v>406</v>
      </c>
      <c r="D4262" s="3" t="s">
        <v>700</v>
      </c>
      <c r="E4262" s="5">
        <v>132512</v>
      </c>
      <c r="F4262" s="5">
        <v>12324</v>
      </c>
      <c r="G4262" s="5">
        <v>12552</v>
      </c>
      <c r="H4262" s="5">
        <v>17034</v>
      </c>
      <c r="I4262" s="5">
        <v>9807</v>
      </c>
      <c r="J4262" s="5">
        <v>43988</v>
      </c>
      <c r="K4262" s="5">
        <v>3238</v>
      </c>
      <c r="L4262" s="5">
        <v>6372</v>
      </c>
      <c r="M4262" s="5">
        <v>8461</v>
      </c>
      <c r="N4262" s="5">
        <v>0</v>
      </c>
      <c r="O4262" s="6">
        <v>9.3002897850760693</v>
      </c>
      <c r="P4262" s="6">
        <v>9.4723496739917898</v>
      </c>
      <c r="Q4262" s="6">
        <v>12.854684858729776</v>
      </c>
      <c r="R4262" s="6">
        <v>7.400839169282782</v>
      </c>
      <c r="S4262" s="6">
        <v>33.195484182564599</v>
      </c>
      <c r="T4262" s="6">
        <v>2.4435522820574742</v>
      </c>
      <c r="U4262" s="6">
        <v>4.8086211060130406</v>
      </c>
      <c r="V4262" s="6">
        <v>6.385082105771553</v>
      </c>
      <c r="W4262" s="6">
        <v>0</v>
      </c>
      <c r="X4262" s="5">
        <v>46483</v>
      </c>
      <c r="Y4262" s="5">
        <v>39582</v>
      </c>
      <c r="Z4262" s="5">
        <v>2821</v>
      </c>
      <c r="AA4262" s="5">
        <v>0</v>
      </c>
      <c r="AB4262" s="5">
        <v>0</v>
      </c>
      <c r="AC4262" s="5">
        <v>0</v>
      </c>
      <c r="AD4262" s="5">
        <v>46483</v>
      </c>
      <c r="AE4262" s="5">
        <v>39582</v>
      </c>
      <c r="AF4262" s="5">
        <v>2821</v>
      </c>
      <c r="AG4262" s="6">
        <v>7.1269769086958723</v>
      </c>
      <c r="AH4262" s="6">
        <v>85.153712109803578</v>
      </c>
      <c r="AI4262" s="6"/>
      <c r="AJ4262" s="6"/>
    </row>
    <row r="4263" spans="1:36" hidden="1" x14ac:dyDescent="0.2">
      <c r="A4263" s="1" t="str">
        <f t="shared" si="66"/>
        <v>NorwichWhite British</v>
      </c>
      <c r="B4263" s="3" t="s">
        <v>405</v>
      </c>
      <c r="C4263" s="3" t="s">
        <v>406</v>
      </c>
      <c r="D4263" s="3" t="s">
        <v>701</v>
      </c>
      <c r="E4263" s="5">
        <v>112237</v>
      </c>
      <c r="F4263" s="5">
        <v>10554</v>
      </c>
      <c r="G4263" s="5">
        <v>10737</v>
      </c>
      <c r="H4263" s="5">
        <v>14305</v>
      </c>
      <c r="I4263" s="5">
        <v>8305</v>
      </c>
      <c r="J4263" s="5">
        <v>38090</v>
      </c>
      <c r="K4263" s="5">
        <v>2418</v>
      </c>
      <c r="L4263" s="5">
        <v>5345</v>
      </c>
      <c r="M4263" s="5">
        <v>6957</v>
      </c>
      <c r="N4263" s="5">
        <v>0</v>
      </c>
      <c r="O4263" s="6">
        <v>9.403316196976041</v>
      </c>
      <c r="P4263" s="6">
        <v>9.5663640332510678</v>
      </c>
      <c r="Q4263" s="6">
        <v>12.745351354722596</v>
      </c>
      <c r="R4263" s="6">
        <v>7.399520657180787</v>
      </c>
      <c r="S4263" s="6">
        <v>33.937115211561249</v>
      </c>
      <c r="T4263" s="6">
        <v>2.1543697711093488</v>
      </c>
      <c r="U4263" s="6">
        <v>4.762244179726828</v>
      </c>
      <c r="V4263" s="6">
        <v>6.1984906937997275</v>
      </c>
      <c r="W4263" s="6">
        <v>0</v>
      </c>
      <c r="X4263" s="5">
        <v>38156</v>
      </c>
      <c r="Y4263" s="5">
        <v>32362</v>
      </c>
      <c r="Z4263" s="5">
        <v>2236</v>
      </c>
      <c r="AA4263" s="5">
        <v>0</v>
      </c>
      <c r="AB4263" s="5">
        <v>0</v>
      </c>
      <c r="AC4263" s="5">
        <v>0</v>
      </c>
      <c r="AD4263" s="5">
        <v>38156</v>
      </c>
      <c r="AE4263" s="5">
        <v>32362</v>
      </c>
      <c r="AF4263" s="5">
        <v>2236</v>
      </c>
      <c r="AG4263" s="6">
        <v>6.9093381126011986</v>
      </c>
      <c r="AH4263" s="6">
        <v>84.814970122654373</v>
      </c>
      <c r="AI4263" s="6"/>
      <c r="AJ4263" s="6"/>
    </row>
    <row r="4264" spans="1:36" hidden="1" x14ac:dyDescent="0.2">
      <c r="A4264" s="1" t="str">
        <f t="shared" si="66"/>
        <v>NorwichMinorities - all other than White British</v>
      </c>
      <c r="B4264" s="3" t="s">
        <v>405</v>
      </c>
      <c r="C4264" s="3" t="s">
        <v>406</v>
      </c>
      <c r="D4264" s="3" t="s">
        <v>702</v>
      </c>
      <c r="E4264" s="5">
        <v>20275</v>
      </c>
      <c r="F4264" s="5">
        <v>1770</v>
      </c>
      <c r="G4264" s="5">
        <v>1815</v>
      </c>
      <c r="H4264" s="5">
        <v>2729</v>
      </c>
      <c r="I4264" s="5">
        <v>1502</v>
      </c>
      <c r="J4264" s="5">
        <v>5898</v>
      </c>
      <c r="K4264" s="5">
        <v>820</v>
      </c>
      <c r="L4264" s="5">
        <v>1027</v>
      </c>
      <c r="M4264" s="5">
        <v>1504</v>
      </c>
      <c r="N4264" s="5">
        <v>0</v>
      </c>
      <c r="O4264" s="6">
        <v>8.7299630086313194</v>
      </c>
      <c r="P4264" s="6">
        <v>8.9519112207151661</v>
      </c>
      <c r="Q4264" s="6">
        <v>13.459926017262639</v>
      </c>
      <c r="R4264" s="6">
        <v>7.4081381011097411</v>
      </c>
      <c r="S4264" s="6">
        <v>29.090012330456226</v>
      </c>
      <c r="T4264" s="6">
        <v>4.0443896424167693</v>
      </c>
      <c r="U4264" s="6">
        <v>5.0653514180024661</v>
      </c>
      <c r="V4264" s="6">
        <v>7.4180024660912451</v>
      </c>
      <c r="W4264" s="6">
        <v>0</v>
      </c>
      <c r="X4264" s="5">
        <v>8327</v>
      </c>
      <c r="Y4264" s="5">
        <v>7220</v>
      </c>
      <c r="Z4264" s="5">
        <v>585</v>
      </c>
      <c r="AA4264" s="5">
        <v>0</v>
      </c>
      <c r="AB4264" s="5">
        <v>0</v>
      </c>
      <c r="AC4264" s="5">
        <v>0</v>
      </c>
      <c r="AD4264" s="5">
        <v>8327</v>
      </c>
      <c r="AE4264" s="5">
        <v>7220</v>
      </c>
      <c r="AF4264" s="5">
        <v>585</v>
      </c>
      <c r="AG4264" s="6">
        <v>8.1024930747922443</v>
      </c>
      <c r="AH4264" s="6">
        <v>86.705896481325809</v>
      </c>
      <c r="AI4264" s="6"/>
      <c r="AJ4264" s="6"/>
    </row>
    <row r="4265" spans="1:36" hidden="1" x14ac:dyDescent="0.2">
      <c r="A4265" s="1" t="str">
        <f t="shared" si="66"/>
        <v>NorwichWhite Irish</v>
      </c>
      <c r="B4265" s="3" t="s">
        <v>405</v>
      </c>
      <c r="C4265" s="3" t="s">
        <v>406</v>
      </c>
      <c r="D4265" s="3" t="s">
        <v>703</v>
      </c>
      <c r="E4265" s="5">
        <v>874</v>
      </c>
      <c r="F4265" s="5">
        <v>68</v>
      </c>
      <c r="G4265" s="5">
        <v>69</v>
      </c>
      <c r="H4265" s="5">
        <v>103</v>
      </c>
      <c r="I4265" s="5">
        <v>56</v>
      </c>
      <c r="J4265" s="5">
        <v>198</v>
      </c>
      <c r="K4265" s="5">
        <v>18</v>
      </c>
      <c r="L4265" s="5">
        <v>35</v>
      </c>
      <c r="M4265" s="5">
        <v>83</v>
      </c>
      <c r="N4265" s="5">
        <v>0</v>
      </c>
      <c r="O4265" s="6">
        <v>7.7803203661327229</v>
      </c>
      <c r="P4265" s="6">
        <v>7.8947368421052628</v>
      </c>
      <c r="Q4265" s="6">
        <v>11.784897025171624</v>
      </c>
      <c r="R4265" s="6">
        <v>6.4073226544622424</v>
      </c>
      <c r="S4265" s="6">
        <v>22.654462242562929</v>
      </c>
      <c r="T4265" s="6">
        <v>2.0594965675057209</v>
      </c>
      <c r="U4265" s="6">
        <v>4.0045766590389018</v>
      </c>
      <c r="V4265" s="6">
        <v>9.4965675057208241</v>
      </c>
      <c r="W4265" s="6">
        <v>0</v>
      </c>
      <c r="X4265" s="5">
        <v>304</v>
      </c>
      <c r="Y4265" s="5">
        <v>263</v>
      </c>
      <c r="Z4265" s="5">
        <v>26</v>
      </c>
      <c r="AA4265" s="5">
        <v>0</v>
      </c>
      <c r="AB4265" s="5">
        <v>0</v>
      </c>
      <c r="AC4265" s="5">
        <v>0</v>
      </c>
      <c r="AD4265" s="5">
        <v>304</v>
      </c>
      <c r="AE4265" s="5">
        <v>263</v>
      </c>
      <c r="AF4265" s="5">
        <v>26</v>
      </c>
      <c r="AG4265" s="6">
        <v>9.8859315589353614</v>
      </c>
      <c r="AH4265" s="6">
        <v>86.513157894736835</v>
      </c>
      <c r="AI4265" s="6"/>
      <c r="AJ4265" s="6"/>
    </row>
    <row r="4266" spans="1:36" hidden="1" x14ac:dyDescent="0.2">
      <c r="A4266" s="1" t="str">
        <f t="shared" si="66"/>
        <v>NorwichWhite Gyspy or Irish Traveller</v>
      </c>
      <c r="B4266" s="3" t="s">
        <v>405</v>
      </c>
      <c r="C4266" s="3" t="s">
        <v>406</v>
      </c>
      <c r="D4266" s="3" t="s">
        <v>704</v>
      </c>
      <c r="E4266" s="5">
        <v>127</v>
      </c>
      <c r="F4266" s="5">
        <v>24</v>
      </c>
      <c r="G4266" s="5">
        <v>17</v>
      </c>
      <c r="H4266" s="5">
        <v>22</v>
      </c>
      <c r="I4266" s="5">
        <v>2</v>
      </c>
      <c r="J4266" s="5">
        <v>65</v>
      </c>
      <c r="K4266" s="5">
        <v>2</v>
      </c>
      <c r="L4266" s="5">
        <v>0</v>
      </c>
      <c r="M4266" s="5">
        <v>4</v>
      </c>
      <c r="N4266" s="5">
        <v>0</v>
      </c>
      <c r="O4266" s="6">
        <v>18.897637795275589</v>
      </c>
      <c r="P4266" s="6">
        <v>13.385826771653543</v>
      </c>
      <c r="Q4266" s="6">
        <v>17.322834645669293</v>
      </c>
      <c r="R4266" s="6">
        <v>1.5748031496062993</v>
      </c>
      <c r="S4266" s="6">
        <v>51.181102362204726</v>
      </c>
      <c r="T4266" s="6">
        <v>1.5748031496062993</v>
      </c>
      <c r="U4266" s="6">
        <v>0</v>
      </c>
      <c r="V4266" s="6">
        <v>3.1496062992125986</v>
      </c>
      <c r="W4266" s="6">
        <v>0</v>
      </c>
      <c r="X4266" s="5">
        <v>44</v>
      </c>
      <c r="Y4266" s="5">
        <v>25</v>
      </c>
      <c r="Z4266" s="5">
        <v>9</v>
      </c>
      <c r="AA4266" s="5">
        <v>0</v>
      </c>
      <c r="AB4266" s="5">
        <v>0</v>
      </c>
      <c r="AC4266" s="5">
        <v>0</v>
      </c>
      <c r="AD4266" s="5">
        <v>44</v>
      </c>
      <c r="AE4266" s="5">
        <v>25</v>
      </c>
      <c r="AF4266" s="5">
        <v>9</v>
      </c>
      <c r="AG4266" s="6">
        <v>36</v>
      </c>
      <c r="AH4266" s="6">
        <v>56.81818181818182</v>
      </c>
      <c r="AI4266" s="6"/>
      <c r="AJ4266" s="6"/>
    </row>
    <row r="4267" spans="1:36" hidden="1" x14ac:dyDescent="0.2">
      <c r="A4267" s="1" t="str">
        <f t="shared" si="66"/>
        <v>NorwichWhite Other</v>
      </c>
      <c r="B4267" s="3" t="s">
        <v>405</v>
      </c>
      <c r="C4267" s="3" t="s">
        <v>406</v>
      </c>
      <c r="D4267" s="3" t="s">
        <v>705</v>
      </c>
      <c r="E4267" s="5">
        <v>7137</v>
      </c>
      <c r="F4267" s="5">
        <v>705</v>
      </c>
      <c r="G4267" s="5">
        <v>736</v>
      </c>
      <c r="H4267" s="5">
        <v>1167</v>
      </c>
      <c r="I4267" s="5">
        <v>668</v>
      </c>
      <c r="J4267" s="5">
        <v>2126</v>
      </c>
      <c r="K4267" s="5">
        <v>167</v>
      </c>
      <c r="L4267" s="5">
        <v>372</v>
      </c>
      <c r="M4267" s="5">
        <v>607</v>
      </c>
      <c r="N4267" s="5">
        <v>0</v>
      </c>
      <c r="O4267" s="6">
        <v>9.8781000420344682</v>
      </c>
      <c r="P4267" s="6">
        <v>10.312456214095558</v>
      </c>
      <c r="Q4267" s="6">
        <v>16.351408154686844</v>
      </c>
      <c r="R4267" s="6">
        <v>9.3596749334454259</v>
      </c>
      <c r="S4267" s="6">
        <v>29.788426509737985</v>
      </c>
      <c r="T4267" s="6">
        <v>2.3399187333613565</v>
      </c>
      <c r="U4267" s="6">
        <v>5.212274064733081</v>
      </c>
      <c r="V4267" s="6">
        <v>8.5049740787445707</v>
      </c>
      <c r="W4267" s="6">
        <v>0</v>
      </c>
      <c r="X4267" s="5">
        <v>3783</v>
      </c>
      <c r="Y4267" s="5">
        <v>3515</v>
      </c>
      <c r="Z4267" s="5">
        <v>239</v>
      </c>
      <c r="AA4267" s="5">
        <v>0</v>
      </c>
      <c r="AB4267" s="5">
        <v>0</v>
      </c>
      <c r="AC4267" s="5">
        <v>0</v>
      </c>
      <c r="AD4267" s="5">
        <v>3783</v>
      </c>
      <c r="AE4267" s="5">
        <v>3515</v>
      </c>
      <c r="AF4267" s="5">
        <v>239</v>
      </c>
      <c r="AG4267" s="6">
        <v>6.7994310099573259</v>
      </c>
      <c r="AH4267" s="6">
        <v>92.915675389902191</v>
      </c>
      <c r="AI4267" s="6"/>
      <c r="AJ4267" s="6"/>
    </row>
    <row r="4268" spans="1:36" hidden="1" x14ac:dyDescent="0.2">
      <c r="A4268" s="1" t="str">
        <f t="shared" si="66"/>
        <v>NorwichMixed White and Black Caribbean</v>
      </c>
      <c r="B4268" s="3" t="s">
        <v>405</v>
      </c>
      <c r="C4268" s="3" t="s">
        <v>406</v>
      </c>
      <c r="D4268" s="3" t="s">
        <v>706</v>
      </c>
      <c r="E4268" s="5">
        <v>684</v>
      </c>
      <c r="F4268" s="5">
        <v>71</v>
      </c>
      <c r="G4268" s="5">
        <v>65</v>
      </c>
      <c r="H4268" s="5">
        <v>102</v>
      </c>
      <c r="I4268" s="5">
        <v>65</v>
      </c>
      <c r="J4268" s="5">
        <v>267</v>
      </c>
      <c r="K4268" s="5">
        <v>12</v>
      </c>
      <c r="L4268" s="5">
        <v>31</v>
      </c>
      <c r="M4268" s="5">
        <v>41</v>
      </c>
      <c r="N4268" s="5">
        <v>0</v>
      </c>
      <c r="O4268" s="6">
        <v>10.380116959064328</v>
      </c>
      <c r="P4268" s="6">
        <v>9.5029239766081872</v>
      </c>
      <c r="Q4268" s="6">
        <v>14.912280701754385</v>
      </c>
      <c r="R4268" s="6">
        <v>9.5029239766081872</v>
      </c>
      <c r="S4268" s="6">
        <v>39.035087719298247</v>
      </c>
      <c r="T4268" s="6">
        <v>1.7543859649122806</v>
      </c>
      <c r="U4268" s="6">
        <v>4.5321637426900585</v>
      </c>
      <c r="V4268" s="6">
        <v>5.9941520467836256</v>
      </c>
      <c r="W4268" s="6">
        <v>0</v>
      </c>
      <c r="X4268" s="5">
        <v>191</v>
      </c>
      <c r="Y4268" s="5">
        <v>150</v>
      </c>
      <c r="Z4268" s="5">
        <v>18</v>
      </c>
      <c r="AA4268" s="5">
        <v>0</v>
      </c>
      <c r="AB4268" s="5">
        <v>0</v>
      </c>
      <c r="AC4268" s="5">
        <v>0</v>
      </c>
      <c r="AD4268" s="5">
        <v>191</v>
      </c>
      <c r="AE4268" s="5">
        <v>150</v>
      </c>
      <c r="AF4268" s="5">
        <v>18</v>
      </c>
      <c r="AG4268" s="6">
        <v>12</v>
      </c>
      <c r="AH4268" s="6">
        <v>78.534031413612567</v>
      </c>
      <c r="AI4268" s="6"/>
      <c r="AJ4268" s="6"/>
    </row>
    <row r="4269" spans="1:36" hidden="1" x14ac:dyDescent="0.2">
      <c r="A4269" s="1" t="str">
        <f t="shared" si="66"/>
        <v>NorwichMixed White and Black African</v>
      </c>
      <c r="B4269" s="3" t="s">
        <v>405</v>
      </c>
      <c r="C4269" s="3" t="s">
        <v>406</v>
      </c>
      <c r="D4269" s="3" t="s">
        <v>707</v>
      </c>
      <c r="E4269" s="5">
        <v>660</v>
      </c>
      <c r="F4269" s="5">
        <v>84</v>
      </c>
      <c r="G4269" s="5">
        <v>79</v>
      </c>
      <c r="H4269" s="5">
        <v>139</v>
      </c>
      <c r="I4269" s="5">
        <v>68</v>
      </c>
      <c r="J4269" s="5">
        <v>259</v>
      </c>
      <c r="K4269" s="5">
        <v>10</v>
      </c>
      <c r="L4269" s="5">
        <v>41</v>
      </c>
      <c r="M4269" s="5">
        <v>55</v>
      </c>
      <c r="N4269" s="5">
        <v>0</v>
      </c>
      <c r="O4269" s="6">
        <v>12.727272727272727</v>
      </c>
      <c r="P4269" s="6">
        <v>11.969696969696969</v>
      </c>
      <c r="Q4269" s="6">
        <v>21.060606060606062</v>
      </c>
      <c r="R4269" s="6">
        <v>10.303030303030303</v>
      </c>
      <c r="S4269" s="6">
        <v>39.242424242424242</v>
      </c>
      <c r="T4269" s="6">
        <v>1.5151515151515151</v>
      </c>
      <c r="U4269" s="6">
        <v>6.2121212121212119</v>
      </c>
      <c r="V4269" s="6">
        <v>8.3333333333333339</v>
      </c>
      <c r="W4269" s="6">
        <v>0</v>
      </c>
      <c r="X4269" s="5">
        <v>142</v>
      </c>
      <c r="Y4269" s="5">
        <v>116</v>
      </c>
      <c r="Z4269" s="5">
        <v>18</v>
      </c>
      <c r="AA4269" s="5">
        <v>0</v>
      </c>
      <c r="AB4269" s="5">
        <v>0</v>
      </c>
      <c r="AC4269" s="5">
        <v>0</v>
      </c>
      <c r="AD4269" s="5">
        <v>142</v>
      </c>
      <c r="AE4269" s="5">
        <v>116</v>
      </c>
      <c r="AF4269" s="5">
        <v>18</v>
      </c>
      <c r="AG4269" s="6">
        <v>15.517241379310345</v>
      </c>
      <c r="AH4269" s="6">
        <v>81.690140845070417</v>
      </c>
      <c r="AI4269" s="3"/>
      <c r="AJ4269" s="3"/>
    </row>
    <row r="4270" spans="1:36" hidden="1" x14ac:dyDescent="0.2">
      <c r="A4270" s="1" t="str">
        <f t="shared" si="66"/>
        <v>NorwichMixed White and Asian</v>
      </c>
      <c r="B4270" s="3" t="s">
        <v>405</v>
      </c>
      <c r="C4270" s="3" t="s">
        <v>406</v>
      </c>
      <c r="D4270" s="3" t="s">
        <v>708</v>
      </c>
      <c r="E4270" s="5">
        <v>876</v>
      </c>
      <c r="F4270" s="5">
        <v>49</v>
      </c>
      <c r="G4270" s="5">
        <v>63</v>
      </c>
      <c r="H4270" s="5">
        <v>108</v>
      </c>
      <c r="I4270" s="5">
        <v>67</v>
      </c>
      <c r="J4270" s="5">
        <v>213</v>
      </c>
      <c r="K4270" s="5">
        <v>17</v>
      </c>
      <c r="L4270" s="5">
        <v>51</v>
      </c>
      <c r="M4270" s="5">
        <v>59</v>
      </c>
      <c r="N4270" s="5">
        <v>0</v>
      </c>
      <c r="O4270" s="6">
        <v>5.5936073059360734</v>
      </c>
      <c r="P4270" s="6">
        <v>7.1917808219178081</v>
      </c>
      <c r="Q4270" s="6">
        <v>12.328767123287671</v>
      </c>
      <c r="R4270" s="6">
        <v>7.6484018264840179</v>
      </c>
      <c r="S4270" s="6">
        <v>24.315068493150687</v>
      </c>
      <c r="T4270" s="6">
        <v>1.9406392694063928</v>
      </c>
      <c r="U4270" s="6">
        <v>5.8219178082191778</v>
      </c>
      <c r="V4270" s="6">
        <v>6.7351598173515983</v>
      </c>
      <c r="W4270" s="6">
        <v>0</v>
      </c>
      <c r="X4270" s="5">
        <v>252</v>
      </c>
      <c r="Y4270" s="5">
        <v>209</v>
      </c>
      <c r="Z4270" s="5">
        <v>11</v>
      </c>
      <c r="AA4270" s="5">
        <v>0</v>
      </c>
      <c r="AB4270" s="5">
        <v>0</v>
      </c>
      <c r="AC4270" s="5">
        <v>0</v>
      </c>
      <c r="AD4270" s="5">
        <v>252</v>
      </c>
      <c r="AE4270" s="5">
        <v>209</v>
      </c>
      <c r="AF4270" s="5">
        <v>11</v>
      </c>
      <c r="AG4270" s="6">
        <v>5.2631578947368425</v>
      </c>
      <c r="AH4270" s="6">
        <v>82.936507936507937</v>
      </c>
      <c r="AI4270" s="3"/>
      <c r="AJ4270" s="6"/>
    </row>
    <row r="4271" spans="1:36" hidden="1" x14ac:dyDescent="0.2">
      <c r="A4271" s="1" t="str">
        <f t="shared" si="66"/>
        <v>NorwichMixed Other</v>
      </c>
      <c r="B4271" s="3" t="s">
        <v>405</v>
      </c>
      <c r="C4271" s="3" t="s">
        <v>406</v>
      </c>
      <c r="D4271" s="3" t="s">
        <v>709</v>
      </c>
      <c r="E4271" s="5">
        <v>819</v>
      </c>
      <c r="F4271" s="5">
        <v>85</v>
      </c>
      <c r="G4271" s="5">
        <v>87</v>
      </c>
      <c r="H4271" s="5">
        <v>113</v>
      </c>
      <c r="I4271" s="5">
        <v>58</v>
      </c>
      <c r="J4271" s="5">
        <v>258</v>
      </c>
      <c r="K4271" s="5">
        <v>27</v>
      </c>
      <c r="L4271" s="5">
        <v>51</v>
      </c>
      <c r="M4271" s="5">
        <v>48</v>
      </c>
      <c r="N4271" s="5">
        <v>0</v>
      </c>
      <c r="O4271" s="6">
        <v>10.378510378510379</v>
      </c>
      <c r="P4271" s="6">
        <v>10.622710622710622</v>
      </c>
      <c r="Q4271" s="6">
        <v>13.797313797313798</v>
      </c>
      <c r="R4271" s="6">
        <v>7.0818070818070815</v>
      </c>
      <c r="S4271" s="6">
        <v>31.501831501831504</v>
      </c>
      <c r="T4271" s="6">
        <v>3.2967032967032965</v>
      </c>
      <c r="U4271" s="6">
        <v>6.2271062271062272</v>
      </c>
      <c r="V4271" s="6">
        <v>5.8608058608058604</v>
      </c>
      <c r="W4271" s="6">
        <v>0</v>
      </c>
      <c r="X4271" s="5">
        <v>295</v>
      </c>
      <c r="Y4271" s="5">
        <v>248</v>
      </c>
      <c r="Z4271" s="5">
        <v>13</v>
      </c>
      <c r="AA4271" s="5">
        <v>0</v>
      </c>
      <c r="AB4271" s="5">
        <v>0</v>
      </c>
      <c r="AC4271" s="5">
        <v>0</v>
      </c>
      <c r="AD4271" s="5">
        <v>295</v>
      </c>
      <c r="AE4271" s="5">
        <v>248</v>
      </c>
      <c r="AF4271" s="5">
        <v>13</v>
      </c>
      <c r="AG4271" s="6">
        <v>5.241935483870968</v>
      </c>
      <c r="AH4271" s="6">
        <v>84.067796610169495</v>
      </c>
      <c r="AI4271" s="6"/>
      <c r="AJ4271" s="6"/>
    </row>
    <row r="4272" spans="1:36" hidden="1" x14ac:dyDescent="0.2">
      <c r="A4272" s="1" t="str">
        <f t="shared" si="66"/>
        <v>NorwichIndian</v>
      </c>
      <c r="B4272" s="3" t="s">
        <v>405</v>
      </c>
      <c r="C4272" s="3" t="s">
        <v>406</v>
      </c>
      <c r="D4272" s="3" t="s">
        <v>710</v>
      </c>
      <c r="E4272" s="5">
        <v>1684</v>
      </c>
      <c r="F4272" s="5">
        <v>102</v>
      </c>
      <c r="G4272" s="5">
        <v>86</v>
      </c>
      <c r="H4272" s="5">
        <v>192</v>
      </c>
      <c r="I4272" s="5">
        <v>95</v>
      </c>
      <c r="J4272" s="5">
        <v>388</v>
      </c>
      <c r="K4272" s="5">
        <v>80</v>
      </c>
      <c r="L4272" s="5">
        <v>63</v>
      </c>
      <c r="M4272" s="5">
        <v>135</v>
      </c>
      <c r="N4272" s="5">
        <v>0</v>
      </c>
      <c r="O4272" s="6">
        <v>6.0570071258907365</v>
      </c>
      <c r="P4272" s="6">
        <v>5.1068883610451303</v>
      </c>
      <c r="Q4272" s="6">
        <v>11.401425178147269</v>
      </c>
      <c r="R4272" s="6">
        <v>5.6413301662707838</v>
      </c>
      <c r="S4272" s="6">
        <v>23.040380047505938</v>
      </c>
      <c r="T4272" s="6">
        <v>4.7505938242280283</v>
      </c>
      <c r="U4272" s="6">
        <v>3.7410926365795723</v>
      </c>
      <c r="V4272" s="6">
        <v>8.0166270783847988</v>
      </c>
      <c r="W4272" s="6">
        <v>0</v>
      </c>
      <c r="X4272" s="5">
        <v>826</v>
      </c>
      <c r="Y4272" s="5">
        <v>700</v>
      </c>
      <c r="Z4272" s="5">
        <v>44</v>
      </c>
      <c r="AA4272" s="5">
        <v>0</v>
      </c>
      <c r="AB4272" s="5">
        <v>0</v>
      </c>
      <c r="AC4272" s="5">
        <v>0</v>
      </c>
      <c r="AD4272" s="5">
        <v>826</v>
      </c>
      <c r="AE4272" s="5">
        <v>700</v>
      </c>
      <c r="AF4272" s="5">
        <v>44</v>
      </c>
      <c r="AG4272" s="6">
        <v>6.2857142857142856</v>
      </c>
      <c r="AH4272" s="6">
        <v>84.745762711864401</v>
      </c>
      <c r="AI4272" s="6"/>
      <c r="AJ4272" s="6"/>
    </row>
    <row r="4273" spans="1:36" hidden="1" x14ac:dyDescent="0.2">
      <c r="A4273" s="1" t="str">
        <f t="shared" si="66"/>
        <v>NorwichPakistani</v>
      </c>
      <c r="B4273" s="3" t="s">
        <v>405</v>
      </c>
      <c r="C4273" s="3" t="s">
        <v>406</v>
      </c>
      <c r="D4273" s="3" t="s">
        <v>711</v>
      </c>
      <c r="E4273" s="5">
        <v>255</v>
      </c>
      <c r="F4273" s="5">
        <v>20</v>
      </c>
      <c r="G4273" s="5">
        <v>18</v>
      </c>
      <c r="H4273" s="5">
        <v>24</v>
      </c>
      <c r="I4273" s="5">
        <v>12</v>
      </c>
      <c r="J4273" s="5">
        <v>63</v>
      </c>
      <c r="K4273" s="5">
        <v>3</v>
      </c>
      <c r="L4273" s="5">
        <v>8</v>
      </c>
      <c r="M4273" s="5">
        <v>13</v>
      </c>
      <c r="N4273" s="5">
        <v>0</v>
      </c>
      <c r="O4273" s="6">
        <v>7.8431372549019605</v>
      </c>
      <c r="P4273" s="6">
        <v>7.0588235294117645</v>
      </c>
      <c r="Q4273" s="6">
        <v>9.4117647058823533</v>
      </c>
      <c r="R4273" s="6">
        <v>4.7058823529411766</v>
      </c>
      <c r="S4273" s="6">
        <v>24.705882352941178</v>
      </c>
      <c r="T4273" s="6">
        <v>1.1764705882352942</v>
      </c>
      <c r="U4273" s="6">
        <v>3.1372549019607843</v>
      </c>
      <c r="V4273" s="6">
        <v>5.0980392156862742</v>
      </c>
      <c r="W4273" s="6">
        <v>0</v>
      </c>
      <c r="X4273" s="5">
        <v>77</v>
      </c>
      <c r="Y4273" s="5">
        <v>58</v>
      </c>
      <c r="Z4273" s="5">
        <v>2</v>
      </c>
      <c r="AA4273" s="5">
        <v>0</v>
      </c>
      <c r="AB4273" s="5">
        <v>0</v>
      </c>
      <c r="AC4273" s="5">
        <v>0</v>
      </c>
      <c r="AD4273" s="5">
        <v>77</v>
      </c>
      <c r="AE4273" s="5">
        <v>58</v>
      </c>
      <c r="AF4273" s="5">
        <v>2</v>
      </c>
      <c r="AG4273" s="6">
        <v>3.4482758620689653</v>
      </c>
      <c r="AH4273" s="6">
        <v>75.324675324675326</v>
      </c>
      <c r="AI4273" s="6"/>
      <c r="AJ4273" s="6"/>
    </row>
    <row r="4274" spans="1:36" hidden="1" x14ac:dyDescent="0.2">
      <c r="A4274" s="1" t="str">
        <f t="shared" si="66"/>
        <v>NorwichBangladeshi</v>
      </c>
      <c r="B4274" s="3" t="s">
        <v>405</v>
      </c>
      <c r="C4274" s="3" t="s">
        <v>406</v>
      </c>
      <c r="D4274" s="3" t="s">
        <v>712</v>
      </c>
      <c r="E4274" s="5">
        <v>540</v>
      </c>
      <c r="F4274" s="5">
        <v>46</v>
      </c>
      <c r="G4274" s="5">
        <v>46</v>
      </c>
      <c r="H4274" s="5">
        <v>45</v>
      </c>
      <c r="I4274" s="5">
        <v>30</v>
      </c>
      <c r="J4274" s="5">
        <v>213</v>
      </c>
      <c r="K4274" s="5">
        <v>13</v>
      </c>
      <c r="L4274" s="5">
        <v>32</v>
      </c>
      <c r="M4274" s="5">
        <v>49</v>
      </c>
      <c r="N4274" s="5">
        <v>0</v>
      </c>
      <c r="O4274" s="6">
        <v>8.518518518518519</v>
      </c>
      <c r="P4274" s="6">
        <v>8.518518518518519</v>
      </c>
      <c r="Q4274" s="6">
        <v>8.3333333333333339</v>
      </c>
      <c r="R4274" s="6">
        <v>5.5555555555555554</v>
      </c>
      <c r="S4274" s="6">
        <v>39.444444444444443</v>
      </c>
      <c r="T4274" s="6">
        <v>2.4074074074074074</v>
      </c>
      <c r="U4274" s="6">
        <v>5.9259259259259256</v>
      </c>
      <c r="V4274" s="6">
        <v>9.0740740740740744</v>
      </c>
      <c r="W4274" s="6">
        <v>0</v>
      </c>
      <c r="X4274" s="5">
        <v>207</v>
      </c>
      <c r="Y4274" s="5">
        <v>139</v>
      </c>
      <c r="Z4274" s="5">
        <v>12</v>
      </c>
      <c r="AA4274" s="5">
        <v>0</v>
      </c>
      <c r="AB4274" s="5">
        <v>0</v>
      </c>
      <c r="AC4274" s="5">
        <v>0</v>
      </c>
      <c r="AD4274" s="5">
        <v>207</v>
      </c>
      <c r="AE4274" s="5">
        <v>139</v>
      </c>
      <c r="AF4274" s="5">
        <v>12</v>
      </c>
      <c r="AG4274" s="6">
        <v>8.6330935251798557</v>
      </c>
      <c r="AH4274" s="6">
        <v>67.149758454106276</v>
      </c>
      <c r="AI4274" s="3"/>
      <c r="AJ4274" s="3"/>
    </row>
    <row r="4275" spans="1:36" hidden="1" x14ac:dyDescent="0.2">
      <c r="A4275" s="1" t="str">
        <f t="shared" si="66"/>
        <v>NorwichChinese</v>
      </c>
      <c r="B4275" s="3" t="s">
        <v>405</v>
      </c>
      <c r="C4275" s="3" t="s">
        <v>406</v>
      </c>
      <c r="D4275" s="3" t="s">
        <v>713</v>
      </c>
      <c r="E4275" s="5">
        <v>1679</v>
      </c>
      <c r="F4275" s="5">
        <v>58</v>
      </c>
      <c r="G4275" s="5">
        <v>81</v>
      </c>
      <c r="H4275" s="5">
        <v>124</v>
      </c>
      <c r="I4275" s="5">
        <v>74</v>
      </c>
      <c r="J4275" s="5">
        <v>297</v>
      </c>
      <c r="K4275" s="5">
        <v>68</v>
      </c>
      <c r="L4275" s="5">
        <v>63</v>
      </c>
      <c r="M4275" s="5">
        <v>102</v>
      </c>
      <c r="N4275" s="5">
        <v>0</v>
      </c>
      <c r="O4275" s="6">
        <v>3.4544371649791543</v>
      </c>
      <c r="P4275" s="6">
        <v>4.8243001786777846</v>
      </c>
      <c r="Q4275" s="6">
        <v>7.3853484216795708</v>
      </c>
      <c r="R4275" s="6">
        <v>4.4073853484216796</v>
      </c>
      <c r="S4275" s="6">
        <v>17.689100655151876</v>
      </c>
      <c r="T4275" s="6">
        <v>4.0500297796307327</v>
      </c>
      <c r="U4275" s="6">
        <v>3.7522334723049435</v>
      </c>
      <c r="V4275" s="6">
        <v>6.0750446694460987</v>
      </c>
      <c r="W4275" s="6">
        <v>0</v>
      </c>
      <c r="X4275" s="5">
        <v>333</v>
      </c>
      <c r="Y4275" s="5">
        <v>283</v>
      </c>
      <c r="Z4275" s="5">
        <v>21</v>
      </c>
      <c r="AA4275" s="5">
        <v>0</v>
      </c>
      <c r="AB4275" s="5">
        <v>0</v>
      </c>
      <c r="AC4275" s="5">
        <v>0</v>
      </c>
      <c r="AD4275" s="5">
        <v>333</v>
      </c>
      <c r="AE4275" s="5">
        <v>283</v>
      </c>
      <c r="AF4275" s="5">
        <v>21</v>
      </c>
      <c r="AG4275" s="6">
        <v>7.4204946996466434</v>
      </c>
      <c r="AH4275" s="6">
        <v>84.98498498498499</v>
      </c>
      <c r="AI4275" s="6"/>
      <c r="AJ4275" s="6"/>
    </row>
    <row r="4276" spans="1:36" hidden="1" x14ac:dyDescent="0.2">
      <c r="A4276" s="1" t="str">
        <f t="shared" si="66"/>
        <v>NorwichAsian Other</v>
      </c>
      <c r="B4276" s="3" t="s">
        <v>405</v>
      </c>
      <c r="C4276" s="3" t="s">
        <v>406</v>
      </c>
      <c r="D4276" s="3" t="s">
        <v>714</v>
      </c>
      <c r="E4276" s="5">
        <v>1686</v>
      </c>
      <c r="F4276" s="5">
        <v>137</v>
      </c>
      <c r="G4276" s="5">
        <v>136</v>
      </c>
      <c r="H4276" s="5">
        <v>175</v>
      </c>
      <c r="I4276" s="5">
        <v>71</v>
      </c>
      <c r="J4276" s="5">
        <v>524</v>
      </c>
      <c r="K4276" s="5">
        <v>82</v>
      </c>
      <c r="L4276" s="5">
        <v>85</v>
      </c>
      <c r="M4276" s="5">
        <v>97</v>
      </c>
      <c r="N4276" s="5">
        <v>0</v>
      </c>
      <c r="O4276" s="6">
        <v>8.1257413997627523</v>
      </c>
      <c r="P4276" s="6">
        <v>8.0664294187425867</v>
      </c>
      <c r="Q4276" s="6">
        <v>10.379596678529063</v>
      </c>
      <c r="R4276" s="6">
        <v>4.2111506524317912</v>
      </c>
      <c r="S4276" s="6">
        <v>31.079478054567023</v>
      </c>
      <c r="T4276" s="6">
        <v>4.8635824436536179</v>
      </c>
      <c r="U4276" s="6">
        <v>5.0415183867141167</v>
      </c>
      <c r="V4276" s="6">
        <v>5.753262158956109</v>
      </c>
      <c r="W4276" s="6">
        <v>0</v>
      </c>
      <c r="X4276" s="5">
        <v>718</v>
      </c>
      <c r="Y4276" s="5">
        <v>618</v>
      </c>
      <c r="Z4276" s="5">
        <v>21</v>
      </c>
      <c r="AA4276" s="5">
        <v>0</v>
      </c>
      <c r="AB4276" s="5">
        <v>0</v>
      </c>
      <c r="AC4276" s="5">
        <v>0</v>
      </c>
      <c r="AD4276" s="5">
        <v>718</v>
      </c>
      <c r="AE4276" s="5">
        <v>618</v>
      </c>
      <c r="AF4276" s="5">
        <v>21</v>
      </c>
      <c r="AG4276" s="6">
        <v>3.3980582524271843</v>
      </c>
      <c r="AH4276" s="6">
        <v>86.072423398328695</v>
      </c>
      <c r="AI4276" s="6"/>
      <c r="AJ4276" s="6"/>
    </row>
    <row r="4277" spans="1:36" hidden="1" x14ac:dyDescent="0.2">
      <c r="A4277" s="1" t="str">
        <f t="shared" si="66"/>
        <v>NorwichBlack African</v>
      </c>
      <c r="B4277" s="3" t="s">
        <v>405</v>
      </c>
      <c r="C4277" s="3" t="s">
        <v>406</v>
      </c>
      <c r="D4277" s="3" t="s">
        <v>715</v>
      </c>
      <c r="E4277" s="5">
        <v>1727</v>
      </c>
      <c r="F4277" s="5">
        <v>194</v>
      </c>
      <c r="G4277" s="5">
        <v>195</v>
      </c>
      <c r="H4277" s="5">
        <v>246</v>
      </c>
      <c r="I4277" s="5">
        <v>108</v>
      </c>
      <c r="J4277" s="5">
        <v>667</v>
      </c>
      <c r="K4277" s="5">
        <v>93</v>
      </c>
      <c r="L4277" s="5">
        <v>95</v>
      </c>
      <c r="M4277" s="5">
        <v>120</v>
      </c>
      <c r="N4277" s="5">
        <v>0</v>
      </c>
      <c r="O4277" s="6">
        <v>11.23335263462652</v>
      </c>
      <c r="P4277" s="6">
        <v>11.29125651418645</v>
      </c>
      <c r="Q4277" s="6">
        <v>14.244354371742906</v>
      </c>
      <c r="R4277" s="6">
        <v>6.2536189924724956</v>
      </c>
      <c r="S4277" s="6">
        <v>38.621887666473654</v>
      </c>
      <c r="T4277" s="6">
        <v>5.3850607990735382</v>
      </c>
      <c r="U4277" s="6">
        <v>5.5008685581933987</v>
      </c>
      <c r="V4277" s="6">
        <v>6.9484655471916614</v>
      </c>
      <c r="W4277" s="6">
        <v>0</v>
      </c>
      <c r="X4277" s="5">
        <v>642</v>
      </c>
      <c r="Y4277" s="5">
        <v>509</v>
      </c>
      <c r="Z4277" s="5">
        <v>79</v>
      </c>
      <c r="AA4277" s="5">
        <v>0</v>
      </c>
      <c r="AB4277" s="5">
        <v>0</v>
      </c>
      <c r="AC4277" s="5">
        <v>0</v>
      </c>
      <c r="AD4277" s="5">
        <v>642</v>
      </c>
      <c r="AE4277" s="5">
        <v>509</v>
      </c>
      <c r="AF4277" s="5">
        <v>79</v>
      </c>
      <c r="AG4277" s="6">
        <v>15.520628683693516</v>
      </c>
      <c r="AH4277" s="6">
        <v>79.283489096573206</v>
      </c>
      <c r="AI4277" s="6"/>
      <c r="AJ4277" s="6"/>
    </row>
    <row r="4278" spans="1:36" hidden="1" x14ac:dyDescent="0.2">
      <c r="A4278" s="1" t="str">
        <f t="shared" si="66"/>
        <v>NorwichBlack Caribbean</v>
      </c>
      <c r="B4278" s="3" t="s">
        <v>405</v>
      </c>
      <c r="C4278" s="3" t="s">
        <v>406</v>
      </c>
      <c r="D4278" s="3" t="s">
        <v>716</v>
      </c>
      <c r="E4278" s="5">
        <v>272</v>
      </c>
      <c r="F4278" s="5">
        <v>15</v>
      </c>
      <c r="G4278" s="5">
        <v>19</v>
      </c>
      <c r="H4278" s="5">
        <v>33</v>
      </c>
      <c r="I4278" s="5">
        <v>20</v>
      </c>
      <c r="J4278" s="5">
        <v>82</v>
      </c>
      <c r="K4278" s="5">
        <v>14</v>
      </c>
      <c r="L4278" s="5">
        <v>11</v>
      </c>
      <c r="M4278" s="5">
        <v>11</v>
      </c>
      <c r="N4278" s="5">
        <v>0</v>
      </c>
      <c r="O4278" s="6">
        <v>5.5147058823529411</v>
      </c>
      <c r="P4278" s="6">
        <v>6.9852941176470589</v>
      </c>
      <c r="Q4278" s="6">
        <v>12.132352941176471</v>
      </c>
      <c r="R4278" s="6">
        <v>7.3529411764705879</v>
      </c>
      <c r="S4278" s="6">
        <v>30.147058823529413</v>
      </c>
      <c r="T4278" s="6">
        <v>5.1470588235294121</v>
      </c>
      <c r="U4278" s="6">
        <v>4.0441176470588234</v>
      </c>
      <c r="V4278" s="6">
        <v>4.0441176470588234</v>
      </c>
      <c r="W4278" s="6">
        <v>0</v>
      </c>
      <c r="X4278" s="5">
        <v>115</v>
      </c>
      <c r="Y4278" s="5">
        <v>97</v>
      </c>
      <c r="Z4278" s="5">
        <v>21</v>
      </c>
      <c r="AA4278" s="5">
        <v>0</v>
      </c>
      <c r="AB4278" s="5">
        <v>0</v>
      </c>
      <c r="AC4278" s="5">
        <v>0</v>
      </c>
      <c r="AD4278" s="5">
        <v>115</v>
      </c>
      <c r="AE4278" s="5">
        <v>97</v>
      </c>
      <c r="AF4278" s="5">
        <v>21</v>
      </c>
      <c r="AG4278" s="6">
        <v>21.649484536082475</v>
      </c>
      <c r="AH4278" s="6">
        <v>84.347826086956516</v>
      </c>
      <c r="AI4278" s="6"/>
      <c r="AJ4278" s="6"/>
    </row>
    <row r="4279" spans="1:36" hidden="1" x14ac:dyDescent="0.2">
      <c r="A4279" s="1" t="str">
        <f t="shared" si="66"/>
        <v>NorwichBlack Other</v>
      </c>
      <c r="B4279" s="3" t="s">
        <v>405</v>
      </c>
      <c r="C4279" s="3" t="s">
        <v>406</v>
      </c>
      <c r="D4279" s="3" t="s">
        <v>717</v>
      </c>
      <c r="E4279" s="5">
        <v>148</v>
      </c>
      <c r="F4279" s="5">
        <v>20</v>
      </c>
      <c r="G4279" s="5">
        <v>18</v>
      </c>
      <c r="H4279" s="5">
        <v>16</v>
      </c>
      <c r="I4279" s="5">
        <v>12</v>
      </c>
      <c r="J4279" s="5">
        <v>53</v>
      </c>
      <c r="K4279" s="5">
        <v>12</v>
      </c>
      <c r="L4279" s="5">
        <v>8</v>
      </c>
      <c r="M4279" s="5">
        <v>7</v>
      </c>
      <c r="N4279" s="5">
        <v>0</v>
      </c>
      <c r="O4279" s="6">
        <v>13.513513513513514</v>
      </c>
      <c r="P4279" s="6">
        <v>12.162162162162161</v>
      </c>
      <c r="Q4279" s="6">
        <v>10.810810810810811</v>
      </c>
      <c r="R4279" s="6">
        <v>8.1081081081081088</v>
      </c>
      <c r="S4279" s="6">
        <v>35.810810810810814</v>
      </c>
      <c r="T4279" s="6">
        <v>8.1081081081081088</v>
      </c>
      <c r="U4279" s="6">
        <v>5.4054054054054053</v>
      </c>
      <c r="V4279" s="6">
        <v>4.7297297297297298</v>
      </c>
      <c r="W4279" s="6">
        <v>0</v>
      </c>
      <c r="X4279" s="5">
        <v>59</v>
      </c>
      <c r="Y4279" s="5">
        <v>42</v>
      </c>
      <c r="Z4279" s="5">
        <v>11</v>
      </c>
      <c r="AA4279" s="5">
        <v>0</v>
      </c>
      <c r="AB4279" s="5">
        <v>0</v>
      </c>
      <c r="AC4279" s="5">
        <v>0</v>
      </c>
      <c r="AD4279" s="5">
        <v>59</v>
      </c>
      <c r="AE4279" s="5">
        <v>42</v>
      </c>
      <c r="AF4279" s="5">
        <v>11</v>
      </c>
      <c r="AG4279" s="6">
        <v>26.19047619047619</v>
      </c>
      <c r="AH4279" s="6">
        <v>71.186440677966104</v>
      </c>
      <c r="AI4279" s="6"/>
      <c r="AJ4279" s="6"/>
    </row>
    <row r="4280" spans="1:36" hidden="1" x14ac:dyDescent="0.2">
      <c r="A4280" s="1" t="str">
        <f t="shared" si="66"/>
        <v>NorwichArab</v>
      </c>
      <c r="B4280" s="3" t="s">
        <v>405</v>
      </c>
      <c r="C4280" s="3" t="s">
        <v>406</v>
      </c>
      <c r="D4280" s="3" t="s">
        <v>699</v>
      </c>
      <c r="E4280" s="5">
        <v>643</v>
      </c>
      <c r="F4280" s="5">
        <v>58</v>
      </c>
      <c r="G4280" s="5">
        <v>63</v>
      </c>
      <c r="H4280" s="5">
        <v>68</v>
      </c>
      <c r="I4280" s="5">
        <v>59</v>
      </c>
      <c r="J4280" s="5">
        <v>112</v>
      </c>
      <c r="K4280" s="5">
        <v>183</v>
      </c>
      <c r="L4280" s="5">
        <v>53</v>
      </c>
      <c r="M4280" s="5">
        <v>32</v>
      </c>
      <c r="N4280" s="5">
        <v>0</v>
      </c>
      <c r="O4280" s="6">
        <v>9.0202177293934689</v>
      </c>
      <c r="P4280" s="6">
        <v>9.7978227060653182</v>
      </c>
      <c r="Q4280" s="6">
        <v>10.575427682737169</v>
      </c>
      <c r="R4280" s="6">
        <v>9.1757387247278377</v>
      </c>
      <c r="S4280" s="6">
        <v>17.418351477449455</v>
      </c>
      <c r="T4280" s="6">
        <v>28.460342146189735</v>
      </c>
      <c r="U4280" s="6">
        <v>8.2426127527216178</v>
      </c>
      <c r="V4280" s="6">
        <v>4.9766718506998444</v>
      </c>
      <c r="W4280" s="6">
        <v>0</v>
      </c>
      <c r="X4280" s="5">
        <v>157</v>
      </c>
      <c r="Y4280" s="5">
        <v>107</v>
      </c>
      <c r="Z4280" s="5">
        <v>27</v>
      </c>
      <c r="AA4280" s="5">
        <v>0</v>
      </c>
      <c r="AB4280" s="5">
        <v>0</v>
      </c>
      <c r="AC4280" s="5">
        <v>0</v>
      </c>
      <c r="AD4280" s="5">
        <v>157</v>
      </c>
      <c r="AE4280" s="5">
        <v>107</v>
      </c>
      <c r="AF4280" s="5">
        <v>27</v>
      </c>
      <c r="AG4280" s="6">
        <v>25.233644859813083</v>
      </c>
      <c r="AH4280" s="6">
        <v>68.152866242038215</v>
      </c>
      <c r="AI4280" s="3"/>
      <c r="AJ4280" s="3"/>
    </row>
    <row r="4281" spans="1:36" hidden="1" x14ac:dyDescent="0.2">
      <c r="A4281" s="1" t="str">
        <f t="shared" si="66"/>
        <v>NorwichOther</v>
      </c>
      <c r="B4281" s="3" t="s">
        <v>405</v>
      </c>
      <c r="C4281" s="3" t="s">
        <v>406</v>
      </c>
      <c r="D4281" s="3" t="s">
        <v>718</v>
      </c>
      <c r="E4281" s="5">
        <v>464</v>
      </c>
      <c r="F4281" s="5">
        <v>34</v>
      </c>
      <c r="G4281" s="5">
        <v>37</v>
      </c>
      <c r="H4281" s="5">
        <v>52</v>
      </c>
      <c r="I4281" s="5">
        <v>37</v>
      </c>
      <c r="J4281" s="5">
        <v>113</v>
      </c>
      <c r="K4281" s="5">
        <v>19</v>
      </c>
      <c r="L4281" s="5">
        <v>28</v>
      </c>
      <c r="M4281" s="5">
        <v>41</v>
      </c>
      <c r="N4281" s="5">
        <v>0</v>
      </c>
      <c r="O4281" s="6">
        <v>7.3275862068965516</v>
      </c>
      <c r="P4281" s="6">
        <v>7.9741379310344831</v>
      </c>
      <c r="Q4281" s="6">
        <v>11.206896551724139</v>
      </c>
      <c r="R4281" s="6">
        <v>7.9741379310344831</v>
      </c>
      <c r="S4281" s="6">
        <v>24.353448275862068</v>
      </c>
      <c r="T4281" s="6">
        <v>4.0948275862068968</v>
      </c>
      <c r="U4281" s="6">
        <v>6.0344827586206895</v>
      </c>
      <c r="V4281" s="6">
        <v>8.8362068965517242</v>
      </c>
      <c r="W4281" s="6">
        <v>0</v>
      </c>
      <c r="X4281" s="5">
        <v>182</v>
      </c>
      <c r="Y4281" s="5">
        <v>141</v>
      </c>
      <c r="Z4281" s="5">
        <v>13</v>
      </c>
      <c r="AA4281" s="5">
        <v>0</v>
      </c>
      <c r="AB4281" s="5">
        <v>0</v>
      </c>
      <c r="AC4281" s="5">
        <v>0</v>
      </c>
      <c r="AD4281" s="5">
        <v>182</v>
      </c>
      <c r="AE4281" s="5">
        <v>141</v>
      </c>
      <c r="AF4281" s="5">
        <v>13</v>
      </c>
      <c r="AG4281" s="6">
        <v>9.2198581560283692</v>
      </c>
      <c r="AH4281" s="6">
        <v>77.472527472527474</v>
      </c>
      <c r="AI4281" s="6"/>
      <c r="AJ4281" s="6"/>
    </row>
    <row r="4282" spans="1:36" x14ac:dyDescent="0.2">
      <c r="A4282" s="1" t="str">
        <f t="shared" si="66"/>
        <v>NottinghamAll people</v>
      </c>
      <c r="B4282" s="3" t="s">
        <v>81</v>
      </c>
      <c r="C4282" s="3" t="s">
        <v>82</v>
      </c>
      <c r="D4282" s="3" t="s">
        <v>700</v>
      </c>
      <c r="E4282" s="5">
        <v>305680</v>
      </c>
      <c r="F4282" s="5">
        <v>75887</v>
      </c>
      <c r="G4282" s="5">
        <v>67849</v>
      </c>
      <c r="H4282" s="5">
        <v>56726</v>
      </c>
      <c r="I4282" s="5">
        <v>101595</v>
      </c>
      <c r="J4282" s="5">
        <v>96993</v>
      </c>
      <c r="K4282" s="5">
        <v>1507</v>
      </c>
      <c r="L4282" s="5">
        <v>155982</v>
      </c>
      <c r="M4282" s="5">
        <v>3403</v>
      </c>
      <c r="N4282" s="5">
        <v>27222</v>
      </c>
      <c r="O4282" s="6">
        <v>24.825634650615022</v>
      </c>
      <c r="P4282" s="6">
        <v>22.196087411672337</v>
      </c>
      <c r="Q4282" s="6">
        <v>18.557314839047368</v>
      </c>
      <c r="R4282" s="6">
        <v>33.235736718136614</v>
      </c>
      <c r="S4282" s="6">
        <v>31.730240774666317</v>
      </c>
      <c r="T4282" s="6">
        <v>0.49299921486521853</v>
      </c>
      <c r="U4282" s="6">
        <v>51.027872284742216</v>
      </c>
      <c r="V4282" s="6">
        <v>1.1132556922271657</v>
      </c>
      <c r="W4282" s="6">
        <v>8.9053912588327666</v>
      </c>
      <c r="X4282" s="5">
        <v>99255</v>
      </c>
      <c r="Y4282" s="5">
        <v>81398</v>
      </c>
      <c r="Z4282" s="5">
        <v>8341</v>
      </c>
      <c r="AA4282" s="5">
        <v>27273</v>
      </c>
      <c r="AB4282" s="5">
        <v>21243</v>
      </c>
      <c r="AC4282" s="5">
        <v>2931</v>
      </c>
      <c r="AD4282" s="5">
        <v>71982</v>
      </c>
      <c r="AE4282" s="5">
        <v>60155</v>
      </c>
      <c r="AF4282" s="5">
        <v>5410</v>
      </c>
      <c r="AG4282" s="6">
        <v>8.9934336297897097</v>
      </c>
      <c r="AH4282" s="6">
        <v>83.569503486982853</v>
      </c>
      <c r="AI4282" s="6">
        <v>13.797486230758368</v>
      </c>
      <c r="AJ4282" s="6">
        <v>77.890221097789023</v>
      </c>
    </row>
    <row r="4283" spans="1:36" hidden="1" x14ac:dyDescent="0.2">
      <c r="A4283" s="1" t="str">
        <f t="shared" si="66"/>
        <v>NottinghamWhite British</v>
      </c>
      <c r="B4283" s="3" t="s">
        <v>81</v>
      </c>
      <c r="C4283" s="3" t="s">
        <v>82</v>
      </c>
      <c r="D4283" s="3" t="s">
        <v>701</v>
      </c>
      <c r="E4283" s="5">
        <v>199990</v>
      </c>
      <c r="F4283" s="5">
        <v>49071</v>
      </c>
      <c r="G4283" s="5">
        <v>43782</v>
      </c>
      <c r="H4283" s="5">
        <v>38567</v>
      </c>
      <c r="I4283" s="5">
        <v>62576</v>
      </c>
      <c r="J4283" s="5">
        <v>69451</v>
      </c>
      <c r="K4283" s="5">
        <v>1308</v>
      </c>
      <c r="L4283" s="5">
        <v>96850</v>
      </c>
      <c r="M4283" s="5">
        <v>1060</v>
      </c>
      <c r="N4283" s="5">
        <v>17927</v>
      </c>
      <c r="O4283" s="6">
        <v>24.536726836341817</v>
      </c>
      <c r="P4283" s="6">
        <v>21.892094604730236</v>
      </c>
      <c r="Q4283" s="6">
        <v>19.28446422321116</v>
      </c>
      <c r="R4283" s="6">
        <v>31.289564478223912</v>
      </c>
      <c r="S4283" s="6">
        <v>34.727236361818093</v>
      </c>
      <c r="T4283" s="6">
        <v>0.65403270163508176</v>
      </c>
      <c r="U4283" s="6">
        <v>48.427421371068554</v>
      </c>
      <c r="V4283" s="6">
        <v>0.53002650132506623</v>
      </c>
      <c r="W4283" s="6">
        <v>8.96394819740987</v>
      </c>
      <c r="X4283" s="5">
        <v>62964</v>
      </c>
      <c r="Y4283" s="5">
        <v>52312</v>
      </c>
      <c r="Z4283" s="5">
        <v>4737</v>
      </c>
      <c r="AA4283" s="5">
        <v>18075</v>
      </c>
      <c r="AB4283" s="5">
        <v>13939</v>
      </c>
      <c r="AC4283" s="5">
        <v>1823</v>
      </c>
      <c r="AD4283" s="5">
        <v>44889</v>
      </c>
      <c r="AE4283" s="5">
        <v>38373</v>
      </c>
      <c r="AF4283" s="5">
        <v>2914</v>
      </c>
      <c r="AG4283" s="6">
        <v>7.5938811143251765</v>
      </c>
      <c r="AH4283" s="6">
        <v>85.484194346053599</v>
      </c>
      <c r="AI4283" s="6">
        <v>13.078413085587201</v>
      </c>
      <c r="AJ4283" s="6">
        <v>77.117565698478558</v>
      </c>
    </row>
    <row r="4284" spans="1:36" hidden="1" x14ac:dyDescent="0.2">
      <c r="A4284" s="1" t="str">
        <f t="shared" si="66"/>
        <v>NottinghamMinorities - all other than White British</v>
      </c>
      <c r="B4284" s="3" t="s">
        <v>81</v>
      </c>
      <c r="C4284" s="3" t="s">
        <v>82</v>
      </c>
      <c r="D4284" s="3" t="s">
        <v>702</v>
      </c>
      <c r="E4284" s="5">
        <v>105690</v>
      </c>
      <c r="F4284" s="5">
        <v>26816</v>
      </c>
      <c r="G4284" s="5">
        <v>24067</v>
      </c>
      <c r="H4284" s="5">
        <v>18159</v>
      </c>
      <c r="I4284" s="5">
        <v>39019</v>
      </c>
      <c r="J4284" s="5">
        <v>27542</v>
      </c>
      <c r="K4284" s="5">
        <v>199</v>
      </c>
      <c r="L4284" s="5">
        <v>59132</v>
      </c>
      <c r="M4284" s="5">
        <v>2343</v>
      </c>
      <c r="N4284" s="5">
        <v>9295</v>
      </c>
      <c r="O4284" s="6">
        <v>25.372315261614155</v>
      </c>
      <c r="P4284" s="6">
        <v>22.7713123285079</v>
      </c>
      <c r="Q4284" s="6">
        <v>17.181379506102754</v>
      </c>
      <c r="R4284" s="6">
        <v>36.918346106537989</v>
      </c>
      <c r="S4284" s="6">
        <v>26.059229823067461</v>
      </c>
      <c r="T4284" s="6">
        <v>0.18828649824959787</v>
      </c>
      <c r="U4284" s="6">
        <v>55.948528716056394</v>
      </c>
      <c r="V4284" s="6">
        <v>2.2168606301447631</v>
      </c>
      <c r="W4284" s="6">
        <v>8.7945879458794582</v>
      </c>
      <c r="X4284" s="5">
        <v>36291</v>
      </c>
      <c r="Y4284" s="5">
        <v>29086</v>
      </c>
      <c r="Z4284" s="5">
        <v>3604</v>
      </c>
      <c r="AA4284" s="5">
        <v>9198</v>
      </c>
      <c r="AB4284" s="5">
        <v>7304</v>
      </c>
      <c r="AC4284" s="5">
        <v>1108</v>
      </c>
      <c r="AD4284" s="5">
        <v>27093</v>
      </c>
      <c r="AE4284" s="5">
        <v>21782</v>
      </c>
      <c r="AF4284" s="5">
        <v>2496</v>
      </c>
      <c r="AG4284" s="6">
        <v>11.459002846386925</v>
      </c>
      <c r="AH4284" s="6">
        <v>80.397150555494036</v>
      </c>
      <c r="AI4284" s="6">
        <v>15.169769989047097</v>
      </c>
      <c r="AJ4284" s="6">
        <v>79.408567079799951</v>
      </c>
    </row>
    <row r="4285" spans="1:36" hidden="1" x14ac:dyDescent="0.2">
      <c r="A4285" s="1" t="str">
        <f t="shared" si="66"/>
        <v>NottinghamWhite Irish</v>
      </c>
      <c r="B4285" s="3" t="s">
        <v>81</v>
      </c>
      <c r="C4285" s="3" t="s">
        <v>82</v>
      </c>
      <c r="D4285" s="3" t="s">
        <v>703</v>
      </c>
      <c r="E4285" s="5">
        <v>2819</v>
      </c>
      <c r="F4285" s="5">
        <v>550</v>
      </c>
      <c r="G4285" s="5">
        <v>515</v>
      </c>
      <c r="H4285" s="5">
        <v>449</v>
      </c>
      <c r="I4285" s="5">
        <v>856</v>
      </c>
      <c r="J4285" s="5">
        <v>620</v>
      </c>
      <c r="K4285" s="5">
        <v>22</v>
      </c>
      <c r="L4285" s="5">
        <v>1430</v>
      </c>
      <c r="M4285" s="5">
        <v>26</v>
      </c>
      <c r="N4285" s="5">
        <v>200</v>
      </c>
      <c r="O4285" s="6">
        <v>19.510464703795673</v>
      </c>
      <c r="P4285" s="6">
        <v>18.268889677190494</v>
      </c>
      <c r="Q4285" s="6">
        <v>15.927633912735013</v>
      </c>
      <c r="R4285" s="6">
        <v>30.365377793543811</v>
      </c>
      <c r="S4285" s="6">
        <v>21.993614757006032</v>
      </c>
      <c r="T4285" s="6">
        <v>0.78041858815182685</v>
      </c>
      <c r="U4285" s="6">
        <v>50.727208229868751</v>
      </c>
      <c r="V4285" s="6">
        <v>0.92231287690670449</v>
      </c>
      <c r="W4285" s="6">
        <v>7.0947144377438809</v>
      </c>
      <c r="X4285" s="5">
        <v>721</v>
      </c>
      <c r="Y4285" s="5">
        <v>634</v>
      </c>
      <c r="Z4285" s="5">
        <v>53</v>
      </c>
      <c r="AA4285" s="5">
        <v>157</v>
      </c>
      <c r="AB4285" s="5">
        <v>130</v>
      </c>
      <c r="AC4285" s="5">
        <v>18</v>
      </c>
      <c r="AD4285" s="5">
        <v>564</v>
      </c>
      <c r="AE4285" s="5">
        <v>504</v>
      </c>
      <c r="AF4285" s="5">
        <v>35</v>
      </c>
      <c r="AG4285" s="6">
        <v>6.9444444444444446</v>
      </c>
      <c r="AH4285" s="6">
        <v>89.361702127659569</v>
      </c>
      <c r="AI4285" s="6">
        <v>13.846153846153847</v>
      </c>
      <c r="AJ4285" s="6">
        <v>82.802547770700642</v>
      </c>
    </row>
    <row r="4286" spans="1:36" hidden="1" x14ac:dyDescent="0.2">
      <c r="A4286" s="1" t="str">
        <f t="shared" si="66"/>
        <v>NottinghamWhite Gyspy or Irish Traveller</v>
      </c>
      <c r="B4286" s="3" t="s">
        <v>81</v>
      </c>
      <c r="C4286" s="3" t="s">
        <v>82</v>
      </c>
      <c r="D4286" s="3" t="s">
        <v>704</v>
      </c>
      <c r="E4286" s="5">
        <v>326</v>
      </c>
      <c r="F4286" s="5">
        <v>88</v>
      </c>
      <c r="G4286" s="5">
        <v>72</v>
      </c>
      <c r="H4286" s="5">
        <v>48</v>
      </c>
      <c r="I4286" s="5">
        <v>132</v>
      </c>
      <c r="J4286" s="5">
        <v>90</v>
      </c>
      <c r="K4286" s="5">
        <v>2</v>
      </c>
      <c r="L4286" s="5">
        <v>190</v>
      </c>
      <c r="M4286" s="5">
        <v>3</v>
      </c>
      <c r="N4286" s="5">
        <v>23</v>
      </c>
      <c r="O4286" s="6">
        <v>26.993865030674847</v>
      </c>
      <c r="P4286" s="6">
        <v>22.085889570552148</v>
      </c>
      <c r="Q4286" s="6">
        <v>14.723926380368098</v>
      </c>
      <c r="R4286" s="6">
        <v>40.490797546012267</v>
      </c>
      <c r="S4286" s="6">
        <v>27.607361963190183</v>
      </c>
      <c r="T4286" s="6">
        <v>0.61349693251533743</v>
      </c>
      <c r="U4286" s="6">
        <v>58.282208588957054</v>
      </c>
      <c r="V4286" s="6">
        <v>0.92024539877300615</v>
      </c>
      <c r="W4286" s="6">
        <v>7.0552147239263805</v>
      </c>
      <c r="X4286" s="5">
        <v>98</v>
      </c>
      <c r="Y4286" s="5">
        <v>55</v>
      </c>
      <c r="Z4286" s="5">
        <v>9</v>
      </c>
      <c r="AA4286" s="5">
        <v>30</v>
      </c>
      <c r="AB4286" s="5">
        <v>20</v>
      </c>
      <c r="AC4286" s="5">
        <v>3</v>
      </c>
      <c r="AD4286" s="5">
        <v>68</v>
      </c>
      <c r="AE4286" s="5">
        <v>35</v>
      </c>
      <c r="AF4286" s="5">
        <v>6</v>
      </c>
      <c r="AG4286" s="6">
        <v>17.142857142857142</v>
      </c>
      <c r="AH4286" s="6">
        <v>51.470588235294116</v>
      </c>
      <c r="AI4286" s="6">
        <v>15</v>
      </c>
      <c r="AJ4286" s="6">
        <v>66.666666666666671</v>
      </c>
    </row>
    <row r="4287" spans="1:36" hidden="1" x14ac:dyDescent="0.2">
      <c r="A4287" s="1" t="str">
        <f t="shared" si="66"/>
        <v>NottinghamWhite Other</v>
      </c>
      <c r="B4287" s="3" t="s">
        <v>81</v>
      </c>
      <c r="C4287" s="3" t="s">
        <v>82</v>
      </c>
      <c r="D4287" s="3" t="s">
        <v>705</v>
      </c>
      <c r="E4287" s="5">
        <v>15563</v>
      </c>
      <c r="F4287" s="5">
        <v>4011</v>
      </c>
      <c r="G4287" s="5">
        <v>3442</v>
      </c>
      <c r="H4287" s="5">
        <v>2597</v>
      </c>
      <c r="I4287" s="5">
        <v>5926</v>
      </c>
      <c r="J4287" s="5">
        <v>3698</v>
      </c>
      <c r="K4287" s="5">
        <v>24</v>
      </c>
      <c r="L4287" s="5">
        <v>9197</v>
      </c>
      <c r="M4287" s="5">
        <v>356</v>
      </c>
      <c r="N4287" s="5">
        <v>1297</v>
      </c>
      <c r="O4287" s="6">
        <v>25.772665938443744</v>
      </c>
      <c r="P4287" s="6">
        <v>22.116558504144447</v>
      </c>
      <c r="Q4287" s="6">
        <v>16.687014071837048</v>
      </c>
      <c r="R4287" s="6">
        <v>38.077491486217312</v>
      </c>
      <c r="S4287" s="6">
        <v>23.761485574760652</v>
      </c>
      <c r="T4287" s="6">
        <v>0.15421191287026922</v>
      </c>
      <c r="U4287" s="6">
        <v>59.095290111161084</v>
      </c>
      <c r="V4287" s="6">
        <v>2.2874767075756601</v>
      </c>
      <c r="W4287" s="6">
        <v>8.3338687913641323</v>
      </c>
      <c r="X4287" s="5">
        <v>7124</v>
      </c>
      <c r="Y4287" s="5">
        <v>6371</v>
      </c>
      <c r="Z4287" s="5">
        <v>464</v>
      </c>
      <c r="AA4287" s="5">
        <v>1834</v>
      </c>
      <c r="AB4287" s="5">
        <v>1611</v>
      </c>
      <c r="AC4287" s="5">
        <v>127</v>
      </c>
      <c r="AD4287" s="5">
        <v>5290</v>
      </c>
      <c r="AE4287" s="5">
        <v>4760</v>
      </c>
      <c r="AF4287" s="5">
        <v>337</v>
      </c>
      <c r="AG4287" s="6">
        <v>7.079831932773109</v>
      </c>
      <c r="AH4287" s="6">
        <v>89.981096408317583</v>
      </c>
      <c r="AI4287" s="6">
        <v>7.8833022967101183</v>
      </c>
      <c r="AJ4287" s="6">
        <v>87.840785169029445</v>
      </c>
    </row>
    <row r="4288" spans="1:36" hidden="1" x14ac:dyDescent="0.2">
      <c r="A4288" s="1" t="str">
        <f t="shared" si="66"/>
        <v>NottinghamMixed White and Black Caribbean</v>
      </c>
      <c r="B4288" s="3" t="s">
        <v>81</v>
      </c>
      <c r="C4288" s="3" t="s">
        <v>82</v>
      </c>
      <c r="D4288" s="3" t="s">
        <v>706</v>
      </c>
      <c r="E4288" s="5">
        <v>12166</v>
      </c>
      <c r="F4288" s="5">
        <v>4628</v>
      </c>
      <c r="G4288" s="5">
        <v>4383</v>
      </c>
      <c r="H4288" s="5">
        <v>3411</v>
      </c>
      <c r="I4288" s="5">
        <v>5404</v>
      </c>
      <c r="J4288" s="5">
        <v>5257</v>
      </c>
      <c r="K4288" s="5">
        <v>10</v>
      </c>
      <c r="L4288" s="5">
        <v>7946</v>
      </c>
      <c r="M4288" s="5">
        <v>101</v>
      </c>
      <c r="N4288" s="5">
        <v>1787</v>
      </c>
      <c r="O4288" s="6">
        <v>38.04044057208614</v>
      </c>
      <c r="P4288" s="6">
        <v>36.026631596251846</v>
      </c>
      <c r="Q4288" s="6">
        <v>28.037152720697023</v>
      </c>
      <c r="R4288" s="6">
        <v>44.41887226697353</v>
      </c>
      <c r="S4288" s="6">
        <v>43.210586881472956</v>
      </c>
      <c r="T4288" s="6">
        <v>8.2196284727930294E-2</v>
      </c>
      <c r="U4288" s="6">
        <v>65.313167844813421</v>
      </c>
      <c r="V4288" s="6">
        <v>0.83018247575209603</v>
      </c>
      <c r="W4288" s="6">
        <v>14.688476080881145</v>
      </c>
      <c r="X4288" s="5">
        <v>3550</v>
      </c>
      <c r="Y4288" s="5">
        <v>2572</v>
      </c>
      <c r="Z4288" s="5">
        <v>602</v>
      </c>
      <c r="AA4288" s="5">
        <v>1125</v>
      </c>
      <c r="AB4288" s="5">
        <v>840</v>
      </c>
      <c r="AC4288" s="5">
        <v>223</v>
      </c>
      <c r="AD4288" s="5">
        <v>2425</v>
      </c>
      <c r="AE4288" s="5">
        <v>1732</v>
      </c>
      <c r="AF4288" s="5">
        <v>379</v>
      </c>
      <c r="AG4288" s="6">
        <v>21.882217090069283</v>
      </c>
      <c r="AH4288" s="6">
        <v>71.422680412371136</v>
      </c>
      <c r="AI4288" s="6">
        <v>26.547619047619047</v>
      </c>
      <c r="AJ4288" s="6">
        <v>74.666666666666671</v>
      </c>
    </row>
    <row r="4289" spans="1:36" hidden="1" x14ac:dyDescent="0.2">
      <c r="A4289" s="1" t="str">
        <f t="shared" si="66"/>
        <v>NottinghamMixed White and Black African</v>
      </c>
      <c r="B4289" s="3" t="s">
        <v>81</v>
      </c>
      <c r="C4289" s="3" t="s">
        <v>82</v>
      </c>
      <c r="D4289" s="3" t="s">
        <v>707</v>
      </c>
      <c r="E4289" s="5">
        <v>2004</v>
      </c>
      <c r="F4289" s="5">
        <v>744</v>
      </c>
      <c r="G4289" s="5">
        <v>698</v>
      </c>
      <c r="H4289" s="5">
        <v>487</v>
      </c>
      <c r="I4289" s="5">
        <v>852</v>
      </c>
      <c r="J4289" s="5">
        <v>833</v>
      </c>
      <c r="K4289" s="5">
        <v>0</v>
      </c>
      <c r="L4289" s="5">
        <v>1208</v>
      </c>
      <c r="M4289" s="5">
        <v>9</v>
      </c>
      <c r="N4289" s="5">
        <v>258</v>
      </c>
      <c r="O4289" s="6">
        <v>37.125748502994014</v>
      </c>
      <c r="P4289" s="6">
        <v>34.830339321357286</v>
      </c>
      <c r="Q4289" s="6">
        <v>24.301397205588824</v>
      </c>
      <c r="R4289" s="6">
        <v>42.514970059880241</v>
      </c>
      <c r="S4289" s="6">
        <v>41.566866267465073</v>
      </c>
      <c r="T4289" s="6">
        <v>0</v>
      </c>
      <c r="U4289" s="6">
        <v>60.27944111776447</v>
      </c>
      <c r="V4289" s="6">
        <v>0.44910179640718562</v>
      </c>
      <c r="W4289" s="6">
        <v>12.874251497005988</v>
      </c>
      <c r="X4289" s="5">
        <v>562</v>
      </c>
      <c r="Y4289" s="5">
        <v>494</v>
      </c>
      <c r="Z4289" s="5">
        <v>98</v>
      </c>
      <c r="AA4289" s="5">
        <v>166</v>
      </c>
      <c r="AB4289" s="5">
        <v>153</v>
      </c>
      <c r="AC4289" s="5">
        <v>24</v>
      </c>
      <c r="AD4289" s="5">
        <v>396</v>
      </c>
      <c r="AE4289" s="5">
        <v>341</v>
      </c>
      <c r="AF4289" s="5">
        <v>74</v>
      </c>
      <c r="AG4289" s="6">
        <v>21.700879765395893</v>
      </c>
      <c r="AH4289" s="6">
        <v>86.111111111111114</v>
      </c>
      <c r="AI4289" s="6">
        <v>15.686274509803921</v>
      </c>
      <c r="AJ4289" s="6">
        <v>92.168674698795186</v>
      </c>
    </row>
    <row r="4290" spans="1:36" hidden="1" x14ac:dyDescent="0.2">
      <c r="A4290" s="1" t="str">
        <f t="shared" ref="A4290:A4353" si="67">C4290&amp;D4290</f>
        <v>NottinghamMixed White and Asian</v>
      </c>
      <c r="B4290" s="3" t="s">
        <v>81</v>
      </c>
      <c r="C4290" s="3" t="s">
        <v>82</v>
      </c>
      <c r="D4290" s="3" t="s">
        <v>708</v>
      </c>
      <c r="E4290" s="5">
        <v>3304</v>
      </c>
      <c r="F4290" s="5">
        <v>791</v>
      </c>
      <c r="G4290" s="5">
        <v>732</v>
      </c>
      <c r="H4290" s="5">
        <v>568</v>
      </c>
      <c r="I4290" s="5">
        <v>1253</v>
      </c>
      <c r="J4290" s="5">
        <v>784</v>
      </c>
      <c r="K4290" s="5">
        <v>1</v>
      </c>
      <c r="L4290" s="5">
        <v>1781</v>
      </c>
      <c r="M4290" s="5">
        <v>46</v>
      </c>
      <c r="N4290" s="5">
        <v>236</v>
      </c>
      <c r="O4290" s="6">
        <v>23.940677966101696</v>
      </c>
      <c r="P4290" s="6">
        <v>22.154963680387411</v>
      </c>
      <c r="Q4290" s="6">
        <v>17.191283292978209</v>
      </c>
      <c r="R4290" s="6">
        <v>37.923728813559322</v>
      </c>
      <c r="S4290" s="6">
        <v>23.728813559322035</v>
      </c>
      <c r="T4290" s="6">
        <v>3.026634382566586E-2</v>
      </c>
      <c r="U4290" s="6">
        <v>53.904358353510894</v>
      </c>
      <c r="V4290" s="6">
        <v>1.3922518159806296</v>
      </c>
      <c r="W4290" s="6">
        <v>7.1428571428571432</v>
      </c>
      <c r="X4290" s="5">
        <v>963</v>
      </c>
      <c r="Y4290" s="5">
        <v>794</v>
      </c>
      <c r="Z4290" s="5">
        <v>119</v>
      </c>
      <c r="AA4290" s="5">
        <v>263</v>
      </c>
      <c r="AB4290" s="5">
        <v>213</v>
      </c>
      <c r="AC4290" s="5">
        <v>32</v>
      </c>
      <c r="AD4290" s="5">
        <v>700</v>
      </c>
      <c r="AE4290" s="5">
        <v>581</v>
      </c>
      <c r="AF4290" s="5">
        <v>87</v>
      </c>
      <c r="AG4290" s="6">
        <v>14.974182444061961</v>
      </c>
      <c r="AH4290" s="6">
        <v>83</v>
      </c>
      <c r="AI4290" s="6">
        <v>15.023474178403756</v>
      </c>
      <c r="AJ4290" s="6">
        <v>80.98859315589354</v>
      </c>
    </row>
    <row r="4291" spans="1:36" hidden="1" x14ac:dyDescent="0.2">
      <c r="A4291" s="1" t="str">
        <f t="shared" si="67"/>
        <v>NottinghamMixed Other</v>
      </c>
      <c r="B4291" s="3" t="s">
        <v>81</v>
      </c>
      <c r="C4291" s="3" t="s">
        <v>82</v>
      </c>
      <c r="D4291" s="3" t="s">
        <v>709</v>
      </c>
      <c r="E4291" s="5">
        <v>2791</v>
      </c>
      <c r="F4291" s="5">
        <v>860</v>
      </c>
      <c r="G4291" s="5">
        <v>805</v>
      </c>
      <c r="H4291" s="5">
        <v>648</v>
      </c>
      <c r="I4291" s="5">
        <v>1094</v>
      </c>
      <c r="J4291" s="5">
        <v>915</v>
      </c>
      <c r="K4291" s="5">
        <v>3</v>
      </c>
      <c r="L4291" s="5">
        <v>1745</v>
      </c>
      <c r="M4291" s="5">
        <v>36</v>
      </c>
      <c r="N4291" s="5">
        <v>345</v>
      </c>
      <c r="O4291" s="6">
        <v>30.813328556073092</v>
      </c>
      <c r="P4291" s="6">
        <v>28.842708706556788</v>
      </c>
      <c r="Q4291" s="6">
        <v>23.21748477248298</v>
      </c>
      <c r="R4291" s="6">
        <v>39.197420279469725</v>
      </c>
      <c r="S4291" s="6">
        <v>32.783948405589392</v>
      </c>
      <c r="T4291" s="6">
        <v>0.10748835542816194</v>
      </c>
      <c r="U4291" s="6">
        <v>62.522393407380868</v>
      </c>
      <c r="V4291" s="6">
        <v>1.2898602651379434</v>
      </c>
      <c r="W4291" s="6">
        <v>12.361160874238625</v>
      </c>
      <c r="X4291" s="5">
        <v>733</v>
      </c>
      <c r="Y4291" s="5">
        <v>602</v>
      </c>
      <c r="Z4291" s="5">
        <v>72</v>
      </c>
      <c r="AA4291" s="5">
        <v>199</v>
      </c>
      <c r="AB4291" s="5">
        <v>169</v>
      </c>
      <c r="AC4291" s="5">
        <v>30</v>
      </c>
      <c r="AD4291" s="5">
        <v>534</v>
      </c>
      <c r="AE4291" s="5">
        <v>433</v>
      </c>
      <c r="AF4291" s="5">
        <v>42</v>
      </c>
      <c r="AG4291" s="6">
        <v>9.699769053117782</v>
      </c>
      <c r="AH4291" s="6">
        <v>81.086142322097373</v>
      </c>
      <c r="AI4291" s="6">
        <v>17.751479289940828</v>
      </c>
      <c r="AJ4291" s="6">
        <v>84.924623115577887</v>
      </c>
    </row>
    <row r="4292" spans="1:36" hidden="1" x14ac:dyDescent="0.2">
      <c r="A4292" s="1" t="str">
        <f t="shared" si="67"/>
        <v>NottinghamIndian</v>
      </c>
      <c r="B4292" s="3" t="s">
        <v>81</v>
      </c>
      <c r="C4292" s="3" t="s">
        <v>82</v>
      </c>
      <c r="D4292" s="3" t="s">
        <v>710</v>
      </c>
      <c r="E4292" s="5">
        <v>9901</v>
      </c>
      <c r="F4292" s="5">
        <v>1061</v>
      </c>
      <c r="G4292" s="5">
        <v>894</v>
      </c>
      <c r="H4292" s="5">
        <v>641</v>
      </c>
      <c r="I4292" s="5">
        <v>2818</v>
      </c>
      <c r="J4292" s="5">
        <v>1271</v>
      </c>
      <c r="K4292" s="5">
        <v>61</v>
      </c>
      <c r="L4292" s="5">
        <v>4128</v>
      </c>
      <c r="M4292" s="5">
        <v>151</v>
      </c>
      <c r="N4292" s="5">
        <v>240</v>
      </c>
      <c r="O4292" s="6">
        <v>10.716089283910716</v>
      </c>
      <c r="P4292" s="6">
        <v>9.029390970609029</v>
      </c>
      <c r="Q4292" s="6">
        <v>6.4740935259064738</v>
      </c>
      <c r="R4292" s="6">
        <v>28.461771538228462</v>
      </c>
      <c r="S4292" s="6">
        <v>12.837087162912837</v>
      </c>
      <c r="T4292" s="6">
        <v>0.61609938390061614</v>
      </c>
      <c r="U4292" s="6">
        <v>41.692758307241689</v>
      </c>
      <c r="V4292" s="6">
        <v>1.5250984749015251</v>
      </c>
      <c r="W4292" s="6">
        <v>2.4239975760024239</v>
      </c>
      <c r="X4292" s="5">
        <v>3390</v>
      </c>
      <c r="Y4292" s="5">
        <v>3025</v>
      </c>
      <c r="Z4292" s="5">
        <v>201</v>
      </c>
      <c r="AA4292" s="5">
        <v>372</v>
      </c>
      <c r="AB4292" s="5">
        <v>315</v>
      </c>
      <c r="AC4292" s="5">
        <v>27</v>
      </c>
      <c r="AD4292" s="5">
        <v>3018</v>
      </c>
      <c r="AE4292" s="5">
        <v>2710</v>
      </c>
      <c r="AF4292" s="5">
        <v>174</v>
      </c>
      <c r="AG4292" s="6">
        <v>6.4206642066420665</v>
      </c>
      <c r="AH4292" s="6">
        <v>89.794565937707091</v>
      </c>
      <c r="AI4292" s="6">
        <v>8.5714285714285712</v>
      </c>
      <c r="AJ4292" s="6">
        <v>84.677419354838705</v>
      </c>
    </row>
    <row r="4293" spans="1:36" hidden="1" x14ac:dyDescent="0.2">
      <c r="A4293" s="1" t="str">
        <f t="shared" si="67"/>
        <v>NottinghamPakistani</v>
      </c>
      <c r="B4293" s="3" t="s">
        <v>81</v>
      </c>
      <c r="C4293" s="3" t="s">
        <v>82</v>
      </c>
      <c r="D4293" s="3" t="s">
        <v>711</v>
      </c>
      <c r="E4293" s="5">
        <v>16771</v>
      </c>
      <c r="F4293" s="5">
        <v>2742</v>
      </c>
      <c r="G4293" s="5">
        <v>2168</v>
      </c>
      <c r="H4293" s="5">
        <v>1140</v>
      </c>
      <c r="I4293" s="5">
        <v>4236</v>
      </c>
      <c r="J4293" s="5">
        <v>2030</v>
      </c>
      <c r="K4293" s="5">
        <v>17</v>
      </c>
      <c r="L4293" s="5">
        <v>8360</v>
      </c>
      <c r="M4293" s="5">
        <v>882</v>
      </c>
      <c r="N4293" s="5">
        <v>561</v>
      </c>
      <c r="O4293" s="6">
        <v>16.349651183590723</v>
      </c>
      <c r="P4293" s="6">
        <v>12.927076501103095</v>
      </c>
      <c r="Q4293" s="6">
        <v>6.7974479756722914</v>
      </c>
      <c r="R4293" s="6">
        <v>25.257885635919145</v>
      </c>
      <c r="S4293" s="6">
        <v>12.104227535626976</v>
      </c>
      <c r="T4293" s="6">
        <v>0.10136545226879733</v>
      </c>
      <c r="U4293" s="6">
        <v>49.847951821596801</v>
      </c>
      <c r="V4293" s="6">
        <v>5.25907817065172</v>
      </c>
      <c r="W4293" s="6">
        <v>3.3450599248703119</v>
      </c>
      <c r="X4293" s="5">
        <v>6083</v>
      </c>
      <c r="Y4293" s="5">
        <v>4029</v>
      </c>
      <c r="Z4293" s="5">
        <v>425</v>
      </c>
      <c r="AA4293" s="5">
        <v>1053</v>
      </c>
      <c r="AB4293" s="5">
        <v>667</v>
      </c>
      <c r="AC4293" s="5">
        <v>97</v>
      </c>
      <c r="AD4293" s="5">
        <v>5030</v>
      </c>
      <c r="AE4293" s="5">
        <v>3362</v>
      </c>
      <c r="AF4293" s="5">
        <v>328</v>
      </c>
      <c r="AG4293" s="6">
        <v>9.7560975609756095</v>
      </c>
      <c r="AH4293" s="6">
        <v>66.838966202783297</v>
      </c>
      <c r="AI4293" s="6">
        <v>14.54272863568216</v>
      </c>
      <c r="AJ4293" s="6">
        <v>63.342830009496673</v>
      </c>
    </row>
    <row r="4294" spans="1:36" hidden="1" x14ac:dyDescent="0.2">
      <c r="A4294" s="1" t="str">
        <f t="shared" si="67"/>
        <v>NottinghamBangladeshi</v>
      </c>
      <c r="B4294" s="3" t="s">
        <v>81</v>
      </c>
      <c r="C4294" s="3" t="s">
        <v>82</v>
      </c>
      <c r="D4294" s="3" t="s">
        <v>712</v>
      </c>
      <c r="E4294" s="5">
        <v>1049</v>
      </c>
      <c r="F4294" s="5">
        <v>224</v>
      </c>
      <c r="G4294" s="5">
        <v>163</v>
      </c>
      <c r="H4294" s="5">
        <v>64</v>
      </c>
      <c r="I4294" s="5">
        <v>313</v>
      </c>
      <c r="J4294" s="5">
        <v>238</v>
      </c>
      <c r="K4294" s="5">
        <v>3</v>
      </c>
      <c r="L4294" s="5">
        <v>578</v>
      </c>
      <c r="M4294" s="5">
        <v>43</v>
      </c>
      <c r="N4294" s="5">
        <v>28</v>
      </c>
      <c r="O4294" s="6">
        <v>21.353670162059103</v>
      </c>
      <c r="P4294" s="6">
        <v>15.538608198284081</v>
      </c>
      <c r="Q4294" s="6">
        <v>6.1010486177311725</v>
      </c>
      <c r="R4294" s="6">
        <v>29.837940896091517</v>
      </c>
      <c r="S4294" s="6">
        <v>22.688274547187799</v>
      </c>
      <c r="T4294" s="6">
        <v>0.2859866539561487</v>
      </c>
      <c r="U4294" s="6">
        <v>55.100095328884649</v>
      </c>
      <c r="V4294" s="6">
        <v>4.0991420400381315</v>
      </c>
      <c r="W4294" s="6">
        <v>2.6692087702573879</v>
      </c>
      <c r="X4294" s="5">
        <v>333</v>
      </c>
      <c r="Y4294" s="5">
        <v>219</v>
      </c>
      <c r="Z4294" s="5">
        <v>23</v>
      </c>
      <c r="AA4294" s="5">
        <v>76</v>
      </c>
      <c r="AB4294" s="5">
        <v>51</v>
      </c>
      <c r="AC4294" s="5">
        <v>5</v>
      </c>
      <c r="AD4294" s="5">
        <v>257</v>
      </c>
      <c r="AE4294" s="5">
        <v>168</v>
      </c>
      <c r="AF4294" s="5">
        <v>18</v>
      </c>
      <c r="AG4294" s="6">
        <v>10.714285714285714</v>
      </c>
      <c r="AH4294" s="6">
        <v>65.369649805447466</v>
      </c>
      <c r="AI4294" s="6">
        <v>9.8039215686274517</v>
      </c>
      <c r="AJ4294" s="6">
        <v>67.10526315789474</v>
      </c>
    </row>
    <row r="4295" spans="1:36" hidden="1" x14ac:dyDescent="0.2">
      <c r="A4295" s="1" t="str">
        <f t="shared" si="67"/>
        <v>NottinghamChinese</v>
      </c>
      <c r="B4295" s="3" t="s">
        <v>81</v>
      </c>
      <c r="C4295" s="3" t="s">
        <v>82</v>
      </c>
      <c r="D4295" s="3" t="s">
        <v>713</v>
      </c>
      <c r="E4295" s="5">
        <v>5988</v>
      </c>
      <c r="F4295" s="5">
        <v>826</v>
      </c>
      <c r="G4295" s="5">
        <v>728</v>
      </c>
      <c r="H4295" s="5">
        <v>678</v>
      </c>
      <c r="I4295" s="5">
        <v>2502</v>
      </c>
      <c r="J4295" s="5">
        <v>719</v>
      </c>
      <c r="K4295" s="5">
        <v>3</v>
      </c>
      <c r="L4295" s="5">
        <v>3008</v>
      </c>
      <c r="M4295" s="5">
        <v>11</v>
      </c>
      <c r="N4295" s="5">
        <v>206</v>
      </c>
      <c r="O4295" s="6">
        <v>13.794255177020709</v>
      </c>
      <c r="P4295" s="6">
        <v>12.157648630594522</v>
      </c>
      <c r="Q4295" s="6">
        <v>11.322645290581162</v>
      </c>
      <c r="R4295" s="6">
        <v>41.783567134268537</v>
      </c>
      <c r="S4295" s="6">
        <v>12.007348029392118</v>
      </c>
      <c r="T4295" s="6">
        <v>5.0100200400801605E-2</v>
      </c>
      <c r="U4295" s="6">
        <v>50.233800935203739</v>
      </c>
      <c r="V4295" s="6">
        <v>0.18370073480293922</v>
      </c>
      <c r="W4295" s="6">
        <v>3.4402137608550434</v>
      </c>
      <c r="X4295" s="5">
        <v>1064</v>
      </c>
      <c r="Y4295" s="5">
        <v>882</v>
      </c>
      <c r="Z4295" s="5">
        <v>62</v>
      </c>
      <c r="AA4295" s="5">
        <v>249</v>
      </c>
      <c r="AB4295" s="5">
        <v>195</v>
      </c>
      <c r="AC4295" s="5">
        <v>18</v>
      </c>
      <c r="AD4295" s="5">
        <v>815</v>
      </c>
      <c r="AE4295" s="5">
        <v>687</v>
      </c>
      <c r="AF4295" s="5">
        <v>44</v>
      </c>
      <c r="AG4295" s="6">
        <v>6.4046579330422126</v>
      </c>
      <c r="AH4295" s="6">
        <v>84.294478527607367</v>
      </c>
      <c r="AI4295" s="6">
        <v>9.2307692307692299</v>
      </c>
      <c r="AJ4295" s="6">
        <v>78.313253012048193</v>
      </c>
    </row>
    <row r="4296" spans="1:36" hidden="1" x14ac:dyDescent="0.2">
      <c r="A4296" s="1" t="str">
        <f t="shared" si="67"/>
        <v>NottinghamAsian Other</v>
      </c>
      <c r="B4296" s="3" t="s">
        <v>81</v>
      </c>
      <c r="C4296" s="3" t="s">
        <v>82</v>
      </c>
      <c r="D4296" s="3" t="s">
        <v>714</v>
      </c>
      <c r="E4296" s="5">
        <v>6330</v>
      </c>
      <c r="F4296" s="5">
        <v>1330</v>
      </c>
      <c r="G4296" s="5">
        <v>1176</v>
      </c>
      <c r="H4296" s="5">
        <v>874</v>
      </c>
      <c r="I4296" s="5">
        <v>2050</v>
      </c>
      <c r="J4296" s="5">
        <v>1433</v>
      </c>
      <c r="K4296" s="5">
        <v>19</v>
      </c>
      <c r="L4296" s="5">
        <v>3009</v>
      </c>
      <c r="M4296" s="5">
        <v>226</v>
      </c>
      <c r="N4296" s="5">
        <v>463</v>
      </c>
      <c r="O4296" s="6">
        <v>21.011058451816744</v>
      </c>
      <c r="P4296" s="6">
        <v>18.578199052132703</v>
      </c>
      <c r="Q4296" s="6">
        <v>13.807266982622433</v>
      </c>
      <c r="R4296" s="6">
        <v>32.385466034755133</v>
      </c>
      <c r="S4296" s="6">
        <v>22.638230647709321</v>
      </c>
      <c r="T4296" s="6">
        <v>0.30015797788309639</v>
      </c>
      <c r="U4296" s="6">
        <v>47.535545023696685</v>
      </c>
      <c r="V4296" s="6">
        <v>3.5703001579778832</v>
      </c>
      <c r="W4296" s="6">
        <v>7.3143759873617693</v>
      </c>
      <c r="X4296" s="5">
        <v>2236</v>
      </c>
      <c r="Y4296" s="5">
        <v>1688</v>
      </c>
      <c r="Z4296" s="5">
        <v>186</v>
      </c>
      <c r="AA4296" s="5">
        <v>548</v>
      </c>
      <c r="AB4296" s="5">
        <v>405</v>
      </c>
      <c r="AC4296" s="5">
        <v>60</v>
      </c>
      <c r="AD4296" s="5">
        <v>1688</v>
      </c>
      <c r="AE4296" s="5">
        <v>1283</v>
      </c>
      <c r="AF4296" s="5">
        <v>126</v>
      </c>
      <c r="AG4296" s="6">
        <v>9.8207326578332026</v>
      </c>
      <c r="AH4296" s="6">
        <v>76.007109004739334</v>
      </c>
      <c r="AI4296" s="6">
        <v>14.814814814814815</v>
      </c>
      <c r="AJ4296" s="6">
        <v>73.9051094890511</v>
      </c>
    </row>
    <row r="4297" spans="1:36" hidden="1" x14ac:dyDescent="0.2">
      <c r="A4297" s="1" t="str">
        <f t="shared" si="67"/>
        <v>NottinghamBlack African</v>
      </c>
      <c r="B4297" s="3" t="s">
        <v>81</v>
      </c>
      <c r="C4297" s="3" t="s">
        <v>82</v>
      </c>
      <c r="D4297" s="3" t="s">
        <v>715</v>
      </c>
      <c r="E4297" s="5">
        <v>9877</v>
      </c>
      <c r="F4297" s="5">
        <v>3844</v>
      </c>
      <c r="G4297" s="5">
        <v>3603</v>
      </c>
      <c r="H4297" s="5">
        <v>2723</v>
      </c>
      <c r="I4297" s="5">
        <v>4701</v>
      </c>
      <c r="J4297" s="5">
        <v>3942</v>
      </c>
      <c r="K4297" s="5">
        <v>11</v>
      </c>
      <c r="L4297" s="5">
        <v>6574</v>
      </c>
      <c r="M4297" s="5">
        <v>108</v>
      </c>
      <c r="N4297" s="5">
        <v>1534</v>
      </c>
      <c r="O4297" s="6">
        <v>38.918700010124532</v>
      </c>
      <c r="P4297" s="6">
        <v>36.478687860686442</v>
      </c>
      <c r="Q4297" s="6">
        <v>27.569099929128278</v>
      </c>
      <c r="R4297" s="6">
        <v>47.595423711653339</v>
      </c>
      <c r="S4297" s="6">
        <v>39.910904120684421</v>
      </c>
      <c r="T4297" s="6">
        <v>0.11136984914447706</v>
      </c>
      <c r="U4297" s="6">
        <v>66.558671661435653</v>
      </c>
      <c r="V4297" s="6">
        <v>1.0934494279639566</v>
      </c>
      <c r="W4297" s="6">
        <v>15.531031689784347</v>
      </c>
      <c r="X4297" s="5">
        <v>3644</v>
      </c>
      <c r="Y4297" s="5">
        <v>3006</v>
      </c>
      <c r="Z4297" s="5">
        <v>518</v>
      </c>
      <c r="AA4297" s="5">
        <v>1391</v>
      </c>
      <c r="AB4297" s="5">
        <v>1139</v>
      </c>
      <c r="AC4297" s="5">
        <v>197</v>
      </c>
      <c r="AD4297" s="5">
        <v>2253</v>
      </c>
      <c r="AE4297" s="5">
        <v>1867</v>
      </c>
      <c r="AF4297" s="5">
        <v>321</v>
      </c>
      <c r="AG4297" s="6">
        <v>17.193358328869845</v>
      </c>
      <c r="AH4297" s="6">
        <v>82.867288060363961</v>
      </c>
      <c r="AI4297" s="6">
        <v>17.295873573309922</v>
      </c>
      <c r="AJ4297" s="6">
        <v>81.883537023723946</v>
      </c>
    </row>
    <row r="4298" spans="1:36" hidden="1" x14ac:dyDescent="0.2">
      <c r="A4298" s="1" t="str">
        <f t="shared" si="67"/>
        <v>NottinghamBlack Caribbean</v>
      </c>
      <c r="B4298" s="3" t="s">
        <v>81</v>
      </c>
      <c r="C4298" s="3" t="s">
        <v>82</v>
      </c>
      <c r="D4298" s="3" t="s">
        <v>716</v>
      </c>
      <c r="E4298" s="5">
        <v>9382</v>
      </c>
      <c r="F4298" s="5">
        <v>3056</v>
      </c>
      <c r="G4298" s="5">
        <v>2869</v>
      </c>
      <c r="H4298" s="5">
        <v>2387</v>
      </c>
      <c r="I4298" s="5">
        <v>3873</v>
      </c>
      <c r="J4298" s="5">
        <v>3704</v>
      </c>
      <c r="K4298" s="5">
        <v>15</v>
      </c>
      <c r="L4298" s="5">
        <v>5688</v>
      </c>
      <c r="M4298" s="5">
        <v>140</v>
      </c>
      <c r="N4298" s="5">
        <v>1399</v>
      </c>
      <c r="O4298" s="6">
        <v>32.573012150927305</v>
      </c>
      <c r="P4298" s="6">
        <v>30.579833724152632</v>
      </c>
      <c r="Q4298" s="6">
        <v>25.442336388829673</v>
      </c>
      <c r="R4298" s="6">
        <v>41.281176721381371</v>
      </c>
      <c r="S4298" s="6">
        <v>39.47985504156896</v>
      </c>
      <c r="T4298" s="6">
        <v>0.1598806224685568</v>
      </c>
      <c r="U4298" s="6">
        <v>60.626732040076746</v>
      </c>
      <c r="V4298" s="6">
        <v>1.4922191430398635</v>
      </c>
      <c r="W4298" s="6">
        <v>14.911532722234066</v>
      </c>
      <c r="X4298" s="5">
        <v>3405</v>
      </c>
      <c r="Y4298" s="5">
        <v>2929</v>
      </c>
      <c r="Z4298" s="5">
        <v>416</v>
      </c>
      <c r="AA4298" s="5">
        <v>1087</v>
      </c>
      <c r="AB4298" s="5">
        <v>897</v>
      </c>
      <c r="AC4298" s="5">
        <v>123</v>
      </c>
      <c r="AD4298" s="5">
        <v>2318</v>
      </c>
      <c r="AE4298" s="5">
        <v>2032</v>
      </c>
      <c r="AF4298" s="5">
        <v>293</v>
      </c>
      <c r="AG4298" s="6">
        <v>14.419291338582678</v>
      </c>
      <c r="AH4298" s="6">
        <v>87.661777394305432</v>
      </c>
      <c r="AI4298" s="6">
        <v>13.7123745819398</v>
      </c>
      <c r="AJ4298" s="6">
        <v>82.520699172033119</v>
      </c>
    </row>
    <row r="4299" spans="1:36" hidden="1" x14ac:dyDescent="0.2">
      <c r="A4299" s="1" t="str">
        <f t="shared" si="67"/>
        <v>NottinghamBlack Other</v>
      </c>
      <c r="B4299" s="3" t="s">
        <v>81</v>
      </c>
      <c r="C4299" s="3" t="s">
        <v>82</v>
      </c>
      <c r="D4299" s="3" t="s">
        <v>717</v>
      </c>
      <c r="E4299" s="5">
        <v>2926</v>
      </c>
      <c r="F4299" s="5">
        <v>1131</v>
      </c>
      <c r="G4299" s="5">
        <v>1033</v>
      </c>
      <c r="H4299" s="5">
        <v>809</v>
      </c>
      <c r="I4299" s="5">
        <v>1238</v>
      </c>
      <c r="J4299" s="5">
        <v>1278</v>
      </c>
      <c r="K4299" s="5">
        <v>3</v>
      </c>
      <c r="L4299" s="5">
        <v>1906</v>
      </c>
      <c r="M4299" s="5">
        <v>21</v>
      </c>
      <c r="N4299" s="5">
        <v>451</v>
      </c>
      <c r="O4299" s="6">
        <v>38.65345181134655</v>
      </c>
      <c r="P4299" s="6">
        <v>35.304169514695829</v>
      </c>
      <c r="Q4299" s="6">
        <v>27.648667122351334</v>
      </c>
      <c r="R4299" s="6">
        <v>42.310321257689679</v>
      </c>
      <c r="S4299" s="6">
        <v>43.677375256322627</v>
      </c>
      <c r="T4299" s="6">
        <v>0.10252904989747096</v>
      </c>
      <c r="U4299" s="6">
        <v>65.140123034859883</v>
      </c>
      <c r="V4299" s="6">
        <v>0.71770334928229662</v>
      </c>
      <c r="W4299" s="6">
        <v>15.413533834586467</v>
      </c>
      <c r="X4299" s="5">
        <v>1026</v>
      </c>
      <c r="Y4299" s="5">
        <v>836</v>
      </c>
      <c r="Z4299" s="5">
        <v>158</v>
      </c>
      <c r="AA4299" s="5">
        <v>333</v>
      </c>
      <c r="AB4299" s="5">
        <v>266</v>
      </c>
      <c r="AC4299" s="5">
        <v>53</v>
      </c>
      <c r="AD4299" s="5">
        <v>693</v>
      </c>
      <c r="AE4299" s="5">
        <v>570</v>
      </c>
      <c r="AF4299" s="5">
        <v>105</v>
      </c>
      <c r="AG4299" s="6">
        <v>18.421052631578949</v>
      </c>
      <c r="AH4299" s="6">
        <v>82.251082251082252</v>
      </c>
      <c r="AI4299" s="6">
        <v>19.924812030075188</v>
      </c>
      <c r="AJ4299" s="6">
        <v>79.87987987987988</v>
      </c>
    </row>
    <row r="4300" spans="1:36" hidden="1" x14ac:dyDescent="0.2">
      <c r="A4300" s="1" t="str">
        <f t="shared" si="67"/>
        <v>NottinghamArab</v>
      </c>
      <c r="B4300" s="3" t="s">
        <v>81</v>
      </c>
      <c r="C4300" s="3" t="s">
        <v>82</v>
      </c>
      <c r="D4300" s="3" t="s">
        <v>699</v>
      </c>
      <c r="E4300" s="5">
        <v>2372</v>
      </c>
      <c r="F4300" s="5">
        <v>416</v>
      </c>
      <c r="G4300" s="5">
        <v>396</v>
      </c>
      <c r="H4300" s="5">
        <v>318</v>
      </c>
      <c r="I4300" s="5">
        <v>896</v>
      </c>
      <c r="J4300" s="5">
        <v>281</v>
      </c>
      <c r="K4300" s="5">
        <v>4</v>
      </c>
      <c r="L4300" s="5">
        <v>1145</v>
      </c>
      <c r="M4300" s="5">
        <v>131</v>
      </c>
      <c r="N4300" s="5">
        <v>89</v>
      </c>
      <c r="O4300" s="6">
        <v>17.537942664418214</v>
      </c>
      <c r="P4300" s="6">
        <v>16.69477234401349</v>
      </c>
      <c r="Q4300" s="6">
        <v>13.406408094435076</v>
      </c>
      <c r="R4300" s="6">
        <v>37.774030354131533</v>
      </c>
      <c r="S4300" s="6">
        <v>11.84654300168634</v>
      </c>
      <c r="T4300" s="6">
        <v>0.16863406408094436</v>
      </c>
      <c r="U4300" s="6">
        <v>48.271500843170323</v>
      </c>
      <c r="V4300" s="6">
        <v>5.5227655986509276</v>
      </c>
      <c r="W4300" s="6">
        <v>3.7521079258010119</v>
      </c>
      <c r="X4300" s="5">
        <v>495</v>
      </c>
      <c r="Y4300" s="5">
        <v>287</v>
      </c>
      <c r="Z4300" s="5">
        <v>46</v>
      </c>
      <c r="AA4300" s="5">
        <v>86</v>
      </c>
      <c r="AB4300" s="5">
        <v>54</v>
      </c>
      <c r="AC4300" s="5">
        <v>12</v>
      </c>
      <c r="AD4300" s="5">
        <v>409</v>
      </c>
      <c r="AE4300" s="5">
        <v>233</v>
      </c>
      <c r="AF4300" s="5">
        <v>34</v>
      </c>
      <c r="AG4300" s="6">
        <v>14.592274678111588</v>
      </c>
      <c r="AH4300" s="6">
        <v>56.968215158924203</v>
      </c>
      <c r="AI4300" s="3">
        <v>22.222222222222221</v>
      </c>
      <c r="AJ4300" s="3">
        <v>62.790697674418603</v>
      </c>
    </row>
    <row r="4301" spans="1:36" hidden="1" x14ac:dyDescent="0.2">
      <c r="A4301" s="1" t="str">
        <f t="shared" si="67"/>
        <v>NottinghamOther</v>
      </c>
      <c r="B4301" s="3" t="s">
        <v>81</v>
      </c>
      <c r="C4301" s="3" t="s">
        <v>82</v>
      </c>
      <c r="D4301" s="3" t="s">
        <v>718</v>
      </c>
      <c r="E4301" s="5">
        <v>2121</v>
      </c>
      <c r="F4301" s="5">
        <v>514</v>
      </c>
      <c r="G4301" s="5">
        <v>390</v>
      </c>
      <c r="H4301" s="5">
        <v>317</v>
      </c>
      <c r="I4301" s="5">
        <v>875</v>
      </c>
      <c r="J4301" s="5">
        <v>449</v>
      </c>
      <c r="K4301" s="5">
        <v>1</v>
      </c>
      <c r="L4301" s="5">
        <v>1239</v>
      </c>
      <c r="M4301" s="5">
        <v>53</v>
      </c>
      <c r="N4301" s="5">
        <v>178</v>
      </c>
      <c r="O4301" s="6">
        <v>24.233851956624235</v>
      </c>
      <c r="P4301" s="6">
        <v>18.387553041018389</v>
      </c>
      <c r="Q4301" s="6">
        <v>14.945780292314947</v>
      </c>
      <c r="R4301" s="6">
        <v>41.254125412541256</v>
      </c>
      <c r="S4301" s="6">
        <v>21.16925978312117</v>
      </c>
      <c r="T4301" s="6">
        <v>4.7147571900047147E-2</v>
      </c>
      <c r="U4301" s="6">
        <v>58.415841584158414</v>
      </c>
      <c r="V4301" s="6">
        <v>2.4988213107024988</v>
      </c>
      <c r="W4301" s="6">
        <v>8.3922677982083922</v>
      </c>
      <c r="X4301" s="5">
        <v>864</v>
      </c>
      <c r="Y4301" s="5">
        <v>663</v>
      </c>
      <c r="Z4301" s="5">
        <v>152</v>
      </c>
      <c r="AA4301" s="5">
        <v>229</v>
      </c>
      <c r="AB4301" s="5">
        <v>179</v>
      </c>
      <c r="AC4301" s="5">
        <v>59</v>
      </c>
      <c r="AD4301" s="5">
        <v>635</v>
      </c>
      <c r="AE4301" s="5">
        <v>484</v>
      </c>
      <c r="AF4301" s="5">
        <v>93</v>
      </c>
      <c r="AG4301" s="6">
        <v>19.214876033057852</v>
      </c>
      <c r="AH4301" s="6">
        <v>76.220472440944889</v>
      </c>
      <c r="AI4301" s="6">
        <v>32.960893854748605</v>
      </c>
      <c r="AJ4301" s="6">
        <v>78.165938864628828</v>
      </c>
    </row>
    <row r="4302" spans="1:36" x14ac:dyDescent="0.2">
      <c r="A4302" s="1" t="str">
        <f t="shared" si="67"/>
        <v>Nuneaton and BedworthAll people</v>
      </c>
      <c r="B4302" s="3" t="s">
        <v>525</v>
      </c>
      <c r="C4302" s="3" t="s">
        <v>526</v>
      </c>
      <c r="D4302" s="3" t="s">
        <v>700</v>
      </c>
      <c r="E4302" s="5">
        <v>125252</v>
      </c>
      <c r="F4302" s="5">
        <v>13167</v>
      </c>
      <c r="G4302" s="5">
        <v>9203</v>
      </c>
      <c r="H4302" s="5">
        <v>16194</v>
      </c>
      <c r="I4302" s="5">
        <v>10492</v>
      </c>
      <c r="J4302" s="5">
        <v>21364</v>
      </c>
      <c r="K4302" s="5">
        <v>0</v>
      </c>
      <c r="L4302" s="5">
        <v>22578</v>
      </c>
      <c r="M4302" s="5">
        <v>1728</v>
      </c>
      <c r="N4302" s="5">
        <v>4474</v>
      </c>
      <c r="O4302" s="6">
        <v>10.512406987513174</v>
      </c>
      <c r="P4302" s="6">
        <v>7.3475872640756235</v>
      </c>
      <c r="Q4302" s="6">
        <v>12.929134864113946</v>
      </c>
      <c r="R4302" s="6">
        <v>8.3767125475042317</v>
      </c>
      <c r="S4302" s="6">
        <v>17.056813464056461</v>
      </c>
      <c r="T4302" s="6">
        <v>0</v>
      </c>
      <c r="U4302" s="6">
        <v>18.026059464120333</v>
      </c>
      <c r="V4302" s="6">
        <v>1.3796186887235333</v>
      </c>
      <c r="W4302" s="6">
        <v>3.5719988503177595</v>
      </c>
      <c r="X4302" s="5">
        <v>42116</v>
      </c>
      <c r="Y4302" s="5">
        <v>37208</v>
      </c>
      <c r="Z4302" s="5">
        <v>2263</v>
      </c>
      <c r="AA4302" s="5">
        <v>2509</v>
      </c>
      <c r="AB4302" s="5">
        <v>2059</v>
      </c>
      <c r="AC4302" s="5">
        <v>208</v>
      </c>
      <c r="AD4302" s="5">
        <v>39607</v>
      </c>
      <c r="AE4302" s="5">
        <v>35149</v>
      </c>
      <c r="AF4302" s="5">
        <v>2055</v>
      </c>
      <c r="AG4302" s="6">
        <v>5.8465390196022646</v>
      </c>
      <c r="AH4302" s="6">
        <v>88.74441386623576</v>
      </c>
      <c r="AI4302" s="3">
        <v>10.10199125789218</v>
      </c>
      <c r="AJ4302" s="3">
        <v>82.064567556795538</v>
      </c>
    </row>
    <row r="4303" spans="1:36" hidden="1" x14ac:dyDescent="0.2">
      <c r="A4303" s="1" t="str">
        <f t="shared" si="67"/>
        <v>Nuneaton and BedworthWhite British</v>
      </c>
      <c r="B4303" s="3" t="s">
        <v>525</v>
      </c>
      <c r="C4303" s="3" t="s">
        <v>526</v>
      </c>
      <c r="D4303" s="3" t="s">
        <v>701</v>
      </c>
      <c r="E4303" s="5">
        <v>111379</v>
      </c>
      <c r="F4303" s="5">
        <v>11322</v>
      </c>
      <c r="G4303" s="5">
        <v>8434</v>
      </c>
      <c r="H4303" s="5">
        <v>14322</v>
      </c>
      <c r="I4303" s="5">
        <v>8784</v>
      </c>
      <c r="J4303" s="5">
        <v>19272</v>
      </c>
      <c r="K4303" s="5">
        <v>0</v>
      </c>
      <c r="L4303" s="5">
        <v>19322</v>
      </c>
      <c r="M4303" s="5">
        <v>861</v>
      </c>
      <c r="N4303" s="5">
        <v>4164</v>
      </c>
      <c r="O4303" s="6">
        <v>10.165291482236329</v>
      </c>
      <c r="P4303" s="6">
        <v>7.5723430808321135</v>
      </c>
      <c r="Q4303" s="6">
        <v>12.858797439373671</v>
      </c>
      <c r="R4303" s="6">
        <v>7.886585442498137</v>
      </c>
      <c r="S4303" s="6">
        <v>17.303082268650286</v>
      </c>
      <c r="T4303" s="6">
        <v>0</v>
      </c>
      <c r="U4303" s="6">
        <v>17.347974034602572</v>
      </c>
      <c r="V4303" s="6">
        <v>0.77303620969841713</v>
      </c>
      <c r="W4303" s="6">
        <v>3.7385862685066305</v>
      </c>
      <c r="X4303" s="5">
        <v>36362</v>
      </c>
      <c r="Y4303" s="5">
        <v>32182</v>
      </c>
      <c r="Z4303" s="5">
        <v>1944</v>
      </c>
      <c r="AA4303" s="5">
        <v>2284</v>
      </c>
      <c r="AB4303" s="5">
        <v>1862</v>
      </c>
      <c r="AC4303" s="5">
        <v>194</v>
      </c>
      <c r="AD4303" s="5">
        <v>34078</v>
      </c>
      <c r="AE4303" s="5">
        <v>30320</v>
      </c>
      <c r="AF4303" s="5">
        <v>1750</v>
      </c>
      <c r="AG4303" s="6">
        <v>5.7717678100263852</v>
      </c>
      <c r="AH4303" s="6">
        <v>88.972357532719059</v>
      </c>
      <c r="AI4303" s="3">
        <v>10.41890440386681</v>
      </c>
      <c r="AJ4303" s="3">
        <v>81.523642732049041</v>
      </c>
    </row>
    <row r="4304" spans="1:36" hidden="1" x14ac:dyDescent="0.2">
      <c r="A4304" s="1" t="str">
        <f t="shared" si="67"/>
        <v>Nuneaton and BedworthMinorities - all other than White British</v>
      </c>
      <c r="B4304" s="3" t="s">
        <v>525</v>
      </c>
      <c r="C4304" s="3" t="s">
        <v>526</v>
      </c>
      <c r="D4304" s="3" t="s">
        <v>702</v>
      </c>
      <c r="E4304" s="5">
        <v>13873</v>
      </c>
      <c r="F4304" s="5">
        <v>1845</v>
      </c>
      <c r="G4304" s="5">
        <v>769</v>
      </c>
      <c r="H4304" s="5">
        <v>1872</v>
      </c>
      <c r="I4304" s="5">
        <v>1708</v>
      </c>
      <c r="J4304" s="5">
        <v>2092</v>
      </c>
      <c r="K4304" s="5">
        <v>0</v>
      </c>
      <c r="L4304" s="5">
        <v>3256</v>
      </c>
      <c r="M4304" s="5">
        <v>867</v>
      </c>
      <c r="N4304" s="5">
        <v>310</v>
      </c>
      <c r="O4304" s="6">
        <v>13.299214301160527</v>
      </c>
      <c r="P4304" s="6">
        <v>5.5431413537086422</v>
      </c>
      <c r="Q4304" s="6">
        <v>13.493836949470193</v>
      </c>
      <c r="R4304" s="6">
        <v>12.311684567144814</v>
      </c>
      <c r="S4304" s="6">
        <v>15.079651120882289</v>
      </c>
      <c r="T4304" s="6">
        <v>0</v>
      </c>
      <c r="U4304" s="6">
        <v>23.470049736899014</v>
      </c>
      <c r="V4304" s="6">
        <v>6.2495494846103945</v>
      </c>
      <c r="W4304" s="6">
        <v>2.2345563324443165</v>
      </c>
      <c r="X4304" s="5">
        <v>5754</v>
      </c>
      <c r="Y4304" s="5">
        <v>5026</v>
      </c>
      <c r="Z4304" s="5">
        <v>319</v>
      </c>
      <c r="AA4304" s="5">
        <v>225</v>
      </c>
      <c r="AB4304" s="5">
        <v>197</v>
      </c>
      <c r="AC4304" s="5">
        <v>14</v>
      </c>
      <c r="AD4304" s="5">
        <v>5529</v>
      </c>
      <c r="AE4304" s="5">
        <v>4829</v>
      </c>
      <c r="AF4304" s="5">
        <v>305</v>
      </c>
      <c r="AG4304" s="6">
        <v>6.3160074549596192</v>
      </c>
      <c r="AH4304" s="6">
        <v>87.339482727437144</v>
      </c>
      <c r="AI4304" s="3">
        <v>7.1065989847715736</v>
      </c>
      <c r="AJ4304" s="3">
        <v>87.555555555555557</v>
      </c>
    </row>
    <row r="4305" spans="1:36" hidden="1" x14ac:dyDescent="0.2">
      <c r="A4305" s="1" t="str">
        <f t="shared" si="67"/>
        <v>Nuneaton and BedworthWhite Irish</v>
      </c>
      <c r="B4305" s="3" t="s">
        <v>525</v>
      </c>
      <c r="C4305" s="3" t="s">
        <v>526</v>
      </c>
      <c r="D4305" s="3" t="s">
        <v>703</v>
      </c>
      <c r="E4305" s="5">
        <v>697</v>
      </c>
      <c r="F4305" s="5">
        <v>38</v>
      </c>
      <c r="G4305" s="5">
        <v>34</v>
      </c>
      <c r="H4305" s="5">
        <v>71</v>
      </c>
      <c r="I4305" s="5">
        <v>47</v>
      </c>
      <c r="J4305" s="5">
        <v>60</v>
      </c>
      <c r="K4305" s="5">
        <v>0</v>
      </c>
      <c r="L4305" s="5">
        <v>97</v>
      </c>
      <c r="M4305" s="5">
        <v>6</v>
      </c>
      <c r="N4305" s="5">
        <v>11</v>
      </c>
      <c r="O4305" s="6">
        <v>5.4519368723098998</v>
      </c>
      <c r="P4305" s="6">
        <v>4.8780487804878048</v>
      </c>
      <c r="Q4305" s="6">
        <v>10.18651362984218</v>
      </c>
      <c r="R4305" s="6">
        <v>6.7431850789096126</v>
      </c>
      <c r="S4305" s="6">
        <v>8.6083213773314196</v>
      </c>
      <c r="T4305" s="6">
        <v>0</v>
      </c>
      <c r="U4305" s="6">
        <v>13.916786226685796</v>
      </c>
      <c r="V4305" s="6">
        <v>0.86083213773314204</v>
      </c>
      <c r="W4305" s="6">
        <v>1.5781922525107603</v>
      </c>
      <c r="X4305" s="5">
        <v>161</v>
      </c>
      <c r="Y4305" s="5">
        <v>145</v>
      </c>
      <c r="Z4305" s="5">
        <v>4</v>
      </c>
      <c r="AA4305" s="5">
        <v>4</v>
      </c>
      <c r="AB4305" s="5">
        <v>3</v>
      </c>
      <c r="AC4305" s="5">
        <v>0</v>
      </c>
      <c r="AD4305" s="5">
        <v>157</v>
      </c>
      <c r="AE4305" s="5">
        <v>142</v>
      </c>
      <c r="AF4305" s="5">
        <v>4</v>
      </c>
      <c r="AG4305" s="6">
        <v>2.816901408450704</v>
      </c>
      <c r="AH4305" s="6">
        <v>90.445859872611464</v>
      </c>
      <c r="AI4305" s="3">
        <v>0</v>
      </c>
      <c r="AJ4305" s="3">
        <v>75</v>
      </c>
    </row>
    <row r="4306" spans="1:36" hidden="1" x14ac:dyDescent="0.2">
      <c r="A4306" s="1" t="str">
        <f t="shared" si="67"/>
        <v>Nuneaton and BedworthWhite Gyspy or Irish Traveller</v>
      </c>
      <c r="B4306" s="3" t="s">
        <v>525</v>
      </c>
      <c r="C4306" s="3" t="s">
        <v>526</v>
      </c>
      <c r="D4306" s="3" t="s">
        <v>704</v>
      </c>
      <c r="E4306" s="5">
        <v>75</v>
      </c>
      <c r="F4306" s="5">
        <v>10</v>
      </c>
      <c r="G4306" s="5">
        <v>2</v>
      </c>
      <c r="H4306" s="5">
        <v>11</v>
      </c>
      <c r="I4306" s="5">
        <v>10</v>
      </c>
      <c r="J4306" s="5">
        <v>17</v>
      </c>
      <c r="K4306" s="5">
        <v>0</v>
      </c>
      <c r="L4306" s="5">
        <v>13</v>
      </c>
      <c r="M4306" s="5">
        <v>3</v>
      </c>
      <c r="N4306" s="5">
        <v>0</v>
      </c>
      <c r="O4306" s="6">
        <v>13.333333333333334</v>
      </c>
      <c r="P4306" s="6">
        <v>2.6666666666666665</v>
      </c>
      <c r="Q4306" s="6">
        <v>14.666666666666666</v>
      </c>
      <c r="R4306" s="6">
        <v>13.333333333333334</v>
      </c>
      <c r="S4306" s="6">
        <v>22.666666666666668</v>
      </c>
      <c r="T4306" s="6">
        <v>0</v>
      </c>
      <c r="U4306" s="6">
        <v>17.333333333333332</v>
      </c>
      <c r="V4306" s="6">
        <v>4</v>
      </c>
      <c r="W4306" s="6">
        <v>0</v>
      </c>
      <c r="X4306" s="5">
        <v>35</v>
      </c>
      <c r="Y4306" s="5">
        <v>16</v>
      </c>
      <c r="Z4306" s="5">
        <v>2</v>
      </c>
      <c r="AA4306" s="5">
        <v>1</v>
      </c>
      <c r="AB4306" s="5">
        <v>1</v>
      </c>
      <c r="AC4306" s="5">
        <v>0</v>
      </c>
      <c r="AD4306" s="5">
        <v>34</v>
      </c>
      <c r="AE4306" s="5">
        <v>15</v>
      </c>
      <c r="AF4306" s="5">
        <v>2</v>
      </c>
      <c r="AG4306" s="6">
        <v>13.333333333333334</v>
      </c>
      <c r="AH4306" s="6">
        <v>44.117647058823529</v>
      </c>
      <c r="AI4306" s="3">
        <v>0</v>
      </c>
      <c r="AJ4306" s="3">
        <v>100</v>
      </c>
    </row>
    <row r="4307" spans="1:36" hidden="1" x14ac:dyDescent="0.2">
      <c r="A4307" s="1" t="str">
        <f t="shared" si="67"/>
        <v>Nuneaton and BedworthWhite Other</v>
      </c>
      <c r="B4307" s="3" t="s">
        <v>525</v>
      </c>
      <c r="C4307" s="3" t="s">
        <v>526</v>
      </c>
      <c r="D4307" s="3" t="s">
        <v>705</v>
      </c>
      <c r="E4307" s="5">
        <v>2241</v>
      </c>
      <c r="F4307" s="5">
        <v>334</v>
      </c>
      <c r="G4307" s="5">
        <v>186</v>
      </c>
      <c r="H4307" s="5">
        <v>352</v>
      </c>
      <c r="I4307" s="5">
        <v>289</v>
      </c>
      <c r="J4307" s="5">
        <v>456</v>
      </c>
      <c r="K4307" s="5">
        <v>0</v>
      </c>
      <c r="L4307" s="5">
        <v>562</v>
      </c>
      <c r="M4307" s="5">
        <v>85</v>
      </c>
      <c r="N4307" s="5">
        <v>97</v>
      </c>
      <c r="O4307" s="6">
        <v>14.904060687193217</v>
      </c>
      <c r="P4307" s="6">
        <v>8.2998661311914326</v>
      </c>
      <c r="Q4307" s="6">
        <v>15.707273538598839</v>
      </c>
      <c r="R4307" s="6">
        <v>12.896028558679161</v>
      </c>
      <c r="S4307" s="6">
        <v>20.348058902275771</v>
      </c>
      <c r="T4307" s="6">
        <v>0</v>
      </c>
      <c r="U4307" s="6">
        <v>25.078090138331103</v>
      </c>
      <c r="V4307" s="6">
        <v>3.7929495760821061</v>
      </c>
      <c r="W4307" s="6">
        <v>4.3284248103525211</v>
      </c>
      <c r="X4307" s="5">
        <v>1212</v>
      </c>
      <c r="Y4307" s="5">
        <v>1101</v>
      </c>
      <c r="Z4307" s="5">
        <v>45</v>
      </c>
      <c r="AA4307" s="5">
        <v>101</v>
      </c>
      <c r="AB4307" s="5">
        <v>95</v>
      </c>
      <c r="AC4307" s="5">
        <v>3</v>
      </c>
      <c r="AD4307" s="5">
        <v>1111</v>
      </c>
      <c r="AE4307" s="5">
        <v>1006</v>
      </c>
      <c r="AF4307" s="5">
        <v>42</v>
      </c>
      <c r="AG4307" s="6">
        <v>4.1749502982107352</v>
      </c>
      <c r="AH4307" s="6">
        <v>90.54905490549055</v>
      </c>
      <c r="AI4307" s="3">
        <v>3.1578947368421053</v>
      </c>
      <c r="AJ4307" s="3">
        <v>94.059405940594061</v>
      </c>
    </row>
    <row r="4308" spans="1:36" hidden="1" x14ac:dyDescent="0.2">
      <c r="A4308" s="1" t="str">
        <f t="shared" si="67"/>
        <v>Nuneaton and BedworthMixed White and Black Caribbean</v>
      </c>
      <c r="B4308" s="3" t="s">
        <v>525</v>
      </c>
      <c r="C4308" s="3" t="s">
        <v>526</v>
      </c>
      <c r="D4308" s="3" t="s">
        <v>706</v>
      </c>
      <c r="E4308" s="5">
        <v>664</v>
      </c>
      <c r="F4308" s="5">
        <v>72</v>
      </c>
      <c r="G4308" s="5">
        <v>52</v>
      </c>
      <c r="H4308" s="5">
        <v>95</v>
      </c>
      <c r="I4308" s="5">
        <v>46</v>
      </c>
      <c r="J4308" s="5">
        <v>133</v>
      </c>
      <c r="K4308" s="5">
        <v>0</v>
      </c>
      <c r="L4308" s="5">
        <v>137</v>
      </c>
      <c r="M4308" s="5">
        <v>3</v>
      </c>
      <c r="N4308" s="5">
        <v>20</v>
      </c>
      <c r="O4308" s="6">
        <v>10.843373493975903</v>
      </c>
      <c r="P4308" s="6">
        <v>7.831325301204819</v>
      </c>
      <c r="Q4308" s="6">
        <v>14.30722891566265</v>
      </c>
      <c r="R4308" s="6">
        <v>6.927710843373494</v>
      </c>
      <c r="S4308" s="6">
        <v>20.03012048192771</v>
      </c>
      <c r="T4308" s="6">
        <v>0</v>
      </c>
      <c r="U4308" s="6">
        <v>20.632530120481928</v>
      </c>
      <c r="V4308" s="6">
        <v>0.45180722891566266</v>
      </c>
      <c r="W4308" s="6">
        <v>3.0120481927710845</v>
      </c>
      <c r="X4308" s="5">
        <v>123</v>
      </c>
      <c r="Y4308" s="5">
        <v>100</v>
      </c>
      <c r="Z4308" s="5">
        <v>10</v>
      </c>
      <c r="AA4308" s="5">
        <v>5</v>
      </c>
      <c r="AB4308" s="5">
        <v>2</v>
      </c>
      <c r="AC4308" s="5">
        <v>0</v>
      </c>
      <c r="AD4308" s="5">
        <v>118</v>
      </c>
      <c r="AE4308" s="5">
        <v>98</v>
      </c>
      <c r="AF4308" s="5">
        <v>10</v>
      </c>
      <c r="AG4308" s="6">
        <v>10.204081632653061</v>
      </c>
      <c r="AH4308" s="6">
        <v>83.050847457627114</v>
      </c>
      <c r="AI4308" s="3">
        <v>0</v>
      </c>
      <c r="AJ4308" s="3">
        <v>40</v>
      </c>
    </row>
    <row r="4309" spans="1:36" hidden="1" x14ac:dyDescent="0.2">
      <c r="A4309" s="1" t="str">
        <f t="shared" si="67"/>
        <v>Nuneaton and BedworthMixed White and Black African</v>
      </c>
      <c r="B4309" s="3" t="s">
        <v>525</v>
      </c>
      <c r="C4309" s="3" t="s">
        <v>526</v>
      </c>
      <c r="D4309" s="3" t="s">
        <v>707</v>
      </c>
      <c r="E4309" s="5">
        <v>110</v>
      </c>
      <c r="F4309" s="5">
        <v>12</v>
      </c>
      <c r="G4309" s="5">
        <v>9</v>
      </c>
      <c r="H4309" s="5">
        <v>19</v>
      </c>
      <c r="I4309" s="5">
        <v>10</v>
      </c>
      <c r="J4309" s="5">
        <v>16</v>
      </c>
      <c r="K4309" s="5">
        <v>0</v>
      </c>
      <c r="L4309" s="5">
        <v>20</v>
      </c>
      <c r="M4309" s="5">
        <v>1</v>
      </c>
      <c r="N4309" s="5">
        <v>4</v>
      </c>
      <c r="O4309" s="6">
        <v>10.909090909090908</v>
      </c>
      <c r="P4309" s="6">
        <v>8.1818181818181817</v>
      </c>
      <c r="Q4309" s="6">
        <v>17.272727272727273</v>
      </c>
      <c r="R4309" s="6">
        <v>9.0909090909090917</v>
      </c>
      <c r="S4309" s="6">
        <v>14.545454545454545</v>
      </c>
      <c r="T4309" s="6">
        <v>0</v>
      </c>
      <c r="U4309" s="6">
        <v>18.181818181818183</v>
      </c>
      <c r="V4309" s="6">
        <v>0.90909090909090906</v>
      </c>
      <c r="W4309" s="6">
        <v>3.6363636363636362</v>
      </c>
      <c r="X4309" s="5">
        <v>25</v>
      </c>
      <c r="Y4309" s="5">
        <v>22</v>
      </c>
      <c r="Z4309" s="5">
        <v>5</v>
      </c>
      <c r="AA4309" s="5">
        <v>2</v>
      </c>
      <c r="AB4309" s="5">
        <v>1</v>
      </c>
      <c r="AC4309" s="5">
        <v>0</v>
      </c>
      <c r="AD4309" s="5">
        <v>23</v>
      </c>
      <c r="AE4309" s="5">
        <v>21</v>
      </c>
      <c r="AF4309" s="5">
        <v>5</v>
      </c>
      <c r="AG4309" s="6">
        <v>23.80952380952381</v>
      </c>
      <c r="AH4309" s="6">
        <v>91.304347826086953</v>
      </c>
      <c r="AI4309" s="3">
        <v>0</v>
      </c>
      <c r="AJ4309" s="3">
        <v>50</v>
      </c>
    </row>
    <row r="4310" spans="1:36" hidden="1" x14ac:dyDescent="0.2">
      <c r="A4310" s="1" t="str">
        <f t="shared" si="67"/>
        <v>Nuneaton and BedworthMixed White and Asian</v>
      </c>
      <c r="B4310" s="3" t="s">
        <v>525</v>
      </c>
      <c r="C4310" s="3" t="s">
        <v>526</v>
      </c>
      <c r="D4310" s="3" t="s">
        <v>708</v>
      </c>
      <c r="E4310" s="5">
        <v>409</v>
      </c>
      <c r="F4310" s="5">
        <v>50</v>
      </c>
      <c r="G4310" s="5">
        <v>32</v>
      </c>
      <c r="H4310" s="5">
        <v>54</v>
      </c>
      <c r="I4310" s="5">
        <v>42</v>
      </c>
      <c r="J4310" s="5">
        <v>65</v>
      </c>
      <c r="K4310" s="5">
        <v>0</v>
      </c>
      <c r="L4310" s="5">
        <v>72</v>
      </c>
      <c r="M4310" s="5">
        <v>9</v>
      </c>
      <c r="N4310" s="5">
        <v>17</v>
      </c>
      <c r="O4310" s="6">
        <v>12.224938875305623</v>
      </c>
      <c r="P4310" s="6">
        <v>7.8239608801955987</v>
      </c>
      <c r="Q4310" s="6">
        <v>13.202933985330073</v>
      </c>
      <c r="R4310" s="6">
        <v>10.268948655256724</v>
      </c>
      <c r="S4310" s="6">
        <v>15.89242053789731</v>
      </c>
      <c r="T4310" s="6">
        <v>0</v>
      </c>
      <c r="U4310" s="6">
        <v>17.603911980440099</v>
      </c>
      <c r="V4310" s="6">
        <v>2.2004889975550124</v>
      </c>
      <c r="W4310" s="6">
        <v>4.1564792176039118</v>
      </c>
      <c r="X4310" s="5">
        <v>72</v>
      </c>
      <c r="Y4310" s="5">
        <v>65</v>
      </c>
      <c r="Z4310" s="5">
        <v>7</v>
      </c>
      <c r="AA4310" s="5">
        <v>4</v>
      </c>
      <c r="AB4310" s="5">
        <v>4</v>
      </c>
      <c r="AC4310" s="5">
        <v>0</v>
      </c>
      <c r="AD4310" s="5">
        <v>68</v>
      </c>
      <c r="AE4310" s="5">
        <v>61</v>
      </c>
      <c r="AF4310" s="5">
        <v>7</v>
      </c>
      <c r="AG4310" s="6">
        <v>11.475409836065573</v>
      </c>
      <c r="AH4310" s="6">
        <v>89.705882352941174</v>
      </c>
      <c r="AI4310" s="3">
        <v>0</v>
      </c>
      <c r="AJ4310" s="3">
        <v>100</v>
      </c>
    </row>
    <row r="4311" spans="1:36" hidden="1" x14ac:dyDescent="0.2">
      <c r="A4311" s="1" t="str">
        <f t="shared" si="67"/>
        <v>Nuneaton and BedworthMixed Other</v>
      </c>
      <c r="B4311" s="3" t="s">
        <v>525</v>
      </c>
      <c r="C4311" s="3" t="s">
        <v>526</v>
      </c>
      <c r="D4311" s="3" t="s">
        <v>709</v>
      </c>
      <c r="E4311" s="5">
        <v>213</v>
      </c>
      <c r="F4311" s="5">
        <v>34</v>
      </c>
      <c r="G4311" s="5">
        <v>18</v>
      </c>
      <c r="H4311" s="5">
        <v>34</v>
      </c>
      <c r="I4311" s="5">
        <v>34</v>
      </c>
      <c r="J4311" s="5">
        <v>48</v>
      </c>
      <c r="K4311" s="5">
        <v>0</v>
      </c>
      <c r="L4311" s="5">
        <v>58</v>
      </c>
      <c r="M4311" s="5">
        <v>13</v>
      </c>
      <c r="N4311" s="5">
        <v>13</v>
      </c>
      <c r="O4311" s="6">
        <v>15.96244131455399</v>
      </c>
      <c r="P4311" s="6">
        <v>8.4507042253521121</v>
      </c>
      <c r="Q4311" s="6">
        <v>15.96244131455399</v>
      </c>
      <c r="R4311" s="6">
        <v>15.96244131455399</v>
      </c>
      <c r="S4311" s="6">
        <v>22.535211267605632</v>
      </c>
      <c r="T4311" s="6">
        <v>0</v>
      </c>
      <c r="U4311" s="6">
        <v>27.230046948356808</v>
      </c>
      <c r="V4311" s="6">
        <v>6.103286384976526</v>
      </c>
      <c r="W4311" s="6">
        <v>6.103286384976526</v>
      </c>
      <c r="X4311" s="5">
        <v>74</v>
      </c>
      <c r="Y4311" s="5">
        <v>49</v>
      </c>
      <c r="Z4311" s="5">
        <v>2</v>
      </c>
      <c r="AA4311" s="5">
        <v>4</v>
      </c>
      <c r="AB4311" s="5">
        <v>3</v>
      </c>
      <c r="AC4311" s="5">
        <v>1</v>
      </c>
      <c r="AD4311" s="5">
        <v>70</v>
      </c>
      <c r="AE4311" s="5">
        <v>46</v>
      </c>
      <c r="AF4311" s="5">
        <v>1</v>
      </c>
      <c r="AG4311" s="6">
        <v>2.1739130434782608</v>
      </c>
      <c r="AH4311" s="6">
        <v>65.714285714285708</v>
      </c>
      <c r="AI4311" s="3">
        <v>33.333333333333336</v>
      </c>
      <c r="AJ4311" s="3">
        <v>75</v>
      </c>
    </row>
    <row r="4312" spans="1:36" hidden="1" x14ac:dyDescent="0.2">
      <c r="A4312" s="1" t="str">
        <f t="shared" si="67"/>
        <v>Nuneaton and BedworthIndian</v>
      </c>
      <c r="B4312" s="3" t="s">
        <v>525</v>
      </c>
      <c r="C4312" s="3" t="s">
        <v>526</v>
      </c>
      <c r="D4312" s="3" t="s">
        <v>710</v>
      </c>
      <c r="E4312" s="5">
        <v>5705</v>
      </c>
      <c r="F4312" s="5">
        <v>750</v>
      </c>
      <c r="G4312" s="5">
        <v>167</v>
      </c>
      <c r="H4312" s="5">
        <v>722</v>
      </c>
      <c r="I4312" s="5">
        <v>737</v>
      </c>
      <c r="J4312" s="5">
        <v>681</v>
      </c>
      <c r="K4312" s="5">
        <v>0</v>
      </c>
      <c r="L4312" s="5">
        <v>1414</v>
      </c>
      <c r="M4312" s="5">
        <v>538</v>
      </c>
      <c r="N4312" s="5">
        <v>26</v>
      </c>
      <c r="O4312" s="6">
        <v>13.146362839614373</v>
      </c>
      <c r="P4312" s="6">
        <v>2.927256792287467</v>
      </c>
      <c r="Q4312" s="6">
        <v>12.655565293602104</v>
      </c>
      <c r="R4312" s="6">
        <v>12.91849255039439</v>
      </c>
      <c r="S4312" s="6">
        <v>11.936897458369851</v>
      </c>
      <c r="T4312" s="6">
        <v>0</v>
      </c>
      <c r="U4312" s="6">
        <v>24.785276073619631</v>
      </c>
      <c r="V4312" s="6">
        <v>9.4303242769500439</v>
      </c>
      <c r="W4312" s="6">
        <v>0.45574057843996496</v>
      </c>
      <c r="X4312" s="5">
        <v>2401</v>
      </c>
      <c r="Y4312" s="5">
        <v>2117</v>
      </c>
      <c r="Z4312" s="5">
        <v>132</v>
      </c>
      <c r="AA4312" s="5">
        <v>17</v>
      </c>
      <c r="AB4312" s="5">
        <v>15</v>
      </c>
      <c r="AC4312" s="5">
        <v>0</v>
      </c>
      <c r="AD4312" s="5">
        <v>2384</v>
      </c>
      <c r="AE4312" s="5">
        <v>2102</v>
      </c>
      <c r="AF4312" s="5">
        <v>132</v>
      </c>
      <c r="AG4312" s="6">
        <v>6.2797335870599431</v>
      </c>
      <c r="AH4312" s="6">
        <v>88.171140939597322</v>
      </c>
      <c r="AI4312" s="3">
        <v>0</v>
      </c>
      <c r="AJ4312" s="3">
        <v>88.235294117647058</v>
      </c>
    </row>
    <row r="4313" spans="1:36" hidden="1" x14ac:dyDescent="0.2">
      <c r="A4313" s="1" t="str">
        <f t="shared" si="67"/>
        <v>Nuneaton and BedworthPakistani</v>
      </c>
      <c r="B4313" s="3" t="s">
        <v>525</v>
      </c>
      <c r="C4313" s="3" t="s">
        <v>526</v>
      </c>
      <c r="D4313" s="3" t="s">
        <v>711</v>
      </c>
      <c r="E4313" s="5">
        <v>527</v>
      </c>
      <c r="F4313" s="5">
        <v>74</v>
      </c>
      <c r="G4313" s="5">
        <v>36</v>
      </c>
      <c r="H4313" s="5">
        <v>95</v>
      </c>
      <c r="I4313" s="5">
        <v>75</v>
      </c>
      <c r="J4313" s="5">
        <v>62</v>
      </c>
      <c r="K4313" s="5">
        <v>0</v>
      </c>
      <c r="L4313" s="5">
        <v>145</v>
      </c>
      <c r="M4313" s="5">
        <v>36</v>
      </c>
      <c r="N4313" s="5">
        <v>11</v>
      </c>
      <c r="O4313" s="6">
        <v>14.041745730550284</v>
      </c>
      <c r="P4313" s="6">
        <v>6.8311195445920303</v>
      </c>
      <c r="Q4313" s="6">
        <v>18.026565464895636</v>
      </c>
      <c r="R4313" s="6">
        <v>14.231499051233397</v>
      </c>
      <c r="S4313" s="6">
        <v>11.764705882352942</v>
      </c>
      <c r="T4313" s="6">
        <v>0</v>
      </c>
      <c r="U4313" s="6">
        <v>27.514231499051235</v>
      </c>
      <c r="V4313" s="6">
        <v>6.8311195445920303</v>
      </c>
      <c r="W4313" s="6">
        <v>2.0872865275142316</v>
      </c>
      <c r="X4313" s="5">
        <v>211</v>
      </c>
      <c r="Y4313" s="5">
        <v>159</v>
      </c>
      <c r="Z4313" s="5">
        <v>15</v>
      </c>
      <c r="AA4313" s="5">
        <v>4</v>
      </c>
      <c r="AB4313" s="5">
        <v>2</v>
      </c>
      <c r="AC4313" s="5">
        <v>1</v>
      </c>
      <c r="AD4313" s="5">
        <v>207</v>
      </c>
      <c r="AE4313" s="5">
        <v>157</v>
      </c>
      <c r="AF4313" s="5">
        <v>14</v>
      </c>
      <c r="AG4313" s="6">
        <v>8.9171974522292992</v>
      </c>
      <c r="AH4313" s="6">
        <v>75.845410628019323</v>
      </c>
      <c r="AI4313" s="3">
        <v>50</v>
      </c>
      <c r="AJ4313" s="3">
        <v>50</v>
      </c>
    </row>
    <row r="4314" spans="1:36" hidden="1" x14ac:dyDescent="0.2">
      <c r="A4314" s="1" t="str">
        <f t="shared" si="67"/>
        <v>Nuneaton and BedworthBangladeshi</v>
      </c>
      <c r="B4314" s="3" t="s">
        <v>525</v>
      </c>
      <c r="C4314" s="3" t="s">
        <v>526</v>
      </c>
      <c r="D4314" s="3" t="s">
        <v>712</v>
      </c>
      <c r="E4314" s="5">
        <v>51</v>
      </c>
      <c r="F4314" s="5">
        <v>15</v>
      </c>
      <c r="G4314" s="5">
        <v>12</v>
      </c>
      <c r="H4314" s="5">
        <v>14</v>
      </c>
      <c r="I4314" s="5">
        <v>15</v>
      </c>
      <c r="J4314" s="5">
        <v>13</v>
      </c>
      <c r="K4314" s="5">
        <v>0</v>
      </c>
      <c r="L4314" s="5">
        <v>17</v>
      </c>
      <c r="M4314" s="5">
        <v>3</v>
      </c>
      <c r="N4314" s="5">
        <v>4</v>
      </c>
      <c r="O4314" s="6">
        <v>29.411764705882351</v>
      </c>
      <c r="P4314" s="6">
        <v>23.529411764705884</v>
      </c>
      <c r="Q4314" s="6">
        <v>27.450980392156861</v>
      </c>
      <c r="R4314" s="6">
        <v>29.411764705882351</v>
      </c>
      <c r="S4314" s="6">
        <v>25.490196078431371</v>
      </c>
      <c r="T4314" s="6">
        <v>0</v>
      </c>
      <c r="U4314" s="6">
        <v>33.333333333333336</v>
      </c>
      <c r="V4314" s="6">
        <v>5.882352941176471</v>
      </c>
      <c r="W4314" s="6">
        <v>7.8431372549019605</v>
      </c>
      <c r="X4314" s="5">
        <v>23</v>
      </c>
      <c r="Y4314" s="5">
        <v>18</v>
      </c>
      <c r="Z4314" s="5">
        <v>1</v>
      </c>
      <c r="AA4314" s="5">
        <v>0</v>
      </c>
      <c r="AB4314" s="5">
        <v>0</v>
      </c>
      <c r="AC4314" s="5">
        <v>0</v>
      </c>
      <c r="AD4314" s="5">
        <v>23</v>
      </c>
      <c r="AE4314" s="5">
        <v>18</v>
      </c>
      <c r="AF4314" s="5">
        <v>1</v>
      </c>
      <c r="AG4314" s="6">
        <v>5.5555555555555554</v>
      </c>
      <c r="AH4314" s="6">
        <v>78.260869565217391</v>
      </c>
      <c r="AI4314" s="3"/>
      <c r="AJ4314" s="3"/>
    </row>
    <row r="4315" spans="1:36" hidden="1" x14ac:dyDescent="0.2">
      <c r="A4315" s="1" t="str">
        <f t="shared" si="67"/>
        <v>Nuneaton and BedworthChinese</v>
      </c>
      <c r="B4315" s="3" t="s">
        <v>525</v>
      </c>
      <c r="C4315" s="3" t="s">
        <v>526</v>
      </c>
      <c r="D4315" s="3" t="s">
        <v>713</v>
      </c>
      <c r="E4315" s="5">
        <v>304</v>
      </c>
      <c r="F4315" s="5">
        <v>33</v>
      </c>
      <c r="G4315" s="5">
        <v>26</v>
      </c>
      <c r="H4315" s="5">
        <v>37</v>
      </c>
      <c r="I4315" s="5">
        <v>14</v>
      </c>
      <c r="J4315" s="5">
        <v>43</v>
      </c>
      <c r="K4315" s="5">
        <v>0</v>
      </c>
      <c r="L4315" s="5">
        <v>46</v>
      </c>
      <c r="M4315" s="5">
        <v>5</v>
      </c>
      <c r="N4315" s="5">
        <v>6</v>
      </c>
      <c r="O4315" s="6">
        <v>10.855263157894736</v>
      </c>
      <c r="P4315" s="6">
        <v>8.5526315789473681</v>
      </c>
      <c r="Q4315" s="6">
        <v>12.171052631578947</v>
      </c>
      <c r="R4315" s="6">
        <v>4.6052631578947372</v>
      </c>
      <c r="S4315" s="6">
        <v>14.144736842105264</v>
      </c>
      <c r="T4315" s="6">
        <v>0</v>
      </c>
      <c r="U4315" s="6">
        <v>15.131578947368421</v>
      </c>
      <c r="V4315" s="6">
        <v>1.6447368421052631</v>
      </c>
      <c r="W4315" s="6">
        <v>1.9736842105263157</v>
      </c>
      <c r="X4315" s="5">
        <v>144</v>
      </c>
      <c r="Y4315" s="5">
        <v>128</v>
      </c>
      <c r="Z4315" s="5">
        <v>3</v>
      </c>
      <c r="AA4315" s="5">
        <v>5</v>
      </c>
      <c r="AB4315" s="5">
        <v>4</v>
      </c>
      <c r="AC4315" s="5">
        <v>0</v>
      </c>
      <c r="AD4315" s="5">
        <v>139</v>
      </c>
      <c r="AE4315" s="5">
        <v>124</v>
      </c>
      <c r="AF4315" s="5">
        <v>3</v>
      </c>
      <c r="AG4315" s="6">
        <v>2.4193548387096775</v>
      </c>
      <c r="AH4315" s="6">
        <v>89.208633093525179</v>
      </c>
      <c r="AI4315" s="3">
        <v>0</v>
      </c>
      <c r="AJ4315" s="3">
        <v>80</v>
      </c>
    </row>
    <row r="4316" spans="1:36" hidden="1" x14ac:dyDescent="0.2">
      <c r="A4316" s="1" t="str">
        <f t="shared" si="67"/>
        <v>Nuneaton and BedworthAsian Other</v>
      </c>
      <c r="B4316" s="3" t="s">
        <v>525</v>
      </c>
      <c r="C4316" s="3" t="s">
        <v>526</v>
      </c>
      <c r="D4316" s="3" t="s">
        <v>714</v>
      </c>
      <c r="E4316" s="5">
        <v>1293</v>
      </c>
      <c r="F4316" s="5">
        <v>242</v>
      </c>
      <c r="G4316" s="5">
        <v>104</v>
      </c>
      <c r="H4316" s="5">
        <v>157</v>
      </c>
      <c r="I4316" s="5">
        <v>226</v>
      </c>
      <c r="J4316" s="5">
        <v>255</v>
      </c>
      <c r="K4316" s="5">
        <v>0</v>
      </c>
      <c r="L4316" s="5">
        <v>302</v>
      </c>
      <c r="M4316" s="5">
        <v>126</v>
      </c>
      <c r="N4316" s="5">
        <v>45</v>
      </c>
      <c r="O4316" s="6">
        <v>18.716163959783451</v>
      </c>
      <c r="P4316" s="6">
        <v>8.0433101314771847</v>
      </c>
      <c r="Q4316" s="6">
        <v>12.142304717710751</v>
      </c>
      <c r="R4316" s="6">
        <v>17.478731631863884</v>
      </c>
      <c r="S4316" s="6">
        <v>19.721577726218097</v>
      </c>
      <c r="T4316" s="6">
        <v>0</v>
      </c>
      <c r="U4316" s="6">
        <v>23.356535189481825</v>
      </c>
      <c r="V4316" s="6">
        <v>9.7447795823665899</v>
      </c>
      <c r="W4316" s="6">
        <v>3.4802784222737819</v>
      </c>
      <c r="X4316" s="5">
        <v>576</v>
      </c>
      <c r="Y4316" s="5">
        <v>493</v>
      </c>
      <c r="Z4316" s="5">
        <v>33</v>
      </c>
      <c r="AA4316" s="5">
        <v>31</v>
      </c>
      <c r="AB4316" s="5">
        <v>23</v>
      </c>
      <c r="AC4316" s="5">
        <v>1</v>
      </c>
      <c r="AD4316" s="5">
        <v>545</v>
      </c>
      <c r="AE4316" s="5">
        <v>470</v>
      </c>
      <c r="AF4316" s="5">
        <v>32</v>
      </c>
      <c r="AG4316" s="6">
        <v>6.8085106382978724</v>
      </c>
      <c r="AH4316" s="6">
        <v>86.238532110091739</v>
      </c>
      <c r="AI4316" s="3">
        <v>4.3478260869565215</v>
      </c>
      <c r="AJ4316" s="3">
        <v>74.193548387096769</v>
      </c>
    </row>
    <row r="4317" spans="1:36" hidden="1" x14ac:dyDescent="0.2">
      <c r="A4317" s="1" t="str">
        <f t="shared" si="67"/>
        <v>Nuneaton and BedworthBlack African</v>
      </c>
      <c r="B4317" s="3" t="s">
        <v>525</v>
      </c>
      <c r="C4317" s="3" t="s">
        <v>526</v>
      </c>
      <c r="D4317" s="3" t="s">
        <v>715</v>
      </c>
      <c r="E4317" s="5">
        <v>555</v>
      </c>
      <c r="F4317" s="5">
        <v>81</v>
      </c>
      <c r="G4317" s="5">
        <v>49</v>
      </c>
      <c r="H4317" s="5">
        <v>102</v>
      </c>
      <c r="I4317" s="5">
        <v>63</v>
      </c>
      <c r="J4317" s="5">
        <v>111</v>
      </c>
      <c r="K4317" s="5">
        <v>0</v>
      </c>
      <c r="L4317" s="5">
        <v>141</v>
      </c>
      <c r="M4317" s="5">
        <v>8</v>
      </c>
      <c r="N4317" s="5">
        <v>35</v>
      </c>
      <c r="O4317" s="6">
        <v>14.594594594594595</v>
      </c>
      <c r="P4317" s="6">
        <v>8.8288288288288292</v>
      </c>
      <c r="Q4317" s="6">
        <v>18.378378378378379</v>
      </c>
      <c r="R4317" s="6">
        <v>11.351351351351351</v>
      </c>
      <c r="S4317" s="6">
        <v>20</v>
      </c>
      <c r="T4317" s="6">
        <v>0</v>
      </c>
      <c r="U4317" s="6">
        <v>25.405405405405407</v>
      </c>
      <c r="V4317" s="6">
        <v>1.4414414414414414</v>
      </c>
      <c r="W4317" s="6">
        <v>6.3063063063063067</v>
      </c>
      <c r="X4317" s="5">
        <v>276</v>
      </c>
      <c r="Y4317" s="5">
        <v>245</v>
      </c>
      <c r="Z4317" s="5">
        <v>31</v>
      </c>
      <c r="AA4317" s="5">
        <v>33</v>
      </c>
      <c r="AB4317" s="5">
        <v>33</v>
      </c>
      <c r="AC4317" s="5">
        <v>8</v>
      </c>
      <c r="AD4317" s="5">
        <v>243</v>
      </c>
      <c r="AE4317" s="5">
        <v>212</v>
      </c>
      <c r="AF4317" s="5">
        <v>23</v>
      </c>
      <c r="AG4317" s="6">
        <v>10.849056603773585</v>
      </c>
      <c r="AH4317" s="6">
        <v>87.242798353909464</v>
      </c>
      <c r="AI4317" s="3">
        <v>24.242424242424242</v>
      </c>
      <c r="AJ4317" s="3">
        <v>100</v>
      </c>
    </row>
    <row r="4318" spans="1:36" hidden="1" x14ac:dyDescent="0.2">
      <c r="A4318" s="1" t="str">
        <f t="shared" si="67"/>
        <v>Nuneaton and BedworthBlack Caribbean</v>
      </c>
      <c r="B4318" s="3" t="s">
        <v>525</v>
      </c>
      <c r="C4318" s="3" t="s">
        <v>526</v>
      </c>
      <c r="D4318" s="3" t="s">
        <v>716</v>
      </c>
      <c r="E4318" s="5">
        <v>351</v>
      </c>
      <c r="F4318" s="5">
        <v>38</v>
      </c>
      <c r="G4318" s="5">
        <v>17</v>
      </c>
      <c r="H4318" s="5">
        <v>45</v>
      </c>
      <c r="I4318" s="5">
        <v>41</v>
      </c>
      <c r="J4318" s="5">
        <v>68</v>
      </c>
      <c r="K4318" s="5">
        <v>0</v>
      </c>
      <c r="L4318" s="5">
        <v>103</v>
      </c>
      <c r="M4318" s="5">
        <v>9</v>
      </c>
      <c r="N4318" s="5">
        <v>12</v>
      </c>
      <c r="O4318" s="6">
        <v>10.826210826210826</v>
      </c>
      <c r="P4318" s="6">
        <v>4.8433048433048436</v>
      </c>
      <c r="Q4318" s="6">
        <v>12.820512820512821</v>
      </c>
      <c r="R4318" s="6">
        <v>11.680911680911681</v>
      </c>
      <c r="S4318" s="6">
        <v>19.373219373219374</v>
      </c>
      <c r="T4318" s="6">
        <v>0</v>
      </c>
      <c r="U4318" s="6">
        <v>29.344729344729345</v>
      </c>
      <c r="V4318" s="6">
        <v>2.5641025641025643</v>
      </c>
      <c r="W4318" s="6">
        <v>3.4188034188034186</v>
      </c>
      <c r="X4318" s="5">
        <v>153</v>
      </c>
      <c r="Y4318" s="5">
        <v>135</v>
      </c>
      <c r="Z4318" s="5">
        <v>6</v>
      </c>
      <c r="AA4318" s="5">
        <v>7</v>
      </c>
      <c r="AB4318" s="5">
        <v>5</v>
      </c>
      <c r="AC4318" s="5">
        <v>0</v>
      </c>
      <c r="AD4318" s="5">
        <v>146</v>
      </c>
      <c r="AE4318" s="5">
        <v>130</v>
      </c>
      <c r="AF4318" s="5">
        <v>6</v>
      </c>
      <c r="AG4318" s="6">
        <v>4.615384615384615</v>
      </c>
      <c r="AH4318" s="6">
        <v>89.041095890410958</v>
      </c>
      <c r="AI4318" s="3">
        <v>0</v>
      </c>
      <c r="AJ4318" s="3">
        <v>71.428571428571431</v>
      </c>
    </row>
    <row r="4319" spans="1:36" hidden="1" x14ac:dyDescent="0.2">
      <c r="A4319" s="1" t="str">
        <f t="shared" si="67"/>
        <v>Nuneaton and BedworthBlack Other</v>
      </c>
      <c r="B4319" s="3" t="s">
        <v>525</v>
      </c>
      <c r="C4319" s="3" t="s">
        <v>526</v>
      </c>
      <c r="D4319" s="3" t="s">
        <v>717</v>
      </c>
      <c r="E4319" s="5">
        <v>141</v>
      </c>
      <c r="F4319" s="5">
        <v>22</v>
      </c>
      <c r="G4319" s="5">
        <v>10</v>
      </c>
      <c r="H4319" s="5">
        <v>18</v>
      </c>
      <c r="I4319" s="5">
        <v>21</v>
      </c>
      <c r="J4319" s="5">
        <v>24</v>
      </c>
      <c r="K4319" s="5">
        <v>0</v>
      </c>
      <c r="L4319" s="5">
        <v>44</v>
      </c>
      <c r="M4319" s="5">
        <v>6</v>
      </c>
      <c r="N4319" s="5">
        <v>3</v>
      </c>
      <c r="O4319" s="6">
        <v>15.602836879432624</v>
      </c>
      <c r="P4319" s="6">
        <v>7.0921985815602833</v>
      </c>
      <c r="Q4319" s="6">
        <v>12.76595744680851</v>
      </c>
      <c r="R4319" s="6">
        <v>14.893617021276595</v>
      </c>
      <c r="S4319" s="6">
        <v>17.021276595744681</v>
      </c>
      <c r="T4319" s="6">
        <v>0</v>
      </c>
      <c r="U4319" s="6">
        <v>31.205673758865249</v>
      </c>
      <c r="V4319" s="6">
        <v>4.2553191489361701</v>
      </c>
      <c r="W4319" s="6">
        <v>2.1276595744680851</v>
      </c>
      <c r="X4319" s="5">
        <v>53</v>
      </c>
      <c r="Y4319" s="5">
        <v>49</v>
      </c>
      <c r="Z4319" s="5">
        <v>10</v>
      </c>
      <c r="AA4319" s="5">
        <v>3</v>
      </c>
      <c r="AB4319" s="5">
        <v>3</v>
      </c>
      <c r="AC4319" s="5">
        <v>0</v>
      </c>
      <c r="AD4319" s="5">
        <v>50</v>
      </c>
      <c r="AE4319" s="5">
        <v>46</v>
      </c>
      <c r="AF4319" s="5">
        <v>10</v>
      </c>
      <c r="AG4319" s="6">
        <v>21.739130434782609</v>
      </c>
      <c r="AH4319" s="6">
        <v>92</v>
      </c>
      <c r="AI4319" s="3">
        <v>0</v>
      </c>
      <c r="AJ4319" s="3">
        <v>100</v>
      </c>
    </row>
    <row r="4320" spans="1:36" hidden="1" x14ac:dyDescent="0.2">
      <c r="A4320" s="1" t="str">
        <f t="shared" si="67"/>
        <v>Nuneaton and BedworthArab</v>
      </c>
      <c r="B4320" s="3" t="s">
        <v>525</v>
      </c>
      <c r="C4320" s="3" t="s">
        <v>526</v>
      </c>
      <c r="D4320" s="3" t="s">
        <v>699</v>
      </c>
      <c r="E4320" s="5">
        <v>76</v>
      </c>
      <c r="F4320" s="5">
        <v>7</v>
      </c>
      <c r="G4320" s="5">
        <v>2</v>
      </c>
      <c r="H4320" s="5">
        <v>9</v>
      </c>
      <c r="I4320" s="5">
        <v>7</v>
      </c>
      <c r="J4320" s="5">
        <v>6</v>
      </c>
      <c r="K4320" s="5">
        <v>0</v>
      </c>
      <c r="L4320" s="5">
        <v>10</v>
      </c>
      <c r="M4320" s="5">
        <v>1</v>
      </c>
      <c r="N4320" s="5">
        <v>1</v>
      </c>
      <c r="O4320" s="6">
        <v>9.2105263157894743</v>
      </c>
      <c r="P4320" s="6">
        <v>2.6315789473684212</v>
      </c>
      <c r="Q4320" s="6">
        <v>11.842105263157896</v>
      </c>
      <c r="R4320" s="6">
        <v>9.2105263157894743</v>
      </c>
      <c r="S4320" s="6">
        <v>7.8947368421052628</v>
      </c>
      <c r="T4320" s="6">
        <v>0</v>
      </c>
      <c r="U4320" s="6">
        <v>13.157894736842104</v>
      </c>
      <c r="V4320" s="6">
        <v>1.3157894736842106</v>
      </c>
      <c r="W4320" s="6">
        <v>1.3157894736842106</v>
      </c>
      <c r="X4320" s="5">
        <v>29</v>
      </c>
      <c r="Y4320" s="5">
        <v>21</v>
      </c>
      <c r="Z4320" s="5">
        <v>1</v>
      </c>
      <c r="AA4320" s="5">
        <v>0</v>
      </c>
      <c r="AB4320" s="5">
        <v>0</v>
      </c>
      <c r="AC4320" s="5">
        <v>0</v>
      </c>
      <c r="AD4320" s="5">
        <v>29</v>
      </c>
      <c r="AE4320" s="5">
        <v>21</v>
      </c>
      <c r="AF4320" s="5">
        <v>1</v>
      </c>
      <c r="AG4320" s="6">
        <v>4.7619047619047619</v>
      </c>
      <c r="AH4320" s="6">
        <v>72.41379310344827</v>
      </c>
      <c r="AI4320" s="3"/>
      <c r="AJ4320" s="3"/>
    </row>
    <row r="4321" spans="1:36" hidden="1" x14ac:dyDescent="0.2">
      <c r="A4321" s="1" t="str">
        <f t="shared" si="67"/>
        <v>Nuneaton and BedworthOther</v>
      </c>
      <c r="B4321" s="3" t="s">
        <v>525</v>
      </c>
      <c r="C4321" s="3" t="s">
        <v>526</v>
      </c>
      <c r="D4321" s="3" t="s">
        <v>718</v>
      </c>
      <c r="E4321" s="5">
        <v>461</v>
      </c>
      <c r="F4321" s="5">
        <v>33</v>
      </c>
      <c r="G4321" s="5">
        <v>13</v>
      </c>
      <c r="H4321" s="5">
        <v>37</v>
      </c>
      <c r="I4321" s="5">
        <v>31</v>
      </c>
      <c r="J4321" s="5">
        <v>34</v>
      </c>
      <c r="K4321" s="5">
        <v>0</v>
      </c>
      <c r="L4321" s="5">
        <v>75</v>
      </c>
      <c r="M4321" s="5">
        <v>15</v>
      </c>
      <c r="N4321" s="5">
        <v>5</v>
      </c>
      <c r="O4321" s="6">
        <v>7.1583514099783079</v>
      </c>
      <c r="P4321" s="6">
        <v>2.8199566160520608</v>
      </c>
      <c r="Q4321" s="6">
        <v>8.026030368763557</v>
      </c>
      <c r="R4321" s="6">
        <v>6.7245119305856829</v>
      </c>
      <c r="S4321" s="6">
        <v>7.3752711496746208</v>
      </c>
      <c r="T4321" s="6">
        <v>0</v>
      </c>
      <c r="U4321" s="6">
        <v>16.268980477223426</v>
      </c>
      <c r="V4321" s="6">
        <v>3.2537960954446854</v>
      </c>
      <c r="W4321" s="6">
        <v>1.0845986984815619</v>
      </c>
      <c r="X4321" s="5">
        <v>186</v>
      </c>
      <c r="Y4321" s="5">
        <v>163</v>
      </c>
      <c r="Z4321" s="5">
        <v>12</v>
      </c>
      <c r="AA4321" s="5">
        <v>4</v>
      </c>
      <c r="AB4321" s="5">
        <v>3</v>
      </c>
      <c r="AC4321" s="5">
        <v>0</v>
      </c>
      <c r="AD4321" s="5">
        <v>182</v>
      </c>
      <c r="AE4321" s="5">
        <v>160</v>
      </c>
      <c r="AF4321" s="5">
        <v>12</v>
      </c>
      <c r="AG4321" s="6">
        <v>7.5</v>
      </c>
      <c r="AH4321" s="6">
        <v>87.912087912087912</v>
      </c>
      <c r="AI4321" s="3">
        <v>0</v>
      </c>
      <c r="AJ4321" s="3">
        <v>75</v>
      </c>
    </row>
    <row r="4322" spans="1:36" x14ac:dyDescent="0.2">
      <c r="A4322" s="1" t="str">
        <f t="shared" si="67"/>
        <v>Oadby and WigstonAll people</v>
      </c>
      <c r="B4322" s="3" t="s">
        <v>379</v>
      </c>
      <c r="C4322" s="3" t="s">
        <v>380</v>
      </c>
      <c r="D4322" s="3" t="s">
        <v>700</v>
      </c>
      <c r="E4322" s="5">
        <v>56170</v>
      </c>
      <c r="F4322" s="5">
        <v>0</v>
      </c>
      <c r="G4322" s="5">
        <v>0</v>
      </c>
      <c r="H4322" s="5">
        <v>0</v>
      </c>
      <c r="I4322" s="5">
        <v>0</v>
      </c>
      <c r="J4322" s="5">
        <v>1477</v>
      </c>
      <c r="K4322" s="5">
        <v>0</v>
      </c>
      <c r="L4322" s="5">
        <v>0</v>
      </c>
      <c r="M4322" s="5">
        <v>0</v>
      </c>
      <c r="N4322" s="5">
        <v>0</v>
      </c>
      <c r="O4322" s="6">
        <v>0</v>
      </c>
      <c r="P4322" s="6">
        <v>0</v>
      </c>
      <c r="Q4322" s="6">
        <v>0</v>
      </c>
      <c r="R4322" s="6">
        <v>0</v>
      </c>
      <c r="S4322" s="6">
        <v>2.629517536051273</v>
      </c>
      <c r="T4322" s="6">
        <v>0</v>
      </c>
      <c r="U4322" s="6">
        <v>0</v>
      </c>
      <c r="V4322" s="6">
        <v>0</v>
      </c>
      <c r="W4322" s="6">
        <v>0</v>
      </c>
      <c r="X4322" s="5">
        <v>16907</v>
      </c>
      <c r="Y4322" s="5">
        <v>15261</v>
      </c>
      <c r="Z4322" s="5">
        <v>702</v>
      </c>
      <c r="AA4322" s="5">
        <v>0</v>
      </c>
      <c r="AB4322" s="5">
        <v>0</v>
      </c>
      <c r="AC4322" s="5">
        <v>0</v>
      </c>
      <c r="AD4322" s="5">
        <v>16907</v>
      </c>
      <c r="AE4322" s="5">
        <v>15261</v>
      </c>
      <c r="AF4322" s="5">
        <v>702</v>
      </c>
      <c r="AG4322" s="6">
        <v>4.5999606840967173</v>
      </c>
      <c r="AH4322" s="6">
        <v>90.26438753179157</v>
      </c>
      <c r="AI4322" s="3"/>
      <c r="AJ4322" s="3"/>
    </row>
    <row r="4323" spans="1:36" hidden="1" x14ac:dyDescent="0.2">
      <c r="A4323" s="1" t="str">
        <f t="shared" si="67"/>
        <v>Oadby and WigstonWhite British</v>
      </c>
      <c r="B4323" s="3" t="s">
        <v>379</v>
      </c>
      <c r="C4323" s="3" t="s">
        <v>380</v>
      </c>
      <c r="D4323" s="3" t="s">
        <v>701</v>
      </c>
      <c r="E4323" s="5">
        <v>39634</v>
      </c>
      <c r="F4323" s="5">
        <v>0</v>
      </c>
      <c r="G4323" s="5">
        <v>0</v>
      </c>
      <c r="H4323" s="5">
        <v>0</v>
      </c>
      <c r="I4323" s="5">
        <v>0</v>
      </c>
      <c r="J4323" s="5">
        <v>1288</v>
      </c>
      <c r="K4323" s="5">
        <v>0</v>
      </c>
      <c r="L4323" s="5">
        <v>0</v>
      </c>
      <c r="M4323" s="5">
        <v>0</v>
      </c>
      <c r="N4323" s="5">
        <v>0</v>
      </c>
      <c r="O4323" s="6">
        <v>0</v>
      </c>
      <c r="P4323" s="6">
        <v>0</v>
      </c>
      <c r="Q4323" s="6">
        <v>0</v>
      </c>
      <c r="R4323" s="6">
        <v>0</v>
      </c>
      <c r="S4323" s="6">
        <v>3.249735075944896</v>
      </c>
      <c r="T4323" s="6">
        <v>0</v>
      </c>
      <c r="U4323" s="6">
        <v>0</v>
      </c>
      <c r="V4323" s="6">
        <v>0</v>
      </c>
      <c r="W4323" s="6">
        <v>0</v>
      </c>
      <c r="X4323" s="5">
        <v>10954</v>
      </c>
      <c r="Y4323" s="5">
        <v>9904</v>
      </c>
      <c r="Z4323" s="5">
        <v>422</v>
      </c>
      <c r="AA4323" s="5">
        <v>0</v>
      </c>
      <c r="AB4323" s="5">
        <v>0</v>
      </c>
      <c r="AC4323" s="5">
        <v>0</v>
      </c>
      <c r="AD4323" s="5">
        <v>10954</v>
      </c>
      <c r="AE4323" s="5">
        <v>9904</v>
      </c>
      <c r="AF4323" s="5">
        <v>422</v>
      </c>
      <c r="AG4323" s="6">
        <v>4.2609046849757677</v>
      </c>
      <c r="AH4323" s="6">
        <v>90.414460471060806</v>
      </c>
      <c r="AI4323" s="3"/>
      <c r="AJ4323" s="3"/>
    </row>
    <row r="4324" spans="1:36" hidden="1" x14ac:dyDescent="0.2">
      <c r="A4324" s="1" t="str">
        <f t="shared" si="67"/>
        <v>Oadby and WigstonMinorities - all other than White British</v>
      </c>
      <c r="B4324" s="3" t="s">
        <v>379</v>
      </c>
      <c r="C4324" s="3" t="s">
        <v>380</v>
      </c>
      <c r="D4324" s="3" t="s">
        <v>702</v>
      </c>
      <c r="E4324" s="5">
        <v>16536</v>
      </c>
      <c r="F4324" s="5">
        <v>0</v>
      </c>
      <c r="G4324" s="5">
        <v>0</v>
      </c>
      <c r="H4324" s="5">
        <v>0</v>
      </c>
      <c r="I4324" s="5">
        <v>0</v>
      </c>
      <c r="J4324" s="5">
        <v>189</v>
      </c>
      <c r="K4324" s="5">
        <v>0</v>
      </c>
      <c r="L4324" s="5">
        <v>0</v>
      </c>
      <c r="M4324" s="5">
        <v>0</v>
      </c>
      <c r="N4324" s="5">
        <v>0</v>
      </c>
      <c r="O4324" s="6">
        <v>0</v>
      </c>
      <c r="P4324" s="6">
        <v>0</v>
      </c>
      <c r="Q4324" s="6">
        <v>0</v>
      </c>
      <c r="R4324" s="6">
        <v>0</v>
      </c>
      <c r="S4324" s="6">
        <v>1.1429608127721336</v>
      </c>
      <c r="T4324" s="6">
        <v>0</v>
      </c>
      <c r="U4324" s="6">
        <v>0</v>
      </c>
      <c r="V4324" s="6">
        <v>0</v>
      </c>
      <c r="W4324" s="6">
        <v>0</v>
      </c>
      <c r="X4324" s="5">
        <v>5953</v>
      </c>
      <c r="Y4324" s="5">
        <v>5357</v>
      </c>
      <c r="Z4324" s="5">
        <v>280</v>
      </c>
      <c r="AA4324" s="5">
        <v>0</v>
      </c>
      <c r="AB4324" s="5">
        <v>0</v>
      </c>
      <c r="AC4324" s="5">
        <v>0</v>
      </c>
      <c r="AD4324" s="5">
        <v>5953</v>
      </c>
      <c r="AE4324" s="5">
        <v>5357</v>
      </c>
      <c r="AF4324" s="5">
        <v>280</v>
      </c>
      <c r="AG4324" s="6">
        <v>5.2268060481612846</v>
      </c>
      <c r="AH4324" s="6">
        <v>89.988241222912819</v>
      </c>
      <c r="AI4324" s="3"/>
      <c r="AJ4324" s="3"/>
    </row>
    <row r="4325" spans="1:36" hidden="1" x14ac:dyDescent="0.2">
      <c r="A4325" s="1" t="str">
        <f t="shared" si="67"/>
        <v>Oadby and WigstonWhite Irish</v>
      </c>
      <c r="B4325" s="3" t="s">
        <v>379</v>
      </c>
      <c r="C4325" s="3" t="s">
        <v>380</v>
      </c>
      <c r="D4325" s="3" t="s">
        <v>703</v>
      </c>
      <c r="E4325" s="5">
        <v>387</v>
      </c>
      <c r="F4325" s="5">
        <v>0</v>
      </c>
      <c r="G4325" s="5">
        <v>0</v>
      </c>
      <c r="H4325" s="5">
        <v>0</v>
      </c>
      <c r="I4325" s="5">
        <v>0</v>
      </c>
      <c r="J4325" s="5">
        <v>11</v>
      </c>
      <c r="K4325" s="5">
        <v>0</v>
      </c>
      <c r="L4325" s="5">
        <v>0</v>
      </c>
      <c r="M4325" s="5">
        <v>0</v>
      </c>
      <c r="N4325" s="5">
        <v>0</v>
      </c>
      <c r="O4325" s="6">
        <v>0</v>
      </c>
      <c r="P4325" s="6">
        <v>0</v>
      </c>
      <c r="Q4325" s="6">
        <v>0</v>
      </c>
      <c r="R4325" s="6">
        <v>0</v>
      </c>
      <c r="S4325" s="6">
        <v>2.842377260981912</v>
      </c>
      <c r="T4325" s="6">
        <v>0</v>
      </c>
      <c r="U4325" s="6">
        <v>0</v>
      </c>
      <c r="V4325" s="6">
        <v>0</v>
      </c>
      <c r="W4325" s="6">
        <v>0</v>
      </c>
      <c r="X4325" s="5">
        <v>86</v>
      </c>
      <c r="Y4325" s="5">
        <v>77</v>
      </c>
      <c r="Z4325" s="5">
        <v>5</v>
      </c>
      <c r="AA4325" s="5">
        <v>0</v>
      </c>
      <c r="AB4325" s="5">
        <v>0</v>
      </c>
      <c r="AC4325" s="5">
        <v>0</v>
      </c>
      <c r="AD4325" s="5">
        <v>86</v>
      </c>
      <c r="AE4325" s="5">
        <v>77</v>
      </c>
      <c r="AF4325" s="5">
        <v>5</v>
      </c>
      <c r="AG4325" s="6">
        <v>6.4935064935064934</v>
      </c>
      <c r="AH4325" s="6">
        <v>89.534883720930239</v>
      </c>
      <c r="AI4325" s="3"/>
      <c r="AJ4325" s="3"/>
    </row>
    <row r="4326" spans="1:36" hidden="1" x14ac:dyDescent="0.2">
      <c r="A4326" s="1" t="str">
        <f t="shared" si="67"/>
        <v>Oadby and WigstonWhite Gyspy or Irish Traveller</v>
      </c>
      <c r="B4326" s="3" t="s">
        <v>379</v>
      </c>
      <c r="C4326" s="3" t="s">
        <v>380</v>
      </c>
      <c r="D4326" s="3" t="s">
        <v>704</v>
      </c>
      <c r="E4326" s="5">
        <v>9</v>
      </c>
      <c r="F4326" s="5">
        <v>0</v>
      </c>
      <c r="G4326" s="5">
        <v>0</v>
      </c>
      <c r="H4326" s="5">
        <v>0</v>
      </c>
      <c r="I4326" s="5">
        <v>0</v>
      </c>
      <c r="J4326" s="5">
        <v>0</v>
      </c>
      <c r="K4326" s="5">
        <v>0</v>
      </c>
      <c r="L4326" s="5">
        <v>0</v>
      </c>
      <c r="M4326" s="5">
        <v>0</v>
      </c>
      <c r="N4326" s="5">
        <v>0</v>
      </c>
      <c r="O4326" s="6">
        <v>0</v>
      </c>
      <c r="P4326" s="6">
        <v>0</v>
      </c>
      <c r="Q4326" s="6">
        <v>0</v>
      </c>
      <c r="R4326" s="6">
        <v>0</v>
      </c>
      <c r="S4326" s="6">
        <v>0</v>
      </c>
      <c r="T4326" s="6">
        <v>0</v>
      </c>
      <c r="U4326" s="6">
        <v>0</v>
      </c>
      <c r="V4326" s="6">
        <v>0</v>
      </c>
      <c r="W4326" s="6">
        <v>0</v>
      </c>
      <c r="X4326" s="5">
        <v>2</v>
      </c>
      <c r="Y4326" s="5">
        <v>2</v>
      </c>
      <c r="Z4326" s="5">
        <v>0</v>
      </c>
      <c r="AA4326" s="5">
        <v>0</v>
      </c>
      <c r="AB4326" s="5">
        <v>0</v>
      </c>
      <c r="AC4326" s="5">
        <v>0</v>
      </c>
      <c r="AD4326" s="5">
        <v>2</v>
      </c>
      <c r="AE4326" s="5">
        <v>2</v>
      </c>
      <c r="AF4326" s="5">
        <v>0</v>
      </c>
      <c r="AG4326" s="6">
        <v>0</v>
      </c>
      <c r="AH4326" s="6">
        <v>100</v>
      </c>
      <c r="AI4326" s="3"/>
      <c r="AJ4326" s="3"/>
    </row>
    <row r="4327" spans="1:36" hidden="1" x14ac:dyDescent="0.2">
      <c r="A4327" s="1" t="str">
        <f t="shared" si="67"/>
        <v>Oadby and WigstonWhite Other</v>
      </c>
      <c r="B4327" s="3" t="s">
        <v>379</v>
      </c>
      <c r="C4327" s="3" t="s">
        <v>380</v>
      </c>
      <c r="D4327" s="3" t="s">
        <v>705</v>
      </c>
      <c r="E4327" s="5">
        <v>981</v>
      </c>
      <c r="F4327" s="5">
        <v>0</v>
      </c>
      <c r="G4327" s="5">
        <v>0</v>
      </c>
      <c r="H4327" s="5">
        <v>0</v>
      </c>
      <c r="I4327" s="5">
        <v>0</v>
      </c>
      <c r="J4327" s="5">
        <v>14</v>
      </c>
      <c r="K4327" s="5">
        <v>0</v>
      </c>
      <c r="L4327" s="5">
        <v>0</v>
      </c>
      <c r="M4327" s="5">
        <v>0</v>
      </c>
      <c r="N4327" s="5">
        <v>0</v>
      </c>
      <c r="O4327" s="6">
        <v>0</v>
      </c>
      <c r="P4327" s="6">
        <v>0</v>
      </c>
      <c r="Q4327" s="6">
        <v>0</v>
      </c>
      <c r="R4327" s="6">
        <v>0</v>
      </c>
      <c r="S4327" s="6">
        <v>1.4271151885830784</v>
      </c>
      <c r="T4327" s="6">
        <v>0</v>
      </c>
      <c r="U4327" s="6">
        <v>0</v>
      </c>
      <c r="V4327" s="6">
        <v>0</v>
      </c>
      <c r="W4327" s="6">
        <v>0</v>
      </c>
      <c r="X4327" s="5">
        <v>387</v>
      </c>
      <c r="Y4327" s="5">
        <v>352</v>
      </c>
      <c r="Z4327" s="5">
        <v>21</v>
      </c>
      <c r="AA4327" s="5">
        <v>0</v>
      </c>
      <c r="AB4327" s="5">
        <v>0</v>
      </c>
      <c r="AC4327" s="5">
        <v>0</v>
      </c>
      <c r="AD4327" s="5">
        <v>387</v>
      </c>
      <c r="AE4327" s="5">
        <v>352</v>
      </c>
      <c r="AF4327" s="5">
        <v>21</v>
      </c>
      <c r="AG4327" s="6">
        <v>5.9659090909090908</v>
      </c>
      <c r="AH4327" s="6">
        <v>90.956072351421184</v>
      </c>
      <c r="AI4327" s="3"/>
      <c r="AJ4327" s="3"/>
    </row>
    <row r="4328" spans="1:36" hidden="1" x14ac:dyDescent="0.2">
      <c r="A4328" s="1" t="str">
        <f t="shared" si="67"/>
        <v>Oadby and WigstonMixed White and Black Caribbean</v>
      </c>
      <c r="B4328" s="3" t="s">
        <v>379</v>
      </c>
      <c r="C4328" s="3" t="s">
        <v>380</v>
      </c>
      <c r="D4328" s="3" t="s">
        <v>706</v>
      </c>
      <c r="E4328" s="5">
        <v>383</v>
      </c>
      <c r="F4328" s="5">
        <v>0</v>
      </c>
      <c r="G4328" s="5">
        <v>0</v>
      </c>
      <c r="H4328" s="5">
        <v>0</v>
      </c>
      <c r="I4328" s="5">
        <v>0</v>
      </c>
      <c r="J4328" s="5">
        <v>16</v>
      </c>
      <c r="K4328" s="5">
        <v>0</v>
      </c>
      <c r="L4328" s="5">
        <v>0</v>
      </c>
      <c r="M4328" s="5">
        <v>0</v>
      </c>
      <c r="N4328" s="5">
        <v>0</v>
      </c>
      <c r="O4328" s="6">
        <v>0</v>
      </c>
      <c r="P4328" s="6">
        <v>0</v>
      </c>
      <c r="Q4328" s="6">
        <v>0</v>
      </c>
      <c r="R4328" s="6">
        <v>0</v>
      </c>
      <c r="S4328" s="6">
        <v>4.1775456919060057</v>
      </c>
      <c r="T4328" s="6">
        <v>0</v>
      </c>
      <c r="U4328" s="6">
        <v>0</v>
      </c>
      <c r="V4328" s="6">
        <v>0</v>
      </c>
      <c r="W4328" s="6">
        <v>0</v>
      </c>
      <c r="X4328" s="5">
        <v>97</v>
      </c>
      <c r="Y4328" s="5">
        <v>80</v>
      </c>
      <c r="Z4328" s="5">
        <v>7</v>
      </c>
      <c r="AA4328" s="5">
        <v>0</v>
      </c>
      <c r="AB4328" s="5">
        <v>0</v>
      </c>
      <c r="AC4328" s="5">
        <v>0</v>
      </c>
      <c r="AD4328" s="5">
        <v>97</v>
      </c>
      <c r="AE4328" s="5">
        <v>80</v>
      </c>
      <c r="AF4328" s="5">
        <v>7</v>
      </c>
      <c r="AG4328" s="6">
        <v>8.75</v>
      </c>
      <c r="AH4328" s="6">
        <v>82.474226804123717</v>
      </c>
      <c r="AI4328" s="3"/>
      <c r="AJ4328" s="3"/>
    </row>
    <row r="4329" spans="1:36" hidden="1" x14ac:dyDescent="0.2">
      <c r="A4329" s="1" t="str">
        <f t="shared" si="67"/>
        <v>Oadby and WigstonMixed White and Black African</v>
      </c>
      <c r="B4329" s="3" t="s">
        <v>379</v>
      </c>
      <c r="C4329" s="3" t="s">
        <v>380</v>
      </c>
      <c r="D4329" s="3" t="s">
        <v>707</v>
      </c>
      <c r="E4329" s="5">
        <v>85</v>
      </c>
      <c r="F4329" s="5">
        <v>0</v>
      </c>
      <c r="G4329" s="5">
        <v>0</v>
      </c>
      <c r="H4329" s="5">
        <v>0</v>
      </c>
      <c r="I4329" s="5">
        <v>0</v>
      </c>
      <c r="J4329" s="5">
        <v>4</v>
      </c>
      <c r="K4329" s="5">
        <v>0</v>
      </c>
      <c r="L4329" s="5">
        <v>0</v>
      </c>
      <c r="M4329" s="5">
        <v>0</v>
      </c>
      <c r="N4329" s="5">
        <v>0</v>
      </c>
      <c r="O4329" s="6">
        <v>0</v>
      </c>
      <c r="P4329" s="6">
        <v>0</v>
      </c>
      <c r="Q4329" s="6">
        <v>0</v>
      </c>
      <c r="R4329" s="6">
        <v>0</v>
      </c>
      <c r="S4329" s="6">
        <v>4.7058823529411766</v>
      </c>
      <c r="T4329" s="6">
        <v>0</v>
      </c>
      <c r="U4329" s="6">
        <v>0</v>
      </c>
      <c r="V4329" s="6">
        <v>0</v>
      </c>
      <c r="W4329" s="6">
        <v>0</v>
      </c>
      <c r="X4329" s="5">
        <v>11</v>
      </c>
      <c r="Y4329" s="5">
        <v>10</v>
      </c>
      <c r="Z4329" s="5">
        <v>3</v>
      </c>
      <c r="AA4329" s="5">
        <v>0</v>
      </c>
      <c r="AB4329" s="5">
        <v>0</v>
      </c>
      <c r="AC4329" s="5">
        <v>0</v>
      </c>
      <c r="AD4329" s="5">
        <v>11</v>
      </c>
      <c r="AE4329" s="5">
        <v>10</v>
      </c>
      <c r="AF4329" s="5">
        <v>3</v>
      </c>
      <c r="AG4329" s="6">
        <v>30</v>
      </c>
      <c r="AH4329" s="6">
        <v>90.909090909090907</v>
      </c>
      <c r="AI4329" s="3"/>
      <c r="AJ4329" s="3"/>
    </row>
    <row r="4330" spans="1:36" hidden="1" x14ac:dyDescent="0.2">
      <c r="A4330" s="1" t="str">
        <f t="shared" si="67"/>
        <v>Oadby and WigstonMixed White and Asian</v>
      </c>
      <c r="B4330" s="3" t="s">
        <v>379</v>
      </c>
      <c r="C4330" s="3" t="s">
        <v>380</v>
      </c>
      <c r="D4330" s="3" t="s">
        <v>708</v>
      </c>
      <c r="E4330" s="5">
        <v>493</v>
      </c>
      <c r="F4330" s="5">
        <v>0</v>
      </c>
      <c r="G4330" s="5">
        <v>0</v>
      </c>
      <c r="H4330" s="5">
        <v>0</v>
      </c>
      <c r="I4330" s="5">
        <v>0</v>
      </c>
      <c r="J4330" s="5">
        <v>20</v>
      </c>
      <c r="K4330" s="5">
        <v>0</v>
      </c>
      <c r="L4330" s="5">
        <v>0</v>
      </c>
      <c r="M4330" s="5">
        <v>0</v>
      </c>
      <c r="N4330" s="5">
        <v>0</v>
      </c>
      <c r="O4330" s="6">
        <v>0</v>
      </c>
      <c r="P4330" s="6">
        <v>0</v>
      </c>
      <c r="Q4330" s="6">
        <v>0</v>
      </c>
      <c r="R4330" s="6">
        <v>0</v>
      </c>
      <c r="S4330" s="6">
        <v>4.056795131845842</v>
      </c>
      <c r="T4330" s="6">
        <v>0</v>
      </c>
      <c r="U4330" s="6">
        <v>0</v>
      </c>
      <c r="V4330" s="6">
        <v>0</v>
      </c>
      <c r="W4330" s="6">
        <v>0</v>
      </c>
      <c r="X4330" s="5">
        <v>76</v>
      </c>
      <c r="Y4330" s="5">
        <v>69</v>
      </c>
      <c r="Z4330" s="5">
        <v>2</v>
      </c>
      <c r="AA4330" s="5">
        <v>0</v>
      </c>
      <c r="AB4330" s="5">
        <v>0</v>
      </c>
      <c r="AC4330" s="5">
        <v>0</v>
      </c>
      <c r="AD4330" s="5">
        <v>76</v>
      </c>
      <c r="AE4330" s="5">
        <v>69</v>
      </c>
      <c r="AF4330" s="5">
        <v>2</v>
      </c>
      <c r="AG4330" s="6">
        <v>2.8985507246376812</v>
      </c>
      <c r="AH4330" s="6">
        <v>90.78947368421052</v>
      </c>
      <c r="AI4330" s="3"/>
      <c r="AJ4330" s="3"/>
    </row>
    <row r="4331" spans="1:36" hidden="1" x14ac:dyDescent="0.2">
      <c r="A4331" s="1" t="str">
        <f t="shared" si="67"/>
        <v>Oadby and WigstonMixed Other</v>
      </c>
      <c r="B4331" s="3" t="s">
        <v>379</v>
      </c>
      <c r="C4331" s="3" t="s">
        <v>380</v>
      </c>
      <c r="D4331" s="3" t="s">
        <v>709</v>
      </c>
      <c r="E4331" s="5">
        <v>215</v>
      </c>
      <c r="F4331" s="5">
        <v>0</v>
      </c>
      <c r="G4331" s="5">
        <v>0</v>
      </c>
      <c r="H4331" s="5">
        <v>0</v>
      </c>
      <c r="I4331" s="5">
        <v>0</v>
      </c>
      <c r="J4331" s="5">
        <v>10</v>
      </c>
      <c r="K4331" s="5">
        <v>0</v>
      </c>
      <c r="L4331" s="5">
        <v>0</v>
      </c>
      <c r="M4331" s="5">
        <v>0</v>
      </c>
      <c r="N4331" s="5">
        <v>0</v>
      </c>
      <c r="O4331" s="6">
        <v>0</v>
      </c>
      <c r="P4331" s="6">
        <v>0</v>
      </c>
      <c r="Q4331" s="6">
        <v>0</v>
      </c>
      <c r="R4331" s="6">
        <v>0</v>
      </c>
      <c r="S4331" s="6">
        <v>4.6511627906976747</v>
      </c>
      <c r="T4331" s="6">
        <v>0</v>
      </c>
      <c r="U4331" s="6">
        <v>0</v>
      </c>
      <c r="V4331" s="6">
        <v>0</v>
      </c>
      <c r="W4331" s="6">
        <v>0</v>
      </c>
      <c r="X4331" s="5">
        <v>50</v>
      </c>
      <c r="Y4331" s="5">
        <v>42</v>
      </c>
      <c r="Z4331" s="5">
        <v>3</v>
      </c>
      <c r="AA4331" s="5">
        <v>0</v>
      </c>
      <c r="AB4331" s="5">
        <v>0</v>
      </c>
      <c r="AC4331" s="5">
        <v>0</v>
      </c>
      <c r="AD4331" s="5">
        <v>50</v>
      </c>
      <c r="AE4331" s="5">
        <v>42</v>
      </c>
      <c r="AF4331" s="5">
        <v>3</v>
      </c>
      <c r="AG4331" s="6">
        <v>7.1428571428571432</v>
      </c>
      <c r="AH4331" s="6">
        <v>84</v>
      </c>
      <c r="AI4331" s="3"/>
      <c r="AJ4331" s="3"/>
    </row>
    <row r="4332" spans="1:36" hidden="1" x14ac:dyDescent="0.2">
      <c r="A4332" s="1" t="str">
        <f t="shared" si="67"/>
        <v>Oadby and WigstonIndian</v>
      </c>
      <c r="B4332" s="3" t="s">
        <v>379</v>
      </c>
      <c r="C4332" s="3" t="s">
        <v>380</v>
      </c>
      <c r="D4332" s="3" t="s">
        <v>710</v>
      </c>
      <c r="E4332" s="5">
        <v>9938</v>
      </c>
      <c r="F4332" s="5">
        <v>0</v>
      </c>
      <c r="G4332" s="5">
        <v>0</v>
      </c>
      <c r="H4332" s="5">
        <v>0</v>
      </c>
      <c r="I4332" s="5">
        <v>0</v>
      </c>
      <c r="J4332" s="5">
        <v>71</v>
      </c>
      <c r="K4332" s="5">
        <v>0</v>
      </c>
      <c r="L4332" s="5">
        <v>0</v>
      </c>
      <c r="M4332" s="5">
        <v>0</v>
      </c>
      <c r="N4332" s="5">
        <v>0</v>
      </c>
      <c r="O4332" s="6">
        <v>0</v>
      </c>
      <c r="P4332" s="6">
        <v>0</v>
      </c>
      <c r="Q4332" s="6">
        <v>0</v>
      </c>
      <c r="R4332" s="6">
        <v>0</v>
      </c>
      <c r="S4332" s="6">
        <v>0.71442946266854501</v>
      </c>
      <c r="T4332" s="6">
        <v>0</v>
      </c>
      <c r="U4332" s="6">
        <v>0</v>
      </c>
      <c r="V4332" s="6">
        <v>0</v>
      </c>
      <c r="W4332" s="6">
        <v>0</v>
      </c>
      <c r="X4332" s="5">
        <v>3783</v>
      </c>
      <c r="Y4332" s="5">
        <v>3477</v>
      </c>
      <c r="Z4332" s="5">
        <v>155</v>
      </c>
      <c r="AA4332" s="5">
        <v>0</v>
      </c>
      <c r="AB4332" s="5">
        <v>0</v>
      </c>
      <c r="AC4332" s="5">
        <v>0</v>
      </c>
      <c r="AD4332" s="5">
        <v>3783</v>
      </c>
      <c r="AE4332" s="5">
        <v>3477</v>
      </c>
      <c r="AF4332" s="5">
        <v>155</v>
      </c>
      <c r="AG4332" s="6">
        <v>4.4578659764164508</v>
      </c>
      <c r="AH4332" s="6">
        <v>91.911181601903252</v>
      </c>
      <c r="AI4332" s="3"/>
      <c r="AJ4332" s="3"/>
    </row>
    <row r="4333" spans="1:36" hidden="1" x14ac:dyDescent="0.2">
      <c r="A4333" s="1" t="str">
        <f t="shared" si="67"/>
        <v>Oadby and WigstonPakistani</v>
      </c>
      <c r="B4333" s="3" t="s">
        <v>379</v>
      </c>
      <c r="C4333" s="3" t="s">
        <v>380</v>
      </c>
      <c r="D4333" s="3" t="s">
        <v>711</v>
      </c>
      <c r="E4333" s="5">
        <v>1080</v>
      </c>
      <c r="F4333" s="5">
        <v>0</v>
      </c>
      <c r="G4333" s="5">
        <v>0</v>
      </c>
      <c r="H4333" s="5">
        <v>0</v>
      </c>
      <c r="I4333" s="5">
        <v>0</v>
      </c>
      <c r="J4333" s="5">
        <v>16</v>
      </c>
      <c r="K4333" s="5">
        <v>0</v>
      </c>
      <c r="L4333" s="5">
        <v>0</v>
      </c>
      <c r="M4333" s="5">
        <v>0</v>
      </c>
      <c r="N4333" s="5">
        <v>0</v>
      </c>
      <c r="O4333" s="6">
        <v>0</v>
      </c>
      <c r="P4333" s="6">
        <v>0</v>
      </c>
      <c r="Q4333" s="6">
        <v>0</v>
      </c>
      <c r="R4333" s="6">
        <v>0</v>
      </c>
      <c r="S4333" s="6">
        <v>1.4814814814814814</v>
      </c>
      <c r="T4333" s="6">
        <v>0</v>
      </c>
      <c r="U4333" s="6">
        <v>0</v>
      </c>
      <c r="V4333" s="6">
        <v>0</v>
      </c>
      <c r="W4333" s="6">
        <v>0</v>
      </c>
      <c r="X4333" s="5">
        <v>408</v>
      </c>
      <c r="Y4333" s="5">
        <v>323</v>
      </c>
      <c r="Z4333" s="5">
        <v>27</v>
      </c>
      <c r="AA4333" s="5">
        <v>0</v>
      </c>
      <c r="AB4333" s="5">
        <v>0</v>
      </c>
      <c r="AC4333" s="5">
        <v>0</v>
      </c>
      <c r="AD4333" s="5">
        <v>408</v>
      </c>
      <c r="AE4333" s="5">
        <v>323</v>
      </c>
      <c r="AF4333" s="5">
        <v>27</v>
      </c>
      <c r="AG4333" s="6">
        <v>8.3591331269349851</v>
      </c>
      <c r="AH4333" s="6">
        <v>79.166666666666671</v>
      </c>
      <c r="AI4333" s="3"/>
      <c r="AJ4333" s="3"/>
    </row>
    <row r="4334" spans="1:36" hidden="1" x14ac:dyDescent="0.2">
      <c r="A4334" s="1" t="str">
        <f t="shared" si="67"/>
        <v>Oadby and WigstonBangladeshi</v>
      </c>
      <c r="B4334" s="3" t="s">
        <v>379</v>
      </c>
      <c r="C4334" s="3" t="s">
        <v>380</v>
      </c>
      <c r="D4334" s="3" t="s">
        <v>712</v>
      </c>
      <c r="E4334" s="5">
        <v>128</v>
      </c>
      <c r="F4334" s="5">
        <v>0</v>
      </c>
      <c r="G4334" s="5">
        <v>0</v>
      </c>
      <c r="H4334" s="5">
        <v>0</v>
      </c>
      <c r="I4334" s="5">
        <v>0</v>
      </c>
      <c r="J4334" s="5">
        <v>0</v>
      </c>
      <c r="K4334" s="5">
        <v>0</v>
      </c>
      <c r="L4334" s="5">
        <v>0</v>
      </c>
      <c r="M4334" s="5">
        <v>0</v>
      </c>
      <c r="N4334" s="5">
        <v>0</v>
      </c>
      <c r="O4334" s="6">
        <v>0</v>
      </c>
      <c r="P4334" s="6">
        <v>0</v>
      </c>
      <c r="Q4334" s="6">
        <v>0</v>
      </c>
      <c r="R4334" s="6">
        <v>0</v>
      </c>
      <c r="S4334" s="6">
        <v>0</v>
      </c>
      <c r="T4334" s="6">
        <v>0</v>
      </c>
      <c r="U4334" s="6">
        <v>0</v>
      </c>
      <c r="V4334" s="6">
        <v>0</v>
      </c>
      <c r="W4334" s="6">
        <v>0</v>
      </c>
      <c r="X4334" s="5">
        <v>48</v>
      </c>
      <c r="Y4334" s="5">
        <v>36</v>
      </c>
      <c r="Z4334" s="5">
        <v>1</v>
      </c>
      <c r="AA4334" s="5">
        <v>0</v>
      </c>
      <c r="AB4334" s="5">
        <v>0</v>
      </c>
      <c r="AC4334" s="5">
        <v>0</v>
      </c>
      <c r="AD4334" s="5">
        <v>48</v>
      </c>
      <c r="AE4334" s="5">
        <v>36</v>
      </c>
      <c r="AF4334" s="5">
        <v>1</v>
      </c>
      <c r="AG4334" s="6">
        <v>2.7777777777777777</v>
      </c>
      <c r="AH4334" s="6">
        <v>75</v>
      </c>
      <c r="AI4334" s="3"/>
      <c r="AJ4334" s="3"/>
    </row>
    <row r="4335" spans="1:36" hidden="1" x14ac:dyDescent="0.2">
      <c r="A4335" s="1" t="str">
        <f t="shared" si="67"/>
        <v>Oadby and WigstonChinese</v>
      </c>
      <c r="B4335" s="3" t="s">
        <v>379</v>
      </c>
      <c r="C4335" s="3" t="s">
        <v>380</v>
      </c>
      <c r="D4335" s="3" t="s">
        <v>713</v>
      </c>
      <c r="E4335" s="5">
        <v>328</v>
      </c>
      <c r="F4335" s="5">
        <v>0</v>
      </c>
      <c r="G4335" s="5">
        <v>0</v>
      </c>
      <c r="H4335" s="5">
        <v>0</v>
      </c>
      <c r="I4335" s="5">
        <v>0</v>
      </c>
      <c r="J4335" s="5">
        <v>1</v>
      </c>
      <c r="K4335" s="5">
        <v>0</v>
      </c>
      <c r="L4335" s="5">
        <v>0</v>
      </c>
      <c r="M4335" s="5">
        <v>0</v>
      </c>
      <c r="N4335" s="5">
        <v>0</v>
      </c>
      <c r="O4335" s="6">
        <v>0</v>
      </c>
      <c r="P4335" s="6">
        <v>0</v>
      </c>
      <c r="Q4335" s="6">
        <v>0</v>
      </c>
      <c r="R4335" s="6">
        <v>0</v>
      </c>
      <c r="S4335" s="6">
        <v>0.3048780487804878</v>
      </c>
      <c r="T4335" s="6">
        <v>0</v>
      </c>
      <c r="U4335" s="6">
        <v>0</v>
      </c>
      <c r="V4335" s="6">
        <v>0</v>
      </c>
      <c r="W4335" s="6">
        <v>0</v>
      </c>
      <c r="X4335" s="5">
        <v>113</v>
      </c>
      <c r="Y4335" s="5">
        <v>98</v>
      </c>
      <c r="Z4335" s="5">
        <v>3</v>
      </c>
      <c r="AA4335" s="5">
        <v>0</v>
      </c>
      <c r="AB4335" s="5">
        <v>0</v>
      </c>
      <c r="AC4335" s="5">
        <v>0</v>
      </c>
      <c r="AD4335" s="5">
        <v>113</v>
      </c>
      <c r="AE4335" s="5">
        <v>98</v>
      </c>
      <c r="AF4335" s="5">
        <v>3</v>
      </c>
      <c r="AG4335" s="6">
        <v>3.0612244897959182</v>
      </c>
      <c r="AH4335" s="6">
        <v>86.725663716814154</v>
      </c>
      <c r="AI4335" s="3"/>
      <c r="AJ4335" s="3"/>
    </row>
    <row r="4336" spans="1:36" hidden="1" x14ac:dyDescent="0.2">
      <c r="A4336" s="1" t="str">
        <f t="shared" si="67"/>
        <v>Oadby and WigstonAsian Other</v>
      </c>
      <c r="B4336" s="3" t="s">
        <v>379</v>
      </c>
      <c r="C4336" s="3" t="s">
        <v>380</v>
      </c>
      <c r="D4336" s="3" t="s">
        <v>714</v>
      </c>
      <c r="E4336" s="5">
        <v>1046</v>
      </c>
      <c r="F4336" s="5">
        <v>0</v>
      </c>
      <c r="G4336" s="5">
        <v>0</v>
      </c>
      <c r="H4336" s="5">
        <v>0</v>
      </c>
      <c r="I4336" s="5">
        <v>0</v>
      </c>
      <c r="J4336" s="5">
        <v>5</v>
      </c>
      <c r="K4336" s="5">
        <v>0</v>
      </c>
      <c r="L4336" s="5">
        <v>0</v>
      </c>
      <c r="M4336" s="5">
        <v>0</v>
      </c>
      <c r="N4336" s="5">
        <v>0</v>
      </c>
      <c r="O4336" s="6">
        <v>0</v>
      </c>
      <c r="P4336" s="6">
        <v>0</v>
      </c>
      <c r="Q4336" s="6">
        <v>0</v>
      </c>
      <c r="R4336" s="6">
        <v>0</v>
      </c>
      <c r="S4336" s="6">
        <v>0.47801147227533458</v>
      </c>
      <c r="T4336" s="6">
        <v>0</v>
      </c>
      <c r="U4336" s="6">
        <v>0</v>
      </c>
      <c r="V4336" s="6">
        <v>0</v>
      </c>
      <c r="W4336" s="6">
        <v>0</v>
      </c>
      <c r="X4336" s="5">
        <v>370</v>
      </c>
      <c r="Y4336" s="5">
        <v>328</v>
      </c>
      <c r="Z4336" s="5">
        <v>19</v>
      </c>
      <c r="AA4336" s="5">
        <v>0</v>
      </c>
      <c r="AB4336" s="5">
        <v>0</v>
      </c>
      <c r="AC4336" s="5">
        <v>0</v>
      </c>
      <c r="AD4336" s="5">
        <v>370</v>
      </c>
      <c r="AE4336" s="5">
        <v>328</v>
      </c>
      <c r="AF4336" s="5">
        <v>19</v>
      </c>
      <c r="AG4336" s="6">
        <v>5.7926829268292686</v>
      </c>
      <c r="AH4336" s="6">
        <v>88.648648648648646</v>
      </c>
      <c r="AI4336" s="3"/>
      <c r="AJ4336" s="3"/>
    </row>
    <row r="4337" spans="1:36" hidden="1" x14ac:dyDescent="0.2">
      <c r="A4337" s="1" t="str">
        <f t="shared" si="67"/>
        <v>Oadby and WigstonBlack African</v>
      </c>
      <c r="B4337" s="3" t="s">
        <v>379</v>
      </c>
      <c r="C4337" s="3" t="s">
        <v>380</v>
      </c>
      <c r="D4337" s="3" t="s">
        <v>715</v>
      </c>
      <c r="E4337" s="5">
        <v>302</v>
      </c>
      <c r="F4337" s="5">
        <v>0</v>
      </c>
      <c r="G4337" s="5">
        <v>0</v>
      </c>
      <c r="H4337" s="5">
        <v>0</v>
      </c>
      <c r="I4337" s="5">
        <v>0</v>
      </c>
      <c r="J4337" s="5">
        <v>4</v>
      </c>
      <c r="K4337" s="5">
        <v>0</v>
      </c>
      <c r="L4337" s="5">
        <v>0</v>
      </c>
      <c r="M4337" s="5">
        <v>0</v>
      </c>
      <c r="N4337" s="5">
        <v>0</v>
      </c>
      <c r="O4337" s="6">
        <v>0</v>
      </c>
      <c r="P4337" s="6">
        <v>0</v>
      </c>
      <c r="Q4337" s="6">
        <v>0</v>
      </c>
      <c r="R4337" s="6">
        <v>0</v>
      </c>
      <c r="S4337" s="6">
        <v>1.3245033112582782</v>
      </c>
      <c r="T4337" s="6">
        <v>0</v>
      </c>
      <c r="U4337" s="6">
        <v>0</v>
      </c>
      <c r="V4337" s="6">
        <v>0</v>
      </c>
      <c r="W4337" s="6">
        <v>0</v>
      </c>
      <c r="X4337" s="5">
        <v>93</v>
      </c>
      <c r="Y4337" s="5">
        <v>84</v>
      </c>
      <c r="Z4337" s="5">
        <v>6</v>
      </c>
      <c r="AA4337" s="5">
        <v>0</v>
      </c>
      <c r="AB4337" s="5">
        <v>0</v>
      </c>
      <c r="AC4337" s="5">
        <v>0</v>
      </c>
      <c r="AD4337" s="5">
        <v>93</v>
      </c>
      <c r="AE4337" s="5">
        <v>84</v>
      </c>
      <c r="AF4337" s="5">
        <v>6</v>
      </c>
      <c r="AG4337" s="6">
        <v>7.1428571428571432</v>
      </c>
      <c r="AH4337" s="6">
        <v>90.322580645161295</v>
      </c>
      <c r="AI4337" s="3"/>
      <c r="AJ4337" s="3"/>
    </row>
    <row r="4338" spans="1:36" hidden="1" x14ac:dyDescent="0.2">
      <c r="A4338" s="1" t="str">
        <f t="shared" si="67"/>
        <v>Oadby and WigstonBlack Caribbean</v>
      </c>
      <c r="B4338" s="3" t="s">
        <v>379</v>
      </c>
      <c r="C4338" s="3" t="s">
        <v>380</v>
      </c>
      <c r="D4338" s="3" t="s">
        <v>716</v>
      </c>
      <c r="E4338" s="5">
        <v>305</v>
      </c>
      <c r="F4338" s="5">
        <v>0</v>
      </c>
      <c r="G4338" s="5">
        <v>0</v>
      </c>
      <c r="H4338" s="5">
        <v>0</v>
      </c>
      <c r="I4338" s="5">
        <v>0</v>
      </c>
      <c r="J4338" s="5">
        <v>8</v>
      </c>
      <c r="K4338" s="5">
        <v>0</v>
      </c>
      <c r="L4338" s="5">
        <v>0</v>
      </c>
      <c r="M4338" s="5">
        <v>0</v>
      </c>
      <c r="N4338" s="5">
        <v>0</v>
      </c>
      <c r="O4338" s="6">
        <v>0</v>
      </c>
      <c r="P4338" s="6">
        <v>0</v>
      </c>
      <c r="Q4338" s="6">
        <v>0</v>
      </c>
      <c r="R4338" s="6">
        <v>0</v>
      </c>
      <c r="S4338" s="6">
        <v>2.622950819672131</v>
      </c>
      <c r="T4338" s="6">
        <v>0</v>
      </c>
      <c r="U4338" s="6">
        <v>0</v>
      </c>
      <c r="V4338" s="6">
        <v>0</v>
      </c>
      <c r="W4338" s="6">
        <v>0</v>
      </c>
      <c r="X4338" s="5">
        <v>101</v>
      </c>
      <c r="Y4338" s="5">
        <v>95</v>
      </c>
      <c r="Z4338" s="5">
        <v>7</v>
      </c>
      <c r="AA4338" s="5">
        <v>0</v>
      </c>
      <c r="AB4338" s="5">
        <v>0</v>
      </c>
      <c r="AC4338" s="5">
        <v>0</v>
      </c>
      <c r="AD4338" s="5">
        <v>101</v>
      </c>
      <c r="AE4338" s="5">
        <v>95</v>
      </c>
      <c r="AF4338" s="5">
        <v>7</v>
      </c>
      <c r="AG4338" s="6">
        <v>7.3684210526315788</v>
      </c>
      <c r="AH4338" s="6">
        <v>94.059405940594061</v>
      </c>
      <c r="AI4338" s="3"/>
      <c r="AJ4338" s="3"/>
    </row>
    <row r="4339" spans="1:36" hidden="1" x14ac:dyDescent="0.2">
      <c r="A4339" s="1" t="str">
        <f t="shared" si="67"/>
        <v>Oadby and WigstonBlack Other</v>
      </c>
      <c r="B4339" s="3" t="s">
        <v>379</v>
      </c>
      <c r="C4339" s="3" t="s">
        <v>380</v>
      </c>
      <c r="D4339" s="3" t="s">
        <v>717</v>
      </c>
      <c r="E4339" s="5">
        <v>64</v>
      </c>
      <c r="F4339" s="5">
        <v>0</v>
      </c>
      <c r="G4339" s="5">
        <v>0</v>
      </c>
      <c r="H4339" s="5">
        <v>0</v>
      </c>
      <c r="I4339" s="5">
        <v>0</v>
      </c>
      <c r="J4339" s="5">
        <v>3</v>
      </c>
      <c r="K4339" s="5">
        <v>0</v>
      </c>
      <c r="L4339" s="5">
        <v>0</v>
      </c>
      <c r="M4339" s="5">
        <v>0</v>
      </c>
      <c r="N4339" s="5">
        <v>0</v>
      </c>
      <c r="O4339" s="6">
        <v>0</v>
      </c>
      <c r="P4339" s="6">
        <v>0</v>
      </c>
      <c r="Q4339" s="6">
        <v>0</v>
      </c>
      <c r="R4339" s="6">
        <v>0</v>
      </c>
      <c r="S4339" s="6">
        <v>4.6875</v>
      </c>
      <c r="T4339" s="6">
        <v>0</v>
      </c>
      <c r="U4339" s="6">
        <v>0</v>
      </c>
      <c r="V4339" s="6">
        <v>0</v>
      </c>
      <c r="W4339" s="6">
        <v>0</v>
      </c>
      <c r="X4339" s="5">
        <v>32</v>
      </c>
      <c r="Y4339" s="5">
        <v>27</v>
      </c>
      <c r="Z4339" s="5">
        <v>3</v>
      </c>
      <c r="AA4339" s="5">
        <v>0</v>
      </c>
      <c r="AB4339" s="5">
        <v>0</v>
      </c>
      <c r="AC4339" s="5">
        <v>0</v>
      </c>
      <c r="AD4339" s="5">
        <v>32</v>
      </c>
      <c r="AE4339" s="5">
        <v>27</v>
      </c>
      <c r="AF4339" s="5">
        <v>3</v>
      </c>
      <c r="AG4339" s="6">
        <v>11.111111111111111</v>
      </c>
      <c r="AH4339" s="6">
        <v>84.375</v>
      </c>
      <c r="AI4339" s="3"/>
      <c r="AJ4339" s="3"/>
    </row>
    <row r="4340" spans="1:36" hidden="1" x14ac:dyDescent="0.2">
      <c r="A4340" s="1" t="str">
        <f t="shared" si="67"/>
        <v>Oadby and WigstonArab</v>
      </c>
      <c r="B4340" s="3" t="s">
        <v>379</v>
      </c>
      <c r="C4340" s="3" t="s">
        <v>380</v>
      </c>
      <c r="D4340" s="3" t="s">
        <v>699</v>
      </c>
      <c r="E4340" s="5">
        <v>191</v>
      </c>
      <c r="F4340" s="5">
        <v>0</v>
      </c>
      <c r="G4340" s="5">
        <v>0</v>
      </c>
      <c r="H4340" s="5">
        <v>0</v>
      </c>
      <c r="I4340" s="5">
        <v>0</v>
      </c>
      <c r="J4340" s="5">
        <v>2</v>
      </c>
      <c r="K4340" s="5">
        <v>0</v>
      </c>
      <c r="L4340" s="5">
        <v>0</v>
      </c>
      <c r="M4340" s="5">
        <v>0</v>
      </c>
      <c r="N4340" s="5">
        <v>0</v>
      </c>
      <c r="O4340" s="6">
        <v>0</v>
      </c>
      <c r="P4340" s="6">
        <v>0</v>
      </c>
      <c r="Q4340" s="6">
        <v>0</v>
      </c>
      <c r="R4340" s="6">
        <v>0</v>
      </c>
      <c r="S4340" s="6">
        <v>1.0471204188481675</v>
      </c>
      <c r="T4340" s="6">
        <v>0</v>
      </c>
      <c r="U4340" s="6">
        <v>0</v>
      </c>
      <c r="V4340" s="6">
        <v>0</v>
      </c>
      <c r="W4340" s="6">
        <v>0</v>
      </c>
      <c r="X4340" s="5">
        <v>54</v>
      </c>
      <c r="Y4340" s="5">
        <v>38</v>
      </c>
      <c r="Z4340" s="5">
        <v>4</v>
      </c>
      <c r="AA4340" s="5">
        <v>0</v>
      </c>
      <c r="AB4340" s="5">
        <v>0</v>
      </c>
      <c r="AC4340" s="5">
        <v>0</v>
      </c>
      <c r="AD4340" s="5">
        <v>54</v>
      </c>
      <c r="AE4340" s="5">
        <v>38</v>
      </c>
      <c r="AF4340" s="5">
        <v>4</v>
      </c>
      <c r="AG4340" s="6">
        <v>10.526315789473685</v>
      </c>
      <c r="AH4340" s="6">
        <v>70.370370370370367</v>
      </c>
      <c r="AI4340" s="3"/>
      <c r="AJ4340" s="3"/>
    </row>
    <row r="4341" spans="1:36" hidden="1" x14ac:dyDescent="0.2">
      <c r="A4341" s="1" t="str">
        <f t="shared" si="67"/>
        <v>Oadby and WigstonOther</v>
      </c>
      <c r="B4341" s="3" t="s">
        <v>379</v>
      </c>
      <c r="C4341" s="3" t="s">
        <v>380</v>
      </c>
      <c r="D4341" s="3" t="s">
        <v>718</v>
      </c>
      <c r="E4341" s="5">
        <v>601</v>
      </c>
      <c r="F4341" s="5">
        <v>0</v>
      </c>
      <c r="G4341" s="5">
        <v>0</v>
      </c>
      <c r="H4341" s="5">
        <v>0</v>
      </c>
      <c r="I4341" s="5">
        <v>0</v>
      </c>
      <c r="J4341" s="5">
        <v>4</v>
      </c>
      <c r="K4341" s="5">
        <v>0</v>
      </c>
      <c r="L4341" s="5">
        <v>0</v>
      </c>
      <c r="M4341" s="5">
        <v>0</v>
      </c>
      <c r="N4341" s="5">
        <v>0</v>
      </c>
      <c r="O4341" s="6">
        <v>0</v>
      </c>
      <c r="P4341" s="6">
        <v>0</v>
      </c>
      <c r="Q4341" s="6">
        <v>0</v>
      </c>
      <c r="R4341" s="6">
        <v>0</v>
      </c>
      <c r="S4341" s="6">
        <v>0.66555740432612309</v>
      </c>
      <c r="T4341" s="6">
        <v>0</v>
      </c>
      <c r="U4341" s="6">
        <v>0</v>
      </c>
      <c r="V4341" s="6">
        <v>0</v>
      </c>
      <c r="W4341" s="6">
        <v>0</v>
      </c>
      <c r="X4341" s="5">
        <v>242</v>
      </c>
      <c r="Y4341" s="5">
        <v>219</v>
      </c>
      <c r="Z4341" s="5">
        <v>14</v>
      </c>
      <c r="AA4341" s="5">
        <v>0</v>
      </c>
      <c r="AB4341" s="5">
        <v>0</v>
      </c>
      <c r="AC4341" s="5">
        <v>0</v>
      </c>
      <c r="AD4341" s="5">
        <v>242</v>
      </c>
      <c r="AE4341" s="5">
        <v>219</v>
      </c>
      <c r="AF4341" s="5">
        <v>14</v>
      </c>
      <c r="AG4341" s="6">
        <v>6.3926940639269407</v>
      </c>
      <c r="AH4341" s="6">
        <v>90.495867768595048</v>
      </c>
      <c r="AI4341" s="3"/>
      <c r="AJ4341" s="3"/>
    </row>
    <row r="4342" spans="1:36" x14ac:dyDescent="0.2">
      <c r="A4342" s="1" t="str">
        <f t="shared" si="67"/>
        <v>OldhamAll people</v>
      </c>
      <c r="B4342" s="3" t="s">
        <v>565</v>
      </c>
      <c r="C4342" s="3" t="s">
        <v>566</v>
      </c>
      <c r="D4342" s="3" t="s">
        <v>700</v>
      </c>
      <c r="E4342" s="5">
        <v>224897</v>
      </c>
      <c r="F4342" s="5">
        <v>51543</v>
      </c>
      <c r="G4342" s="5">
        <v>67007</v>
      </c>
      <c r="H4342" s="5">
        <v>56308</v>
      </c>
      <c r="I4342" s="5">
        <v>51558</v>
      </c>
      <c r="J4342" s="5">
        <v>54937</v>
      </c>
      <c r="K4342" s="5">
        <v>0</v>
      </c>
      <c r="L4342" s="5">
        <v>57532</v>
      </c>
      <c r="M4342" s="5">
        <v>20757</v>
      </c>
      <c r="N4342" s="5">
        <v>10215</v>
      </c>
      <c r="O4342" s="6">
        <v>22.918491576143747</v>
      </c>
      <c r="P4342" s="6">
        <v>29.794528161780725</v>
      </c>
      <c r="Q4342" s="6">
        <v>25.037239269532275</v>
      </c>
      <c r="R4342" s="6">
        <v>22.925161296059976</v>
      </c>
      <c r="S4342" s="6">
        <v>24.427626869189005</v>
      </c>
      <c r="T4342" s="6">
        <v>0</v>
      </c>
      <c r="U4342" s="6">
        <v>25.581488414696505</v>
      </c>
      <c r="V4342" s="6">
        <v>9.2295584200767458</v>
      </c>
      <c r="W4342" s="6">
        <v>4.5420792629514848</v>
      </c>
      <c r="X4342" s="5">
        <v>74196</v>
      </c>
      <c r="Y4342" s="5">
        <v>60985</v>
      </c>
      <c r="Z4342" s="5">
        <v>4533</v>
      </c>
      <c r="AA4342" s="5">
        <v>24625</v>
      </c>
      <c r="AB4342" s="5">
        <v>17156</v>
      </c>
      <c r="AC4342" s="5">
        <v>2177</v>
      </c>
      <c r="AD4342" s="5">
        <v>49571</v>
      </c>
      <c r="AE4342" s="5">
        <v>43829</v>
      </c>
      <c r="AF4342" s="5">
        <v>2356</v>
      </c>
      <c r="AG4342" s="6">
        <v>5.3754363549248216</v>
      </c>
      <c r="AH4342" s="6">
        <v>88.416614552863564</v>
      </c>
      <c r="AI4342" s="6">
        <v>12.689438097458615</v>
      </c>
      <c r="AJ4342" s="6">
        <v>69.669035532994926</v>
      </c>
    </row>
    <row r="4343" spans="1:36" hidden="1" x14ac:dyDescent="0.2">
      <c r="A4343" s="1" t="str">
        <f t="shared" si="67"/>
        <v>OldhamWhite British</v>
      </c>
      <c r="B4343" s="3" t="s">
        <v>565</v>
      </c>
      <c r="C4343" s="3" t="s">
        <v>566</v>
      </c>
      <c r="D4343" s="3" t="s">
        <v>701</v>
      </c>
      <c r="E4343" s="5">
        <v>169955</v>
      </c>
      <c r="F4343" s="5">
        <v>23929</v>
      </c>
      <c r="G4343" s="5">
        <v>29649</v>
      </c>
      <c r="H4343" s="5">
        <v>35459</v>
      </c>
      <c r="I4343" s="5">
        <v>34429</v>
      </c>
      <c r="J4343" s="5">
        <v>24805</v>
      </c>
      <c r="K4343" s="5">
        <v>0</v>
      </c>
      <c r="L4343" s="5">
        <v>41867</v>
      </c>
      <c r="M4343" s="5">
        <v>6142</v>
      </c>
      <c r="N4343" s="5">
        <v>5496</v>
      </c>
      <c r="O4343" s="6">
        <v>14.079609308346328</v>
      </c>
      <c r="P4343" s="6">
        <v>17.445206083963402</v>
      </c>
      <c r="Q4343" s="6">
        <v>20.863758053602425</v>
      </c>
      <c r="R4343" s="6">
        <v>20.257715277573475</v>
      </c>
      <c r="S4343" s="6">
        <v>14.595039863493277</v>
      </c>
      <c r="T4343" s="6">
        <v>0</v>
      </c>
      <c r="U4343" s="6">
        <v>24.634167867965051</v>
      </c>
      <c r="V4343" s="6">
        <v>3.6138977964755377</v>
      </c>
      <c r="W4343" s="6">
        <v>3.2337971816068958</v>
      </c>
      <c r="X4343" s="5">
        <v>54880</v>
      </c>
      <c r="Y4343" s="5">
        <v>48032</v>
      </c>
      <c r="Z4343" s="5">
        <v>2932</v>
      </c>
      <c r="AA4343" s="5">
        <v>10751</v>
      </c>
      <c r="AB4343" s="5">
        <v>8326</v>
      </c>
      <c r="AC4343" s="5">
        <v>1005</v>
      </c>
      <c r="AD4343" s="5">
        <v>44129</v>
      </c>
      <c r="AE4343" s="5">
        <v>39706</v>
      </c>
      <c r="AF4343" s="5">
        <v>1927</v>
      </c>
      <c r="AG4343" s="6">
        <v>4.8531708054198361</v>
      </c>
      <c r="AH4343" s="6">
        <v>89.977112556368823</v>
      </c>
      <c r="AI4343" s="6">
        <v>12.070622147489791</v>
      </c>
      <c r="AJ4343" s="6">
        <v>77.443958701516138</v>
      </c>
    </row>
    <row r="4344" spans="1:36" hidden="1" x14ac:dyDescent="0.2">
      <c r="A4344" s="1" t="str">
        <f t="shared" si="67"/>
        <v>OldhamMinorities - all other than White British</v>
      </c>
      <c r="B4344" s="3" t="s">
        <v>565</v>
      </c>
      <c r="C4344" s="3" t="s">
        <v>566</v>
      </c>
      <c r="D4344" s="3" t="s">
        <v>702</v>
      </c>
      <c r="E4344" s="5">
        <v>54942</v>
      </c>
      <c r="F4344" s="5">
        <v>27614</v>
      </c>
      <c r="G4344" s="5">
        <v>37358</v>
      </c>
      <c r="H4344" s="5">
        <v>20849</v>
      </c>
      <c r="I4344" s="5">
        <v>17129</v>
      </c>
      <c r="J4344" s="5">
        <v>30132</v>
      </c>
      <c r="K4344" s="5">
        <v>0</v>
      </c>
      <c r="L4344" s="5">
        <v>15665</v>
      </c>
      <c r="M4344" s="5">
        <v>14615</v>
      </c>
      <c r="N4344" s="5">
        <v>4719</v>
      </c>
      <c r="O4344" s="6">
        <v>50.260274471260601</v>
      </c>
      <c r="P4344" s="6">
        <v>67.99534054093408</v>
      </c>
      <c r="Q4344" s="6">
        <v>37.947289869316734</v>
      </c>
      <c r="R4344" s="6">
        <v>31.176513414145827</v>
      </c>
      <c r="S4344" s="6">
        <v>54.84328928688435</v>
      </c>
      <c r="T4344" s="6">
        <v>0</v>
      </c>
      <c r="U4344" s="6">
        <v>28.511885260820502</v>
      </c>
      <c r="V4344" s="6">
        <v>26.600779003312585</v>
      </c>
      <c r="W4344" s="6">
        <v>8.5890575515998684</v>
      </c>
      <c r="X4344" s="5">
        <v>19316</v>
      </c>
      <c r="Y4344" s="5">
        <v>12953</v>
      </c>
      <c r="Z4344" s="5">
        <v>1601</v>
      </c>
      <c r="AA4344" s="5">
        <v>13874</v>
      </c>
      <c r="AB4344" s="5">
        <v>8830</v>
      </c>
      <c r="AC4344" s="5">
        <v>1172</v>
      </c>
      <c r="AD4344" s="5">
        <v>5442</v>
      </c>
      <c r="AE4344" s="5">
        <v>4123</v>
      </c>
      <c r="AF4344" s="5">
        <v>429</v>
      </c>
      <c r="AG4344" s="6">
        <v>10.405044870240117</v>
      </c>
      <c r="AH4344" s="6">
        <v>75.762587284086734</v>
      </c>
      <c r="AI4344" s="6">
        <v>13.272933182332956</v>
      </c>
      <c r="AJ4344" s="6">
        <v>63.644226610926914</v>
      </c>
    </row>
    <row r="4345" spans="1:36" hidden="1" x14ac:dyDescent="0.2">
      <c r="A4345" s="1" t="str">
        <f t="shared" si="67"/>
        <v>OldhamWhite Irish</v>
      </c>
      <c r="B4345" s="3" t="s">
        <v>565</v>
      </c>
      <c r="C4345" s="3" t="s">
        <v>566</v>
      </c>
      <c r="D4345" s="3" t="s">
        <v>703</v>
      </c>
      <c r="E4345" s="5">
        <v>1484</v>
      </c>
      <c r="F4345" s="5">
        <v>302</v>
      </c>
      <c r="G4345" s="5">
        <v>367</v>
      </c>
      <c r="H4345" s="5">
        <v>398</v>
      </c>
      <c r="I4345" s="5">
        <v>389</v>
      </c>
      <c r="J4345" s="5">
        <v>303</v>
      </c>
      <c r="K4345" s="5">
        <v>0</v>
      </c>
      <c r="L4345" s="5">
        <v>445</v>
      </c>
      <c r="M4345" s="5">
        <v>91</v>
      </c>
      <c r="N4345" s="5">
        <v>84</v>
      </c>
      <c r="O4345" s="6">
        <v>20.350404312668463</v>
      </c>
      <c r="P4345" s="6">
        <v>24.730458221024257</v>
      </c>
      <c r="Q4345" s="6">
        <v>26.819407008086252</v>
      </c>
      <c r="R4345" s="6">
        <v>26.212938005390836</v>
      </c>
      <c r="S4345" s="6">
        <v>20.4177897574124</v>
      </c>
      <c r="T4345" s="6">
        <v>0</v>
      </c>
      <c r="U4345" s="6">
        <v>29.986522911051214</v>
      </c>
      <c r="V4345" s="6">
        <v>6.132075471698113</v>
      </c>
      <c r="W4345" s="6">
        <v>5.6603773584905657</v>
      </c>
      <c r="X4345" s="5">
        <v>359</v>
      </c>
      <c r="Y4345" s="5">
        <v>312</v>
      </c>
      <c r="Z4345" s="5">
        <v>30</v>
      </c>
      <c r="AA4345" s="5">
        <v>94</v>
      </c>
      <c r="AB4345" s="5">
        <v>72</v>
      </c>
      <c r="AC4345" s="5">
        <v>14</v>
      </c>
      <c r="AD4345" s="5">
        <v>265</v>
      </c>
      <c r="AE4345" s="5">
        <v>240</v>
      </c>
      <c r="AF4345" s="5">
        <v>16</v>
      </c>
      <c r="AG4345" s="6">
        <v>6.666666666666667</v>
      </c>
      <c r="AH4345" s="6">
        <v>90.566037735849051</v>
      </c>
      <c r="AI4345" s="6">
        <v>19.444444444444443</v>
      </c>
      <c r="AJ4345" s="6">
        <v>76.59574468085107</v>
      </c>
    </row>
    <row r="4346" spans="1:36" hidden="1" x14ac:dyDescent="0.2">
      <c r="A4346" s="1" t="str">
        <f t="shared" si="67"/>
        <v>OldhamWhite Gyspy or Irish Traveller</v>
      </c>
      <c r="B4346" s="3" t="s">
        <v>565</v>
      </c>
      <c r="C4346" s="3" t="s">
        <v>566</v>
      </c>
      <c r="D4346" s="3" t="s">
        <v>704</v>
      </c>
      <c r="E4346" s="5">
        <v>62</v>
      </c>
      <c r="F4346" s="5">
        <v>20</v>
      </c>
      <c r="G4346" s="5">
        <v>31</v>
      </c>
      <c r="H4346" s="5">
        <v>30</v>
      </c>
      <c r="I4346" s="5">
        <v>14</v>
      </c>
      <c r="J4346" s="5">
        <v>31</v>
      </c>
      <c r="K4346" s="5">
        <v>0</v>
      </c>
      <c r="L4346" s="5">
        <v>11</v>
      </c>
      <c r="M4346" s="5">
        <v>14</v>
      </c>
      <c r="N4346" s="5">
        <v>4</v>
      </c>
      <c r="O4346" s="6">
        <v>32.258064516129032</v>
      </c>
      <c r="P4346" s="6">
        <v>50</v>
      </c>
      <c r="Q4346" s="6">
        <v>48.387096774193552</v>
      </c>
      <c r="R4346" s="6">
        <v>22.580645161290324</v>
      </c>
      <c r="S4346" s="6">
        <v>50</v>
      </c>
      <c r="T4346" s="6">
        <v>0</v>
      </c>
      <c r="U4346" s="6">
        <v>17.741935483870968</v>
      </c>
      <c r="V4346" s="6">
        <v>22.580645161290324</v>
      </c>
      <c r="W4346" s="6">
        <v>6.4516129032258061</v>
      </c>
      <c r="X4346" s="5">
        <v>28</v>
      </c>
      <c r="Y4346" s="5">
        <v>17</v>
      </c>
      <c r="Z4346" s="5">
        <v>2</v>
      </c>
      <c r="AA4346" s="5">
        <v>17</v>
      </c>
      <c r="AB4346" s="5">
        <v>10</v>
      </c>
      <c r="AC4346" s="5">
        <v>1</v>
      </c>
      <c r="AD4346" s="5">
        <v>11</v>
      </c>
      <c r="AE4346" s="5">
        <v>7</v>
      </c>
      <c r="AF4346" s="5">
        <v>1</v>
      </c>
      <c r="AG4346" s="3">
        <v>14.285714285714286</v>
      </c>
      <c r="AH4346" s="6">
        <v>63.636363636363633</v>
      </c>
      <c r="AI4346" s="3">
        <v>10</v>
      </c>
      <c r="AJ4346" s="3">
        <v>58.823529411764703</v>
      </c>
    </row>
    <row r="4347" spans="1:36" hidden="1" x14ac:dyDescent="0.2">
      <c r="A4347" s="1" t="str">
        <f t="shared" si="67"/>
        <v>OldhamWhite Other</v>
      </c>
      <c r="B4347" s="3" t="s">
        <v>565</v>
      </c>
      <c r="C4347" s="3" t="s">
        <v>566</v>
      </c>
      <c r="D4347" s="3" t="s">
        <v>705</v>
      </c>
      <c r="E4347" s="5">
        <v>2825</v>
      </c>
      <c r="F4347" s="5">
        <v>863</v>
      </c>
      <c r="G4347" s="5">
        <v>1099</v>
      </c>
      <c r="H4347" s="5">
        <v>1009</v>
      </c>
      <c r="I4347" s="5">
        <v>942</v>
      </c>
      <c r="J4347" s="5">
        <v>899</v>
      </c>
      <c r="K4347" s="5">
        <v>0</v>
      </c>
      <c r="L4347" s="5">
        <v>716</v>
      </c>
      <c r="M4347" s="5">
        <v>395</v>
      </c>
      <c r="N4347" s="5">
        <v>252</v>
      </c>
      <c r="O4347" s="6">
        <v>30.548672566371682</v>
      </c>
      <c r="P4347" s="6">
        <v>38.902654867256636</v>
      </c>
      <c r="Q4347" s="6">
        <v>35.716814159292035</v>
      </c>
      <c r="R4347" s="6">
        <v>33.345132743362832</v>
      </c>
      <c r="S4347" s="6">
        <v>31.823008849557521</v>
      </c>
      <c r="T4347" s="6">
        <v>0</v>
      </c>
      <c r="U4347" s="6">
        <v>25.345132743362832</v>
      </c>
      <c r="V4347" s="6">
        <v>13.982300884955752</v>
      </c>
      <c r="W4347" s="6">
        <v>8.9203539823008846</v>
      </c>
      <c r="X4347" s="5">
        <v>1281</v>
      </c>
      <c r="Y4347" s="5">
        <v>1130</v>
      </c>
      <c r="Z4347" s="5">
        <v>75</v>
      </c>
      <c r="AA4347" s="5">
        <v>624</v>
      </c>
      <c r="AB4347" s="5">
        <v>539</v>
      </c>
      <c r="AC4347" s="5">
        <v>37</v>
      </c>
      <c r="AD4347" s="5">
        <v>657</v>
      </c>
      <c r="AE4347" s="5">
        <v>591</v>
      </c>
      <c r="AF4347" s="5">
        <v>38</v>
      </c>
      <c r="AG4347" s="6">
        <v>6.4297800338409479</v>
      </c>
      <c r="AH4347" s="6">
        <v>89.954337899543376</v>
      </c>
      <c r="AI4347" s="6">
        <v>6.8645640074211505</v>
      </c>
      <c r="AJ4347" s="6">
        <v>86.378205128205124</v>
      </c>
    </row>
    <row r="4348" spans="1:36" hidden="1" x14ac:dyDescent="0.2">
      <c r="A4348" s="1" t="str">
        <f t="shared" si="67"/>
        <v>OldhamMixed White and Black Caribbean</v>
      </c>
      <c r="B4348" s="3" t="s">
        <v>565</v>
      </c>
      <c r="C4348" s="3" t="s">
        <v>566</v>
      </c>
      <c r="D4348" s="3" t="s">
        <v>706</v>
      </c>
      <c r="E4348" s="5">
        <v>1950</v>
      </c>
      <c r="F4348" s="5">
        <v>532</v>
      </c>
      <c r="G4348" s="5">
        <v>673</v>
      </c>
      <c r="H4348" s="5">
        <v>678</v>
      </c>
      <c r="I4348" s="5">
        <v>683</v>
      </c>
      <c r="J4348" s="5">
        <v>557</v>
      </c>
      <c r="K4348" s="5">
        <v>0</v>
      </c>
      <c r="L4348" s="5">
        <v>543</v>
      </c>
      <c r="M4348" s="5">
        <v>120</v>
      </c>
      <c r="N4348" s="5">
        <v>153</v>
      </c>
      <c r="O4348" s="6">
        <v>27.282051282051281</v>
      </c>
      <c r="P4348" s="6">
        <v>34.512820512820511</v>
      </c>
      <c r="Q4348" s="6">
        <v>34.769230769230766</v>
      </c>
      <c r="R4348" s="6">
        <v>35.025641025641029</v>
      </c>
      <c r="S4348" s="6">
        <v>28.564102564102566</v>
      </c>
      <c r="T4348" s="6">
        <v>0</v>
      </c>
      <c r="U4348" s="6">
        <v>27.846153846153847</v>
      </c>
      <c r="V4348" s="6">
        <v>6.1538461538461542</v>
      </c>
      <c r="W4348" s="6">
        <v>7.8461538461538458</v>
      </c>
      <c r="X4348" s="5">
        <v>508</v>
      </c>
      <c r="Y4348" s="5">
        <v>412</v>
      </c>
      <c r="Z4348" s="5">
        <v>43</v>
      </c>
      <c r="AA4348" s="5">
        <v>194</v>
      </c>
      <c r="AB4348" s="5">
        <v>143</v>
      </c>
      <c r="AC4348" s="5">
        <v>17</v>
      </c>
      <c r="AD4348" s="5">
        <v>314</v>
      </c>
      <c r="AE4348" s="5">
        <v>269</v>
      </c>
      <c r="AF4348" s="5">
        <v>26</v>
      </c>
      <c r="AG4348" s="6">
        <v>9.6654275092936803</v>
      </c>
      <c r="AH4348" s="6">
        <v>85.668789808917197</v>
      </c>
      <c r="AI4348" s="6">
        <v>11.888111888111888</v>
      </c>
      <c r="AJ4348" s="6">
        <v>73.711340206185568</v>
      </c>
    </row>
    <row r="4349" spans="1:36" hidden="1" x14ac:dyDescent="0.2">
      <c r="A4349" s="1" t="str">
        <f t="shared" si="67"/>
        <v>OldhamMixed White and Black African</v>
      </c>
      <c r="B4349" s="3" t="s">
        <v>565</v>
      </c>
      <c r="C4349" s="3" t="s">
        <v>566</v>
      </c>
      <c r="D4349" s="3" t="s">
        <v>707</v>
      </c>
      <c r="E4349" s="5">
        <v>440</v>
      </c>
      <c r="F4349" s="5">
        <v>156</v>
      </c>
      <c r="G4349" s="5">
        <v>189</v>
      </c>
      <c r="H4349" s="5">
        <v>182</v>
      </c>
      <c r="I4349" s="5">
        <v>173</v>
      </c>
      <c r="J4349" s="5">
        <v>176</v>
      </c>
      <c r="K4349" s="5">
        <v>0</v>
      </c>
      <c r="L4349" s="5">
        <v>143</v>
      </c>
      <c r="M4349" s="5">
        <v>53</v>
      </c>
      <c r="N4349" s="5">
        <v>65</v>
      </c>
      <c r="O4349" s="6">
        <v>35.454545454545453</v>
      </c>
      <c r="P4349" s="6">
        <v>42.954545454545453</v>
      </c>
      <c r="Q4349" s="6">
        <v>41.363636363636367</v>
      </c>
      <c r="R4349" s="6">
        <v>39.31818181818182</v>
      </c>
      <c r="S4349" s="6">
        <v>40</v>
      </c>
      <c r="T4349" s="6">
        <v>0</v>
      </c>
      <c r="U4349" s="6">
        <v>32.5</v>
      </c>
      <c r="V4349" s="6">
        <v>12.045454545454545</v>
      </c>
      <c r="W4349" s="6">
        <v>14.772727272727273</v>
      </c>
      <c r="X4349" s="5">
        <v>123</v>
      </c>
      <c r="Y4349" s="5">
        <v>104</v>
      </c>
      <c r="Z4349" s="5">
        <v>22</v>
      </c>
      <c r="AA4349" s="5">
        <v>53</v>
      </c>
      <c r="AB4349" s="5">
        <v>44</v>
      </c>
      <c r="AC4349" s="5">
        <v>15</v>
      </c>
      <c r="AD4349" s="5">
        <v>70</v>
      </c>
      <c r="AE4349" s="5">
        <v>60</v>
      </c>
      <c r="AF4349" s="5">
        <v>7</v>
      </c>
      <c r="AG4349" s="6">
        <v>11.666666666666666</v>
      </c>
      <c r="AH4349" s="6">
        <v>85.714285714285708</v>
      </c>
      <c r="AI4349" s="6">
        <v>34.090909090909093</v>
      </c>
      <c r="AJ4349" s="6">
        <v>83.018867924528308</v>
      </c>
    </row>
    <row r="4350" spans="1:36" hidden="1" x14ac:dyDescent="0.2">
      <c r="A4350" s="1" t="str">
        <f t="shared" si="67"/>
        <v>OldhamMixed White and Asian</v>
      </c>
      <c r="B4350" s="3" t="s">
        <v>565</v>
      </c>
      <c r="C4350" s="3" t="s">
        <v>566</v>
      </c>
      <c r="D4350" s="3" t="s">
        <v>708</v>
      </c>
      <c r="E4350" s="5">
        <v>1131</v>
      </c>
      <c r="F4350" s="5">
        <v>400</v>
      </c>
      <c r="G4350" s="5">
        <v>591</v>
      </c>
      <c r="H4350" s="5">
        <v>427</v>
      </c>
      <c r="I4350" s="5">
        <v>385</v>
      </c>
      <c r="J4350" s="5">
        <v>438</v>
      </c>
      <c r="K4350" s="5">
        <v>0</v>
      </c>
      <c r="L4350" s="5">
        <v>291</v>
      </c>
      <c r="M4350" s="5">
        <v>228</v>
      </c>
      <c r="N4350" s="5">
        <v>98</v>
      </c>
      <c r="O4350" s="6">
        <v>35.366931918656057</v>
      </c>
      <c r="P4350" s="6">
        <v>52.254641909814325</v>
      </c>
      <c r="Q4350" s="6">
        <v>37.754199823165344</v>
      </c>
      <c r="R4350" s="6">
        <v>34.040671971706452</v>
      </c>
      <c r="S4350" s="6">
        <v>38.726790450928384</v>
      </c>
      <c r="T4350" s="6">
        <v>0</v>
      </c>
      <c r="U4350" s="6">
        <v>25.72944297082228</v>
      </c>
      <c r="V4350" s="6">
        <v>20.159151193633953</v>
      </c>
      <c r="W4350" s="6">
        <v>8.6648983200707335</v>
      </c>
      <c r="X4350" s="5">
        <v>251</v>
      </c>
      <c r="Y4350" s="5">
        <v>188</v>
      </c>
      <c r="Z4350" s="5">
        <v>25</v>
      </c>
      <c r="AA4350" s="5">
        <v>111</v>
      </c>
      <c r="AB4350" s="5">
        <v>78</v>
      </c>
      <c r="AC4350" s="5">
        <v>15</v>
      </c>
      <c r="AD4350" s="5">
        <v>140</v>
      </c>
      <c r="AE4350" s="5">
        <v>110</v>
      </c>
      <c r="AF4350" s="5">
        <v>10</v>
      </c>
      <c r="AG4350" s="6">
        <v>9.0909090909090917</v>
      </c>
      <c r="AH4350" s="6">
        <v>78.571428571428569</v>
      </c>
      <c r="AI4350" s="6">
        <v>19.23076923076923</v>
      </c>
      <c r="AJ4350" s="6">
        <v>70.270270270270274</v>
      </c>
    </row>
    <row r="4351" spans="1:36" hidden="1" x14ac:dyDescent="0.2">
      <c r="A4351" s="1" t="str">
        <f t="shared" si="67"/>
        <v>OldhamMixed Other</v>
      </c>
      <c r="B4351" s="3" t="s">
        <v>565</v>
      </c>
      <c r="C4351" s="3" t="s">
        <v>566</v>
      </c>
      <c r="D4351" s="3" t="s">
        <v>709</v>
      </c>
      <c r="E4351" s="5">
        <v>536</v>
      </c>
      <c r="F4351" s="5">
        <v>141</v>
      </c>
      <c r="G4351" s="5">
        <v>177</v>
      </c>
      <c r="H4351" s="5">
        <v>178</v>
      </c>
      <c r="I4351" s="5">
        <v>170</v>
      </c>
      <c r="J4351" s="5">
        <v>143</v>
      </c>
      <c r="K4351" s="5">
        <v>0</v>
      </c>
      <c r="L4351" s="5">
        <v>150</v>
      </c>
      <c r="M4351" s="5">
        <v>35</v>
      </c>
      <c r="N4351" s="5">
        <v>43</v>
      </c>
      <c r="O4351" s="6">
        <v>26.305970149253731</v>
      </c>
      <c r="P4351" s="6">
        <v>33.022388059701491</v>
      </c>
      <c r="Q4351" s="6">
        <v>33.208955223880594</v>
      </c>
      <c r="R4351" s="6">
        <v>31.71641791044776</v>
      </c>
      <c r="S4351" s="6">
        <v>26.67910447761194</v>
      </c>
      <c r="T4351" s="6">
        <v>0</v>
      </c>
      <c r="U4351" s="6">
        <v>27.985074626865671</v>
      </c>
      <c r="V4351" s="6">
        <v>6.5298507462686564</v>
      </c>
      <c r="W4351" s="6">
        <v>8.0223880597014929</v>
      </c>
      <c r="X4351" s="5">
        <v>141</v>
      </c>
      <c r="Y4351" s="5">
        <v>117</v>
      </c>
      <c r="Z4351" s="5">
        <v>13</v>
      </c>
      <c r="AA4351" s="5">
        <v>60</v>
      </c>
      <c r="AB4351" s="5">
        <v>47</v>
      </c>
      <c r="AC4351" s="5">
        <v>4</v>
      </c>
      <c r="AD4351" s="5">
        <v>81</v>
      </c>
      <c r="AE4351" s="5">
        <v>70</v>
      </c>
      <c r="AF4351" s="5">
        <v>9</v>
      </c>
      <c r="AG4351" s="6">
        <v>12.857142857142858</v>
      </c>
      <c r="AH4351" s="6">
        <v>86.419753086419746</v>
      </c>
      <c r="AI4351" s="6">
        <v>8.5106382978723403</v>
      </c>
      <c r="AJ4351" s="6">
        <v>78.333333333333329</v>
      </c>
    </row>
    <row r="4352" spans="1:36" hidden="1" x14ac:dyDescent="0.2">
      <c r="A4352" s="1" t="str">
        <f t="shared" si="67"/>
        <v>OldhamIndian</v>
      </c>
      <c r="B4352" s="3" t="s">
        <v>565</v>
      </c>
      <c r="C4352" s="3" t="s">
        <v>566</v>
      </c>
      <c r="D4352" s="3" t="s">
        <v>710</v>
      </c>
      <c r="E4352" s="5">
        <v>1555</v>
      </c>
      <c r="F4352" s="5">
        <v>483</v>
      </c>
      <c r="G4352" s="5">
        <v>703</v>
      </c>
      <c r="H4352" s="5">
        <v>468</v>
      </c>
      <c r="I4352" s="5">
        <v>454</v>
      </c>
      <c r="J4352" s="5">
        <v>529</v>
      </c>
      <c r="K4352" s="5">
        <v>0</v>
      </c>
      <c r="L4352" s="5">
        <v>402</v>
      </c>
      <c r="M4352" s="5">
        <v>324</v>
      </c>
      <c r="N4352" s="5">
        <v>140</v>
      </c>
      <c r="O4352" s="6">
        <v>31.061093247588424</v>
      </c>
      <c r="P4352" s="6">
        <v>45.20900321543408</v>
      </c>
      <c r="Q4352" s="6">
        <v>30.09646302250804</v>
      </c>
      <c r="R4352" s="6">
        <v>29.19614147909968</v>
      </c>
      <c r="S4352" s="6">
        <v>34.019292604501608</v>
      </c>
      <c r="T4352" s="6">
        <v>0</v>
      </c>
      <c r="U4352" s="6">
        <v>25.85209003215434</v>
      </c>
      <c r="V4352" s="6">
        <v>20.836012861736336</v>
      </c>
      <c r="W4352" s="6">
        <v>9.0032154340836019</v>
      </c>
      <c r="X4352" s="5">
        <v>624</v>
      </c>
      <c r="Y4352" s="5">
        <v>553</v>
      </c>
      <c r="Z4352" s="5">
        <v>34</v>
      </c>
      <c r="AA4352" s="5">
        <v>399</v>
      </c>
      <c r="AB4352" s="5">
        <v>346</v>
      </c>
      <c r="AC4352" s="5">
        <v>24</v>
      </c>
      <c r="AD4352" s="5">
        <v>225</v>
      </c>
      <c r="AE4352" s="5">
        <v>207</v>
      </c>
      <c r="AF4352" s="5">
        <v>10</v>
      </c>
      <c r="AG4352" s="6">
        <v>4.8309178743961354</v>
      </c>
      <c r="AH4352" s="6">
        <v>92</v>
      </c>
      <c r="AI4352" s="6">
        <v>6.9364161849710984</v>
      </c>
      <c r="AJ4352" s="6">
        <v>86.716791979949875</v>
      </c>
    </row>
    <row r="4353" spans="1:36" hidden="1" x14ac:dyDescent="0.2">
      <c r="A4353" s="1" t="str">
        <f t="shared" si="67"/>
        <v>OldhamPakistani</v>
      </c>
      <c r="B4353" s="3" t="s">
        <v>565</v>
      </c>
      <c r="C4353" s="3" t="s">
        <v>566</v>
      </c>
      <c r="D4353" s="3" t="s">
        <v>711</v>
      </c>
      <c r="E4353" s="5">
        <v>22686</v>
      </c>
      <c r="F4353" s="5">
        <v>11880</v>
      </c>
      <c r="G4353" s="5">
        <v>16754</v>
      </c>
      <c r="H4353" s="5">
        <v>8284</v>
      </c>
      <c r="I4353" s="5">
        <v>6145</v>
      </c>
      <c r="J4353" s="5">
        <v>13727</v>
      </c>
      <c r="K4353" s="5">
        <v>0</v>
      </c>
      <c r="L4353" s="5">
        <v>5944</v>
      </c>
      <c r="M4353" s="5">
        <v>8392</v>
      </c>
      <c r="N4353" s="5">
        <v>1769</v>
      </c>
      <c r="O4353" s="6">
        <v>52.367098651150492</v>
      </c>
      <c r="P4353" s="6">
        <v>73.851714713920487</v>
      </c>
      <c r="Q4353" s="6">
        <v>36.515912897822446</v>
      </c>
      <c r="R4353" s="6">
        <v>27.08719033765318</v>
      </c>
      <c r="S4353" s="6">
        <v>60.50868376972582</v>
      </c>
      <c r="T4353" s="6">
        <v>0</v>
      </c>
      <c r="U4353" s="6">
        <v>26.201181345323107</v>
      </c>
      <c r="V4353" s="6">
        <v>36.991977431014725</v>
      </c>
      <c r="W4353" s="6">
        <v>7.7977607334920211</v>
      </c>
      <c r="X4353" s="5">
        <v>8085</v>
      </c>
      <c r="Y4353" s="5">
        <v>5008</v>
      </c>
      <c r="Z4353" s="5">
        <v>600</v>
      </c>
      <c r="AA4353" s="5">
        <v>6624</v>
      </c>
      <c r="AB4353" s="5">
        <v>4043</v>
      </c>
      <c r="AC4353" s="5">
        <v>495</v>
      </c>
      <c r="AD4353" s="5">
        <v>1461</v>
      </c>
      <c r="AE4353" s="5">
        <v>965</v>
      </c>
      <c r="AF4353" s="5">
        <v>105</v>
      </c>
      <c r="AG4353" s="6">
        <v>10.880829015544041</v>
      </c>
      <c r="AH4353" s="6">
        <v>66.050650239561946</v>
      </c>
      <c r="AI4353" s="6">
        <v>12.243383626020282</v>
      </c>
      <c r="AJ4353" s="6">
        <v>61.035628019323674</v>
      </c>
    </row>
    <row r="4354" spans="1:36" hidden="1" x14ac:dyDescent="0.2">
      <c r="A4354" s="1" t="str">
        <f t="shared" ref="A4354:A4417" si="68">C4354&amp;D4354</f>
        <v>OldhamBangladeshi</v>
      </c>
      <c r="B4354" s="3" t="s">
        <v>565</v>
      </c>
      <c r="C4354" s="3" t="s">
        <v>566</v>
      </c>
      <c r="D4354" s="3" t="s">
        <v>712</v>
      </c>
      <c r="E4354" s="5">
        <v>16310</v>
      </c>
      <c r="F4354" s="5">
        <v>10329</v>
      </c>
      <c r="G4354" s="5">
        <v>13458</v>
      </c>
      <c r="H4354" s="5">
        <v>6678</v>
      </c>
      <c r="I4354" s="5">
        <v>5610</v>
      </c>
      <c r="J4354" s="5">
        <v>10526</v>
      </c>
      <c r="K4354" s="5">
        <v>0</v>
      </c>
      <c r="L4354" s="5">
        <v>5200</v>
      </c>
      <c r="M4354" s="5">
        <v>3833</v>
      </c>
      <c r="N4354" s="5">
        <v>1329</v>
      </c>
      <c r="O4354" s="6">
        <v>63.3292458614347</v>
      </c>
      <c r="P4354" s="6">
        <v>82.513795217657872</v>
      </c>
      <c r="Q4354" s="6">
        <v>40.944206008583691</v>
      </c>
      <c r="R4354" s="6">
        <v>34.396076026977312</v>
      </c>
      <c r="S4354" s="6">
        <v>64.537093807480076</v>
      </c>
      <c r="T4354" s="6">
        <v>0</v>
      </c>
      <c r="U4354" s="6">
        <v>31.882280809319436</v>
      </c>
      <c r="V4354" s="6">
        <v>23.500919681177191</v>
      </c>
      <c r="W4354" s="6">
        <v>8.1483752299202941</v>
      </c>
      <c r="X4354" s="5">
        <v>5389</v>
      </c>
      <c r="Y4354" s="5">
        <v>3152</v>
      </c>
      <c r="Z4354" s="5">
        <v>444</v>
      </c>
      <c r="AA4354" s="5">
        <v>4165</v>
      </c>
      <c r="AB4354" s="5">
        <v>2364</v>
      </c>
      <c r="AC4354" s="5">
        <v>340</v>
      </c>
      <c r="AD4354" s="5">
        <v>1224</v>
      </c>
      <c r="AE4354" s="5">
        <v>788</v>
      </c>
      <c r="AF4354" s="5">
        <v>104</v>
      </c>
      <c r="AG4354" s="6">
        <v>13.197969543147208</v>
      </c>
      <c r="AH4354" s="6">
        <v>64.379084967320267</v>
      </c>
      <c r="AI4354" s="6">
        <v>14.382402707275803</v>
      </c>
      <c r="AJ4354" s="6">
        <v>56.758703481392558</v>
      </c>
    </row>
    <row r="4355" spans="1:36" hidden="1" x14ac:dyDescent="0.2">
      <c r="A4355" s="1" t="str">
        <f t="shared" si="68"/>
        <v>OldhamChinese</v>
      </c>
      <c r="B4355" s="3" t="s">
        <v>565</v>
      </c>
      <c r="C4355" s="3" t="s">
        <v>566</v>
      </c>
      <c r="D4355" s="3" t="s">
        <v>713</v>
      </c>
      <c r="E4355" s="5">
        <v>726</v>
      </c>
      <c r="F4355" s="5">
        <v>148</v>
      </c>
      <c r="G4355" s="5">
        <v>229</v>
      </c>
      <c r="H4355" s="5">
        <v>190</v>
      </c>
      <c r="I4355" s="5">
        <v>167</v>
      </c>
      <c r="J4355" s="5">
        <v>182</v>
      </c>
      <c r="K4355" s="5">
        <v>0</v>
      </c>
      <c r="L4355" s="5">
        <v>184</v>
      </c>
      <c r="M4355" s="5">
        <v>86</v>
      </c>
      <c r="N4355" s="5">
        <v>16</v>
      </c>
      <c r="O4355" s="6">
        <v>20.385674931129476</v>
      </c>
      <c r="P4355" s="6">
        <v>31.542699724517906</v>
      </c>
      <c r="Q4355" s="6">
        <v>26.170798898071624</v>
      </c>
      <c r="R4355" s="6">
        <v>23.002754820936641</v>
      </c>
      <c r="S4355" s="6">
        <v>25.068870523415978</v>
      </c>
      <c r="T4355" s="6">
        <v>0</v>
      </c>
      <c r="U4355" s="6">
        <v>25.344352617079888</v>
      </c>
      <c r="V4355" s="6">
        <v>11.845730027548209</v>
      </c>
      <c r="W4355" s="6">
        <v>2.2038567493112948</v>
      </c>
      <c r="X4355" s="5">
        <v>319</v>
      </c>
      <c r="Y4355" s="5">
        <v>268</v>
      </c>
      <c r="Z4355" s="5">
        <v>16</v>
      </c>
      <c r="AA4355" s="5">
        <v>117</v>
      </c>
      <c r="AB4355" s="5">
        <v>92</v>
      </c>
      <c r="AC4355" s="5">
        <v>5</v>
      </c>
      <c r="AD4355" s="5">
        <v>202</v>
      </c>
      <c r="AE4355" s="5">
        <v>176</v>
      </c>
      <c r="AF4355" s="5">
        <v>11</v>
      </c>
      <c r="AG4355" s="6">
        <v>6.25</v>
      </c>
      <c r="AH4355" s="6">
        <v>87.128712871287135</v>
      </c>
      <c r="AI4355" s="6">
        <v>5.4347826086956523</v>
      </c>
      <c r="AJ4355" s="6">
        <v>78.632478632478637</v>
      </c>
    </row>
    <row r="4356" spans="1:36" hidden="1" x14ac:dyDescent="0.2">
      <c r="A4356" s="1" t="str">
        <f t="shared" si="68"/>
        <v>OldhamAsian Other</v>
      </c>
      <c r="B4356" s="3" t="s">
        <v>565</v>
      </c>
      <c r="C4356" s="3" t="s">
        <v>566</v>
      </c>
      <c r="D4356" s="3" t="s">
        <v>714</v>
      </c>
      <c r="E4356" s="5">
        <v>1888</v>
      </c>
      <c r="F4356" s="5">
        <v>907</v>
      </c>
      <c r="G4356" s="5">
        <v>1256</v>
      </c>
      <c r="H4356" s="5">
        <v>695</v>
      </c>
      <c r="I4356" s="5">
        <v>538</v>
      </c>
      <c r="J4356" s="5">
        <v>1001</v>
      </c>
      <c r="K4356" s="5">
        <v>0</v>
      </c>
      <c r="L4356" s="5">
        <v>593</v>
      </c>
      <c r="M4356" s="5">
        <v>513</v>
      </c>
      <c r="N4356" s="5">
        <v>208</v>
      </c>
      <c r="O4356" s="6">
        <v>48.040254237288138</v>
      </c>
      <c r="P4356" s="6">
        <v>66.525423728813564</v>
      </c>
      <c r="Q4356" s="6">
        <v>36.811440677966104</v>
      </c>
      <c r="R4356" s="6">
        <v>28.495762711864408</v>
      </c>
      <c r="S4356" s="6">
        <v>53.019067796610166</v>
      </c>
      <c r="T4356" s="6">
        <v>0</v>
      </c>
      <c r="U4356" s="6">
        <v>31.408898305084747</v>
      </c>
      <c r="V4356" s="6">
        <v>27.171610169491526</v>
      </c>
      <c r="W4356" s="6">
        <v>11.016949152542374</v>
      </c>
      <c r="X4356" s="5">
        <v>772</v>
      </c>
      <c r="Y4356" s="5">
        <v>559</v>
      </c>
      <c r="Z4356" s="5">
        <v>66</v>
      </c>
      <c r="AA4356" s="5">
        <v>586</v>
      </c>
      <c r="AB4356" s="5">
        <v>419</v>
      </c>
      <c r="AC4356" s="5">
        <v>52</v>
      </c>
      <c r="AD4356" s="5">
        <v>186</v>
      </c>
      <c r="AE4356" s="5">
        <v>140</v>
      </c>
      <c r="AF4356" s="5">
        <v>14</v>
      </c>
      <c r="AG4356" s="6">
        <v>10</v>
      </c>
      <c r="AH4356" s="6">
        <v>75.268817204301072</v>
      </c>
      <c r="AI4356" s="6">
        <v>12.410501193317423</v>
      </c>
      <c r="AJ4356" s="6">
        <v>71.501706484641645</v>
      </c>
    </row>
    <row r="4357" spans="1:36" hidden="1" x14ac:dyDescent="0.2">
      <c r="A4357" s="1" t="str">
        <f t="shared" si="68"/>
        <v>OldhamBlack African</v>
      </c>
      <c r="B4357" s="3" t="s">
        <v>565</v>
      </c>
      <c r="C4357" s="3" t="s">
        <v>566</v>
      </c>
      <c r="D4357" s="3" t="s">
        <v>715</v>
      </c>
      <c r="E4357" s="5">
        <v>1640</v>
      </c>
      <c r="F4357" s="5">
        <v>828</v>
      </c>
      <c r="G4357" s="5">
        <v>989</v>
      </c>
      <c r="H4357" s="5">
        <v>920</v>
      </c>
      <c r="I4357" s="5">
        <v>838</v>
      </c>
      <c r="J4357" s="5">
        <v>903</v>
      </c>
      <c r="K4357" s="5">
        <v>0</v>
      </c>
      <c r="L4357" s="5">
        <v>558</v>
      </c>
      <c r="M4357" s="5">
        <v>249</v>
      </c>
      <c r="N4357" s="5">
        <v>333</v>
      </c>
      <c r="O4357" s="6">
        <v>50.487804878048777</v>
      </c>
      <c r="P4357" s="6">
        <v>60.304878048780488</v>
      </c>
      <c r="Q4357" s="6">
        <v>56.097560975609753</v>
      </c>
      <c r="R4357" s="6">
        <v>51.097560975609753</v>
      </c>
      <c r="S4357" s="6">
        <v>55.060975609756099</v>
      </c>
      <c r="T4357" s="6">
        <v>0</v>
      </c>
      <c r="U4357" s="6">
        <v>34.024390243902438</v>
      </c>
      <c r="V4357" s="6">
        <v>15.182926829268293</v>
      </c>
      <c r="W4357" s="6">
        <v>20.304878048780488</v>
      </c>
      <c r="X4357" s="5">
        <v>693</v>
      </c>
      <c r="Y4357" s="5">
        <v>525</v>
      </c>
      <c r="Z4357" s="5">
        <v>127</v>
      </c>
      <c r="AA4357" s="5">
        <v>438</v>
      </c>
      <c r="AB4357" s="5">
        <v>323</v>
      </c>
      <c r="AC4357" s="5">
        <v>75</v>
      </c>
      <c r="AD4357" s="5">
        <v>255</v>
      </c>
      <c r="AE4357" s="5">
        <v>202</v>
      </c>
      <c r="AF4357" s="5">
        <v>52</v>
      </c>
      <c r="AG4357" s="6">
        <v>25.742574257425744</v>
      </c>
      <c r="AH4357" s="6">
        <v>79.215686274509807</v>
      </c>
      <c r="AI4357" s="6">
        <v>23.21981424148607</v>
      </c>
      <c r="AJ4357" s="6">
        <v>73.74429223744292</v>
      </c>
    </row>
    <row r="4358" spans="1:36" hidden="1" x14ac:dyDescent="0.2">
      <c r="A4358" s="1" t="str">
        <f t="shared" si="68"/>
        <v>OldhamBlack Caribbean</v>
      </c>
      <c r="B4358" s="3" t="s">
        <v>565</v>
      </c>
      <c r="C4358" s="3" t="s">
        <v>566</v>
      </c>
      <c r="D4358" s="3" t="s">
        <v>716</v>
      </c>
      <c r="E4358" s="5">
        <v>839</v>
      </c>
      <c r="F4358" s="5">
        <v>276</v>
      </c>
      <c r="G4358" s="5">
        <v>368</v>
      </c>
      <c r="H4358" s="5">
        <v>350</v>
      </c>
      <c r="I4358" s="5">
        <v>291</v>
      </c>
      <c r="J4358" s="5">
        <v>326</v>
      </c>
      <c r="K4358" s="5">
        <v>0</v>
      </c>
      <c r="L4358" s="5">
        <v>212</v>
      </c>
      <c r="M4358" s="5">
        <v>139</v>
      </c>
      <c r="N4358" s="5">
        <v>93</v>
      </c>
      <c r="O4358" s="6">
        <v>32.896305125148984</v>
      </c>
      <c r="P4358" s="6">
        <v>43.861740166865317</v>
      </c>
      <c r="Q4358" s="6">
        <v>41.716328963051254</v>
      </c>
      <c r="R4358" s="6">
        <v>34.68414779499404</v>
      </c>
      <c r="S4358" s="6">
        <v>38.855780691299167</v>
      </c>
      <c r="T4358" s="6">
        <v>0</v>
      </c>
      <c r="U4358" s="6">
        <v>25.268176400476758</v>
      </c>
      <c r="V4358" s="6">
        <v>16.567342073897496</v>
      </c>
      <c r="W4358" s="6">
        <v>11.084624553039333</v>
      </c>
      <c r="X4358" s="5">
        <v>320</v>
      </c>
      <c r="Y4358" s="5">
        <v>284</v>
      </c>
      <c r="Z4358" s="5">
        <v>24</v>
      </c>
      <c r="AA4358" s="5">
        <v>140</v>
      </c>
      <c r="AB4358" s="5">
        <v>124</v>
      </c>
      <c r="AC4358" s="5">
        <v>17</v>
      </c>
      <c r="AD4358" s="5">
        <v>180</v>
      </c>
      <c r="AE4358" s="5">
        <v>160</v>
      </c>
      <c r="AF4358" s="5">
        <v>7</v>
      </c>
      <c r="AG4358" s="6">
        <v>4.375</v>
      </c>
      <c r="AH4358" s="6">
        <v>88.888888888888886</v>
      </c>
      <c r="AI4358" s="6">
        <v>13.709677419354838</v>
      </c>
      <c r="AJ4358" s="6">
        <v>88.571428571428569</v>
      </c>
    </row>
    <row r="4359" spans="1:36" hidden="1" x14ac:dyDescent="0.2">
      <c r="A4359" s="1" t="str">
        <f t="shared" si="68"/>
        <v>OldhamBlack Other</v>
      </c>
      <c r="B4359" s="3" t="s">
        <v>565</v>
      </c>
      <c r="C4359" s="3" t="s">
        <v>566</v>
      </c>
      <c r="D4359" s="3" t="s">
        <v>717</v>
      </c>
      <c r="E4359" s="5">
        <v>318</v>
      </c>
      <c r="F4359" s="5">
        <v>132</v>
      </c>
      <c r="G4359" s="5">
        <v>161</v>
      </c>
      <c r="H4359" s="5">
        <v>144</v>
      </c>
      <c r="I4359" s="5">
        <v>123</v>
      </c>
      <c r="J4359" s="5">
        <v>144</v>
      </c>
      <c r="K4359" s="5">
        <v>0</v>
      </c>
      <c r="L4359" s="5">
        <v>96</v>
      </c>
      <c r="M4359" s="5">
        <v>37</v>
      </c>
      <c r="N4359" s="5">
        <v>48</v>
      </c>
      <c r="O4359" s="6">
        <v>41.509433962264154</v>
      </c>
      <c r="P4359" s="6">
        <v>50.628930817610062</v>
      </c>
      <c r="Q4359" s="6">
        <v>45.283018867924525</v>
      </c>
      <c r="R4359" s="6">
        <v>38.679245283018865</v>
      </c>
      <c r="S4359" s="6">
        <v>45.283018867924525</v>
      </c>
      <c r="T4359" s="6">
        <v>0</v>
      </c>
      <c r="U4359" s="6">
        <v>30.188679245283019</v>
      </c>
      <c r="V4359" s="6">
        <v>11.635220125786164</v>
      </c>
      <c r="W4359" s="6">
        <v>15.09433962264151</v>
      </c>
      <c r="X4359" s="5">
        <v>140</v>
      </c>
      <c r="Y4359" s="5">
        <v>120</v>
      </c>
      <c r="Z4359" s="5">
        <v>31</v>
      </c>
      <c r="AA4359" s="5">
        <v>74</v>
      </c>
      <c r="AB4359" s="5">
        <v>60</v>
      </c>
      <c r="AC4359" s="5">
        <v>23</v>
      </c>
      <c r="AD4359" s="5">
        <v>66</v>
      </c>
      <c r="AE4359" s="5">
        <v>60</v>
      </c>
      <c r="AF4359" s="5">
        <v>8</v>
      </c>
      <c r="AG4359" s="6">
        <v>13.333333333333334</v>
      </c>
      <c r="AH4359" s="6">
        <v>90.909090909090907</v>
      </c>
      <c r="AI4359" s="6">
        <v>38.333333333333336</v>
      </c>
      <c r="AJ4359" s="6">
        <v>81.081081081081081</v>
      </c>
    </row>
    <row r="4360" spans="1:36" hidden="1" x14ac:dyDescent="0.2">
      <c r="A4360" s="1" t="str">
        <f t="shared" si="68"/>
        <v>OldhamArab</v>
      </c>
      <c r="B4360" s="3" t="s">
        <v>565</v>
      </c>
      <c r="C4360" s="3" t="s">
        <v>566</v>
      </c>
      <c r="D4360" s="3" t="s">
        <v>699</v>
      </c>
      <c r="E4360" s="5">
        <v>154</v>
      </c>
      <c r="F4360" s="5">
        <v>43</v>
      </c>
      <c r="G4360" s="5">
        <v>76</v>
      </c>
      <c r="H4360" s="5">
        <v>56</v>
      </c>
      <c r="I4360" s="5">
        <v>50</v>
      </c>
      <c r="J4360" s="5">
        <v>59</v>
      </c>
      <c r="K4360" s="5">
        <v>0</v>
      </c>
      <c r="L4360" s="5">
        <v>42</v>
      </c>
      <c r="M4360" s="5">
        <v>20</v>
      </c>
      <c r="N4360" s="5">
        <v>21</v>
      </c>
      <c r="O4360" s="6">
        <v>27.922077922077921</v>
      </c>
      <c r="P4360" s="6">
        <v>49.350649350649348</v>
      </c>
      <c r="Q4360" s="6">
        <v>36.363636363636367</v>
      </c>
      <c r="R4360" s="6">
        <v>32.467532467532465</v>
      </c>
      <c r="S4360" s="6">
        <v>38.311688311688314</v>
      </c>
      <c r="T4360" s="6">
        <v>0</v>
      </c>
      <c r="U4360" s="6">
        <v>27.272727272727273</v>
      </c>
      <c r="V4360" s="6">
        <v>12.987012987012987</v>
      </c>
      <c r="W4360" s="6">
        <v>13.636363636363637</v>
      </c>
      <c r="X4360" s="5">
        <v>81</v>
      </c>
      <c r="Y4360" s="5">
        <v>60</v>
      </c>
      <c r="Z4360" s="5">
        <v>17</v>
      </c>
      <c r="AA4360" s="5">
        <v>42</v>
      </c>
      <c r="AB4360" s="5">
        <v>31</v>
      </c>
      <c r="AC4360" s="5">
        <v>14</v>
      </c>
      <c r="AD4360" s="5">
        <v>39</v>
      </c>
      <c r="AE4360" s="5">
        <v>29</v>
      </c>
      <c r="AF4360" s="5">
        <v>3</v>
      </c>
      <c r="AG4360" s="6">
        <v>10.344827586206897</v>
      </c>
      <c r="AH4360" s="6">
        <v>74.358974358974365</v>
      </c>
      <c r="AI4360" s="6">
        <v>45.161290322580648</v>
      </c>
      <c r="AJ4360" s="6">
        <v>73.80952380952381</v>
      </c>
    </row>
    <row r="4361" spans="1:36" hidden="1" x14ac:dyDescent="0.2">
      <c r="A4361" s="1" t="str">
        <f t="shared" si="68"/>
        <v>OldhamOther</v>
      </c>
      <c r="B4361" s="3" t="s">
        <v>565</v>
      </c>
      <c r="C4361" s="3" t="s">
        <v>566</v>
      </c>
      <c r="D4361" s="3" t="s">
        <v>718</v>
      </c>
      <c r="E4361" s="5">
        <v>398</v>
      </c>
      <c r="F4361" s="5">
        <v>174</v>
      </c>
      <c r="G4361" s="5">
        <v>237</v>
      </c>
      <c r="H4361" s="5">
        <v>162</v>
      </c>
      <c r="I4361" s="5">
        <v>157</v>
      </c>
      <c r="J4361" s="5">
        <v>188</v>
      </c>
      <c r="K4361" s="5">
        <v>0</v>
      </c>
      <c r="L4361" s="5">
        <v>135</v>
      </c>
      <c r="M4361" s="5">
        <v>86</v>
      </c>
      <c r="N4361" s="5">
        <v>63</v>
      </c>
      <c r="O4361" s="6">
        <v>43.718592964824118</v>
      </c>
      <c r="P4361" s="6">
        <v>59.547738693467338</v>
      </c>
      <c r="Q4361" s="6">
        <v>40.7035175879397</v>
      </c>
      <c r="R4361" s="6">
        <v>39.447236180904525</v>
      </c>
      <c r="S4361" s="6">
        <v>47.236180904522612</v>
      </c>
      <c r="T4361" s="6">
        <v>0</v>
      </c>
      <c r="U4361" s="6">
        <v>33.91959798994975</v>
      </c>
      <c r="V4361" s="6">
        <v>21.608040201005025</v>
      </c>
      <c r="W4361" s="6">
        <v>15.829145728643216</v>
      </c>
      <c r="X4361" s="5">
        <v>202</v>
      </c>
      <c r="Y4361" s="5">
        <v>144</v>
      </c>
      <c r="Z4361" s="5">
        <v>32</v>
      </c>
      <c r="AA4361" s="5">
        <v>136</v>
      </c>
      <c r="AB4361" s="5">
        <v>95</v>
      </c>
      <c r="AC4361" s="5">
        <v>24</v>
      </c>
      <c r="AD4361" s="5">
        <v>66</v>
      </c>
      <c r="AE4361" s="5">
        <v>49</v>
      </c>
      <c r="AF4361" s="5">
        <v>8</v>
      </c>
      <c r="AG4361" s="6">
        <v>16.326530612244898</v>
      </c>
      <c r="AH4361" s="6">
        <v>74.242424242424249</v>
      </c>
      <c r="AI4361" s="6">
        <v>25.263157894736842</v>
      </c>
      <c r="AJ4361" s="6">
        <v>69.852941176470594</v>
      </c>
    </row>
    <row r="4362" spans="1:36" x14ac:dyDescent="0.2">
      <c r="A4362" s="1" t="str">
        <f t="shared" si="68"/>
        <v>OxfordAll people</v>
      </c>
      <c r="B4362" s="3" t="s">
        <v>453</v>
      </c>
      <c r="C4362" s="3" t="s">
        <v>454</v>
      </c>
      <c r="D4362" s="3" t="s">
        <v>700</v>
      </c>
      <c r="E4362" s="5">
        <v>151906</v>
      </c>
      <c r="F4362" s="5">
        <v>1601</v>
      </c>
      <c r="G4362" s="5">
        <v>1601</v>
      </c>
      <c r="H4362" s="5">
        <v>0</v>
      </c>
      <c r="I4362" s="5">
        <v>5446</v>
      </c>
      <c r="J4362" s="5">
        <v>17817</v>
      </c>
      <c r="K4362" s="5">
        <v>53212</v>
      </c>
      <c r="L4362" s="5">
        <v>28787</v>
      </c>
      <c r="M4362" s="5">
        <v>2066</v>
      </c>
      <c r="N4362" s="5">
        <v>0</v>
      </c>
      <c r="O4362" s="6">
        <v>1.0539412531433914</v>
      </c>
      <c r="P4362" s="6">
        <v>1.0539412531433914</v>
      </c>
      <c r="Q4362" s="6">
        <v>0</v>
      </c>
      <c r="R4362" s="6">
        <v>3.5851118454833912</v>
      </c>
      <c r="S4362" s="6">
        <v>11.728963964557028</v>
      </c>
      <c r="T4362" s="6">
        <v>35.029557752820821</v>
      </c>
      <c r="U4362" s="6">
        <v>18.950535199399628</v>
      </c>
      <c r="V4362" s="6">
        <v>1.3600516108646137</v>
      </c>
      <c r="W4362" s="6">
        <v>0</v>
      </c>
      <c r="X4362" s="5">
        <v>49950</v>
      </c>
      <c r="Y4362" s="5">
        <v>44022</v>
      </c>
      <c r="Z4362" s="5">
        <v>2225</v>
      </c>
      <c r="AA4362" s="5">
        <v>0</v>
      </c>
      <c r="AB4362" s="5">
        <v>0</v>
      </c>
      <c r="AC4362" s="5">
        <v>0</v>
      </c>
      <c r="AD4362" s="5">
        <v>49950</v>
      </c>
      <c r="AE4362" s="5">
        <v>44022</v>
      </c>
      <c r="AF4362" s="5">
        <v>2225</v>
      </c>
      <c r="AG4362" s="6">
        <v>5.0542910363000315</v>
      </c>
      <c r="AH4362" s="6">
        <v>88.132132132132128</v>
      </c>
      <c r="AI4362" s="3"/>
      <c r="AJ4362" s="3"/>
    </row>
    <row r="4363" spans="1:36" hidden="1" x14ac:dyDescent="0.2">
      <c r="A4363" s="1" t="str">
        <f t="shared" si="68"/>
        <v>OxfordWhite British</v>
      </c>
      <c r="B4363" s="3" t="s">
        <v>453</v>
      </c>
      <c r="C4363" s="3" t="s">
        <v>454</v>
      </c>
      <c r="D4363" s="3" t="s">
        <v>701</v>
      </c>
      <c r="E4363" s="5">
        <v>96633</v>
      </c>
      <c r="F4363" s="5">
        <v>1101</v>
      </c>
      <c r="G4363" s="5">
        <v>1101</v>
      </c>
      <c r="H4363" s="5">
        <v>0</v>
      </c>
      <c r="I4363" s="5">
        <v>3241</v>
      </c>
      <c r="J4363" s="5">
        <v>11756</v>
      </c>
      <c r="K4363" s="5">
        <v>33827</v>
      </c>
      <c r="L4363" s="5">
        <v>18538</v>
      </c>
      <c r="M4363" s="5">
        <v>1142</v>
      </c>
      <c r="N4363" s="5">
        <v>0</v>
      </c>
      <c r="O4363" s="6">
        <v>1.1393623296389432</v>
      </c>
      <c r="P4363" s="6">
        <v>1.1393623296389432</v>
      </c>
      <c r="Q4363" s="6">
        <v>0</v>
      </c>
      <c r="R4363" s="6">
        <v>3.3539267124067349</v>
      </c>
      <c r="S4363" s="6">
        <v>12.165616300849607</v>
      </c>
      <c r="T4363" s="6">
        <v>35.005639895273873</v>
      </c>
      <c r="U4363" s="6">
        <v>19.183922676518375</v>
      </c>
      <c r="V4363" s="6">
        <v>1.1817908995891673</v>
      </c>
      <c r="W4363" s="6">
        <v>0</v>
      </c>
      <c r="X4363" s="5">
        <v>28935</v>
      </c>
      <c r="Y4363" s="5">
        <v>25635</v>
      </c>
      <c r="Z4363" s="5">
        <v>1204</v>
      </c>
      <c r="AA4363" s="5">
        <v>0</v>
      </c>
      <c r="AB4363" s="5">
        <v>0</v>
      </c>
      <c r="AC4363" s="5">
        <v>0</v>
      </c>
      <c r="AD4363" s="5">
        <v>28935</v>
      </c>
      <c r="AE4363" s="5">
        <v>25635</v>
      </c>
      <c r="AF4363" s="5">
        <v>1204</v>
      </c>
      <c r="AG4363" s="6">
        <v>4.6967037253754631</v>
      </c>
      <c r="AH4363" s="6">
        <v>88.595127008812852</v>
      </c>
      <c r="AI4363" s="3"/>
      <c r="AJ4363" s="3"/>
    </row>
    <row r="4364" spans="1:36" hidden="1" x14ac:dyDescent="0.2">
      <c r="A4364" s="1" t="str">
        <f t="shared" si="68"/>
        <v>OxfordMinorities - all other than White British</v>
      </c>
      <c r="B4364" s="3" t="s">
        <v>453</v>
      </c>
      <c r="C4364" s="3" t="s">
        <v>454</v>
      </c>
      <c r="D4364" s="3" t="s">
        <v>702</v>
      </c>
      <c r="E4364" s="5">
        <v>55273</v>
      </c>
      <c r="F4364" s="5">
        <v>500</v>
      </c>
      <c r="G4364" s="5">
        <v>500</v>
      </c>
      <c r="H4364" s="5">
        <v>0</v>
      </c>
      <c r="I4364" s="5">
        <v>2205</v>
      </c>
      <c r="J4364" s="5">
        <v>6061</v>
      </c>
      <c r="K4364" s="5">
        <v>19385</v>
      </c>
      <c r="L4364" s="5">
        <v>10249</v>
      </c>
      <c r="M4364" s="5">
        <v>924</v>
      </c>
      <c r="N4364" s="5">
        <v>0</v>
      </c>
      <c r="O4364" s="6">
        <v>0.90460079966710694</v>
      </c>
      <c r="P4364" s="6">
        <v>0.90460079966710694</v>
      </c>
      <c r="Q4364" s="6">
        <v>0</v>
      </c>
      <c r="R4364" s="6">
        <v>3.9892895265319415</v>
      </c>
      <c r="S4364" s="6">
        <v>10.965570893564671</v>
      </c>
      <c r="T4364" s="6">
        <v>35.071373003093733</v>
      </c>
      <c r="U4364" s="6">
        <v>18.542507191576359</v>
      </c>
      <c r="V4364" s="6">
        <v>1.6717022777848136</v>
      </c>
      <c r="W4364" s="6">
        <v>0</v>
      </c>
      <c r="X4364" s="5">
        <v>21015</v>
      </c>
      <c r="Y4364" s="5">
        <v>18387</v>
      </c>
      <c r="Z4364" s="5">
        <v>1021</v>
      </c>
      <c r="AA4364" s="5">
        <v>0</v>
      </c>
      <c r="AB4364" s="5">
        <v>0</v>
      </c>
      <c r="AC4364" s="5">
        <v>0</v>
      </c>
      <c r="AD4364" s="5">
        <v>21015</v>
      </c>
      <c r="AE4364" s="5">
        <v>18387</v>
      </c>
      <c r="AF4364" s="5">
        <v>1021</v>
      </c>
      <c r="AG4364" s="6">
        <v>5.5528362429977705</v>
      </c>
      <c r="AH4364" s="6">
        <v>87.494646680942182</v>
      </c>
      <c r="AI4364" s="3"/>
      <c r="AJ4364" s="3"/>
    </row>
    <row r="4365" spans="1:36" hidden="1" x14ac:dyDescent="0.2">
      <c r="A4365" s="1" t="str">
        <f t="shared" si="68"/>
        <v>OxfordWhite Irish</v>
      </c>
      <c r="B4365" s="3" t="s">
        <v>453</v>
      </c>
      <c r="C4365" s="3" t="s">
        <v>454</v>
      </c>
      <c r="D4365" s="3" t="s">
        <v>703</v>
      </c>
      <c r="E4365" s="5">
        <v>2431</v>
      </c>
      <c r="F4365" s="5">
        <v>32</v>
      </c>
      <c r="G4365" s="5">
        <v>32</v>
      </c>
      <c r="H4365" s="5">
        <v>0</v>
      </c>
      <c r="I4365" s="5">
        <v>96</v>
      </c>
      <c r="J4365" s="5">
        <v>257</v>
      </c>
      <c r="K4365" s="5">
        <v>788</v>
      </c>
      <c r="L4365" s="5">
        <v>424</v>
      </c>
      <c r="M4365" s="5">
        <v>29</v>
      </c>
      <c r="N4365" s="5">
        <v>0</v>
      </c>
      <c r="O4365" s="6">
        <v>1.3163307280954339</v>
      </c>
      <c r="P4365" s="6">
        <v>1.3163307280954339</v>
      </c>
      <c r="Q4365" s="6">
        <v>0</v>
      </c>
      <c r="R4365" s="6">
        <v>3.9489921842863018</v>
      </c>
      <c r="S4365" s="6">
        <v>10.571781160016455</v>
      </c>
      <c r="T4365" s="6">
        <v>32.414644179350063</v>
      </c>
      <c r="U4365" s="6">
        <v>17.441382147264502</v>
      </c>
      <c r="V4365" s="6">
        <v>1.1929247223364869</v>
      </c>
      <c r="W4365" s="6">
        <v>0</v>
      </c>
      <c r="X4365" s="5">
        <v>775</v>
      </c>
      <c r="Y4365" s="5">
        <v>720</v>
      </c>
      <c r="Z4365" s="5">
        <v>22</v>
      </c>
      <c r="AA4365" s="5">
        <v>0</v>
      </c>
      <c r="AB4365" s="5">
        <v>0</v>
      </c>
      <c r="AC4365" s="5">
        <v>0</v>
      </c>
      <c r="AD4365" s="5">
        <v>775</v>
      </c>
      <c r="AE4365" s="5">
        <v>720</v>
      </c>
      <c r="AF4365" s="5">
        <v>22</v>
      </c>
      <c r="AG4365" s="6">
        <v>3.0555555555555554</v>
      </c>
      <c r="AH4365" s="6">
        <v>92.903225806451616</v>
      </c>
      <c r="AI4365" s="3"/>
      <c r="AJ4365" s="3"/>
    </row>
    <row r="4366" spans="1:36" hidden="1" x14ac:dyDescent="0.2">
      <c r="A4366" s="1" t="str">
        <f t="shared" si="68"/>
        <v>OxfordWhite Gyspy or Irish Traveller</v>
      </c>
      <c r="B4366" s="3" t="s">
        <v>453</v>
      </c>
      <c r="C4366" s="3" t="s">
        <v>454</v>
      </c>
      <c r="D4366" s="3" t="s">
        <v>704</v>
      </c>
      <c r="E4366" s="5">
        <v>92</v>
      </c>
      <c r="F4366" s="5">
        <v>1</v>
      </c>
      <c r="G4366" s="5">
        <v>1</v>
      </c>
      <c r="H4366" s="5">
        <v>0</v>
      </c>
      <c r="I4366" s="5">
        <v>6</v>
      </c>
      <c r="J4366" s="5">
        <v>9</v>
      </c>
      <c r="K4366" s="5">
        <v>38</v>
      </c>
      <c r="L4366" s="5">
        <v>38</v>
      </c>
      <c r="M4366" s="5">
        <v>1</v>
      </c>
      <c r="N4366" s="5">
        <v>0</v>
      </c>
      <c r="O4366" s="6">
        <v>1.0869565217391304</v>
      </c>
      <c r="P4366" s="6">
        <v>1.0869565217391304</v>
      </c>
      <c r="Q4366" s="6">
        <v>0</v>
      </c>
      <c r="R4366" s="6">
        <v>6.5217391304347823</v>
      </c>
      <c r="S4366" s="6">
        <v>9.7826086956521738</v>
      </c>
      <c r="T4366" s="6">
        <v>41.304347826086953</v>
      </c>
      <c r="U4366" s="6">
        <v>41.304347826086953</v>
      </c>
      <c r="V4366" s="6">
        <v>1.0869565217391304</v>
      </c>
      <c r="W4366" s="6">
        <v>0</v>
      </c>
      <c r="X4366" s="5">
        <v>21</v>
      </c>
      <c r="Y4366" s="5">
        <v>14</v>
      </c>
      <c r="Z4366" s="5">
        <v>3</v>
      </c>
      <c r="AA4366" s="5">
        <v>0</v>
      </c>
      <c r="AB4366" s="5">
        <v>0</v>
      </c>
      <c r="AC4366" s="5">
        <v>0</v>
      </c>
      <c r="AD4366" s="5">
        <v>21</v>
      </c>
      <c r="AE4366" s="5">
        <v>14</v>
      </c>
      <c r="AF4366" s="5">
        <v>3</v>
      </c>
      <c r="AG4366" s="6">
        <v>21.428571428571427</v>
      </c>
      <c r="AH4366" s="6">
        <v>66.666666666666671</v>
      </c>
      <c r="AI4366" s="3"/>
      <c r="AJ4366" s="3"/>
    </row>
    <row r="4367" spans="1:36" hidden="1" x14ac:dyDescent="0.2">
      <c r="A4367" s="1" t="str">
        <f t="shared" si="68"/>
        <v>OxfordWhite Other</v>
      </c>
      <c r="B4367" s="3" t="s">
        <v>453</v>
      </c>
      <c r="C4367" s="3" t="s">
        <v>454</v>
      </c>
      <c r="D4367" s="3" t="s">
        <v>705</v>
      </c>
      <c r="E4367" s="5">
        <v>18801</v>
      </c>
      <c r="F4367" s="5">
        <v>83</v>
      </c>
      <c r="G4367" s="5">
        <v>83</v>
      </c>
      <c r="H4367" s="5">
        <v>0</v>
      </c>
      <c r="I4367" s="5">
        <v>693</v>
      </c>
      <c r="J4367" s="5">
        <v>1079</v>
      </c>
      <c r="K4367" s="5">
        <v>6924</v>
      </c>
      <c r="L4367" s="5">
        <v>3360</v>
      </c>
      <c r="M4367" s="5">
        <v>404</v>
      </c>
      <c r="N4367" s="5">
        <v>0</v>
      </c>
      <c r="O4367" s="6">
        <v>0.44146587947449606</v>
      </c>
      <c r="P4367" s="6">
        <v>0.44146587947449606</v>
      </c>
      <c r="Q4367" s="6">
        <v>0</v>
      </c>
      <c r="R4367" s="6">
        <v>3.6859741503111536</v>
      </c>
      <c r="S4367" s="6">
        <v>5.7390564331684484</v>
      </c>
      <c r="T4367" s="6">
        <v>36.82782830700495</v>
      </c>
      <c r="U4367" s="6">
        <v>17.871389819690442</v>
      </c>
      <c r="V4367" s="6">
        <v>2.148821871177065</v>
      </c>
      <c r="W4367" s="6">
        <v>0</v>
      </c>
      <c r="X4367" s="5">
        <v>8637</v>
      </c>
      <c r="Y4367" s="5">
        <v>8076</v>
      </c>
      <c r="Z4367" s="5">
        <v>263</v>
      </c>
      <c r="AA4367" s="5">
        <v>0</v>
      </c>
      <c r="AB4367" s="5">
        <v>0</v>
      </c>
      <c r="AC4367" s="5">
        <v>0</v>
      </c>
      <c r="AD4367" s="5">
        <v>8637</v>
      </c>
      <c r="AE4367" s="5">
        <v>8076</v>
      </c>
      <c r="AF4367" s="5">
        <v>263</v>
      </c>
      <c r="AG4367" s="6">
        <v>3.2565626547795938</v>
      </c>
      <c r="AH4367" s="6">
        <v>93.504689128169503</v>
      </c>
      <c r="AI4367" s="3"/>
      <c r="AJ4367" s="3"/>
    </row>
    <row r="4368" spans="1:36" hidden="1" x14ac:dyDescent="0.2">
      <c r="A4368" s="1" t="str">
        <f t="shared" si="68"/>
        <v>OxfordMixed White and Black Caribbean</v>
      </c>
      <c r="B4368" s="3" t="s">
        <v>453</v>
      </c>
      <c r="C4368" s="3" t="s">
        <v>454</v>
      </c>
      <c r="D4368" s="3" t="s">
        <v>706</v>
      </c>
      <c r="E4368" s="5">
        <v>1721</v>
      </c>
      <c r="F4368" s="5">
        <v>54</v>
      </c>
      <c r="G4368" s="5">
        <v>54</v>
      </c>
      <c r="H4368" s="5">
        <v>0</v>
      </c>
      <c r="I4368" s="5">
        <v>57</v>
      </c>
      <c r="J4368" s="5">
        <v>550</v>
      </c>
      <c r="K4368" s="5">
        <v>513</v>
      </c>
      <c r="L4368" s="5">
        <v>397</v>
      </c>
      <c r="M4368" s="5">
        <v>7</v>
      </c>
      <c r="N4368" s="5">
        <v>0</v>
      </c>
      <c r="O4368" s="6">
        <v>3.1377106333527021</v>
      </c>
      <c r="P4368" s="6">
        <v>3.1377106333527021</v>
      </c>
      <c r="Q4368" s="6">
        <v>0</v>
      </c>
      <c r="R4368" s="6">
        <v>3.3120278907611853</v>
      </c>
      <c r="S4368" s="6">
        <v>31.958163858221965</v>
      </c>
      <c r="T4368" s="6">
        <v>29.808251016850669</v>
      </c>
      <c r="U4368" s="6">
        <v>23.067983730389308</v>
      </c>
      <c r="V4368" s="6">
        <v>0.40674026728646134</v>
      </c>
      <c r="W4368" s="6">
        <v>0</v>
      </c>
      <c r="X4368" s="5">
        <v>365</v>
      </c>
      <c r="Y4368" s="5">
        <v>291</v>
      </c>
      <c r="Z4368" s="5">
        <v>42</v>
      </c>
      <c r="AA4368" s="5">
        <v>0</v>
      </c>
      <c r="AB4368" s="5">
        <v>0</v>
      </c>
      <c r="AC4368" s="5">
        <v>0</v>
      </c>
      <c r="AD4368" s="5">
        <v>365</v>
      </c>
      <c r="AE4368" s="5">
        <v>291</v>
      </c>
      <c r="AF4368" s="5">
        <v>42</v>
      </c>
      <c r="AG4368" s="6">
        <v>14.43298969072165</v>
      </c>
      <c r="AH4368" s="6">
        <v>79.726027397260268</v>
      </c>
      <c r="AI4368" s="3"/>
      <c r="AJ4368" s="3"/>
    </row>
    <row r="4369" spans="1:36" hidden="1" x14ac:dyDescent="0.2">
      <c r="A4369" s="1" t="str">
        <f t="shared" si="68"/>
        <v>OxfordMixed White and Black African</v>
      </c>
      <c r="B4369" s="3" t="s">
        <v>453</v>
      </c>
      <c r="C4369" s="3" t="s">
        <v>454</v>
      </c>
      <c r="D4369" s="3" t="s">
        <v>707</v>
      </c>
      <c r="E4369" s="5">
        <v>703</v>
      </c>
      <c r="F4369" s="5">
        <v>11</v>
      </c>
      <c r="G4369" s="5">
        <v>11</v>
      </c>
      <c r="H4369" s="5">
        <v>0</v>
      </c>
      <c r="I4369" s="5">
        <v>16</v>
      </c>
      <c r="J4369" s="5">
        <v>118</v>
      </c>
      <c r="K4369" s="5">
        <v>218</v>
      </c>
      <c r="L4369" s="5">
        <v>147</v>
      </c>
      <c r="M4369" s="5">
        <v>6</v>
      </c>
      <c r="N4369" s="5">
        <v>0</v>
      </c>
      <c r="O4369" s="6">
        <v>1.5647226173541964</v>
      </c>
      <c r="P4369" s="6">
        <v>1.5647226173541964</v>
      </c>
      <c r="Q4369" s="6">
        <v>0</v>
      </c>
      <c r="R4369" s="6">
        <v>2.275960170697013</v>
      </c>
      <c r="S4369" s="6">
        <v>16.785206258890469</v>
      </c>
      <c r="T4369" s="6">
        <v>31.0099573257468</v>
      </c>
      <c r="U4369" s="6">
        <v>20.910384068278805</v>
      </c>
      <c r="V4369" s="6">
        <v>0.8534850640113798</v>
      </c>
      <c r="W4369" s="6">
        <v>0</v>
      </c>
      <c r="X4369" s="5">
        <v>131</v>
      </c>
      <c r="Y4369" s="5">
        <v>114</v>
      </c>
      <c r="Z4369" s="5">
        <v>8</v>
      </c>
      <c r="AA4369" s="5">
        <v>0</v>
      </c>
      <c r="AB4369" s="5">
        <v>0</v>
      </c>
      <c r="AC4369" s="5">
        <v>0</v>
      </c>
      <c r="AD4369" s="5">
        <v>131</v>
      </c>
      <c r="AE4369" s="5">
        <v>114</v>
      </c>
      <c r="AF4369" s="5">
        <v>8</v>
      </c>
      <c r="AG4369" s="6">
        <v>7.0175438596491224</v>
      </c>
      <c r="AH4369" s="6">
        <v>87.022900763358777</v>
      </c>
      <c r="AI4369" s="3"/>
      <c r="AJ4369" s="3"/>
    </row>
    <row r="4370" spans="1:36" hidden="1" x14ac:dyDescent="0.2">
      <c r="A4370" s="1" t="str">
        <f t="shared" si="68"/>
        <v>OxfordMixed White and Asian</v>
      </c>
      <c r="B4370" s="3" t="s">
        <v>453</v>
      </c>
      <c r="C4370" s="3" t="s">
        <v>454</v>
      </c>
      <c r="D4370" s="3" t="s">
        <v>708</v>
      </c>
      <c r="E4370" s="5">
        <v>2008</v>
      </c>
      <c r="F4370" s="5">
        <v>5</v>
      </c>
      <c r="G4370" s="5">
        <v>5</v>
      </c>
      <c r="H4370" s="5">
        <v>0</v>
      </c>
      <c r="I4370" s="5">
        <v>109</v>
      </c>
      <c r="J4370" s="5">
        <v>101</v>
      </c>
      <c r="K4370" s="5">
        <v>779</v>
      </c>
      <c r="L4370" s="5">
        <v>429</v>
      </c>
      <c r="M4370" s="5">
        <v>43</v>
      </c>
      <c r="N4370" s="5">
        <v>0</v>
      </c>
      <c r="O4370" s="6">
        <v>0.24900398406374502</v>
      </c>
      <c r="P4370" s="6">
        <v>0.24900398406374502</v>
      </c>
      <c r="Q4370" s="6">
        <v>0</v>
      </c>
      <c r="R4370" s="6">
        <v>5.4282868525896415</v>
      </c>
      <c r="S4370" s="6">
        <v>5.0298804780876498</v>
      </c>
      <c r="T4370" s="6">
        <v>38.794820717131472</v>
      </c>
      <c r="U4370" s="6">
        <v>21.364541832669321</v>
      </c>
      <c r="V4370" s="6">
        <v>2.141434262948207</v>
      </c>
      <c r="W4370" s="6">
        <v>0</v>
      </c>
      <c r="X4370" s="5">
        <v>356</v>
      </c>
      <c r="Y4370" s="5">
        <v>311</v>
      </c>
      <c r="Z4370" s="5">
        <v>22</v>
      </c>
      <c r="AA4370" s="5">
        <v>0</v>
      </c>
      <c r="AB4370" s="5">
        <v>0</v>
      </c>
      <c r="AC4370" s="5">
        <v>0</v>
      </c>
      <c r="AD4370" s="5">
        <v>356</v>
      </c>
      <c r="AE4370" s="5">
        <v>311</v>
      </c>
      <c r="AF4370" s="5">
        <v>22</v>
      </c>
      <c r="AG4370" s="6">
        <v>7.07395498392283</v>
      </c>
      <c r="AH4370" s="6">
        <v>87.359550561797747</v>
      </c>
      <c r="AI4370" s="3"/>
      <c r="AJ4370" s="3"/>
    </row>
    <row r="4371" spans="1:36" hidden="1" x14ac:dyDescent="0.2">
      <c r="A4371" s="1" t="str">
        <f t="shared" si="68"/>
        <v>OxfordMixed Other</v>
      </c>
      <c r="B4371" s="3" t="s">
        <v>453</v>
      </c>
      <c r="C4371" s="3" t="s">
        <v>454</v>
      </c>
      <c r="D4371" s="3" t="s">
        <v>709</v>
      </c>
      <c r="E4371" s="5">
        <v>1603</v>
      </c>
      <c r="F4371" s="5">
        <v>19</v>
      </c>
      <c r="G4371" s="5">
        <v>19</v>
      </c>
      <c r="H4371" s="5">
        <v>0</v>
      </c>
      <c r="I4371" s="5">
        <v>59</v>
      </c>
      <c r="J4371" s="5">
        <v>166</v>
      </c>
      <c r="K4371" s="5">
        <v>525</v>
      </c>
      <c r="L4371" s="5">
        <v>338</v>
      </c>
      <c r="M4371" s="5">
        <v>19</v>
      </c>
      <c r="N4371" s="5">
        <v>0</v>
      </c>
      <c r="O4371" s="6">
        <v>1.1852776044915783</v>
      </c>
      <c r="P4371" s="6">
        <v>1.1852776044915783</v>
      </c>
      <c r="Q4371" s="6">
        <v>0</v>
      </c>
      <c r="R4371" s="6">
        <v>3.6805988771054272</v>
      </c>
      <c r="S4371" s="6">
        <v>10.355583281347473</v>
      </c>
      <c r="T4371" s="6">
        <v>32.751091703056765</v>
      </c>
      <c r="U4371" s="6">
        <v>21.085464753587026</v>
      </c>
      <c r="V4371" s="6">
        <v>1.1852776044915783</v>
      </c>
      <c r="W4371" s="6">
        <v>0</v>
      </c>
      <c r="X4371" s="5">
        <v>441</v>
      </c>
      <c r="Y4371" s="5">
        <v>364</v>
      </c>
      <c r="Z4371" s="5">
        <v>30</v>
      </c>
      <c r="AA4371" s="5">
        <v>0</v>
      </c>
      <c r="AB4371" s="5">
        <v>0</v>
      </c>
      <c r="AC4371" s="5">
        <v>0</v>
      </c>
      <c r="AD4371" s="5">
        <v>441</v>
      </c>
      <c r="AE4371" s="5">
        <v>364</v>
      </c>
      <c r="AF4371" s="5">
        <v>30</v>
      </c>
      <c r="AG4371" s="6">
        <v>8.2417582417582409</v>
      </c>
      <c r="AH4371" s="6">
        <v>82.539682539682545</v>
      </c>
      <c r="AI4371" s="3"/>
      <c r="AJ4371" s="3"/>
    </row>
    <row r="4372" spans="1:36" hidden="1" x14ac:dyDescent="0.2">
      <c r="A4372" s="1" t="str">
        <f t="shared" si="68"/>
        <v>OxfordIndian</v>
      </c>
      <c r="B4372" s="3" t="s">
        <v>453</v>
      </c>
      <c r="C4372" s="3" t="s">
        <v>454</v>
      </c>
      <c r="D4372" s="3" t="s">
        <v>710</v>
      </c>
      <c r="E4372" s="5">
        <v>4449</v>
      </c>
      <c r="F4372" s="5">
        <v>15</v>
      </c>
      <c r="G4372" s="5">
        <v>15</v>
      </c>
      <c r="H4372" s="5">
        <v>0</v>
      </c>
      <c r="I4372" s="5">
        <v>145</v>
      </c>
      <c r="J4372" s="5">
        <v>315</v>
      </c>
      <c r="K4372" s="5">
        <v>1459</v>
      </c>
      <c r="L4372" s="5">
        <v>653</v>
      </c>
      <c r="M4372" s="5">
        <v>66</v>
      </c>
      <c r="N4372" s="5">
        <v>0</v>
      </c>
      <c r="O4372" s="6">
        <v>0.33715441672285906</v>
      </c>
      <c r="P4372" s="6">
        <v>0.33715441672285906</v>
      </c>
      <c r="Q4372" s="6">
        <v>0</v>
      </c>
      <c r="R4372" s="6">
        <v>3.2591593616543042</v>
      </c>
      <c r="S4372" s="6">
        <v>7.0802427511800401</v>
      </c>
      <c r="T4372" s="6">
        <v>32.793886266576756</v>
      </c>
      <c r="U4372" s="6">
        <v>14.677455608001798</v>
      </c>
      <c r="V4372" s="6">
        <v>1.4834794335805799</v>
      </c>
      <c r="W4372" s="6">
        <v>0</v>
      </c>
      <c r="X4372" s="5">
        <v>1861</v>
      </c>
      <c r="Y4372" s="5">
        <v>1689</v>
      </c>
      <c r="Z4372" s="5">
        <v>79</v>
      </c>
      <c r="AA4372" s="5">
        <v>0</v>
      </c>
      <c r="AB4372" s="5">
        <v>0</v>
      </c>
      <c r="AC4372" s="5">
        <v>0</v>
      </c>
      <c r="AD4372" s="5">
        <v>1861</v>
      </c>
      <c r="AE4372" s="5">
        <v>1689</v>
      </c>
      <c r="AF4372" s="5">
        <v>79</v>
      </c>
      <c r="AG4372" s="6">
        <v>4.6773238602723506</v>
      </c>
      <c r="AH4372" s="6">
        <v>90.757657173562606</v>
      </c>
      <c r="AI4372" s="3"/>
      <c r="AJ4372" s="3"/>
    </row>
    <row r="4373" spans="1:36" hidden="1" x14ac:dyDescent="0.2">
      <c r="A4373" s="1" t="str">
        <f t="shared" si="68"/>
        <v>OxfordPakistani</v>
      </c>
      <c r="B4373" s="3" t="s">
        <v>453</v>
      </c>
      <c r="C4373" s="3" t="s">
        <v>454</v>
      </c>
      <c r="D4373" s="3" t="s">
        <v>711</v>
      </c>
      <c r="E4373" s="5">
        <v>4825</v>
      </c>
      <c r="F4373" s="5">
        <v>4</v>
      </c>
      <c r="G4373" s="5">
        <v>4</v>
      </c>
      <c r="H4373" s="5">
        <v>0</v>
      </c>
      <c r="I4373" s="5">
        <v>123</v>
      </c>
      <c r="J4373" s="5">
        <v>394</v>
      </c>
      <c r="K4373" s="5">
        <v>1479</v>
      </c>
      <c r="L4373" s="5">
        <v>865</v>
      </c>
      <c r="M4373" s="5">
        <v>22</v>
      </c>
      <c r="N4373" s="5">
        <v>0</v>
      </c>
      <c r="O4373" s="6">
        <v>8.2901554404145081E-2</v>
      </c>
      <c r="P4373" s="6">
        <v>8.2901554404145081E-2</v>
      </c>
      <c r="Q4373" s="6">
        <v>0</v>
      </c>
      <c r="R4373" s="6">
        <v>2.5492227979274613</v>
      </c>
      <c r="S4373" s="6">
        <v>8.1658031088082907</v>
      </c>
      <c r="T4373" s="6">
        <v>30.652849740932641</v>
      </c>
      <c r="U4373" s="6">
        <v>17.927461139896373</v>
      </c>
      <c r="V4373" s="6">
        <v>0.45595854922279794</v>
      </c>
      <c r="W4373" s="6">
        <v>0</v>
      </c>
      <c r="X4373" s="5">
        <v>1795</v>
      </c>
      <c r="Y4373" s="5">
        <v>1308</v>
      </c>
      <c r="Z4373" s="5">
        <v>95</v>
      </c>
      <c r="AA4373" s="5">
        <v>0</v>
      </c>
      <c r="AB4373" s="5">
        <v>0</v>
      </c>
      <c r="AC4373" s="5">
        <v>0</v>
      </c>
      <c r="AD4373" s="5">
        <v>1795</v>
      </c>
      <c r="AE4373" s="5">
        <v>1308</v>
      </c>
      <c r="AF4373" s="5">
        <v>95</v>
      </c>
      <c r="AG4373" s="6">
        <v>7.2629969418960245</v>
      </c>
      <c r="AH4373" s="6">
        <v>72.869080779944284</v>
      </c>
      <c r="AI4373" s="3"/>
      <c r="AJ4373" s="3"/>
    </row>
    <row r="4374" spans="1:36" hidden="1" x14ac:dyDescent="0.2">
      <c r="A4374" s="1" t="str">
        <f t="shared" si="68"/>
        <v>OxfordBangladeshi</v>
      </c>
      <c r="B4374" s="3" t="s">
        <v>453</v>
      </c>
      <c r="C4374" s="3" t="s">
        <v>454</v>
      </c>
      <c r="D4374" s="3" t="s">
        <v>712</v>
      </c>
      <c r="E4374" s="5">
        <v>1791</v>
      </c>
      <c r="F4374" s="5">
        <v>3</v>
      </c>
      <c r="G4374" s="5">
        <v>3</v>
      </c>
      <c r="H4374" s="5">
        <v>0</v>
      </c>
      <c r="I4374" s="5">
        <v>97</v>
      </c>
      <c r="J4374" s="5">
        <v>410</v>
      </c>
      <c r="K4374" s="5">
        <v>616</v>
      </c>
      <c r="L4374" s="5">
        <v>378</v>
      </c>
      <c r="M4374" s="5">
        <v>20</v>
      </c>
      <c r="N4374" s="5">
        <v>0</v>
      </c>
      <c r="O4374" s="6">
        <v>0.16750418760469013</v>
      </c>
      <c r="P4374" s="6">
        <v>0.16750418760469013</v>
      </c>
      <c r="Q4374" s="6">
        <v>0</v>
      </c>
      <c r="R4374" s="6">
        <v>5.4159687325516472</v>
      </c>
      <c r="S4374" s="6">
        <v>22.892238972640982</v>
      </c>
      <c r="T4374" s="6">
        <v>34.394193188163037</v>
      </c>
      <c r="U4374" s="6">
        <v>21.105527638190956</v>
      </c>
      <c r="V4374" s="6">
        <v>1.1166945840312674</v>
      </c>
      <c r="W4374" s="6">
        <v>0</v>
      </c>
      <c r="X4374" s="5">
        <v>664</v>
      </c>
      <c r="Y4374" s="5">
        <v>447</v>
      </c>
      <c r="Z4374" s="5">
        <v>58</v>
      </c>
      <c r="AA4374" s="5">
        <v>0</v>
      </c>
      <c r="AB4374" s="5">
        <v>0</v>
      </c>
      <c r="AC4374" s="5">
        <v>0</v>
      </c>
      <c r="AD4374" s="5">
        <v>664</v>
      </c>
      <c r="AE4374" s="5">
        <v>447</v>
      </c>
      <c r="AF4374" s="5">
        <v>58</v>
      </c>
      <c r="AG4374" s="6">
        <v>12.975391498881432</v>
      </c>
      <c r="AH4374" s="6">
        <v>67.319277108433738</v>
      </c>
      <c r="AI4374" s="3"/>
      <c r="AJ4374" s="3"/>
    </row>
    <row r="4375" spans="1:36" hidden="1" x14ac:dyDescent="0.2">
      <c r="A4375" s="1" t="str">
        <f t="shared" si="68"/>
        <v>OxfordChinese</v>
      </c>
      <c r="B4375" s="3" t="s">
        <v>453</v>
      </c>
      <c r="C4375" s="3" t="s">
        <v>454</v>
      </c>
      <c r="D4375" s="3" t="s">
        <v>713</v>
      </c>
      <c r="E4375" s="5">
        <v>3559</v>
      </c>
      <c r="F4375" s="5">
        <v>2</v>
      </c>
      <c r="G4375" s="5">
        <v>2</v>
      </c>
      <c r="H4375" s="5">
        <v>0</v>
      </c>
      <c r="I4375" s="5">
        <v>223</v>
      </c>
      <c r="J4375" s="5">
        <v>71</v>
      </c>
      <c r="K4375" s="5">
        <v>1567</v>
      </c>
      <c r="L4375" s="5">
        <v>704</v>
      </c>
      <c r="M4375" s="5">
        <v>122</v>
      </c>
      <c r="N4375" s="5">
        <v>0</v>
      </c>
      <c r="O4375" s="6">
        <v>5.6195560550716492E-2</v>
      </c>
      <c r="P4375" s="6">
        <v>5.6195560550716492E-2</v>
      </c>
      <c r="Q4375" s="6">
        <v>0</v>
      </c>
      <c r="R4375" s="6">
        <v>6.2658050014048889</v>
      </c>
      <c r="S4375" s="6">
        <v>1.9949423995504356</v>
      </c>
      <c r="T4375" s="6">
        <v>44.02922169148637</v>
      </c>
      <c r="U4375" s="6">
        <v>19.780837313852206</v>
      </c>
      <c r="V4375" s="6">
        <v>3.4279291935937062</v>
      </c>
      <c r="W4375" s="6">
        <v>0</v>
      </c>
      <c r="X4375" s="5">
        <v>922</v>
      </c>
      <c r="Y4375" s="5">
        <v>817</v>
      </c>
      <c r="Z4375" s="5">
        <v>42</v>
      </c>
      <c r="AA4375" s="5">
        <v>0</v>
      </c>
      <c r="AB4375" s="5">
        <v>0</v>
      </c>
      <c r="AC4375" s="5">
        <v>0</v>
      </c>
      <c r="AD4375" s="5">
        <v>922</v>
      </c>
      <c r="AE4375" s="5">
        <v>817</v>
      </c>
      <c r="AF4375" s="5">
        <v>42</v>
      </c>
      <c r="AG4375" s="6">
        <v>5.1407588739290082</v>
      </c>
      <c r="AH4375" s="6">
        <v>88.611713665943597</v>
      </c>
      <c r="AI4375" s="3"/>
      <c r="AJ4375" s="3"/>
    </row>
    <row r="4376" spans="1:36" hidden="1" x14ac:dyDescent="0.2">
      <c r="A4376" s="1" t="str">
        <f t="shared" si="68"/>
        <v>OxfordAsian Other</v>
      </c>
      <c r="B4376" s="3" t="s">
        <v>453</v>
      </c>
      <c r="C4376" s="3" t="s">
        <v>454</v>
      </c>
      <c r="D4376" s="3" t="s">
        <v>714</v>
      </c>
      <c r="E4376" s="5">
        <v>4203</v>
      </c>
      <c r="F4376" s="5">
        <v>6</v>
      </c>
      <c r="G4376" s="5">
        <v>6</v>
      </c>
      <c r="H4376" s="5">
        <v>0</v>
      </c>
      <c r="I4376" s="5">
        <v>195</v>
      </c>
      <c r="J4376" s="5">
        <v>442</v>
      </c>
      <c r="K4376" s="5">
        <v>1546</v>
      </c>
      <c r="L4376" s="5">
        <v>663</v>
      </c>
      <c r="M4376" s="5">
        <v>78</v>
      </c>
      <c r="N4376" s="5">
        <v>0</v>
      </c>
      <c r="O4376" s="6">
        <v>0.14275517487508924</v>
      </c>
      <c r="P4376" s="6">
        <v>0.14275517487508924</v>
      </c>
      <c r="Q4376" s="6">
        <v>0</v>
      </c>
      <c r="R4376" s="6">
        <v>4.6395431834403995</v>
      </c>
      <c r="S4376" s="6">
        <v>10.516297882464906</v>
      </c>
      <c r="T4376" s="6">
        <v>36.783250059481325</v>
      </c>
      <c r="U4376" s="6">
        <v>15.774446823697359</v>
      </c>
      <c r="V4376" s="6">
        <v>1.85581727337616</v>
      </c>
      <c r="W4376" s="6">
        <v>0</v>
      </c>
      <c r="X4376" s="5">
        <v>1649</v>
      </c>
      <c r="Y4376" s="5">
        <v>1441</v>
      </c>
      <c r="Z4376" s="5">
        <v>68</v>
      </c>
      <c r="AA4376" s="5">
        <v>0</v>
      </c>
      <c r="AB4376" s="5">
        <v>0</v>
      </c>
      <c r="AC4376" s="5">
        <v>0</v>
      </c>
      <c r="AD4376" s="5">
        <v>1649</v>
      </c>
      <c r="AE4376" s="5">
        <v>1441</v>
      </c>
      <c r="AF4376" s="5">
        <v>68</v>
      </c>
      <c r="AG4376" s="6">
        <v>4.7189451769604442</v>
      </c>
      <c r="AH4376" s="6">
        <v>87.386294724075199</v>
      </c>
      <c r="AI4376" s="3"/>
      <c r="AJ4376" s="3"/>
    </row>
    <row r="4377" spans="1:36" hidden="1" x14ac:dyDescent="0.2">
      <c r="A4377" s="1" t="str">
        <f t="shared" si="68"/>
        <v>OxfordBlack African</v>
      </c>
      <c r="B4377" s="3" t="s">
        <v>453</v>
      </c>
      <c r="C4377" s="3" t="s">
        <v>454</v>
      </c>
      <c r="D4377" s="3" t="s">
        <v>715</v>
      </c>
      <c r="E4377" s="5">
        <v>4456</v>
      </c>
      <c r="F4377" s="5">
        <v>131</v>
      </c>
      <c r="G4377" s="5">
        <v>131</v>
      </c>
      <c r="H4377" s="5">
        <v>0</v>
      </c>
      <c r="I4377" s="5">
        <v>239</v>
      </c>
      <c r="J4377" s="5">
        <v>1154</v>
      </c>
      <c r="K4377" s="5">
        <v>1450</v>
      </c>
      <c r="L4377" s="5">
        <v>899</v>
      </c>
      <c r="M4377" s="5">
        <v>44</v>
      </c>
      <c r="N4377" s="5">
        <v>0</v>
      </c>
      <c r="O4377" s="6">
        <v>2.9398563734290843</v>
      </c>
      <c r="P4377" s="6">
        <v>2.9398563734290843</v>
      </c>
      <c r="Q4377" s="6">
        <v>0</v>
      </c>
      <c r="R4377" s="6">
        <v>5.3635547576301619</v>
      </c>
      <c r="S4377" s="6">
        <v>25.89766606822262</v>
      </c>
      <c r="T4377" s="6">
        <v>32.540394973070015</v>
      </c>
      <c r="U4377" s="6">
        <v>20.175044883303411</v>
      </c>
      <c r="V4377" s="6">
        <v>0.9874326750448833</v>
      </c>
      <c r="W4377" s="6">
        <v>0</v>
      </c>
      <c r="X4377" s="5">
        <v>1672</v>
      </c>
      <c r="Y4377" s="5">
        <v>1360</v>
      </c>
      <c r="Z4377" s="5">
        <v>135</v>
      </c>
      <c r="AA4377" s="5">
        <v>0</v>
      </c>
      <c r="AB4377" s="5">
        <v>0</v>
      </c>
      <c r="AC4377" s="5">
        <v>0</v>
      </c>
      <c r="AD4377" s="5">
        <v>1672</v>
      </c>
      <c r="AE4377" s="5">
        <v>1360</v>
      </c>
      <c r="AF4377" s="5">
        <v>135</v>
      </c>
      <c r="AG4377" s="6">
        <v>9.9264705882352935</v>
      </c>
      <c r="AH4377" s="6">
        <v>81.339712918660283</v>
      </c>
      <c r="AI4377" s="3"/>
      <c r="AJ4377" s="3"/>
    </row>
    <row r="4378" spans="1:36" hidden="1" x14ac:dyDescent="0.2">
      <c r="A4378" s="1" t="str">
        <f t="shared" si="68"/>
        <v>OxfordBlack Caribbean</v>
      </c>
      <c r="B4378" s="3" t="s">
        <v>453</v>
      </c>
      <c r="C4378" s="3" t="s">
        <v>454</v>
      </c>
      <c r="D4378" s="3" t="s">
        <v>716</v>
      </c>
      <c r="E4378" s="5">
        <v>1874</v>
      </c>
      <c r="F4378" s="5">
        <v>71</v>
      </c>
      <c r="G4378" s="5">
        <v>71</v>
      </c>
      <c r="H4378" s="5">
        <v>0</v>
      </c>
      <c r="I4378" s="5">
        <v>56</v>
      </c>
      <c r="J4378" s="5">
        <v>601</v>
      </c>
      <c r="K4378" s="5">
        <v>546</v>
      </c>
      <c r="L4378" s="5">
        <v>415</v>
      </c>
      <c r="M4378" s="5">
        <v>5</v>
      </c>
      <c r="N4378" s="5">
        <v>0</v>
      </c>
      <c r="O4378" s="6">
        <v>3.7886872998932764</v>
      </c>
      <c r="P4378" s="6">
        <v>3.7886872998932764</v>
      </c>
      <c r="Q4378" s="6">
        <v>0</v>
      </c>
      <c r="R4378" s="6">
        <v>2.9882604055496267</v>
      </c>
      <c r="S4378" s="6">
        <v>32.070437566702239</v>
      </c>
      <c r="T4378" s="6">
        <v>29.135538954108856</v>
      </c>
      <c r="U4378" s="6">
        <v>22.145144076840982</v>
      </c>
      <c r="V4378" s="6">
        <v>0.26680896478121663</v>
      </c>
      <c r="W4378" s="6">
        <v>0</v>
      </c>
      <c r="X4378" s="5">
        <v>701</v>
      </c>
      <c r="Y4378" s="5">
        <v>613</v>
      </c>
      <c r="Z4378" s="5">
        <v>73</v>
      </c>
      <c r="AA4378" s="5">
        <v>0</v>
      </c>
      <c r="AB4378" s="5">
        <v>0</v>
      </c>
      <c r="AC4378" s="5">
        <v>0</v>
      </c>
      <c r="AD4378" s="5">
        <v>701</v>
      </c>
      <c r="AE4378" s="5">
        <v>613</v>
      </c>
      <c r="AF4378" s="5">
        <v>73</v>
      </c>
      <c r="AG4378" s="6">
        <v>11.908646003262643</v>
      </c>
      <c r="AH4378" s="6">
        <v>87.446504992867332</v>
      </c>
      <c r="AI4378" s="3"/>
      <c r="AJ4378" s="3"/>
    </row>
    <row r="4379" spans="1:36" hidden="1" x14ac:dyDescent="0.2">
      <c r="A4379" s="1" t="str">
        <f t="shared" si="68"/>
        <v>OxfordBlack Other</v>
      </c>
      <c r="B4379" s="3" t="s">
        <v>453</v>
      </c>
      <c r="C4379" s="3" t="s">
        <v>454</v>
      </c>
      <c r="D4379" s="3" t="s">
        <v>717</v>
      </c>
      <c r="E4379" s="5">
        <v>698</v>
      </c>
      <c r="F4379" s="5">
        <v>20</v>
      </c>
      <c r="G4379" s="5">
        <v>20</v>
      </c>
      <c r="H4379" s="5">
        <v>0</v>
      </c>
      <c r="I4379" s="5">
        <v>17</v>
      </c>
      <c r="J4379" s="5">
        <v>215</v>
      </c>
      <c r="K4379" s="5">
        <v>237</v>
      </c>
      <c r="L4379" s="5">
        <v>155</v>
      </c>
      <c r="M4379" s="5">
        <v>3</v>
      </c>
      <c r="N4379" s="5">
        <v>0</v>
      </c>
      <c r="O4379" s="6">
        <v>2.8653295128939829</v>
      </c>
      <c r="P4379" s="6">
        <v>2.8653295128939829</v>
      </c>
      <c r="Q4379" s="6">
        <v>0</v>
      </c>
      <c r="R4379" s="6">
        <v>2.4355300859598854</v>
      </c>
      <c r="S4379" s="6">
        <v>30.802292263610315</v>
      </c>
      <c r="T4379" s="6">
        <v>33.954154727793693</v>
      </c>
      <c r="U4379" s="6">
        <v>22.206303724928368</v>
      </c>
      <c r="V4379" s="6">
        <v>0.42979942693409739</v>
      </c>
      <c r="W4379" s="6">
        <v>0</v>
      </c>
      <c r="X4379" s="5">
        <v>295</v>
      </c>
      <c r="Y4379" s="5">
        <v>246</v>
      </c>
      <c r="Z4379" s="5">
        <v>24</v>
      </c>
      <c r="AA4379" s="5">
        <v>0</v>
      </c>
      <c r="AB4379" s="5">
        <v>0</v>
      </c>
      <c r="AC4379" s="5">
        <v>0</v>
      </c>
      <c r="AD4379" s="5">
        <v>295</v>
      </c>
      <c r="AE4379" s="5">
        <v>246</v>
      </c>
      <c r="AF4379" s="5">
        <v>24</v>
      </c>
      <c r="AG4379" s="6">
        <v>9.7560975609756095</v>
      </c>
      <c r="AH4379" s="6">
        <v>83.389830508474574</v>
      </c>
      <c r="AI4379" s="3"/>
      <c r="AJ4379" s="3"/>
    </row>
    <row r="4380" spans="1:36" hidden="1" x14ac:dyDescent="0.2">
      <c r="A4380" s="1" t="str">
        <f t="shared" si="68"/>
        <v>OxfordArab</v>
      </c>
      <c r="B4380" s="3" t="s">
        <v>453</v>
      </c>
      <c r="C4380" s="3" t="s">
        <v>454</v>
      </c>
      <c r="D4380" s="3" t="s">
        <v>699</v>
      </c>
      <c r="E4380" s="5">
        <v>922</v>
      </c>
      <c r="F4380" s="5">
        <v>3</v>
      </c>
      <c r="G4380" s="5">
        <v>3</v>
      </c>
      <c r="H4380" s="5">
        <v>0</v>
      </c>
      <c r="I4380" s="5">
        <v>32</v>
      </c>
      <c r="J4380" s="5">
        <v>62</v>
      </c>
      <c r="K4380" s="5">
        <v>310</v>
      </c>
      <c r="L4380" s="5">
        <v>166</v>
      </c>
      <c r="M4380" s="5">
        <v>28</v>
      </c>
      <c r="N4380" s="5">
        <v>0</v>
      </c>
      <c r="O4380" s="6">
        <v>0.32537960954446854</v>
      </c>
      <c r="P4380" s="6">
        <v>0.32537960954446854</v>
      </c>
      <c r="Q4380" s="6">
        <v>0</v>
      </c>
      <c r="R4380" s="6">
        <v>3.4707158351409979</v>
      </c>
      <c r="S4380" s="6">
        <v>6.7245119305856829</v>
      </c>
      <c r="T4380" s="6">
        <v>33.622559652928416</v>
      </c>
      <c r="U4380" s="6">
        <v>18.004338394793926</v>
      </c>
      <c r="V4380" s="6">
        <v>3.0368763557483729</v>
      </c>
      <c r="W4380" s="6">
        <v>0</v>
      </c>
      <c r="X4380" s="5">
        <v>321</v>
      </c>
      <c r="Y4380" s="5">
        <v>241</v>
      </c>
      <c r="Z4380" s="5">
        <v>23</v>
      </c>
      <c r="AA4380" s="5">
        <v>0</v>
      </c>
      <c r="AB4380" s="5">
        <v>0</v>
      </c>
      <c r="AC4380" s="5">
        <v>0</v>
      </c>
      <c r="AD4380" s="5">
        <v>321</v>
      </c>
      <c r="AE4380" s="5">
        <v>241</v>
      </c>
      <c r="AF4380" s="5">
        <v>23</v>
      </c>
      <c r="AG4380" s="6">
        <v>9.5435684647302903</v>
      </c>
      <c r="AH4380" s="6">
        <v>75.077881619937699</v>
      </c>
      <c r="AI4380" s="3"/>
      <c r="AJ4380" s="3"/>
    </row>
    <row r="4381" spans="1:36" hidden="1" x14ac:dyDescent="0.2">
      <c r="A4381" s="1" t="str">
        <f t="shared" si="68"/>
        <v>OxfordOther</v>
      </c>
      <c r="B4381" s="3" t="s">
        <v>453</v>
      </c>
      <c r="C4381" s="3" t="s">
        <v>454</v>
      </c>
      <c r="D4381" s="3" t="s">
        <v>718</v>
      </c>
      <c r="E4381" s="5">
        <v>1137</v>
      </c>
      <c r="F4381" s="5">
        <v>40</v>
      </c>
      <c r="G4381" s="5">
        <v>40</v>
      </c>
      <c r="H4381" s="5">
        <v>0</v>
      </c>
      <c r="I4381" s="5">
        <v>42</v>
      </c>
      <c r="J4381" s="5">
        <v>117</v>
      </c>
      <c r="K4381" s="5">
        <v>390</v>
      </c>
      <c r="L4381" s="5">
        <v>218</v>
      </c>
      <c r="M4381" s="5">
        <v>27</v>
      </c>
      <c r="N4381" s="5">
        <v>0</v>
      </c>
      <c r="O4381" s="6">
        <v>3.5180299032541775</v>
      </c>
      <c r="P4381" s="6">
        <v>3.5180299032541775</v>
      </c>
      <c r="Q4381" s="6">
        <v>0</v>
      </c>
      <c r="R4381" s="6">
        <v>3.6939313984168867</v>
      </c>
      <c r="S4381" s="6">
        <v>10.29023746701847</v>
      </c>
      <c r="T4381" s="6">
        <v>34.300791556728235</v>
      </c>
      <c r="U4381" s="6">
        <v>19.173262972735269</v>
      </c>
      <c r="V4381" s="6">
        <v>2.3746701846965701</v>
      </c>
      <c r="W4381" s="6">
        <v>0</v>
      </c>
      <c r="X4381" s="5">
        <v>409</v>
      </c>
      <c r="Y4381" s="5">
        <v>335</v>
      </c>
      <c r="Z4381" s="5">
        <v>34</v>
      </c>
      <c r="AA4381" s="5">
        <v>0</v>
      </c>
      <c r="AB4381" s="5">
        <v>0</v>
      </c>
      <c r="AC4381" s="5">
        <v>0</v>
      </c>
      <c r="AD4381" s="5">
        <v>409</v>
      </c>
      <c r="AE4381" s="5">
        <v>335</v>
      </c>
      <c r="AF4381" s="5">
        <v>34</v>
      </c>
      <c r="AG4381" s="6">
        <v>10.149253731343284</v>
      </c>
      <c r="AH4381" s="6">
        <v>81.907090464547679</v>
      </c>
      <c r="AI4381" s="3"/>
      <c r="AJ4381" s="3"/>
    </row>
    <row r="4382" spans="1:36" x14ac:dyDescent="0.2">
      <c r="A4382" s="1" t="str">
        <f t="shared" si="68"/>
        <v>PendleAll people</v>
      </c>
      <c r="B4382" s="3" t="s">
        <v>353</v>
      </c>
      <c r="C4382" s="3" t="s">
        <v>354</v>
      </c>
      <c r="D4382" s="3" t="s">
        <v>700</v>
      </c>
      <c r="E4382" s="5">
        <v>89452</v>
      </c>
      <c r="F4382" s="5">
        <v>27824</v>
      </c>
      <c r="G4382" s="5">
        <v>20775</v>
      </c>
      <c r="H4382" s="5">
        <v>24093</v>
      </c>
      <c r="I4382" s="5">
        <v>28469</v>
      </c>
      <c r="J4382" s="5">
        <v>21147</v>
      </c>
      <c r="K4382" s="5">
        <v>0</v>
      </c>
      <c r="L4382" s="5">
        <v>3276</v>
      </c>
      <c r="M4382" s="5">
        <v>37178</v>
      </c>
      <c r="N4382" s="5">
        <v>11993</v>
      </c>
      <c r="O4382" s="6">
        <v>31.104950140857667</v>
      </c>
      <c r="P4382" s="6">
        <v>23.224746232616376</v>
      </c>
      <c r="Q4382" s="6">
        <v>26.933998121897776</v>
      </c>
      <c r="R4382" s="6">
        <v>31.826007244108574</v>
      </c>
      <c r="S4382" s="6">
        <v>23.640611724723875</v>
      </c>
      <c r="T4382" s="6">
        <v>0</v>
      </c>
      <c r="U4382" s="6">
        <v>3.6622993337208785</v>
      </c>
      <c r="V4382" s="6">
        <v>41.5619550149801</v>
      </c>
      <c r="W4382" s="6">
        <v>13.407190448508697</v>
      </c>
      <c r="X4382" s="5">
        <v>29190</v>
      </c>
      <c r="Y4382" s="5">
        <v>23911</v>
      </c>
      <c r="Z4382" s="5">
        <v>1586</v>
      </c>
      <c r="AA4382" s="5">
        <v>9890</v>
      </c>
      <c r="AB4382" s="5">
        <v>7135</v>
      </c>
      <c r="AC4382" s="5">
        <v>781</v>
      </c>
      <c r="AD4382" s="5">
        <v>19300</v>
      </c>
      <c r="AE4382" s="5">
        <v>16776</v>
      </c>
      <c r="AF4382" s="5">
        <v>805</v>
      </c>
      <c r="AG4382" s="6">
        <v>4.7985216976633289</v>
      </c>
      <c r="AH4382" s="6">
        <v>86.92227979274611</v>
      </c>
      <c r="AI4382" s="3">
        <v>10.94604064470918</v>
      </c>
      <c r="AJ4382" s="3">
        <v>72.143579373104146</v>
      </c>
    </row>
    <row r="4383" spans="1:36" hidden="1" x14ac:dyDescent="0.2">
      <c r="A4383" s="1" t="str">
        <f t="shared" si="68"/>
        <v>PendleWhite British</v>
      </c>
      <c r="B4383" s="3" t="s">
        <v>353</v>
      </c>
      <c r="C4383" s="3" t="s">
        <v>354</v>
      </c>
      <c r="D4383" s="3" t="s">
        <v>701</v>
      </c>
      <c r="E4383" s="5">
        <v>69074</v>
      </c>
      <c r="F4383" s="5">
        <v>14567</v>
      </c>
      <c r="G4383" s="5">
        <v>9600</v>
      </c>
      <c r="H4383" s="5">
        <v>13348</v>
      </c>
      <c r="I4383" s="5">
        <v>17685</v>
      </c>
      <c r="J4383" s="5">
        <v>10092</v>
      </c>
      <c r="K4383" s="5">
        <v>0</v>
      </c>
      <c r="L4383" s="5">
        <v>2904</v>
      </c>
      <c r="M4383" s="5">
        <v>22397</v>
      </c>
      <c r="N4383" s="5">
        <v>4942</v>
      </c>
      <c r="O4383" s="6">
        <v>21.088977039117466</v>
      </c>
      <c r="P4383" s="6">
        <v>13.898138228566465</v>
      </c>
      <c r="Q4383" s="6">
        <v>19.324203028635957</v>
      </c>
      <c r="R4383" s="6">
        <v>25.602976517937286</v>
      </c>
      <c r="S4383" s="6">
        <v>14.610417812780497</v>
      </c>
      <c r="T4383" s="6">
        <v>0</v>
      </c>
      <c r="U4383" s="6">
        <v>4.2041868141413561</v>
      </c>
      <c r="V4383" s="6">
        <v>32.424646031791994</v>
      </c>
      <c r="W4383" s="6">
        <v>7.1546457422474452</v>
      </c>
      <c r="X4383" s="5">
        <v>21529</v>
      </c>
      <c r="Y4383" s="5">
        <v>18720</v>
      </c>
      <c r="Z4383" s="5">
        <v>1062</v>
      </c>
      <c r="AA4383" s="5">
        <v>4979</v>
      </c>
      <c r="AB4383" s="5">
        <v>3883</v>
      </c>
      <c r="AC4383" s="5">
        <v>425</v>
      </c>
      <c r="AD4383" s="5">
        <v>16550</v>
      </c>
      <c r="AE4383" s="5">
        <v>14837</v>
      </c>
      <c r="AF4383" s="5">
        <v>637</v>
      </c>
      <c r="AG4383" s="6">
        <v>4.2933207521736199</v>
      </c>
      <c r="AH4383" s="6">
        <v>89.649546827794566</v>
      </c>
      <c r="AI4383" s="3">
        <v>10.945145506052022</v>
      </c>
      <c r="AJ4383" s="3">
        <v>77.987547700341437</v>
      </c>
    </row>
    <row r="4384" spans="1:36" hidden="1" x14ac:dyDescent="0.2">
      <c r="A4384" s="1" t="str">
        <f t="shared" si="68"/>
        <v>PendleMinorities - all other than White British</v>
      </c>
      <c r="B4384" s="3" t="s">
        <v>353</v>
      </c>
      <c r="C4384" s="3" t="s">
        <v>354</v>
      </c>
      <c r="D4384" s="3" t="s">
        <v>702</v>
      </c>
      <c r="E4384" s="5">
        <v>20378</v>
      </c>
      <c r="F4384" s="5">
        <v>13257</v>
      </c>
      <c r="G4384" s="5">
        <v>11175</v>
      </c>
      <c r="H4384" s="5">
        <v>10745</v>
      </c>
      <c r="I4384" s="5">
        <v>10784</v>
      </c>
      <c r="J4384" s="5">
        <v>11055</v>
      </c>
      <c r="K4384" s="5">
        <v>0</v>
      </c>
      <c r="L4384" s="5">
        <v>372</v>
      </c>
      <c r="M4384" s="5">
        <v>14781</v>
      </c>
      <c r="N4384" s="5">
        <v>7051</v>
      </c>
      <c r="O4384" s="6">
        <v>65.05545195799391</v>
      </c>
      <c r="P4384" s="6">
        <v>54.838551378938071</v>
      </c>
      <c r="Q4384" s="6">
        <v>52.728432623417412</v>
      </c>
      <c r="R4384" s="6">
        <v>52.919815487290215</v>
      </c>
      <c r="S4384" s="6">
        <v>54.249681028560211</v>
      </c>
      <c r="T4384" s="6">
        <v>0</v>
      </c>
      <c r="U4384" s="6">
        <v>1.8254980861713612</v>
      </c>
      <c r="V4384" s="6">
        <v>72.534105407792723</v>
      </c>
      <c r="W4384" s="6">
        <v>34.601040337619004</v>
      </c>
      <c r="X4384" s="5">
        <v>7661</v>
      </c>
      <c r="Y4384" s="5">
        <v>5191</v>
      </c>
      <c r="Z4384" s="5">
        <v>524</v>
      </c>
      <c r="AA4384" s="5">
        <v>4911</v>
      </c>
      <c r="AB4384" s="5">
        <v>3252</v>
      </c>
      <c r="AC4384" s="5">
        <v>356</v>
      </c>
      <c r="AD4384" s="5">
        <v>2750</v>
      </c>
      <c r="AE4384" s="5">
        <v>1939</v>
      </c>
      <c r="AF4384" s="5">
        <v>168</v>
      </c>
      <c r="AG4384" s="6">
        <v>8.6642599277978345</v>
      </c>
      <c r="AH4384" s="6">
        <v>70.509090909090915</v>
      </c>
      <c r="AI4384" s="3">
        <v>10.947109471094711</v>
      </c>
      <c r="AJ4384" s="3">
        <v>66.218692730604758</v>
      </c>
    </row>
    <row r="4385" spans="1:36" hidden="1" x14ac:dyDescent="0.2">
      <c r="A4385" s="1" t="str">
        <f t="shared" si="68"/>
        <v>PendleWhite Irish</v>
      </c>
      <c r="B4385" s="3" t="s">
        <v>353</v>
      </c>
      <c r="C4385" s="3" t="s">
        <v>354</v>
      </c>
      <c r="D4385" s="3" t="s">
        <v>703</v>
      </c>
      <c r="E4385" s="5">
        <v>462</v>
      </c>
      <c r="F4385" s="5">
        <v>151</v>
      </c>
      <c r="G4385" s="5">
        <v>110</v>
      </c>
      <c r="H4385" s="5">
        <v>133</v>
      </c>
      <c r="I4385" s="5">
        <v>156</v>
      </c>
      <c r="J4385" s="5">
        <v>129</v>
      </c>
      <c r="K4385" s="5">
        <v>0</v>
      </c>
      <c r="L4385" s="5">
        <v>10</v>
      </c>
      <c r="M4385" s="5">
        <v>169</v>
      </c>
      <c r="N4385" s="5">
        <v>60</v>
      </c>
      <c r="O4385" s="6">
        <v>32.683982683982684</v>
      </c>
      <c r="P4385" s="6">
        <v>23.80952380952381</v>
      </c>
      <c r="Q4385" s="6">
        <v>28.787878787878789</v>
      </c>
      <c r="R4385" s="6">
        <v>33.766233766233768</v>
      </c>
      <c r="S4385" s="6">
        <v>27.922077922077921</v>
      </c>
      <c r="T4385" s="6">
        <v>0</v>
      </c>
      <c r="U4385" s="6">
        <v>2.1645021645021645</v>
      </c>
      <c r="V4385" s="6">
        <v>36.580086580086579</v>
      </c>
      <c r="W4385" s="6">
        <v>12.987012987012987</v>
      </c>
      <c r="X4385" s="5">
        <v>119</v>
      </c>
      <c r="Y4385" s="5">
        <v>100</v>
      </c>
      <c r="Z4385" s="5">
        <v>14</v>
      </c>
      <c r="AA4385" s="5">
        <v>41</v>
      </c>
      <c r="AB4385" s="5">
        <v>29</v>
      </c>
      <c r="AC4385" s="5">
        <v>8</v>
      </c>
      <c r="AD4385" s="5">
        <v>78</v>
      </c>
      <c r="AE4385" s="5">
        <v>71</v>
      </c>
      <c r="AF4385" s="5">
        <v>6</v>
      </c>
      <c r="AG4385" s="6">
        <v>8.4507042253521121</v>
      </c>
      <c r="AH4385" s="6">
        <v>91.025641025641022</v>
      </c>
      <c r="AI4385" s="3">
        <v>27.586206896551722</v>
      </c>
      <c r="AJ4385" s="3">
        <v>70.731707317073173</v>
      </c>
    </row>
    <row r="4386" spans="1:36" hidden="1" x14ac:dyDescent="0.2">
      <c r="A4386" s="1" t="str">
        <f t="shared" si="68"/>
        <v>PendleWhite Gyspy or Irish Traveller</v>
      </c>
      <c r="B4386" s="3" t="s">
        <v>353</v>
      </c>
      <c r="C4386" s="3" t="s">
        <v>354</v>
      </c>
      <c r="D4386" s="3" t="s">
        <v>704</v>
      </c>
      <c r="E4386" s="5">
        <v>26</v>
      </c>
      <c r="F4386" s="5">
        <v>9</v>
      </c>
      <c r="G4386" s="5">
        <v>7</v>
      </c>
      <c r="H4386" s="5">
        <v>8</v>
      </c>
      <c r="I4386" s="5">
        <v>8</v>
      </c>
      <c r="J4386" s="5">
        <v>8</v>
      </c>
      <c r="K4386" s="5">
        <v>0</v>
      </c>
      <c r="L4386" s="5">
        <v>0</v>
      </c>
      <c r="M4386" s="5">
        <v>11</v>
      </c>
      <c r="N4386" s="5">
        <v>5</v>
      </c>
      <c r="O4386" s="6">
        <v>34.615384615384613</v>
      </c>
      <c r="P4386" s="6">
        <v>26.923076923076923</v>
      </c>
      <c r="Q4386" s="6">
        <v>30.76923076923077</v>
      </c>
      <c r="R4386" s="6">
        <v>30.76923076923077</v>
      </c>
      <c r="S4386" s="6">
        <v>30.76923076923077</v>
      </c>
      <c r="T4386" s="6">
        <v>0</v>
      </c>
      <c r="U4386" s="6">
        <v>0</v>
      </c>
      <c r="V4386" s="6">
        <v>42.307692307692307</v>
      </c>
      <c r="W4386" s="6">
        <v>19.23076923076923</v>
      </c>
      <c r="X4386" s="5">
        <v>19</v>
      </c>
      <c r="Y4386" s="5">
        <v>13</v>
      </c>
      <c r="Z4386" s="5">
        <v>2</v>
      </c>
      <c r="AA4386" s="5">
        <v>7</v>
      </c>
      <c r="AB4386" s="5">
        <v>5</v>
      </c>
      <c r="AC4386" s="5">
        <v>1</v>
      </c>
      <c r="AD4386" s="5">
        <v>12</v>
      </c>
      <c r="AE4386" s="5">
        <v>8</v>
      </c>
      <c r="AF4386" s="5">
        <v>1</v>
      </c>
      <c r="AG4386" s="6">
        <v>12.5</v>
      </c>
      <c r="AH4386" s="6">
        <v>66.666666666666671</v>
      </c>
      <c r="AI4386" s="3">
        <v>20</v>
      </c>
      <c r="AJ4386" s="3">
        <v>71.428571428571431</v>
      </c>
    </row>
    <row r="4387" spans="1:36" hidden="1" x14ac:dyDescent="0.2">
      <c r="A4387" s="1" t="str">
        <f t="shared" si="68"/>
        <v>PendleWhite Other</v>
      </c>
      <c r="B4387" s="3" t="s">
        <v>353</v>
      </c>
      <c r="C4387" s="3" t="s">
        <v>354</v>
      </c>
      <c r="D4387" s="3" t="s">
        <v>705</v>
      </c>
      <c r="E4387" s="5">
        <v>1875</v>
      </c>
      <c r="F4387" s="5">
        <v>997</v>
      </c>
      <c r="G4387" s="5">
        <v>747</v>
      </c>
      <c r="H4387" s="5">
        <v>952</v>
      </c>
      <c r="I4387" s="5">
        <v>1123</v>
      </c>
      <c r="J4387" s="5">
        <v>813</v>
      </c>
      <c r="K4387" s="5">
        <v>0</v>
      </c>
      <c r="L4387" s="5">
        <v>63</v>
      </c>
      <c r="M4387" s="5">
        <v>1243</v>
      </c>
      <c r="N4387" s="5">
        <v>525</v>
      </c>
      <c r="O4387" s="6">
        <v>53.173333333333332</v>
      </c>
      <c r="P4387" s="6">
        <v>39.840000000000003</v>
      </c>
      <c r="Q4387" s="6">
        <v>50.773333333333333</v>
      </c>
      <c r="R4387" s="6">
        <v>59.893333333333331</v>
      </c>
      <c r="S4387" s="6">
        <v>43.36</v>
      </c>
      <c r="T4387" s="6">
        <v>0</v>
      </c>
      <c r="U4387" s="6">
        <v>3.36</v>
      </c>
      <c r="V4387" s="6">
        <v>66.293333333333337</v>
      </c>
      <c r="W4387" s="6">
        <v>28</v>
      </c>
      <c r="X4387" s="5">
        <v>935</v>
      </c>
      <c r="Y4387" s="5">
        <v>846</v>
      </c>
      <c r="Z4387" s="5">
        <v>48</v>
      </c>
      <c r="AA4387" s="5">
        <v>548</v>
      </c>
      <c r="AB4387" s="5">
        <v>495</v>
      </c>
      <c r="AC4387" s="5">
        <v>36</v>
      </c>
      <c r="AD4387" s="5">
        <v>387</v>
      </c>
      <c r="AE4387" s="5">
        <v>351</v>
      </c>
      <c r="AF4387" s="5">
        <v>12</v>
      </c>
      <c r="AG4387" s="6">
        <v>3.4188034188034186</v>
      </c>
      <c r="AH4387" s="6">
        <v>90.697674418604649</v>
      </c>
      <c r="AI4387" s="3">
        <v>7.2727272727272725</v>
      </c>
      <c r="AJ4387" s="3">
        <v>90.328467153284677</v>
      </c>
    </row>
    <row r="4388" spans="1:36" hidden="1" x14ac:dyDescent="0.2">
      <c r="A4388" s="1" t="str">
        <f t="shared" si="68"/>
        <v>PendleMixed White and Black Caribbean</v>
      </c>
      <c r="B4388" s="3" t="s">
        <v>353</v>
      </c>
      <c r="C4388" s="3" t="s">
        <v>354</v>
      </c>
      <c r="D4388" s="3" t="s">
        <v>706</v>
      </c>
      <c r="E4388" s="5">
        <v>139</v>
      </c>
      <c r="F4388" s="5">
        <v>51</v>
      </c>
      <c r="G4388" s="5">
        <v>38</v>
      </c>
      <c r="H4388" s="5">
        <v>39</v>
      </c>
      <c r="I4388" s="5">
        <v>58</v>
      </c>
      <c r="J4388" s="5">
        <v>35</v>
      </c>
      <c r="K4388" s="5">
        <v>0</v>
      </c>
      <c r="L4388" s="5">
        <v>8</v>
      </c>
      <c r="M4388" s="5">
        <v>77</v>
      </c>
      <c r="N4388" s="5">
        <v>22</v>
      </c>
      <c r="O4388" s="6">
        <v>36.690647482014391</v>
      </c>
      <c r="P4388" s="6">
        <v>27.338129496402878</v>
      </c>
      <c r="Q4388" s="6">
        <v>28.057553956834532</v>
      </c>
      <c r="R4388" s="6">
        <v>41.726618705035975</v>
      </c>
      <c r="S4388" s="6">
        <v>25.179856115107913</v>
      </c>
      <c r="T4388" s="6">
        <v>0</v>
      </c>
      <c r="U4388" s="6">
        <v>5.7553956834532372</v>
      </c>
      <c r="V4388" s="6">
        <v>55.39568345323741</v>
      </c>
      <c r="W4388" s="6">
        <v>15.827338129496402</v>
      </c>
      <c r="X4388" s="5">
        <v>46</v>
      </c>
      <c r="Y4388" s="5">
        <v>31</v>
      </c>
      <c r="Z4388" s="5">
        <v>5</v>
      </c>
      <c r="AA4388" s="5">
        <v>22</v>
      </c>
      <c r="AB4388" s="5">
        <v>13</v>
      </c>
      <c r="AC4388" s="5">
        <v>4</v>
      </c>
      <c r="AD4388" s="5">
        <v>24</v>
      </c>
      <c r="AE4388" s="5">
        <v>18</v>
      </c>
      <c r="AF4388" s="5">
        <v>1</v>
      </c>
      <c r="AG4388" s="6">
        <v>5.5555555555555554</v>
      </c>
      <c r="AH4388" s="6">
        <v>75</v>
      </c>
      <c r="AI4388" s="3">
        <v>30.76923076923077</v>
      </c>
      <c r="AJ4388" s="3">
        <v>59.090909090909093</v>
      </c>
    </row>
    <row r="4389" spans="1:36" hidden="1" x14ac:dyDescent="0.2">
      <c r="A4389" s="1" t="str">
        <f t="shared" si="68"/>
        <v>PendleMixed White and Black African</v>
      </c>
      <c r="B4389" s="3" t="s">
        <v>353</v>
      </c>
      <c r="C4389" s="3" t="s">
        <v>354</v>
      </c>
      <c r="D4389" s="3" t="s">
        <v>707</v>
      </c>
      <c r="E4389" s="5">
        <v>65</v>
      </c>
      <c r="F4389" s="5">
        <v>21</v>
      </c>
      <c r="G4389" s="5">
        <v>16</v>
      </c>
      <c r="H4389" s="5">
        <v>19</v>
      </c>
      <c r="I4389" s="5">
        <v>25</v>
      </c>
      <c r="J4389" s="5">
        <v>17</v>
      </c>
      <c r="K4389" s="5">
        <v>0</v>
      </c>
      <c r="L4389" s="5">
        <v>3</v>
      </c>
      <c r="M4389" s="5">
        <v>31</v>
      </c>
      <c r="N4389" s="5">
        <v>11</v>
      </c>
      <c r="O4389" s="6">
        <v>32.307692307692307</v>
      </c>
      <c r="P4389" s="6">
        <v>24.615384615384617</v>
      </c>
      <c r="Q4389" s="6">
        <v>29.23076923076923</v>
      </c>
      <c r="R4389" s="6">
        <v>38.46153846153846</v>
      </c>
      <c r="S4389" s="6">
        <v>26.153846153846153</v>
      </c>
      <c r="T4389" s="6">
        <v>0</v>
      </c>
      <c r="U4389" s="6">
        <v>4.615384615384615</v>
      </c>
      <c r="V4389" s="6">
        <v>47.692307692307693</v>
      </c>
      <c r="W4389" s="6">
        <v>16.923076923076923</v>
      </c>
      <c r="X4389" s="5">
        <v>16</v>
      </c>
      <c r="Y4389" s="5">
        <v>15</v>
      </c>
      <c r="Z4389" s="5">
        <v>0</v>
      </c>
      <c r="AA4389" s="5">
        <v>10</v>
      </c>
      <c r="AB4389" s="5">
        <v>9</v>
      </c>
      <c r="AC4389" s="5">
        <v>0</v>
      </c>
      <c r="AD4389" s="5">
        <v>6</v>
      </c>
      <c r="AE4389" s="5">
        <v>6</v>
      </c>
      <c r="AF4389" s="5">
        <v>0</v>
      </c>
      <c r="AG4389" s="6">
        <v>0</v>
      </c>
      <c r="AH4389" s="6">
        <v>100</v>
      </c>
      <c r="AI4389" s="3">
        <v>0</v>
      </c>
      <c r="AJ4389" s="3">
        <v>90</v>
      </c>
    </row>
    <row r="4390" spans="1:36" hidden="1" x14ac:dyDescent="0.2">
      <c r="A4390" s="1" t="str">
        <f t="shared" si="68"/>
        <v>PendleMixed White and Asian</v>
      </c>
      <c r="B4390" s="3" t="s">
        <v>353</v>
      </c>
      <c r="C4390" s="3" t="s">
        <v>354</v>
      </c>
      <c r="D4390" s="3" t="s">
        <v>708</v>
      </c>
      <c r="E4390" s="5">
        <v>599</v>
      </c>
      <c r="F4390" s="5">
        <v>269</v>
      </c>
      <c r="G4390" s="5">
        <v>201</v>
      </c>
      <c r="H4390" s="5">
        <v>228</v>
      </c>
      <c r="I4390" s="5">
        <v>261</v>
      </c>
      <c r="J4390" s="5">
        <v>232</v>
      </c>
      <c r="K4390" s="5">
        <v>0</v>
      </c>
      <c r="L4390" s="5">
        <v>10</v>
      </c>
      <c r="M4390" s="5">
        <v>308</v>
      </c>
      <c r="N4390" s="5">
        <v>118</v>
      </c>
      <c r="O4390" s="6">
        <v>44.908180300500838</v>
      </c>
      <c r="P4390" s="6">
        <v>33.5559265442404</v>
      </c>
      <c r="Q4390" s="6">
        <v>38.063439065108511</v>
      </c>
      <c r="R4390" s="6">
        <v>43.572621035058432</v>
      </c>
      <c r="S4390" s="6">
        <v>38.731218697829718</v>
      </c>
      <c r="T4390" s="6">
        <v>0</v>
      </c>
      <c r="U4390" s="6">
        <v>1.669449081803005</v>
      </c>
      <c r="V4390" s="6">
        <v>51.419031719532555</v>
      </c>
      <c r="W4390" s="6">
        <v>19.699499165275459</v>
      </c>
      <c r="X4390" s="5">
        <v>126</v>
      </c>
      <c r="Y4390" s="5">
        <v>94</v>
      </c>
      <c r="Z4390" s="5">
        <v>12</v>
      </c>
      <c r="AA4390" s="5">
        <v>65</v>
      </c>
      <c r="AB4390" s="5">
        <v>46</v>
      </c>
      <c r="AC4390" s="5">
        <v>6</v>
      </c>
      <c r="AD4390" s="5">
        <v>61</v>
      </c>
      <c r="AE4390" s="5">
        <v>48</v>
      </c>
      <c r="AF4390" s="5">
        <v>6</v>
      </c>
      <c r="AG4390" s="6">
        <v>12.5</v>
      </c>
      <c r="AH4390" s="6">
        <v>78.688524590163937</v>
      </c>
      <c r="AI4390" s="3">
        <v>13.043478260869565</v>
      </c>
      <c r="AJ4390" s="3">
        <v>70.769230769230774</v>
      </c>
    </row>
    <row r="4391" spans="1:36" hidden="1" x14ac:dyDescent="0.2">
      <c r="A4391" s="1" t="str">
        <f t="shared" si="68"/>
        <v>PendleMixed Other</v>
      </c>
      <c r="B4391" s="3" t="s">
        <v>353</v>
      </c>
      <c r="C4391" s="3" t="s">
        <v>354</v>
      </c>
      <c r="D4391" s="3" t="s">
        <v>709</v>
      </c>
      <c r="E4391" s="5">
        <v>143</v>
      </c>
      <c r="F4391" s="5">
        <v>71</v>
      </c>
      <c r="G4391" s="5">
        <v>51</v>
      </c>
      <c r="H4391" s="5">
        <v>58</v>
      </c>
      <c r="I4391" s="5">
        <v>56</v>
      </c>
      <c r="J4391" s="5">
        <v>54</v>
      </c>
      <c r="K4391" s="5">
        <v>0</v>
      </c>
      <c r="L4391" s="5">
        <v>1</v>
      </c>
      <c r="M4391" s="5">
        <v>83</v>
      </c>
      <c r="N4391" s="5">
        <v>29</v>
      </c>
      <c r="O4391" s="6">
        <v>49.650349650349654</v>
      </c>
      <c r="P4391" s="6">
        <v>35.664335664335667</v>
      </c>
      <c r="Q4391" s="6">
        <v>40.55944055944056</v>
      </c>
      <c r="R4391" s="6">
        <v>39.16083916083916</v>
      </c>
      <c r="S4391" s="6">
        <v>37.76223776223776</v>
      </c>
      <c r="T4391" s="6">
        <v>0</v>
      </c>
      <c r="U4391" s="6">
        <v>0.69930069930069927</v>
      </c>
      <c r="V4391" s="6">
        <v>58.04195804195804</v>
      </c>
      <c r="W4391" s="6">
        <v>20.27972027972028</v>
      </c>
      <c r="X4391" s="5">
        <v>50</v>
      </c>
      <c r="Y4391" s="5">
        <v>38</v>
      </c>
      <c r="Z4391" s="5">
        <v>3</v>
      </c>
      <c r="AA4391" s="5">
        <v>24</v>
      </c>
      <c r="AB4391" s="5">
        <v>16</v>
      </c>
      <c r="AC4391" s="5">
        <v>0</v>
      </c>
      <c r="AD4391" s="5">
        <v>26</v>
      </c>
      <c r="AE4391" s="5">
        <v>22</v>
      </c>
      <c r="AF4391" s="5">
        <v>3</v>
      </c>
      <c r="AG4391" s="6">
        <v>13.636363636363637</v>
      </c>
      <c r="AH4391" s="6">
        <v>84.615384615384613</v>
      </c>
      <c r="AI4391" s="3">
        <v>0</v>
      </c>
      <c r="AJ4391" s="3">
        <v>66.666666666666671</v>
      </c>
    </row>
    <row r="4392" spans="1:36" hidden="1" x14ac:dyDescent="0.2">
      <c r="A4392" s="1" t="str">
        <f t="shared" si="68"/>
        <v>PendleIndian</v>
      </c>
      <c r="B4392" s="3" t="s">
        <v>353</v>
      </c>
      <c r="C4392" s="3" t="s">
        <v>354</v>
      </c>
      <c r="D4392" s="3" t="s">
        <v>710</v>
      </c>
      <c r="E4392" s="5">
        <v>236</v>
      </c>
      <c r="F4392" s="5">
        <v>77</v>
      </c>
      <c r="G4392" s="5">
        <v>44</v>
      </c>
      <c r="H4392" s="5">
        <v>60</v>
      </c>
      <c r="I4392" s="5">
        <v>68</v>
      </c>
      <c r="J4392" s="5">
        <v>59</v>
      </c>
      <c r="K4392" s="5">
        <v>0</v>
      </c>
      <c r="L4392" s="5">
        <v>8</v>
      </c>
      <c r="M4392" s="5">
        <v>116</v>
      </c>
      <c r="N4392" s="5">
        <v>26</v>
      </c>
      <c r="O4392" s="6">
        <v>32.627118644067799</v>
      </c>
      <c r="P4392" s="6">
        <v>18.64406779661017</v>
      </c>
      <c r="Q4392" s="6">
        <v>25.423728813559322</v>
      </c>
      <c r="R4392" s="6">
        <v>28.8135593220339</v>
      </c>
      <c r="S4392" s="6">
        <v>25</v>
      </c>
      <c r="T4392" s="6">
        <v>0</v>
      </c>
      <c r="U4392" s="6">
        <v>3.3898305084745761</v>
      </c>
      <c r="V4392" s="6">
        <v>49.152542372881356</v>
      </c>
      <c r="W4392" s="6">
        <v>11.016949152542374</v>
      </c>
      <c r="X4392" s="5">
        <v>95</v>
      </c>
      <c r="Y4392" s="5">
        <v>72</v>
      </c>
      <c r="Z4392" s="5">
        <v>4</v>
      </c>
      <c r="AA4392" s="5">
        <v>42</v>
      </c>
      <c r="AB4392" s="5">
        <v>27</v>
      </c>
      <c r="AC4392" s="5">
        <v>2</v>
      </c>
      <c r="AD4392" s="5">
        <v>53</v>
      </c>
      <c r="AE4392" s="5">
        <v>45</v>
      </c>
      <c r="AF4392" s="5">
        <v>2</v>
      </c>
      <c r="AG4392" s="6">
        <v>4.4444444444444446</v>
      </c>
      <c r="AH4392" s="6">
        <v>84.905660377358487</v>
      </c>
      <c r="AI4392" s="3">
        <v>7.4074074074074074</v>
      </c>
      <c r="AJ4392" s="3">
        <v>64.285714285714292</v>
      </c>
    </row>
    <row r="4393" spans="1:36" hidden="1" x14ac:dyDescent="0.2">
      <c r="A4393" s="1" t="str">
        <f t="shared" si="68"/>
        <v>PendlePakistani</v>
      </c>
      <c r="B4393" s="3" t="s">
        <v>353</v>
      </c>
      <c r="C4393" s="3" t="s">
        <v>354</v>
      </c>
      <c r="D4393" s="3" t="s">
        <v>711</v>
      </c>
      <c r="E4393" s="5">
        <v>15320</v>
      </c>
      <c r="F4393" s="5">
        <v>10869</v>
      </c>
      <c r="G4393" s="5">
        <v>9421</v>
      </c>
      <c r="H4393" s="5">
        <v>8626</v>
      </c>
      <c r="I4393" s="5">
        <v>8365</v>
      </c>
      <c r="J4393" s="5">
        <v>9120</v>
      </c>
      <c r="K4393" s="5">
        <v>0</v>
      </c>
      <c r="L4393" s="5">
        <v>212</v>
      </c>
      <c r="M4393" s="5">
        <v>11814</v>
      </c>
      <c r="N4393" s="5">
        <v>5896</v>
      </c>
      <c r="O4393" s="6">
        <v>70.946475195822458</v>
      </c>
      <c r="P4393" s="6">
        <v>61.494778067885115</v>
      </c>
      <c r="Q4393" s="6">
        <v>56.30548302872063</v>
      </c>
      <c r="R4393" s="6">
        <v>54.601827676240212</v>
      </c>
      <c r="S4393" s="6">
        <v>59.530026109660575</v>
      </c>
      <c r="T4393" s="6">
        <v>0</v>
      </c>
      <c r="U4393" s="6">
        <v>1.3838120104438643</v>
      </c>
      <c r="V4393" s="6">
        <v>77.114882506527408</v>
      </c>
      <c r="W4393" s="6">
        <v>38.485639686684074</v>
      </c>
      <c r="X4393" s="5">
        <v>5570</v>
      </c>
      <c r="Y4393" s="5">
        <v>3456</v>
      </c>
      <c r="Z4393" s="5">
        <v>371</v>
      </c>
      <c r="AA4393" s="5">
        <v>3840</v>
      </c>
      <c r="AB4393" s="5">
        <v>2365</v>
      </c>
      <c r="AC4393" s="5">
        <v>280</v>
      </c>
      <c r="AD4393" s="5">
        <v>1730</v>
      </c>
      <c r="AE4393" s="5">
        <v>1091</v>
      </c>
      <c r="AF4393" s="5">
        <v>91</v>
      </c>
      <c r="AG4393" s="6">
        <v>8.3409715857011921</v>
      </c>
      <c r="AH4393" s="6">
        <v>63.063583815028899</v>
      </c>
      <c r="AI4393" s="3">
        <v>11.839323467230445</v>
      </c>
      <c r="AJ4393" s="3">
        <v>61.588541666666664</v>
      </c>
    </row>
    <row r="4394" spans="1:36" hidden="1" x14ac:dyDescent="0.2">
      <c r="A4394" s="1" t="str">
        <f t="shared" si="68"/>
        <v>PendleBangladeshi</v>
      </c>
      <c r="B4394" s="3" t="s">
        <v>353</v>
      </c>
      <c r="C4394" s="3" t="s">
        <v>354</v>
      </c>
      <c r="D4394" s="3" t="s">
        <v>712</v>
      </c>
      <c r="E4394" s="5">
        <v>383</v>
      </c>
      <c r="F4394" s="5">
        <v>163</v>
      </c>
      <c r="G4394" s="5">
        <v>114</v>
      </c>
      <c r="H4394" s="5">
        <v>123</v>
      </c>
      <c r="I4394" s="5">
        <v>125</v>
      </c>
      <c r="J4394" s="5">
        <v>123</v>
      </c>
      <c r="K4394" s="5">
        <v>0</v>
      </c>
      <c r="L4394" s="5">
        <v>13</v>
      </c>
      <c r="M4394" s="5">
        <v>219</v>
      </c>
      <c r="N4394" s="5">
        <v>64</v>
      </c>
      <c r="O4394" s="6">
        <v>42.558746736292427</v>
      </c>
      <c r="P4394" s="6">
        <v>29.765013054830288</v>
      </c>
      <c r="Q4394" s="6">
        <v>32.114882506527415</v>
      </c>
      <c r="R4394" s="6">
        <v>32.637075718015666</v>
      </c>
      <c r="S4394" s="6">
        <v>32.114882506527415</v>
      </c>
      <c r="T4394" s="6">
        <v>0</v>
      </c>
      <c r="U4394" s="6">
        <v>3.3942558746736293</v>
      </c>
      <c r="V4394" s="6">
        <v>57.180156657963444</v>
      </c>
      <c r="W4394" s="6">
        <v>16.710182767624023</v>
      </c>
      <c r="X4394" s="5">
        <v>131</v>
      </c>
      <c r="Y4394" s="5">
        <v>93</v>
      </c>
      <c r="Z4394" s="5">
        <v>6</v>
      </c>
      <c r="AA4394" s="5">
        <v>46</v>
      </c>
      <c r="AB4394" s="5">
        <v>32</v>
      </c>
      <c r="AC4394" s="5">
        <v>0</v>
      </c>
      <c r="AD4394" s="5">
        <v>85</v>
      </c>
      <c r="AE4394" s="5">
        <v>61</v>
      </c>
      <c r="AF4394" s="5">
        <v>6</v>
      </c>
      <c r="AG4394" s="6">
        <v>9.8360655737704921</v>
      </c>
      <c r="AH4394" s="6">
        <v>71.764705882352942</v>
      </c>
      <c r="AI4394" s="3">
        <v>0</v>
      </c>
      <c r="AJ4394" s="3">
        <v>69.565217391304344</v>
      </c>
    </row>
    <row r="4395" spans="1:36" hidden="1" x14ac:dyDescent="0.2">
      <c r="A4395" s="1" t="str">
        <f t="shared" si="68"/>
        <v>PendleChinese</v>
      </c>
      <c r="B4395" s="3" t="s">
        <v>353</v>
      </c>
      <c r="C4395" s="3" t="s">
        <v>354</v>
      </c>
      <c r="D4395" s="3" t="s">
        <v>713</v>
      </c>
      <c r="E4395" s="5">
        <v>281</v>
      </c>
      <c r="F4395" s="5">
        <v>125</v>
      </c>
      <c r="G4395" s="5">
        <v>97</v>
      </c>
      <c r="H4395" s="5">
        <v>112</v>
      </c>
      <c r="I4395" s="5">
        <v>123</v>
      </c>
      <c r="J4395" s="5">
        <v>102</v>
      </c>
      <c r="K4395" s="5">
        <v>0</v>
      </c>
      <c r="L4395" s="5">
        <v>15</v>
      </c>
      <c r="M4395" s="5">
        <v>165</v>
      </c>
      <c r="N4395" s="5">
        <v>75</v>
      </c>
      <c r="O4395" s="6">
        <v>44.483985765124558</v>
      </c>
      <c r="P4395" s="6">
        <v>34.519572953736656</v>
      </c>
      <c r="Q4395" s="6">
        <v>39.857651245551601</v>
      </c>
      <c r="R4395" s="6">
        <v>43.772241992882563</v>
      </c>
      <c r="S4395" s="6">
        <v>36.29893238434164</v>
      </c>
      <c r="T4395" s="6">
        <v>0</v>
      </c>
      <c r="U4395" s="6">
        <v>5.3380782918149468</v>
      </c>
      <c r="V4395" s="6">
        <v>58.718861209964416</v>
      </c>
      <c r="W4395" s="6">
        <v>26.690391459074732</v>
      </c>
      <c r="X4395" s="5">
        <v>142</v>
      </c>
      <c r="Y4395" s="5">
        <v>122</v>
      </c>
      <c r="Z4395" s="5">
        <v>0</v>
      </c>
      <c r="AA4395" s="5">
        <v>63</v>
      </c>
      <c r="AB4395" s="5">
        <v>61</v>
      </c>
      <c r="AC4395" s="5">
        <v>0</v>
      </c>
      <c r="AD4395" s="5">
        <v>79</v>
      </c>
      <c r="AE4395" s="5">
        <v>61</v>
      </c>
      <c r="AF4395" s="5">
        <v>0</v>
      </c>
      <c r="AG4395" s="6">
        <v>0</v>
      </c>
      <c r="AH4395" s="6">
        <v>77.215189873417728</v>
      </c>
      <c r="AI4395" s="3">
        <v>0</v>
      </c>
      <c r="AJ4395" s="3">
        <v>96.825396825396822</v>
      </c>
    </row>
    <row r="4396" spans="1:36" hidden="1" x14ac:dyDescent="0.2">
      <c r="A4396" s="1" t="str">
        <f t="shared" si="68"/>
        <v>PendleAsian Other</v>
      </c>
      <c r="B4396" s="3" t="s">
        <v>353</v>
      </c>
      <c r="C4396" s="3" t="s">
        <v>354</v>
      </c>
      <c r="D4396" s="3" t="s">
        <v>714</v>
      </c>
      <c r="E4396" s="5">
        <v>587</v>
      </c>
      <c r="F4396" s="5">
        <v>334</v>
      </c>
      <c r="G4396" s="5">
        <v>257</v>
      </c>
      <c r="H4396" s="5">
        <v>294</v>
      </c>
      <c r="I4396" s="5">
        <v>313</v>
      </c>
      <c r="J4396" s="5">
        <v>279</v>
      </c>
      <c r="K4396" s="5">
        <v>0</v>
      </c>
      <c r="L4396" s="5">
        <v>20</v>
      </c>
      <c r="M4396" s="5">
        <v>401</v>
      </c>
      <c r="N4396" s="5">
        <v>181</v>
      </c>
      <c r="O4396" s="6">
        <v>56.899488926746166</v>
      </c>
      <c r="P4396" s="6">
        <v>43.781942078364565</v>
      </c>
      <c r="Q4396" s="6">
        <v>50.085178875638839</v>
      </c>
      <c r="R4396" s="6">
        <v>53.321976149914818</v>
      </c>
      <c r="S4396" s="6">
        <v>47.529812606473591</v>
      </c>
      <c r="T4396" s="6">
        <v>0</v>
      </c>
      <c r="U4396" s="6">
        <v>3.4071550255536627</v>
      </c>
      <c r="V4396" s="6">
        <v>68.313458262350935</v>
      </c>
      <c r="W4396" s="6">
        <v>30.834752981260646</v>
      </c>
      <c r="X4396" s="5">
        <v>260</v>
      </c>
      <c r="Y4396" s="5">
        <v>187</v>
      </c>
      <c r="Z4396" s="5">
        <v>32</v>
      </c>
      <c r="AA4396" s="5">
        <v>146</v>
      </c>
      <c r="AB4396" s="5">
        <v>108</v>
      </c>
      <c r="AC4396" s="5">
        <v>11</v>
      </c>
      <c r="AD4396" s="5">
        <v>114</v>
      </c>
      <c r="AE4396" s="5">
        <v>79</v>
      </c>
      <c r="AF4396" s="5">
        <v>21</v>
      </c>
      <c r="AG4396" s="6">
        <v>26.582278481012658</v>
      </c>
      <c r="AH4396" s="6">
        <v>69.298245614035082</v>
      </c>
      <c r="AI4396" s="3">
        <v>10.185185185185185</v>
      </c>
      <c r="AJ4396" s="3">
        <v>73.972602739726028</v>
      </c>
    </row>
    <row r="4397" spans="1:36" hidden="1" x14ac:dyDescent="0.2">
      <c r="A4397" s="1" t="str">
        <f t="shared" si="68"/>
        <v>PendleBlack African</v>
      </c>
      <c r="B4397" s="3" t="s">
        <v>353</v>
      </c>
      <c r="C4397" s="3" t="s">
        <v>354</v>
      </c>
      <c r="D4397" s="3" t="s">
        <v>715</v>
      </c>
      <c r="E4397" s="5">
        <v>67</v>
      </c>
      <c r="F4397" s="5">
        <v>37</v>
      </c>
      <c r="G4397" s="5">
        <v>25</v>
      </c>
      <c r="H4397" s="5">
        <v>28</v>
      </c>
      <c r="I4397" s="5">
        <v>32</v>
      </c>
      <c r="J4397" s="5">
        <v>19</v>
      </c>
      <c r="K4397" s="5">
        <v>0</v>
      </c>
      <c r="L4397" s="5">
        <v>4</v>
      </c>
      <c r="M4397" s="5">
        <v>40</v>
      </c>
      <c r="N4397" s="5">
        <v>8</v>
      </c>
      <c r="O4397" s="6">
        <v>55.223880597014926</v>
      </c>
      <c r="P4397" s="6">
        <v>37.313432835820898</v>
      </c>
      <c r="Q4397" s="6">
        <v>41.791044776119406</v>
      </c>
      <c r="R4397" s="6">
        <v>47.761194029850749</v>
      </c>
      <c r="S4397" s="6">
        <v>28.35820895522388</v>
      </c>
      <c r="T4397" s="6">
        <v>0</v>
      </c>
      <c r="U4397" s="6">
        <v>5.9701492537313436</v>
      </c>
      <c r="V4397" s="6">
        <v>59.701492537313435</v>
      </c>
      <c r="W4397" s="6">
        <v>11.940298507462687</v>
      </c>
      <c r="X4397" s="5">
        <v>33</v>
      </c>
      <c r="Y4397" s="5">
        <v>26</v>
      </c>
      <c r="Z4397" s="5">
        <v>1</v>
      </c>
      <c r="AA4397" s="5">
        <v>15</v>
      </c>
      <c r="AB4397" s="5">
        <v>11</v>
      </c>
      <c r="AC4397" s="5">
        <v>1</v>
      </c>
      <c r="AD4397" s="5">
        <v>18</v>
      </c>
      <c r="AE4397" s="5">
        <v>15</v>
      </c>
      <c r="AF4397" s="5">
        <v>0</v>
      </c>
      <c r="AG4397" s="6">
        <v>0</v>
      </c>
      <c r="AH4397" s="6">
        <v>83.333333333333329</v>
      </c>
      <c r="AI4397" s="3">
        <v>9.0909090909090917</v>
      </c>
      <c r="AJ4397" s="3">
        <v>73.333333333333329</v>
      </c>
    </row>
    <row r="4398" spans="1:36" hidden="1" x14ac:dyDescent="0.2">
      <c r="A4398" s="1" t="str">
        <f t="shared" si="68"/>
        <v>PendleBlack Caribbean</v>
      </c>
      <c r="B4398" s="3" t="s">
        <v>353</v>
      </c>
      <c r="C4398" s="3" t="s">
        <v>354</v>
      </c>
      <c r="D4398" s="3" t="s">
        <v>716</v>
      </c>
      <c r="E4398" s="5">
        <v>51</v>
      </c>
      <c r="F4398" s="5">
        <v>22</v>
      </c>
      <c r="G4398" s="5">
        <v>10</v>
      </c>
      <c r="H4398" s="5">
        <v>14</v>
      </c>
      <c r="I4398" s="5">
        <v>16</v>
      </c>
      <c r="J4398" s="5">
        <v>19</v>
      </c>
      <c r="K4398" s="5">
        <v>0</v>
      </c>
      <c r="L4398" s="5">
        <v>0</v>
      </c>
      <c r="M4398" s="5">
        <v>29</v>
      </c>
      <c r="N4398" s="5">
        <v>6</v>
      </c>
      <c r="O4398" s="6">
        <v>43.137254901960787</v>
      </c>
      <c r="P4398" s="6">
        <v>19.607843137254903</v>
      </c>
      <c r="Q4398" s="6">
        <v>27.450980392156861</v>
      </c>
      <c r="R4398" s="6">
        <v>31.372549019607842</v>
      </c>
      <c r="S4398" s="6">
        <v>37.254901960784316</v>
      </c>
      <c r="T4398" s="6">
        <v>0</v>
      </c>
      <c r="U4398" s="6">
        <v>0</v>
      </c>
      <c r="V4398" s="6">
        <v>56.862745098039213</v>
      </c>
      <c r="W4398" s="6">
        <v>11.764705882352942</v>
      </c>
      <c r="X4398" s="5">
        <v>25</v>
      </c>
      <c r="Y4398" s="5">
        <v>18</v>
      </c>
      <c r="Z4398" s="5">
        <v>1</v>
      </c>
      <c r="AA4398" s="5">
        <v>4</v>
      </c>
      <c r="AB4398" s="5">
        <v>4</v>
      </c>
      <c r="AC4398" s="5">
        <v>0</v>
      </c>
      <c r="AD4398" s="5">
        <v>21</v>
      </c>
      <c r="AE4398" s="5">
        <v>14</v>
      </c>
      <c r="AF4398" s="5">
        <v>1</v>
      </c>
      <c r="AG4398" s="6">
        <v>7.1428571428571432</v>
      </c>
      <c r="AH4398" s="6">
        <v>66.666666666666671</v>
      </c>
      <c r="AI4398" s="3">
        <v>0</v>
      </c>
      <c r="AJ4398" s="3">
        <v>100</v>
      </c>
    </row>
    <row r="4399" spans="1:36" hidden="1" x14ac:dyDescent="0.2">
      <c r="A4399" s="1" t="str">
        <f t="shared" si="68"/>
        <v>PendleBlack Other</v>
      </c>
      <c r="B4399" s="3" t="s">
        <v>353</v>
      </c>
      <c r="C4399" s="3" t="s">
        <v>354</v>
      </c>
      <c r="D4399" s="3" t="s">
        <v>717</v>
      </c>
      <c r="E4399" s="5">
        <v>8</v>
      </c>
      <c r="F4399" s="5">
        <v>4</v>
      </c>
      <c r="G4399" s="5">
        <v>2</v>
      </c>
      <c r="H4399" s="5">
        <v>3</v>
      </c>
      <c r="I4399" s="5">
        <v>2</v>
      </c>
      <c r="J4399" s="5">
        <v>2</v>
      </c>
      <c r="K4399" s="5">
        <v>0</v>
      </c>
      <c r="L4399" s="5">
        <v>1</v>
      </c>
      <c r="M4399" s="5">
        <v>5</v>
      </c>
      <c r="N4399" s="5">
        <v>1</v>
      </c>
      <c r="O4399" s="6">
        <v>50</v>
      </c>
      <c r="P4399" s="6">
        <v>25</v>
      </c>
      <c r="Q4399" s="6">
        <v>37.5</v>
      </c>
      <c r="R4399" s="6">
        <v>25</v>
      </c>
      <c r="S4399" s="6">
        <v>25</v>
      </c>
      <c r="T4399" s="6">
        <v>0</v>
      </c>
      <c r="U4399" s="6">
        <v>12.5</v>
      </c>
      <c r="V4399" s="6">
        <v>62.5</v>
      </c>
      <c r="W4399" s="6">
        <v>12.5</v>
      </c>
      <c r="X4399" s="5">
        <v>4</v>
      </c>
      <c r="Y4399" s="5">
        <v>4</v>
      </c>
      <c r="Z4399" s="5">
        <v>0</v>
      </c>
      <c r="AA4399" s="5">
        <v>2</v>
      </c>
      <c r="AB4399" s="5">
        <v>2</v>
      </c>
      <c r="AC4399" s="5">
        <v>0</v>
      </c>
      <c r="AD4399" s="5">
        <v>2</v>
      </c>
      <c r="AE4399" s="5">
        <v>2</v>
      </c>
      <c r="AF4399" s="5">
        <v>0</v>
      </c>
      <c r="AG4399" s="6">
        <v>0</v>
      </c>
      <c r="AH4399" s="6">
        <v>100</v>
      </c>
      <c r="AI4399" s="3">
        <v>0</v>
      </c>
      <c r="AJ4399" s="3">
        <v>100</v>
      </c>
    </row>
    <row r="4400" spans="1:36" hidden="1" x14ac:dyDescent="0.2">
      <c r="A4400" s="1" t="str">
        <f t="shared" si="68"/>
        <v>PendleArab</v>
      </c>
      <c r="B4400" s="3" t="s">
        <v>353</v>
      </c>
      <c r="C4400" s="3" t="s">
        <v>354</v>
      </c>
      <c r="D4400" s="3" t="s">
        <v>699</v>
      </c>
      <c r="E4400" s="5">
        <v>52</v>
      </c>
      <c r="F4400" s="5">
        <v>17</v>
      </c>
      <c r="G4400" s="5">
        <v>8</v>
      </c>
      <c r="H4400" s="5">
        <v>14</v>
      </c>
      <c r="I4400" s="5">
        <v>16</v>
      </c>
      <c r="J4400" s="5">
        <v>17</v>
      </c>
      <c r="K4400" s="5">
        <v>0</v>
      </c>
      <c r="L4400" s="5">
        <v>0</v>
      </c>
      <c r="M4400" s="5">
        <v>20</v>
      </c>
      <c r="N4400" s="5">
        <v>7</v>
      </c>
      <c r="O4400" s="6">
        <v>32.692307692307693</v>
      </c>
      <c r="P4400" s="6">
        <v>15.384615384615385</v>
      </c>
      <c r="Q4400" s="6">
        <v>26.923076923076923</v>
      </c>
      <c r="R4400" s="6">
        <v>30.76923076923077</v>
      </c>
      <c r="S4400" s="6">
        <v>32.692307692307693</v>
      </c>
      <c r="T4400" s="6">
        <v>0</v>
      </c>
      <c r="U4400" s="6">
        <v>0</v>
      </c>
      <c r="V4400" s="6">
        <v>38.46153846153846</v>
      </c>
      <c r="W4400" s="6">
        <v>13.461538461538462</v>
      </c>
      <c r="X4400" s="5">
        <v>30</v>
      </c>
      <c r="Y4400" s="5">
        <v>25</v>
      </c>
      <c r="Z4400" s="5">
        <v>8</v>
      </c>
      <c r="AA4400" s="5">
        <v>11</v>
      </c>
      <c r="AB4400" s="5">
        <v>9</v>
      </c>
      <c r="AC4400" s="5">
        <v>2</v>
      </c>
      <c r="AD4400" s="5">
        <v>19</v>
      </c>
      <c r="AE4400" s="5">
        <v>16</v>
      </c>
      <c r="AF4400" s="5">
        <v>6</v>
      </c>
      <c r="AG4400" s="6">
        <v>37.5</v>
      </c>
      <c r="AH4400" s="6">
        <v>84.21052631578948</v>
      </c>
      <c r="AI4400" s="3">
        <v>22.222222222222221</v>
      </c>
      <c r="AJ4400" s="3">
        <v>81.818181818181813</v>
      </c>
    </row>
    <row r="4401" spans="1:36" hidden="1" x14ac:dyDescent="0.2">
      <c r="A4401" s="1" t="str">
        <f t="shared" si="68"/>
        <v>PendleOther</v>
      </c>
      <c r="B4401" s="3" t="s">
        <v>353</v>
      </c>
      <c r="C4401" s="3" t="s">
        <v>354</v>
      </c>
      <c r="D4401" s="3" t="s">
        <v>718</v>
      </c>
      <c r="E4401" s="5">
        <v>84</v>
      </c>
      <c r="F4401" s="5">
        <v>40</v>
      </c>
      <c r="G4401" s="5">
        <v>27</v>
      </c>
      <c r="H4401" s="5">
        <v>34</v>
      </c>
      <c r="I4401" s="5">
        <v>37</v>
      </c>
      <c r="J4401" s="5">
        <v>27</v>
      </c>
      <c r="K4401" s="5">
        <v>0</v>
      </c>
      <c r="L4401" s="5">
        <v>4</v>
      </c>
      <c r="M4401" s="5">
        <v>50</v>
      </c>
      <c r="N4401" s="5">
        <v>17</v>
      </c>
      <c r="O4401" s="6">
        <v>47.61904761904762</v>
      </c>
      <c r="P4401" s="6">
        <v>32.142857142857146</v>
      </c>
      <c r="Q4401" s="6">
        <v>40.476190476190474</v>
      </c>
      <c r="R4401" s="6">
        <v>44.047619047619051</v>
      </c>
      <c r="S4401" s="6">
        <v>32.142857142857146</v>
      </c>
      <c r="T4401" s="6">
        <v>0</v>
      </c>
      <c r="U4401" s="6">
        <v>4.7619047619047619</v>
      </c>
      <c r="V4401" s="6">
        <v>59.523809523809526</v>
      </c>
      <c r="W4401" s="6">
        <v>20.238095238095237</v>
      </c>
      <c r="X4401" s="5">
        <v>60</v>
      </c>
      <c r="Y4401" s="5">
        <v>51</v>
      </c>
      <c r="Z4401" s="5">
        <v>17</v>
      </c>
      <c r="AA4401" s="5">
        <v>25</v>
      </c>
      <c r="AB4401" s="5">
        <v>20</v>
      </c>
      <c r="AC4401" s="5">
        <v>5</v>
      </c>
      <c r="AD4401" s="5">
        <v>35</v>
      </c>
      <c r="AE4401" s="5">
        <v>31</v>
      </c>
      <c r="AF4401" s="5">
        <v>12</v>
      </c>
      <c r="AG4401" s="6">
        <v>38.70967741935484</v>
      </c>
      <c r="AH4401" s="6">
        <v>88.571428571428569</v>
      </c>
      <c r="AI4401" s="3">
        <v>25</v>
      </c>
      <c r="AJ4401" s="3">
        <v>80</v>
      </c>
    </row>
    <row r="4402" spans="1:36" x14ac:dyDescent="0.2">
      <c r="A4402" s="1" t="str">
        <f t="shared" si="68"/>
        <v>PeterboroughAll people</v>
      </c>
      <c r="B4402" s="3" t="s">
        <v>105</v>
      </c>
      <c r="C4402" s="3" t="s">
        <v>106</v>
      </c>
      <c r="D4402" s="3" t="s">
        <v>700</v>
      </c>
      <c r="E4402" s="5">
        <v>183631</v>
      </c>
      <c r="F4402" s="5">
        <v>22441</v>
      </c>
      <c r="G4402" s="5">
        <v>18982</v>
      </c>
      <c r="H4402" s="5">
        <v>13494</v>
      </c>
      <c r="I4402" s="5">
        <v>1399</v>
      </c>
      <c r="J4402" s="5">
        <v>29259</v>
      </c>
      <c r="K4402" s="5">
        <v>32091</v>
      </c>
      <c r="L4402" s="5">
        <v>71719</v>
      </c>
      <c r="M4402" s="5">
        <v>3012</v>
      </c>
      <c r="N4402" s="5">
        <v>1399</v>
      </c>
      <c r="O4402" s="6">
        <v>12.220703475992616</v>
      </c>
      <c r="P4402" s="6">
        <v>10.337034596555048</v>
      </c>
      <c r="Q4402" s="6">
        <v>7.3484324542152466</v>
      </c>
      <c r="R4402" s="6">
        <v>0.76185393533771528</v>
      </c>
      <c r="S4402" s="6">
        <v>15.933584198746399</v>
      </c>
      <c r="T4402" s="6">
        <v>17.475807461703088</v>
      </c>
      <c r="U4402" s="6">
        <v>39.056041735872483</v>
      </c>
      <c r="V4402" s="6">
        <v>1.640245927975124</v>
      </c>
      <c r="W4402" s="6">
        <v>0.76185393533771528</v>
      </c>
      <c r="X4402" s="5">
        <v>66850</v>
      </c>
      <c r="Y4402" s="5">
        <v>57125</v>
      </c>
      <c r="Z4402" s="5">
        <v>3562</v>
      </c>
      <c r="AA4402" s="5">
        <v>6653</v>
      </c>
      <c r="AB4402" s="5">
        <v>5300</v>
      </c>
      <c r="AC4402" s="5">
        <v>524</v>
      </c>
      <c r="AD4402" s="5">
        <v>60197</v>
      </c>
      <c r="AE4402" s="5">
        <v>51825</v>
      </c>
      <c r="AF4402" s="5">
        <v>3038</v>
      </c>
      <c r="AG4402" s="6">
        <v>5.8620356970574043</v>
      </c>
      <c r="AH4402" s="6">
        <v>86.092330182567238</v>
      </c>
      <c r="AI4402" s="3">
        <v>9.8867924528301891</v>
      </c>
      <c r="AJ4402" s="3">
        <v>79.663309785059369</v>
      </c>
    </row>
    <row r="4403" spans="1:36" hidden="1" x14ac:dyDescent="0.2">
      <c r="A4403" s="1" t="str">
        <f t="shared" si="68"/>
        <v>PeterboroughWhite British</v>
      </c>
      <c r="B4403" s="3" t="s">
        <v>105</v>
      </c>
      <c r="C4403" s="3" t="s">
        <v>106</v>
      </c>
      <c r="D4403" s="3" t="s">
        <v>701</v>
      </c>
      <c r="E4403" s="5">
        <v>130232</v>
      </c>
      <c r="F4403" s="5">
        <v>11834</v>
      </c>
      <c r="G4403" s="5">
        <v>9994</v>
      </c>
      <c r="H4403" s="5">
        <v>8344</v>
      </c>
      <c r="I4403" s="5">
        <v>1095</v>
      </c>
      <c r="J4403" s="5">
        <v>17363</v>
      </c>
      <c r="K4403" s="5">
        <v>26728</v>
      </c>
      <c r="L4403" s="5">
        <v>41532</v>
      </c>
      <c r="M4403" s="5">
        <v>1626</v>
      </c>
      <c r="N4403" s="5">
        <v>1095</v>
      </c>
      <c r="O4403" s="6">
        <v>9.0868603722587391</v>
      </c>
      <c r="P4403" s="6">
        <v>7.6739971742736044</v>
      </c>
      <c r="Q4403" s="6">
        <v>6.4070274586891083</v>
      </c>
      <c r="R4403" s="6">
        <v>0.84080717488789236</v>
      </c>
      <c r="S4403" s="6">
        <v>13.33236071011733</v>
      </c>
      <c r="T4403" s="6">
        <v>20.523373671601451</v>
      </c>
      <c r="U4403" s="6">
        <v>31.89077953191228</v>
      </c>
      <c r="V4403" s="6">
        <v>1.2485410651759936</v>
      </c>
      <c r="W4403" s="6">
        <v>0.84080717488789236</v>
      </c>
      <c r="X4403" s="5">
        <v>44014</v>
      </c>
      <c r="Y4403" s="5">
        <v>38408</v>
      </c>
      <c r="Z4403" s="5">
        <v>2230</v>
      </c>
      <c r="AA4403" s="5">
        <v>4766</v>
      </c>
      <c r="AB4403" s="5">
        <v>3725</v>
      </c>
      <c r="AC4403" s="5">
        <v>395</v>
      </c>
      <c r="AD4403" s="5">
        <v>39248</v>
      </c>
      <c r="AE4403" s="5">
        <v>34683</v>
      </c>
      <c r="AF4403" s="5">
        <v>1835</v>
      </c>
      <c r="AG4403" s="6">
        <v>5.2907764610904477</v>
      </c>
      <c r="AH4403" s="6">
        <v>88.368834080717491</v>
      </c>
      <c r="AI4403" s="3">
        <v>10.604026845637584</v>
      </c>
      <c r="AJ4403" s="3">
        <v>78.157784305497273</v>
      </c>
    </row>
    <row r="4404" spans="1:36" hidden="1" x14ac:dyDescent="0.2">
      <c r="A4404" s="1" t="str">
        <f t="shared" si="68"/>
        <v>PeterboroughMinorities - all other than White British</v>
      </c>
      <c r="B4404" s="3" t="s">
        <v>105</v>
      </c>
      <c r="C4404" s="3" t="s">
        <v>106</v>
      </c>
      <c r="D4404" s="3" t="s">
        <v>702</v>
      </c>
      <c r="E4404" s="5">
        <v>53399</v>
      </c>
      <c r="F4404" s="5">
        <v>10607</v>
      </c>
      <c r="G4404" s="5">
        <v>8988</v>
      </c>
      <c r="H4404" s="5">
        <v>5150</v>
      </c>
      <c r="I4404" s="5">
        <v>304</v>
      </c>
      <c r="J4404" s="5">
        <v>11896</v>
      </c>
      <c r="K4404" s="5">
        <v>5363</v>
      </c>
      <c r="L4404" s="5">
        <v>30187</v>
      </c>
      <c r="M4404" s="5">
        <v>1386</v>
      </c>
      <c r="N4404" s="5">
        <v>304</v>
      </c>
      <c r="O4404" s="6">
        <v>19.86366785894867</v>
      </c>
      <c r="P4404" s="6">
        <v>16.831775875952733</v>
      </c>
      <c r="Q4404" s="6">
        <v>9.6443753628345092</v>
      </c>
      <c r="R4404" s="6">
        <v>0.56929905054401764</v>
      </c>
      <c r="S4404" s="6">
        <v>22.277570741025112</v>
      </c>
      <c r="T4404" s="6">
        <v>10.043259237064364</v>
      </c>
      <c r="U4404" s="6">
        <v>56.531021180171912</v>
      </c>
      <c r="V4404" s="6">
        <v>2.5955542238618703</v>
      </c>
      <c r="W4404" s="6">
        <v>0.56929905054401764</v>
      </c>
      <c r="X4404" s="5">
        <v>22836</v>
      </c>
      <c r="Y4404" s="5">
        <v>18717</v>
      </c>
      <c r="Z4404" s="5">
        <v>1332</v>
      </c>
      <c r="AA4404" s="5">
        <v>1887</v>
      </c>
      <c r="AB4404" s="5">
        <v>1575</v>
      </c>
      <c r="AC4404" s="5">
        <v>129</v>
      </c>
      <c r="AD4404" s="5">
        <v>20949</v>
      </c>
      <c r="AE4404" s="5">
        <v>17142</v>
      </c>
      <c r="AF4404" s="5">
        <v>1203</v>
      </c>
      <c r="AG4404" s="6">
        <v>7.0178508925446268</v>
      </c>
      <c r="AH4404" s="6">
        <v>81.827294858943148</v>
      </c>
      <c r="AI4404" s="3">
        <v>8.1904761904761898</v>
      </c>
      <c r="AJ4404" s="3">
        <v>83.465818759936411</v>
      </c>
    </row>
    <row r="4405" spans="1:36" hidden="1" x14ac:dyDescent="0.2">
      <c r="A4405" s="1" t="str">
        <f t="shared" si="68"/>
        <v>PeterboroughWhite Irish</v>
      </c>
      <c r="B4405" s="3" t="s">
        <v>105</v>
      </c>
      <c r="C4405" s="3" t="s">
        <v>106</v>
      </c>
      <c r="D4405" s="3" t="s">
        <v>703</v>
      </c>
      <c r="E4405" s="5">
        <v>1257</v>
      </c>
      <c r="F4405" s="5">
        <v>151</v>
      </c>
      <c r="G4405" s="5">
        <v>120</v>
      </c>
      <c r="H4405" s="5">
        <v>114</v>
      </c>
      <c r="I4405" s="5">
        <v>20</v>
      </c>
      <c r="J4405" s="5">
        <v>193</v>
      </c>
      <c r="K4405" s="5">
        <v>225</v>
      </c>
      <c r="L4405" s="5">
        <v>521</v>
      </c>
      <c r="M4405" s="5">
        <v>17</v>
      </c>
      <c r="N4405" s="5">
        <v>20</v>
      </c>
      <c r="O4405" s="6">
        <v>12.012728719172634</v>
      </c>
      <c r="P4405" s="6">
        <v>9.5465393794749396</v>
      </c>
      <c r="Q4405" s="6">
        <v>9.0692124105011942</v>
      </c>
      <c r="R4405" s="6">
        <v>1.5910898965791567</v>
      </c>
      <c r="S4405" s="6">
        <v>15.354017501988862</v>
      </c>
      <c r="T4405" s="6">
        <v>17.899761336515514</v>
      </c>
      <c r="U4405" s="6">
        <v>41.447891805887032</v>
      </c>
      <c r="V4405" s="6">
        <v>1.3524264120922833</v>
      </c>
      <c r="W4405" s="6">
        <v>1.5910898965791567</v>
      </c>
      <c r="X4405" s="5">
        <v>383</v>
      </c>
      <c r="Y4405" s="5">
        <v>318</v>
      </c>
      <c r="Z4405" s="5">
        <v>19</v>
      </c>
      <c r="AA4405" s="5">
        <v>28</v>
      </c>
      <c r="AB4405" s="5">
        <v>20</v>
      </c>
      <c r="AC4405" s="5">
        <v>0</v>
      </c>
      <c r="AD4405" s="5">
        <v>355</v>
      </c>
      <c r="AE4405" s="5">
        <v>298</v>
      </c>
      <c r="AF4405" s="5">
        <v>19</v>
      </c>
      <c r="AG4405" s="6">
        <v>6.375838926174497</v>
      </c>
      <c r="AH4405" s="6">
        <v>83.943661971830991</v>
      </c>
      <c r="AI4405" s="3">
        <v>0</v>
      </c>
      <c r="AJ4405" s="3">
        <v>71.428571428571431</v>
      </c>
    </row>
    <row r="4406" spans="1:36" hidden="1" x14ac:dyDescent="0.2">
      <c r="A4406" s="1" t="str">
        <f t="shared" si="68"/>
        <v>PeterboroughWhite Gyspy or Irish Traveller</v>
      </c>
      <c r="B4406" s="3" t="s">
        <v>105</v>
      </c>
      <c r="C4406" s="3" t="s">
        <v>106</v>
      </c>
      <c r="D4406" s="3" t="s">
        <v>704</v>
      </c>
      <c r="E4406" s="5">
        <v>560</v>
      </c>
      <c r="F4406" s="5">
        <v>136</v>
      </c>
      <c r="G4406" s="5">
        <v>133</v>
      </c>
      <c r="H4406" s="5">
        <v>34</v>
      </c>
      <c r="I4406" s="5">
        <v>0</v>
      </c>
      <c r="J4406" s="5">
        <v>162</v>
      </c>
      <c r="K4406" s="5">
        <v>101</v>
      </c>
      <c r="L4406" s="5">
        <v>300</v>
      </c>
      <c r="M4406" s="5">
        <v>6</v>
      </c>
      <c r="N4406" s="5">
        <v>0</v>
      </c>
      <c r="O4406" s="6">
        <v>24.285714285714285</v>
      </c>
      <c r="P4406" s="6">
        <v>23.75</v>
      </c>
      <c r="Q4406" s="6">
        <v>6.0714285714285712</v>
      </c>
      <c r="R4406" s="6">
        <v>0</v>
      </c>
      <c r="S4406" s="6">
        <v>28.928571428571427</v>
      </c>
      <c r="T4406" s="6">
        <v>18.035714285714285</v>
      </c>
      <c r="U4406" s="6">
        <v>53.571428571428569</v>
      </c>
      <c r="V4406" s="6">
        <v>1.0714285714285714</v>
      </c>
      <c r="W4406" s="6">
        <v>0</v>
      </c>
      <c r="X4406" s="5">
        <v>192</v>
      </c>
      <c r="Y4406" s="5">
        <v>106</v>
      </c>
      <c r="Z4406" s="5">
        <v>15</v>
      </c>
      <c r="AA4406" s="5">
        <v>35</v>
      </c>
      <c r="AB4406" s="5">
        <v>18</v>
      </c>
      <c r="AC4406" s="5">
        <v>2</v>
      </c>
      <c r="AD4406" s="5">
        <v>157</v>
      </c>
      <c r="AE4406" s="5">
        <v>88</v>
      </c>
      <c r="AF4406" s="5">
        <v>13</v>
      </c>
      <c r="AG4406" s="6">
        <v>14.772727272727273</v>
      </c>
      <c r="AH4406" s="6">
        <v>56.050955414012741</v>
      </c>
      <c r="AI4406" s="3">
        <v>11.111111111111111</v>
      </c>
      <c r="AJ4406" s="3">
        <v>51.428571428571431</v>
      </c>
    </row>
    <row r="4407" spans="1:36" hidden="1" x14ac:dyDescent="0.2">
      <c r="A4407" s="1" t="str">
        <f t="shared" si="68"/>
        <v>PeterboroughWhite Other</v>
      </c>
      <c r="B4407" s="3" t="s">
        <v>105</v>
      </c>
      <c r="C4407" s="3" t="s">
        <v>106</v>
      </c>
      <c r="D4407" s="3" t="s">
        <v>705</v>
      </c>
      <c r="E4407" s="5">
        <v>19495</v>
      </c>
      <c r="F4407" s="5">
        <v>3733</v>
      </c>
      <c r="G4407" s="5">
        <v>2942</v>
      </c>
      <c r="H4407" s="5">
        <v>2113</v>
      </c>
      <c r="I4407" s="5">
        <v>150</v>
      </c>
      <c r="J4407" s="5">
        <v>4120</v>
      </c>
      <c r="K4407" s="5">
        <v>2162</v>
      </c>
      <c r="L4407" s="5">
        <v>11208</v>
      </c>
      <c r="M4407" s="5">
        <v>671</v>
      </c>
      <c r="N4407" s="5">
        <v>150</v>
      </c>
      <c r="O4407" s="6">
        <v>19.148499615285971</v>
      </c>
      <c r="P4407" s="6">
        <v>15.091048986919724</v>
      </c>
      <c r="Q4407" s="6">
        <v>10.838676583739421</v>
      </c>
      <c r="R4407" s="6">
        <v>0.76942805847653239</v>
      </c>
      <c r="S4407" s="6">
        <v>21.133624006155426</v>
      </c>
      <c r="T4407" s="6">
        <v>11.090023082841753</v>
      </c>
      <c r="U4407" s="6">
        <v>57.491664529366503</v>
      </c>
      <c r="V4407" s="6">
        <v>3.4419081815850219</v>
      </c>
      <c r="W4407" s="6">
        <v>0.76942805847653239</v>
      </c>
      <c r="X4407" s="5">
        <v>9786</v>
      </c>
      <c r="Y4407" s="5">
        <v>8823</v>
      </c>
      <c r="Z4407" s="5">
        <v>447</v>
      </c>
      <c r="AA4407" s="5">
        <v>1004</v>
      </c>
      <c r="AB4407" s="5">
        <v>899</v>
      </c>
      <c r="AC4407" s="5">
        <v>50</v>
      </c>
      <c r="AD4407" s="5">
        <v>8782</v>
      </c>
      <c r="AE4407" s="5">
        <v>7924</v>
      </c>
      <c r="AF4407" s="5">
        <v>397</v>
      </c>
      <c r="AG4407" s="6">
        <v>5.0100959111559815</v>
      </c>
      <c r="AH4407" s="6">
        <v>90.230015941698923</v>
      </c>
      <c r="AI4407" s="3">
        <v>5.5617352614015569</v>
      </c>
      <c r="AJ4407" s="3">
        <v>89.541832669322716</v>
      </c>
    </row>
    <row r="4408" spans="1:36" hidden="1" x14ac:dyDescent="0.2">
      <c r="A4408" s="1" t="str">
        <f t="shared" si="68"/>
        <v>PeterboroughMixed White and Black Caribbean</v>
      </c>
      <c r="B4408" s="3" t="s">
        <v>105</v>
      </c>
      <c r="C4408" s="3" t="s">
        <v>106</v>
      </c>
      <c r="D4408" s="3" t="s">
        <v>706</v>
      </c>
      <c r="E4408" s="5">
        <v>1542</v>
      </c>
      <c r="F4408" s="5">
        <v>255</v>
      </c>
      <c r="G4408" s="5">
        <v>215</v>
      </c>
      <c r="H4408" s="5">
        <v>175</v>
      </c>
      <c r="I4408" s="5">
        <v>14</v>
      </c>
      <c r="J4408" s="5">
        <v>348</v>
      </c>
      <c r="K4408" s="5">
        <v>276</v>
      </c>
      <c r="L4408" s="5">
        <v>654</v>
      </c>
      <c r="M4408" s="5">
        <v>35</v>
      </c>
      <c r="N4408" s="5">
        <v>14</v>
      </c>
      <c r="O4408" s="6">
        <v>16.536964980544749</v>
      </c>
      <c r="P4408" s="6">
        <v>13.942931258106356</v>
      </c>
      <c r="Q4408" s="6">
        <v>11.348897535667964</v>
      </c>
      <c r="R4408" s="6">
        <v>0.90791180285343709</v>
      </c>
      <c r="S4408" s="6">
        <v>22.568093385214009</v>
      </c>
      <c r="T4408" s="6">
        <v>17.898832684824903</v>
      </c>
      <c r="U4408" s="6">
        <v>42.412451361867703</v>
      </c>
      <c r="V4408" s="6">
        <v>2.2697795071335927</v>
      </c>
      <c r="W4408" s="6">
        <v>0.90791180285343709</v>
      </c>
      <c r="X4408" s="5">
        <v>358</v>
      </c>
      <c r="Y4408" s="5">
        <v>290</v>
      </c>
      <c r="Z4408" s="5">
        <v>33</v>
      </c>
      <c r="AA4408" s="5">
        <v>56</v>
      </c>
      <c r="AB4408" s="5">
        <v>36</v>
      </c>
      <c r="AC4408" s="5">
        <v>2</v>
      </c>
      <c r="AD4408" s="5">
        <v>302</v>
      </c>
      <c r="AE4408" s="5">
        <v>254</v>
      </c>
      <c r="AF4408" s="5">
        <v>31</v>
      </c>
      <c r="AG4408" s="6">
        <v>12.204724409448819</v>
      </c>
      <c r="AH4408" s="6">
        <v>84.105960264900659</v>
      </c>
      <c r="AI4408" s="3">
        <v>5.5555555555555554</v>
      </c>
      <c r="AJ4408" s="3">
        <v>64.285714285714292</v>
      </c>
    </row>
    <row r="4409" spans="1:36" hidden="1" x14ac:dyDescent="0.2">
      <c r="A4409" s="1" t="str">
        <f t="shared" si="68"/>
        <v>PeterboroughMixed White and Black African</v>
      </c>
      <c r="B4409" s="3" t="s">
        <v>105</v>
      </c>
      <c r="C4409" s="3" t="s">
        <v>106</v>
      </c>
      <c r="D4409" s="3" t="s">
        <v>707</v>
      </c>
      <c r="E4409" s="5">
        <v>827</v>
      </c>
      <c r="F4409" s="5">
        <v>200</v>
      </c>
      <c r="G4409" s="5">
        <v>159</v>
      </c>
      <c r="H4409" s="5">
        <v>148</v>
      </c>
      <c r="I4409" s="5">
        <v>13</v>
      </c>
      <c r="J4409" s="5">
        <v>232</v>
      </c>
      <c r="K4409" s="5">
        <v>120</v>
      </c>
      <c r="L4409" s="5">
        <v>451</v>
      </c>
      <c r="M4409" s="5">
        <v>27</v>
      </c>
      <c r="N4409" s="5">
        <v>13</v>
      </c>
      <c r="O4409" s="6">
        <v>24.183796856106408</v>
      </c>
      <c r="P4409" s="6">
        <v>19.226118500604596</v>
      </c>
      <c r="Q4409" s="6">
        <v>17.896009673518744</v>
      </c>
      <c r="R4409" s="6">
        <v>1.5719467956469166</v>
      </c>
      <c r="S4409" s="6">
        <v>28.053204353083434</v>
      </c>
      <c r="T4409" s="6">
        <v>14.510278113663846</v>
      </c>
      <c r="U4409" s="6">
        <v>54.534461910519951</v>
      </c>
      <c r="V4409" s="6">
        <v>3.2648125755743651</v>
      </c>
      <c r="W4409" s="6">
        <v>1.5719467956469166</v>
      </c>
      <c r="X4409" s="5">
        <v>253</v>
      </c>
      <c r="Y4409" s="5">
        <v>210</v>
      </c>
      <c r="Z4409" s="5">
        <v>36</v>
      </c>
      <c r="AA4409" s="5">
        <v>46</v>
      </c>
      <c r="AB4409" s="5">
        <v>42</v>
      </c>
      <c r="AC4409" s="5">
        <v>8</v>
      </c>
      <c r="AD4409" s="5">
        <v>207</v>
      </c>
      <c r="AE4409" s="5">
        <v>168</v>
      </c>
      <c r="AF4409" s="5">
        <v>28</v>
      </c>
      <c r="AG4409" s="6">
        <v>16.666666666666668</v>
      </c>
      <c r="AH4409" s="6">
        <v>81.159420289855078</v>
      </c>
      <c r="AI4409" s="3">
        <v>19.047619047619047</v>
      </c>
      <c r="AJ4409" s="3">
        <v>91.304347826086953</v>
      </c>
    </row>
    <row r="4410" spans="1:36" hidden="1" x14ac:dyDescent="0.2">
      <c r="A4410" s="1" t="str">
        <f t="shared" si="68"/>
        <v>PeterboroughMixed White and Asian</v>
      </c>
      <c r="B4410" s="3" t="s">
        <v>105</v>
      </c>
      <c r="C4410" s="3" t="s">
        <v>106</v>
      </c>
      <c r="D4410" s="3" t="s">
        <v>708</v>
      </c>
      <c r="E4410" s="5">
        <v>1384</v>
      </c>
      <c r="F4410" s="5">
        <v>277</v>
      </c>
      <c r="G4410" s="5">
        <v>234</v>
      </c>
      <c r="H4410" s="5">
        <v>135</v>
      </c>
      <c r="I4410" s="5">
        <v>12</v>
      </c>
      <c r="J4410" s="5">
        <v>317</v>
      </c>
      <c r="K4410" s="5">
        <v>177</v>
      </c>
      <c r="L4410" s="5">
        <v>654</v>
      </c>
      <c r="M4410" s="5">
        <v>34</v>
      </c>
      <c r="N4410" s="5">
        <v>12</v>
      </c>
      <c r="O4410" s="6">
        <v>20.014450867052023</v>
      </c>
      <c r="P4410" s="6">
        <v>16.907514450867051</v>
      </c>
      <c r="Q4410" s="6">
        <v>9.7543352601156066</v>
      </c>
      <c r="R4410" s="6">
        <v>0.86705202312138729</v>
      </c>
      <c r="S4410" s="6">
        <v>22.904624277456648</v>
      </c>
      <c r="T4410" s="6">
        <v>12.789017341040463</v>
      </c>
      <c r="U4410" s="6">
        <v>47.25433526011561</v>
      </c>
      <c r="V4410" s="6">
        <v>2.4566473988439306</v>
      </c>
      <c r="W4410" s="6">
        <v>0.86705202312138729</v>
      </c>
      <c r="X4410" s="5">
        <v>366</v>
      </c>
      <c r="Y4410" s="5">
        <v>289</v>
      </c>
      <c r="Z4410" s="5">
        <v>22</v>
      </c>
      <c r="AA4410" s="5">
        <v>45</v>
      </c>
      <c r="AB4410" s="5">
        <v>36</v>
      </c>
      <c r="AC4410" s="5">
        <v>8</v>
      </c>
      <c r="AD4410" s="5">
        <v>321</v>
      </c>
      <c r="AE4410" s="5">
        <v>253</v>
      </c>
      <c r="AF4410" s="5">
        <v>14</v>
      </c>
      <c r="AG4410" s="6">
        <v>5.5335968379446641</v>
      </c>
      <c r="AH4410" s="6">
        <v>78.81619937694704</v>
      </c>
      <c r="AI4410" s="3">
        <v>22.222222222222221</v>
      </c>
      <c r="AJ4410" s="3">
        <v>80</v>
      </c>
    </row>
    <row r="4411" spans="1:36" hidden="1" x14ac:dyDescent="0.2">
      <c r="A4411" s="1" t="str">
        <f t="shared" si="68"/>
        <v>PeterboroughMixed Other</v>
      </c>
      <c r="B4411" s="3" t="s">
        <v>105</v>
      </c>
      <c r="C4411" s="3" t="s">
        <v>106</v>
      </c>
      <c r="D4411" s="3" t="s">
        <v>709</v>
      </c>
      <c r="E4411" s="5">
        <v>1195</v>
      </c>
      <c r="F4411" s="5">
        <v>220</v>
      </c>
      <c r="G4411" s="5">
        <v>192</v>
      </c>
      <c r="H4411" s="5">
        <v>124</v>
      </c>
      <c r="I4411" s="5">
        <v>5</v>
      </c>
      <c r="J4411" s="5">
        <v>261</v>
      </c>
      <c r="K4411" s="5">
        <v>142</v>
      </c>
      <c r="L4411" s="5">
        <v>623</v>
      </c>
      <c r="M4411" s="5">
        <v>29</v>
      </c>
      <c r="N4411" s="5">
        <v>5</v>
      </c>
      <c r="O4411" s="6">
        <v>18.410041841004183</v>
      </c>
      <c r="P4411" s="6">
        <v>16.06694560669456</v>
      </c>
      <c r="Q4411" s="6">
        <v>10.376569037656903</v>
      </c>
      <c r="R4411" s="6">
        <v>0.41841004184100417</v>
      </c>
      <c r="S4411" s="6">
        <v>21.84100418410042</v>
      </c>
      <c r="T4411" s="6">
        <v>11.882845188284518</v>
      </c>
      <c r="U4411" s="6">
        <v>52.13389121338912</v>
      </c>
      <c r="V4411" s="6">
        <v>2.4267782426778242</v>
      </c>
      <c r="W4411" s="6">
        <v>0.41841004184100417</v>
      </c>
      <c r="X4411" s="5">
        <v>407</v>
      </c>
      <c r="Y4411" s="5">
        <v>346</v>
      </c>
      <c r="Z4411" s="5">
        <v>31</v>
      </c>
      <c r="AA4411" s="5">
        <v>39</v>
      </c>
      <c r="AB4411" s="5">
        <v>26</v>
      </c>
      <c r="AC4411" s="5">
        <v>3</v>
      </c>
      <c r="AD4411" s="5">
        <v>368</v>
      </c>
      <c r="AE4411" s="5">
        <v>320</v>
      </c>
      <c r="AF4411" s="5">
        <v>28</v>
      </c>
      <c r="AG4411" s="6">
        <v>8.75</v>
      </c>
      <c r="AH4411" s="6">
        <v>86.956521739130437</v>
      </c>
      <c r="AI4411" s="3">
        <v>11.538461538461538</v>
      </c>
      <c r="AJ4411" s="3">
        <v>66.666666666666671</v>
      </c>
    </row>
    <row r="4412" spans="1:36" hidden="1" x14ac:dyDescent="0.2">
      <c r="A4412" s="1" t="str">
        <f t="shared" si="68"/>
        <v>PeterboroughIndian</v>
      </c>
      <c r="B4412" s="3" t="s">
        <v>105</v>
      </c>
      <c r="C4412" s="3" t="s">
        <v>106</v>
      </c>
      <c r="D4412" s="3" t="s">
        <v>710</v>
      </c>
      <c r="E4412" s="5">
        <v>4636</v>
      </c>
      <c r="F4412" s="5">
        <v>536</v>
      </c>
      <c r="G4412" s="5">
        <v>450</v>
      </c>
      <c r="H4412" s="5">
        <v>324</v>
      </c>
      <c r="I4412" s="5">
        <v>1</v>
      </c>
      <c r="J4412" s="5">
        <v>733</v>
      </c>
      <c r="K4412" s="5">
        <v>509</v>
      </c>
      <c r="L4412" s="5">
        <v>1865</v>
      </c>
      <c r="M4412" s="5">
        <v>77</v>
      </c>
      <c r="N4412" s="5">
        <v>1</v>
      </c>
      <c r="O4412" s="6">
        <v>11.561691113028473</v>
      </c>
      <c r="P4412" s="6">
        <v>9.7066436583261435</v>
      </c>
      <c r="Q4412" s="6">
        <v>6.9887834339948229</v>
      </c>
      <c r="R4412" s="6">
        <v>2.1570319240724764E-2</v>
      </c>
      <c r="S4412" s="6">
        <v>15.811044003451251</v>
      </c>
      <c r="T4412" s="6">
        <v>10.979292493528904</v>
      </c>
      <c r="U4412" s="6">
        <v>40.22864538395168</v>
      </c>
      <c r="V4412" s="6">
        <v>1.6609145815358066</v>
      </c>
      <c r="W4412" s="6">
        <v>2.1570319240724764E-2</v>
      </c>
      <c r="X4412" s="5">
        <v>2090</v>
      </c>
      <c r="Y4412" s="5">
        <v>1830</v>
      </c>
      <c r="Z4412" s="5">
        <v>121</v>
      </c>
      <c r="AA4412" s="5">
        <v>75</v>
      </c>
      <c r="AB4412" s="5">
        <v>62</v>
      </c>
      <c r="AC4412" s="5">
        <v>4</v>
      </c>
      <c r="AD4412" s="5">
        <v>2015</v>
      </c>
      <c r="AE4412" s="5">
        <v>1768</v>
      </c>
      <c r="AF4412" s="5">
        <v>117</v>
      </c>
      <c r="AG4412" s="6">
        <v>6.617647058823529</v>
      </c>
      <c r="AH4412" s="6">
        <v>87.741935483870961</v>
      </c>
      <c r="AI4412" s="3">
        <v>6.4516129032258061</v>
      </c>
      <c r="AJ4412" s="3">
        <v>82.666666666666671</v>
      </c>
    </row>
    <row r="4413" spans="1:36" hidden="1" x14ac:dyDescent="0.2">
      <c r="A4413" s="1" t="str">
        <f t="shared" si="68"/>
        <v>PeterboroughPakistani</v>
      </c>
      <c r="B4413" s="3" t="s">
        <v>105</v>
      </c>
      <c r="C4413" s="3" t="s">
        <v>106</v>
      </c>
      <c r="D4413" s="3" t="s">
        <v>711</v>
      </c>
      <c r="E4413" s="5">
        <v>12078</v>
      </c>
      <c r="F4413" s="5">
        <v>2848</v>
      </c>
      <c r="G4413" s="5">
        <v>2586</v>
      </c>
      <c r="H4413" s="5">
        <v>794</v>
      </c>
      <c r="I4413" s="5">
        <v>8</v>
      </c>
      <c r="J4413" s="5">
        <v>2942</v>
      </c>
      <c r="K4413" s="5">
        <v>422</v>
      </c>
      <c r="L4413" s="5">
        <v>8229</v>
      </c>
      <c r="M4413" s="5">
        <v>266</v>
      </c>
      <c r="N4413" s="5">
        <v>8</v>
      </c>
      <c r="O4413" s="6">
        <v>23.580062924325219</v>
      </c>
      <c r="P4413" s="6">
        <v>21.410829607550919</v>
      </c>
      <c r="Q4413" s="6">
        <v>6.5739360821328034</v>
      </c>
      <c r="R4413" s="6">
        <v>6.6236131809902302E-2</v>
      </c>
      <c r="S4413" s="6">
        <v>24.35833747309157</v>
      </c>
      <c r="T4413" s="6">
        <v>3.4939559529723465</v>
      </c>
      <c r="U4413" s="6">
        <v>68.132141082960757</v>
      </c>
      <c r="V4413" s="6">
        <v>2.2023513826792516</v>
      </c>
      <c r="W4413" s="6">
        <v>6.6236131809902302E-2</v>
      </c>
      <c r="X4413" s="5">
        <v>4384</v>
      </c>
      <c r="Y4413" s="5">
        <v>2772</v>
      </c>
      <c r="Z4413" s="5">
        <v>240</v>
      </c>
      <c r="AA4413" s="5">
        <v>55</v>
      </c>
      <c r="AB4413" s="5">
        <v>34</v>
      </c>
      <c r="AC4413" s="5">
        <v>4</v>
      </c>
      <c r="AD4413" s="5">
        <v>4329</v>
      </c>
      <c r="AE4413" s="5">
        <v>2738</v>
      </c>
      <c r="AF4413" s="5">
        <v>236</v>
      </c>
      <c r="AG4413" s="6">
        <v>8.6194302410518624</v>
      </c>
      <c r="AH4413" s="6">
        <v>63.247863247863251</v>
      </c>
      <c r="AI4413" s="3">
        <v>11.764705882352942</v>
      </c>
      <c r="AJ4413" s="3">
        <v>61.81818181818182</v>
      </c>
    </row>
    <row r="4414" spans="1:36" hidden="1" x14ac:dyDescent="0.2">
      <c r="A4414" s="1" t="str">
        <f t="shared" si="68"/>
        <v>PeterboroughBangladeshi</v>
      </c>
      <c r="B4414" s="3" t="s">
        <v>105</v>
      </c>
      <c r="C4414" s="3" t="s">
        <v>106</v>
      </c>
      <c r="D4414" s="3" t="s">
        <v>712</v>
      </c>
      <c r="E4414" s="5">
        <v>229</v>
      </c>
      <c r="F4414" s="5">
        <v>52</v>
      </c>
      <c r="G4414" s="5">
        <v>40</v>
      </c>
      <c r="H4414" s="5">
        <v>32</v>
      </c>
      <c r="I4414" s="5">
        <v>0</v>
      </c>
      <c r="J4414" s="5">
        <v>53</v>
      </c>
      <c r="K4414" s="5">
        <v>18</v>
      </c>
      <c r="L4414" s="5">
        <v>149</v>
      </c>
      <c r="M4414" s="5">
        <v>12</v>
      </c>
      <c r="N4414" s="5">
        <v>0</v>
      </c>
      <c r="O4414" s="6">
        <v>22.707423580786028</v>
      </c>
      <c r="P4414" s="6">
        <v>17.467248908296945</v>
      </c>
      <c r="Q4414" s="6">
        <v>13.973799126637555</v>
      </c>
      <c r="R4414" s="6">
        <v>0</v>
      </c>
      <c r="S4414" s="6">
        <v>23.144104803493448</v>
      </c>
      <c r="T4414" s="6">
        <v>7.8602620087336241</v>
      </c>
      <c r="U4414" s="6">
        <v>65.06550218340611</v>
      </c>
      <c r="V4414" s="6">
        <v>5.2401746724890828</v>
      </c>
      <c r="W4414" s="6">
        <v>0</v>
      </c>
      <c r="X4414" s="5">
        <v>102</v>
      </c>
      <c r="Y4414" s="5">
        <v>72</v>
      </c>
      <c r="Z4414" s="5">
        <v>11</v>
      </c>
      <c r="AA4414" s="5">
        <v>0</v>
      </c>
      <c r="AB4414" s="5">
        <v>0</v>
      </c>
      <c r="AC4414" s="5">
        <v>0</v>
      </c>
      <c r="AD4414" s="5">
        <v>102</v>
      </c>
      <c r="AE4414" s="5">
        <v>72</v>
      </c>
      <c r="AF4414" s="5">
        <v>11</v>
      </c>
      <c r="AG4414" s="6">
        <v>15.277777777777779</v>
      </c>
      <c r="AH4414" s="6">
        <v>70.588235294117652</v>
      </c>
      <c r="AI4414" s="3"/>
      <c r="AJ4414" s="3"/>
    </row>
    <row r="4415" spans="1:36" hidden="1" x14ac:dyDescent="0.2">
      <c r="A4415" s="1" t="str">
        <f t="shared" si="68"/>
        <v>PeterboroughChinese</v>
      </c>
      <c r="B4415" s="3" t="s">
        <v>105</v>
      </c>
      <c r="C4415" s="3" t="s">
        <v>106</v>
      </c>
      <c r="D4415" s="3" t="s">
        <v>713</v>
      </c>
      <c r="E4415" s="5">
        <v>872</v>
      </c>
      <c r="F4415" s="5">
        <v>115</v>
      </c>
      <c r="G4415" s="5">
        <v>92</v>
      </c>
      <c r="H4415" s="5">
        <v>67</v>
      </c>
      <c r="I4415" s="5">
        <v>2</v>
      </c>
      <c r="J4415" s="5">
        <v>120</v>
      </c>
      <c r="K4415" s="5">
        <v>106</v>
      </c>
      <c r="L4415" s="5">
        <v>308</v>
      </c>
      <c r="M4415" s="5">
        <v>32</v>
      </c>
      <c r="N4415" s="5">
        <v>2</v>
      </c>
      <c r="O4415" s="6">
        <v>13.188073394495413</v>
      </c>
      <c r="P4415" s="6">
        <v>10.55045871559633</v>
      </c>
      <c r="Q4415" s="6">
        <v>7.6834862385321099</v>
      </c>
      <c r="R4415" s="6">
        <v>0.22935779816513763</v>
      </c>
      <c r="S4415" s="6">
        <v>13.761467889908257</v>
      </c>
      <c r="T4415" s="6">
        <v>12.155963302752294</v>
      </c>
      <c r="U4415" s="6">
        <v>35.321100917431195</v>
      </c>
      <c r="V4415" s="6">
        <v>3.669724770642202</v>
      </c>
      <c r="W4415" s="6">
        <v>0.22935779816513763</v>
      </c>
      <c r="X4415" s="5">
        <v>410</v>
      </c>
      <c r="Y4415" s="5">
        <v>369</v>
      </c>
      <c r="Z4415" s="5">
        <v>24</v>
      </c>
      <c r="AA4415" s="5">
        <v>33</v>
      </c>
      <c r="AB4415" s="5">
        <v>30</v>
      </c>
      <c r="AC4415" s="5">
        <v>1</v>
      </c>
      <c r="AD4415" s="5">
        <v>377</v>
      </c>
      <c r="AE4415" s="5">
        <v>339</v>
      </c>
      <c r="AF4415" s="5">
        <v>23</v>
      </c>
      <c r="AG4415" s="6">
        <v>6.7846607669616521</v>
      </c>
      <c r="AH4415" s="6">
        <v>89.92042440318302</v>
      </c>
      <c r="AI4415" s="3">
        <v>3.3333333333333335</v>
      </c>
      <c r="AJ4415" s="3">
        <v>90.909090909090907</v>
      </c>
    </row>
    <row r="4416" spans="1:36" hidden="1" x14ac:dyDescent="0.2">
      <c r="A4416" s="1" t="str">
        <f t="shared" si="68"/>
        <v>PeterboroughAsian Other</v>
      </c>
      <c r="B4416" s="3" t="s">
        <v>105</v>
      </c>
      <c r="C4416" s="3" t="s">
        <v>106</v>
      </c>
      <c r="D4416" s="3" t="s">
        <v>714</v>
      </c>
      <c r="E4416" s="5">
        <v>3677</v>
      </c>
      <c r="F4416" s="5">
        <v>1018</v>
      </c>
      <c r="G4416" s="5">
        <v>932</v>
      </c>
      <c r="H4416" s="5">
        <v>402</v>
      </c>
      <c r="I4416" s="5">
        <v>16</v>
      </c>
      <c r="J4416" s="5">
        <v>1107</v>
      </c>
      <c r="K4416" s="5">
        <v>415</v>
      </c>
      <c r="L4416" s="5">
        <v>2277</v>
      </c>
      <c r="M4416" s="5">
        <v>64</v>
      </c>
      <c r="N4416" s="5">
        <v>16</v>
      </c>
      <c r="O4416" s="6">
        <v>27.685613271688876</v>
      </c>
      <c r="P4416" s="6">
        <v>25.346750067990211</v>
      </c>
      <c r="Q4416" s="6">
        <v>10.932825673103073</v>
      </c>
      <c r="R4416" s="6">
        <v>0.43513734022300787</v>
      </c>
      <c r="S4416" s="6">
        <v>30.106064726679357</v>
      </c>
      <c r="T4416" s="6">
        <v>11.286374762034267</v>
      </c>
      <c r="U4416" s="6">
        <v>61.925482730486813</v>
      </c>
      <c r="V4416" s="6">
        <v>1.7405493608920315</v>
      </c>
      <c r="W4416" s="6">
        <v>0.43513734022300787</v>
      </c>
      <c r="X4416" s="5">
        <v>1521</v>
      </c>
      <c r="Y4416" s="5">
        <v>1152</v>
      </c>
      <c r="Z4416" s="5">
        <v>92</v>
      </c>
      <c r="AA4416" s="5">
        <v>129</v>
      </c>
      <c r="AB4416" s="5">
        <v>103</v>
      </c>
      <c r="AC4416" s="5">
        <v>14</v>
      </c>
      <c r="AD4416" s="5">
        <v>1392</v>
      </c>
      <c r="AE4416" s="5">
        <v>1049</v>
      </c>
      <c r="AF4416" s="5">
        <v>78</v>
      </c>
      <c r="AG4416" s="6">
        <v>7.4356530028598664</v>
      </c>
      <c r="AH4416" s="6">
        <v>75.359195402298852</v>
      </c>
      <c r="AI4416" s="3">
        <v>13.592233009708737</v>
      </c>
      <c r="AJ4416" s="3">
        <v>79.844961240310084</v>
      </c>
    </row>
    <row r="4417" spans="1:36" hidden="1" x14ac:dyDescent="0.2">
      <c r="A4417" s="1" t="str">
        <f t="shared" si="68"/>
        <v>PeterboroughBlack African</v>
      </c>
      <c r="B4417" s="3" t="s">
        <v>105</v>
      </c>
      <c r="C4417" s="3" t="s">
        <v>106</v>
      </c>
      <c r="D4417" s="3" t="s">
        <v>715</v>
      </c>
      <c r="E4417" s="5">
        <v>2480</v>
      </c>
      <c r="F4417" s="5">
        <v>448</v>
      </c>
      <c r="G4417" s="5">
        <v>367</v>
      </c>
      <c r="H4417" s="5">
        <v>237</v>
      </c>
      <c r="I4417" s="5">
        <v>31</v>
      </c>
      <c r="J4417" s="5">
        <v>577</v>
      </c>
      <c r="K4417" s="5">
        <v>319</v>
      </c>
      <c r="L4417" s="5">
        <v>1276</v>
      </c>
      <c r="M4417" s="5">
        <v>27</v>
      </c>
      <c r="N4417" s="5">
        <v>31</v>
      </c>
      <c r="O4417" s="6">
        <v>18.06451612903226</v>
      </c>
      <c r="P4417" s="6">
        <v>14.798387096774194</v>
      </c>
      <c r="Q4417" s="6">
        <v>9.556451612903226</v>
      </c>
      <c r="R4417" s="6">
        <v>1.25</v>
      </c>
      <c r="S4417" s="6">
        <v>23.266129032258064</v>
      </c>
      <c r="T4417" s="6">
        <v>12.862903225806452</v>
      </c>
      <c r="U4417" s="6">
        <v>51.451612903225808</v>
      </c>
      <c r="V4417" s="6">
        <v>1.0887096774193548</v>
      </c>
      <c r="W4417" s="6">
        <v>1.25</v>
      </c>
      <c r="X4417" s="5">
        <v>1117</v>
      </c>
      <c r="Y4417" s="5">
        <v>940</v>
      </c>
      <c r="Z4417" s="5">
        <v>118</v>
      </c>
      <c r="AA4417" s="5">
        <v>164</v>
      </c>
      <c r="AB4417" s="5">
        <v>141</v>
      </c>
      <c r="AC4417" s="5">
        <v>17</v>
      </c>
      <c r="AD4417" s="5">
        <v>953</v>
      </c>
      <c r="AE4417" s="5">
        <v>799</v>
      </c>
      <c r="AF4417" s="5">
        <v>101</v>
      </c>
      <c r="AG4417" s="6">
        <v>12.640801001251564</v>
      </c>
      <c r="AH4417" s="6">
        <v>83.840503672612797</v>
      </c>
      <c r="AI4417" s="3">
        <v>12.056737588652481</v>
      </c>
      <c r="AJ4417" s="3">
        <v>85.975609756097555</v>
      </c>
    </row>
    <row r="4418" spans="1:36" hidden="1" x14ac:dyDescent="0.2">
      <c r="A4418" s="1" t="str">
        <f t="shared" ref="A4418:A4481" si="69">C4418&amp;D4418</f>
        <v>PeterboroughBlack Caribbean</v>
      </c>
      <c r="B4418" s="3" t="s">
        <v>105</v>
      </c>
      <c r="C4418" s="3" t="s">
        <v>106</v>
      </c>
      <c r="D4418" s="3" t="s">
        <v>716</v>
      </c>
      <c r="E4418" s="5">
        <v>1174</v>
      </c>
      <c r="F4418" s="5">
        <v>195</v>
      </c>
      <c r="G4418" s="5">
        <v>168</v>
      </c>
      <c r="H4418" s="5">
        <v>158</v>
      </c>
      <c r="I4418" s="5">
        <v>15</v>
      </c>
      <c r="J4418" s="5">
        <v>278</v>
      </c>
      <c r="K4418" s="5">
        <v>172</v>
      </c>
      <c r="L4418" s="5">
        <v>527</v>
      </c>
      <c r="M4418" s="5">
        <v>25</v>
      </c>
      <c r="N4418" s="5">
        <v>15</v>
      </c>
      <c r="O4418" s="6">
        <v>16.609880749574106</v>
      </c>
      <c r="P4418" s="6">
        <v>14.310051107325384</v>
      </c>
      <c r="Q4418" s="6">
        <v>13.458262350936968</v>
      </c>
      <c r="R4418" s="6">
        <v>1.2776831345826236</v>
      </c>
      <c r="S4418" s="6">
        <v>23.679727427597957</v>
      </c>
      <c r="T4418" s="6">
        <v>14.650766609880749</v>
      </c>
      <c r="U4418" s="6">
        <v>44.889267461669505</v>
      </c>
      <c r="V4418" s="6">
        <v>2.1294718909710393</v>
      </c>
      <c r="W4418" s="6">
        <v>1.2776831345826236</v>
      </c>
      <c r="X4418" s="5">
        <v>487</v>
      </c>
      <c r="Y4418" s="5">
        <v>431</v>
      </c>
      <c r="Z4418" s="5">
        <v>41</v>
      </c>
      <c r="AA4418" s="5">
        <v>61</v>
      </c>
      <c r="AB4418" s="5">
        <v>46</v>
      </c>
      <c r="AC4418" s="5">
        <v>8</v>
      </c>
      <c r="AD4418" s="5">
        <v>426</v>
      </c>
      <c r="AE4418" s="5">
        <v>385</v>
      </c>
      <c r="AF4418" s="5">
        <v>33</v>
      </c>
      <c r="AG4418" s="6">
        <v>8.5714285714285712</v>
      </c>
      <c r="AH4418" s="6">
        <v>90.375586854460096</v>
      </c>
      <c r="AI4418" s="3">
        <v>17.391304347826086</v>
      </c>
      <c r="AJ4418" s="3">
        <v>75.409836065573771</v>
      </c>
    </row>
    <row r="4419" spans="1:36" hidden="1" x14ac:dyDescent="0.2">
      <c r="A4419" s="1" t="str">
        <f t="shared" si="69"/>
        <v>PeterboroughBlack Other</v>
      </c>
      <c r="B4419" s="3" t="s">
        <v>105</v>
      </c>
      <c r="C4419" s="3" t="s">
        <v>106</v>
      </c>
      <c r="D4419" s="3" t="s">
        <v>717</v>
      </c>
      <c r="E4419" s="5">
        <v>510</v>
      </c>
      <c r="F4419" s="5">
        <v>82</v>
      </c>
      <c r="G4419" s="5">
        <v>73</v>
      </c>
      <c r="H4419" s="5">
        <v>45</v>
      </c>
      <c r="I4419" s="5">
        <v>9</v>
      </c>
      <c r="J4419" s="5">
        <v>94</v>
      </c>
      <c r="K4419" s="5">
        <v>67</v>
      </c>
      <c r="L4419" s="5">
        <v>252</v>
      </c>
      <c r="M4419" s="5">
        <v>9</v>
      </c>
      <c r="N4419" s="5">
        <v>9</v>
      </c>
      <c r="O4419" s="6">
        <v>16.078431372549019</v>
      </c>
      <c r="P4419" s="6">
        <v>14.313725490196079</v>
      </c>
      <c r="Q4419" s="6">
        <v>8.8235294117647065</v>
      </c>
      <c r="R4419" s="6">
        <v>1.7647058823529411</v>
      </c>
      <c r="S4419" s="6">
        <v>18.431372549019606</v>
      </c>
      <c r="T4419" s="6">
        <v>13.137254901960784</v>
      </c>
      <c r="U4419" s="6">
        <v>49.411764705882355</v>
      </c>
      <c r="V4419" s="6">
        <v>1.7647058823529411</v>
      </c>
      <c r="W4419" s="6">
        <v>1.7647058823529411</v>
      </c>
      <c r="X4419" s="5">
        <v>193</v>
      </c>
      <c r="Y4419" s="5">
        <v>161</v>
      </c>
      <c r="Z4419" s="5">
        <v>17</v>
      </c>
      <c r="AA4419" s="5">
        <v>16</v>
      </c>
      <c r="AB4419" s="5">
        <v>13</v>
      </c>
      <c r="AC4419" s="5">
        <v>1</v>
      </c>
      <c r="AD4419" s="5">
        <v>177</v>
      </c>
      <c r="AE4419" s="5">
        <v>148</v>
      </c>
      <c r="AF4419" s="5">
        <v>16</v>
      </c>
      <c r="AG4419" s="6">
        <v>10.810810810810811</v>
      </c>
      <c r="AH4419" s="6">
        <v>83.615819209039543</v>
      </c>
      <c r="AI4419" s="3">
        <v>7.6923076923076925</v>
      </c>
      <c r="AJ4419" s="3">
        <v>81.25</v>
      </c>
    </row>
    <row r="4420" spans="1:36" hidden="1" x14ac:dyDescent="0.2">
      <c r="A4420" s="1" t="str">
        <f t="shared" si="69"/>
        <v>PeterboroughArab</v>
      </c>
      <c r="B4420" s="3" t="s">
        <v>105</v>
      </c>
      <c r="C4420" s="3" t="s">
        <v>106</v>
      </c>
      <c r="D4420" s="3" t="s">
        <v>699</v>
      </c>
      <c r="E4420" s="5">
        <v>428</v>
      </c>
      <c r="F4420" s="5">
        <v>98</v>
      </c>
      <c r="G4420" s="5">
        <v>65</v>
      </c>
      <c r="H4420" s="5">
        <v>64</v>
      </c>
      <c r="I4420" s="5">
        <v>1</v>
      </c>
      <c r="J4420" s="5">
        <v>76</v>
      </c>
      <c r="K4420" s="5">
        <v>32</v>
      </c>
      <c r="L4420" s="5">
        <v>273</v>
      </c>
      <c r="M4420" s="5">
        <v>34</v>
      </c>
      <c r="N4420" s="5">
        <v>1</v>
      </c>
      <c r="O4420" s="6">
        <v>22.897196261682243</v>
      </c>
      <c r="P4420" s="6">
        <v>15.186915887850468</v>
      </c>
      <c r="Q4420" s="6">
        <v>14.953271028037383</v>
      </c>
      <c r="R4420" s="6">
        <v>0.23364485981308411</v>
      </c>
      <c r="S4420" s="6">
        <v>17.757009345794394</v>
      </c>
      <c r="T4420" s="6">
        <v>7.4766355140186915</v>
      </c>
      <c r="U4420" s="6">
        <v>63.785046728971963</v>
      </c>
      <c r="V4420" s="6">
        <v>7.94392523364486</v>
      </c>
      <c r="W4420" s="6">
        <v>0.23364485981308411</v>
      </c>
      <c r="X4420" s="5">
        <v>227</v>
      </c>
      <c r="Y4420" s="5">
        <v>184</v>
      </c>
      <c r="Z4420" s="5">
        <v>17</v>
      </c>
      <c r="AA4420" s="5">
        <v>23</v>
      </c>
      <c r="AB4420" s="5">
        <v>19</v>
      </c>
      <c r="AC4420" s="5">
        <v>1</v>
      </c>
      <c r="AD4420" s="5">
        <v>204</v>
      </c>
      <c r="AE4420" s="5">
        <v>165</v>
      </c>
      <c r="AF4420" s="5">
        <v>16</v>
      </c>
      <c r="AG4420" s="6">
        <v>9.6969696969696972</v>
      </c>
      <c r="AH4420" s="6">
        <v>80.882352941176464</v>
      </c>
      <c r="AI4420" s="3">
        <v>5.2631578947368425</v>
      </c>
      <c r="AJ4420" s="3">
        <v>82.608695652173907</v>
      </c>
    </row>
    <row r="4421" spans="1:36" hidden="1" x14ac:dyDescent="0.2">
      <c r="A4421" s="1" t="str">
        <f t="shared" si="69"/>
        <v>PeterboroughOther</v>
      </c>
      <c r="B4421" s="3" t="s">
        <v>105</v>
      </c>
      <c r="C4421" s="3" t="s">
        <v>106</v>
      </c>
      <c r="D4421" s="3" t="s">
        <v>718</v>
      </c>
      <c r="E4421" s="5">
        <v>1055</v>
      </c>
      <c r="F4421" s="5">
        <v>243</v>
      </c>
      <c r="G4421" s="5">
        <v>220</v>
      </c>
      <c r="H4421" s="5">
        <v>184</v>
      </c>
      <c r="I4421" s="5">
        <v>7</v>
      </c>
      <c r="J4421" s="5">
        <v>283</v>
      </c>
      <c r="K4421" s="5">
        <v>100</v>
      </c>
      <c r="L4421" s="5">
        <v>620</v>
      </c>
      <c r="M4421" s="5">
        <v>21</v>
      </c>
      <c r="N4421" s="5">
        <v>7</v>
      </c>
      <c r="O4421" s="6">
        <v>23.033175355450236</v>
      </c>
      <c r="P4421" s="6">
        <v>20.85308056872038</v>
      </c>
      <c r="Q4421" s="6">
        <v>17.440758293838861</v>
      </c>
      <c r="R4421" s="6">
        <v>0.6635071090047393</v>
      </c>
      <c r="S4421" s="6">
        <v>26.824644549763033</v>
      </c>
      <c r="T4421" s="6">
        <v>9.4786729857819907</v>
      </c>
      <c r="U4421" s="6">
        <v>58.767772511848342</v>
      </c>
      <c r="V4421" s="6">
        <v>1.9905213270142179</v>
      </c>
      <c r="W4421" s="6">
        <v>0.6635071090047393</v>
      </c>
      <c r="X4421" s="5">
        <v>560</v>
      </c>
      <c r="Y4421" s="5">
        <v>424</v>
      </c>
      <c r="Z4421" s="5">
        <v>48</v>
      </c>
      <c r="AA4421" s="5">
        <v>78</v>
      </c>
      <c r="AB4421" s="5">
        <v>50</v>
      </c>
      <c r="AC4421" s="5">
        <v>6</v>
      </c>
      <c r="AD4421" s="5">
        <v>482</v>
      </c>
      <c r="AE4421" s="5">
        <v>374</v>
      </c>
      <c r="AF4421" s="5">
        <v>42</v>
      </c>
      <c r="AG4421" s="6">
        <v>11.229946524064172</v>
      </c>
      <c r="AH4421" s="6">
        <v>77.593360995850617</v>
      </c>
      <c r="AI4421" s="3">
        <v>12</v>
      </c>
      <c r="AJ4421" s="3">
        <v>64.102564102564102</v>
      </c>
    </row>
    <row r="4422" spans="1:36" x14ac:dyDescent="0.2">
      <c r="A4422" s="1" t="str">
        <f t="shared" si="69"/>
        <v>PlymouthAll people</v>
      </c>
      <c r="B4422" s="3" t="s">
        <v>95</v>
      </c>
      <c r="C4422" s="3" t="s">
        <v>96</v>
      </c>
      <c r="D4422" s="3" t="s">
        <v>700</v>
      </c>
      <c r="E4422" s="5">
        <v>256384</v>
      </c>
      <c r="F4422" s="5">
        <v>26895</v>
      </c>
      <c r="G4422" s="5">
        <v>18658</v>
      </c>
      <c r="H4422" s="5">
        <v>30255</v>
      </c>
      <c r="I4422" s="5">
        <v>24356</v>
      </c>
      <c r="J4422" s="5">
        <v>40363</v>
      </c>
      <c r="K4422" s="5">
        <v>3622</v>
      </c>
      <c r="L4422" s="5">
        <v>42903</v>
      </c>
      <c r="M4422" s="5">
        <v>70881</v>
      </c>
      <c r="N4422" s="5">
        <v>6244</v>
      </c>
      <c r="O4422" s="6">
        <v>10.490124188716925</v>
      </c>
      <c r="P4422" s="6">
        <v>7.2773652021967052</v>
      </c>
      <c r="Q4422" s="6">
        <v>11.800658387418872</v>
      </c>
      <c r="R4422" s="6">
        <v>9.4998127808287567</v>
      </c>
      <c r="S4422" s="6">
        <v>15.743182101847228</v>
      </c>
      <c r="T4422" s="6">
        <v>1.4127246630054917</v>
      </c>
      <c r="U4422" s="6">
        <v>16.733883549675486</v>
      </c>
      <c r="V4422" s="6">
        <v>27.646420993509736</v>
      </c>
      <c r="W4422" s="6">
        <v>2.4354093859211181</v>
      </c>
      <c r="X4422" s="5">
        <v>82057</v>
      </c>
      <c r="Y4422" s="5">
        <v>70360</v>
      </c>
      <c r="Z4422" s="5">
        <v>4079</v>
      </c>
      <c r="AA4422" s="5">
        <v>9098</v>
      </c>
      <c r="AB4422" s="5">
        <v>7077</v>
      </c>
      <c r="AC4422" s="5">
        <v>780</v>
      </c>
      <c r="AD4422" s="5">
        <v>72959</v>
      </c>
      <c r="AE4422" s="5">
        <v>63283</v>
      </c>
      <c r="AF4422" s="5">
        <v>3299</v>
      </c>
      <c r="AG4422" s="6">
        <v>5.2130904034258805</v>
      </c>
      <c r="AH4422" s="6">
        <v>86.737756822324869</v>
      </c>
      <c r="AI4422" s="3">
        <v>11.021619330224672</v>
      </c>
      <c r="AJ4422" s="3">
        <v>77.786326665201145</v>
      </c>
    </row>
    <row r="4423" spans="1:36" hidden="1" x14ac:dyDescent="0.2">
      <c r="A4423" s="1" t="str">
        <f t="shared" si="69"/>
        <v>PlymouthWhite British</v>
      </c>
      <c r="B4423" s="3" t="s">
        <v>95</v>
      </c>
      <c r="C4423" s="3" t="s">
        <v>96</v>
      </c>
      <c r="D4423" s="3" t="s">
        <v>701</v>
      </c>
      <c r="E4423" s="5">
        <v>238263</v>
      </c>
      <c r="F4423" s="5">
        <v>24395</v>
      </c>
      <c r="G4423" s="5">
        <v>16970</v>
      </c>
      <c r="H4423" s="5">
        <v>27444</v>
      </c>
      <c r="I4423" s="5">
        <v>21499</v>
      </c>
      <c r="J4423" s="5">
        <v>38119</v>
      </c>
      <c r="K4423" s="5">
        <v>3406</v>
      </c>
      <c r="L4423" s="5">
        <v>38904</v>
      </c>
      <c r="M4423" s="5">
        <v>61478</v>
      </c>
      <c r="N4423" s="5">
        <v>5105</v>
      </c>
      <c r="O4423" s="6">
        <v>10.23868582196984</v>
      </c>
      <c r="P4423" s="6">
        <v>7.1223815699458166</v>
      </c>
      <c r="Q4423" s="6">
        <v>11.518364160612432</v>
      </c>
      <c r="R4423" s="6">
        <v>9.0232222376113782</v>
      </c>
      <c r="S4423" s="6">
        <v>15.99870731082879</v>
      </c>
      <c r="T4423" s="6">
        <v>1.4295127653055657</v>
      </c>
      <c r="U4423" s="6">
        <v>16.328175167776784</v>
      </c>
      <c r="V4423" s="6">
        <v>25.802579502482551</v>
      </c>
      <c r="W4423" s="6">
        <v>2.1425903308528809</v>
      </c>
      <c r="X4423" s="5">
        <v>74734</v>
      </c>
      <c r="Y4423" s="5">
        <v>64143</v>
      </c>
      <c r="Z4423" s="5">
        <v>3627</v>
      </c>
      <c r="AA4423" s="5">
        <v>7692</v>
      </c>
      <c r="AB4423" s="5">
        <v>5901</v>
      </c>
      <c r="AC4423" s="5">
        <v>663</v>
      </c>
      <c r="AD4423" s="5">
        <v>67042</v>
      </c>
      <c r="AE4423" s="5">
        <v>58242</v>
      </c>
      <c r="AF4423" s="5">
        <v>2964</v>
      </c>
      <c r="AG4423" s="6">
        <v>5.0891109508602037</v>
      </c>
      <c r="AH4423" s="6">
        <v>86.873899943319117</v>
      </c>
      <c r="AI4423" s="3">
        <v>11.235383833248601</v>
      </c>
      <c r="AJ4423" s="3">
        <v>76.716068642745711</v>
      </c>
    </row>
    <row r="4424" spans="1:36" hidden="1" x14ac:dyDescent="0.2">
      <c r="A4424" s="1" t="str">
        <f t="shared" si="69"/>
        <v>PlymouthMinorities - all other than White British</v>
      </c>
      <c r="B4424" s="3" t="s">
        <v>95</v>
      </c>
      <c r="C4424" s="3" t="s">
        <v>96</v>
      </c>
      <c r="D4424" s="3" t="s">
        <v>702</v>
      </c>
      <c r="E4424" s="5">
        <v>18121</v>
      </c>
      <c r="F4424" s="5">
        <v>2500</v>
      </c>
      <c r="G4424" s="5">
        <v>1688</v>
      </c>
      <c r="H4424" s="5">
        <v>2811</v>
      </c>
      <c r="I4424" s="5">
        <v>2857</v>
      </c>
      <c r="J4424" s="5">
        <v>2244</v>
      </c>
      <c r="K4424" s="5">
        <v>216</v>
      </c>
      <c r="L4424" s="5">
        <v>3999</v>
      </c>
      <c r="M4424" s="5">
        <v>9403</v>
      </c>
      <c r="N4424" s="5">
        <v>1139</v>
      </c>
      <c r="O4424" s="6">
        <v>13.796148115446167</v>
      </c>
      <c r="P4424" s="6">
        <v>9.315159207549252</v>
      </c>
      <c r="Q4424" s="6">
        <v>15.512388941007671</v>
      </c>
      <c r="R4424" s="6">
        <v>15.76623806633188</v>
      </c>
      <c r="S4424" s="6">
        <v>12.38342254842448</v>
      </c>
      <c r="T4424" s="6">
        <v>1.1919871971745488</v>
      </c>
      <c r="U4424" s="6">
        <v>22.068318525467689</v>
      </c>
      <c r="V4424" s="6">
        <v>51.890072291816125</v>
      </c>
      <c r="W4424" s="6">
        <v>6.2855250813972736</v>
      </c>
      <c r="X4424" s="5">
        <v>7323</v>
      </c>
      <c r="Y4424" s="5">
        <v>6217</v>
      </c>
      <c r="Z4424" s="5">
        <v>452</v>
      </c>
      <c r="AA4424" s="5">
        <v>1406</v>
      </c>
      <c r="AB4424" s="5">
        <v>1176</v>
      </c>
      <c r="AC4424" s="5">
        <v>117</v>
      </c>
      <c r="AD4424" s="5">
        <v>5917</v>
      </c>
      <c r="AE4424" s="5">
        <v>5041</v>
      </c>
      <c r="AF4424" s="5">
        <v>335</v>
      </c>
      <c r="AG4424" s="6">
        <v>6.6455068438801828</v>
      </c>
      <c r="AH4424" s="6">
        <v>85.195200270407298</v>
      </c>
      <c r="AI4424" s="3">
        <v>9.9489795918367339</v>
      </c>
      <c r="AJ4424" s="3">
        <v>83.641536273115221</v>
      </c>
    </row>
    <row r="4425" spans="1:36" hidden="1" x14ac:dyDescent="0.2">
      <c r="A4425" s="1" t="str">
        <f t="shared" si="69"/>
        <v>PlymouthWhite Irish</v>
      </c>
      <c r="B4425" s="3" t="s">
        <v>95</v>
      </c>
      <c r="C4425" s="3" t="s">
        <v>96</v>
      </c>
      <c r="D4425" s="3" t="s">
        <v>703</v>
      </c>
      <c r="E4425" s="5">
        <v>1105</v>
      </c>
      <c r="F4425" s="5">
        <v>110</v>
      </c>
      <c r="G4425" s="5">
        <v>69</v>
      </c>
      <c r="H4425" s="5">
        <v>124</v>
      </c>
      <c r="I4425" s="5">
        <v>119</v>
      </c>
      <c r="J4425" s="5">
        <v>115</v>
      </c>
      <c r="K4425" s="5">
        <v>13</v>
      </c>
      <c r="L4425" s="5">
        <v>195</v>
      </c>
      <c r="M4425" s="5">
        <v>422</v>
      </c>
      <c r="N4425" s="5">
        <v>32</v>
      </c>
      <c r="O4425" s="6">
        <v>9.9547511312217196</v>
      </c>
      <c r="P4425" s="6">
        <v>6.244343891402715</v>
      </c>
      <c r="Q4425" s="6">
        <v>11.221719457013574</v>
      </c>
      <c r="R4425" s="6">
        <v>10.76923076923077</v>
      </c>
      <c r="S4425" s="6">
        <v>10.407239819004525</v>
      </c>
      <c r="T4425" s="6">
        <v>1.1764705882352942</v>
      </c>
      <c r="U4425" s="6">
        <v>17.647058823529413</v>
      </c>
      <c r="V4425" s="6">
        <v>38.190045248868778</v>
      </c>
      <c r="W4425" s="6">
        <v>2.8959276018099547</v>
      </c>
      <c r="X4425" s="5">
        <v>316</v>
      </c>
      <c r="Y4425" s="5">
        <v>283</v>
      </c>
      <c r="Z4425" s="5">
        <v>21</v>
      </c>
      <c r="AA4425" s="5">
        <v>49</v>
      </c>
      <c r="AB4425" s="5">
        <v>43</v>
      </c>
      <c r="AC4425" s="5">
        <v>5</v>
      </c>
      <c r="AD4425" s="5">
        <v>267</v>
      </c>
      <c r="AE4425" s="5">
        <v>240</v>
      </c>
      <c r="AF4425" s="5">
        <v>16</v>
      </c>
      <c r="AG4425" s="6">
        <v>6.666666666666667</v>
      </c>
      <c r="AH4425" s="6">
        <v>89.887640449438209</v>
      </c>
      <c r="AI4425" s="3">
        <v>11.627906976744185</v>
      </c>
      <c r="AJ4425" s="3">
        <v>87.755102040816325</v>
      </c>
    </row>
    <row r="4426" spans="1:36" hidden="1" x14ac:dyDescent="0.2">
      <c r="A4426" s="1" t="str">
        <f t="shared" si="69"/>
        <v>PlymouthWhite Gyspy or Irish Traveller</v>
      </c>
      <c r="B4426" s="3" t="s">
        <v>95</v>
      </c>
      <c r="C4426" s="3" t="s">
        <v>96</v>
      </c>
      <c r="D4426" s="3" t="s">
        <v>704</v>
      </c>
      <c r="E4426" s="5">
        <v>153</v>
      </c>
      <c r="F4426" s="5">
        <v>17</v>
      </c>
      <c r="G4426" s="5">
        <v>14</v>
      </c>
      <c r="H4426" s="5">
        <v>21</v>
      </c>
      <c r="I4426" s="5">
        <v>19</v>
      </c>
      <c r="J4426" s="5">
        <v>22</v>
      </c>
      <c r="K4426" s="5">
        <v>1</v>
      </c>
      <c r="L4426" s="5">
        <v>35</v>
      </c>
      <c r="M4426" s="5">
        <v>65</v>
      </c>
      <c r="N4426" s="5">
        <v>9</v>
      </c>
      <c r="O4426" s="6">
        <v>11.111111111111111</v>
      </c>
      <c r="P4426" s="6">
        <v>9.1503267973856204</v>
      </c>
      <c r="Q4426" s="6">
        <v>13.725490196078431</v>
      </c>
      <c r="R4426" s="6">
        <v>12.418300653594772</v>
      </c>
      <c r="S4426" s="6">
        <v>14.379084967320262</v>
      </c>
      <c r="T4426" s="6">
        <v>0.65359477124183007</v>
      </c>
      <c r="U4426" s="6">
        <v>22.875816993464053</v>
      </c>
      <c r="V4426" s="6">
        <v>42.483660130718953</v>
      </c>
      <c r="W4426" s="6">
        <v>5.882352941176471</v>
      </c>
      <c r="X4426" s="5">
        <v>54</v>
      </c>
      <c r="Y4426" s="5">
        <v>32</v>
      </c>
      <c r="Z4426" s="5">
        <v>4</v>
      </c>
      <c r="AA4426" s="5">
        <v>9</v>
      </c>
      <c r="AB4426" s="5">
        <v>4</v>
      </c>
      <c r="AC4426" s="5">
        <v>1</v>
      </c>
      <c r="AD4426" s="5">
        <v>45</v>
      </c>
      <c r="AE4426" s="5">
        <v>28</v>
      </c>
      <c r="AF4426" s="5">
        <v>3</v>
      </c>
      <c r="AG4426" s="6">
        <v>10.714285714285714</v>
      </c>
      <c r="AH4426" s="6">
        <v>62.222222222222221</v>
      </c>
      <c r="AI4426" s="3">
        <v>25</v>
      </c>
      <c r="AJ4426" s="3">
        <v>44.444444444444443</v>
      </c>
    </row>
    <row r="4427" spans="1:36" hidden="1" x14ac:dyDescent="0.2">
      <c r="A4427" s="1" t="str">
        <f t="shared" si="69"/>
        <v>PlymouthWhite Other</v>
      </c>
      <c r="B4427" s="3" t="s">
        <v>95</v>
      </c>
      <c r="C4427" s="3" t="s">
        <v>96</v>
      </c>
      <c r="D4427" s="3" t="s">
        <v>705</v>
      </c>
      <c r="E4427" s="5">
        <v>6988</v>
      </c>
      <c r="F4427" s="5">
        <v>1002</v>
      </c>
      <c r="G4427" s="5">
        <v>700</v>
      </c>
      <c r="H4427" s="5">
        <v>1195</v>
      </c>
      <c r="I4427" s="5">
        <v>1130</v>
      </c>
      <c r="J4427" s="5">
        <v>883</v>
      </c>
      <c r="K4427" s="5">
        <v>48</v>
      </c>
      <c r="L4427" s="5">
        <v>1588</v>
      </c>
      <c r="M4427" s="5">
        <v>3844</v>
      </c>
      <c r="N4427" s="5">
        <v>474</v>
      </c>
      <c r="O4427" s="6">
        <v>14.338866628506011</v>
      </c>
      <c r="P4427" s="6">
        <v>10.01717229536348</v>
      </c>
      <c r="Q4427" s="6">
        <v>17.100744132799083</v>
      </c>
      <c r="R4427" s="6">
        <v>16.170578133943902</v>
      </c>
      <c r="S4427" s="6">
        <v>12.635947338294219</v>
      </c>
      <c r="T4427" s="6">
        <v>0.68689181453921011</v>
      </c>
      <c r="U4427" s="6">
        <v>22.724670864338865</v>
      </c>
      <c r="V4427" s="6">
        <v>55.00858614768174</v>
      </c>
      <c r="W4427" s="6">
        <v>6.7830566685746998</v>
      </c>
      <c r="X4427" s="5">
        <v>3421</v>
      </c>
      <c r="Y4427" s="5">
        <v>3081</v>
      </c>
      <c r="Z4427" s="5">
        <v>164</v>
      </c>
      <c r="AA4427" s="5">
        <v>730</v>
      </c>
      <c r="AB4427" s="5">
        <v>660</v>
      </c>
      <c r="AC4427" s="5">
        <v>38</v>
      </c>
      <c r="AD4427" s="5">
        <v>2691</v>
      </c>
      <c r="AE4427" s="5">
        <v>2421</v>
      </c>
      <c r="AF4427" s="5">
        <v>126</v>
      </c>
      <c r="AG4427" s="6">
        <v>5.2044609665427508</v>
      </c>
      <c r="AH4427" s="6">
        <v>89.966555183946483</v>
      </c>
      <c r="AI4427" s="3">
        <v>5.7575757575757578</v>
      </c>
      <c r="AJ4427" s="3">
        <v>90.410958904109592</v>
      </c>
    </row>
    <row r="4428" spans="1:36" hidden="1" x14ac:dyDescent="0.2">
      <c r="A4428" s="1" t="str">
        <f t="shared" si="69"/>
        <v>PlymouthMixed White and Black Caribbean</v>
      </c>
      <c r="B4428" s="3" t="s">
        <v>95</v>
      </c>
      <c r="C4428" s="3" t="s">
        <v>96</v>
      </c>
      <c r="D4428" s="3" t="s">
        <v>706</v>
      </c>
      <c r="E4428" s="5">
        <v>904</v>
      </c>
      <c r="F4428" s="5">
        <v>169</v>
      </c>
      <c r="G4428" s="5">
        <v>119</v>
      </c>
      <c r="H4428" s="5">
        <v>177</v>
      </c>
      <c r="I4428" s="5">
        <v>154</v>
      </c>
      <c r="J4428" s="5">
        <v>190</v>
      </c>
      <c r="K4428" s="5">
        <v>11</v>
      </c>
      <c r="L4428" s="5">
        <v>220</v>
      </c>
      <c r="M4428" s="5">
        <v>403</v>
      </c>
      <c r="N4428" s="5">
        <v>72</v>
      </c>
      <c r="O4428" s="6">
        <v>18.694690265486727</v>
      </c>
      <c r="P4428" s="6">
        <v>13.163716814159292</v>
      </c>
      <c r="Q4428" s="6">
        <v>19.579646017699115</v>
      </c>
      <c r="R4428" s="6">
        <v>17.035398230088497</v>
      </c>
      <c r="S4428" s="6">
        <v>21.017699115044248</v>
      </c>
      <c r="T4428" s="6">
        <v>1.2168141592920354</v>
      </c>
      <c r="U4428" s="6">
        <v>24.336283185840706</v>
      </c>
      <c r="V4428" s="6">
        <v>44.579646017699112</v>
      </c>
      <c r="W4428" s="6">
        <v>7.9646017699115044</v>
      </c>
      <c r="X4428" s="5">
        <v>229</v>
      </c>
      <c r="Y4428" s="5">
        <v>154</v>
      </c>
      <c r="Z4428" s="5">
        <v>11</v>
      </c>
      <c r="AA4428" s="5">
        <v>52</v>
      </c>
      <c r="AB4428" s="5">
        <v>26</v>
      </c>
      <c r="AC4428" s="5">
        <v>2</v>
      </c>
      <c r="AD4428" s="5">
        <v>177</v>
      </c>
      <c r="AE4428" s="5">
        <v>128</v>
      </c>
      <c r="AF4428" s="5">
        <v>9</v>
      </c>
      <c r="AG4428" s="6">
        <v>7.03125</v>
      </c>
      <c r="AH4428" s="6">
        <v>72.316384180790962</v>
      </c>
      <c r="AI4428" s="3">
        <v>7.6923076923076925</v>
      </c>
      <c r="AJ4428" s="3">
        <v>50</v>
      </c>
    </row>
    <row r="4429" spans="1:36" hidden="1" x14ac:dyDescent="0.2">
      <c r="A4429" s="1" t="str">
        <f t="shared" si="69"/>
        <v>PlymouthMixed White and Black African</v>
      </c>
      <c r="B4429" s="3" t="s">
        <v>95</v>
      </c>
      <c r="C4429" s="3" t="s">
        <v>96</v>
      </c>
      <c r="D4429" s="3" t="s">
        <v>707</v>
      </c>
      <c r="E4429" s="5">
        <v>523</v>
      </c>
      <c r="F4429" s="5">
        <v>105</v>
      </c>
      <c r="G4429" s="5">
        <v>63</v>
      </c>
      <c r="H4429" s="5">
        <v>112</v>
      </c>
      <c r="I4429" s="5">
        <v>103</v>
      </c>
      <c r="J4429" s="5">
        <v>96</v>
      </c>
      <c r="K4429" s="5">
        <v>8</v>
      </c>
      <c r="L4429" s="5">
        <v>138</v>
      </c>
      <c r="M4429" s="5">
        <v>242</v>
      </c>
      <c r="N4429" s="5">
        <v>37</v>
      </c>
      <c r="O4429" s="6">
        <v>20.076481835564053</v>
      </c>
      <c r="P4429" s="6">
        <v>12.045889101338432</v>
      </c>
      <c r="Q4429" s="6">
        <v>21.414913957934992</v>
      </c>
      <c r="R4429" s="6">
        <v>19.694072657743785</v>
      </c>
      <c r="S4429" s="6">
        <v>18.355640535372849</v>
      </c>
      <c r="T4429" s="6">
        <v>1.5296367112810707</v>
      </c>
      <c r="U4429" s="6">
        <v>26.38623326959847</v>
      </c>
      <c r="V4429" s="6">
        <v>46.271510516252391</v>
      </c>
      <c r="W4429" s="6">
        <v>7.0745697896749524</v>
      </c>
      <c r="X4429" s="5">
        <v>138</v>
      </c>
      <c r="Y4429" s="5">
        <v>100</v>
      </c>
      <c r="Z4429" s="5">
        <v>21</v>
      </c>
      <c r="AA4429" s="5">
        <v>23</v>
      </c>
      <c r="AB4429" s="5">
        <v>20</v>
      </c>
      <c r="AC4429" s="5">
        <v>8</v>
      </c>
      <c r="AD4429" s="5">
        <v>115</v>
      </c>
      <c r="AE4429" s="5">
        <v>80</v>
      </c>
      <c r="AF4429" s="5">
        <v>13</v>
      </c>
      <c r="AG4429" s="6">
        <v>16.25</v>
      </c>
      <c r="AH4429" s="6">
        <v>69.565217391304344</v>
      </c>
      <c r="AI4429" s="3">
        <v>40</v>
      </c>
      <c r="AJ4429" s="3">
        <v>86.956521739130437</v>
      </c>
    </row>
    <row r="4430" spans="1:36" hidden="1" x14ac:dyDescent="0.2">
      <c r="A4430" s="1" t="str">
        <f t="shared" si="69"/>
        <v>PlymouthMixed White and Asian</v>
      </c>
      <c r="B4430" s="3" t="s">
        <v>95</v>
      </c>
      <c r="C4430" s="3" t="s">
        <v>96</v>
      </c>
      <c r="D4430" s="3" t="s">
        <v>708</v>
      </c>
      <c r="E4430" s="5">
        <v>1028</v>
      </c>
      <c r="F4430" s="5">
        <v>82</v>
      </c>
      <c r="G4430" s="5">
        <v>53</v>
      </c>
      <c r="H4430" s="5">
        <v>90</v>
      </c>
      <c r="I4430" s="5">
        <v>95</v>
      </c>
      <c r="J4430" s="5">
        <v>94</v>
      </c>
      <c r="K4430" s="5">
        <v>19</v>
      </c>
      <c r="L4430" s="5">
        <v>178</v>
      </c>
      <c r="M4430" s="5">
        <v>475</v>
      </c>
      <c r="N4430" s="5">
        <v>23</v>
      </c>
      <c r="O4430" s="6">
        <v>7.9766536964980546</v>
      </c>
      <c r="P4430" s="6">
        <v>5.1556420233463038</v>
      </c>
      <c r="Q4430" s="6">
        <v>8.7548638132295729</v>
      </c>
      <c r="R4430" s="6">
        <v>9.2412451361867696</v>
      </c>
      <c r="S4430" s="6">
        <v>9.1439688715953302</v>
      </c>
      <c r="T4430" s="6">
        <v>1.8482490272373542</v>
      </c>
      <c r="U4430" s="6">
        <v>17.315175097276263</v>
      </c>
      <c r="V4430" s="6">
        <v>46.206225680933855</v>
      </c>
      <c r="W4430" s="6">
        <v>2.2373540856031129</v>
      </c>
      <c r="X4430" s="5">
        <v>316</v>
      </c>
      <c r="Y4430" s="5">
        <v>241</v>
      </c>
      <c r="Z4430" s="5">
        <v>31</v>
      </c>
      <c r="AA4430" s="5">
        <v>63</v>
      </c>
      <c r="AB4430" s="5">
        <v>46</v>
      </c>
      <c r="AC4430" s="5">
        <v>13</v>
      </c>
      <c r="AD4430" s="5">
        <v>253</v>
      </c>
      <c r="AE4430" s="5">
        <v>195</v>
      </c>
      <c r="AF4430" s="5">
        <v>18</v>
      </c>
      <c r="AG4430" s="6">
        <v>9.2307692307692299</v>
      </c>
      <c r="AH4430" s="6">
        <v>77.07509881422925</v>
      </c>
      <c r="AI4430" s="3">
        <v>28.260869565217391</v>
      </c>
      <c r="AJ4430" s="3">
        <v>73.015873015873012</v>
      </c>
    </row>
    <row r="4431" spans="1:36" hidden="1" x14ac:dyDescent="0.2">
      <c r="A4431" s="1" t="str">
        <f t="shared" si="69"/>
        <v>PlymouthMixed Other</v>
      </c>
      <c r="B4431" s="3" t="s">
        <v>95</v>
      </c>
      <c r="C4431" s="3" t="s">
        <v>96</v>
      </c>
      <c r="D4431" s="3" t="s">
        <v>709</v>
      </c>
      <c r="E4431" s="5">
        <v>832</v>
      </c>
      <c r="F4431" s="5">
        <v>113</v>
      </c>
      <c r="G4431" s="5">
        <v>71</v>
      </c>
      <c r="H4431" s="5">
        <v>133</v>
      </c>
      <c r="I4431" s="5">
        <v>138</v>
      </c>
      <c r="J4431" s="5">
        <v>120</v>
      </c>
      <c r="K4431" s="5">
        <v>12</v>
      </c>
      <c r="L4431" s="5">
        <v>208</v>
      </c>
      <c r="M4431" s="5">
        <v>427</v>
      </c>
      <c r="N4431" s="5">
        <v>58</v>
      </c>
      <c r="O4431" s="6">
        <v>13.58173076923077</v>
      </c>
      <c r="P4431" s="6">
        <v>8.5336538461538467</v>
      </c>
      <c r="Q4431" s="6">
        <v>15.985576923076923</v>
      </c>
      <c r="R4431" s="6">
        <v>16.58653846153846</v>
      </c>
      <c r="S4431" s="6">
        <v>14.423076923076923</v>
      </c>
      <c r="T4431" s="6">
        <v>1.4423076923076923</v>
      </c>
      <c r="U4431" s="6">
        <v>25</v>
      </c>
      <c r="V4431" s="6">
        <v>51.322115384615387</v>
      </c>
      <c r="W4431" s="6">
        <v>6.9711538461538458</v>
      </c>
      <c r="X4431" s="5">
        <v>295</v>
      </c>
      <c r="Y4431" s="5">
        <v>229</v>
      </c>
      <c r="Z4431" s="5">
        <v>24</v>
      </c>
      <c r="AA4431" s="5">
        <v>48</v>
      </c>
      <c r="AB4431" s="5">
        <v>36</v>
      </c>
      <c r="AC4431" s="5">
        <v>1</v>
      </c>
      <c r="AD4431" s="5">
        <v>247</v>
      </c>
      <c r="AE4431" s="5">
        <v>193</v>
      </c>
      <c r="AF4431" s="5">
        <v>23</v>
      </c>
      <c r="AG4431" s="6">
        <v>11.917098445595855</v>
      </c>
      <c r="AH4431" s="6">
        <v>78.137651821862349</v>
      </c>
      <c r="AI4431" s="3">
        <v>2.7777777777777777</v>
      </c>
      <c r="AJ4431" s="3">
        <v>75</v>
      </c>
    </row>
    <row r="4432" spans="1:36" hidden="1" x14ac:dyDescent="0.2">
      <c r="A4432" s="1" t="str">
        <f t="shared" si="69"/>
        <v>PlymouthIndian</v>
      </c>
      <c r="B4432" s="3" t="s">
        <v>95</v>
      </c>
      <c r="C4432" s="3" t="s">
        <v>96</v>
      </c>
      <c r="D4432" s="3" t="s">
        <v>710</v>
      </c>
      <c r="E4432" s="5">
        <v>875</v>
      </c>
      <c r="F4432" s="5">
        <v>65</v>
      </c>
      <c r="G4432" s="5">
        <v>47</v>
      </c>
      <c r="H4432" s="5">
        <v>73</v>
      </c>
      <c r="I4432" s="5">
        <v>104</v>
      </c>
      <c r="J4432" s="5">
        <v>63</v>
      </c>
      <c r="K4432" s="5">
        <v>25</v>
      </c>
      <c r="L4432" s="5">
        <v>167</v>
      </c>
      <c r="M4432" s="5">
        <v>393</v>
      </c>
      <c r="N4432" s="5">
        <v>45</v>
      </c>
      <c r="O4432" s="6">
        <v>7.4285714285714288</v>
      </c>
      <c r="P4432" s="6">
        <v>5.371428571428571</v>
      </c>
      <c r="Q4432" s="6">
        <v>8.3428571428571434</v>
      </c>
      <c r="R4432" s="6">
        <v>11.885714285714286</v>
      </c>
      <c r="S4432" s="6">
        <v>7.2</v>
      </c>
      <c r="T4432" s="6">
        <v>2.8571428571428572</v>
      </c>
      <c r="U4432" s="6">
        <v>19.085714285714285</v>
      </c>
      <c r="V4432" s="6">
        <v>44.914285714285711</v>
      </c>
      <c r="W4432" s="6">
        <v>5.1428571428571432</v>
      </c>
      <c r="X4432" s="5">
        <v>390</v>
      </c>
      <c r="Y4432" s="5">
        <v>363</v>
      </c>
      <c r="Z4432" s="5">
        <v>13</v>
      </c>
      <c r="AA4432" s="5">
        <v>49</v>
      </c>
      <c r="AB4432" s="5">
        <v>44</v>
      </c>
      <c r="AC4432" s="5">
        <v>2</v>
      </c>
      <c r="AD4432" s="5">
        <v>341</v>
      </c>
      <c r="AE4432" s="5">
        <v>319</v>
      </c>
      <c r="AF4432" s="5">
        <v>11</v>
      </c>
      <c r="AG4432" s="6">
        <v>3.4482758620689653</v>
      </c>
      <c r="AH4432" s="6">
        <v>93.548387096774192</v>
      </c>
      <c r="AI4432" s="3">
        <v>4.5454545454545459</v>
      </c>
      <c r="AJ4432" s="3">
        <v>89.795918367346943</v>
      </c>
    </row>
    <row r="4433" spans="1:36" hidden="1" x14ac:dyDescent="0.2">
      <c r="A4433" s="1" t="str">
        <f t="shared" si="69"/>
        <v>PlymouthPakistani</v>
      </c>
      <c r="B4433" s="3" t="s">
        <v>95</v>
      </c>
      <c r="C4433" s="3" t="s">
        <v>96</v>
      </c>
      <c r="D4433" s="3" t="s">
        <v>711</v>
      </c>
      <c r="E4433" s="5">
        <v>202</v>
      </c>
      <c r="F4433" s="5">
        <v>13</v>
      </c>
      <c r="G4433" s="5">
        <v>12</v>
      </c>
      <c r="H4433" s="5">
        <v>17</v>
      </c>
      <c r="I4433" s="5">
        <v>23</v>
      </c>
      <c r="J4433" s="5">
        <v>13</v>
      </c>
      <c r="K4433" s="5">
        <v>2</v>
      </c>
      <c r="L4433" s="5">
        <v>28</v>
      </c>
      <c r="M4433" s="5">
        <v>103</v>
      </c>
      <c r="N4433" s="5">
        <v>4</v>
      </c>
      <c r="O4433" s="6">
        <v>6.435643564356436</v>
      </c>
      <c r="P4433" s="6">
        <v>5.9405940594059405</v>
      </c>
      <c r="Q4433" s="6">
        <v>8.4158415841584162</v>
      </c>
      <c r="R4433" s="6">
        <v>11.386138613861386</v>
      </c>
      <c r="S4433" s="6">
        <v>6.435643564356436</v>
      </c>
      <c r="T4433" s="6">
        <v>0.99009900990099009</v>
      </c>
      <c r="U4433" s="6">
        <v>13.861386138613861</v>
      </c>
      <c r="V4433" s="6">
        <v>50.990099009900987</v>
      </c>
      <c r="W4433" s="6">
        <v>1.9801980198019802</v>
      </c>
      <c r="X4433" s="5">
        <v>70</v>
      </c>
      <c r="Y4433" s="5">
        <v>54</v>
      </c>
      <c r="Z4433" s="5">
        <v>3</v>
      </c>
      <c r="AA4433" s="5">
        <v>12</v>
      </c>
      <c r="AB4433" s="5">
        <v>8</v>
      </c>
      <c r="AC4433" s="5">
        <v>1</v>
      </c>
      <c r="AD4433" s="5">
        <v>58</v>
      </c>
      <c r="AE4433" s="5">
        <v>46</v>
      </c>
      <c r="AF4433" s="5">
        <v>2</v>
      </c>
      <c r="AG4433" s="6">
        <v>4.3478260869565215</v>
      </c>
      <c r="AH4433" s="6">
        <v>79.310344827586206</v>
      </c>
      <c r="AI4433" s="3">
        <v>12.5</v>
      </c>
      <c r="AJ4433" s="3">
        <v>66.666666666666671</v>
      </c>
    </row>
    <row r="4434" spans="1:36" hidden="1" x14ac:dyDescent="0.2">
      <c r="A4434" s="1" t="str">
        <f t="shared" si="69"/>
        <v>PlymouthBangladeshi</v>
      </c>
      <c r="B4434" s="3" t="s">
        <v>95</v>
      </c>
      <c r="C4434" s="3" t="s">
        <v>96</v>
      </c>
      <c r="D4434" s="3" t="s">
        <v>712</v>
      </c>
      <c r="E4434" s="5">
        <v>359</v>
      </c>
      <c r="F4434" s="5">
        <v>63</v>
      </c>
      <c r="G4434" s="5">
        <v>30</v>
      </c>
      <c r="H4434" s="5">
        <v>54</v>
      </c>
      <c r="I4434" s="5">
        <v>61</v>
      </c>
      <c r="J4434" s="5">
        <v>30</v>
      </c>
      <c r="K4434" s="5">
        <v>0</v>
      </c>
      <c r="L4434" s="5">
        <v>97</v>
      </c>
      <c r="M4434" s="5">
        <v>206</v>
      </c>
      <c r="N4434" s="5">
        <v>13</v>
      </c>
      <c r="O4434" s="6">
        <v>17.548746518105851</v>
      </c>
      <c r="P4434" s="6">
        <v>8.3565459610027855</v>
      </c>
      <c r="Q4434" s="6">
        <v>15.041782729805014</v>
      </c>
      <c r="R4434" s="6">
        <v>16.991643454038996</v>
      </c>
      <c r="S4434" s="6">
        <v>8.3565459610027855</v>
      </c>
      <c r="T4434" s="6">
        <v>0</v>
      </c>
      <c r="U4434" s="6">
        <v>27.01949860724234</v>
      </c>
      <c r="V4434" s="6">
        <v>57.381615598885794</v>
      </c>
      <c r="W4434" s="6">
        <v>3.6211699164345403</v>
      </c>
      <c r="X4434" s="5">
        <v>125</v>
      </c>
      <c r="Y4434" s="5">
        <v>90</v>
      </c>
      <c r="Z4434" s="5">
        <v>9</v>
      </c>
      <c r="AA4434" s="5">
        <v>18</v>
      </c>
      <c r="AB4434" s="5">
        <v>12</v>
      </c>
      <c r="AC4434" s="5">
        <v>2</v>
      </c>
      <c r="AD4434" s="5">
        <v>107</v>
      </c>
      <c r="AE4434" s="5">
        <v>78</v>
      </c>
      <c r="AF4434" s="5">
        <v>7</v>
      </c>
      <c r="AG4434" s="6">
        <v>8.9743589743589745</v>
      </c>
      <c r="AH4434" s="6">
        <v>72.89719626168224</v>
      </c>
      <c r="AI4434" s="3">
        <v>16.666666666666668</v>
      </c>
      <c r="AJ4434" s="3">
        <v>66.666666666666671</v>
      </c>
    </row>
    <row r="4435" spans="1:36" hidden="1" x14ac:dyDescent="0.2">
      <c r="A4435" s="1" t="str">
        <f t="shared" si="69"/>
        <v>PlymouthChinese</v>
      </c>
      <c r="B4435" s="3" t="s">
        <v>95</v>
      </c>
      <c r="C4435" s="3" t="s">
        <v>96</v>
      </c>
      <c r="D4435" s="3" t="s">
        <v>713</v>
      </c>
      <c r="E4435" s="5">
        <v>1251</v>
      </c>
      <c r="F4435" s="5">
        <v>172</v>
      </c>
      <c r="G4435" s="5">
        <v>127</v>
      </c>
      <c r="H4435" s="5">
        <v>179</v>
      </c>
      <c r="I4435" s="5">
        <v>221</v>
      </c>
      <c r="J4435" s="5">
        <v>117</v>
      </c>
      <c r="K4435" s="5">
        <v>5</v>
      </c>
      <c r="L4435" s="5">
        <v>301</v>
      </c>
      <c r="M4435" s="5">
        <v>771</v>
      </c>
      <c r="N4435" s="5">
        <v>106</v>
      </c>
      <c r="O4435" s="6">
        <v>13.749000799360511</v>
      </c>
      <c r="P4435" s="6">
        <v>10.151878497202238</v>
      </c>
      <c r="Q4435" s="6">
        <v>14.308553157474021</v>
      </c>
      <c r="R4435" s="6">
        <v>17.665867306155075</v>
      </c>
      <c r="S4435" s="6">
        <v>9.3525179856115113</v>
      </c>
      <c r="T4435" s="6">
        <v>0.3996802557953637</v>
      </c>
      <c r="U4435" s="6">
        <v>24.060751398880896</v>
      </c>
      <c r="V4435" s="6">
        <v>61.630695443645081</v>
      </c>
      <c r="W4435" s="6">
        <v>8.4732214228617106</v>
      </c>
      <c r="X4435" s="5">
        <v>407</v>
      </c>
      <c r="Y4435" s="5">
        <v>336</v>
      </c>
      <c r="Z4435" s="5">
        <v>22</v>
      </c>
      <c r="AA4435" s="5">
        <v>81</v>
      </c>
      <c r="AB4435" s="5">
        <v>57</v>
      </c>
      <c r="AC4435" s="5">
        <v>9</v>
      </c>
      <c r="AD4435" s="5">
        <v>326</v>
      </c>
      <c r="AE4435" s="5">
        <v>279</v>
      </c>
      <c r="AF4435" s="5">
        <v>13</v>
      </c>
      <c r="AG4435" s="6">
        <v>4.6594982078853047</v>
      </c>
      <c r="AH4435" s="6">
        <v>85.582822085889575</v>
      </c>
      <c r="AI4435" s="3">
        <v>15.789473684210526</v>
      </c>
      <c r="AJ4435" s="3">
        <v>70.370370370370367</v>
      </c>
    </row>
    <row r="4436" spans="1:36" hidden="1" x14ac:dyDescent="0.2">
      <c r="A4436" s="1" t="str">
        <f t="shared" si="69"/>
        <v>PlymouthAsian Other</v>
      </c>
      <c r="B4436" s="3" t="s">
        <v>95</v>
      </c>
      <c r="C4436" s="3" t="s">
        <v>96</v>
      </c>
      <c r="D4436" s="3" t="s">
        <v>714</v>
      </c>
      <c r="E4436" s="5">
        <v>1219</v>
      </c>
      <c r="F4436" s="5">
        <v>160</v>
      </c>
      <c r="G4436" s="5">
        <v>106</v>
      </c>
      <c r="H4436" s="5">
        <v>186</v>
      </c>
      <c r="I4436" s="5">
        <v>185</v>
      </c>
      <c r="J4436" s="5">
        <v>177</v>
      </c>
      <c r="K4436" s="5">
        <v>16</v>
      </c>
      <c r="L4436" s="5">
        <v>224</v>
      </c>
      <c r="M4436" s="5">
        <v>549</v>
      </c>
      <c r="N4436" s="5">
        <v>61</v>
      </c>
      <c r="O4436" s="6">
        <v>13.125512715340443</v>
      </c>
      <c r="P4436" s="6">
        <v>8.695652173913043</v>
      </c>
      <c r="Q4436" s="6">
        <v>15.258408531583266</v>
      </c>
      <c r="R4436" s="6">
        <v>15.176374077112387</v>
      </c>
      <c r="S4436" s="6">
        <v>14.520098441345365</v>
      </c>
      <c r="T4436" s="6">
        <v>1.3125512715340444</v>
      </c>
      <c r="U4436" s="6">
        <v>18.375717801476622</v>
      </c>
      <c r="V4436" s="6">
        <v>45.036915504511896</v>
      </c>
      <c r="W4436" s="6">
        <v>5.0041017227235436</v>
      </c>
      <c r="X4436" s="5">
        <v>533</v>
      </c>
      <c r="Y4436" s="5">
        <v>433</v>
      </c>
      <c r="Z4436" s="5">
        <v>35</v>
      </c>
      <c r="AA4436" s="5">
        <v>93</v>
      </c>
      <c r="AB4436" s="5">
        <v>80</v>
      </c>
      <c r="AC4436" s="5">
        <v>7</v>
      </c>
      <c r="AD4436" s="5">
        <v>440</v>
      </c>
      <c r="AE4436" s="5">
        <v>353</v>
      </c>
      <c r="AF4436" s="5">
        <v>28</v>
      </c>
      <c r="AG4436" s="6">
        <v>7.9320113314447589</v>
      </c>
      <c r="AH4436" s="6">
        <v>80.227272727272734</v>
      </c>
      <c r="AI4436" s="3">
        <v>8.75</v>
      </c>
      <c r="AJ4436" s="3">
        <v>86.021505376344081</v>
      </c>
    </row>
    <row r="4437" spans="1:36" hidden="1" x14ac:dyDescent="0.2">
      <c r="A4437" s="1" t="str">
        <f t="shared" si="69"/>
        <v>PlymouthBlack African</v>
      </c>
      <c r="B4437" s="3" t="s">
        <v>95</v>
      </c>
      <c r="C4437" s="3" t="s">
        <v>96</v>
      </c>
      <c r="D4437" s="3" t="s">
        <v>715</v>
      </c>
      <c r="E4437" s="5">
        <v>1106</v>
      </c>
      <c r="F4437" s="5">
        <v>198</v>
      </c>
      <c r="G4437" s="5">
        <v>114</v>
      </c>
      <c r="H4437" s="5">
        <v>197</v>
      </c>
      <c r="I4437" s="5">
        <v>234</v>
      </c>
      <c r="J4437" s="5">
        <v>152</v>
      </c>
      <c r="K4437" s="5">
        <v>17</v>
      </c>
      <c r="L4437" s="5">
        <v>272</v>
      </c>
      <c r="M4437" s="5">
        <v>637</v>
      </c>
      <c r="N4437" s="5">
        <v>86</v>
      </c>
      <c r="O4437" s="6">
        <v>17.902350813743219</v>
      </c>
      <c r="P4437" s="6">
        <v>10.30741410488246</v>
      </c>
      <c r="Q4437" s="6">
        <v>17.811934900542497</v>
      </c>
      <c r="R4437" s="6">
        <v>21.15732368896926</v>
      </c>
      <c r="S4437" s="6">
        <v>13.743218806509946</v>
      </c>
      <c r="T4437" s="6">
        <v>1.5370705244122966</v>
      </c>
      <c r="U4437" s="6">
        <v>24.593128390596746</v>
      </c>
      <c r="V4437" s="6">
        <v>57.594936708860757</v>
      </c>
      <c r="W4437" s="6">
        <v>7.7757685352622063</v>
      </c>
      <c r="X4437" s="5">
        <v>410</v>
      </c>
      <c r="Y4437" s="5">
        <v>355</v>
      </c>
      <c r="Z4437" s="5">
        <v>47</v>
      </c>
      <c r="AA4437" s="5">
        <v>64</v>
      </c>
      <c r="AB4437" s="5">
        <v>53</v>
      </c>
      <c r="AC4437" s="5">
        <v>13</v>
      </c>
      <c r="AD4437" s="5">
        <v>346</v>
      </c>
      <c r="AE4437" s="5">
        <v>302</v>
      </c>
      <c r="AF4437" s="5">
        <v>34</v>
      </c>
      <c r="AG4437" s="6">
        <v>11.258278145695364</v>
      </c>
      <c r="AH4437" s="6">
        <v>87.283236994219649</v>
      </c>
      <c r="AI4437" s="3">
        <v>24.528301886792452</v>
      </c>
      <c r="AJ4437" s="3">
        <v>82.8125</v>
      </c>
    </row>
    <row r="4438" spans="1:36" hidden="1" x14ac:dyDescent="0.2">
      <c r="A4438" s="1" t="str">
        <f t="shared" si="69"/>
        <v>PlymouthBlack Caribbean</v>
      </c>
      <c r="B4438" s="3" t="s">
        <v>95</v>
      </c>
      <c r="C4438" s="3" t="s">
        <v>96</v>
      </c>
      <c r="D4438" s="3" t="s">
        <v>716</v>
      </c>
      <c r="E4438" s="5">
        <v>343</v>
      </c>
      <c r="F4438" s="5">
        <v>61</v>
      </c>
      <c r="G4438" s="5">
        <v>44</v>
      </c>
      <c r="H4438" s="5">
        <v>58</v>
      </c>
      <c r="I4438" s="5">
        <v>53</v>
      </c>
      <c r="J4438" s="5">
        <v>37</v>
      </c>
      <c r="K4438" s="5">
        <v>5</v>
      </c>
      <c r="L4438" s="5">
        <v>67</v>
      </c>
      <c r="M4438" s="5">
        <v>156</v>
      </c>
      <c r="N4438" s="5">
        <v>33</v>
      </c>
      <c r="O4438" s="6">
        <v>17.784256559766764</v>
      </c>
      <c r="P4438" s="6">
        <v>12.827988338192419</v>
      </c>
      <c r="Q4438" s="6">
        <v>16.909620991253643</v>
      </c>
      <c r="R4438" s="6">
        <v>15.451895043731778</v>
      </c>
      <c r="S4438" s="6">
        <v>10.787172011661808</v>
      </c>
      <c r="T4438" s="6">
        <v>1.4577259475218658</v>
      </c>
      <c r="U4438" s="6">
        <v>19.533527696793001</v>
      </c>
      <c r="V4438" s="6">
        <v>45.481049562682216</v>
      </c>
      <c r="W4438" s="6">
        <v>9.6209912536443145</v>
      </c>
      <c r="X4438" s="5">
        <v>156</v>
      </c>
      <c r="Y4438" s="5">
        <v>143</v>
      </c>
      <c r="Z4438" s="5">
        <v>6</v>
      </c>
      <c r="AA4438" s="5">
        <v>25</v>
      </c>
      <c r="AB4438" s="5">
        <v>21</v>
      </c>
      <c r="AC4438" s="5">
        <v>1</v>
      </c>
      <c r="AD4438" s="5">
        <v>131</v>
      </c>
      <c r="AE4438" s="5">
        <v>122</v>
      </c>
      <c r="AF4438" s="5">
        <v>5</v>
      </c>
      <c r="AG4438" s="6">
        <v>4.0983606557377046</v>
      </c>
      <c r="AH4438" s="6">
        <v>93.129770992366417</v>
      </c>
      <c r="AI4438" s="3">
        <v>4.7619047619047619</v>
      </c>
      <c r="AJ4438" s="3">
        <v>84</v>
      </c>
    </row>
    <row r="4439" spans="1:36" hidden="1" x14ac:dyDescent="0.2">
      <c r="A4439" s="1" t="str">
        <f t="shared" si="69"/>
        <v>PlymouthBlack Other</v>
      </c>
      <c r="B4439" s="3" t="s">
        <v>95</v>
      </c>
      <c r="C4439" s="3" t="s">
        <v>96</v>
      </c>
      <c r="D4439" s="3" t="s">
        <v>717</v>
      </c>
      <c r="E4439" s="5">
        <v>229</v>
      </c>
      <c r="F4439" s="5">
        <v>31</v>
      </c>
      <c r="G4439" s="5">
        <v>26</v>
      </c>
      <c r="H4439" s="5">
        <v>33</v>
      </c>
      <c r="I4439" s="5">
        <v>32</v>
      </c>
      <c r="J4439" s="5">
        <v>43</v>
      </c>
      <c r="K4439" s="5">
        <v>5</v>
      </c>
      <c r="L4439" s="5">
        <v>40</v>
      </c>
      <c r="M4439" s="5">
        <v>103</v>
      </c>
      <c r="N4439" s="5">
        <v>7</v>
      </c>
      <c r="O4439" s="6">
        <v>13.537117903930131</v>
      </c>
      <c r="P4439" s="6">
        <v>11.353711790393014</v>
      </c>
      <c r="Q4439" s="6">
        <v>14.410480349344978</v>
      </c>
      <c r="R4439" s="6">
        <v>13.973799126637555</v>
      </c>
      <c r="S4439" s="6">
        <v>18.777292576419214</v>
      </c>
      <c r="T4439" s="6">
        <v>2.1834061135371181</v>
      </c>
      <c r="U4439" s="6">
        <v>17.467248908296945</v>
      </c>
      <c r="V4439" s="6">
        <v>44.978165938864628</v>
      </c>
      <c r="W4439" s="6">
        <v>3.0567685589519651</v>
      </c>
      <c r="X4439" s="5">
        <v>73</v>
      </c>
      <c r="Y4439" s="5">
        <v>53</v>
      </c>
      <c r="Z4439" s="5">
        <v>6</v>
      </c>
      <c r="AA4439" s="5">
        <v>10</v>
      </c>
      <c r="AB4439" s="5">
        <v>9</v>
      </c>
      <c r="AC4439" s="5">
        <v>2</v>
      </c>
      <c r="AD4439" s="5">
        <v>63</v>
      </c>
      <c r="AE4439" s="5">
        <v>44</v>
      </c>
      <c r="AF4439" s="5">
        <v>4</v>
      </c>
      <c r="AG4439" s="6">
        <v>9.0909090909090917</v>
      </c>
      <c r="AH4439" s="6">
        <v>69.841269841269835</v>
      </c>
      <c r="AI4439" s="3">
        <v>22.222222222222221</v>
      </c>
      <c r="AJ4439" s="3">
        <v>90</v>
      </c>
    </row>
    <row r="4440" spans="1:36" hidden="1" x14ac:dyDescent="0.2">
      <c r="A4440" s="1" t="str">
        <f t="shared" si="69"/>
        <v>PlymouthArab</v>
      </c>
      <c r="B4440" s="3" t="s">
        <v>95</v>
      </c>
      <c r="C4440" s="3" t="s">
        <v>96</v>
      </c>
      <c r="D4440" s="3" t="s">
        <v>699</v>
      </c>
      <c r="E4440" s="5">
        <v>399</v>
      </c>
      <c r="F4440" s="5">
        <v>62</v>
      </c>
      <c r="G4440" s="5">
        <v>36</v>
      </c>
      <c r="H4440" s="5">
        <v>74</v>
      </c>
      <c r="I4440" s="5">
        <v>82</v>
      </c>
      <c r="J4440" s="5">
        <v>36</v>
      </c>
      <c r="K4440" s="5">
        <v>15</v>
      </c>
      <c r="L4440" s="5">
        <v>111</v>
      </c>
      <c r="M4440" s="5">
        <v>250</v>
      </c>
      <c r="N4440" s="5">
        <v>38</v>
      </c>
      <c r="O4440" s="6">
        <v>15.538847117794486</v>
      </c>
      <c r="P4440" s="6">
        <v>9.022556390977444</v>
      </c>
      <c r="Q4440" s="6">
        <v>18.546365914786968</v>
      </c>
      <c r="R4440" s="6">
        <v>20.551378446115287</v>
      </c>
      <c r="S4440" s="6">
        <v>9.022556390977444</v>
      </c>
      <c r="T4440" s="6">
        <v>3.7593984962406015</v>
      </c>
      <c r="U4440" s="6">
        <v>27.819548872180452</v>
      </c>
      <c r="V4440" s="6">
        <v>62.656641604010026</v>
      </c>
      <c r="W4440" s="6">
        <v>9.5238095238095237</v>
      </c>
      <c r="X4440" s="5">
        <v>106</v>
      </c>
      <c r="Y4440" s="5">
        <v>64</v>
      </c>
      <c r="Z4440" s="5">
        <v>8</v>
      </c>
      <c r="AA4440" s="5">
        <v>27</v>
      </c>
      <c r="AB4440" s="5">
        <v>19</v>
      </c>
      <c r="AC4440" s="5">
        <v>5</v>
      </c>
      <c r="AD4440" s="5">
        <v>79</v>
      </c>
      <c r="AE4440" s="5">
        <v>45</v>
      </c>
      <c r="AF4440" s="5">
        <v>3</v>
      </c>
      <c r="AG4440" s="6">
        <v>6.666666666666667</v>
      </c>
      <c r="AH4440" s="6">
        <v>56.962025316455694</v>
      </c>
      <c r="AI4440" s="3">
        <v>26.315789473684209</v>
      </c>
      <c r="AJ4440" s="3">
        <v>70.370370370370367</v>
      </c>
    </row>
    <row r="4441" spans="1:36" hidden="1" x14ac:dyDescent="0.2">
      <c r="A4441" s="1" t="str">
        <f t="shared" si="69"/>
        <v>PlymouthOther</v>
      </c>
      <c r="B4441" s="3" t="s">
        <v>95</v>
      </c>
      <c r="C4441" s="3" t="s">
        <v>96</v>
      </c>
      <c r="D4441" s="3" t="s">
        <v>718</v>
      </c>
      <c r="E4441" s="5">
        <v>605</v>
      </c>
      <c r="F4441" s="5">
        <v>77</v>
      </c>
      <c r="G4441" s="5">
        <v>57</v>
      </c>
      <c r="H4441" s="5">
        <v>88</v>
      </c>
      <c r="I4441" s="5">
        <v>104</v>
      </c>
      <c r="J4441" s="5">
        <v>56</v>
      </c>
      <c r="K4441" s="5">
        <v>14</v>
      </c>
      <c r="L4441" s="5">
        <v>130</v>
      </c>
      <c r="M4441" s="5">
        <v>357</v>
      </c>
      <c r="N4441" s="5">
        <v>41</v>
      </c>
      <c r="O4441" s="6">
        <v>12.727272727272727</v>
      </c>
      <c r="P4441" s="6">
        <v>9.4214876033057848</v>
      </c>
      <c r="Q4441" s="6">
        <v>14.545454545454545</v>
      </c>
      <c r="R4441" s="6">
        <v>17.190082644628099</v>
      </c>
      <c r="S4441" s="6">
        <v>9.2561983471074374</v>
      </c>
      <c r="T4441" s="6">
        <v>2.3140495867768593</v>
      </c>
      <c r="U4441" s="6">
        <v>21.487603305785125</v>
      </c>
      <c r="V4441" s="6">
        <v>59.008264462809919</v>
      </c>
      <c r="W4441" s="6">
        <v>6.776859504132231</v>
      </c>
      <c r="X4441" s="5">
        <v>284</v>
      </c>
      <c r="Y4441" s="5">
        <v>206</v>
      </c>
      <c r="Z4441" s="5">
        <v>27</v>
      </c>
      <c r="AA4441" s="5">
        <v>53</v>
      </c>
      <c r="AB4441" s="5">
        <v>38</v>
      </c>
      <c r="AC4441" s="5">
        <v>7</v>
      </c>
      <c r="AD4441" s="5">
        <v>231</v>
      </c>
      <c r="AE4441" s="5">
        <v>168</v>
      </c>
      <c r="AF4441" s="5">
        <v>20</v>
      </c>
      <c r="AG4441" s="6">
        <v>11.904761904761905</v>
      </c>
      <c r="AH4441" s="6">
        <v>72.727272727272734</v>
      </c>
      <c r="AI4441" s="3">
        <v>18.421052631578949</v>
      </c>
      <c r="AJ4441" s="3">
        <v>71.698113207547166</v>
      </c>
    </row>
    <row r="4442" spans="1:36" x14ac:dyDescent="0.2">
      <c r="A4442" s="1" t="str">
        <f t="shared" si="69"/>
        <v>PooleAll people</v>
      </c>
      <c r="B4442" s="3" t="s">
        <v>101</v>
      </c>
      <c r="C4442" s="3" t="s">
        <v>102</v>
      </c>
      <c r="D4442" s="3" t="s">
        <v>700</v>
      </c>
      <c r="E4442" s="5">
        <v>147645</v>
      </c>
      <c r="F4442" s="5">
        <v>3833</v>
      </c>
      <c r="G4442" s="5">
        <v>3155</v>
      </c>
      <c r="H4442" s="5">
        <v>2286</v>
      </c>
      <c r="I4442" s="5">
        <v>3747</v>
      </c>
      <c r="J4442" s="5">
        <v>6539</v>
      </c>
      <c r="K4442" s="5">
        <v>0</v>
      </c>
      <c r="L4442" s="5">
        <v>0</v>
      </c>
      <c r="M4442" s="5">
        <v>0</v>
      </c>
      <c r="N4442" s="5">
        <v>0</v>
      </c>
      <c r="O4442" s="6">
        <v>2.5960919773781708</v>
      </c>
      <c r="P4442" s="6">
        <v>2.1368823868061906</v>
      </c>
      <c r="Q4442" s="6">
        <v>1.5483084425480036</v>
      </c>
      <c r="R4442" s="6">
        <v>2.5378441532053237</v>
      </c>
      <c r="S4442" s="6">
        <v>4.428866537979613</v>
      </c>
      <c r="T4442" s="6">
        <v>0</v>
      </c>
      <c r="U4442" s="6">
        <v>0</v>
      </c>
      <c r="V4442" s="6">
        <v>0</v>
      </c>
      <c r="W4442" s="6">
        <v>0</v>
      </c>
      <c r="X4442" s="5">
        <v>47777</v>
      </c>
      <c r="Y4442" s="5">
        <v>42151</v>
      </c>
      <c r="Z4442" s="5">
        <v>1694</v>
      </c>
      <c r="AA4442" s="5">
        <v>0</v>
      </c>
      <c r="AB4442" s="5">
        <v>0</v>
      </c>
      <c r="AC4442" s="5">
        <v>0</v>
      </c>
      <c r="AD4442" s="5">
        <v>47777</v>
      </c>
      <c r="AE4442" s="5">
        <v>42151</v>
      </c>
      <c r="AF4442" s="5">
        <v>1694</v>
      </c>
      <c r="AG4442" s="6">
        <v>4.0188844867262938</v>
      </c>
      <c r="AH4442" s="6">
        <v>88.224459467944826</v>
      </c>
      <c r="AI4442" s="3"/>
      <c r="AJ4442" s="3"/>
    </row>
    <row r="4443" spans="1:36" hidden="1" x14ac:dyDescent="0.2">
      <c r="A4443" s="1" t="str">
        <f t="shared" si="69"/>
        <v>PooleWhite British</v>
      </c>
      <c r="B4443" s="3" t="s">
        <v>101</v>
      </c>
      <c r="C4443" s="3" t="s">
        <v>102</v>
      </c>
      <c r="D4443" s="3" t="s">
        <v>701</v>
      </c>
      <c r="E4443" s="5">
        <v>135698</v>
      </c>
      <c r="F4443" s="5">
        <v>3366</v>
      </c>
      <c r="G4443" s="5">
        <v>2902</v>
      </c>
      <c r="H4443" s="5">
        <v>1892</v>
      </c>
      <c r="I4443" s="5">
        <v>3236</v>
      </c>
      <c r="J4443" s="5">
        <v>6015</v>
      </c>
      <c r="K4443" s="5">
        <v>0</v>
      </c>
      <c r="L4443" s="5">
        <v>0</v>
      </c>
      <c r="M4443" s="5">
        <v>0</v>
      </c>
      <c r="N4443" s="5">
        <v>0</v>
      </c>
      <c r="O4443" s="6">
        <v>2.4805081872982653</v>
      </c>
      <c r="P4443" s="6">
        <v>2.1385724181638639</v>
      </c>
      <c r="Q4443" s="6">
        <v>1.3942725758669987</v>
      </c>
      <c r="R4443" s="6">
        <v>2.3847072174976787</v>
      </c>
      <c r="S4443" s="6">
        <v>4.4326371796194488</v>
      </c>
      <c r="T4443" s="6">
        <v>0</v>
      </c>
      <c r="U4443" s="6">
        <v>0</v>
      </c>
      <c r="V4443" s="6">
        <v>0</v>
      </c>
      <c r="W4443" s="6">
        <v>0</v>
      </c>
      <c r="X4443" s="5">
        <v>42327</v>
      </c>
      <c r="Y4443" s="5">
        <v>37368</v>
      </c>
      <c r="Z4443" s="5">
        <v>1487</v>
      </c>
      <c r="AA4443" s="5">
        <v>0</v>
      </c>
      <c r="AB4443" s="5">
        <v>0</v>
      </c>
      <c r="AC4443" s="5">
        <v>0</v>
      </c>
      <c r="AD4443" s="5">
        <v>42327</v>
      </c>
      <c r="AE4443" s="5">
        <v>37368</v>
      </c>
      <c r="AF4443" s="5">
        <v>1487</v>
      </c>
      <c r="AG4443" s="6">
        <v>3.9793406122885893</v>
      </c>
      <c r="AH4443" s="6">
        <v>88.284073995322132</v>
      </c>
      <c r="AI4443" s="3"/>
      <c r="AJ4443" s="3"/>
    </row>
    <row r="4444" spans="1:36" hidden="1" x14ac:dyDescent="0.2">
      <c r="A4444" s="1" t="str">
        <f t="shared" si="69"/>
        <v>PooleMinorities - all other than White British</v>
      </c>
      <c r="B4444" s="3" t="s">
        <v>101</v>
      </c>
      <c r="C4444" s="3" t="s">
        <v>102</v>
      </c>
      <c r="D4444" s="3" t="s">
        <v>702</v>
      </c>
      <c r="E4444" s="5">
        <v>11947</v>
      </c>
      <c r="F4444" s="5">
        <v>467</v>
      </c>
      <c r="G4444" s="5">
        <v>253</v>
      </c>
      <c r="H4444" s="5">
        <v>394</v>
      </c>
      <c r="I4444" s="5">
        <v>511</v>
      </c>
      <c r="J4444" s="5">
        <v>524</v>
      </c>
      <c r="K4444" s="5">
        <v>0</v>
      </c>
      <c r="L4444" s="5">
        <v>0</v>
      </c>
      <c r="M4444" s="5">
        <v>0</v>
      </c>
      <c r="N4444" s="5">
        <v>0</v>
      </c>
      <c r="O4444" s="6">
        <v>3.9089311124131583</v>
      </c>
      <c r="P4444" s="6">
        <v>2.1176864484807902</v>
      </c>
      <c r="Q4444" s="6">
        <v>3.297899054155855</v>
      </c>
      <c r="R4444" s="6">
        <v>4.2772244078011212</v>
      </c>
      <c r="S4444" s="6">
        <v>4.3860383359839288</v>
      </c>
      <c r="T4444" s="6">
        <v>0</v>
      </c>
      <c r="U4444" s="6">
        <v>0</v>
      </c>
      <c r="V4444" s="6">
        <v>0</v>
      </c>
      <c r="W4444" s="6">
        <v>0</v>
      </c>
      <c r="X4444" s="5">
        <v>5450</v>
      </c>
      <c r="Y4444" s="5">
        <v>4783</v>
      </c>
      <c r="Z4444" s="5">
        <v>207</v>
      </c>
      <c r="AA4444" s="5">
        <v>0</v>
      </c>
      <c r="AB4444" s="5">
        <v>0</v>
      </c>
      <c r="AC4444" s="5">
        <v>0</v>
      </c>
      <c r="AD4444" s="5">
        <v>5450</v>
      </c>
      <c r="AE4444" s="5">
        <v>4783</v>
      </c>
      <c r="AF4444" s="5">
        <v>207</v>
      </c>
      <c r="AG4444" s="6">
        <v>4.3278277231862852</v>
      </c>
      <c r="AH4444" s="6">
        <v>87.761467889908261</v>
      </c>
      <c r="AI4444" s="3"/>
      <c r="AJ4444" s="3"/>
    </row>
    <row r="4445" spans="1:36" hidden="1" x14ac:dyDescent="0.2">
      <c r="A4445" s="1" t="str">
        <f t="shared" si="69"/>
        <v>PooleWhite Irish</v>
      </c>
      <c r="B4445" s="3" t="s">
        <v>101</v>
      </c>
      <c r="C4445" s="3" t="s">
        <v>102</v>
      </c>
      <c r="D4445" s="3" t="s">
        <v>703</v>
      </c>
      <c r="E4445" s="5">
        <v>756</v>
      </c>
      <c r="F4445" s="5">
        <v>16</v>
      </c>
      <c r="G4445" s="5">
        <v>2</v>
      </c>
      <c r="H4445" s="5">
        <v>14</v>
      </c>
      <c r="I4445" s="5">
        <v>19</v>
      </c>
      <c r="J4445" s="5">
        <v>15</v>
      </c>
      <c r="K4445" s="5">
        <v>0</v>
      </c>
      <c r="L4445" s="5">
        <v>0</v>
      </c>
      <c r="M4445" s="5">
        <v>0</v>
      </c>
      <c r="N4445" s="5">
        <v>0</v>
      </c>
      <c r="O4445" s="6">
        <v>2.1164021164021163</v>
      </c>
      <c r="P4445" s="6">
        <v>0.26455026455026454</v>
      </c>
      <c r="Q4445" s="6">
        <v>1.8518518518518519</v>
      </c>
      <c r="R4445" s="6">
        <v>2.513227513227513</v>
      </c>
      <c r="S4445" s="6">
        <v>1.9841269841269842</v>
      </c>
      <c r="T4445" s="6">
        <v>0</v>
      </c>
      <c r="U4445" s="6">
        <v>0</v>
      </c>
      <c r="V4445" s="6">
        <v>0</v>
      </c>
      <c r="W4445" s="6">
        <v>0</v>
      </c>
      <c r="X4445" s="5">
        <v>216</v>
      </c>
      <c r="Y4445" s="5">
        <v>189</v>
      </c>
      <c r="Z4445" s="5">
        <v>5</v>
      </c>
      <c r="AA4445" s="5">
        <v>0</v>
      </c>
      <c r="AB4445" s="5">
        <v>0</v>
      </c>
      <c r="AC4445" s="5">
        <v>0</v>
      </c>
      <c r="AD4445" s="5">
        <v>216</v>
      </c>
      <c r="AE4445" s="5">
        <v>189</v>
      </c>
      <c r="AF4445" s="5">
        <v>5</v>
      </c>
      <c r="AG4445" s="6">
        <v>2.6455026455026456</v>
      </c>
      <c r="AH4445" s="6">
        <v>87.5</v>
      </c>
      <c r="AI4445" s="3"/>
      <c r="AJ4445" s="3"/>
    </row>
    <row r="4446" spans="1:36" hidden="1" x14ac:dyDescent="0.2">
      <c r="A4446" s="1" t="str">
        <f t="shared" si="69"/>
        <v>PooleWhite Gyspy or Irish Traveller</v>
      </c>
      <c r="B4446" s="3" t="s">
        <v>101</v>
      </c>
      <c r="C4446" s="3" t="s">
        <v>102</v>
      </c>
      <c r="D4446" s="3" t="s">
        <v>704</v>
      </c>
      <c r="E4446" s="5">
        <v>214</v>
      </c>
      <c r="F4446" s="5">
        <v>21</v>
      </c>
      <c r="G4446" s="5">
        <v>31</v>
      </c>
      <c r="H4446" s="5">
        <v>6</v>
      </c>
      <c r="I4446" s="5">
        <v>19</v>
      </c>
      <c r="J4446" s="5">
        <v>55</v>
      </c>
      <c r="K4446" s="5">
        <v>0</v>
      </c>
      <c r="L4446" s="5">
        <v>0</v>
      </c>
      <c r="M4446" s="5">
        <v>0</v>
      </c>
      <c r="N4446" s="5">
        <v>0</v>
      </c>
      <c r="O4446" s="6">
        <v>9.8130841121495322</v>
      </c>
      <c r="P4446" s="6">
        <v>14.485981308411215</v>
      </c>
      <c r="Q4446" s="6">
        <v>2.8037383177570092</v>
      </c>
      <c r="R4446" s="6">
        <v>8.878504672897197</v>
      </c>
      <c r="S4446" s="6">
        <v>25.700934579439252</v>
      </c>
      <c r="T4446" s="6">
        <v>0</v>
      </c>
      <c r="U4446" s="6">
        <v>0</v>
      </c>
      <c r="V4446" s="6">
        <v>0</v>
      </c>
      <c r="W4446" s="6">
        <v>0</v>
      </c>
      <c r="X4446" s="5">
        <v>84</v>
      </c>
      <c r="Y4446" s="5">
        <v>36</v>
      </c>
      <c r="Z4446" s="5">
        <v>6</v>
      </c>
      <c r="AA4446" s="5">
        <v>0</v>
      </c>
      <c r="AB4446" s="5">
        <v>0</v>
      </c>
      <c r="AC4446" s="5">
        <v>0</v>
      </c>
      <c r="AD4446" s="5">
        <v>84</v>
      </c>
      <c r="AE4446" s="5">
        <v>36</v>
      </c>
      <c r="AF4446" s="5">
        <v>6</v>
      </c>
      <c r="AG4446" s="6">
        <v>16.666666666666668</v>
      </c>
      <c r="AH4446" s="6">
        <v>42.857142857142854</v>
      </c>
      <c r="AI4446" s="3"/>
      <c r="AJ4446" s="3"/>
    </row>
    <row r="4447" spans="1:36" hidden="1" x14ac:dyDescent="0.2">
      <c r="A4447" s="1" t="str">
        <f t="shared" si="69"/>
        <v>PooleWhite Other</v>
      </c>
      <c r="B4447" s="3" t="s">
        <v>101</v>
      </c>
      <c r="C4447" s="3" t="s">
        <v>102</v>
      </c>
      <c r="D4447" s="3" t="s">
        <v>705</v>
      </c>
      <c r="E4447" s="5">
        <v>4855</v>
      </c>
      <c r="F4447" s="5">
        <v>232</v>
      </c>
      <c r="G4447" s="5">
        <v>89</v>
      </c>
      <c r="H4447" s="5">
        <v>210</v>
      </c>
      <c r="I4447" s="5">
        <v>245</v>
      </c>
      <c r="J4447" s="5">
        <v>205</v>
      </c>
      <c r="K4447" s="5">
        <v>0</v>
      </c>
      <c r="L4447" s="5">
        <v>0</v>
      </c>
      <c r="M4447" s="5">
        <v>0</v>
      </c>
      <c r="N4447" s="5">
        <v>0</v>
      </c>
      <c r="O4447" s="6">
        <v>4.7785787847579817</v>
      </c>
      <c r="P4447" s="6">
        <v>1.8331616889804325</v>
      </c>
      <c r="Q4447" s="6">
        <v>4.3254376930998975</v>
      </c>
      <c r="R4447" s="6">
        <v>5.0463439752832135</v>
      </c>
      <c r="S4447" s="6">
        <v>4.2224510813594236</v>
      </c>
      <c r="T4447" s="6">
        <v>0</v>
      </c>
      <c r="U4447" s="6">
        <v>0</v>
      </c>
      <c r="V4447" s="6">
        <v>0</v>
      </c>
      <c r="W4447" s="6">
        <v>0</v>
      </c>
      <c r="X4447" s="5">
        <v>2686</v>
      </c>
      <c r="Y4447" s="5">
        <v>2464</v>
      </c>
      <c r="Z4447" s="5">
        <v>89</v>
      </c>
      <c r="AA4447" s="5">
        <v>0</v>
      </c>
      <c r="AB4447" s="5">
        <v>0</v>
      </c>
      <c r="AC4447" s="5">
        <v>0</v>
      </c>
      <c r="AD4447" s="5">
        <v>2686</v>
      </c>
      <c r="AE4447" s="5">
        <v>2464</v>
      </c>
      <c r="AF4447" s="5">
        <v>89</v>
      </c>
      <c r="AG4447" s="6">
        <v>3.6120129870129869</v>
      </c>
      <c r="AH4447" s="6">
        <v>91.734921816827992</v>
      </c>
      <c r="AI4447" s="3"/>
      <c r="AJ4447" s="3"/>
    </row>
    <row r="4448" spans="1:36" hidden="1" x14ac:dyDescent="0.2">
      <c r="A4448" s="1" t="str">
        <f t="shared" si="69"/>
        <v>PooleMixed White and Black Caribbean</v>
      </c>
      <c r="B4448" s="3" t="s">
        <v>101</v>
      </c>
      <c r="C4448" s="3" t="s">
        <v>102</v>
      </c>
      <c r="D4448" s="3" t="s">
        <v>706</v>
      </c>
      <c r="E4448" s="5">
        <v>491</v>
      </c>
      <c r="F4448" s="5">
        <v>27</v>
      </c>
      <c r="G4448" s="5">
        <v>25</v>
      </c>
      <c r="H4448" s="5">
        <v>18</v>
      </c>
      <c r="I4448" s="5">
        <v>34</v>
      </c>
      <c r="J4448" s="5">
        <v>48</v>
      </c>
      <c r="K4448" s="5">
        <v>0</v>
      </c>
      <c r="L4448" s="5">
        <v>0</v>
      </c>
      <c r="M4448" s="5">
        <v>0</v>
      </c>
      <c r="N4448" s="5">
        <v>0</v>
      </c>
      <c r="O4448" s="6">
        <v>5.4989816700610996</v>
      </c>
      <c r="P4448" s="6">
        <v>5.0916496945010179</v>
      </c>
      <c r="Q4448" s="6">
        <v>3.6659877800407332</v>
      </c>
      <c r="R4448" s="6">
        <v>6.9246435845213847</v>
      </c>
      <c r="S4448" s="6">
        <v>9.7759674134419559</v>
      </c>
      <c r="T4448" s="6">
        <v>0</v>
      </c>
      <c r="U4448" s="6">
        <v>0</v>
      </c>
      <c r="V4448" s="6">
        <v>0</v>
      </c>
      <c r="W4448" s="6">
        <v>0</v>
      </c>
      <c r="X4448" s="5">
        <v>135</v>
      </c>
      <c r="Y4448" s="5">
        <v>105</v>
      </c>
      <c r="Z4448" s="5">
        <v>12</v>
      </c>
      <c r="AA4448" s="5">
        <v>0</v>
      </c>
      <c r="AB4448" s="5">
        <v>0</v>
      </c>
      <c r="AC4448" s="5">
        <v>0</v>
      </c>
      <c r="AD4448" s="5">
        <v>135</v>
      </c>
      <c r="AE4448" s="5">
        <v>105</v>
      </c>
      <c r="AF4448" s="5">
        <v>12</v>
      </c>
      <c r="AG4448" s="6">
        <v>11.428571428571429</v>
      </c>
      <c r="AH4448" s="6">
        <v>77.777777777777771</v>
      </c>
      <c r="AI4448" s="3"/>
      <c r="AJ4448" s="3"/>
    </row>
    <row r="4449" spans="1:36" hidden="1" x14ac:dyDescent="0.2">
      <c r="A4449" s="1" t="str">
        <f t="shared" si="69"/>
        <v>PooleMixed White and Black African</v>
      </c>
      <c r="B4449" s="3" t="s">
        <v>101</v>
      </c>
      <c r="C4449" s="3" t="s">
        <v>102</v>
      </c>
      <c r="D4449" s="3" t="s">
        <v>707</v>
      </c>
      <c r="E4449" s="5">
        <v>246</v>
      </c>
      <c r="F4449" s="5">
        <v>6</v>
      </c>
      <c r="G4449" s="5">
        <v>8</v>
      </c>
      <c r="H4449" s="5">
        <v>6</v>
      </c>
      <c r="I4449" s="5">
        <v>8</v>
      </c>
      <c r="J4449" s="5">
        <v>16</v>
      </c>
      <c r="K4449" s="5">
        <v>0</v>
      </c>
      <c r="L4449" s="5">
        <v>0</v>
      </c>
      <c r="M4449" s="5">
        <v>0</v>
      </c>
      <c r="N4449" s="5">
        <v>0</v>
      </c>
      <c r="O4449" s="6">
        <v>2.4390243902439024</v>
      </c>
      <c r="P4449" s="6">
        <v>3.2520325203252032</v>
      </c>
      <c r="Q4449" s="6">
        <v>2.4390243902439024</v>
      </c>
      <c r="R4449" s="6">
        <v>3.2520325203252032</v>
      </c>
      <c r="S4449" s="6">
        <v>6.5040650406504064</v>
      </c>
      <c r="T4449" s="6">
        <v>0</v>
      </c>
      <c r="U4449" s="6">
        <v>0</v>
      </c>
      <c r="V4449" s="6">
        <v>0</v>
      </c>
      <c r="W4449" s="6">
        <v>0</v>
      </c>
      <c r="X4449" s="5">
        <v>57</v>
      </c>
      <c r="Y4449" s="5">
        <v>51</v>
      </c>
      <c r="Z4449" s="5">
        <v>2</v>
      </c>
      <c r="AA4449" s="5">
        <v>0</v>
      </c>
      <c r="AB4449" s="5">
        <v>0</v>
      </c>
      <c r="AC4449" s="5">
        <v>0</v>
      </c>
      <c r="AD4449" s="5">
        <v>57</v>
      </c>
      <c r="AE4449" s="5">
        <v>51</v>
      </c>
      <c r="AF4449" s="5">
        <v>2</v>
      </c>
      <c r="AG4449" s="6">
        <v>3.9215686274509802</v>
      </c>
      <c r="AH4449" s="6">
        <v>89.473684210526315</v>
      </c>
      <c r="AI4449" s="3"/>
      <c r="AJ4449" s="3"/>
    </row>
    <row r="4450" spans="1:36" hidden="1" x14ac:dyDescent="0.2">
      <c r="A4450" s="1" t="str">
        <f t="shared" si="69"/>
        <v>PooleMixed White and Asian</v>
      </c>
      <c r="B4450" s="3" t="s">
        <v>101</v>
      </c>
      <c r="C4450" s="3" t="s">
        <v>102</v>
      </c>
      <c r="D4450" s="3" t="s">
        <v>708</v>
      </c>
      <c r="E4450" s="5">
        <v>680</v>
      </c>
      <c r="F4450" s="5">
        <v>19</v>
      </c>
      <c r="G4450" s="5">
        <v>7</v>
      </c>
      <c r="H4450" s="5">
        <v>18</v>
      </c>
      <c r="I4450" s="5">
        <v>20</v>
      </c>
      <c r="J4450" s="5">
        <v>18</v>
      </c>
      <c r="K4450" s="5">
        <v>0</v>
      </c>
      <c r="L4450" s="5">
        <v>0</v>
      </c>
      <c r="M4450" s="5">
        <v>0</v>
      </c>
      <c r="N4450" s="5">
        <v>0</v>
      </c>
      <c r="O4450" s="6">
        <v>2.7941176470588234</v>
      </c>
      <c r="P4450" s="6">
        <v>1.0294117647058822</v>
      </c>
      <c r="Q4450" s="6">
        <v>2.6470588235294117</v>
      </c>
      <c r="R4450" s="6">
        <v>2.9411764705882355</v>
      </c>
      <c r="S4450" s="6">
        <v>2.6470588235294117</v>
      </c>
      <c r="T4450" s="6">
        <v>0</v>
      </c>
      <c r="U4450" s="6">
        <v>0</v>
      </c>
      <c r="V4450" s="6">
        <v>0</v>
      </c>
      <c r="W4450" s="6">
        <v>0</v>
      </c>
      <c r="X4450" s="5">
        <v>173</v>
      </c>
      <c r="Y4450" s="5">
        <v>153</v>
      </c>
      <c r="Z4450" s="5">
        <v>13</v>
      </c>
      <c r="AA4450" s="5">
        <v>0</v>
      </c>
      <c r="AB4450" s="5">
        <v>0</v>
      </c>
      <c r="AC4450" s="5">
        <v>0</v>
      </c>
      <c r="AD4450" s="5">
        <v>173</v>
      </c>
      <c r="AE4450" s="5">
        <v>153</v>
      </c>
      <c r="AF4450" s="5">
        <v>13</v>
      </c>
      <c r="AG4450" s="6">
        <v>8.4967320261437909</v>
      </c>
      <c r="AH4450" s="6">
        <v>88.439306358381501</v>
      </c>
      <c r="AI4450" s="3"/>
      <c r="AJ4450" s="3"/>
    </row>
    <row r="4451" spans="1:36" hidden="1" x14ac:dyDescent="0.2">
      <c r="A4451" s="1" t="str">
        <f t="shared" si="69"/>
        <v>PooleMixed Other</v>
      </c>
      <c r="B4451" s="3" t="s">
        <v>101</v>
      </c>
      <c r="C4451" s="3" t="s">
        <v>102</v>
      </c>
      <c r="D4451" s="3" t="s">
        <v>709</v>
      </c>
      <c r="E4451" s="5">
        <v>499</v>
      </c>
      <c r="F4451" s="5">
        <v>20</v>
      </c>
      <c r="G4451" s="5">
        <v>17</v>
      </c>
      <c r="H4451" s="5">
        <v>14</v>
      </c>
      <c r="I4451" s="5">
        <v>30</v>
      </c>
      <c r="J4451" s="5">
        <v>37</v>
      </c>
      <c r="K4451" s="5">
        <v>0</v>
      </c>
      <c r="L4451" s="5">
        <v>0</v>
      </c>
      <c r="M4451" s="5">
        <v>0</v>
      </c>
      <c r="N4451" s="5">
        <v>0</v>
      </c>
      <c r="O4451" s="6">
        <v>4.0080160320641278</v>
      </c>
      <c r="P4451" s="6">
        <v>3.4068136272545089</v>
      </c>
      <c r="Q4451" s="6">
        <v>2.8056112224448899</v>
      </c>
      <c r="R4451" s="6">
        <v>6.0120240480961922</v>
      </c>
      <c r="S4451" s="6">
        <v>7.4148296593186371</v>
      </c>
      <c r="T4451" s="6">
        <v>0</v>
      </c>
      <c r="U4451" s="6">
        <v>0</v>
      </c>
      <c r="V4451" s="6">
        <v>0</v>
      </c>
      <c r="W4451" s="6">
        <v>0</v>
      </c>
      <c r="X4451" s="5">
        <v>149</v>
      </c>
      <c r="Y4451" s="5">
        <v>125</v>
      </c>
      <c r="Z4451" s="5">
        <v>7</v>
      </c>
      <c r="AA4451" s="5">
        <v>0</v>
      </c>
      <c r="AB4451" s="5">
        <v>0</v>
      </c>
      <c r="AC4451" s="5">
        <v>0</v>
      </c>
      <c r="AD4451" s="5">
        <v>149</v>
      </c>
      <c r="AE4451" s="5">
        <v>125</v>
      </c>
      <c r="AF4451" s="5">
        <v>7</v>
      </c>
      <c r="AG4451" s="6">
        <v>5.6</v>
      </c>
      <c r="AH4451" s="6">
        <v>83.892617449664428</v>
      </c>
      <c r="AI4451" s="3"/>
      <c r="AJ4451" s="3"/>
    </row>
    <row r="4452" spans="1:36" hidden="1" x14ac:dyDescent="0.2">
      <c r="A4452" s="1" t="str">
        <f t="shared" si="69"/>
        <v>PooleIndian</v>
      </c>
      <c r="B4452" s="3" t="s">
        <v>101</v>
      </c>
      <c r="C4452" s="3" t="s">
        <v>102</v>
      </c>
      <c r="D4452" s="3" t="s">
        <v>710</v>
      </c>
      <c r="E4452" s="5">
        <v>1098</v>
      </c>
      <c r="F4452" s="5">
        <v>39</v>
      </c>
      <c r="G4452" s="5">
        <v>20</v>
      </c>
      <c r="H4452" s="5">
        <v>34</v>
      </c>
      <c r="I4452" s="5">
        <v>38</v>
      </c>
      <c r="J4452" s="5">
        <v>33</v>
      </c>
      <c r="K4452" s="5">
        <v>0</v>
      </c>
      <c r="L4452" s="5">
        <v>0</v>
      </c>
      <c r="M4452" s="5">
        <v>0</v>
      </c>
      <c r="N4452" s="5">
        <v>0</v>
      </c>
      <c r="O4452" s="6">
        <v>3.5519125683060109</v>
      </c>
      <c r="P4452" s="6">
        <v>1.8214936247723132</v>
      </c>
      <c r="Q4452" s="6">
        <v>3.0965391621129328</v>
      </c>
      <c r="R4452" s="6">
        <v>3.4608378870673953</v>
      </c>
      <c r="S4452" s="6">
        <v>3.0054644808743167</v>
      </c>
      <c r="T4452" s="6">
        <v>0</v>
      </c>
      <c r="U4452" s="6">
        <v>0</v>
      </c>
      <c r="V4452" s="6">
        <v>0</v>
      </c>
      <c r="W4452" s="6">
        <v>0</v>
      </c>
      <c r="X4452" s="5">
        <v>543</v>
      </c>
      <c r="Y4452" s="5">
        <v>508</v>
      </c>
      <c r="Z4452" s="5">
        <v>10</v>
      </c>
      <c r="AA4452" s="5">
        <v>0</v>
      </c>
      <c r="AB4452" s="5">
        <v>0</v>
      </c>
      <c r="AC4452" s="5">
        <v>0</v>
      </c>
      <c r="AD4452" s="5">
        <v>543</v>
      </c>
      <c r="AE4452" s="5">
        <v>508</v>
      </c>
      <c r="AF4452" s="5">
        <v>10</v>
      </c>
      <c r="AG4452" s="6">
        <v>1.9685039370078741</v>
      </c>
      <c r="AH4452" s="6">
        <v>93.554327808471456</v>
      </c>
      <c r="AI4452" s="3"/>
      <c r="AJ4452" s="3"/>
    </row>
    <row r="4453" spans="1:36" hidden="1" x14ac:dyDescent="0.2">
      <c r="A4453" s="1" t="str">
        <f t="shared" si="69"/>
        <v>PoolePakistani</v>
      </c>
      <c r="B4453" s="3" t="s">
        <v>101</v>
      </c>
      <c r="C4453" s="3" t="s">
        <v>102</v>
      </c>
      <c r="D4453" s="3" t="s">
        <v>711</v>
      </c>
      <c r="E4453" s="5">
        <v>96</v>
      </c>
      <c r="F4453" s="5">
        <v>8</v>
      </c>
      <c r="G4453" s="5">
        <v>0</v>
      </c>
      <c r="H4453" s="5">
        <v>8</v>
      </c>
      <c r="I4453" s="5">
        <v>9</v>
      </c>
      <c r="J4453" s="5">
        <v>1</v>
      </c>
      <c r="K4453" s="5">
        <v>0</v>
      </c>
      <c r="L4453" s="5">
        <v>0</v>
      </c>
      <c r="M4453" s="5">
        <v>0</v>
      </c>
      <c r="N4453" s="5">
        <v>0</v>
      </c>
      <c r="O4453" s="6">
        <v>8.3333333333333339</v>
      </c>
      <c r="P4453" s="6">
        <v>0</v>
      </c>
      <c r="Q4453" s="6">
        <v>8.3333333333333339</v>
      </c>
      <c r="R4453" s="6">
        <v>9.375</v>
      </c>
      <c r="S4453" s="6">
        <v>1.0416666666666667</v>
      </c>
      <c r="T4453" s="6">
        <v>0</v>
      </c>
      <c r="U4453" s="6">
        <v>0</v>
      </c>
      <c r="V4453" s="6">
        <v>0</v>
      </c>
      <c r="W4453" s="6">
        <v>0</v>
      </c>
      <c r="X4453" s="5">
        <v>50</v>
      </c>
      <c r="Y4453" s="5">
        <v>37</v>
      </c>
      <c r="Z4453" s="5">
        <v>2</v>
      </c>
      <c r="AA4453" s="5">
        <v>0</v>
      </c>
      <c r="AB4453" s="5">
        <v>0</v>
      </c>
      <c r="AC4453" s="5">
        <v>0</v>
      </c>
      <c r="AD4453" s="5">
        <v>50</v>
      </c>
      <c r="AE4453" s="5">
        <v>37</v>
      </c>
      <c r="AF4453" s="5">
        <v>2</v>
      </c>
      <c r="AG4453" s="6">
        <v>5.4054054054054053</v>
      </c>
      <c r="AH4453" s="6">
        <v>74</v>
      </c>
      <c r="AI4453" s="3"/>
      <c r="AJ4453" s="3"/>
    </row>
    <row r="4454" spans="1:36" hidden="1" x14ac:dyDescent="0.2">
      <c r="A4454" s="1" t="str">
        <f t="shared" si="69"/>
        <v>PooleBangladeshi</v>
      </c>
      <c r="B4454" s="3" t="s">
        <v>101</v>
      </c>
      <c r="C4454" s="3" t="s">
        <v>102</v>
      </c>
      <c r="D4454" s="3" t="s">
        <v>712</v>
      </c>
      <c r="E4454" s="5">
        <v>382</v>
      </c>
      <c r="F4454" s="5">
        <v>13</v>
      </c>
      <c r="G4454" s="5">
        <v>4</v>
      </c>
      <c r="H4454" s="5">
        <v>13</v>
      </c>
      <c r="I4454" s="5">
        <v>13</v>
      </c>
      <c r="J4454" s="5">
        <v>4</v>
      </c>
      <c r="K4454" s="5">
        <v>0</v>
      </c>
      <c r="L4454" s="5">
        <v>0</v>
      </c>
      <c r="M4454" s="5">
        <v>0</v>
      </c>
      <c r="N4454" s="5">
        <v>0</v>
      </c>
      <c r="O4454" s="6">
        <v>3.4031413612565444</v>
      </c>
      <c r="P4454" s="6">
        <v>1.0471204188481675</v>
      </c>
      <c r="Q4454" s="6">
        <v>3.4031413612565444</v>
      </c>
      <c r="R4454" s="6">
        <v>3.4031413612565444</v>
      </c>
      <c r="S4454" s="6">
        <v>1.0471204188481675</v>
      </c>
      <c r="T4454" s="6">
        <v>0</v>
      </c>
      <c r="U4454" s="6">
        <v>0</v>
      </c>
      <c r="V4454" s="6">
        <v>0</v>
      </c>
      <c r="W4454" s="6">
        <v>0</v>
      </c>
      <c r="X4454" s="5">
        <v>163</v>
      </c>
      <c r="Y4454" s="5">
        <v>114</v>
      </c>
      <c r="Z4454" s="5">
        <v>7</v>
      </c>
      <c r="AA4454" s="5">
        <v>0</v>
      </c>
      <c r="AB4454" s="5">
        <v>0</v>
      </c>
      <c r="AC4454" s="5">
        <v>0</v>
      </c>
      <c r="AD4454" s="5">
        <v>163</v>
      </c>
      <c r="AE4454" s="5">
        <v>114</v>
      </c>
      <c r="AF4454" s="5">
        <v>7</v>
      </c>
      <c r="AG4454" s="6">
        <v>6.1403508771929829</v>
      </c>
      <c r="AH4454" s="6">
        <v>69.938650306748471</v>
      </c>
      <c r="AI4454" s="3"/>
      <c r="AJ4454" s="3"/>
    </row>
    <row r="4455" spans="1:36" hidden="1" x14ac:dyDescent="0.2">
      <c r="A4455" s="1" t="str">
        <f t="shared" si="69"/>
        <v>PooleChinese</v>
      </c>
      <c r="B4455" s="3" t="s">
        <v>101</v>
      </c>
      <c r="C4455" s="3" t="s">
        <v>102</v>
      </c>
      <c r="D4455" s="3" t="s">
        <v>713</v>
      </c>
      <c r="E4455" s="5">
        <v>698</v>
      </c>
      <c r="F4455" s="5">
        <v>18</v>
      </c>
      <c r="G4455" s="5">
        <v>12</v>
      </c>
      <c r="H4455" s="5">
        <v>12</v>
      </c>
      <c r="I4455" s="5">
        <v>18</v>
      </c>
      <c r="J4455" s="5">
        <v>23</v>
      </c>
      <c r="K4455" s="5">
        <v>0</v>
      </c>
      <c r="L4455" s="5">
        <v>0</v>
      </c>
      <c r="M4455" s="5">
        <v>0</v>
      </c>
      <c r="N4455" s="5">
        <v>0</v>
      </c>
      <c r="O4455" s="6">
        <v>2.5787965616045847</v>
      </c>
      <c r="P4455" s="6">
        <v>1.7191977077363896</v>
      </c>
      <c r="Q4455" s="6">
        <v>1.7191977077363896</v>
      </c>
      <c r="R4455" s="6">
        <v>2.5787965616045847</v>
      </c>
      <c r="S4455" s="6">
        <v>3.2951289398280803</v>
      </c>
      <c r="T4455" s="6">
        <v>0</v>
      </c>
      <c r="U4455" s="6">
        <v>0</v>
      </c>
      <c r="V4455" s="6">
        <v>0</v>
      </c>
      <c r="W4455" s="6">
        <v>0</v>
      </c>
      <c r="X4455" s="5">
        <v>296</v>
      </c>
      <c r="Y4455" s="5">
        <v>257</v>
      </c>
      <c r="Z4455" s="5">
        <v>16</v>
      </c>
      <c r="AA4455" s="5">
        <v>0</v>
      </c>
      <c r="AB4455" s="5">
        <v>0</v>
      </c>
      <c r="AC4455" s="5">
        <v>0</v>
      </c>
      <c r="AD4455" s="5">
        <v>296</v>
      </c>
      <c r="AE4455" s="5">
        <v>257</v>
      </c>
      <c r="AF4455" s="5">
        <v>16</v>
      </c>
      <c r="AG4455" s="6">
        <v>6.2256809338521402</v>
      </c>
      <c r="AH4455" s="6">
        <v>86.824324324324323</v>
      </c>
      <c r="AI4455" s="3"/>
      <c r="AJ4455" s="3"/>
    </row>
    <row r="4456" spans="1:36" hidden="1" x14ac:dyDescent="0.2">
      <c r="A4456" s="1" t="str">
        <f t="shared" si="69"/>
        <v>PooleAsian Other</v>
      </c>
      <c r="B4456" s="3" t="s">
        <v>101</v>
      </c>
      <c r="C4456" s="3" t="s">
        <v>102</v>
      </c>
      <c r="D4456" s="3" t="s">
        <v>714</v>
      </c>
      <c r="E4456" s="5">
        <v>1002</v>
      </c>
      <c r="F4456" s="5">
        <v>34</v>
      </c>
      <c r="G4456" s="5">
        <v>22</v>
      </c>
      <c r="H4456" s="5">
        <v>32</v>
      </c>
      <c r="I4456" s="5">
        <v>33</v>
      </c>
      <c r="J4456" s="5">
        <v>32</v>
      </c>
      <c r="K4456" s="5">
        <v>0</v>
      </c>
      <c r="L4456" s="5">
        <v>0</v>
      </c>
      <c r="M4456" s="5">
        <v>0</v>
      </c>
      <c r="N4456" s="5">
        <v>0</v>
      </c>
      <c r="O4456" s="6">
        <v>3.3932135728542914</v>
      </c>
      <c r="P4456" s="6">
        <v>2.1956087824351296</v>
      </c>
      <c r="Q4456" s="6">
        <v>3.1936127744510978</v>
      </c>
      <c r="R4456" s="6">
        <v>3.2934131736526946</v>
      </c>
      <c r="S4456" s="6">
        <v>3.1936127744510978</v>
      </c>
      <c r="T4456" s="6">
        <v>0</v>
      </c>
      <c r="U4456" s="6">
        <v>0</v>
      </c>
      <c r="V4456" s="6">
        <v>0</v>
      </c>
      <c r="W4456" s="6">
        <v>0</v>
      </c>
      <c r="X4456" s="5">
        <v>472</v>
      </c>
      <c r="Y4456" s="5">
        <v>387</v>
      </c>
      <c r="Z4456" s="5">
        <v>18</v>
      </c>
      <c r="AA4456" s="5">
        <v>0</v>
      </c>
      <c r="AB4456" s="5">
        <v>0</v>
      </c>
      <c r="AC4456" s="5">
        <v>0</v>
      </c>
      <c r="AD4456" s="5">
        <v>472</v>
      </c>
      <c r="AE4456" s="5">
        <v>387</v>
      </c>
      <c r="AF4456" s="5">
        <v>18</v>
      </c>
      <c r="AG4456" s="6">
        <v>4.6511627906976747</v>
      </c>
      <c r="AH4456" s="6">
        <v>81.991525423728817</v>
      </c>
      <c r="AI4456" s="3"/>
      <c r="AJ4456" s="3"/>
    </row>
    <row r="4457" spans="1:36" hidden="1" x14ac:dyDescent="0.2">
      <c r="A4457" s="1" t="str">
        <f t="shared" si="69"/>
        <v>PooleBlack African</v>
      </c>
      <c r="B4457" s="3" t="s">
        <v>101</v>
      </c>
      <c r="C4457" s="3" t="s">
        <v>102</v>
      </c>
      <c r="D4457" s="3" t="s">
        <v>715</v>
      </c>
      <c r="E4457" s="5">
        <v>329</v>
      </c>
      <c r="F4457" s="5">
        <v>8</v>
      </c>
      <c r="G4457" s="5">
        <v>7</v>
      </c>
      <c r="H4457" s="5">
        <v>3</v>
      </c>
      <c r="I4457" s="5">
        <v>12</v>
      </c>
      <c r="J4457" s="5">
        <v>18</v>
      </c>
      <c r="K4457" s="5">
        <v>0</v>
      </c>
      <c r="L4457" s="5">
        <v>0</v>
      </c>
      <c r="M4457" s="5">
        <v>0</v>
      </c>
      <c r="N4457" s="5">
        <v>0</v>
      </c>
      <c r="O4457" s="6">
        <v>2.43161094224924</v>
      </c>
      <c r="P4457" s="6">
        <v>2.1276595744680851</v>
      </c>
      <c r="Q4457" s="6">
        <v>0.91185410334346506</v>
      </c>
      <c r="R4457" s="6">
        <v>3.6474164133738602</v>
      </c>
      <c r="S4457" s="6">
        <v>5.4711246200607899</v>
      </c>
      <c r="T4457" s="6">
        <v>0</v>
      </c>
      <c r="U4457" s="6">
        <v>0</v>
      </c>
      <c r="V4457" s="6">
        <v>0</v>
      </c>
      <c r="W4457" s="6">
        <v>0</v>
      </c>
      <c r="X4457" s="5">
        <v>149</v>
      </c>
      <c r="Y4457" s="5">
        <v>133</v>
      </c>
      <c r="Z4457" s="5">
        <v>9</v>
      </c>
      <c r="AA4457" s="5">
        <v>0</v>
      </c>
      <c r="AB4457" s="5">
        <v>0</v>
      </c>
      <c r="AC4457" s="5">
        <v>0</v>
      </c>
      <c r="AD4457" s="5">
        <v>149</v>
      </c>
      <c r="AE4457" s="5">
        <v>133</v>
      </c>
      <c r="AF4457" s="5">
        <v>9</v>
      </c>
      <c r="AG4457" s="6">
        <v>6.7669172932330826</v>
      </c>
      <c r="AH4457" s="6">
        <v>89.261744966442947</v>
      </c>
      <c r="AI4457" s="3"/>
      <c r="AJ4457" s="3"/>
    </row>
    <row r="4458" spans="1:36" hidden="1" x14ac:dyDescent="0.2">
      <c r="A4458" s="1" t="str">
        <f t="shared" si="69"/>
        <v>PooleBlack Caribbean</v>
      </c>
      <c r="B4458" s="3" t="s">
        <v>101</v>
      </c>
      <c r="C4458" s="3" t="s">
        <v>102</v>
      </c>
      <c r="D4458" s="3" t="s">
        <v>716</v>
      </c>
      <c r="E4458" s="5">
        <v>119</v>
      </c>
      <c r="F4458" s="5">
        <v>2</v>
      </c>
      <c r="G4458" s="5">
        <v>1</v>
      </c>
      <c r="H4458" s="5">
        <v>2</v>
      </c>
      <c r="I4458" s="5">
        <v>7</v>
      </c>
      <c r="J4458" s="5">
        <v>8</v>
      </c>
      <c r="K4458" s="5">
        <v>0</v>
      </c>
      <c r="L4458" s="5">
        <v>0</v>
      </c>
      <c r="M4458" s="5">
        <v>0</v>
      </c>
      <c r="N4458" s="5">
        <v>0</v>
      </c>
      <c r="O4458" s="6">
        <v>1.680672268907563</v>
      </c>
      <c r="P4458" s="6">
        <v>0.84033613445378152</v>
      </c>
      <c r="Q4458" s="6">
        <v>1.680672268907563</v>
      </c>
      <c r="R4458" s="6">
        <v>5.882352941176471</v>
      </c>
      <c r="S4458" s="6">
        <v>6.7226890756302522</v>
      </c>
      <c r="T4458" s="6">
        <v>0</v>
      </c>
      <c r="U4458" s="6">
        <v>0</v>
      </c>
      <c r="V4458" s="6">
        <v>0</v>
      </c>
      <c r="W4458" s="6">
        <v>0</v>
      </c>
      <c r="X4458" s="5">
        <v>72</v>
      </c>
      <c r="Y4458" s="5">
        <v>60</v>
      </c>
      <c r="Z4458" s="5">
        <v>1</v>
      </c>
      <c r="AA4458" s="5">
        <v>0</v>
      </c>
      <c r="AB4458" s="5">
        <v>0</v>
      </c>
      <c r="AC4458" s="5">
        <v>0</v>
      </c>
      <c r="AD4458" s="5">
        <v>72</v>
      </c>
      <c r="AE4458" s="5">
        <v>60</v>
      </c>
      <c r="AF4458" s="5">
        <v>1</v>
      </c>
      <c r="AG4458" s="6">
        <v>1.6666666666666667</v>
      </c>
      <c r="AH4458" s="6">
        <v>83.333333333333329</v>
      </c>
      <c r="AI4458" s="3"/>
      <c r="AJ4458" s="3"/>
    </row>
    <row r="4459" spans="1:36" hidden="1" x14ac:dyDescent="0.2">
      <c r="A4459" s="1" t="str">
        <f t="shared" si="69"/>
        <v>PooleBlack Other</v>
      </c>
      <c r="B4459" s="3" t="s">
        <v>101</v>
      </c>
      <c r="C4459" s="3" t="s">
        <v>102</v>
      </c>
      <c r="D4459" s="3" t="s">
        <v>717</v>
      </c>
      <c r="E4459" s="5">
        <v>72</v>
      </c>
      <c r="F4459" s="5">
        <v>1</v>
      </c>
      <c r="G4459" s="5">
        <v>2</v>
      </c>
      <c r="H4459" s="5">
        <v>1</v>
      </c>
      <c r="I4459" s="5">
        <v>2</v>
      </c>
      <c r="J4459" s="5">
        <v>3</v>
      </c>
      <c r="K4459" s="5">
        <v>0</v>
      </c>
      <c r="L4459" s="5">
        <v>0</v>
      </c>
      <c r="M4459" s="5">
        <v>0</v>
      </c>
      <c r="N4459" s="5">
        <v>0</v>
      </c>
      <c r="O4459" s="6">
        <v>1.3888888888888888</v>
      </c>
      <c r="P4459" s="6">
        <v>2.7777777777777777</v>
      </c>
      <c r="Q4459" s="6">
        <v>1.3888888888888888</v>
      </c>
      <c r="R4459" s="6">
        <v>2.7777777777777777</v>
      </c>
      <c r="S4459" s="6">
        <v>4.166666666666667</v>
      </c>
      <c r="T4459" s="6">
        <v>0</v>
      </c>
      <c r="U4459" s="6">
        <v>0</v>
      </c>
      <c r="V4459" s="6">
        <v>0</v>
      </c>
      <c r="W4459" s="6">
        <v>0</v>
      </c>
      <c r="X4459" s="5">
        <v>31</v>
      </c>
      <c r="Y4459" s="5">
        <v>28</v>
      </c>
      <c r="Z4459" s="5">
        <v>2</v>
      </c>
      <c r="AA4459" s="5">
        <v>0</v>
      </c>
      <c r="AB4459" s="5">
        <v>0</v>
      </c>
      <c r="AC4459" s="5">
        <v>0</v>
      </c>
      <c r="AD4459" s="5">
        <v>31</v>
      </c>
      <c r="AE4459" s="5">
        <v>28</v>
      </c>
      <c r="AF4459" s="5">
        <v>2</v>
      </c>
      <c r="AG4459" s="6">
        <v>7.1428571428571432</v>
      </c>
      <c r="AH4459" s="6">
        <v>90.322580645161295</v>
      </c>
      <c r="AI4459" s="3"/>
      <c r="AJ4459" s="3"/>
    </row>
    <row r="4460" spans="1:36" hidden="1" x14ac:dyDescent="0.2">
      <c r="A4460" s="1" t="str">
        <f t="shared" si="69"/>
        <v>PooleArab</v>
      </c>
      <c r="B4460" s="3" t="s">
        <v>101</v>
      </c>
      <c r="C4460" s="3" t="s">
        <v>102</v>
      </c>
      <c r="D4460" s="3" t="s">
        <v>699</v>
      </c>
      <c r="E4460" s="5">
        <v>127</v>
      </c>
      <c r="F4460" s="5">
        <v>1</v>
      </c>
      <c r="G4460" s="5">
        <v>0</v>
      </c>
      <c r="H4460" s="5">
        <v>1</v>
      </c>
      <c r="I4460" s="5">
        <v>1</v>
      </c>
      <c r="J4460" s="5">
        <v>0</v>
      </c>
      <c r="K4460" s="5">
        <v>0</v>
      </c>
      <c r="L4460" s="5">
        <v>0</v>
      </c>
      <c r="M4460" s="5">
        <v>0</v>
      </c>
      <c r="N4460" s="5">
        <v>0</v>
      </c>
      <c r="O4460" s="6">
        <v>0.78740157480314965</v>
      </c>
      <c r="P4460" s="6">
        <v>0</v>
      </c>
      <c r="Q4460" s="6">
        <v>0.78740157480314965</v>
      </c>
      <c r="R4460" s="6">
        <v>0.78740157480314965</v>
      </c>
      <c r="S4460" s="6">
        <v>0</v>
      </c>
      <c r="T4460" s="6">
        <v>0</v>
      </c>
      <c r="U4460" s="6">
        <v>0</v>
      </c>
      <c r="V4460" s="6">
        <v>0</v>
      </c>
      <c r="W4460" s="6">
        <v>0</v>
      </c>
      <c r="X4460" s="5">
        <v>40</v>
      </c>
      <c r="Y4460" s="5">
        <v>29</v>
      </c>
      <c r="Z4460" s="5">
        <v>4</v>
      </c>
      <c r="AA4460" s="5">
        <v>0</v>
      </c>
      <c r="AB4460" s="5">
        <v>0</v>
      </c>
      <c r="AC4460" s="5">
        <v>0</v>
      </c>
      <c r="AD4460" s="5">
        <v>40</v>
      </c>
      <c r="AE4460" s="5">
        <v>29</v>
      </c>
      <c r="AF4460" s="5">
        <v>4</v>
      </c>
      <c r="AG4460" s="6">
        <v>13.793103448275861</v>
      </c>
      <c r="AH4460" s="6">
        <v>72.5</v>
      </c>
      <c r="AI4460" s="3"/>
      <c r="AJ4460" s="3"/>
    </row>
    <row r="4461" spans="1:36" hidden="1" x14ac:dyDescent="0.2">
      <c r="A4461" s="1" t="str">
        <f t="shared" si="69"/>
        <v>PooleOther</v>
      </c>
      <c r="B4461" s="3" t="s">
        <v>101</v>
      </c>
      <c r="C4461" s="3" t="s">
        <v>102</v>
      </c>
      <c r="D4461" s="3" t="s">
        <v>718</v>
      </c>
      <c r="E4461" s="5">
        <v>283</v>
      </c>
      <c r="F4461" s="5">
        <v>2</v>
      </c>
      <c r="G4461" s="5">
        <v>6</v>
      </c>
      <c r="H4461" s="5">
        <v>2</v>
      </c>
      <c r="I4461" s="5">
        <v>3</v>
      </c>
      <c r="J4461" s="5">
        <v>8</v>
      </c>
      <c r="K4461" s="5">
        <v>0</v>
      </c>
      <c r="L4461" s="5">
        <v>0</v>
      </c>
      <c r="M4461" s="5">
        <v>0</v>
      </c>
      <c r="N4461" s="5">
        <v>0</v>
      </c>
      <c r="O4461" s="6">
        <v>0.70671378091872794</v>
      </c>
      <c r="P4461" s="6">
        <v>2.1201413427561837</v>
      </c>
      <c r="Q4461" s="6">
        <v>0.70671378091872794</v>
      </c>
      <c r="R4461" s="6">
        <v>1.0600706713780919</v>
      </c>
      <c r="S4461" s="6">
        <v>2.8268551236749118</v>
      </c>
      <c r="T4461" s="6">
        <v>0</v>
      </c>
      <c r="U4461" s="6">
        <v>0</v>
      </c>
      <c r="V4461" s="6">
        <v>0</v>
      </c>
      <c r="W4461" s="6">
        <v>0</v>
      </c>
      <c r="X4461" s="5">
        <v>134</v>
      </c>
      <c r="Y4461" s="5">
        <v>107</v>
      </c>
      <c r="Z4461" s="5">
        <v>4</v>
      </c>
      <c r="AA4461" s="5">
        <v>0</v>
      </c>
      <c r="AB4461" s="5">
        <v>0</v>
      </c>
      <c r="AC4461" s="5">
        <v>0</v>
      </c>
      <c r="AD4461" s="5">
        <v>134</v>
      </c>
      <c r="AE4461" s="5">
        <v>107</v>
      </c>
      <c r="AF4461" s="5">
        <v>4</v>
      </c>
      <c r="AG4461" s="6">
        <v>3.7383177570093458</v>
      </c>
      <c r="AH4461" s="6">
        <v>79.850746268656721</v>
      </c>
      <c r="AI4461" s="3"/>
      <c r="AJ4461" s="3"/>
    </row>
    <row r="4462" spans="1:36" x14ac:dyDescent="0.2">
      <c r="A4462" s="1" t="str">
        <f t="shared" si="69"/>
        <v>PortsmouthAll people</v>
      </c>
      <c r="B4462" s="3" t="s">
        <v>131</v>
      </c>
      <c r="C4462" s="3" t="s">
        <v>132</v>
      </c>
      <c r="D4462" s="3" t="s">
        <v>700</v>
      </c>
      <c r="E4462" s="5">
        <v>205056</v>
      </c>
      <c r="F4462" s="5">
        <v>23716</v>
      </c>
      <c r="G4462" s="5">
        <v>17093</v>
      </c>
      <c r="H4462" s="5">
        <v>12575</v>
      </c>
      <c r="I4462" s="5">
        <v>11106</v>
      </c>
      <c r="J4462" s="5">
        <v>39595</v>
      </c>
      <c r="K4462" s="5">
        <v>6517</v>
      </c>
      <c r="L4462" s="5">
        <v>50369</v>
      </c>
      <c r="M4462" s="5">
        <v>98148</v>
      </c>
      <c r="N4462" s="5">
        <v>10821</v>
      </c>
      <c r="O4462" s="6">
        <v>11.565621098626716</v>
      </c>
      <c r="P4462" s="6">
        <v>8.3357716916354558</v>
      </c>
      <c r="Q4462" s="6">
        <v>6.132471129837703</v>
      </c>
      <c r="R4462" s="6">
        <v>5.4160814606741576</v>
      </c>
      <c r="S4462" s="6">
        <v>19.309359394506867</v>
      </c>
      <c r="T4462" s="6">
        <v>3.1781562109862671</v>
      </c>
      <c r="U4462" s="6">
        <v>24.5635338639201</v>
      </c>
      <c r="V4462" s="6">
        <v>47.863998127340821</v>
      </c>
      <c r="W4462" s="6">
        <v>5.2770950374531838</v>
      </c>
      <c r="X4462" s="5">
        <v>69454</v>
      </c>
      <c r="Y4462" s="5">
        <v>60343</v>
      </c>
      <c r="Z4462" s="5">
        <v>3621</v>
      </c>
      <c r="AA4462" s="5">
        <v>10869</v>
      </c>
      <c r="AB4462" s="5">
        <v>8514</v>
      </c>
      <c r="AC4462" s="5">
        <v>908</v>
      </c>
      <c r="AD4462" s="5">
        <v>58585</v>
      </c>
      <c r="AE4462" s="5">
        <v>51829</v>
      </c>
      <c r="AF4462" s="5">
        <v>2713</v>
      </c>
      <c r="AG4462" s="6">
        <v>5.2345212139921662</v>
      </c>
      <c r="AH4462" s="6">
        <v>88.468037893658789</v>
      </c>
      <c r="AI4462" s="3">
        <v>10.664787408973455</v>
      </c>
      <c r="AJ4462" s="3">
        <v>78.332873309412093</v>
      </c>
    </row>
    <row r="4463" spans="1:36" hidden="1" x14ac:dyDescent="0.2">
      <c r="A4463" s="1" t="str">
        <f t="shared" si="69"/>
        <v>PortsmouthWhite British</v>
      </c>
      <c r="B4463" s="3" t="s">
        <v>131</v>
      </c>
      <c r="C4463" s="3" t="s">
        <v>132</v>
      </c>
      <c r="D4463" s="3" t="s">
        <v>701</v>
      </c>
      <c r="E4463" s="5">
        <v>172313</v>
      </c>
      <c r="F4463" s="5">
        <v>18678</v>
      </c>
      <c r="G4463" s="5">
        <v>12737</v>
      </c>
      <c r="H4463" s="5">
        <v>9303</v>
      </c>
      <c r="I4463" s="5">
        <v>8532</v>
      </c>
      <c r="J4463" s="5">
        <v>32222</v>
      </c>
      <c r="K4463" s="5">
        <v>5746</v>
      </c>
      <c r="L4463" s="5">
        <v>38901</v>
      </c>
      <c r="M4463" s="5">
        <v>78814</v>
      </c>
      <c r="N4463" s="5">
        <v>8102</v>
      </c>
      <c r="O4463" s="6">
        <v>10.839576816606989</v>
      </c>
      <c r="P4463" s="6">
        <v>7.3917812353101624</v>
      </c>
      <c r="Q4463" s="6">
        <v>5.398896194715431</v>
      </c>
      <c r="R4463" s="6">
        <v>4.9514546203710692</v>
      </c>
      <c r="S4463" s="6">
        <v>18.699691839849574</v>
      </c>
      <c r="T4463" s="6">
        <v>3.3346294243614816</v>
      </c>
      <c r="U4463" s="6">
        <v>22.575777799701704</v>
      </c>
      <c r="V4463" s="6">
        <v>45.738858936934534</v>
      </c>
      <c r="W4463" s="6">
        <v>4.7019087358469758</v>
      </c>
      <c r="X4463" s="5">
        <v>57777</v>
      </c>
      <c r="Y4463" s="5">
        <v>50603</v>
      </c>
      <c r="Z4463" s="5">
        <v>2966</v>
      </c>
      <c r="AA4463" s="5">
        <v>8764</v>
      </c>
      <c r="AB4463" s="5">
        <v>6821</v>
      </c>
      <c r="AC4463" s="5">
        <v>789</v>
      </c>
      <c r="AD4463" s="5">
        <v>49013</v>
      </c>
      <c r="AE4463" s="5">
        <v>43782</v>
      </c>
      <c r="AF4463" s="5">
        <v>2177</v>
      </c>
      <c r="AG4463" s="6">
        <v>4.9723630715819285</v>
      </c>
      <c r="AH4463" s="6">
        <v>89.327321322914329</v>
      </c>
      <c r="AI4463" s="3">
        <v>11.56721888286175</v>
      </c>
      <c r="AJ4463" s="3">
        <v>77.829758101323591</v>
      </c>
    </row>
    <row r="4464" spans="1:36" hidden="1" x14ac:dyDescent="0.2">
      <c r="A4464" s="1" t="str">
        <f t="shared" si="69"/>
        <v>PortsmouthMinorities - all other than White British</v>
      </c>
      <c r="B4464" s="3" t="s">
        <v>131</v>
      </c>
      <c r="C4464" s="3" t="s">
        <v>132</v>
      </c>
      <c r="D4464" s="3" t="s">
        <v>702</v>
      </c>
      <c r="E4464" s="5">
        <v>32743</v>
      </c>
      <c r="F4464" s="5">
        <v>5038</v>
      </c>
      <c r="G4464" s="5">
        <v>4356</v>
      </c>
      <c r="H4464" s="5">
        <v>3272</v>
      </c>
      <c r="I4464" s="5">
        <v>2574</v>
      </c>
      <c r="J4464" s="5">
        <v>7373</v>
      </c>
      <c r="K4464" s="5">
        <v>771</v>
      </c>
      <c r="L4464" s="5">
        <v>11468</v>
      </c>
      <c r="M4464" s="5">
        <v>19334</v>
      </c>
      <c r="N4464" s="5">
        <v>2719</v>
      </c>
      <c r="O4464" s="6">
        <v>15.386494823321016</v>
      </c>
      <c r="P4464" s="6">
        <v>13.303606877805944</v>
      </c>
      <c r="Q4464" s="6">
        <v>9.9929755978377059</v>
      </c>
      <c r="R4464" s="6">
        <v>7.8612222459762391</v>
      </c>
      <c r="S4464" s="6">
        <v>22.517790061997985</v>
      </c>
      <c r="T4464" s="6">
        <v>2.3547017683168923</v>
      </c>
      <c r="U4464" s="6">
        <v>35.024279998778361</v>
      </c>
      <c r="V4464" s="6">
        <v>59.047735393824631</v>
      </c>
      <c r="W4464" s="6">
        <v>8.3040649909904403</v>
      </c>
      <c r="X4464" s="5">
        <v>11677</v>
      </c>
      <c r="Y4464" s="5">
        <v>9740</v>
      </c>
      <c r="Z4464" s="5">
        <v>655</v>
      </c>
      <c r="AA4464" s="5">
        <v>2105</v>
      </c>
      <c r="AB4464" s="5">
        <v>1693</v>
      </c>
      <c r="AC4464" s="5">
        <v>119</v>
      </c>
      <c r="AD4464" s="5">
        <v>9572</v>
      </c>
      <c r="AE4464" s="5">
        <v>8047</v>
      </c>
      <c r="AF4464" s="5">
        <v>536</v>
      </c>
      <c r="AG4464" s="6">
        <v>6.6608674040014915</v>
      </c>
      <c r="AH4464" s="6">
        <v>84.068115336397824</v>
      </c>
      <c r="AI4464" s="3">
        <v>7.0289427052569406</v>
      </c>
      <c r="AJ4464" s="3">
        <v>80.427553444180518</v>
      </c>
    </row>
    <row r="4465" spans="1:36" hidden="1" x14ac:dyDescent="0.2">
      <c r="A4465" s="1" t="str">
        <f t="shared" si="69"/>
        <v>PortsmouthWhite Irish</v>
      </c>
      <c r="B4465" s="3" t="s">
        <v>131</v>
      </c>
      <c r="C4465" s="3" t="s">
        <v>132</v>
      </c>
      <c r="D4465" s="3" t="s">
        <v>703</v>
      </c>
      <c r="E4465" s="5">
        <v>1071</v>
      </c>
      <c r="F4465" s="5">
        <v>99</v>
      </c>
      <c r="G4465" s="5">
        <v>79</v>
      </c>
      <c r="H4465" s="5">
        <v>65</v>
      </c>
      <c r="I4465" s="5">
        <v>51</v>
      </c>
      <c r="J4465" s="5">
        <v>164</v>
      </c>
      <c r="K4465" s="5">
        <v>21</v>
      </c>
      <c r="L4465" s="5">
        <v>339</v>
      </c>
      <c r="M4465" s="5">
        <v>549</v>
      </c>
      <c r="N4465" s="5">
        <v>55</v>
      </c>
      <c r="O4465" s="6">
        <v>9.2436974789915958</v>
      </c>
      <c r="P4465" s="6">
        <v>7.3762838468720826</v>
      </c>
      <c r="Q4465" s="6">
        <v>6.0690943043884218</v>
      </c>
      <c r="R4465" s="6">
        <v>4.7619047619047619</v>
      </c>
      <c r="S4465" s="6">
        <v>15.312791783380019</v>
      </c>
      <c r="T4465" s="6">
        <v>1.9607843137254901</v>
      </c>
      <c r="U4465" s="6">
        <v>31.652661064425772</v>
      </c>
      <c r="V4465" s="6">
        <v>51.260504201680675</v>
      </c>
      <c r="W4465" s="6">
        <v>5.1353874883286652</v>
      </c>
      <c r="X4465" s="5">
        <v>313</v>
      </c>
      <c r="Y4465" s="5">
        <v>276</v>
      </c>
      <c r="Z4465" s="5">
        <v>18</v>
      </c>
      <c r="AA4465" s="5">
        <v>31</v>
      </c>
      <c r="AB4465" s="5">
        <v>23</v>
      </c>
      <c r="AC4465" s="5">
        <v>4</v>
      </c>
      <c r="AD4465" s="5">
        <v>282</v>
      </c>
      <c r="AE4465" s="5">
        <v>253</v>
      </c>
      <c r="AF4465" s="5">
        <v>14</v>
      </c>
      <c r="AG4465" s="6">
        <v>5.5335968379446641</v>
      </c>
      <c r="AH4465" s="6">
        <v>89.716312056737593</v>
      </c>
      <c r="AI4465" s="3">
        <v>17.391304347826086</v>
      </c>
      <c r="AJ4465" s="3">
        <v>74.193548387096769</v>
      </c>
    </row>
    <row r="4466" spans="1:36" hidden="1" x14ac:dyDescent="0.2">
      <c r="A4466" s="1" t="str">
        <f t="shared" si="69"/>
        <v>PortsmouthWhite Gyspy or Irish Traveller</v>
      </c>
      <c r="B4466" s="3" t="s">
        <v>131</v>
      </c>
      <c r="C4466" s="3" t="s">
        <v>132</v>
      </c>
      <c r="D4466" s="3" t="s">
        <v>704</v>
      </c>
      <c r="E4466" s="5">
        <v>85</v>
      </c>
      <c r="F4466" s="5">
        <v>15</v>
      </c>
      <c r="G4466" s="5">
        <v>9</v>
      </c>
      <c r="H4466" s="5">
        <v>7</v>
      </c>
      <c r="I4466" s="5">
        <v>5</v>
      </c>
      <c r="J4466" s="5">
        <v>28</v>
      </c>
      <c r="K4466" s="5">
        <v>3</v>
      </c>
      <c r="L4466" s="5">
        <v>32</v>
      </c>
      <c r="M4466" s="5">
        <v>53</v>
      </c>
      <c r="N4466" s="5">
        <v>7</v>
      </c>
      <c r="O4466" s="6">
        <v>17.647058823529413</v>
      </c>
      <c r="P4466" s="6">
        <v>10.588235294117647</v>
      </c>
      <c r="Q4466" s="6">
        <v>8.235294117647058</v>
      </c>
      <c r="R4466" s="6">
        <v>5.882352941176471</v>
      </c>
      <c r="S4466" s="6">
        <v>32.941176470588232</v>
      </c>
      <c r="T4466" s="6">
        <v>3.5294117647058822</v>
      </c>
      <c r="U4466" s="6">
        <v>37.647058823529413</v>
      </c>
      <c r="V4466" s="6">
        <v>62.352941176470587</v>
      </c>
      <c r="W4466" s="6">
        <v>8.235294117647058</v>
      </c>
      <c r="X4466" s="5">
        <v>35</v>
      </c>
      <c r="Y4466" s="5">
        <v>23</v>
      </c>
      <c r="Z4466" s="5">
        <v>3</v>
      </c>
      <c r="AA4466" s="5">
        <v>8</v>
      </c>
      <c r="AB4466" s="5">
        <v>5</v>
      </c>
      <c r="AC4466" s="5">
        <v>1</v>
      </c>
      <c r="AD4466" s="5">
        <v>27</v>
      </c>
      <c r="AE4466" s="5">
        <v>18</v>
      </c>
      <c r="AF4466" s="5">
        <v>2</v>
      </c>
      <c r="AG4466" s="6">
        <v>11.111111111111111</v>
      </c>
      <c r="AH4466" s="6">
        <v>66.666666666666671</v>
      </c>
      <c r="AI4466" s="3">
        <v>20</v>
      </c>
      <c r="AJ4466" s="3">
        <v>62.5</v>
      </c>
    </row>
    <row r="4467" spans="1:36" hidden="1" x14ac:dyDescent="0.2">
      <c r="A4467" s="1" t="str">
        <f t="shared" si="69"/>
        <v>PortsmouthWhite Other</v>
      </c>
      <c r="B4467" s="3" t="s">
        <v>131</v>
      </c>
      <c r="C4467" s="3" t="s">
        <v>132</v>
      </c>
      <c r="D4467" s="3" t="s">
        <v>705</v>
      </c>
      <c r="E4467" s="5">
        <v>7713</v>
      </c>
      <c r="F4467" s="5">
        <v>1013</v>
      </c>
      <c r="G4467" s="5">
        <v>867</v>
      </c>
      <c r="H4467" s="5">
        <v>679</v>
      </c>
      <c r="I4467" s="5">
        <v>606</v>
      </c>
      <c r="J4467" s="5">
        <v>1578</v>
      </c>
      <c r="K4467" s="5">
        <v>192</v>
      </c>
      <c r="L4467" s="5">
        <v>2720</v>
      </c>
      <c r="M4467" s="5">
        <v>4546</v>
      </c>
      <c r="N4467" s="5">
        <v>603</v>
      </c>
      <c r="O4467" s="6">
        <v>13.133670426552573</v>
      </c>
      <c r="P4467" s="6">
        <v>11.240762349280436</v>
      </c>
      <c r="Q4467" s="6">
        <v>8.8033190716971355</v>
      </c>
      <c r="R4467" s="6">
        <v>7.8568650330610659</v>
      </c>
      <c r="S4467" s="6">
        <v>20.458965383119409</v>
      </c>
      <c r="T4467" s="6">
        <v>2.4893037728510308</v>
      </c>
      <c r="U4467" s="6">
        <v>35.265136782056267</v>
      </c>
      <c r="V4467" s="6">
        <v>58.939452871774925</v>
      </c>
      <c r="W4467" s="6">
        <v>7.8179696616102685</v>
      </c>
      <c r="X4467" s="5">
        <v>3842</v>
      </c>
      <c r="Y4467" s="5">
        <v>3429</v>
      </c>
      <c r="Z4467" s="5">
        <v>184</v>
      </c>
      <c r="AA4467" s="5">
        <v>654</v>
      </c>
      <c r="AB4467" s="5">
        <v>578</v>
      </c>
      <c r="AC4467" s="5">
        <v>28</v>
      </c>
      <c r="AD4467" s="5">
        <v>3188</v>
      </c>
      <c r="AE4467" s="5">
        <v>2851</v>
      </c>
      <c r="AF4467" s="5">
        <v>156</v>
      </c>
      <c r="AG4467" s="6">
        <v>5.4717642932304456</v>
      </c>
      <c r="AH4467" s="6">
        <v>89.429109159347547</v>
      </c>
      <c r="AI4467" s="3">
        <v>4.844290657439446</v>
      </c>
      <c r="AJ4467" s="3">
        <v>88.379204892966357</v>
      </c>
    </row>
    <row r="4468" spans="1:36" hidden="1" x14ac:dyDescent="0.2">
      <c r="A4468" s="1" t="str">
        <f t="shared" si="69"/>
        <v>PortsmouthMixed White and Black Caribbean</v>
      </c>
      <c r="B4468" s="3" t="s">
        <v>131</v>
      </c>
      <c r="C4468" s="3" t="s">
        <v>132</v>
      </c>
      <c r="D4468" s="3" t="s">
        <v>706</v>
      </c>
      <c r="E4468" s="5">
        <v>1103</v>
      </c>
      <c r="F4468" s="5">
        <v>139</v>
      </c>
      <c r="G4468" s="5">
        <v>103</v>
      </c>
      <c r="H4468" s="5">
        <v>66</v>
      </c>
      <c r="I4468" s="5">
        <v>84</v>
      </c>
      <c r="J4468" s="5">
        <v>234</v>
      </c>
      <c r="K4468" s="5">
        <v>34</v>
      </c>
      <c r="L4468" s="5">
        <v>311</v>
      </c>
      <c r="M4468" s="5">
        <v>603</v>
      </c>
      <c r="N4468" s="5">
        <v>60</v>
      </c>
      <c r="O4468" s="6">
        <v>12.601994560290118</v>
      </c>
      <c r="P4468" s="6">
        <v>9.3381686310063472</v>
      </c>
      <c r="Q4468" s="6">
        <v>5.9836808703535809</v>
      </c>
      <c r="R4468" s="6">
        <v>7.615593834995467</v>
      </c>
      <c r="S4468" s="6">
        <v>21.214868540344515</v>
      </c>
      <c r="T4468" s="6">
        <v>3.0825022665457844</v>
      </c>
      <c r="U4468" s="6">
        <v>28.195829555757026</v>
      </c>
      <c r="V4468" s="6">
        <v>54.66908431550317</v>
      </c>
      <c r="W4468" s="6">
        <v>5.4397098821396188</v>
      </c>
      <c r="X4468" s="5">
        <v>279</v>
      </c>
      <c r="Y4468" s="5">
        <v>222</v>
      </c>
      <c r="Z4468" s="5">
        <v>20</v>
      </c>
      <c r="AA4468" s="5">
        <v>52</v>
      </c>
      <c r="AB4468" s="5">
        <v>35</v>
      </c>
      <c r="AC4468" s="5">
        <v>7</v>
      </c>
      <c r="AD4468" s="5">
        <v>227</v>
      </c>
      <c r="AE4468" s="5">
        <v>187</v>
      </c>
      <c r="AF4468" s="5">
        <v>13</v>
      </c>
      <c r="AG4468" s="6">
        <v>6.9518716577540109</v>
      </c>
      <c r="AH4468" s="6">
        <v>82.378854625550659</v>
      </c>
      <c r="AI4468" s="3">
        <v>20</v>
      </c>
      <c r="AJ4468" s="3">
        <v>67.307692307692307</v>
      </c>
    </row>
    <row r="4469" spans="1:36" hidden="1" x14ac:dyDescent="0.2">
      <c r="A4469" s="1" t="str">
        <f t="shared" si="69"/>
        <v>PortsmouthMixed White and Black African</v>
      </c>
      <c r="B4469" s="3" t="s">
        <v>131</v>
      </c>
      <c r="C4469" s="3" t="s">
        <v>132</v>
      </c>
      <c r="D4469" s="3" t="s">
        <v>707</v>
      </c>
      <c r="E4469" s="5">
        <v>935</v>
      </c>
      <c r="F4469" s="5">
        <v>167</v>
      </c>
      <c r="G4469" s="5">
        <v>132</v>
      </c>
      <c r="H4469" s="5">
        <v>101</v>
      </c>
      <c r="I4469" s="5">
        <v>88</v>
      </c>
      <c r="J4469" s="5">
        <v>233</v>
      </c>
      <c r="K4469" s="5">
        <v>14</v>
      </c>
      <c r="L4469" s="5">
        <v>297</v>
      </c>
      <c r="M4469" s="5">
        <v>505</v>
      </c>
      <c r="N4469" s="5">
        <v>92</v>
      </c>
      <c r="O4469" s="6">
        <v>17.860962566844918</v>
      </c>
      <c r="P4469" s="6">
        <v>14.117647058823529</v>
      </c>
      <c r="Q4469" s="6">
        <v>10.802139037433156</v>
      </c>
      <c r="R4469" s="6">
        <v>9.4117647058823533</v>
      </c>
      <c r="S4469" s="6">
        <v>24.919786096256683</v>
      </c>
      <c r="T4469" s="6">
        <v>1.4973262032085561</v>
      </c>
      <c r="U4469" s="6">
        <v>31.764705882352942</v>
      </c>
      <c r="V4469" s="6">
        <v>54.010695187165773</v>
      </c>
      <c r="W4469" s="6">
        <v>9.8395721925133692</v>
      </c>
      <c r="X4469" s="5">
        <v>195</v>
      </c>
      <c r="Y4469" s="5">
        <v>169</v>
      </c>
      <c r="Z4469" s="5">
        <v>19</v>
      </c>
      <c r="AA4469" s="5">
        <v>37</v>
      </c>
      <c r="AB4469" s="5">
        <v>33</v>
      </c>
      <c r="AC4469" s="5">
        <v>8</v>
      </c>
      <c r="AD4469" s="5">
        <v>158</v>
      </c>
      <c r="AE4469" s="5">
        <v>136</v>
      </c>
      <c r="AF4469" s="5">
        <v>11</v>
      </c>
      <c r="AG4469" s="6">
        <v>8.0882352941176467</v>
      </c>
      <c r="AH4469" s="6">
        <v>86.075949367088612</v>
      </c>
      <c r="AI4469" s="3">
        <v>24.242424242424242</v>
      </c>
      <c r="AJ4469" s="3">
        <v>89.189189189189193</v>
      </c>
    </row>
    <row r="4470" spans="1:36" hidden="1" x14ac:dyDescent="0.2">
      <c r="A4470" s="1" t="str">
        <f t="shared" si="69"/>
        <v>PortsmouthMixed White and Asian</v>
      </c>
      <c r="B4470" s="3" t="s">
        <v>131</v>
      </c>
      <c r="C4470" s="3" t="s">
        <v>132</v>
      </c>
      <c r="D4470" s="3" t="s">
        <v>708</v>
      </c>
      <c r="E4470" s="5">
        <v>2381</v>
      </c>
      <c r="F4470" s="5">
        <v>276</v>
      </c>
      <c r="G4470" s="5">
        <v>205</v>
      </c>
      <c r="H4470" s="5">
        <v>149</v>
      </c>
      <c r="I4470" s="5">
        <v>148</v>
      </c>
      <c r="J4470" s="5">
        <v>389</v>
      </c>
      <c r="K4470" s="5">
        <v>37</v>
      </c>
      <c r="L4470" s="5">
        <v>725</v>
      </c>
      <c r="M4470" s="5">
        <v>1265</v>
      </c>
      <c r="N4470" s="5">
        <v>123</v>
      </c>
      <c r="O4470" s="6">
        <v>11.591768164636708</v>
      </c>
      <c r="P4470" s="6">
        <v>8.6098278034439311</v>
      </c>
      <c r="Q4470" s="6">
        <v>6.2578748425031501</v>
      </c>
      <c r="R4470" s="6">
        <v>6.2158756824863506</v>
      </c>
      <c r="S4470" s="6">
        <v>16.337673246535068</v>
      </c>
      <c r="T4470" s="6">
        <v>1.5539689206215876</v>
      </c>
      <c r="U4470" s="6">
        <v>30.449391012179756</v>
      </c>
      <c r="V4470" s="6">
        <v>53.128937421251578</v>
      </c>
      <c r="W4470" s="6">
        <v>5.165896682066359</v>
      </c>
      <c r="X4470" s="5">
        <v>362</v>
      </c>
      <c r="Y4470" s="5">
        <v>319</v>
      </c>
      <c r="Z4470" s="5">
        <v>20</v>
      </c>
      <c r="AA4470" s="5">
        <v>55</v>
      </c>
      <c r="AB4470" s="5">
        <v>39</v>
      </c>
      <c r="AC4470" s="5">
        <v>3</v>
      </c>
      <c r="AD4470" s="5">
        <v>307</v>
      </c>
      <c r="AE4470" s="5">
        <v>280</v>
      </c>
      <c r="AF4470" s="5">
        <v>17</v>
      </c>
      <c r="AG4470" s="6">
        <v>6.0714285714285712</v>
      </c>
      <c r="AH4470" s="6">
        <v>91.205211726384363</v>
      </c>
      <c r="AI4470" s="3">
        <v>7.6923076923076925</v>
      </c>
      <c r="AJ4470" s="3">
        <v>70.909090909090907</v>
      </c>
    </row>
    <row r="4471" spans="1:36" hidden="1" x14ac:dyDescent="0.2">
      <c r="A4471" s="1" t="str">
        <f t="shared" si="69"/>
        <v>PortsmouthMixed Other</v>
      </c>
      <c r="B4471" s="3" t="s">
        <v>131</v>
      </c>
      <c r="C4471" s="3" t="s">
        <v>132</v>
      </c>
      <c r="D4471" s="3" t="s">
        <v>709</v>
      </c>
      <c r="E4471" s="5">
        <v>1048</v>
      </c>
      <c r="F4471" s="5">
        <v>131</v>
      </c>
      <c r="G4471" s="5">
        <v>111</v>
      </c>
      <c r="H4471" s="5">
        <v>88</v>
      </c>
      <c r="I4471" s="5">
        <v>63</v>
      </c>
      <c r="J4471" s="5">
        <v>182</v>
      </c>
      <c r="K4471" s="5">
        <v>32</v>
      </c>
      <c r="L4471" s="5">
        <v>329</v>
      </c>
      <c r="M4471" s="5">
        <v>551</v>
      </c>
      <c r="N4471" s="5">
        <v>75</v>
      </c>
      <c r="O4471" s="6">
        <v>12.5</v>
      </c>
      <c r="P4471" s="6">
        <v>10.591603053435115</v>
      </c>
      <c r="Q4471" s="6">
        <v>8.3969465648854964</v>
      </c>
      <c r="R4471" s="6">
        <v>6.0114503816793894</v>
      </c>
      <c r="S4471" s="6">
        <v>17.366412213740457</v>
      </c>
      <c r="T4471" s="6">
        <v>3.053435114503817</v>
      </c>
      <c r="U4471" s="6">
        <v>31.393129770992367</v>
      </c>
      <c r="V4471" s="6">
        <v>52.576335877862597</v>
      </c>
      <c r="W4471" s="6">
        <v>7.156488549618321</v>
      </c>
      <c r="X4471" s="5">
        <v>326</v>
      </c>
      <c r="Y4471" s="5">
        <v>275</v>
      </c>
      <c r="Z4471" s="5">
        <v>8</v>
      </c>
      <c r="AA4471" s="5">
        <v>36</v>
      </c>
      <c r="AB4471" s="5">
        <v>26</v>
      </c>
      <c r="AC4471" s="5">
        <v>0</v>
      </c>
      <c r="AD4471" s="5">
        <v>290</v>
      </c>
      <c r="AE4471" s="5">
        <v>249</v>
      </c>
      <c r="AF4471" s="5">
        <v>8</v>
      </c>
      <c r="AG4471" s="6">
        <v>3.2128514056224899</v>
      </c>
      <c r="AH4471" s="6">
        <v>85.862068965517238</v>
      </c>
      <c r="AI4471" s="3">
        <v>0</v>
      </c>
      <c r="AJ4471" s="3">
        <v>72.222222222222229</v>
      </c>
    </row>
    <row r="4472" spans="1:36" hidden="1" x14ac:dyDescent="0.2">
      <c r="A4472" s="1" t="str">
        <f t="shared" si="69"/>
        <v>PortsmouthIndian</v>
      </c>
      <c r="B4472" s="3" t="s">
        <v>131</v>
      </c>
      <c r="C4472" s="3" t="s">
        <v>132</v>
      </c>
      <c r="D4472" s="3" t="s">
        <v>710</v>
      </c>
      <c r="E4472" s="5">
        <v>2911</v>
      </c>
      <c r="F4472" s="5">
        <v>413</v>
      </c>
      <c r="G4472" s="5">
        <v>334</v>
      </c>
      <c r="H4472" s="5">
        <v>232</v>
      </c>
      <c r="I4472" s="5">
        <v>148</v>
      </c>
      <c r="J4472" s="5">
        <v>576</v>
      </c>
      <c r="K4472" s="5">
        <v>48</v>
      </c>
      <c r="L4472" s="5">
        <v>955</v>
      </c>
      <c r="M4472" s="5">
        <v>1694</v>
      </c>
      <c r="N4472" s="5">
        <v>172</v>
      </c>
      <c r="O4472" s="6">
        <v>14.187564410855376</v>
      </c>
      <c r="P4472" s="6">
        <v>11.473720371006527</v>
      </c>
      <c r="Q4472" s="6">
        <v>7.9697698385434554</v>
      </c>
      <c r="R4472" s="6">
        <v>5.0841635176915148</v>
      </c>
      <c r="S4472" s="6">
        <v>19.787014771556166</v>
      </c>
      <c r="T4472" s="6">
        <v>1.6489178976296806</v>
      </c>
      <c r="U4472" s="6">
        <v>32.806595671590522</v>
      </c>
      <c r="V4472" s="6">
        <v>58.193060803847473</v>
      </c>
      <c r="W4472" s="6">
        <v>5.9086224665063556</v>
      </c>
      <c r="X4472" s="5">
        <v>1085</v>
      </c>
      <c r="Y4472" s="5">
        <v>941</v>
      </c>
      <c r="Z4472" s="5">
        <v>43</v>
      </c>
      <c r="AA4472" s="5">
        <v>214</v>
      </c>
      <c r="AB4472" s="5">
        <v>182</v>
      </c>
      <c r="AC4472" s="5">
        <v>10</v>
      </c>
      <c r="AD4472" s="5">
        <v>871</v>
      </c>
      <c r="AE4472" s="5">
        <v>759</v>
      </c>
      <c r="AF4472" s="5">
        <v>33</v>
      </c>
      <c r="AG4472" s="6">
        <v>4.3478260869565215</v>
      </c>
      <c r="AH4472" s="6">
        <v>87.141216991963262</v>
      </c>
      <c r="AI4472" s="3">
        <v>5.4945054945054945</v>
      </c>
      <c r="AJ4472" s="3">
        <v>85.046728971962622</v>
      </c>
    </row>
    <row r="4473" spans="1:36" hidden="1" x14ac:dyDescent="0.2">
      <c r="A4473" s="1" t="str">
        <f t="shared" si="69"/>
        <v>PortsmouthPakistani</v>
      </c>
      <c r="B4473" s="3" t="s">
        <v>131</v>
      </c>
      <c r="C4473" s="3" t="s">
        <v>132</v>
      </c>
      <c r="D4473" s="3" t="s">
        <v>711</v>
      </c>
      <c r="E4473" s="5">
        <v>539</v>
      </c>
      <c r="F4473" s="5">
        <v>61</v>
      </c>
      <c r="G4473" s="5">
        <v>59</v>
      </c>
      <c r="H4473" s="5">
        <v>46</v>
      </c>
      <c r="I4473" s="5">
        <v>32</v>
      </c>
      <c r="J4473" s="5">
        <v>99</v>
      </c>
      <c r="K4473" s="5">
        <v>10</v>
      </c>
      <c r="L4473" s="5">
        <v>185</v>
      </c>
      <c r="M4473" s="5">
        <v>293</v>
      </c>
      <c r="N4473" s="5">
        <v>29</v>
      </c>
      <c r="O4473" s="6">
        <v>11.317254174397032</v>
      </c>
      <c r="P4473" s="6">
        <v>10.946196660482375</v>
      </c>
      <c r="Q4473" s="6">
        <v>8.5343228200371062</v>
      </c>
      <c r="R4473" s="6">
        <v>5.9369202226345079</v>
      </c>
      <c r="S4473" s="6">
        <v>18.367346938775512</v>
      </c>
      <c r="T4473" s="6">
        <v>1.8552875695732838</v>
      </c>
      <c r="U4473" s="6">
        <v>34.32282003710575</v>
      </c>
      <c r="V4473" s="6">
        <v>54.359925788497215</v>
      </c>
      <c r="W4473" s="6">
        <v>5.3803339517625233</v>
      </c>
      <c r="X4473" s="5">
        <v>157</v>
      </c>
      <c r="Y4473" s="5">
        <v>90</v>
      </c>
      <c r="Z4473" s="5">
        <v>17</v>
      </c>
      <c r="AA4473" s="5">
        <v>26</v>
      </c>
      <c r="AB4473" s="5">
        <v>18</v>
      </c>
      <c r="AC4473" s="5">
        <v>3</v>
      </c>
      <c r="AD4473" s="5">
        <v>131</v>
      </c>
      <c r="AE4473" s="5">
        <v>72</v>
      </c>
      <c r="AF4473" s="5">
        <v>14</v>
      </c>
      <c r="AG4473" s="6">
        <v>19.444444444444443</v>
      </c>
      <c r="AH4473" s="6">
        <v>54.961832061068705</v>
      </c>
      <c r="AI4473" s="3">
        <v>16.666666666666668</v>
      </c>
      <c r="AJ4473" s="3">
        <v>69.230769230769226</v>
      </c>
    </row>
    <row r="4474" spans="1:36" hidden="1" x14ac:dyDescent="0.2">
      <c r="A4474" s="1" t="str">
        <f t="shared" si="69"/>
        <v>PortsmouthBangladeshi</v>
      </c>
      <c r="B4474" s="3" t="s">
        <v>131</v>
      </c>
      <c r="C4474" s="3" t="s">
        <v>132</v>
      </c>
      <c r="D4474" s="3" t="s">
        <v>712</v>
      </c>
      <c r="E4474" s="5">
        <v>3649</v>
      </c>
      <c r="F4474" s="5">
        <v>785</v>
      </c>
      <c r="G4474" s="5">
        <v>735</v>
      </c>
      <c r="H4474" s="5">
        <v>483</v>
      </c>
      <c r="I4474" s="5">
        <v>421</v>
      </c>
      <c r="J4474" s="5">
        <v>941</v>
      </c>
      <c r="K4474" s="5">
        <v>23</v>
      </c>
      <c r="L4474" s="5">
        <v>1408</v>
      </c>
      <c r="M4474" s="5">
        <v>2335</v>
      </c>
      <c r="N4474" s="5">
        <v>365</v>
      </c>
      <c r="O4474" s="6">
        <v>21.512743217319812</v>
      </c>
      <c r="P4474" s="6">
        <v>20.142504795834476</v>
      </c>
      <c r="Q4474" s="6">
        <v>13.236503151548369</v>
      </c>
      <c r="R4474" s="6">
        <v>11.537407508906549</v>
      </c>
      <c r="S4474" s="6">
        <v>25.787887092354069</v>
      </c>
      <c r="T4474" s="6">
        <v>0.63030967388325565</v>
      </c>
      <c r="U4474" s="6">
        <v>38.58591394902713</v>
      </c>
      <c r="V4474" s="6">
        <v>63.990134283365308</v>
      </c>
      <c r="W4474" s="6">
        <v>10.002740476842972</v>
      </c>
      <c r="X4474" s="5">
        <v>1387</v>
      </c>
      <c r="Y4474" s="5">
        <v>951</v>
      </c>
      <c r="Z4474" s="5">
        <v>54</v>
      </c>
      <c r="AA4474" s="5">
        <v>227</v>
      </c>
      <c r="AB4474" s="5">
        <v>118</v>
      </c>
      <c r="AC4474" s="5">
        <v>9</v>
      </c>
      <c r="AD4474" s="5">
        <v>1160</v>
      </c>
      <c r="AE4474" s="5">
        <v>833</v>
      </c>
      <c r="AF4474" s="5">
        <v>45</v>
      </c>
      <c r="AG4474" s="6">
        <v>5.4021608643457384</v>
      </c>
      <c r="AH4474" s="6">
        <v>71.810344827586206</v>
      </c>
      <c r="AI4474" s="3">
        <v>7.6271186440677967</v>
      </c>
      <c r="AJ4474" s="3">
        <v>51.982378854625551</v>
      </c>
    </row>
    <row r="4475" spans="1:36" hidden="1" x14ac:dyDescent="0.2">
      <c r="A4475" s="1" t="str">
        <f t="shared" si="69"/>
        <v>PortsmouthChinese</v>
      </c>
      <c r="B4475" s="3" t="s">
        <v>131</v>
      </c>
      <c r="C4475" s="3" t="s">
        <v>132</v>
      </c>
      <c r="D4475" s="3" t="s">
        <v>713</v>
      </c>
      <c r="E4475" s="5">
        <v>2611</v>
      </c>
      <c r="F4475" s="5">
        <v>419</v>
      </c>
      <c r="G4475" s="5">
        <v>385</v>
      </c>
      <c r="H4475" s="5">
        <v>315</v>
      </c>
      <c r="I4475" s="5">
        <v>152</v>
      </c>
      <c r="J4475" s="5">
        <v>577</v>
      </c>
      <c r="K4475" s="5">
        <v>122</v>
      </c>
      <c r="L4475" s="5">
        <v>923</v>
      </c>
      <c r="M4475" s="5">
        <v>1495</v>
      </c>
      <c r="N4475" s="5">
        <v>236</v>
      </c>
      <c r="O4475" s="6">
        <v>16.047491382612026</v>
      </c>
      <c r="P4475" s="6">
        <v>14.745308310991957</v>
      </c>
      <c r="Q4475" s="6">
        <v>12.064343163538874</v>
      </c>
      <c r="R4475" s="6">
        <v>5.8215243201838378</v>
      </c>
      <c r="S4475" s="6">
        <v>22.0988127154347</v>
      </c>
      <c r="T4475" s="6">
        <v>4.6725392569896593</v>
      </c>
      <c r="U4475" s="6">
        <v>35.350440444274227</v>
      </c>
      <c r="V4475" s="6">
        <v>57.257755649176559</v>
      </c>
      <c r="W4475" s="6">
        <v>9.038682497127537</v>
      </c>
      <c r="X4475" s="5">
        <v>689</v>
      </c>
      <c r="Y4475" s="5">
        <v>605</v>
      </c>
      <c r="Z4475" s="5">
        <v>34</v>
      </c>
      <c r="AA4475" s="5">
        <v>136</v>
      </c>
      <c r="AB4475" s="5">
        <v>114</v>
      </c>
      <c r="AC4475" s="5">
        <v>2</v>
      </c>
      <c r="AD4475" s="5">
        <v>553</v>
      </c>
      <c r="AE4475" s="5">
        <v>491</v>
      </c>
      <c r="AF4475" s="5">
        <v>32</v>
      </c>
      <c r="AG4475" s="6">
        <v>6.5173116089613039</v>
      </c>
      <c r="AH4475" s="6">
        <v>88.788426763110309</v>
      </c>
      <c r="AI4475" s="3">
        <v>1.7543859649122806</v>
      </c>
      <c r="AJ4475" s="3">
        <v>83.82352941176471</v>
      </c>
    </row>
    <row r="4476" spans="1:36" hidden="1" x14ac:dyDescent="0.2">
      <c r="A4476" s="1" t="str">
        <f t="shared" si="69"/>
        <v>PortsmouthAsian Other</v>
      </c>
      <c r="B4476" s="3" t="s">
        <v>131</v>
      </c>
      <c r="C4476" s="3" t="s">
        <v>132</v>
      </c>
      <c r="D4476" s="3" t="s">
        <v>714</v>
      </c>
      <c r="E4476" s="5">
        <v>2764</v>
      </c>
      <c r="F4476" s="5">
        <v>412</v>
      </c>
      <c r="G4476" s="5">
        <v>326</v>
      </c>
      <c r="H4476" s="5">
        <v>232</v>
      </c>
      <c r="I4476" s="5">
        <v>180</v>
      </c>
      <c r="J4476" s="5">
        <v>787</v>
      </c>
      <c r="K4476" s="5">
        <v>69</v>
      </c>
      <c r="L4476" s="5">
        <v>1047</v>
      </c>
      <c r="M4476" s="5">
        <v>1794</v>
      </c>
      <c r="N4476" s="5">
        <v>188</v>
      </c>
      <c r="O4476" s="6">
        <v>14.905933429811867</v>
      </c>
      <c r="P4476" s="6">
        <v>11.794500723589001</v>
      </c>
      <c r="Q4476" s="6">
        <v>8.3936324167872645</v>
      </c>
      <c r="R4476" s="6">
        <v>6.5123010130246017</v>
      </c>
      <c r="S4476" s="6">
        <v>28.473227206946454</v>
      </c>
      <c r="T4476" s="6">
        <v>2.4963820549927642</v>
      </c>
      <c r="U4476" s="6">
        <v>37.879884225759767</v>
      </c>
      <c r="V4476" s="6">
        <v>64.905933429811867</v>
      </c>
      <c r="W4476" s="6">
        <v>6.8017366136034729</v>
      </c>
      <c r="X4476" s="5">
        <v>1099</v>
      </c>
      <c r="Y4476" s="5">
        <v>903</v>
      </c>
      <c r="Z4476" s="5">
        <v>48</v>
      </c>
      <c r="AA4476" s="5">
        <v>225</v>
      </c>
      <c r="AB4476" s="5">
        <v>196</v>
      </c>
      <c r="AC4476" s="5">
        <v>10</v>
      </c>
      <c r="AD4476" s="5">
        <v>874</v>
      </c>
      <c r="AE4476" s="5">
        <v>707</v>
      </c>
      <c r="AF4476" s="5">
        <v>38</v>
      </c>
      <c r="AG4476" s="6">
        <v>5.3748231966053748</v>
      </c>
      <c r="AH4476" s="6">
        <v>80.892448512585815</v>
      </c>
      <c r="AI4476" s="3">
        <v>5.1020408163265305</v>
      </c>
      <c r="AJ4476" s="3">
        <v>87.111111111111114</v>
      </c>
    </row>
    <row r="4477" spans="1:36" hidden="1" x14ac:dyDescent="0.2">
      <c r="A4477" s="1" t="str">
        <f t="shared" si="69"/>
        <v>PortsmouthBlack African</v>
      </c>
      <c r="B4477" s="3" t="s">
        <v>131</v>
      </c>
      <c r="C4477" s="3" t="s">
        <v>132</v>
      </c>
      <c r="D4477" s="3" t="s">
        <v>715</v>
      </c>
      <c r="E4477" s="5">
        <v>2958</v>
      </c>
      <c r="F4477" s="5">
        <v>527</v>
      </c>
      <c r="G4477" s="5">
        <v>464</v>
      </c>
      <c r="H4477" s="5">
        <v>356</v>
      </c>
      <c r="I4477" s="5">
        <v>329</v>
      </c>
      <c r="J4477" s="5">
        <v>799</v>
      </c>
      <c r="K4477" s="5">
        <v>83</v>
      </c>
      <c r="L4477" s="5">
        <v>1088</v>
      </c>
      <c r="M4477" s="5">
        <v>1903</v>
      </c>
      <c r="N4477" s="5">
        <v>317</v>
      </c>
      <c r="O4477" s="6">
        <v>17.816091954022987</v>
      </c>
      <c r="P4477" s="6">
        <v>15.686274509803921</v>
      </c>
      <c r="Q4477" s="6">
        <v>12.035158891142665</v>
      </c>
      <c r="R4477" s="6">
        <v>11.12237998647735</v>
      </c>
      <c r="S4477" s="6">
        <v>27.011494252873565</v>
      </c>
      <c r="T4477" s="6">
        <v>2.8059499661933738</v>
      </c>
      <c r="U4477" s="6">
        <v>36.781609195402297</v>
      </c>
      <c r="V4477" s="6">
        <v>64.334009465855303</v>
      </c>
      <c r="W4477" s="6">
        <v>10.716700473292766</v>
      </c>
      <c r="X4477" s="5">
        <v>964</v>
      </c>
      <c r="Y4477" s="5">
        <v>806</v>
      </c>
      <c r="Z4477" s="5">
        <v>116</v>
      </c>
      <c r="AA4477" s="5">
        <v>193</v>
      </c>
      <c r="AB4477" s="5">
        <v>165</v>
      </c>
      <c r="AC4477" s="5">
        <v>22</v>
      </c>
      <c r="AD4477" s="5">
        <v>771</v>
      </c>
      <c r="AE4477" s="5">
        <v>641</v>
      </c>
      <c r="AF4477" s="5">
        <v>94</v>
      </c>
      <c r="AG4477" s="6">
        <v>14.664586583463338</v>
      </c>
      <c r="AH4477" s="6">
        <v>83.138780804150457</v>
      </c>
      <c r="AI4477" s="3">
        <v>13.333333333333334</v>
      </c>
      <c r="AJ4477" s="3">
        <v>85.492227979274617</v>
      </c>
    </row>
    <row r="4478" spans="1:36" hidden="1" x14ac:dyDescent="0.2">
      <c r="A4478" s="1" t="str">
        <f t="shared" si="69"/>
        <v>PortsmouthBlack Caribbean</v>
      </c>
      <c r="B4478" s="3" t="s">
        <v>131</v>
      </c>
      <c r="C4478" s="3" t="s">
        <v>132</v>
      </c>
      <c r="D4478" s="3" t="s">
        <v>716</v>
      </c>
      <c r="E4478" s="5">
        <v>540</v>
      </c>
      <c r="F4478" s="5">
        <v>43</v>
      </c>
      <c r="G4478" s="5">
        <v>37</v>
      </c>
      <c r="H4478" s="5">
        <v>32</v>
      </c>
      <c r="I4478" s="5">
        <v>26</v>
      </c>
      <c r="J4478" s="5">
        <v>88</v>
      </c>
      <c r="K4478" s="5">
        <v>36</v>
      </c>
      <c r="L4478" s="5">
        <v>131</v>
      </c>
      <c r="M4478" s="5">
        <v>279</v>
      </c>
      <c r="N4478" s="5">
        <v>31</v>
      </c>
      <c r="O4478" s="6">
        <v>7.9629629629629628</v>
      </c>
      <c r="P4478" s="6">
        <v>6.8518518518518521</v>
      </c>
      <c r="Q4478" s="6">
        <v>5.9259259259259256</v>
      </c>
      <c r="R4478" s="6">
        <v>4.8148148148148149</v>
      </c>
      <c r="S4478" s="6">
        <v>16.296296296296298</v>
      </c>
      <c r="T4478" s="6">
        <v>6.666666666666667</v>
      </c>
      <c r="U4478" s="6">
        <v>24.25925925925926</v>
      </c>
      <c r="V4478" s="6">
        <v>51.666666666666664</v>
      </c>
      <c r="W4478" s="6">
        <v>5.7407407407407405</v>
      </c>
      <c r="X4478" s="5">
        <v>216</v>
      </c>
      <c r="Y4478" s="5">
        <v>189</v>
      </c>
      <c r="Z4478" s="5">
        <v>13</v>
      </c>
      <c r="AA4478" s="5">
        <v>49</v>
      </c>
      <c r="AB4478" s="5">
        <v>44</v>
      </c>
      <c r="AC4478" s="5">
        <v>1</v>
      </c>
      <c r="AD4478" s="5">
        <v>167</v>
      </c>
      <c r="AE4478" s="5">
        <v>145</v>
      </c>
      <c r="AF4478" s="5">
        <v>12</v>
      </c>
      <c r="AG4478" s="6">
        <v>8.2758620689655178</v>
      </c>
      <c r="AH4478" s="6">
        <v>86.82634730538922</v>
      </c>
      <c r="AI4478" s="3">
        <v>2.2727272727272729</v>
      </c>
      <c r="AJ4478" s="3">
        <v>89.795918367346943</v>
      </c>
    </row>
    <row r="4479" spans="1:36" hidden="1" x14ac:dyDescent="0.2">
      <c r="A4479" s="1" t="str">
        <f t="shared" si="69"/>
        <v>PortsmouthBlack Other</v>
      </c>
      <c r="B4479" s="3" t="s">
        <v>131</v>
      </c>
      <c r="C4479" s="3" t="s">
        <v>132</v>
      </c>
      <c r="D4479" s="3" t="s">
        <v>717</v>
      </c>
      <c r="E4479" s="5">
        <v>279</v>
      </c>
      <c r="F4479" s="5">
        <v>31</v>
      </c>
      <c r="G4479" s="5">
        <v>31</v>
      </c>
      <c r="H4479" s="5">
        <v>21</v>
      </c>
      <c r="I4479" s="5">
        <v>16</v>
      </c>
      <c r="J4479" s="5">
        <v>66</v>
      </c>
      <c r="K4479" s="5">
        <v>23</v>
      </c>
      <c r="L4479" s="5">
        <v>78</v>
      </c>
      <c r="M4479" s="5">
        <v>157</v>
      </c>
      <c r="N4479" s="5">
        <v>19</v>
      </c>
      <c r="O4479" s="6">
        <v>11.111111111111111</v>
      </c>
      <c r="P4479" s="6">
        <v>11.111111111111111</v>
      </c>
      <c r="Q4479" s="6">
        <v>7.5268817204301079</v>
      </c>
      <c r="R4479" s="6">
        <v>5.7347670250896057</v>
      </c>
      <c r="S4479" s="6">
        <v>23.655913978494624</v>
      </c>
      <c r="T4479" s="6">
        <v>8.2437275985663074</v>
      </c>
      <c r="U4479" s="6">
        <v>27.956989247311828</v>
      </c>
      <c r="V4479" s="6">
        <v>56.272401433691755</v>
      </c>
      <c r="W4479" s="6">
        <v>6.8100358422939067</v>
      </c>
      <c r="X4479" s="5">
        <v>100</v>
      </c>
      <c r="Y4479" s="5">
        <v>82</v>
      </c>
      <c r="Z4479" s="5">
        <v>9</v>
      </c>
      <c r="AA4479" s="5">
        <v>17</v>
      </c>
      <c r="AB4479" s="5">
        <v>13</v>
      </c>
      <c r="AC4479" s="5">
        <v>2</v>
      </c>
      <c r="AD4479" s="5">
        <v>83</v>
      </c>
      <c r="AE4479" s="5">
        <v>69</v>
      </c>
      <c r="AF4479" s="5">
        <v>7</v>
      </c>
      <c r="AG4479" s="6">
        <v>10.144927536231885</v>
      </c>
      <c r="AH4479" s="6">
        <v>83.132530120481931</v>
      </c>
      <c r="AI4479" s="3">
        <v>15.384615384615385</v>
      </c>
      <c r="AJ4479" s="3">
        <v>76.470588235294116</v>
      </c>
    </row>
    <row r="4480" spans="1:36" hidden="1" x14ac:dyDescent="0.2">
      <c r="A4480" s="1" t="str">
        <f t="shared" si="69"/>
        <v>PortsmouthArab</v>
      </c>
      <c r="B4480" s="3" t="s">
        <v>131</v>
      </c>
      <c r="C4480" s="3" t="s">
        <v>132</v>
      </c>
      <c r="D4480" s="3" t="s">
        <v>699</v>
      </c>
      <c r="E4480" s="5">
        <v>1078</v>
      </c>
      <c r="F4480" s="5">
        <v>231</v>
      </c>
      <c r="G4480" s="5">
        <v>226</v>
      </c>
      <c r="H4480" s="5">
        <v>205</v>
      </c>
      <c r="I4480" s="5">
        <v>56</v>
      </c>
      <c r="J4480" s="5">
        <v>299</v>
      </c>
      <c r="K4480" s="5">
        <v>11</v>
      </c>
      <c r="L4480" s="5">
        <v>459</v>
      </c>
      <c r="M4480" s="5">
        <v>594</v>
      </c>
      <c r="N4480" s="5">
        <v>191</v>
      </c>
      <c r="O4480" s="6">
        <v>21.428571428571427</v>
      </c>
      <c r="P4480" s="6">
        <v>20.964749536178108</v>
      </c>
      <c r="Q4480" s="6">
        <v>19.01669758812616</v>
      </c>
      <c r="R4480" s="6">
        <v>5.1948051948051948</v>
      </c>
      <c r="S4480" s="6">
        <v>27.736549165120593</v>
      </c>
      <c r="T4480" s="6">
        <v>1.0204081632653061</v>
      </c>
      <c r="U4480" s="6">
        <v>42.578849721706867</v>
      </c>
      <c r="V4480" s="6">
        <v>55.102040816326529</v>
      </c>
      <c r="W4480" s="6">
        <v>17.71799628942486</v>
      </c>
      <c r="X4480" s="5">
        <v>182</v>
      </c>
      <c r="Y4480" s="5">
        <v>112</v>
      </c>
      <c r="Z4480" s="5">
        <v>16</v>
      </c>
      <c r="AA4480" s="5">
        <v>43</v>
      </c>
      <c r="AB4480" s="5">
        <v>27</v>
      </c>
      <c r="AC4480" s="5">
        <v>4</v>
      </c>
      <c r="AD4480" s="5">
        <v>139</v>
      </c>
      <c r="AE4480" s="5">
        <v>85</v>
      </c>
      <c r="AF4480" s="5">
        <v>12</v>
      </c>
      <c r="AG4480" s="6">
        <v>14.117647058823529</v>
      </c>
      <c r="AH4480" s="6">
        <v>61.151079136690647</v>
      </c>
      <c r="AI4480" s="3">
        <v>14.814814814814815</v>
      </c>
      <c r="AJ4480" s="3">
        <v>62.790697674418603</v>
      </c>
    </row>
    <row r="4481" spans="1:36" hidden="1" x14ac:dyDescent="0.2">
      <c r="A4481" s="1" t="str">
        <f t="shared" si="69"/>
        <v>PortsmouthOther</v>
      </c>
      <c r="B4481" s="3" t="s">
        <v>131</v>
      </c>
      <c r="C4481" s="3" t="s">
        <v>132</v>
      </c>
      <c r="D4481" s="3" t="s">
        <v>718</v>
      </c>
      <c r="E4481" s="5">
        <v>1078</v>
      </c>
      <c r="F4481" s="5">
        <v>276</v>
      </c>
      <c r="G4481" s="5">
        <v>253</v>
      </c>
      <c r="H4481" s="5">
        <v>195</v>
      </c>
      <c r="I4481" s="5">
        <v>169</v>
      </c>
      <c r="J4481" s="5">
        <v>333</v>
      </c>
      <c r="K4481" s="5">
        <v>13</v>
      </c>
      <c r="L4481" s="5">
        <v>441</v>
      </c>
      <c r="M4481" s="5">
        <v>718</v>
      </c>
      <c r="N4481" s="5">
        <v>156</v>
      </c>
      <c r="O4481" s="6">
        <v>25.602968460111317</v>
      </c>
      <c r="P4481" s="6">
        <v>23.469387755102041</v>
      </c>
      <c r="Q4481" s="6">
        <v>18.089053803339517</v>
      </c>
      <c r="R4481" s="6">
        <v>15.677179962894249</v>
      </c>
      <c r="S4481" s="6">
        <v>30.890538033395178</v>
      </c>
      <c r="T4481" s="6">
        <v>1.2059369202226344</v>
      </c>
      <c r="U4481" s="6">
        <v>40.909090909090907</v>
      </c>
      <c r="V4481" s="6">
        <v>66.604823747680896</v>
      </c>
      <c r="W4481" s="6">
        <v>14.471243042671615</v>
      </c>
      <c r="X4481" s="5">
        <v>446</v>
      </c>
      <c r="Y4481" s="5">
        <v>348</v>
      </c>
      <c r="Z4481" s="5">
        <v>33</v>
      </c>
      <c r="AA4481" s="5">
        <v>102</v>
      </c>
      <c r="AB4481" s="5">
        <v>77</v>
      </c>
      <c r="AC4481" s="5">
        <v>5</v>
      </c>
      <c r="AD4481" s="5">
        <v>344</v>
      </c>
      <c r="AE4481" s="5">
        <v>271</v>
      </c>
      <c r="AF4481" s="5">
        <v>28</v>
      </c>
      <c r="AG4481" s="6">
        <v>10.332103321033211</v>
      </c>
      <c r="AH4481" s="6">
        <v>78.779069767441854</v>
      </c>
      <c r="AI4481" s="3">
        <v>6.4935064935064934</v>
      </c>
      <c r="AJ4481" s="3">
        <v>75.490196078431367</v>
      </c>
    </row>
    <row r="4482" spans="1:36" x14ac:dyDescent="0.2">
      <c r="A4482" s="1" t="str">
        <f t="shared" ref="A4482:A4545" si="70">C4482&amp;D4482</f>
        <v>PrestonAll people</v>
      </c>
      <c r="B4482" s="3" t="s">
        <v>355</v>
      </c>
      <c r="C4482" s="3" t="s">
        <v>356</v>
      </c>
      <c r="D4482" s="3" t="s">
        <v>700</v>
      </c>
      <c r="E4482" s="5">
        <v>140202</v>
      </c>
      <c r="F4482" s="5">
        <v>34134</v>
      </c>
      <c r="G4482" s="5">
        <v>24460</v>
      </c>
      <c r="H4482" s="5">
        <v>25407</v>
      </c>
      <c r="I4482" s="5">
        <v>63791</v>
      </c>
      <c r="J4482" s="5">
        <v>16732</v>
      </c>
      <c r="K4482" s="5">
        <v>1945</v>
      </c>
      <c r="L4482" s="5">
        <v>29944</v>
      </c>
      <c r="M4482" s="5">
        <v>51434</v>
      </c>
      <c r="N4482" s="5">
        <v>20085</v>
      </c>
      <c r="O4482" s="6">
        <v>24.346300338083623</v>
      </c>
      <c r="P4482" s="6">
        <v>17.446256116175231</v>
      </c>
      <c r="Q4482" s="6">
        <v>18.121710103992811</v>
      </c>
      <c r="R4482" s="6">
        <v>45.499350936505898</v>
      </c>
      <c r="S4482" s="6">
        <v>11.934209212422077</v>
      </c>
      <c r="T4482" s="6">
        <v>1.3872840615683086</v>
      </c>
      <c r="U4482" s="6">
        <v>21.357755238869633</v>
      </c>
      <c r="V4482" s="6">
        <v>36.685639291878857</v>
      </c>
      <c r="W4482" s="6">
        <v>14.325758548380195</v>
      </c>
      <c r="X4482" s="5">
        <v>46958</v>
      </c>
      <c r="Y4482" s="5">
        <v>39626</v>
      </c>
      <c r="Z4482" s="5">
        <v>2531</v>
      </c>
      <c r="AA4482" s="5">
        <v>8314</v>
      </c>
      <c r="AB4482" s="5">
        <v>5998</v>
      </c>
      <c r="AC4482" s="5">
        <v>730</v>
      </c>
      <c r="AD4482" s="5">
        <v>38644</v>
      </c>
      <c r="AE4482" s="5">
        <v>33628</v>
      </c>
      <c r="AF4482" s="5">
        <v>1801</v>
      </c>
      <c r="AG4482" s="6">
        <v>5.3556560009515879</v>
      </c>
      <c r="AH4482" s="6">
        <v>87.019977228030228</v>
      </c>
      <c r="AI4482" s="3">
        <v>12.170723574524841</v>
      </c>
      <c r="AJ4482" s="3">
        <v>72.143372624488819</v>
      </c>
    </row>
    <row r="4483" spans="1:36" hidden="1" x14ac:dyDescent="0.2">
      <c r="A4483" s="1" t="str">
        <f t="shared" si="70"/>
        <v>PrestonWhite British</v>
      </c>
      <c r="B4483" s="3" t="s">
        <v>355</v>
      </c>
      <c r="C4483" s="3" t="s">
        <v>356</v>
      </c>
      <c r="D4483" s="3" t="s">
        <v>701</v>
      </c>
      <c r="E4483" s="5">
        <v>106242</v>
      </c>
      <c r="F4483" s="5">
        <v>22976</v>
      </c>
      <c r="G4483" s="5">
        <v>16101</v>
      </c>
      <c r="H4483" s="5">
        <v>18422</v>
      </c>
      <c r="I4483" s="5">
        <v>45538</v>
      </c>
      <c r="J4483" s="5">
        <v>12517</v>
      </c>
      <c r="K4483" s="5">
        <v>1894</v>
      </c>
      <c r="L4483" s="5">
        <v>19774</v>
      </c>
      <c r="M4483" s="5">
        <v>31976</v>
      </c>
      <c r="N4483" s="5">
        <v>13712</v>
      </c>
      <c r="O4483" s="6">
        <v>21.626098906270588</v>
      </c>
      <c r="P4483" s="6">
        <v>15.155023437058791</v>
      </c>
      <c r="Q4483" s="6">
        <v>17.339658515464695</v>
      </c>
      <c r="R4483" s="6">
        <v>42.86252141337701</v>
      </c>
      <c r="S4483" s="6">
        <v>11.781592966999868</v>
      </c>
      <c r="T4483" s="6">
        <v>1.7827224638090398</v>
      </c>
      <c r="U4483" s="6">
        <v>18.612224920464598</v>
      </c>
      <c r="V4483" s="6">
        <v>30.097324975056946</v>
      </c>
      <c r="W4483" s="6">
        <v>12.906383539466502</v>
      </c>
      <c r="X4483" s="5">
        <v>34046</v>
      </c>
      <c r="Y4483" s="5">
        <v>29357</v>
      </c>
      <c r="Z4483" s="5">
        <v>1877</v>
      </c>
      <c r="AA4483" s="5">
        <v>5186</v>
      </c>
      <c r="AB4483" s="5">
        <v>3676</v>
      </c>
      <c r="AC4483" s="5">
        <v>553</v>
      </c>
      <c r="AD4483" s="5">
        <v>28860</v>
      </c>
      <c r="AE4483" s="5">
        <v>25681</v>
      </c>
      <c r="AF4483" s="5">
        <v>1324</v>
      </c>
      <c r="AG4483" s="6">
        <v>5.1555624780966474</v>
      </c>
      <c r="AH4483" s="6">
        <v>88.984753984753979</v>
      </c>
      <c r="AI4483" s="3">
        <v>15.043525571273124</v>
      </c>
      <c r="AJ4483" s="3">
        <v>70.883146934053215</v>
      </c>
    </row>
    <row r="4484" spans="1:36" hidden="1" x14ac:dyDescent="0.2">
      <c r="A4484" s="1" t="str">
        <f t="shared" si="70"/>
        <v>PrestonMinorities - all other than White British</v>
      </c>
      <c r="B4484" s="3" t="s">
        <v>355</v>
      </c>
      <c r="C4484" s="3" t="s">
        <v>356</v>
      </c>
      <c r="D4484" s="3" t="s">
        <v>702</v>
      </c>
      <c r="E4484" s="5">
        <v>33960</v>
      </c>
      <c r="F4484" s="5">
        <v>11158</v>
      </c>
      <c r="G4484" s="5">
        <v>8359</v>
      </c>
      <c r="H4484" s="5">
        <v>6985</v>
      </c>
      <c r="I4484" s="5">
        <v>18253</v>
      </c>
      <c r="J4484" s="5">
        <v>4215</v>
      </c>
      <c r="K4484" s="5">
        <v>51</v>
      </c>
      <c r="L4484" s="5">
        <v>10170</v>
      </c>
      <c r="M4484" s="5">
        <v>19458</v>
      </c>
      <c r="N4484" s="5">
        <v>6373</v>
      </c>
      <c r="O4484" s="6">
        <v>32.856301531213191</v>
      </c>
      <c r="P4484" s="6">
        <v>24.614252061248528</v>
      </c>
      <c r="Q4484" s="6">
        <v>20.568315665488811</v>
      </c>
      <c r="R4484" s="6">
        <v>53.748527679623088</v>
      </c>
      <c r="S4484" s="6">
        <v>12.411660777385158</v>
      </c>
      <c r="T4484" s="6">
        <v>0.15017667844522969</v>
      </c>
      <c r="U4484" s="6">
        <v>29.946996466431095</v>
      </c>
      <c r="V4484" s="6">
        <v>57.296819787985868</v>
      </c>
      <c r="W4484" s="6">
        <v>18.766195524146053</v>
      </c>
      <c r="X4484" s="5">
        <v>12912</v>
      </c>
      <c r="Y4484" s="5">
        <v>10269</v>
      </c>
      <c r="Z4484" s="5">
        <v>654</v>
      </c>
      <c r="AA4484" s="5">
        <v>3128</v>
      </c>
      <c r="AB4484" s="5">
        <v>2322</v>
      </c>
      <c r="AC4484" s="5">
        <v>177</v>
      </c>
      <c r="AD4484" s="5">
        <v>9784</v>
      </c>
      <c r="AE4484" s="5">
        <v>7947</v>
      </c>
      <c r="AF4484" s="5">
        <v>477</v>
      </c>
      <c r="AG4484" s="6">
        <v>6.0022650056625144</v>
      </c>
      <c r="AH4484" s="6">
        <v>81.224448078495499</v>
      </c>
      <c r="AI4484" s="3">
        <v>7.6227390180878549</v>
      </c>
      <c r="AJ4484" s="3">
        <v>74.232736572890019</v>
      </c>
    </row>
    <row r="4485" spans="1:36" hidden="1" x14ac:dyDescent="0.2">
      <c r="A4485" s="1" t="str">
        <f t="shared" si="70"/>
        <v>PrestonWhite Irish</v>
      </c>
      <c r="B4485" s="3" t="s">
        <v>355</v>
      </c>
      <c r="C4485" s="3" t="s">
        <v>356</v>
      </c>
      <c r="D4485" s="3" t="s">
        <v>703</v>
      </c>
      <c r="E4485" s="5">
        <v>1178</v>
      </c>
      <c r="F4485" s="5">
        <v>281</v>
      </c>
      <c r="G4485" s="5">
        <v>193</v>
      </c>
      <c r="H4485" s="5">
        <v>222</v>
      </c>
      <c r="I4485" s="5">
        <v>571</v>
      </c>
      <c r="J4485" s="5">
        <v>122</v>
      </c>
      <c r="K4485" s="5">
        <v>6</v>
      </c>
      <c r="L4485" s="5">
        <v>239</v>
      </c>
      <c r="M4485" s="5">
        <v>448</v>
      </c>
      <c r="N4485" s="5">
        <v>162</v>
      </c>
      <c r="O4485" s="6">
        <v>23.853989813242784</v>
      </c>
      <c r="P4485" s="6">
        <v>16.38370118845501</v>
      </c>
      <c r="Q4485" s="6">
        <v>18.845500848896435</v>
      </c>
      <c r="R4485" s="6">
        <v>48.471986417657043</v>
      </c>
      <c r="S4485" s="6">
        <v>10.356536502546689</v>
      </c>
      <c r="T4485" s="6">
        <v>0.50933786078098475</v>
      </c>
      <c r="U4485" s="6">
        <v>20.288624787775891</v>
      </c>
      <c r="V4485" s="6">
        <v>38.030560271646856</v>
      </c>
      <c r="W4485" s="6">
        <v>13.752122241086587</v>
      </c>
      <c r="X4485" s="5">
        <v>309</v>
      </c>
      <c r="Y4485" s="5">
        <v>267</v>
      </c>
      <c r="Z4485" s="5">
        <v>22</v>
      </c>
      <c r="AA4485" s="5">
        <v>45</v>
      </c>
      <c r="AB4485" s="5">
        <v>33</v>
      </c>
      <c r="AC4485" s="5">
        <v>4</v>
      </c>
      <c r="AD4485" s="5">
        <v>264</v>
      </c>
      <c r="AE4485" s="5">
        <v>234</v>
      </c>
      <c r="AF4485" s="5">
        <v>18</v>
      </c>
      <c r="AG4485" s="6">
        <v>7.6923076923076925</v>
      </c>
      <c r="AH4485" s="6">
        <v>88.63636363636364</v>
      </c>
      <c r="AI4485" s="3">
        <v>12.121212121212121</v>
      </c>
      <c r="AJ4485" s="3">
        <v>73.333333333333329</v>
      </c>
    </row>
    <row r="4486" spans="1:36" hidden="1" x14ac:dyDescent="0.2">
      <c r="A4486" s="1" t="str">
        <f t="shared" si="70"/>
        <v>PrestonWhite Gyspy or Irish Traveller</v>
      </c>
      <c r="B4486" s="3" t="s">
        <v>355</v>
      </c>
      <c r="C4486" s="3" t="s">
        <v>356</v>
      </c>
      <c r="D4486" s="3" t="s">
        <v>704</v>
      </c>
      <c r="E4486" s="5">
        <v>111</v>
      </c>
      <c r="F4486" s="5">
        <v>39</v>
      </c>
      <c r="G4486" s="5">
        <v>36</v>
      </c>
      <c r="H4486" s="5">
        <v>37</v>
      </c>
      <c r="I4486" s="5">
        <v>52</v>
      </c>
      <c r="J4486" s="5">
        <v>20</v>
      </c>
      <c r="K4486" s="5">
        <v>0</v>
      </c>
      <c r="L4486" s="5">
        <v>38</v>
      </c>
      <c r="M4486" s="5">
        <v>67</v>
      </c>
      <c r="N4486" s="5">
        <v>35</v>
      </c>
      <c r="O4486" s="6">
        <v>35.135135135135137</v>
      </c>
      <c r="P4486" s="6">
        <v>32.432432432432435</v>
      </c>
      <c r="Q4486" s="6">
        <v>33.333333333333336</v>
      </c>
      <c r="R4486" s="6">
        <v>46.846846846846844</v>
      </c>
      <c r="S4486" s="6">
        <v>18.018018018018019</v>
      </c>
      <c r="T4486" s="6">
        <v>0</v>
      </c>
      <c r="U4486" s="6">
        <v>34.234234234234236</v>
      </c>
      <c r="V4486" s="6">
        <v>60.36036036036036</v>
      </c>
      <c r="W4486" s="6">
        <v>31.531531531531531</v>
      </c>
      <c r="X4486" s="5">
        <v>33</v>
      </c>
      <c r="Y4486" s="5">
        <v>17</v>
      </c>
      <c r="Z4486" s="5">
        <v>5</v>
      </c>
      <c r="AA4486" s="5">
        <v>12</v>
      </c>
      <c r="AB4486" s="5">
        <v>3</v>
      </c>
      <c r="AC4486" s="5">
        <v>0</v>
      </c>
      <c r="AD4486" s="5">
        <v>21</v>
      </c>
      <c r="AE4486" s="5">
        <v>14</v>
      </c>
      <c r="AF4486" s="5">
        <v>5</v>
      </c>
      <c r="AG4486" s="6">
        <v>35.714285714285715</v>
      </c>
      <c r="AH4486" s="6">
        <v>66.666666666666671</v>
      </c>
      <c r="AI4486" s="3">
        <v>0</v>
      </c>
      <c r="AJ4486" s="3">
        <v>25</v>
      </c>
    </row>
    <row r="4487" spans="1:36" hidden="1" x14ac:dyDescent="0.2">
      <c r="A4487" s="1" t="str">
        <f t="shared" si="70"/>
        <v>PrestonWhite Other</v>
      </c>
      <c r="B4487" s="3" t="s">
        <v>355</v>
      </c>
      <c r="C4487" s="3" t="s">
        <v>356</v>
      </c>
      <c r="D4487" s="3" t="s">
        <v>705</v>
      </c>
      <c r="E4487" s="5">
        <v>4884</v>
      </c>
      <c r="F4487" s="5">
        <v>1912</v>
      </c>
      <c r="G4487" s="5">
        <v>1476</v>
      </c>
      <c r="H4487" s="5">
        <v>1375</v>
      </c>
      <c r="I4487" s="5">
        <v>3025</v>
      </c>
      <c r="J4487" s="5">
        <v>834</v>
      </c>
      <c r="K4487" s="5">
        <v>23</v>
      </c>
      <c r="L4487" s="5">
        <v>1684</v>
      </c>
      <c r="M4487" s="5">
        <v>2870</v>
      </c>
      <c r="N4487" s="5">
        <v>1259</v>
      </c>
      <c r="O4487" s="6">
        <v>39.148239148239149</v>
      </c>
      <c r="P4487" s="6">
        <v>30.22113022113022</v>
      </c>
      <c r="Q4487" s="6">
        <v>28.153153153153152</v>
      </c>
      <c r="R4487" s="6">
        <v>61.936936936936938</v>
      </c>
      <c r="S4487" s="6">
        <v>17.076167076167078</v>
      </c>
      <c r="T4487" s="6">
        <v>0.47092547092547093</v>
      </c>
      <c r="U4487" s="6">
        <v>34.479934479934478</v>
      </c>
      <c r="V4487" s="6">
        <v>58.763308763308764</v>
      </c>
      <c r="W4487" s="6">
        <v>25.77805077805078</v>
      </c>
      <c r="X4487" s="5">
        <v>2562</v>
      </c>
      <c r="Y4487" s="5">
        <v>2343</v>
      </c>
      <c r="Z4487" s="5">
        <v>92</v>
      </c>
      <c r="AA4487" s="5">
        <v>624</v>
      </c>
      <c r="AB4487" s="5">
        <v>553</v>
      </c>
      <c r="AC4487" s="5">
        <v>31</v>
      </c>
      <c r="AD4487" s="5">
        <v>1938</v>
      </c>
      <c r="AE4487" s="5">
        <v>1790</v>
      </c>
      <c r="AF4487" s="5">
        <v>61</v>
      </c>
      <c r="AG4487" s="6">
        <v>3.4078212290502794</v>
      </c>
      <c r="AH4487" s="6">
        <v>92.363261093911248</v>
      </c>
      <c r="AI4487" s="3">
        <v>5.6057866184448466</v>
      </c>
      <c r="AJ4487" s="3">
        <v>88.621794871794876</v>
      </c>
    </row>
    <row r="4488" spans="1:36" hidden="1" x14ac:dyDescent="0.2">
      <c r="A4488" s="1" t="str">
        <f t="shared" si="70"/>
        <v>PrestonMixed White and Black Caribbean</v>
      </c>
      <c r="B4488" s="3" t="s">
        <v>355</v>
      </c>
      <c r="C4488" s="3" t="s">
        <v>356</v>
      </c>
      <c r="D4488" s="3" t="s">
        <v>706</v>
      </c>
      <c r="E4488" s="5">
        <v>1627</v>
      </c>
      <c r="F4488" s="5">
        <v>638</v>
      </c>
      <c r="G4488" s="5">
        <v>497</v>
      </c>
      <c r="H4488" s="5">
        <v>497</v>
      </c>
      <c r="I4488" s="5">
        <v>1035</v>
      </c>
      <c r="J4488" s="5">
        <v>327</v>
      </c>
      <c r="K4488" s="5">
        <v>1</v>
      </c>
      <c r="L4488" s="5">
        <v>567</v>
      </c>
      <c r="M4488" s="5">
        <v>718</v>
      </c>
      <c r="N4488" s="5">
        <v>394</v>
      </c>
      <c r="O4488" s="6">
        <v>39.213275968039333</v>
      </c>
      <c r="P4488" s="6">
        <v>30.547019053472649</v>
      </c>
      <c r="Q4488" s="6">
        <v>30.547019053472649</v>
      </c>
      <c r="R4488" s="6">
        <v>63.614013521819302</v>
      </c>
      <c r="S4488" s="6">
        <v>20.098340503995082</v>
      </c>
      <c r="T4488" s="6">
        <v>6.1462814996926858E-2</v>
      </c>
      <c r="U4488" s="6">
        <v>34.849416103257532</v>
      </c>
      <c r="V4488" s="6">
        <v>44.130301167793483</v>
      </c>
      <c r="W4488" s="6">
        <v>24.216349108789181</v>
      </c>
      <c r="X4488" s="5">
        <v>448</v>
      </c>
      <c r="Y4488" s="5">
        <v>339</v>
      </c>
      <c r="Z4488" s="5">
        <v>48</v>
      </c>
      <c r="AA4488" s="5">
        <v>133</v>
      </c>
      <c r="AB4488" s="5">
        <v>85</v>
      </c>
      <c r="AC4488" s="5">
        <v>21</v>
      </c>
      <c r="AD4488" s="5">
        <v>315</v>
      </c>
      <c r="AE4488" s="5">
        <v>254</v>
      </c>
      <c r="AF4488" s="5">
        <v>27</v>
      </c>
      <c r="AG4488" s="6">
        <v>10.62992125984252</v>
      </c>
      <c r="AH4488" s="6">
        <v>80.634920634920633</v>
      </c>
      <c r="AI4488" s="3">
        <v>24.705882352941178</v>
      </c>
      <c r="AJ4488" s="3">
        <v>63.909774436090224</v>
      </c>
    </row>
    <row r="4489" spans="1:36" hidden="1" x14ac:dyDescent="0.2">
      <c r="A4489" s="1" t="str">
        <f t="shared" si="70"/>
        <v>PrestonMixed White and Black African</v>
      </c>
      <c r="B4489" s="3" t="s">
        <v>355</v>
      </c>
      <c r="C4489" s="3" t="s">
        <v>356</v>
      </c>
      <c r="D4489" s="3" t="s">
        <v>707</v>
      </c>
      <c r="E4489" s="5">
        <v>300</v>
      </c>
      <c r="F4489" s="5">
        <v>78</v>
      </c>
      <c r="G4489" s="5">
        <v>52</v>
      </c>
      <c r="H4489" s="5">
        <v>62</v>
      </c>
      <c r="I4489" s="5">
        <v>141</v>
      </c>
      <c r="J4489" s="5">
        <v>19</v>
      </c>
      <c r="K4489" s="5">
        <v>4</v>
      </c>
      <c r="L4489" s="5">
        <v>61</v>
      </c>
      <c r="M4489" s="5">
        <v>149</v>
      </c>
      <c r="N4489" s="5">
        <v>44</v>
      </c>
      <c r="O4489" s="6">
        <v>26</v>
      </c>
      <c r="P4489" s="6">
        <v>17.333333333333332</v>
      </c>
      <c r="Q4489" s="6">
        <v>20.666666666666668</v>
      </c>
      <c r="R4489" s="6">
        <v>47</v>
      </c>
      <c r="S4489" s="6">
        <v>6.333333333333333</v>
      </c>
      <c r="T4489" s="6">
        <v>1.3333333333333333</v>
      </c>
      <c r="U4489" s="6">
        <v>20.333333333333332</v>
      </c>
      <c r="V4489" s="6">
        <v>49.666666666666664</v>
      </c>
      <c r="W4489" s="6">
        <v>14.666666666666666</v>
      </c>
      <c r="X4489" s="5">
        <v>79</v>
      </c>
      <c r="Y4489" s="5">
        <v>73</v>
      </c>
      <c r="Z4489" s="5">
        <v>10</v>
      </c>
      <c r="AA4489" s="5">
        <v>13</v>
      </c>
      <c r="AB4489" s="5">
        <v>13</v>
      </c>
      <c r="AC4489" s="5">
        <v>1</v>
      </c>
      <c r="AD4489" s="5">
        <v>66</v>
      </c>
      <c r="AE4489" s="5">
        <v>60</v>
      </c>
      <c r="AF4489" s="5">
        <v>9</v>
      </c>
      <c r="AG4489" s="6">
        <v>15</v>
      </c>
      <c r="AH4489" s="6">
        <v>90.909090909090907</v>
      </c>
      <c r="AI4489" s="3">
        <v>7.6923076923076925</v>
      </c>
      <c r="AJ4489" s="3">
        <v>100</v>
      </c>
    </row>
    <row r="4490" spans="1:36" hidden="1" x14ac:dyDescent="0.2">
      <c r="A4490" s="1" t="str">
        <f t="shared" si="70"/>
        <v>PrestonMixed White and Asian</v>
      </c>
      <c r="B4490" s="3" t="s">
        <v>355</v>
      </c>
      <c r="C4490" s="3" t="s">
        <v>356</v>
      </c>
      <c r="D4490" s="3" t="s">
        <v>708</v>
      </c>
      <c r="E4490" s="5">
        <v>931</v>
      </c>
      <c r="F4490" s="5">
        <v>262</v>
      </c>
      <c r="G4490" s="5">
        <v>201</v>
      </c>
      <c r="H4490" s="5">
        <v>172</v>
      </c>
      <c r="I4490" s="5">
        <v>474</v>
      </c>
      <c r="J4490" s="5">
        <v>128</v>
      </c>
      <c r="K4490" s="5">
        <v>4</v>
      </c>
      <c r="L4490" s="5">
        <v>258</v>
      </c>
      <c r="M4490" s="5">
        <v>425</v>
      </c>
      <c r="N4490" s="5">
        <v>153</v>
      </c>
      <c r="O4490" s="6">
        <v>28.141783029001076</v>
      </c>
      <c r="P4490" s="6">
        <v>21.589688506981741</v>
      </c>
      <c r="Q4490" s="6">
        <v>18.474758324382385</v>
      </c>
      <c r="R4490" s="6">
        <v>50.912996777658435</v>
      </c>
      <c r="S4490" s="6">
        <v>13.748657357679914</v>
      </c>
      <c r="T4490" s="6">
        <v>0.42964554242749731</v>
      </c>
      <c r="U4490" s="6">
        <v>27.712137486573578</v>
      </c>
      <c r="V4490" s="6">
        <v>45.649838882921593</v>
      </c>
      <c r="W4490" s="6">
        <v>16.433941997851772</v>
      </c>
      <c r="X4490" s="5">
        <v>197</v>
      </c>
      <c r="Y4490" s="5">
        <v>146</v>
      </c>
      <c r="Z4490" s="5">
        <v>13</v>
      </c>
      <c r="AA4490" s="5">
        <v>50</v>
      </c>
      <c r="AB4490" s="5">
        <v>37</v>
      </c>
      <c r="AC4490" s="5">
        <v>3</v>
      </c>
      <c r="AD4490" s="5">
        <v>147</v>
      </c>
      <c r="AE4490" s="5">
        <v>109</v>
      </c>
      <c r="AF4490" s="5">
        <v>10</v>
      </c>
      <c r="AG4490" s="6">
        <v>9.1743119266055047</v>
      </c>
      <c r="AH4490" s="6">
        <v>74.149659863945573</v>
      </c>
      <c r="AI4490" s="3">
        <v>8.1081081081081088</v>
      </c>
      <c r="AJ4490" s="3">
        <v>74</v>
      </c>
    </row>
    <row r="4491" spans="1:36" hidden="1" x14ac:dyDescent="0.2">
      <c r="A4491" s="1" t="str">
        <f t="shared" si="70"/>
        <v>PrestonMixed Other</v>
      </c>
      <c r="B4491" s="3" t="s">
        <v>355</v>
      </c>
      <c r="C4491" s="3" t="s">
        <v>356</v>
      </c>
      <c r="D4491" s="3" t="s">
        <v>709</v>
      </c>
      <c r="E4491" s="5">
        <v>468</v>
      </c>
      <c r="F4491" s="5">
        <v>160</v>
      </c>
      <c r="G4491" s="5">
        <v>131</v>
      </c>
      <c r="H4491" s="5">
        <v>122</v>
      </c>
      <c r="I4491" s="5">
        <v>259</v>
      </c>
      <c r="J4491" s="5">
        <v>72</v>
      </c>
      <c r="K4491" s="5">
        <v>1</v>
      </c>
      <c r="L4491" s="5">
        <v>148</v>
      </c>
      <c r="M4491" s="5">
        <v>223</v>
      </c>
      <c r="N4491" s="5">
        <v>118</v>
      </c>
      <c r="O4491" s="6">
        <v>34.188034188034187</v>
      </c>
      <c r="P4491" s="6">
        <v>27.991452991452991</v>
      </c>
      <c r="Q4491" s="6">
        <v>26.068376068376068</v>
      </c>
      <c r="R4491" s="6">
        <v>55.341880341880341</v>
      </c>
      <c r="S4491" s="6">
        <v>15.384615384615385</v>
      </c>
      <c r="T4491" s="6">
        <v>0.21367521367521367</v>
      </c>
      <c r="U4491" s="6">
        <v>31.623931623931625</v>
      </c>
      <c r="V4491" s="6">
        <v>47.649572649572647</v>
      </c>
      <c r="W4491" s="6">
        <v>25.213675213675213</v>
      </c>
      <c r="X4491" s="5">
        <v>137</v>
      </c>
      <c r="Y4491" s="5">
        <v>101</v>
      </c>
      <c r="Z4491" s="5">
        <v>11</v>
      </c>
      <c r="AA4491" s="5">
        <v>48</v>
      </c>
      <c r="AB4491" s="5">
        <v>27</v>
      </c>
      <c r="AC4491" s="5">
        <v>4</v>
      </c>
      <c r="AD4491" s="5">
        <v>89</v>
      </c>
      <c r="AE4491" s="5">
        <v>74</v>
      </c>
      <c r="AF4491" s="5">
        <v>7</v>
      </c>
      <c r="AG4491" s="6">
        <v>9.4594594594594597</v>
      </c>
      <c r="AH4491" s="6">
        <v>83.146067415730343</v>
      </c>
      <c r="AI4491" s="3">
        <v>14.814814814814815</v>
      </c>
      <c r="AJ4491" s="3">
        <v>56.25</v>
      </c>
    </row>
    <row r="4492" spans="1:36" hidden="1" x14ac:dyDescent="0.2">
      <c r="A4492" s="1" t="str">
        <f t="shared" si="70"/>
        <v>PrestonIndian</v>
      </c>
      <c r="B4492" s="3" t="s">
        <v>355</v>
      </c>
      <c r="C4492" s="3" t="s">
        <v>356</v>
      </c>
      <c r="D4492" s="3" t="s">
        <v>710</v>
      </c>
      <c r="E4492" s="5">
        <v>14421</v>
      </c>
      <c r="F4492" s="5">
        <v>3863</v>
      </c>
      <c r="G4492" s="5">
        <v>2878</v>
      </c>
      <c r="H4492" s="5">
        <v>2384</v>
      </c>
      <c r="I4492" s="5">
        <v>6661</v>
      </c>
      <c r="J4492" s="5">
        <v>1067</v>
      </c>
      <c r="K4492" s="5">
        <v>5</v>
      </c>
      <c r="L4492" s="5">
        <v>3340</v>
      </c>
      <c r="M4492" s="5">
        <v>8378</v>
      </c>
      <c r="N4492" s="5">
        <v>1954</v>
      </c>
      <c r="O4492" s="6">
        <v>26.787324041328617</v>
      </c>
      <c r="P4492" s="6">
        <v>19.957007142361835</v>
      </c>
      <c r="Q4492" s="6">
        <v>16.531447195062757</v>
      </c>
      <c r="R4492" s="6">
        <v>46.18958463352056</v>
      </c>
      <c r="S4492" s="6">
        <v>7.3989321128909227</v>
      </c>
      <c r="T4492" s="6">
        <v>3.4671659385618198E-2</v>
      </c>
      <c r="U4492" s="6">
        <v>23.160668469592956</v>
      </c>
      <c r="V4492" s="6">
        <v>58.09583246654185</v>
      </c>
      <c r="W4492" s="6">
        <v>13.54968448789959</v>
      </c>
      <c r="X4492" s="5">
        <v>5606</v>
      </c>
      <c r="Y4492" s="5">
        <v>4384</v>
      </c>
      <c r="Z4492" s="5">
        <v>212</v>
      </c>
      <c r="AA4492" s="5">
        <v>1181</v>
      </c>
      <c r="AB4492" s="5">
        <v>867</v>
      </c>
      <c r="AC4492" s="5">
        <v>43</v>
      </c>
      <c r="AD4492" s="5">
        <v>4425</v>
      </c>
      <c r="AE4492" s="5">
        <v>3517</v>
      </c>
      <c r="AF4492" s="5">
        <v>169</v>
      </c>
      <c r="AG4492" s="6">
        <v>4.8052317315894228</v>
      </c>
      <c r="AH4492" s="6">
        <v>79.480225988700568</v>
      </c>
      <c r="AI4492" s="3">
        <v>4.9596309111880048</v>
      </c>
      <c r="AJ4492" s="3">
        <v>73.412362404741742</v>
      </c>
    </row>
    <row r="4493" spans="1:36" hidden="1" x14ac:dyDescent="0.2">
      <c r="A4493" s="1" t="str">
        <f t="shared" si="70"/>
        <v>PrestonPakistani</v>
      </c>
      <c r="B4493" s="3" t="s">
        <v>355</v>
      </c>
      <c r="C4493" s="3" t="s">
        <v>356</v>
      </c>
      <c r="D4493" s="3" t="s">
        <v>711</v>
      </c>
      <c r="E4493" s="5">
        <v>4425</v>
      </c>
      <c r="F4493" s="5">
        <v>2186</v>
      </c>
      <c r="G4493" s="5">
        <v>1554</v>
      </c>
      <c r="H4493" s="5">
        <v>867</v>
      </c>
      <c r="I4493" s="5">
        <v>2859</v>
      </c>
      <c r="J4493" s="5">
        <v>1086</v>
      </c>
      <c r="K4493" s="5">
        <v>0</v>
      </c>
      <c r="L4493" s="5">
        <v>2216</v>
      </c>
      <c r="M4493" s="5">
        <v>2736</v>
      </c>
      <c r="N4493" s="5">
        <v>1098</v>
      </c>
      <c r="O4493" s="6">
        <v>49.401129943502823</v>
      </c>
      <c r="P4493" s="6">
        <v>35.118644067796609</v>
      </c>
      <c r="Q4493" s="6">
        <v>19.593220338983052</v>
      </c>
      <c r="R4493" s="6">
        <v>64.610169491525426</v>
      </c>
      <c r="S4493" s="6">
        <v>24.542372881355931</v>
      </c>
      <c r="T4493" s="6">
        <v>0</v>
      </c>
      <c r="U4493" s="6">
        <v>50.079096045197737</v>
      </c>
      <c r="V4493" s="6">
        <v>61.83050847457627</v>
      </c>
      <c r="W4493" s="6">
        <v>24.8135593220339</v>
      </c>
      <c r="X4493" s="5">
        <v>1681</v>
      </c>
      <c r="Y4493" s="5">
        <v>1112</v>
      </c>
      <c r="Z4493" s="5">
        <v>106</v>
      </c>
      <c r="AA4493" s="5">
        <v>655</v>
      </c>
      <c r="AB4493" s="5">
        <v>423</v>
      </c>
      <c r="AC4493" s="5">
        <v>47</v>
      </c>
      <c r="AD4493" s="5">
        <v>1026</v>
      </c>
      <c r="AE4493" s="5">
        <v>689</v>
      </c>
      <c r="AF4493" s="5">
        <v>59</v>
      </c>
      <c r="AG4493" s="6">
        <v>8.5631349782293178</v>
      </c>
      <c r="AH4493" s="6">
        <v>67.153996101364527</v>
      </c>
      <c r="AI4493" s="3">
        <v>11.111111111111111</v>
      </c>
      <c r="AJ4493" s="3">
        <v>64.580152671755727</v>
      </c>
    </row>
    <row r="4494" spans="1:36" hidden="1" x14ac:dyDescent="0.2">
      <c r="A4494" s="1" t="str">
        <f t="shared" si="70"/>
        <v>PrestonBangladeshi</v>
      </c>
      <c r="B4494" s="3" t="s">
        <v>355</v>
      </c>
      <c r="C4494" s="3" t="s">
        <v>356</v>
      </c>
      <c r="D4494" s="3" t="s">
        <v>712</v>
      </c>
      <c r="E4494" s="5">
        <v>375</v>
      </c>
      <c r="F4494" s="5">
        <v>120</v>
      </c>
      <c r="G4494" s="5">
        <v>78</v>
      </c>
      <c r="H4494" s="5">
        <v>61</v>
      </c>
      <c r="I4494" s="5">
        <v>178</v>
      </c>
      <c r="J4494" s="5">
        <v>30</v>
      </c>
      <c r="K4494" s="5">
        <v>0</v>
      </c>
      <c r="L4494" s="5">
        <v>127</v>
      </c>
      <c r="M4494" s="5">
        <v>218</v>
      </c>
      <c r="N4494" s="5">
        <v>70</v>
      </c>
      <c r="O4494" s="6">
        <v>32</v>
      </c>
      <c r="P4494" s="6">
        <v>20.8</v>
      </c>
      <c r="Q4494" s="6">
        <v>16.266666666666666</v>
      </c>
      <c r="R4494" s="6">
        <v>47.466666666666669</v>
      </c>
      <c r="S4494" s="6">
        <v>8</v>
      </c>
      <c r="T4494" s="6">
        <v>0</v>
      </c>
      <c r="U4494" s="6">
        <v>33.866666666666667</v>
      </c>
      <c r="V4494" s="6">
        <v>58.133333333333333</v>
      </c>
      <c r="W4494" s="6">
        <v>18.666666666666668</v>
      </c>
      <c r="X4494" s="5">
        <v>125</v>
      </c>
      <c r="Y4494" s="5">
        <v>81</v>
      </c>
      <c r="Z4494" s="5">
        <v>7</v>
      </c>
      <c r="AA4494" s="5">
        <v>15</v>
      </c>
      <c r="AB4494" s="5">
        <v>9</v>
      </c>
      <c r="AC4494" s="5">
        <v>1</v>
      </c>
      <c r="AD4494" s="5">
        <v>110</v>
      </c>
      <c r="AE4494" s="5">
        <v>72</v>
      </c>
      <c r="AF4494" s="5">
        <v>6</v>
      </c>
      <c r="AG4494" s="6">
        <v>8.3333333333333339</v>
      </c>
      <c r="AH4494" s="6">
        <v>65.454545454545453</v>
      </c>
      <c r="AI4494" s="3">
        <v>11.111111111111111</v>
      </c>
      <c r="AJ4494" s="3">
        <v>60</v>
      </c>
    </row>
    <row r="4495" spans="1:36" hidden="1" x14ac:dyDescent="0.2">
      <c r="A4495" s="1" t="str">
        <f t="shared" si="70"/>
        <v>PrestonChinese</v>
      </c>
      <c r="B4495" s="3" t="s">
        <v>355</v>
      </c>
      <c r="C4495" s="3" t="s">
        <v>356</v>
      </c>
      <c r="D4495" s="3" t="s">
        <v>713</v>
      </c>
      <c r="E4495" s="5">
        <v>1235</v>
      </c>
      <c r="F4495" s="5">
        <v>211</v>
      </c>
      <c r="G4495" s="5">
        <v>165</v>
      </c>
      <c r="H4495" s="5">
        <v>175</v>
      </c>
      <c r="I4495" s="5">
        <v>684</v>
      </c>
      <c r="J4495" s="5">
        <v>14</v>
      </c>
      <c r="K4495" s="5">
        <v>3</v>
      </c>
      <c r="L4495" s="5">
        <v>195</v>
      </c>
      <c r="M4495" s="5">
        <v>951</v>
      </c>
      <c r="N4495" s="5">
        <v>154</v>
      </c>
      <c r="O4495" s="6">
        <v>17.085020242914979</v>
      </c>
      <c r="P4495" s="6">
        <v>13.360323886639677</v>
      </c>
      <c r="Q4495" s="6">
        <v>14.17004048582996</v>
      </c>
      <c r="R4495" s="6">
        <v>55.384615384615387</v>
      </c>
      <c r="S4495" s="6">
        <v>1.1336032388663968</v>
      </c>
      <c r="T4495" s="6">
        <v>0.24291497975708501</v>
      </c>
      <c r="U4495" s="6">
        <v>15.789473684210526</v>
      </c>
      <c r="V4495" s="6">
        <v>77.004048582995949</v>
      </c>
      <c r="W4495" s="6">
        <v>12.469635627530364</v>
      </c>
      <c r="X4495" s="5">
        <v>281</v>
      </c>
      <c r="Y4495" s="5">
        <v>241</v>
      </c>
      <c r="Z4495" s="5">
        <v>14</v>
      </c>
      <c r="AA4495" s="5">
        <v>28</v>
      </c>
      <c r="AB4495" s="5">
        <v>26</v>
      </c>
      <c r="AC4495" s="5">
        <v>0</v>
      </c>
      <c r="AD4495" s="5">
        <v>253</v>
      </c>
      <c r="AE4495" s="5">
        <v>215</v>
      </c>
      <c r="AF4495" s="5">
        <v>14</v>
      </c>
      <c r="AG4495" s="6">
        <v>6.5116279069767442</v>
      </c>
      <c r="AH4495" s="6">
        <v>84.980237154150203</v>
      </c>
      <c r="AI4495" s="3">
        <v>0</v>
      </c>
      <c r="AJ4495" s="3">
        <v>92.857142857142861</v>
      </c>
    </row>
    <row r="4496" spans="1:36" hidden="1" x14ac:dyDescent="0.2">
      <c r="A4496" s="1" t="str">
        <f t="shared" si="70"/>
        <v>PrestonAsian Other</v>
      </c>
      <c r="B4496" s="3" t="s">
        <v>355</v>
      </c>
      <c r="C4496" s="3" t="s">
        <v>356</v>
      </c>
      <c r="D4496" s="3" t="s">
        <v>714</v>
      </c>
      <c r="E4496" s="5">
        <v>1276</v>
      </c>
      <c r="F4496" s="5">
        <v>413</v>
      </c>
      <c r="G4496" s="5">
        <v>308</v>
      </c>
      <c r="H4496" s="5">
        <v>260</v>
      </c>
      <c r="I4496" s="5">
        <v>713</v>
      </c>
      <c r="J4496" s="5">
        <v>149</v>
      </c>
      <c r="K4496" s="5">
        <v>1</v>
      </c>
      <c r="L4496" s="5">
        <v>389</v>
      </c>
      <c r="M4496" s="5">
        <v>698</v>
      </c>
      <c r="N4496" s="5">
        <v>241</v>
      </c>
      <c r="O4496" s="6">
        <v>32.36677115987461</v>
      </c>
      <c r="P4496" s="6">
        <v>24.137931034482758</v>
      </c>
      <c r="Q4496" s="6">
        <v>20.376175548589341</v>
      </c>
      <c r="R4496" s="6">
        <v>55.877742946708466</v>
      </c>
      <c r="S4496" s="6">
        <v>11.677115987460816</v>
      </c>
      <c r="T4496" s="6">
        <v>7.8369905956112859E-2</v>
      </c>
      <c r="U4496" s="6">
        <v>30.485893416927901</v>
      </c>
      <c r="V4496" s="6">
        <v>54.702194357366771</v>
      </c>
      <c r="W4496" s="6">
        <v>18.887147335423197</v>
      </c>
      <c r="X4496" s="5">
        <v>528</v>
      </c>
      <c r="Y4496" s="5">
        <v>410</v>
      </c>
      <c r="Z4496" s="5">
        <v>37</v>
      </c>
      <c r="AA4496" s="5">
        <v>102</v>
      </c>
      <c r="AB4496" s="5">
        <v>72</v>
      </c>
      <c r="AC4496" s="5">
        <v>7</v>
      </c>
      <c r="AD4496" s="5">
        <v>426</v>
      </c>
      <c r="AE4496" s="5">
        <v>338</v>
      </c>
      <c r="AF4496" s="5">
        <v>30</v>
      </c>
      <c r="AG4496" s="6">
        <v>8.8757396449704142</v>
      </c>
      <c r="AH4496" s="6">
        <v>79.342723004694832</v>
      </c>
      <c r="AI4496" s="3">
        <v>9.7222222222222214</v>
      </c>
      <c r="AJ4496" s="3">
        <v>70.588235294117652</v>
      </c>
    </row>
    <row r="4497" spans="1:36" hidden="1" x14ac:dyDescent="0.2">
      <c r="A4497" s="1" t="str">
        <f t="shared" si="70"/>
        <v>PrestonBlack African</v>
      </c>
      <c r="B4497" s="3" t="s">
        <v>355</v>
      </c>
      <c r="C4497" s="3" t="s">
        <v>356</v>
      </c>
      <c r="D4497" s="3" t="s">
        <v>715</v>
      </c>
      <c r="E4497" s="5">
        <v>661</v>
      </c>
      <c r="F4497" s="5">
        <v>188</v>
      </c>
      <c r="G4497" s="5">
        <v>147</v>
      </c>
      <c r="H4497" s="5">
        <v>140</v>
      </c>
      <c r="I4497" s="5">
        <v>362</v>
      </c>
      <c r="J4497" s="5">
        <v>79</v>
      </c>
      <c r="K4497" s="5">
        <v>1</v>
      </c>
      <c r="L4497" s="5">
        <v>154</v>
      </c>
      <c r="M4497" s="5">
        <v>356</v>
      </c>
      <c r="N4497" s="5">
        <v>110</v>
      </c>
      <c r="O4497" s="6">
        <v>28.441754916792739</v>
      </c>
      <c r="P4497" s="6">
        <v>22.239031770045386</v>
      </c>
      <c r="Q4497" s="6">
        <v>21.180030257186083</v>
      </c>
      <c r="R4497" s="6">
        <v>54.765506807866871</v>
      </c>
      <c r="S4497" s="6">
        <v>11.951588502269288</v>
      </c>
      <c r="T4497" s="6">
        <v>0.15128593040847202</v>
      </c>
      <c r="U4497" s="6">
        <v>23.29803328290469</v>
      </c>
      <c r="V4497" s="6">
        <v>53.857791225416037</v>
      </c>
      <c r="W4497" s="6">
        <v>16.64145234493192</v>
      </c>
      <c r="X4497" s="5">
        <v>242</v>
      </c>
      <c r="Y4497" s="5">
        <v>210</v>
      </c>
      <c r="Z4497" s="5">
        <v>15</v>
      </c>
      <c r="AA4497" s="5">
        <v>54</v>
      </c>
      <c r="AB4497" s="5">
        <v>45</v>
      </c>
      <c r="AC4497" s="5">
        <v>3</v>
      </c>
      <c r="AD4497" s="5">
        <v>188</v>
      </c>
      <c r="AE4497" s="5">
        <v>165</v>
      </c>
      <c r="AF4497" s="5">
        <v>12</v>
      </c>
      <c r="AG4497" s="6">
        <v>7.2727272727272725</v>
      </c>
      <c r="AH4497" s="6">
        <v>87.765957446808514</v>
      </c>
      <c r="AI4497" s="3">
        <v>6.666666666666667</v>
      </c>
      <c r="AJ4497" s="3">
        <v>83.333333333333329</v>
      </c>
    </row>
    <row r="4498" spans="1:36" hidden="1" x14ac:dyDescent="0.2">
      <c r="A4498" s="1" t="str">
        <f t="shared" si="70"/>
        <v>PrestonBlack Caribbean</v>
      </c>
      <c r="B4498" s="3" t="s">
        <v>355</v>
      </c>
      <c r="C4498" s="3" t="s">
        <v>356</v>
      </c>
      <c r="D4498" s="3" t="s">
        <v>716</v>
      </c>
      <c r="E4498" s="5">
        <v>865</v>
      </c>
      <c r="F4498" s="5">
        <v>342</v>
      </c>
      <c r="G4498" s="5">
        <v>275</v>
      </c>
      <c r="H4498" s="5">
        <v>255</v>
      </c>
      <c r="I4498" s="5">
        <v>512</v>
      </c>
      <c r="J4498" s="5">
        <v>152</v>
      </c>
      <c r="K4498" s="5">
        <v>1</v>
      </c>
      <c r="L4498" s="5">
        <v>327</v>
      </c>
      <c r="M4498" s="5">
        <v>448</v>
      </c>
      <c r="N4498" s="5">
        <v>239</v>
      </c>
      <c r="O4498" s="6">
        <v>39.537572254335259</v>
      </c>
      <c r="P4498" s="6">
        <v>31.791907514450866</v>
      </c>
      <c r="Q4498" s="6">
        <v>29.479768786127167</v>
      </c>
      <c r="R4498" s="6">
        <v>59.190751445086704</v>
      </c>
      <c r="S4498" s="6">
        <v>17.572254335260116</v>
      </c>
      <c r="T4498" s="6">
        <v>0.11560693641618497</v>
      </c>
      <c r="U4498" s="6">
        <v>37.803468208092482</v>
      </c>
      <c r="V4498" s="6">
        <v>51.79190751445087</v>
      </c>
      <c r="W4498" s="6">
        <v>27.630057803468208</v>
      </c>
      <c r="X4498" s="5">
        <v>286</v>
      </c>
      <c r="Y4498" s="5">
        <v>252</v>
      </c>
      <c r="Z4498" s="5">
        <v>28</v>
      </c>
      <c r="AA4498" s="5">
        <v>67</v>
      </c>
      <c r="AB4498" s="5">
        <v>55</v>
      </c>
      <c r="AC4498" s="5">
        <v>5</v>
      </c>
      <c r="AD4498" s="5">
        <v>219</v>
      </c>
      <c r="AE4498" s="5">
        <v>197</v>
      </c>
      <c r="AF4498" s="5">
        <v>23</v>
      </c>
      <c r="AG4498" s="6">
        <v>11.6751269035533</v>
      </c>
      <c r="AH4498" s="6">
        <v>89.954337899543376</v>
      </c>
      <c r="AI4498" s="3">
        <v>9.0909090909090917</v>
      </c>
      <c r="AJ4498" s="3">
        <v>82.089552238805965</v>
      </c>
    </row>
    <row r="4499" spans="1:36" hidden="1" x14ac:dyDescent="0.2">
      <c r="A4499" s="1" t="str">
        <f t="shared" si="70"/>
        <v>PrestonBlack Other</v>
      </c>
      <c r="B4499" s="3" t="s">
        <v>355</v>
      </c>
      <c r="C4499" s="3" t="s">
        <v>356</v>
      </c>
      <c r="D4499" s="3" t="s">
        <v>717</v>
      </c>
      <c r="E4499" s="5">
        <v>150</v>
      </c>
      <c r="F4499" s="5">
        <v>58</v>
      </c>
      <c r="G4499" s="5">
        <v>42</v>
      </c>
      <c r="H4499" s="5">
        <v>44</v>
      </c>
      <c r="I4499" s="5">
        <v>82</v>
      </c>
      <c r="J4499" s="5">
        <v>23</v>
      </c>
      <c r="K4499" s="5">
        <v>1</v>
      </c>
      <c r="L4499" s="5">
        <v>49</v>
      </c>
      <c r="M4499" s="5">
        <v>69</v>
      </c>
      <c r="N4499" s="5">
        <v>36</v>
      </c>
      <c r="O4499" s="6">
        <v>38.666666666666664</v>
      </c>
      <c r="P4499" s="6">
        <v>28</v>
      </c>
      <c r="Q4499" s="6">
        <v>29.333333333333332</v>
      </c>
      <c r="R4499" s="6">
        <v>54.666666666666664</v>
      </c>
      <c r="S4499" s="6">
        <v>15.333333333333334</v>
      </c>
      <c r="T4499" s="6">
        <v>0.66666666666666663</v>
      </c>
      <c r="U4499" s="6">
        <v>32.666666666666664</v>
      </c>
      <c r="V4499" s="6">
        <v>46</v>
      </c>
      <c r="W4499" s="6">
        <v>24</v>
      </c>
      <c r="X4499" s="5">
        <v>61</v>
      </c>
      <c r="Y4499" s="5">
        <v>51</v>
      </c>
      <c r="Z4499" s="5">
        <v>12</v>
      </c>
      <c r="AA4499" s="5">
        <v>12</v>
      </c>
      <c r="AB4499" s="5">
        <v>11</v>
      </c>
      <c r="AC4499" s="5">
        <v>1</v>
      </c>
      <c r="AD4499" s="5">
        <v>49</v>
      </c>
      <c r="AE4499" s="5">
        <v>40</v>
      </c>
      <c r="AF4499" s="5">
        <v>11</v>
      </c>
      <c r="AG4499" s="6">
        <v>27.5</v>
      </c>
      <c r="AH4499" s="6">
        <v>81.632653061224488</v>
      </c>
      <c r="AI4499" s="3">
        <v>9.0909090909090917</v>
      </c>
      <c r="AJ4499" s="3">
        <v>91.666666666666671</v>
      </c>
    </row>
    <row r="4500" spans="1:36" hidden="1" x14ac:dyDescent="0.2">
      <c r="A4500" s="1" t="str">
        <f t="shared" si="70"/>
        <v>PrestonArab</v>
      </c>
      <c r="B4500" s="3" t="s">
        <v>355</v>
      </c>
      <c r="C4500" s="3" t="s">
        <v>356</v>
      </c>
      <c r="D4500" s="3" t="s">
        <v>699</v>
      </c>
      <c r="E4500" s="5">
        <v>626</v>
      </c>
      <c r="F4500" s="5">
        <v>213</v>
      </c>
      <c r="G4500" s="5">
        <v>176</v>
      </c>
      <c r="H4500" s="5">
        <v>177</v>
      </c>
      <c r="I4500" s="5">
        <v>367</v>
      </c>
      <c r="J4500" s="5">
        <v>24</v>
      </c>
      <c r="K4500" s="5">
        <v>0</v>
      </c>
      <c r="L4500" s="5">
        <v>204</v>
      </c>
      <c r="M4500" s="5">
        <v>456</v>
      </c>
      <c r="N4500" s="5">
        <v>172</v>
      </c>
      <c r="O4500" s="6">
        <v>34.025559105431313</v>
      </c>
      <c r="P4500" s="6">
        <v>28.115015974440894</v>
      </c>
      <c r="Q4500" s="6">
        <v>28.274760383386582</v>
      </c>
      <c r="R4500" s="6">
        <v>58.626198083067095</v>
      </c>
      <c r="S4500" s="6">
        <v>3.8338658146964857</v>
      </c>
      <c r="T4500" s="6">
        <v>0</v>
      </c>
      <c r="U4500" s="6">
        <v>32.587859424920126</v>
      </c>
      <c r="V4500" s="6">
        <v>72.843450479233226</v>
      </c>
      <c r="W4500" s="6">
        <v>27.476038338658146</v>
      </c>
      <c r="X4500" s="5">
        <v>131</v>
      </c>
      <c r="Y4500" s="5">
        <v>91</v>
      </c>
      <c r="Z4500" s="5">
        <v>12</v>
      </c>
      <c r="AA4500" s="5">
        <v>28</v>
      </c>
      <c r="AB4500" s="5">
        <v>20</v>
      </c>
      <c r="AC4500" s="5">
        <v>2</v>
      </c>
      <c r="AD4500" s="5">
        <v>103</v>
      </c>
      <c r="AE4500" s="5">
        <v>71</v>
      </c>
      <c r="AF4500" s="5">
        <v>10</v>
      </c>
      <c r="AG4500" s="6">
        <v>14.084507042253522</v>
      </c>
      <c r="AH4500" s="6">
        <v>68.932038834951456</v>
      </c>
      <c r="AI4500" s="3">
        <v>10</v>
      </c>
      <c r="AJ4500" s="3">
        <v>71.428571428571431</v>
      </c>
    </row>
    <row r="4501" spans="1:36" hidden="1" x14ac:dyDescent="0.2">
      <c r="A4501" s="1" t="str">
        <f t="shared" si="70"/>
        <v>PrestonOther</v>
      </c>
      <c r="B4501" s="3" t="s">
        <v>355</v>
      </c>
      <c r="C4501" s="3" t="s">
        <v>356</v>
      </c>
      <c r="D4501" s="3" t="s">
        <v>718</v>
      </c>
      <c r="E4501" s="5">
        <v>427</v>
      </c>
      <c r="F4501" s="5">
        <v>194</v>
      </c>
      <c r="G4501" s="5">
        <v>150</v>
      </c>
      <c r="H4501" s="5">
        <v>135</v>
      </c>
      <c r="I4501" s="5">
        <v>278</v>
      </c>
      <c r="J4501" s="5">
        <v>69</v>
      </c>
      <c r="K4501" s="5">
        <v>0</v>
      </c>
      <c r="L4501" s="5">
        <v>174</v>
      </c>
      <c r="M4501" s="5">
        <v>248</v>
      </c>
      <c r="N4501" s="5">
        <v>134</v>
      </c>
      <c r="O4501" s="6">
        <v>45.433255269320846</v>
      </c>
      <c r="P4501" s="6">
        <v>35.128805620608901</v>
      </c>
      <c r="Q4501" s="6">
        <v>31.615925058548008</v>
      </c>
      <c r="R4501" s="6">
        <v>65.105386416861833</v>
      </c>
      <c r="S4501" s="6">
        <v>16.159250585480095</v>
      </c>
      <c r="T4501" s="6">
        <v>0</v>
      </c>
      <c r="U4501" s="6">
        <v>40.749414519906324</v>
      </c>
      <c r="V4501" s="6">
        <v>58.079625292740047</v>
      </c>
      <c r="W4501" s="6">
        <v>31.381733021077284</v>
      </c>
      <c r="X4501" s="5">
        <v>206</v>
      </c>
      <c r="Y4501" s="5">
        <v>151</v>
      </c>
      <c r="Z4501" s="5">
        <v>10</v>
      </c>
      <c r="AA4501" s="5">
        <v>61</v>
      </c>
      <c r="AB4501" s="5">
        <v>43</v>
      </c>
      <c r="AC4501" s="5">
        <v>4</v>
      </c>
      <c r="AD4501" s="5">
        <v>145</v>
      </c>
      <c r="AE4501" s="5">
        <v>108</v>
      </c>
      <c r="AF4501" s="5">
        <v>6</v>
      </c>
      <c r="AG4501" s="6">
        <v>5.5555555555555554</v>
      </c>
      <c r="AH4501" s="6">
        <v>74.482758620689651</v>
      </c>
      <c r="AI4501" s="3">
        <v>9.3023255813953494</v>
      </c>
      <c r="AJ4501" s="3">
        <v>70.491803278688522</v>
      </c>
    </row>
    <row r="4502" spans="1:36" x14ac:dyDescent="0.2">
      <c r="A4502" s="1" t="str">
        <f t="shared" si="70"/>
        <v>PurbeckAll people</v>
      </c>
      <c r="B4502" s="3" t="s">
        <v>225</v>
      </c>
      <c r="C4502" s="3" t="s">
        <v>226</v>
      </c>
      <c r="D4502" s="3" t="s">
        <v>700</v>
      </c>
      <c r="E4502" s="5">
        <v>44973</v>
      </c>
      <c r="F4502" s="5">
        <v>0</v>
      </c>
      <c r="G4502" s="5">
        <v>0</v>
      </c>
      <c r="H4502" s="5">
        <v>0</v>
      </c>
      <c r="I4502" s="5">
        <v>0</v>
      </c>
      <c r="J4502" s="5">
        <v>0</v>
      </c>
      <c r="K4502" s="5">
        <v>10145</v>
      </c>
      <c r="L4502" s="5">
        <v>0</v>
      </c>
      <c r="M4502" s="5">
        <v>0</v>
      </c>
      <c r="N4502" s="5">
        <v>0</v>
      </c>
      <c r="O4502" s="6">
        <v>0</v>
      </c>
      <c r="P4502" s="6">
        <v>0</v>
      </c>
      <c r="Q4502" s="6">
        <v>0</v>
      </c>
      <c r="R4502" s="6">
        <v>0</v>
      </c>
      <c r="S4502" s="6">
        <v>0</v>
      </c>
      <c r="T4502" s="6">
        <v>22.557979231983634</v>
      </c>
      <c r="U4502" s="6">
        <v>0</v>
      </c>
      <c r="V4502" s="6">
        <v>0</v>
      </c>
      <c r="W4502" s="6">
        <v>0</v>
      </c>
      <c r="X4502" s="5">
        <v>12513</v>
      </c>
      <c r="Y4502" s="5">
        <v>11163</v>
      </c>
      <c r="Z4502" s="5">
        <v>419</v>
      </c>
      <c r="AA4502" s="5">
        <v>0</v>
      </c>
      <c r="AB4502" s="5">
        <v>0</v>
      </c>
      <c r="AC4502" s="5">
        <v>0</v>
      </c>
      <c r="AD4502" s="5">
        <v>12513</v>
      </c>
      <c r="AE4502" s="5">
        <v>11163</v>
      </c>
      <c r="AF4502" s="5">
        <v>419</v>
      </c>
      <c r="AG4502" s="6">
        <v>3.7534712890799966</v>
      </c>
      <c r="AH4502" s="6">
        <v>89.211220330855909</v>
      </c>
      <c r="AI4502" s="3"/>
      <c r="AJ4502" s="3"/>
    </row>
    <row r="4503" spans="1:36" hidden="1" x14ac:dyDescent="0.2">
      <c r="A4503" s="1" t="str">
        <f t="shared" si="70"/>
        <v>PurbeckWhite British</v>
      </c>
      <c r="B4503" s="3" t="s">
        <v>225</v>
      </c>
      <c r="C4503" s="3" t="s">
        <v>226</v>
      </c>
      <c r="D4503" s="3" t="s">
        <v>701</v>
      </c>
      <c r="E4503" s="5">
        <v>43253</v>
      </c>
      <c r="F4503" s="5">
        <v>0</v>
      </c>
      <c r="G4503" s="5">
        <v>0</v>
      </c>
      <c r="H4503" s="5">
        <v>0</v>
      </c>
      <c r="I4503" s="5">
        <v>0</v>
      </c>
      <c r="J4503" s="5">
        <v>0</v>
      </c>
      <c r="K4503" s="5">
        <v>9758</v>
      </c>
      <c r="L4503" s="5">
        <v>0</v>
      </c>
      <c r="M4503" s="5">
        <v>0</v>
      </c>
      <c r="N4503" s="5">
        <v>0</v>
      </c>
      <c r="O4503" s="6">
        <v>0</v>
      </c>
      <c r="P4503" s="6">
        <v>0</v>
      </c>
      <c r="Q4503" s="6">
        <v>0</v>
      </c>
      <c r="R4503" s="6">
        <v>0</v>
      </c>
      <c r="S4503" s="6">
        <v>0</v>
      </c>
      <c r="T4503" s="6">
        <v>22.560284835733938</v>
      </c>
      <c r="U4503" s="6">
        <v>0</v>
      </c>
      <c r="V4503" s="6">
        <v>0</v>
      </c>
      <c r="W4503" s="6">
        <v>0</v>
      </c>
      <c r="X4503" s="5">
        <v>11835</v>
      </c>
      <c r="Y4503" s="5">
        <v>10593</v>
      </c>
      <c r="Z4503" s="5">
        <v>394</v>
      </c>
      <c r="AA4503" s="5">
        <v>0</v>
      </c>
      <c r="AB4503" s="5">
        <v>0</v>
      </c>
      <c r="AC4503" s="5">
        <v>0</v>
      </c>
      <c r="AD4503" s="5">
        <v>11835</v>
      </c>
      <c r="AE4503" s="5">
        <v>10593</v>
      </c>
      <c r="AF4503" s="5">
        <v>394</v>
      </c>
      <c r="AG4503" s="6">
        <v>3.7194373642971774</v>
      </c>
      <c r="AH4503" s="6">
        <v>89.50570342205323</v>
      </c>
      <c r="AI4503" s="3"/>
      <c r="AJ4503" s="3"/>
    </row>
    <row r="4504" spans="1:36" hidden="1" x14ac:dyDescent="0.2">
      <c r="A4504" s="1" t="str">
        <f t="shared" si="70"/>
        <v>PurbeckMinorities - all other than White British</v>
      </c>
      <c r="B4504" s="3" t="s">
        <v>225</v>
      </c>
      <c r="C4504" s="3" t="s">
        <v>226</v>
      </c>
      <c r="D4504" s="3" t="s">
        <v>702</v>
      </c>
      <c r="E4504" s="5">
        <v>1720</v>
      </c>
      <c r="F4504" s="5">
        <v>0</v>
      </c>
      <c r="G4504" s="5">
        <v>0</v>
      </c>
      <c r="H4504" s="5">
        <v>0</v>
      </c>
      <c r="I4504" s="5">
        <v>0</v>
      </c>
      <c r="J4504" s="5">
        <v>0</v>
      </c>
      <c r="K4504" s="5">
        <v>387</v>
      </c>
      <c r="L4504" s="5">
        <v>0</v>
      </c>
      <c r="M4504" s="5">
        <v>0</v>
      </c>
      <c r="N4504" s="5">
        <v>0</v>
      </c>
      <c r="O4504" s="6">
        <v>0</v>
      </c>
      <c r="P4504" s="6">
        <v>0</v>
      </c>
      <c r="Q4504" s="6">
        <v>0</v>
      </c>
      <c r="R4504" s="6">
        <v>0</v>
      </c>
      <c r="S4504" s="6">
        <v>0</v>
      </c>
      <c r="T4504" s="6">
        <v>22.5</v>
      </c>
      <c r="U4504" s="6">
        <v>0</v>
      </c>
      <c r="V4504" s="6">
        <v>0</v>
      </c>
      <c r="W4504" s="6">
        <v>0</v>
      </c>
      <c r="X4504" s="5">
        <v>678</v>
      </c>
      <c r="Y4504" s="5">
        <v>570</v>
      </c>
      <c r="Z4504" s="5">
        <v>25</v>
      </c>
      <c r="AA4504" s="5">
        <v>0</v>
      </c>
      <c r="AB4504" s="5">
        <v>0</v>
      </c>
      <c r="AC4504" s="5">
        <v>0</v>
      </c>
      <c r="AD4504" s="5">
        <v>678</v>
      </c>
      <c r="AE4504" s="5">
        <v>570</v>
      </c>
      <c r="AF4504" s="5">
        <v>25</v>
      </c>
      <c r="AG4504" s="6">
        <v>4.3859649122807021</v>
      </c>
      <c r="AH4504" s="6">
        <v>84.070796460176993</v>
      </c>
      <c r="AI4504" s="3"/>
      <c r="AJ4504" s="3"/>
    </row>
    <row r="4505" spans="1:36" hidden="1" x14ac:dyDescent="0.2">
      <c r="A4505" s="1" t="str">
        <f t="shared" si="70"/>
        <v>PurbeckWhite Irish</v>
      </c>
      <c r="B4505" s="3" t="s">
        <v>225</v>
      </c>
      <c r="C4505" s="3" t="s">
        <v>226</v>
      </c>
      <c r="D4505" s="3" t="s">
        <v>703</v>
      </c>
      <c r="E4505" s="5">
        <v>228</v>
      </c>
      <c r="F4505" s="5">
        <v>0</v>
      </c>
      <c r="G4505" s="5">
        <v>0</v>
      </c>
      <c r="H4505" s="5">
        <v>0</v>
      </c>
      <c r="I4505" s="5">
        <v>0</v>
      </c>
      <c r="J4505" s="5">
        <v>0</v>
      </c>
      <c r="K4505" s="5">
        <v>36</v>
      </c>
      <c r="L4505" s="5">
        <v>0</v>
      </c>
      <c r="M4505" s="5">
        <v>0</v>
      </c>
      <c r="N4505" s="5">
        <v>0</v>
      </c>
      <c r="O4505" s="6">
        <v>0</v>
      </c>
      <c r="P4505" s="6">
        <v>0</v>
      </c>
      <c r="Q4505" s="6">
        <v>0</v>
      </c>
      <c r="R4505" s="6">
        <v>0</v>
      </c>
      <c r="S4505" s="6">
        <v>0</v>
      </c>
      <c r="T4505" s="6">
        <v>15.789473684210526</v>
      </c>
      <c r="U4505" s="6">
        <v>0</v>
      </c>
      <c r="V4505" s="6">
        <v>0</v>
      </c>
      <c r="W4505" s="6">
        <v>0</v>
      </c>
      <c r="X4505" s="5">
        <v>61</v>
      </c>
      <c r="Y4505" s="5">
        <v>50</v>
      </c>
      <c r="Z4505" s="5">
        <v>6</v>
      </c>
      <c r="AA4505" s="5">
        <v>0</v>
      </c>
      <c r="AB4505" s="5">
        <v>0</v>
      </c>
      <c r="AC4505" s="5">
        <v>0</v>
      </c>
      <c r="AD4505" s="5">
        <v>61</v>
      </c>
      <c r="AE4505" s="5">
        <v>50</v>
      </c>
      <c r="AF4505" s="5">
        <v>6</v>
      </c>
      <c r="AG4505" s="6">
        <v>12</v>
      </c>
      <c r="AH4505" s="6">
        <v>81.967213114754102</v>
      </c>
      <c r="AI4505" s="3"/>
      <c r="AJ4505" s="3"/>
    </row>
    <row r="4506" spans="1:36" hidden="1" x14ac:dyDescent="0.2">
      <c r="A4506" s="1" t="str">
        <f t="shared" si="70"/>
        <v>PurbeckWhite Gyspy or Irish Traveller</v>
      </c>
      <c r="B4506" s="3" t="s">
        <v>225</v>
      </c>
      <c r="C4506" s="3" t="s">
        <v>226</v>
      </c>
      <c r="D4506" s="3" t="s">
        <v>704</v>
      </c>
      <c r="E4506" s="5">
        <v>89</v>
      </c>
      <c r="F4506" s="5">
        <v>0</v>
      </c>
      <c r="G4506" s="5">
        <v>0</v>
      </c>
      <c r="H4506" s="5">
        <v>0</v>
      </c>
      <c r="I4506" s="5">
        <v>0</v>
      </c>
      <c r="J4506" s="5">
        <v>0</v>
      </c>
      <c r="K4506" s="5">
        <v>28</v>
      </c>
      <c r="L4506" s="5">
        <v>0</v>
      </c>
      <c r="M4506" s="5">
        <v>0</v>
      </c>
      <c r="N4506" s="5">
        <v>0</v>
      </c>
      <c r="O4506" s="6">
        <v>0</v>
      </c>
      <c r="P4506" s="6">
        <v>0</v>
      </c>
      <c r="Q4506" s="6">
        <v>0</v>
      </c>
      <c r="R4506" s="6">
        <v>0</v>
      </c>
      <c r="S4506" s="6">
        <v>0</v>
      </c>
      <c r="T4506" s="6">
        <v>31.460674157303369</v>
      </c>
      <c r="U4506" s="6">
        <v>0</v>
      </c>
      <c r="V4506" s="6">
        <v>0</v>
      </c>
      <c r="W4506" s="6">
        <v>0</v>
      </c>
      <c r="X4506" s="5">
        <v>30</v>
      </c>
      <c r="Y4506" s="5">
        <v>12</v>
      </c>
      <c r="Z4506" s="5">
        <v>3</v>
      </c>
      <c r="AA4506" s="5">
        <v>0</v>
      </c>
      <c r="AB4506" s="5">
        <v>0</v>
      </c>
      <c r="AC4506" s="5">
        <v>0</v>
      </c>
      <c r="AD4506" s="5">
        <v>30</v>
      </c>
      <c r="AE4506" s="5">
        <v>12</v>
      </c>
      <c r="AF4506" s="5">
        <v>3</v>
      </c>
      <c r="AG4506" s="6">
        <v>25</v>
      </c>
      <c r="AH4506" s="6">
        <v>40</v>
      </c>
      <c r="AI4506" s="3"/>
      <c r="AJ4506" s="3"/>
    </row>
    <row r="4507" spans="1:36" hidden="1" x14ac:dyDescent="0.2">
      <c r="A4507" s="1" t="str">
        <f t="shared" si="70"/>
        <v>PurbeckWhite Other</v>
      </c>
      <c r="B4507" s="3" t="s">
        <v>225</v>
      </c>
      <c r="C4507" s="3" t="s">
        <v>226</v>
      </c>
      <c r="D4507" s="3" t="s">
        <v>705</v>
      </c>
      <c r="E4507" s="5">
        <v>770</v>
      </c>
      <c r="F4507" s="5">
        <v>0</v>
      </c>
      <c r="G4507" s="5">
        <v>0</v>
      </c>
      <c r="H4507" s="5">
        <v>0</v>
      </c>
      <c r="I4507" s="5">
        <v>0</v>
      </c>
      <c r="J4507" s="5">
        <v>0</v>
      </c>
      <c r="K4507" s="5">
        <v>179</v>
      </c>
      <c r="L4507" s="5">
        <v>0</v>
      </c>
      <c r="M4507" s="5">
        <v>0</v>
      </c>
      <c r="N4507" s="5">
        <v>0</v>
      </c>
      <c r="O4507" s="6">
        <v>0</v>
      </c>
      <c r="P4507" s="6">
        <v>0</v>
      </c>
      <c r="Q4507" s="6">
        <v>0</v>
      </c>
      <c r="R4507" s="6">
        <v>0</v>
      </c>
      <c r="S4507" s="6">
        <v>0</v>
      </c>
      <c r="T4507" s="6">
        <v>23.246753246753247</v>
      </c>
      <c r="U4507" s="6">
        <v>0</v>
      </c>
      <c r="V4507" s="6">
        <v>0</v>
      </c>
      <c r="W4507" s="6">
        <v>0</v>
      </c>
      <c r="X4507" s="5">
        <v>371</v>
      </c>
      <c r="Y4507" s="5">
        <v>327</v>
      </c>
      <c r="Z4507" s="5">
        <v>10</v>
      </c>
      <c r="AA4507" s="5">
        <v>0</v>
      </c>
      <c r="AB4507" s="5">
        <v>0</v>
      </c>
      <c r="AC4507" s="5">
        <v>0</v>
      </c>
      <c r="AD4507" s="5">
        <v>371</v>
      </c>
      <c r="AE4507" s="5">
        <v>327</v>
      </c>
      <c r="AF4507" s="5">
        <v>10</v>
      </c>
      <c r="AG4507" s="6">
        <v>3.0581039755351682</v>
      </c>
      <c r="AH4507" s="6">
        <v>88.140161725067387</v>
      </c>
      <c r="AI4507" s="3"/>
      <c r="AJ4507" s="3"/>
    </row>
    <row r="4508" spans="1:36" hidden="1" x14ac:dyDescent="0.2">
      <c r="A4508" s="1" t="str">
        <f t="shared" si="70"/>
        <v>PurbeckMixed White and Black Caribbean</v>
      </c>
      <c r="B4508" s="3" t="s">
        <v>225</v>
      </c>
      <c r="C4508" s="3" t="s">
        <v>226</v>
      </c>
      <c r="D4508" s="3" t="s">
        <v>706</v>
      </c>
      <c r="E4508" s="5">
        <v>96</v>
      </c>
      <c r="F4508" s="5">
        <v>0</v>
      </c>
      <c r="G4508" s="5">
        <v>0</v>
      </c>
      <c r="H4508" s="5">
        <v>0</v>
      </c>
      <c r="I4508" s="5">
        <v>0</v>
      </c>
      <c r="J4508" s="5">
        <v>0</v>
      </c>
      <c r="K4508" s="5">
        <v>17</v>
      </c>
      <c r="L4508" s="5">
        <v>0</v>
      </c>
      <c r="M4508" s="5">
        <v>0</v>
      </c>
      <c r="N4508" s="5">
        <v>0</v>
      </c>
      <c r="O4508" s="6">
        <v>0</v>
      </c>
      <c r="P4508" s="6">
        <v>0</v>
      </c>
      <c r="Q4508" s="6">
        <v>0</v>
      </c>
      <c r="R4508" s="6">
        <v>0</v>
      </c>
      <c r="S4508" s="6">
        <v>0</v>
      </c>
      <c r="T4508" s="6">
        <v>17.708333333333332</v>
      </c>
      <c r="U4508" s="6">
        <v>0</v>
      </c>
      <c r="V4508" s="6">
        <v>0</v>
      </c>
      <c r="W4508" s="6">
        <v>0</v>
      </c>
      <c r="X4508" s="5">
        <v>17</v>
      </c>
      <c r="Y4508" s="5">
        <v>13</v>
      </c>
      <c r="Z4508" s="5">
        <v>0</v>
      </c>
      <c r="AA4508" s="5">
        <v>0</v>
      </c>
      <c r="AB4508" s="5">
        <v>0</v>
      </c>
      <c r="AC4508" s="5">
        <v>0</v>
      </c>
      <c r="AD4508" s="5">
        <v>17</v>
      </c>
      <c r="AE4508" s="5">
        <v>13</v>
      </c>
      <c r="AF4508" s="5">
        <v>0</v>
      </c>
      <c r="AG4508" s="6">
        <v>0</v>
      </c>
      <c r="AH4508" s="6">
        <v>76.470588235294116</v>
      </c>
      <c r="AI4508" s="3"/>
      <c r="AJ4508" s="3"/>
    </row>
    <row r="4509" spans="1:36" hidden="1" x14ac:dyDescent="0.2">
      <c r="A4509" s="1" t="str">
        <f t="shared" si="70"/>
        <v>PurbeckMixed White and Black African</v>
      </c>
      <c r="B4509" s="3" t="s">
        <v>225</v>
      </c>
      <c r="C4509" s="3" t="s">
        <v>226</v>
      </c>
      <c r="D4509" s="3" t="s">
        <v>707</v>
      </c>
      <c r="E4509" s="5">
        <v>47</v>
      </c>
      <c r="F4509" s="5">
        <v>0</v>
      </c>
      <c r="G4509" s="5">
        <v>0</v>
      </c>
      <c r="H4509" s="5">
        <v>0</v>
      </c>
      <c r="I4509" s="5">
        <v>0</v>
      </c>
      <c r="J4509" s="5">
        <v>0</v>
      </c>
      <c r="K4509" s="5">
        <v>10</v>
      </c>
      <c r="L4509" s="5">
        <v>0</v>
      </c>
      <c r="M4509" s="5">
        <v>0</v>
      </c>
      <c r="N4509" s="5">
        <v>0</v>
      </c>
      <c r="O4509" s="6">
        <v>0</v>
      </c>
      <c r="P4509" s="6">
        <v>0</v>
      </c>
      <c r="Q4509" s="6">
        <v>0</v>
      </c>
      <c r="R4509" s="6">
        <v>0</v>
      </c>
      <c r="S4509" s="6">
        <v>0</v>
      </c>
      <c r="T4509" s="6">
        <v>21.276595744680851</v>
      </c>
      <c r="U4509" s="6">
        <v>0</v>
      </c>
      <c r="V4509" s="6">
        <v>0</v>
      </c>
      <c r="W4509" s="6">
        <v>0</v>
      </c>
      <c r="X4509" s="5">
        <v>7</v>
      </c>
      <c r="Y4509" s="5">
        <v>6</v>
      </c>
      <c r="Z4509" s="5">
        <v>0</v>
      </c>
      <c r="AA4509" s="5">
        <v>0</v>
      </c>
      <c r="AB4509" s="5">
        <v>0</v>
      </c>
      <c r="AC4509" s="5">
        <v>0</v>
      </c>
      <c r="AD4509" s="5">
        <v>7</v>
      </c>
      <c r="AE4509" s="5">
        <v>6</v>
      </c>
      <c r="AF4509" s="5">
        <v>0</v>
      </c>
      <c r="AG4509" s="6">
        <v>0</v>
      </c>
      <c r="AH4509" s="6">
        <v>85.714285714285708</v>
      </c>
      <c r="AI4509" s="3"/>
      <c r="AJ4509" s="3"/>
    </row>
    <row r="4510" spans="1:36" hidden="1" x14ac:dyDescent="0.2">
      <c r="A4510" s="1" t="str">
        <f t="shared" si="70"/>
        <v>PurbeckMixed White and Asian</v>
      </c>
      <c r="B4510" s="3" t="s">
        <v>225</v>
      </c>
      <c r="C4510" s="3" t="s">
        <v>226</v>
      </c>
      <c r="D4510" s="3" t="s">
        <v>708</v>
      </c>
      <c r="E4510" s="5">
        <v>112</v>
      </c>
      <c r="F4510" s="5">
        <v>0</v>
      </c>
      <c r="G4510" s="5">
        <v>0</v>
      </c>
      <c r="H4510" s="5">
        <v>0</v>
      </c>
      <c r="I4510" s="5">
        <v>0</v>
      </c>
      <c r="J4510" s="5">
        <v>0</v>
      </c>
      <c r="K4510" s="5">
        <v>23</v>
      </c>
      <c r="L4510" s="5">
        <v>0</v>
      </c>
      <c r="M4510" s="5">
        <v>0</v>
      </c>
      <c r="N4510" s="5">
        <v>0</v>
      </c>
      <c r="O4510" s="6">
        <v>0</v>
      </c>
      <c r="P4510" s="6">
        <v>0</v>
      </c>
      <c r="Q4510" s="6">
        <v>0</v>
      </c>
      <c r="R4510" s="6">
        <v>0</v>
      </c>
      <c r="S4510" s="6">
        <v>0</v>
      </c>
      <c r="T4510" s="6">
        <v>20.535714285714285</v>
      </c>
      <c r="U4510" s="6">
        <v>0</v>
      </c>
      <c r="V4510" s="6">
        <v>0</v>
      </c>
      <c r="W4510" s="6">
        <v>0</v>
      </c>
      <c r="X4510" s="5">
        <v>32</v>
      </c>
      <c r="Y4510" s="5">
        <v>28</v>
      </c>
      <c r="Z4510" s="5">
        <v>2</v>
      </c>
      <c r="AA4510" s="5">
        <v>0</v>
      </c>
      <c r="AB4510" s="5">
        <v>0</v>
      </c>
      <c r="AC4510" s="5">
        <v>0</v>
      </c>
      <c r="AD4510" s="5">
        <v>32</v>
      </c>
      <c r="AE4510" s="5">
        <v>28</v>
      </c>
      <c r="AF4510" s="5">
        <v>2</v>
      </c>
      <c r="AG4510" s="6">
        <v>7.1428571428571432</v>
      </c>
      <c r="AH4510" s="6">
        <v>87.5</v>
      </c>
      <c r="AI4510" s="3"/>
      <c r="AJ4510" s="3"/>
    </row>
    <row r="4511" spans="1:36" hidden="1" x14ac:dyDescent="0.2">
      <c r="A4511" s="1" t="str">
        <f t="shared" si="70"/>
        <v>PurbeckMixed Other</v>
      </c>
      <c r="B4511" s="3" t="s">
        <v>225</v>
      </c>
      <c r="C4511" s="3" t="s">
        <v>226</v>
      </c>
      <c r="D4511" s="3" t="s">
        <v>709</v>
      </c>
      <c r="E4511" s="5">
        <v>71</v>
      </c>
      <c r="F4511" s="5">
        <v>0</v>
      </c>
      <c r="G4511" s="5">
        <v>0</v>
      </c>
      <c r="H4511" s="5">
        <v>0</v>
      </c>
      <c r="I4511" s="5">
        <v>0</v>
      </c>
      <c r="J4511" s="5">
        <v>0</v>
      </c>
      <c r="K4511" s="5">
        <v>22</v>
      </c>
      <c r="L4511" s="5">
        <v>0</v>
      </c>
      <c r="M4511" s="5">
        <v>0</v>
      </c>
      <c r="N4511" s="5">
        <v>0</v>
      </c>
      <c r="O4511" s="6">
        <v>0</v>
      </c>
      <c r="P4511" s="6">
        <v>0</v>
      </c>
      <c r="Q4511" s="6">
        <v>0</v>
      </c>
      <c r="R4511" s="6">
        <v>0</v>
      </c>
      <c r="S4511" s="6">
        <v>0</v>
      </c>
      <c r="T4511" s="6">
        <v>30.985915492957748</v>
      </c>
      <c r="U4511" s="6">
        <v>0</v>
      </c>
      <c r="V4511" s="6">
        <v>0</v>
      </c>
      <c r="W4511" s="6">
        <v>0</v>
      </c>
      <c r="X4511" s="5">
        <v>19</v>
      </c>
      <c r="Y4511" s="5">
        <v>14</v>
      </c>
      <c r="Z4511" s="5">
        <v>1</v>
      </c>
      <c r="AA4511" s="5">
        <v>0</v>
      </c>
      <c r="AB4511" s="5">
        <v>0</v>
      </c>
      <c r="AC4511" s="5">
        <v>0</v>
      </c>
      <c r="AD4511" s="5">
        <v>19</v>
      </c>
      <c r="AE4511" s="5">
        <v>14</v>
      </c>
      <c r="AF4511" s="5">
        <v>1</v>
      </c>
      <c r="AG4511" s="6">
        <v>7.1428571428571432</v>
      </c>
      <c r="AH4511" s="6">
        <v>73.684210526315795</v>
      </c>
      <c r="AI4511" s="3"/>
      <c r="AJ4511" s="3"/>
    </row>
    <row r="4512" spans="1:36" hidden="1" x14ac:dyDescent="0.2">
      <c r="A4512" s="1" t="str">
        <f t="shared" si="70"/>
        <v>PurbeckIndian</v>
      </c>
      <c r="B4512" s="3" t="s">
        <v>225</v>
      </c>
      <c r="C4512" s="3" t="s">
        <v>226</v>
      </c>
      <c r="D4512" s="3" t="s">
        <v>710</v>
      </c>
      <c r="E4512" s="5">
        <v>33</v>
      </c>
      <c r="F4512" s="5">
        <v>0</v>
      </c>
      <c r="G4512" s="5">
        <v>0</v>
      </c>
      <c r="H4512" s="5">
        <v>0</v>
      </c>
      <c r="I4512" s="5">
        <v>0</v>
      </c>
      <c r="J4512" s="5">
        <v>0</v>
      </c>
      <c r="K4512" s="5">
        <v>8</v>
      </c>
      <c r="L4512" s="5">
        <v>0</v>
      </c>
      <c r="M4512" s="5">
        <v>0</v>
      </c>
      <c r="N4512" s="5">
        <v>0</v>
      </c>
      <c r="O4512" s="6">
        <v>0</v>
      </c>
      <c r="P4512" s="6">
        <v>0</v>
      </c>
      <c r="Q4512" s="6">
        <v>0</v>
      </c>
      <c r="R4512" s="6">
        <v>0</v>
      </c>
      <c r="S4512" s="6">
        <v>0</v>
      </c>
      <c r="T4512" s="6">
        <v>24.242424242424242</v>
      </c>
      <c r="U4512" s="6">
        <v>0</v>
      </c>
      <c r="V4512" s="6">
        <v>0</v>
      </c>
      <c r="W4512" s="6">
        <v>0</v>
      </c>
      <c r="X4512" s="5">
        <v>12</v>
      </c>
      <c r="Y4512" s="5">
        <v>12</v>
      </c>
      <c r="Z4512" s="5">
        <v>0</v>
      </c>
      <c r="AA4512" s="5">
        <v>0</v>
      </c>
      <c r="AB4512" s="5">
        <v>0</v>
      </c>
      <c r="AC4512" s="5">
        <v>0</v>
      </c>
      <c r="AD4512" s="5">
        <v>12</v>
      </c>
      <c r="AE4512" s="5">
        <v>12</v>
      </c>
      <c r="AF4512" s="5">
        <v>0</v>
      </c>
      <c r="AG4512" s="6">
        <v>0</v>
      </c>
      <c r="AH4512" s="6">
        <v>100</v>
      </c>
      <c r="AI4512" s="3"/>
      <c r="AJ4512" s="3"/>
    </row>
    <row r="4513" spans="1:36" hidden="1" x14ac:dyDescent="0.2">
      <c r="A4513" s="1" t="str">
        <f t="shared" si="70"/>
        <v>PurbeckPakistani</v>
      </c>
      <c r="B4513" s="3" t="s">
        <v>225</v>
      </c>
      <c r="C4513" s="3" t="s">
        <v>226</v>
      </c>
      <c r="D4513" s="3" t="s">
        <v>711</v>
      </c>
      <c r="E4513" s="5">
        <v>12</v>
      </c>
      <c r="F4513" s="5">
        <v>0</v>
      </c>
      <c r="G4513" s="5">
        <v>0</v>
      </c>
      <c r="H4513" s="5">
        <v>0</v>
      </c>
      <c r="I4513" s="5">
        <v>0</v>
      </c>
      <c r="J4513" s="5">
        <v>0</v>
      </c>
      <c r="K4513" s="5">
        <v>0</v>
      </c>
      <c r="L4513" s="5">
        <v>0</v>
      </c>
      <c r="M4513" s="5">
        <v>0</v>
      </c>
      <c r="N4513" s="5">
        <v>0</v>
      </c>
      <c r="O4513" s="6">
        <v>0</v>
      </c>
      <c r="P4513" s="6">
        <v>0</v>
      </c>
      <c r="Q4513" s="6">
        <v>0</v>
      </c>
      <c r="R4513" s="6">
        <v>0</v>
      </c>
      <c r="S4513" s="6">
        <v>0</v>
      </c>
      <c r="T4513" s="6">
        <v>0</v>
      </c>
      <c r="U4513" s="6">
        <v>0</v>
      </c>
      <c r="V4513" s="6">
        <v>0</v>
      </c>
      <c r="W4513" s="6">
        <v>0</v>
      </c>
      <c r="X4513" s="5">
        <v>4</v>
      </c>
      <c r="Y4513" s="5">
        <v>4</v>
      </c>
      <c r="Z4513" s="5">
        <v>0</v>
      </c>
      <c r="AA4513" s="5">
        <v>0</v>
      </c>
      <c r="AB4513" s="5">
        <v>0</v>
      </c>
      <c r="AC4513" s="5">
        <v>0</v>
      </c>
      <c r="AD4513" s="5">
        <v>4</v>
      </c>
      <c r="AE4513" s="5">
        <v>4</v>
      </c>
      <c r="AF4513" s="5">
        <v>0</v>
      </c>
      <c r="AG4513" s="6">
        <v>0</v>
      </c>
      <c r="AH4513" s="6">
        <v>100</v>
      </c>
      <c r="AI4513" s="3"/>
      <c r="AJ4513" s="3"/>
    </row>
    <row r="4514" spans="1:36" hidden="1" x14ac:dyDescent="0.2">
      <c r="A4514" s="1" t="str">
        <f t="shared" si="70"/>
        <v>PurbeckBangladeshi</v>
      </c>
      <c r="B4514" s="3" t="s">
        <v>225</v>
      </c>
      <c r="C4514" s="3" t="s">
        <v>226</v>
      </c>
      <c r="D4514" s="3" t="s">
        <v>712</v>
      </c>
      <c r="E4514" s="5">
        <v>27</v>
      </c>
      <c r="F4514" s="5">
        <v>0</v>
      </c>
      <c r="G4514" s="5">
        <v>0</v>
      </c>
      <c r="H4514" s="5">
        <v>0</v>
      </c>
      <c r="I4514" s="5">
        <v>0</v>
      </c>
      <c r="J4514" s="5">
        <v>0</v>
      </c>
      <c r="K4514" s="5">
        <v>6</v>
      </c>
      <c r="L4514" s="5">
        <v>0</v>
      </c>
      <c r="M4514" s="5">
        <v>0</v>
      </c>
      <c r="N4514" s="5">
        <v>0</v>
      </c>
      <c r="O4514" s="6">
        <v>0</v>
      </c>
      <c r="P4514" s="6">
        <v>0</v>
      </c>
      <c r="Q4514" s="6">
        <v>0</v>
      </c>
      <c r="R4514" s="6">
        <v>0</v>
      </c>
      <c r="S4514" s="6">
        <v>0</v>
      </c>
      <c r="T4514" s="6">
        <v>22.222222222222221</v>
      </c>
      <c r="U4514" s="6">
        <v>0</v>
      </c>
      <c r="V4514" s="6">
        <v>0</v>
      </c>
      <c r="W4514" s="6">
        <v>0</v>
      </c>
      <c r="X4514" s="5">
        <v>12</v>
      </c>
      <c r="Y4514" s="5">
        <v>11</v>
      </c>
      <c r="Z4514" s="5">
        <v>0</v>
      </c>
      <c r="AA4514" s="5">
        <v>0</v>
      </c>
      <c r="AB4514" s="5">
        <v>0</v>
      </c>
      <c r="AC4514" s="5">
        <v>0</v>
      </c>
      <c r="AD4514" s="5">
        <v>12</v>
      </c>
      <c r="AE4514" s="5">
        <v>11</v>
      </c>
      <c r="AF4514" s="5">
        <v>0</v>
      </c>
      <c r="AG4514" s="6">
        <v>0</v>
      </c>
      <c r="AH4514" s="6">
        <v>91.666666666666671</v>
      </c>
      <c r="AI4514" s="3"/>
      <c r="AJ4514" s="3"/>
    </row>
    <row r="4515" spans="1:36" hidden="1" x14ac:dyDescent="0.2">
      <c r="A4515" s="1" t="str">
        <f t="shared" si="70"/>
        <v>PurbeckChinese</v>
      </c>
      <c r="B4515" s="3" t="s">
        <v>225</v>
      </c>
      <c r="C4515" s="3" t="s">
        <v>226</v>
      </c>
      <c r="D4515" s="3" t="s">
        <v>713</v>
      </c>
      <c r="E4515" s="5">
        <v>54</v>
      </c>
      <c r="F4515" s="5">
        <v>0</v>
      </c>
      <c r="G4515" s="5">
        <v>0</v>
      </c>
      <c r="H4515" s="5">
        <v>0</v>
      </c>
      <c r="I4515" s="5">
        <v>0</v>
      </c>
      <c r="J4515" s="5">
        <v>0</v>
      </c>
      <c r="K4515" s="5">
        <v>12</v>
      </c>
      <c r="L4515" s="5">
        <v>0</v>
      </c>
      <c r="M4515" s="5">
        <v>0</v>
      </c>
      <c r="N4515" s="5">
        <v>0</v>
      </c>
      <c r="O4515" s="6">
        <v>0</v>
      </c>
      <c r="P4515" s="6">
        <v>0</v>
      </c>
      <c r="Q4515" s="6">
        <v>0</v>
      </c>
      <c r="R4515" s="6">
        <v>0</v>
      </c>
      <c r="S4515" s="6">
        <v>0</v>
      </c>
      <c r="T4515" s="6">
        <v>22.222222222222221</v>
      </c>
      <c r="U4515" s="6">
        <v>0</v>
      </c>
      <c r="V4515" s="6">
        <v>0</v>
      </c>
      <c r="W4515" s="6">
        <v>0</v>
      </c>
      <c r="X4515" s="5">
        <v>21</v>
      </c>
      <c r="Y4515" s="5">
        <v>17</v>
      </c>
      <c r="Z4515" s="5">
        <v>1</v>
      </c>
      <c r="AA4515" s="5">
        <v>0</v>
      </c>
      <c r="AB4515" s="5">
        <v>0</v>
      </c>
      <c r="AC4515" s="5">
        <v>0</v>
      </c>
      <c r="AD4515" s="5">
        <v>21</v>
      </c>
      <c r="AE4515" s="5">
        <v>17</v>
      </c>
      <c r="AF4515" s="5">
        <v>1</v>
      </c>
      <c r="AG4515" s="6">
        <v>5.882352941176471</v>
      </c>
      <c r="AH4515" s="6">
        <v>80.952380952380949</v>
      </c>
      <c r="AI4515" s="3"/>
      <c r="AJ4515" s="3"/>
    </row>
    <row r="4516" spans="1:36" hidden="1" x14ac:dyDescent="0.2">
      <c r="A4516" s="1" t="str">
        <f t="shared" si="70"/>
        <v>PurbeckAsian Other</v>
      </c>
      <c r="B4516" s="3" t="s">
        <v>225</v>
      </c>
      <c r="C4516" s="3" t="s">
        <v>226</v>
      </c>
      <c r="D4516" s="3" t="s">
        <v>714</v>
      </c>
      <c r="E4516" s="5">
        <v>105</v>
      </c>
      <c r="F4516" s="5">
        <v>0</v>
      </c>
      <c r="G4516" s="5">
        <v>0</v>
      </c>
      <c r="H4516" s="5">
        <v>0</v>
      </c>
      <c r="I4516" s="5">
        <v>0</v>
      </c>
      <c r="J4516" s="5">
        <v>0</v>
      </c>
      <c r="K4516" s="5">
        <v>23</v>
      </c>
      <c r="L4516" s="5">
        <v>0</v>
      </c>
      <c r="M4516" s="5">
        <v>0</v>
      </c>
      <c r="N4516" s="5">
        <v>0</v>
      </c>
      <c r="O4516" s="6">
        <v>0</v>
      </c>
      <c r="P4516" s="6">
        <v>0</v>
      </c>
      <c r="Q4516" s="6">
        <v>0</v>
      </c>
      <c r="R4516" s="6">
        <v>0</v>
      </c>
      <c r="S4516" s="6">
        <v>0</v>
      </c>
      <c r="T4516" s="6">
        <v>21.904761904761905</v>
      </c>
      <c r="U4516" s="6">
        <v>0</v>
      </c>
      <c r="V4516" s="6">
        <v>0</v>
      </c>
      <c r="W4516" s="6">
        <v>0</v>
      </c>
      <c r="X4516" s="5">
        <v>48</v>
      </c>
      <c r="Y4516" s="5">
        <v>39</v>
      </c>
      <c r="Z4516" s="5">
        <v>1</v>
      </c>
      <c r="AA4516" s="5">
        <v>0</v>
      </c>
      <c r="AB4516" s="5">
        <v>0</v>
      </c>
      <c r="AC4516" s="5">
        <v>0</v>
      </c>
      <c r="AD4516" s="5">
        <v>48</v>
      </c>
      <c r="AE4516" s="5">
        <v>39</v>
      </c>
      <c r="AF4516" s="5">
        <v>1</v>
      </c>
      <c r="AG4516" s="6">
        <v>2.5641025641025643</v>
      </c>
      <c r="AH4516" s="6">
        <v>81.25</v>
      </c>
      <c r="AI4516" s="3"/>
      <c r="AJ4516" s="3"/>
    </row>
    <row r="4517" spans="1:36" hidden="1" x14ac:dyDescent="0.2">
      <c r="A4517" s="1" t="str">
        <f t="shared" si="70"/>
        <v>PurbeckBlack African</v>
      </c>
      <c r="B4517" s="3" t="s">
        <v>225</v>
      </c>
      <c r="C4517" s="3" t="s">
        <v>226</v>
      </c>
      <c r="D4517" s="3" t="s">
        <v>715</v>
      </c>
      <c r="E4517" s="5">
        <v>35</v>
      </c>
      <c r="F4517" s="5">
        <v>0</v>
      </c>
      <c r="G4517" s="5">
        <v>0</v>
      </c>
      <c r="H4517" s="5">
        <v>0</v>
      </c>
      <c r="I4517" s="5">
        <v>0</v>
      </c>
      <c r="J4517" s="5">
        <v>0</v>
      </c>
      <c r="K4517" s="5">
        <v>14</v>
      </c>
      <c r="L4517" s="5">
        <v>0</v>
      </c>
      <c r="M4517" s="5">
        <v>0</v>
      </c>
      <c r="N4517" s="5">
        <v>0</v>
      </c>
      <c r="O4517" s="6">
        <v>0</v>
      </c>
      <c r="P4517" s="6">
        <v>0</v>
      </c>
      <c r="Q4517" s="6">
        <v>0</v>
      </c>
      <c r="R4517" s="6">
        <v>0</v>
      </c>
      <c r="S4517" s="6">
        <v>0</v>
      </c>
      <c r="T4517" s="6">
        <v>40</v>
      </c>
      <c r="U4517" s="6">
        <v>0</v>
      </c>
      <c r="V4517" s="6">
        <v>0</v>
      </c>
      <c r="W4517" s="6">
        <v>0</v>
      </c>
      <c r="X4517" s="5">
        <v>20</v>
      </c>
      <c r="Y4517" s="5">
        <v>18</v>
      </c>
      <c r="Z4517" s="5">
        <v>0</v>
      </c>
      <c r="AA4517" s="5">
        <v>0</v>
      </c>
      <c r="AB4517" s="5">
        <v>0</v>
      </c>
      <c r="AC4517" s="5">
        <v>0</v>
      </c>
      <c r="AD4517" s="5">
        <v>20</v>
      </c>
      <c r="AE4517" s="5">
        <v>18</v>
      </c>
      <c r="AF4517" s="5">
        <v>0</v>
      </c>
      <c r="AG4517" s="6">
        <v>0</v>
      </c>
      <c r="AH4517" s="6">
        <v>90</v>
      </c>
      <c r="AI4517" s="3"/>
      <c r="AJ4517" s="3"/>
    </row>
    <row r="4518" spans="1:36" hidden="1" x14ac:dyDescent="0.2">
      <c r="A4518" s="1" t="str">
        <f t="shared" si="70"/>
        <v>PurbeckBlack Caribbean</v>
      </c>
      <c r="B4518" s="3" t="s">
        <v>225</v>
      </c>
      <c r="C4518" s="3" t="s">
        <v>226</v>
      </c>
      <c r="D4518" s="3" t="s">
        <v>716</v>
      </c>
      <c r="E4518" s="5">
        <v>6</v>
      </c>
      <c r="F4518" s="5">
        <v>0</v>
      </c>
      <c r="G4518" s="5">
        <v>0</v>
      </c>
      <c r="H4518" s="5">
        <v>0</v>
      </c>
      <c r="I4518" s="5">
        <v>0</v>
      </c>
      <c r="J4518" s="5">
        <v>0</v>
      </c>
      <c r="K4518" s="5">
        <v>1</v>
      </c>
      <c r="L4518" s="5">
        <v>0</v>
      </c>
      <c r="M4518" s="5">
        <v>0</v>
      </c>
      <c r="N4518" s="5">
        <v>0</v>
      </c>
      <c r="O4518" s="6">
        <v>0</v>
      </c>
      <c r="P4518" s="6">
        <v>0</v>
      </c>
      <c r="Q4518" s="6">
        <v>0</v>
      </c>
      <c r="R4518" s="6">
        <v>0</v>
      </c>
      <c r="S4518" s="6">
        <v>0</v>
      </c>
      <c r="T4518" s="6">
        <v>16.666666666666668</v>
      </c>
      <c r="U4518" s="6">
        <v>0</v>
      </c>
      <c r="V4518" s="6">
        <v>0</v>
      </c>
      <c r="W4518" s="6">
        <v>0</v>
      </c>
      <c r="X4518" s="5">
        <v>4</v>
      </c>
      <c r="Y4518" s="5">
        <v>4</v>
      </c>
      <c r="Z4518" s="5">
        <v>0</v>
      </c>
      <c r="AA4518" s="5">
        <v>0</v>
      </c>
      <c r="AB4518" s="5">
        <v>0</v>
      </c>
      <c r="AC4518" s="5">
        <v>0</v>
      </c>
      <c r="AD4518" s="5">
        <v>4</v>
      </c>
      <c r="AE4518" s="5">
        <v>4</v>
      </c>
      <c r="AF4518" s="5">
        <v>0</v>
      </c>
      <c r="AG4518" s="6">
        <v>0</v>
      </c>
      <c r="AH4518" s="6">
        <v>100</v>
      </c>
      <c r="AI4518" s="3"/>
      <c r="AJ4518" s="3"/>
    </row>
    <row r="4519" spans="1:36" hidden="1" x14ac:dyDescent="0.2">
      <c r="A4519" s="1" t="str">
        <f t="shared" si="70"/>
        <v>PurbeckBlack Other</v>
      </c>
      <c r="B4519" s="3" t="s">
        <v>225</v>
      </c>
      <c r="C4519" s="3" t="s">
        <v>226</v>
      </c>
      <c r="D4519" s="3" t="s">
        <v>717</v>
      </c>
      <c r="E4519" s="5">
        <v>7</v>
      </c>
      <c r="F4519" s="5">
        <v>0</v>
      </c>
      <c r="G4519" s="5">
        <v>0</v>
      </c>
      <c r="H4519" s="5">
        <v>0</v>
      </c>
      <c r="I4519" s="5">
        <v>0</v>
      </c>
      <c r="J4519" s="5">
        <v>0</v>
      </c>
      <c r="K4519" s="5">
        <v>4</v>
      </c>
      <c r="L4519" s="5">
        <v>0</v>
      </c>
      <c r="M4519" s="5">
        <v>0</v>
      </c>
      <c r="N4519" s="5">
        <v>0</v>
      </c>
      <c r="O4519" s="6">
        <v>0</v>
      </c>
      <c r="P4519" s="6">
        <v>0</v>
      </c>
      <c r="Q4519" s="6">
        <v>0</v>
      </c>
      <c r="R4519" s="6">
        <v>0</v>
      </c>
      <c r="S4519" s="6">
        <v>0</v>
      </c>
      <c r="T4519" s="6">
        <v>57.142857142857146</v>
      </c>
      <c r="U4519" s="6">
        <v>0</v>
      </c>
      <c r="V4519" s="6">
        <v>0</v>
      </c>
      <c r="W4519" s="6">
        <v>0</v>
      </c>
      <c r="X4519" s="5">
        <v>4</v>
      </c>
      <c r="Y4519" s="5">
        <v>3</v>
      </c>
      <c r="Z4519" s="5">
        <v>0</v>
      </c>
      <c r="AA4519" s="5">
        <v>0</v>
      </c>
      <c r="AB4519" s="5">
        <v>0</v>
      </c>
      <c r="AC4519" s="5">
        <v>0</v>
      </c>
      <c r="AD4519" s="5">
        <v>4</v>
      </c>
      <c r="AE4519" s="5">
        <v>3</v>
      </c>
      <c r="AF4519" s="5">
        <v>0</v>
      </c>
      <c r="AG4519" s="6">
        <v>0</v>
      </c>
      <c r="AH4519" s="6">
        <v>75</v>
      </c>
      <c r="AI4519" s="3"/>
      <c r="AJ4519" s="3"/>
    </row>
    <row r="4520" spans="1:36" hidden="1" x14ac:dyDescent="0.2">
      <c r="A4520" s="1" t="str">
        <f t="shared" si="70"/>
        <v>PurbeckArab</v>
      </c>
      <c r="B4520" s="3" t="s">
        <v>225</v>
      </c>
      <c r="C4520" s="3" t="s">
        <v>226</v>
      </c>
      <c r="D4520" s="3" t="s">
        <v>699</v>
      </c>
      <c r="E4520" s="5">
        <v>6</v>
      </c>
      <c r="F4520" s="5">
        <v>0</v>
      </c>
      <c r="G4520" s="5">
        <v>0</v>
      </c>
      <c r="H4520" s="5">
        <v>0</v>
      </c>
      <c r="I4520" s="5">
        <v>0</v>
      </c>
      <c r="J4520" s="5">
        <v>0</v>
      </c>
      <c r="K4520" s="5">
        <v>2</v>
      </c>
      <c r="L4520" s="5">
        <v>0</v>
      </c>
      <c r="M4520" s="5">
        <v>0</v>
      </c>
      <c r="N4520" s="5">
        <v>0</v>
      </c>
      <c r="O4520" s="6">
        <v>0</v>
      </c>
      <c r="P4520" s="6">
        <v>0</v>
      </c>
      <c r="Q4520" s="6">
        <v>0</v>
      </c>
      <c r="R4520" s="6">
        <v>0</v>
      </c>
      <c r="S4520" s="6">
        <v>0</v>
      </c>
      <c r="T4520" s="6">
        <v>33.333333333333336</v>
      </c>
      <c r="U4520" s="6">
        <v>0</v>
      </c>
      <c r="V4520" s="6">
        <v>0</v>
      </c>
      <c r="W4520" s="6">
        <v>0</v>
      </c>
      <c r="X4520" s="5">
        <v>3</v>
      </c>
      <c r="Y4520" s="5">
        <v>2</v>
      </c>
      <c r="Z4520" s="5">
        <v>0</v>
      </c>
      <c r="AA4520" s="5">
        <v>0</v>
      </c>
      <c r="AB4520" s="5">
        <v>0</v>
      </c>
      <c r="AC4520" s="5">
        <v>0</v>
      </c>
      <c r="AD4520" s="5">
        <v>3</v>
      </c>
      <c r="AE4520" s="5">
        <v>2</v>
      </c>
      <c r="AF4520" s="5">
        <v>0</v>
      </c>
      <c r="AG4520" s="6">
        <v>0</v>
      </c>
      <c r="AH4520" s="6">
        <v>66.666666666666671</v>
      </c>
      <c r="AI4520" s="3"/>
      <c r="AJ4520" s="3"/>
    </row>
    <row r="4521" spans="1:36" hidden="1" x14ac:dyDescent="0.2">
      <c r="A4521" s="1" t="str">
        <f t="shared" si="70"/>
        <v>PurbeckOther</v>
      </c>
      <c r="B4521" s="3" t="s">
        <v>225</v>
      </c>
      <c r="C4521" s="3" t="s">
        <v>226</v>
      </c>
      <c r="D4521" s="3" t="s">
        <v>718</v>
      </c>
      <c r="E4521" s="5">
        <v>22</v>
      </c>
      <c r="F4521" s="5">
        <v>0</v>
      </c>
      <c r="G4521" s="5">
        <v>0</v>
      </c>
      <c r="H4521" s="5">
        <v>0</v>
      </c>
      <c r="I4521" s="5">
        <v>0</v>
      </c>
      <c r="J4521" s="5">
        <v>0</v>
      </c>
      <c r="K4521" s="5">
        <v>2</v>
      </c>
      <c r="L4521" s="5">
        <v>0</v>
      </c>
      <c r="M4521" s="5">
        <v>0</v>
      </c>
      <c r="N4521" s="5">
        <v>0</v>
      </c>
      <c r="O4521" s="6">
        <v>0</v>
      </c>
      <c r="P4521" s="6">
        <v>0</v>
      </c>
      <c r="Q4521" s="6">
        <v>0</v>
      </c>
      <c r="R4521" s="6">
        <v>0</v>
      </c>
      <c r="S4521" s="6">
        <v>0</v>
      </c>
      <c r="T4521" s="6">
        <v>9.0909090909090917</v>
      </c>
      <c r="U4521" s="6">
        <v>0</v>
      </c>
      <c r="V4521" s="6">
        <v>0</v>
      </c>
      <c r="W4521" s="6">
        <v>0</v>
      </c>
      <c r="X4521" s="5">
        <v>13</v>
      </c>
      <c r="Y4521" s="5">
        <v>10</v>
      </c>
      <c r="Z4521" s="5">
        <v>1</v>
      </c>
      <c r="AA4521" s="5">
        <v>0</v>
      </c>
      <c r="AB4521" s="5">
        <v>0</v>
      </c>
      <c r="AC4521" s="5">
        <v>0</v>
      </c>
      <c r="AD4521" s="5">
        <v>13</v>
      </c>
      <c r="AE4521" s="5">
        <v>10</v>
      </c>
      <c r="AF4521" s="5">
        <v>1</v>
      </c>
      <c r="AG4521" s="6">
        <v>10</v>
      </c>
      <c r="AH4521" s="6">
        <v>76.92307692307692</v>
      </c>
      <c r="AI4521" s="3"/>
      <c r="AJ4521" s="3"/>
    </row>
    <row r="4522" spans="1:36" x14ac:dyDescent="0.2">
      <c r="A4522" s="1" t="str">
        <f t="shared" si="70"/>
        <v>ReadingAll people</v>
      </c>
      <c r="B4522" s="3" t="s">
        <v>119</v>
      </c>
      <c r="C4522" s="3" t="s">
        <v>120</v>
      </c>
      <c r="D4522" s="3" t="s">
        <v>700</v>
      </c>
      <c r="E4522" s="5">
        <v>155698</v>
      </c>
      <c r="F4522" s="5">
        <v>0</v>
      </c>
      <c r="G4522" s="5">
        <v>1860</v>
      </c>
      <c r="H4522" s="5">
        <v>0</v>
      </c>
      <c r="I4522" s="5">
        <v>2670</v>
      </c>
      <c r="J4522" s="5">
        <v>13345</v>
      </c>
      <c r="K4522" s="5">
        <v>1860</v>
      </c>
      <c r="L4522" s="5">
        <v>55541</v>
      </c>
      <c r="M4522" s="5">
        <v>14978</v>
      </c>
      <c r="N4522" s="5">
        <v>0</v>
      </c>
      <c r="O4522" s="6">
        <v>0</v>
      </c>
      <c r="P4522" s="6">
        <v>1.1946203547894001</v>
      </c>
      <c r="Q4522" s="6">
        <v>0</v>
      </c>
      <c r="R4522" s="6">
        <v>1.7148582512299451</v>
      </c>
      <c r="S4522" s="6">
        <v>8.5710799111099689</v>
      </c>
      <c r="T4522" s="6">
        <v>1.1946203547894001</v>
      </c>
      <c r="U4522" s="6">
        <v>35.672262970622619</v>
      </c>
      <c r="V4522" s="6">
        <v>9.6199052010944257</v>
      </c>
      <c r="W4522" s="6">
        <v>0</v>
      </c>
      <c r="X4522" s="5">
        <v>60933</v>
      </c>
      <c r="Y4522" s="5">
        <v>53908</v>
      </c>
      <c r="Z4522" s="5">
        <v>3133</v>
      </c>
      <c r="AA4522" s="5">
        <v>0</v>
      </c>
      <c r="AB4522" s="5">
        <v>0</v>
      </c>
      <c r="AC4522" s="5">
        <v>0</v>
      </c>
      <c r="AD4522" s="5">
        <v>60933</v>
      </c>
      <c r="AE4522" s="5">
        <v>53908</v>
      </c>
      <c r="AF4522" s="5">
        <v>3133</v>
      </c>
      <c r="AG4522" s="6">
        <v>5.8117533575721598</v>
      </c>
      <c r="AH4522" s="6">
        <v>88.470943495314529</v>
      </c>
      <c r="AI4522" s="3"/>
      <c r="AJ4522" s="3"/>
    </row>
    <row r="4523" spans="1:36" hidden="1" x14ac:dyDescent="0.2">
      <c r="A4523" s="1" t="str">
        <f t="shared" si="70"/>
        <v>ReadingWhite British</v>
      </c>
      <c r="B4523" s="3" t="s">
        <v>119</v>
      </c>
      <c r="C4523" s="3" t="s">
        <v>120</v>
      </c>
      <c r="D4523" s="3" t="s">
        <v>701</v>
      </c>
      <c r="E4523" s="5">
        <v>101725</v>
      </c>
      <c r="F4523" s="5">
        <v>0</v>
      </c>
      <c r="G4523" s="5">
        <v>1243</v>
      </c>
      <c r="H4523" s="5">
        <v>0</v>
      </c>
      <c r="I4523" s="5">
        <v>1756</v>
      </c>
      <c r="J4523" s="5">
        <v>8786</v>
      </c>
      <c r="K4523" s="5">
        <v>1243</v>
      </c>
      <c r="L4523" s="5">
        <v>33624</v>
      </c>
      <c r="M4523" s="5">
        <v>7332</v>
      </c>
      <c r="N4523" s="5">
        <v>0</v>
      </c>
      <c r="O4523" s="6">
        <v>0</v>
      </c>
      <c r="P4523" s="6">
        <v>1.2219218481199312</v>
      </c>
      <c r="Q4523" s="6">
        <v>0</v>
      </c>
      <c r="R4523" s="6">
        <v>1.7262226591300074</v>
      </c>
      <c r="S4523" s="6">
        <v>8.6370115507495697</v>
      </c>
      <c r="T4523" s="6">
        <v>1.2219218481199312</v>
      </c>
      <c r="U4523" s="6">
        <v>33.053821577783239</v>
      </c>
      <c r="V4523" s="6">
        <v>7.2076677316293933</v>
      </c>
      <c r="W4523" s="6">
        <v>0</v>
      </c>
      <c r="X4523" s="5">
        <v>36923</v>
      </c>
      <c r="Y4523" s="5">
        <v>33068</v>
      </c>
      <c r="Z4523" s="5">
        <v>1615</v>
      </c>
      <c r="AA4523" s="5">
        <v>0</v>
      </c>
      <c r="AB4523" s="5">
        <v>0</v>
      </c>
      <c r="AC4523" s="5">
        <v>0</v>
      </c>
      <c r="AD4523" s="5">
        <v>36923</v>
      </c>
      <c r="AE4523" s="5">
        <v>33068</v>
      </c>
      <c r="AF4523" s="5">
        <v>1615</v>
      </c>
      <c r="AG4523" s="6">
        <v>4.8838756501753959</v>
      </c>
      <c r="AH4523" s="6">
        <v>89.559353248652599</v>
      </c>
      <c r="AI4523" s="3"/>
      <c r="AJ4523" s="3"/>
    </row>
    <row r="4524" spans="1:36" hidden="1" x14ac:dyDescent="0.2">
      <c r="A4524" s="1" t="str">
        <f t="shared" si="70"/>
        <v>ReadingMinorities - all other than White British</v>
      </c>
      <c r="B4524" s="3" t="s">
        <v>119</v>
      </c>
      <c r="C4524" s="3" t="s">
        <v>120</v>
      </c>
      <c r="D4524" s="3" t="s">
        <v>702</v>
      </c>
      <c r="E4524" s="5">
        <v>53973</v>
      </c>
      <c r="F4524" s="5">
        <v>0</v>
      </c>
      <c r="G4524" s="5">
        <v>617</v>
      </c>
      <c r="H4524" s="5">
        <v>0</v>
      </c>
      <c r="I4524" s="5">
        <v>914</v>
      </c>
      <c r="J4524" s="5">
        <v>4559</v>
      </c>
      <c r="K4524" s="5">
        <v>617</v>
      </c>
      <c r="L4524" s="5">
        <v>21917</v>
      </c>
      <c r="M4524" s="5">
        <v>7646</v>
      </c>
      <c r="N4524" s="5">
        <v>0</v>
      </c>
      <c r="O4524" s="6">
        <v>0</v>
      </c>
      <c r="P4524" s="6">
        <v>1.1431641746799326</v>
      </c>
      <c r="Q4524" s="6">
        <v>0</v>
      </c>
      <c r="R4524" s="6">
        <v>1.693439312248717</v>
      </c>
      <c r="S4524" s="6">
        <v>8.4468160005928894</v>
      </c>
      <c r="T4524" s="6">
        <v>1.1431641746799326</v>
      </c>
      <c r="U4524" s="6">
        <v>40.607340707390733</v>
      </c>
      <c r="V4524" s="6">
        <v>14.166342430474497</v>
      </c>
      <c r="W4524" s="6">
        <v>0</v>
      </c>
      <c r="X4524" s="5">
        <v>24010</v>
      </c>
      <c r="Y4524" s="5">
        <v>20840</v>
      </c>
      <c r="Z4524" s="5">
        <v>1518</v>
      </c>
      <c r="AA4524" s="5">
        <v>0</v>
      </c>
      <c r="AB4524" s="5">
        <v>0</v>
      </c>
      <c r="AC4524" s="5">
        <v>0</v>
      </c>
      <c r="AD4524" s="5">
        <v>24010</v>
      </c>
      <c r="AE4524" s="5">
        <v>20840</v>
      </c>
      <c r="AF4524" s="5">
        <v>1518</v>
      </c>
      <c r="AG4524" s="6">
        <v>7.2840690978886755</v>
      </c>
      <c r="AH4524" s="6">
        <v>86.797167846730531</v>
      </c>
      <c r="AI4524" s="3"/>
      <c r="AJ4524" s="3"/>
    </row>
    <row r="4525" spans="1:36" hidden="1" x14ac:dyDescent="0.2">
      <c r="A4525" s="1" t="str">
        <f t="shared" si="70"/>
        <v>ReadingWhite Irish</v>
      </c>
      <c r="B4525" s="3" t="s">
        <v>119</v>
      </c>
      <c r="C4525" s="3" t="s">
        <v>120</v>
      </c>
      <c r="D4525" s="3" t="s">
        <v>703</v>
      </c>
      <c r="E4525" s="5">
        <v>2269</v>
      </c>
      <c r="F4525" s="5">
        <v>0</v>
      </c>
      <c r="G4525" s="5">
        <v>23</v>
      </c>
      <c r="H4525" s="5">
        <v>0</v>
      </c>
      <c r="I4525" s="5">
        <v>48</v>
      </c>
      <c r="J4525" s="5">
        <v>114</v>
      </c>
      <c r="K4525" s="5">
        <v>23</v>
      </c>
      <c r="L4525" s="5">
        <v>881</v>
      </c>
      <c r="M4525" s="5">
        <v>274</v>
      </c>
      <c r="N4525" s="5">
        <v>0</v>
      </c>
      <c r="O4525" s="6">
        <v>0</v>
      </c>
      <c r="P4525" s="6">
        <v>1.0136624063464081</v>
      </c>
      <c r="Q4525" s="6">
        <v>0</v>
      </c>
      <c r="R4525" s="6">
        <v>2.1154693697664171</v>
      </c>
      <c r="S4525" s="6">
        <v>5.0242397531952401</v>
      </c>
      <c r="T4525" s="6">
        <v>1.0136624063464081</v>
      </c>
      <c r="U4525" s="6">
        <v>38.82767739092111</v>
      </c>
      <c r="V4525" s="6">
        <v>12.075804319083296</v>
      </c>
      <c r="W4525" s="6">
        <v>0</v>
      </c>
      <c r="X4525" s="5">
        <v>848</v>
      </c>
      <c r="Y4525" s="5">
        <v>784</v>
      </c>
      <c r="Z4525" s="5">
        <v>46</v>
      </c>
      <c r="AA4525" s="5">
        <v>0</v>
      </c>
      <c r="AB4525" s="5">
        <v>0</v>
      </c>
      <c r="AC4525" s="5">
        <v>0</v>
      </c>
      <c r="AD4525" s="5">
        <v>848</v>
      </c>
      <c r="AE4525" s="5">
        <v>784</v>
      </c>
      <c r="AF4525" s="5">
        <v>46</v>
      </c>
      <c r="AG4525" s="6">
        <v>5.8673469387755102</v>
      </c>
      <c r="AH4525" s="6">
        <v>92.452830188679243</v>
      </c>
      <c r="AI4525" s="3"/>
      <c r="AJ4525" s="3"/>
    </row>
    <row r="4526" spans="1:36" hidden="1" x14ac:dyDescent="0.2">
      <c r="A4526" s="1" t="str">
        <f t="shared" si="70"/>
        <v>ReadingWhite Gyspy or Irish Traveller</v>
      </c>
      <c r="B4526" s="3" t="s">
        <v>119</v>
      </c>
      <c r="C4526" s="3" t="s">
        <v>120</v>
      </c>
      <c r="D4526" s="3" t="s">
        <v>704</v>
      </c>
      <c r="E4526" s="5">
        <v>90</v>
      </c>
      <c r="F4526" s="5">
        <v>0</v>
      </c>
      <c r="G4526" s="5">
        <v>5</v>
      </c>
      <c r="H4526" s="5">
        <v>0</v>
      </c>
      <c r="I4526" s="5">
        <v>1</v>
      </c>
      <c r="J4526" s="5">
        <v>24</v>
      </c>
      <c r="K4526" s="5">
        <v>5</v>
      </c>
      <c r="L4526" s="5">
        <v>56</v>
      </c>
      <c r="M4526" s="5">
        <v>10</v>
      </c>
      <c r="N4526" s="5">
        <v>0</v>
      </c>
      <c r="O4526" s="6">
        <v>0</v>
      </c>
      <c r="P4526" s="6">
        <v>5.5555555555555554</v>
      </c>
      <c r="Q4526" s="6">
        <v>0</v>
      </c>
      <c r="R4526" s="6">
        <v>1.1111111111111112</v>
      </c>
      <c r="S4526" s="6">
        <v>26.666666666666668</v>
      </c>
      <c r="T4526" s="6">
        <v>5.5555555555555554</v>
      </c>
      <c r="U4526" s="6">
        <v>62.222222222222221</v>
      </c>
      <c r="V4526" s="6">
        <v>11.111111111111111</v>
      </c>
      <c r="W4526" s="6">
        <v>0</v>
      </c>
      <c r="X4526" s="5">
        <v>31</v>
      </c>
      <c r="Y4526" s="5">
        <v>22</v>
      </c>
      <c r="Z4526" s="5">
        <v>7</v>
      </c>
      <c r="AA4526" s="5">
        <v>0</v>
      </c>
      <c r="AB4526" s="5">
        <v>0</v>
      </c>
      <c r="AC4526" s="5">
        <v>0</v>
      </c>
      <c r="AD4526" s="5">
        <v>31</v>
      </c>
      <c r="AE4526" s="5">
        <v>22</v>
      </c>
      <c r="AF4526" s="5">
        <v>7</v>
      </c>
      <c r="AG4526" s="6">
        <v>31.818181818181817</v>
      </c>
      <c r="AH4526" s="6">
        <v>70.967741935483872</v>
      </c>
      <c r="AI4526" s="3"/>
      <c r="AJ4526" s="3"/>
    </row>
    <row r="4527" spans="1:36" hidden="1" x14ac:dyDescent="0.2">
      <c r="A4527" s="1" t="str">
        <f t="shared" si="70"/>
        <v>ReadingWhite Other</v>
      </c>
      <c r="B4527" s="3" t="s">
        <v>119</v>
      </c>
      <c r="C4527" s="3" t="s">
        <v>120</v>
      </c>
      <c r="D4527" s="3" t="s">
        <v>705</v>
      </c>
      <c r="E4527" s="5">
        <v>12303</v>
      </c>
      <c r="F4527" s="5">
        <v>0</v>
      </c>
      <c r="G4527" s="5">
        <v>114</v>
      </c>
      <c r="H4527" s="5">
        <v>0</v>
      </c>
      <c r="I4527" s="5">
        <v>140</v>
      </c>
      <c r="J4527" s="5">
        <v>711</v>
      </c>
      <c r="K4527" s="5">
        <v>114</v>
      </c>
      <c r="L4527" s="5">
        <v>5192</v>
      </c>
      <c r="M4527" s="5">
        <v>2117</v>
      </c>
      <c r="N4527" s="5">
        <v>0</v>
      </c>
      <c r="O4527" s="6">
        <v>0</v>
      </c>
      <c r="P4527" s="6">
        <v>0.92660326749573274</v>
      </c>
      <c r="Q4527" s="6">
        <v>0</v>
      </c>
      <c r="R4527" s="6">
        <v>1.1379338372754613</v>
      </c>
      <c r="S4527" s="6">
        <v>5.7790782735918071</v>
      </c>
      <c r="T4527" s="6">
        <v>0.92660326749573274</v>
      </c>
      <c r="U4527" s="6">
        <v>42.201089165244248</v>
      </c>
      <c r="V4527" s="6">
        <v>17.20718523937251</v>
      </c>
      <c r="W4527" s="6">
        <v>0</v>
      </c>
      <c r="X4527" s="5">
        <v>7093</v>
      </c>
      <c r="Y4527" s="5">
        <v>6565</v>
      </c>
      <c r="Z4527" s="5">
        <v>320</v>
      </c>
      <c r="AA4527" s="5">
        <v>0</v>
      </c>
      <c r="AB4527" s="5">
        <v>0</v>
      </c>
      <c r="AC4527" s="5">
        <v>0</v>
      </c>
      <c r="AD4527" s="5">
        <v>7093</v>
      </c>
      <c r="AE4527" s="5">
        <v>6565</v>
      </c>
      <c r="AF4527" s="5">
        <v>320</v>
      </c>
      <c r="AG4527" s="6">
        <v>4.8743335872048741</v>
      </c>
      <c r="AH4527" s="6">
        <v>92.556041167348084</v>
      </c>
      <c r="AI4527" s="3"/>
      <c r="AJ4527" s="3"/>
    </row>
    <row r="4528" spans="1:36" hidden="1" x14ac:dyDescent="0.2">
      <c r="A4528" s="1" t="str">
        <f t="shared" si="70"/>
        <v>ReadingMixed White and Black Caribbean</v>
      </c>
      <c r="B4528" s="3" t="s">
        <v>119</v>
      </c>
      <c r="C4528" s="3" t="s">
        <v>120</v>
      </c>
      <c r="D4528" s="3" t="s">
        <v>706</v>
      </c>
      <c r="E4528" s="5">
        <v>2718</v>
      </c>
      <c r="F4528" s="5">
        <v>0</v>
      </c>
      <c r="G4528" s="5">
        <v>89</v>
      </c>
      <c r="H4528" s="5">
        <v>0</v>
      </c>
      <c r="I4528" s="5">
        <v>69</v>
      </c>
      <c r="J4528" s="5">
        <v>583</v>
      </c>
      <c r="K4528" s="5">
        <v>89</v>
      </c>
      <c r="L4528" s="5">
        <v>1263</v>
      </c>
      <c r="M4528" s="5">
        <v>241</v>
      </c>
      <c r="N4528" s="5">
        <v>0</v>
      </c>
      <c r="O4528" s="6">
        <v>0</v>
      </c>
      <c r="P4528" s="6">
        <v>3.2744665194996321</v>
      </c>
      <c r="Q4528" s="6">
        <v>0</v>
      </c>
      <c r="R4528" s="6">
        <v>2.5386313465783665</v>
      </c>
      <c r="S4528" s="6">
        <v>21.449595290654894</v>
      </c>
      <c r="T4528" s="6">
        <v>3.2744665194996321</v>
      </c>
      <c r="U4528" s="6">
        <v>46.467991169977928</v>
      </c>
      <c r="V4528" s="6">
        <v>8.8668138337012508</v>
      </c>
      <c r="W4528" s="6">
        <v>0</v>
      </c>
      <c r="X4528" s="5">
        <v>594</v>
      </c>
      <c r="Y4528" s="5">
        <v>461</v>
      </c>
      <c r="Z4528" s="5">
        <v>68</v>
      </c>
      <c r="AA4528" s="5">
        <v>0</v>
      </c>
      <c r="AB4528" s="5">
        <v>0</v>
      </c>
      <c r="AC4528" s="5">
        <v>0</v>
      </c>
      <c r="AD4528" s="5">
        <v>594</v>
      </c>
      <c r="AE4528" s="5">
        <v>461</v>
      </c>
      <c r="AF4528" s="5">
        <v>68</v>
      </c>
      <c r="AG4528" s="6">
        <v>14.750542299349242</v>
      </c>
      <c r="AH4528" s="6">
        <v>77.609427609427613</v>
      </c>
      <c r="AI4528" s="3"/>
      <c r="AJ4528" s="3"/>
    </row>
    <row r="4529" spans="1:36" hidden="1" x14ac:dyDescent="0.2">
      <c r="A4529" s="1" t="str">
        <f t="shared" si="70"/>
        <v>ReadingMixed White and Black African</v>
      </c>
      <c r="B4529" s="3" t="s">
        <v>119</v>
      </c>
      <c r="C4529" s="3" t="s">
        <v>120</v>
      </c>
      <c r="D4529" s="3" t="s">
        <v>707</v>
      </c>
      <c r="E4529" s="5">
        <v>802</v>
      </c>
      <c r="F4529" s="5">
        <v>0</v>
      </c>
      <c r="G4529" s="5">
        <v>17</v>
      </c>
      <c r="H4529" s="5">
        <v>0</v>
      </c>
      <c r="I4529" s="5">
        <v>30</v>
      </c>
      <c r="J4529" s="5">
        <v>103</v>
      </c>
      <c r="K4529" s="5">
        <v>17</v>
      </c>
      <c r="L4529" s="5">
        <v>369</v>
      </c>
      <c r="M4529" s="5">
        <v>113</v>
      </c>
      <c r="N4529" s="5">
        <v>0</v>
      </c>
      <c r="O4529" s="6">
        <v>0</v>
      </c>
      <c r="P4529" s="6">
        <v>2.1197007481296759</v>
      </c>
      <c r="Q4529" s="6">
        <v>0</v>
      </c>
      <c r="R4529" s="6">
        <v>3.7406483790523692</v>
      </c>
      <c r="S4529" s="6">
        <v>12.8428927680798</v>
      </c>
      <c r="T4529" s="6">
        <v>2.1197007481296759</v>
      </c>
      <c r="U4529" s="6">
        <v>46.009975062344139</v>
      </c>
      <c r="V4529" s="6">
        <v>14.089775561097257</v>
      </c>
      <c r="W4529" s="6">
        <v>0</v>
      </c>
      <c r="X4529" s="5">
        <v>189</v>
      </c>
      <c r="Y4529" s="5">
        <v>164</v>
      </c>
      <c r="Z4529" s="5">
        <v>14</v>
      </c>
      <c r="AA4529" s="5">
        <v>0</v>
      </c>
      <c r="AB4529" s="5">
        <v>0</v>
      </c>
      <c r="AC4529" s="5">
        <v>0</v>
      </c>
      <c r="AD4529" s="5">
        <v>189</v>
      </c>
      <c r="AE4529" s="5">
        <v>164</v>
      </c>
      <c r="AF4529" s="5">
        <v>14</v>
      </c>
      <c r="AG4529" s="6">
        <v>8.536585365853659</v>
      </c>
      <c r="AH4529" s="6">
        <v>86.772486772486772</v>
      </c>
      <c r="AI4529" s="3"/>
      <c r="AJ4529" s="3"/>
    </row>
    <row r="4530" spans="1:36" hidden="1" x14ac:dyDescent="0.2">
      <c r="A4530" s="1" t="str">
        <f t="shared" si="70"/>
        <v>ReadingMixed White and Asian</v>
      </c>
      <c r="B4530" s="3" t="s">
        <v>119</v>
      </c>
      <c r="C4530" s="3" t="s">
        <v>120</v>
      </c>
      <c r="D4530" s="3" t="s">
        <v>708</v>
      </c>
      <c r="E4530" s="5">
        <v>1428</v>
      </c>
      <c r="F4530" s="5">
        <v>0</v>
      </c>
      <c r="G4530" s="5">
        <v>14</v>
      </c>
      <c r="H4530" s="5">
        <v>0</v>
      </c>
      <c r="I4530" s="5">
        <v>13</v>
      </c>
      <c r="J4530" s="5">
        <v>114</v>
      </c>
      <c r="K4530" s="5">
        <v>14</v>
      </c>
      <c r="L4530" s="5">
        <v>495</v>
      </c>
      <c r="M4530" s="5">
        <v>151</v>
      </c>
      <c r="N4530" s="5">
        <v>0</v>
      </c>
      <c r="O4530" s="6">
        <v>0</v>
      </c>
      <c r="P4530" s="6">
        <v>0.98039215686274506</v>
      </c>
      <c r="Q4530" s="6">
        <v>0</v>
      </c>
      <c r="R4530" s="6">
        <v>0.91036414565826329</v>
      </c>
      <c r="S4530" s="6">
        <v>7.9831932773109244</v>
      </c>
      <c r="T4530" s="6">
        <v>0.98039215686274506</v>
      </c>
      <c r="U4530" s="6">
        <v>34.663865546218489</v>
      </c>
      <c r="V4530" s="6">
        <v>10.57422969187675</v>
      </c>
      <c r="W4530" s="6">
        <v>0</v>
      </c>
      <c r="X4530" s="5">
        <v>371</v>
      </c>
      <c r="Y4530" s="5">
        <v>325</v>
      </c>
      <c r="Z4530" s="5">
        <v>23</v>
      </c>
      <c r="AA4530" s="5">
        <v>0</v>
      </c>
      <c r="AB4530" s="5">
        <v>0</v>
      </c>
      <c r="AC4530" s="5">
        <v>0</v>
      </c>
      <c r="AD4530" s="5">
        <v>371</v>
      </c>
      <c r="AE4530" s="5">
        <v>325</v>
      </c>
      <c r="AF4530" s="5">
        <v>23</v>
      </c>
      <c r="AG4530" s="6">
        <v>7.0769230769230766</v>
      </c>
      <c r="AH4530" s="6">
        <v>87.601078167115901</v>
      </c>
      <c r="AI4530" s="3"/>
      <c r="AJ4530" s="3"/>
    </row>
    <row r="4531" spans="1:36" hidden="1" x14ac:dyDescent="0.2">
      <c r="A4531" s="1" t="str">
        <f t="shared" si="70"/>
        <v>ReadingMixed Other</v>
      </c>
      <c r="B4531" s="3" t="s">
        <v>119</v>
      </c>
      <c r="C4531" s="3" t="s">
        <v>120</v>
      </c>
      <c r="D4531" s="3" t="s">
        <v>709</v>
      </c>
      <c r="E4531" s="5">
        <v>1232</v>
      </c>
      <c r="F4531" s="5">
        <v>0</v>
      </c>
      <c r="G4531" s="5">
        <v>18</v>
      </c>
      <c r="H4531" s="5">
        <v>0</v>
      </c>
      <c r="I4531" s="5">
        <v>16</v>
      </c>
      <c r="J4531" s="5">
        <v>99</v>
      </c>
      <c r="K4531" s="5">
        <v>18</v>
      </c>
      <c r="L4531" s="5">
        <v>496</v>
      </c>
      <c r="M4531" s="5">
        <v>139</v>
      </c>
      <c r="N4531" s="5">
        <v>0</v>
      </c>
      <c r="O4531" s="6">
        <v>0</v>
      </c>
      <c r="P4531" s="6">
        <v>1.4610389610389611</v>
      </c>
      <c r="Q4531" s="6">
        <v>0</v>
      </c>
      <c r="R4531" s="6">
        <v>1.2987012987012987</v>
      </c>
      <c r="S4531" s="6">
        <v>8.0357142857142865</v>
      </c>
      <c r="T4531" s="6">
        <v>1.4610389610389611</v>
      </c>
      <c r="U4531" s="6">
        <v>40.259740259740262</v>
      </c>
      <c r="V4531" s="6">
        <v>11.282467532467532</v>
      </c>
      <c r="W4531" s="6">
        <v>0</v>
      </c>
      <c r="X4531" s="5">
        <v>374</v>
      </c>
      <c r="Y4531" s="5">
        <v>338</v>
      </c>
      <c r="Z4531" s="5">
        <v>31</v>
      </c>
      <c r="AA4531" s="5">
        <v>0</v>
      </c>
      <c r="AB4531" s="5">
        <v>0</v>
      </c>
      <c r="AC4531" s="5">
        <v>0</v>
      </c>
      <c r="AD4531" s="5">
        <v>374</v>
      </c>
      <c r="AE4531" s="5">
        <v>338</v>
      </c>
      <c r="AF4531" s="5">
        <v>31</v>
      </c>
      <c r="AG4531" s="6">
        <v>9.1715976331360949</v>
      </c>
      <c r="AH4531" s="6">
        <v>90.37433155080214</v>
      </c>
      <c r="AI4531" s="3"/>
      <c r="AJ4531" s="3"/>
    </row>
    <row r="4532" spans="1:36" hidden="1" x14ac:dyDescent="0.2">
      <c r="A4532" s="1" t="str">
        <f t="shared" si="70"/>
        <v>ReadingIndian</v>
      </c>
      <c r="B4532" s="3" t="s">
        <v>119</v>
      </c>
      <c r="C4532" s="3" t="s">
        <v>120</v>
      </c>
      <c r="D4532" s="3" t="s">
        <v>710</v>
      </c>
      <c r="E4532" s="5">
        <v>6514</v>
      </c>
      <c r="F4532" s="5">
        <v>0</v>
      </c>
      <c r="G4532" s="5">
        <v>51</v>
      </c>
      <c r="H4532" s="5">
        <v>0</v>
      </c>
      <c r="I4532" s="5">
        <v>24</v>
      </c>
      <c r="J4532" s="5">
        <v>379</v>
      </c>
      <c r="K4532" s="5">
        <v>51</v>
      </c>
      <c r="L4532" s="5">
        <v>2536</v>
      </c>
      <c r="M4532" s="5">
        <v>918</v>
      </c>
      <c r="N4532" s="5">
        <v>0</v>
      </c>
      <c r="O4532" s="6">
        <v>0</v>
      </c>
      <c r="P4532" s="6">
        <v>0.78292907583665949</v>
      </c>
      <c r="Q4532" s="6">
        <v>0</v>
      </c>
      <c r="R4532" s="6">
        <v>0.36843721215842801</v>
      </c>
      <c r="S4532" s="6">
        <v>5.8182376420018418</v>
      </c>
      <c r="T4532" s="6">
        <v>0.78292907583665949</v>
      </c>
      <c r="U4532" s="6">
        <v>38.93153208474056</v>
      </c>
      <c r="V4532" s="6">
        <v>14.092723365059872</v>
      </c>
      <c r="W4532" s="6">
        <v>0</v>
      </c>
      <c r="X4532" s="5">
        <v>3711</v>
      </c>
      <c r="Y4532" s="5">
        <v>3228</v>
      </c>
      <c r="Z4532" s="5">
        <v>199</v>
      </c>
      <c r="AA4532" s="5">
        <v>0</v>
      </c>
      <c r="AB4532" s="5">
        <v>0</v>
      </c>
      <c r="AC4532" s="5">
        <v>0</v>
      </c>
      <c r="AD4532" s="5">
        <v>3711</v>
      </c>
      <c r="AE4532" s="5">
        <v>3228</v>
      </c>
      <c r="AF4532" s="5">
        <v>199</v>
      </c>
      <c r="AG4532" s="6">
        <v>6.1648079306071875</v>
      </c>
      <c r="AH4532" s="6">
        <v>86.984640258690376</v>
      </c>
      <c r="AI4532" s="3"/>
      <c r="AJ4532" s="3"/>
    </row>
    <row r="4533" spans="1:36" hidden="1" x14ac:dyDescent="0.2">
      <c r="A4533" s="1" t="str">
        <f t="shared" si="70"/>
        <v>ReadingPakistani</v>
      </c>
      <c r="B4533" s="3" t="s">
        <v>119</v>
      </c>
      <c r="C4533" s="3" t="s">
        <v>120</v>
      </c>
      <c r="D4533" s="3" t="s">
        <v>711</v>
      </c>
      <c r="E4533" s="5">
        <v>6967</v>
      </c>
      <c r="F4533" s="5">
        <v>0</v>
      </c>
      <c r="G4533" s="5">
        <v>68</v>
      </c>
      <c r="H4533" s="5">
        <v>0</v>
      </c>
      <c r="I4533" s="5">
        <v>77</v>
      </c>
      <c r="J4533" s="5">
        <v>591</v>
      </c>
      <c r="K4533" s="5">
        <v>68</v>
      </c>
      <c r="L4533" s="5">
        <v>2619</v>
      </c>
      <c r="M4533" s="5">
        <v>1043</v>
      </c>
      <c r="N4533" s="5">
        <v>0</v>
      </c>
      <c r="O4533" s="6">
        <v>0</v>
      </c>
      <c r="P4533" s="6">
        <v>0.97602985503085982</v>
      </c>
      <c r="Q4533" s="6">
        <v>0</v>
      </c>
      <c r="R4533" s="6">
        <v>1.1052102770202383</v>
      </c>
      <c r="S4533" s="6">
        <v>8.4828477106358555</v>
      </c>
      <c r="T4533" s="6">
        <v>0.97602985503085982</v>
      </c>
      <c r="U4533" s="6">
        <v>37.59150279890914</v>
      </c>
      <c r="V4533" s="6">
        <v>14.970575570546863</v>
      </c>
      <c r="W4533" s="6">
        <v>0</v>
      </c>
      <c r="X4533" s="5">
        <v>2743</v>
      </c>
      <c r="Y4533" s="5">
        <v>2004</v>
      </c>
      <c r="Z4533" s="5">
        <v>199</v>
      </c>
      <c r="AA4533" s="5">
        <v>0</v>
      </c>
      <c r="AB4533" s="5">
        <v>0</v>
      </c>
      <c r="AC4533" s="5">
        <v>0</v>
      </c>
      <c r="AD4533" s="5">
        <v>2743</v>
      </c>
      <c r="AE4533" s="5">
        <v>2004</v>
      </c>
      <c r="AF4533" s="5">
        <v>199</v>
      </c>
      <c r="AG4533" s="6">
        <v>9.9301397205588824</v>
      </c>
      <c r="AH4533" s="6">
        <v>73.058694859642728</v>
      </c>
      <c r="AI4533" s="3"/>
      <c r="AJ4533" s="3"/>
    </row>
    <row r="4534" spans="1:36" hidden="1" x14ac:dyDescent="0.2">
      <c r="A4534" s="1" t="str">
        <f t="shared" si="70"/>
        <v>ReadingBangladeshi</v>
      </c>
      <c r="B4534" s="3" t="s">
        <v>119</v>
      </c>
      <c r="C4534" s="3" t="s">
        <v>120</v>
      </c>
      <c r="D4534" s="3" t="s">
        <v>712</v>
      </c>
      <c r="E4534" s="5">
        <v>695</v>
      </c>
      <c r="F4534" s="5">
        <v>0</v>
      </c>
      <c r="G4534" s="5">
        <v>30</v>
      </c>
      <c r="H4534" s="5">
        <v>0</v>
      </c>
      <c r="I4534" s="5">
        <v>34</v>
      </c>
      <c r="J4534" s="5">
        <v>115</v>
      </c>
      <c r="K4534" s="5">
        <v>30</v>
      </c>
      <c r="L4534" s="5">
        <v>281</v>
      </c>
      <c r="M4534" s="5">
        <v>67</v>
      </c>
      <c r="N4534" s="5">
        <v>0</v>
      </c>
      <c r="O4534" s="6">
        <v>0</v>
      </c>
      <c r="P4534" s="6">
        <v>4.3165467625899279</v>
      </c>
      <c r="Q4534" s="6">
        <v>0</v>
      </c>
      <c r="R4534" s="6">
        <v>4.8920863309352516</v>
      </c>
      <c r="S4534" s="6">
        <v>16.546762589928058</v>
      </c>
      <c r="T4534" s="6">
        <v>4.3165467625899279</v>
      </c>
      <c r="U4534" s="6">
        <v>40.431654676258994</v>
      </c>
      <c r="V4534" s="6">
        <v>9.6402877697841731</v>
      </c>
      <c r="W4534" s="6">
        <v>0</v>
      </c>
      <c r="X4534" s="5">
        <v>276</v>
      </c>
      <c r="Y4534" s="5">
        <v>181</v>
      </c>
      <c r="Z4534" s="5">
        <v>22</v>
      </c>
      <c r="AA4534" s="5">
        <v>0</v>
      </c>
      <c r="AB4534" s="5">
        <v>0</v>
      </c>
      <c r="AC4534" s="5">
        <v>0</v>
      </c>
      <c r="AD4534" s="5">
        <v>276</v>
      </c>
      <c r="AE4534" s="5">
        <v>181</v>
      </c>
      <c r="AF4534" s="5">
        <v>22</v>
      </c>
      <c r="AG4534" s="6">
        <v>12.154696132596685</v>
      </c>
      <c r="AH4534" s="6">
        <v>65.579710144927532</v>
      </c>
      <c r="AI4534" s="3"/>
      <c r="AJ4534" s="3"/>
    </row>
    <row r="4535" spans="1:36" hidden="1" x14ac:dyDescent="0.2">
      <c r="A4535" s="1" t="str">
        <f t="shared" si="70"/>
        <v>ReadingChinese</v>
      </c>
      <c r="B4535" s="3" t="s">
        <v>119</v>
      </c>
      <c r="C4535" s="3" t="s">
        <v>120</v>
      </c>
      <c r="D4535" s="3" t="s">
        <v>713</v>
      </c>
      <c r="E4535" s="5">
        <v>1603</v>
      </c>
      <c r="F4535" s="5">
        <v>0</v>
      </c>
      <c r="G4535" s="5">
        <v>14</v>
      </c>
      <c r="H4535" s="5">
        <v>0</v>
      </c>
      <c r="I4535" s="5">
        <v>5</v>
      </c>
      <c r="J4535" s="5">
        <v>96</v>
      </c>
      <c r="K4535" s="5">
        <v>14</v>
      </c>
      <c r="L4535" s="5">
        <v>496</v>
      </c>
      <c r="M4535" s="5">
        <v>141</v>
      </c>
      <c r="N4535" s="5">
        <v>0</v>
      </c>
      <c r="O4535" s="6">
        <v>0</v>
      </c>
      <c r="P4535" s="6">
        <v>0.8733624454148472</v>
      </c>
      <c r="Q4535" s="6">
        <v>0</v>
      </c>
      <c r="R4535" s="6">
        <v>0.31191515907673112</v>
      </c>
      <c r="S4535" s="6">
        <v>5.9887710542732373</v>
      </c>
      <c r="T4535" s="6">
        <v>0.8733624454148472</v>
      </c>
      <c r="U4535" s="6">
        <v>30.941983780411729</v>
      </c>
      <c r="V4535" s="6">
        <v>8.796007485963818</v>
      </c>
      <c r="W4535" s="6">
        <v>0</v>
      </c>
      <c r="X4535" s="5">
        <v>627</v>
      </c>
      <c r="Y4535" s="5">
        <v>547</v>
      </c>
      <c r="Z4535" s="5">
        <v>29</v>
      </c>
      <c r="AA4535" s="5">
        <v>0</v>
      </c>
      <c r="AB4535" s="5">
        <v>0</v>
      </c>
      <c r="AC4535" s="5">
        <v>0</v>
      </c>
      <c r="AD4535" s="5">
        <v>627</v>
      </c>
      <c r="AE4535" s="5">
        <v>547</v>
      </c>
      <c r="AF4535" s="5">
        <v>29</v>
      </c>
      <c r="AG4535" s="6">
        <v>5.3016453382084094</v>
      </c>
      <c r="AH4535" s="6">
        <v>87.240829346092511</v>
      </c>
      <c r="AI4535" s="3"/>
      <c r="AJ4535" s="3"/>
    </row>
    <row r="4536" spans="1:36" hidden="1" x14ac:dyDescent="0.2">
      <c r="A4536" s="1" t="str">
        <f t="shared" si="70"/>
        <v>ReadingAsian Other</v>
      </c>
      <c r="B4536" s="3" t="s">
        <v>119</v>
      </c>
      <c r="C4536" s="3" t="s">
        <v>120</v>
      </c>
      <c r="D4536" s="3" t="s">
        <v>714</v>
      </c>
      <c r="E4536" s="5">
        <v>5382</v>
      </c>
      <c r="F4536" s="5">
        <v>0</v>
      </c>
      <c r="G4536" s="5">
        <v>13</v>
      </c>
      <c r="H4536" s="5">
        <v>0</v>
      </c>
      <c r="I4536" s="5">
        <v>50</v>
      </c>
      <c r="J4536" s="5">
        <v>301</v>
      </c>
      <c r="K4536" s="5">
        <v>13</v>
      </c>
      <c r="L4536" s="5">
        <v>1956</v>
      </c>
      <c r="M4536" s="5">
        <v>877</v>
      </c>
      <c r="N4536" s="5">
        <v>0</v>
      </c>
      <c r="O4536" s="6">
        <v>0</v>
      </c>
      <c r="P4536" s="6">
        <v>0.24154589371980675</v>
      </c>
      <c r="Q4536" s="6">
        <v>0</v>
      </c>
      <c r="R4536" s="6">
        <v>0.92902266815310297</v>
      </c>
      <c r="S4536" s="6">
        <v>5.5927164622816798</v>
      </c>
      <c r="T4536" s="6">
        <v>0.24154589371980675</v>
      </c>
      <c r="U4536" s="6">
        <v>36.343366778149388</v>
      </c>
      <c r="V4536" s="6">
        <v>16.295057599405425</v>
      </c>
      <c r="W4536" s="6">
        <v>0</v>
      </c>
      <c r="X4536" s="5">
        <v>2187</v>
      </c>
      <c r="Y4536" s="5">
        <v>1870</v>
      </c>
      <c r="Z4536" s="5">
        <v>122</v>
      </c>
      <c r="AA4536" s="5">
        <v>0</v>
      </c>
      <c r="AB4536" s="5">
        <v>0</v>
      </c>
      <c r="AC4536" s="5">
        <v>0</v>
      </c>
      <c r="AD4536" s="5">
        <v>2187</v>
      </c>
      <c r="AE4536" s="5">
        <v>1870</v>
      </c>
      <c r="AF4536" s="5">
        <v>122</v>
      </c>
      <c r="AG4536" s="6">
        <v>6.524064171122995</v>
      </c>
      <c r="AH4536" s="6">
        <v>85.505258344764513</v>
      </c>
      <c r="AI4536" s="3"/>
      <c r="AJ4536" s="3"/>
    </row>
    <row r="4537" spans="1:36" hidden="1" x14ac:dyDescent="0.2">
      <c r="A4537" s="1" t="str">
        <f t="shared" si="70"/>
        <v>ReadingBlack African</v>
      </c>
      <c r="B4537" s="3" t="s">
        <v>119</v>
      </c>
      <c r="C4537" s="3" t="s">
        <v>120</v>
      </c>
      <c r="D4537" s="3" t="s">
        <v>715</v>
      </c>
      <c r="E4537" s="5">
        <v>6087</v>
      </c>
      <c r="F4537" s="5">
        <v>0</v>
      </c>
      <c r="G4537" s="5">
        <v>64</v>
      </c>
      <c r="H4537" s="5">
        <v>0</v>
      </c>
      <c r="I4537" s="5">
        <v>248</v>
      </c>
      <c r="J4537" s="5">
        <v>700</v>
      </c>
      <c r="K4537" s="5">
        <v>64</v>
      </c>
      <c r="L4537" s="5">
        <v>2576</v>
      </c>
      <c r="M4537" s="5">
        <v>806</v>
      </c>
      <c r="N4537" s="5">
        <v>0</v>
      </c>
      <c r="O4537" s="6">
        <v>0</v>
      </c>
      <c r="P4537" s="6">
        <v>1.0514210612781336</v>
      </c>
      <c r="Q4537" s="6">
        <v>0</v>
      </c>
      <c r="R4537" s="6">
        <v>4.0742566124527686</v>
      </c>
      <c r="S4537" s="6">
        <v>11.499917857729587</v>
      </c>
      <c r="T4537" s="6">
        <v>1.0514210612781336</v>
      </c>
      <c r="U4537" s="6">
        <v>42.319697716444885</v>
      </c>
      <c r="V4537" s="6">
        <v>13.241333990471496</v>
      </c>
      <c r="W4537" s="6">
        <v>0</v>
      </c>
      <c r="X4537" s="5">
        <v>2669</v>
      </c>
      <c r="Y4537" s="5">
        <v>2375</v>
      </c>
      <c r="Z4537" s="5">
        <v>219</v>
      </c>
      <c r="AA4537" s="5">
        <v>0</v>
      </c>
      <c r="AB4537" s="5">
        <v>0</v>
      </c>
      <c r="AC4537" s="5">
        <v>0</v>
      </c>
      <c r="AD4537" s="5">
        <v>2669</v>
      </c>
      <c r="AE4537" s="5">
        <v>2375</v>
      </c>
      <c r="AF4537" s="5">
        <v>219</v>
      </c>
      <c r="AG4537" s="6">
        <v>9.2210526315789476</v>
      </c>
      <c r="AH4537" s="6">
        <v>88.984638441363813</v>
      </c>
      <c r="AI4537" s="3"/>
      <c r="AJ4537" s="3"/>
    </row>
    <row r="4538" spans="1:36" hidden="1" x14ac:dyDescent="0.2">
      <c r="A4538" s="1" t="str">
        <f t="shared" si="70"/>
        <v>ReadingBlack Caribbean</v>
      </c>
      <c r="B4538" s="3" t="s">
        <v>119</v>
      </c>
      <c r="C4538" s="3" t="s">
        <v>120</v>
      </c>
      <c r="D4538" s="3" t="s">
        <v>716</v>
      </c>
      <c r="E4538" s="5">
        <v>3279</v>
      </c>
      <c r="F4538" s="5">
        <v>0</v>
      </c>
      <c r="G4538" s="5">
        <v>67</v>
      </c>
      <c r="H4538" s="5">
        <v>0</v>
      </c>
      <c r="I4538" s="5">
        <v>105</v>
      </c>
      <c r="J4538" s="5">
        <v>403</v>
      </c>
      <c r="K4538" s="5">
        <v>67</v>
      </c>
      <c r="L4538" s="5">
        <v>1609</v>
      </c>
      <c r="M4538" s="5">
        <v>421</v>
      </c>
      <c r="N4538" s="5">
        <v>0</v>
      </c>
      <c r="O4538" s="6">
        <v>0</v>
      </c>
      <c r="P4538" s="6">
        <v>2.0433058859408355</v>
      </c>
      <c r="Q4538" s="6">
        <v>0</v>
      </c>
      <c r="R4538" s="6">
        <v>3.2021957913998169</v>
      </c>
      <c r="S4538" s="6">
        <v>12.290332418420251</v>
      </c>
      <c r="T4538" s="6">
        <v>2.0433058859408355</v>
      </c>
      <c r="U4538" s="6">
        <v>49.069838365355288</v>
      </c>
      <c r="V4538" s="6">
        <v>12.839280268374504</v>
      </c>
      <c r="W4538" s="6">
        <v>0</v>
      </c>
      <c r="X4538" s="5">
        <v>1280</v>
      </c>
      <c r="Y4538" s="5">
        <v>1131</v>
      </c>
      <c r="Z4538" s="5">
        <v>127</v>
      </c>
      <c r="AA4538" s="5">
        <v>0</v>
      </c>
      <c r="AB4538" s="5">
        <v>0</v>
      </c>
      <c r="AC4538" s="5">
        <v>0</v>
      </c>
      <c r="AD4538" s="5">
        <v>1280</v>
      </c>
      <c r="AE4538" s="5">
        <v>1131</v>
      </c>
      <c r="AF4538" s="5">
        <v>127</v>
      </c>
      <c r="AG4538" s="6">
        <v>11.229000884173297</v>
      </c>
      <c r="AH4538" s="6">
        <v>88.359375</v>
      </c>
      <c r="AI4538" s="3"/>
      <c r="AJ4538" s="3"/>
    </row>
    <row r="4539" spans="1:36" hidden="1" x14ac:dyDescent="0.2">
      <c r="A4539" s="1" t="str">
        <f t="shared" si="70"/>
        <v>ReadingBlack Other</v>
      </c>
      <c r="B4539" s="3" t="s">
        <v>119</v>
      </c>
      <c r="C4539" s="3" t="s">
        <v>120</v>
      </c>
      <c r="D4539" s="3" t="s">
        <v>717</v>
      </c>
      <c r="E4539" s="5">
        <v>1104</v>
      </c>
      <c r="F4539" s="5">
        <v>0</v>
      </c>
      <c r="G4539" s="5">
        <v>14</v>
      </c>
      <c r="H4539" s="5">
        <v>0</v>
      </c>
      <c r="I4539" s="5">
        <v>47</v>
      </c>
      <c r="J4539" s="5">
        <v>126</v>
      </c>
      <c r="K4539" s="5">
        <v>14</v>
      </c>
      <c r="L4539" s="5">
        <v>485</v>
      </c>
      <c r="M4539" s="5">
        <v>139</v>
      </c>
      <c r="N4539" s="5">
        <v>0</v>
      </c>
      <c r="O4539" s="6">
        <v>0</v>
      </c>
      <c r="P4539" s="6">
        <v>1.2681159420289856</v>
      </c>
      <c r="Q4539" s="6">
        <v>0</v>
      </c>
      <c r="R4539" s="6">
        <v>4.2572463768115938</v>
      </c>
      <c r="S4539" s="6">
        <v>11.413043478260869</v>
      </c>
      <c r="T4539" s="6">
        <v>1.2681159420289856</v>
      </c>
      <c r="U4539" s="6">
        <v>43.931159420289852</v>
      </c>
      <c r="V4539" s="6">
        <v>12.590579710144928</v>
      </c>
      <c r="W4539" s="6">
        <v>0</v>
      </c>
      <c r="X4539" s="5">
        <v>410</v>
      </c>
      <c r="Y4539" s="5">
        <v>343</v>
      </c>
      <c r="Z4539" s="5">
        <v>54</v>
      </c>
      <c r="AA4539" s="5">
        <v>0</v>
      </c>
      <c r="AB4539" s="5">
        <v>0</v>
      </c>
      <c r="AC4539" s="5">
        <v>0</v>
      </c>
      <c r="AD4539" s="5">
        <v>410</v>
      </c>
      <c r="AE4539" s="5">
        <v>343</v>
      </c>
      <c r="AF4539" s="5">
        <v>54</v>
      </c>
      <c r="AG4539" s="6">
        <v>15.743440233236152</v>
      </c>
      <c r="AH4539" s="6">
        <v>83.658536585365852</v>
      </c>
      <c r="AI4539" s="3"/>
      <c r="AJ4539" s="3"/>
    </row>
    <row r="4540" spans="1:36" hidden="1" x14ac:dyDescent="0.2">
      <c r="A4540" s="1" t="str">
        <f t="shared" si="70"/>
        <v>ReadingArab</v>
      </c>
      <c r="B4540" s="3" t="s">
        <v>119</v>
      </c>
      <c r="C4540" s="3" t="s">
        <v>120</v>
      </c>
      <c r="D4540" s="3" t="s">
        <v>699</v>
      </c>
      <c r="E4540" s="5">
        <v>680</v>
      </c>
      <c r="F4540" s="5">
        <v>0</v>
      </c>
      <c r="G4540" s="5">
        <v>4</v>
      </c>
      <c r="H4540" s="5">
        <v>0</v>
      </c>
      <c r="I4540" s="5">
        <v>2</v>
      </c>
      <c r="J4540" s="5">
        <v>38</v>
      </c>
      <c r="K4540" s="5">
        <v>4</v>
      </c>
      <c r="L4540" s="5">
        <v>297</v>
      </c>
      <c r="M4540" s="5">
        <v>93</v>
      </c>
      <c r="N4540" s="5">
        <v>0</v>
      </c>
      <c r="O4540" s="6">
        <v>0</v>
      </c>
      <c r="P4540" s="6">
        <v>0.58823529411764708</v>
      </c>
      <c r="Q4540" s="6">
        <v>0</v>
      </c>
      <c r="R4540" s="6">
        <v>0.29411764705882354</v>
      </c>
      <c r="S4540" s="6">
        <v>5.5882352941176467</v>
      </c>
      <c r="T4540" s="6">
        <v>0.58823529411764708</v>
      </c>
      <c r="U4540" s="6">
        <v>43.676470588235297</v>
      </c>
      <c r="V4540" s="6">
        <v>13.676470588235293</v>
      </c>
      <c r="W4540" s="6">
        <v>0</v>
      </c>
      <c r="X4540" s="5">
        <v>225</v>
      </c>
      <c r="Y4540" s="5">
        <v>171</v>
      </c>
      <c r="Z4540" s="5">
        <v>18</v>
      </c>
      <c r="AA4540" s="5">
        <v>0</v>
      </c>
      <c r="AB4540" s="5">
        <v>0</v>
      </c>
      <c r="AC4540" s="5">
        <v>0</v>
      </c>
      <c r="AD4540" s="5">
        <v>225</v>
      </c>
      <c r="AE4540" s="5">
        <v>171</v>
      </c>
      <c r="AF4540" s="5">
        <v>18</v>
      </c>
      <c r="AG4540" s="6">
        <v>10.526315789473685</v>
      </c>
      <c r="AH4540" s="6">
        <v>76</v>
      </c>
      <c r="AI4540" s="3"/>
      <c r="AJ4540" s="3"/>
    </row>
    <row r="4541" spans="1:36" hidden="1" x14ac:dyDescent="0.2">
      <c r="A4541" s="1" t="str">
        <f t="shared" si="70"/>
        <v>ReadingOther</v>
      </c>
      <c r="B4541" s="3" t="s">
        <v>119</v>
      </c>
      <c r="C4541" s="3" t="s">
        <v>120</v>
      </c>
      <c r="D4541" s="3" t="s">
        <v>718</v>
      </c>
      <c r="E4541" s="5">
        <v>820</v>
      </c>
      <c r="F4541" s="5">
        <v>0</v>
      </c>
      <c r="G4541" s="5">
        <v>12</v>
      </c>
      <c r="H4541" s="5">
        <v>0</v>
      </c>
      <c r="I4541" s="5">
        <v>5</v>
      </c>
      <c r="J4541" s="5">
        <v>62</v>
      </c>
      <c r="K4541" s="5">
        <v>12</v>
      </c>
      <c r="L4541" s="5">
        <v>310</v>
      </c>
      <c r="M4541" s="5">
        <v>96</v>
      </c>
      <c r="N4541" s="5">
        <v>0</v>
      </c>
      <c r="O4541" s="6">
        <v>0</v>
      </c>
      <c r="P4541" s="6">
        <v>1.4634146341463414</v>
      </c>
      <c r="Q4541" s="6">
        <v>0</v>
      </c>
      <c r="R4541" s="6">
        <v>0.6097560975609756</v>
      </c>
      <c r="S4541" s="6">
        <v>7.5609756097560972</v>
      </c>
      <c r="T4541" s="6">
        <v>1.4634146341463414</v>
      </c>
      <c r="U4541" s="6">
        <v>37.804878048780488</v>
      </c>
      <c r="V4541" s="6">
        <v>11.707317073170731</v>
      </c>
      <c r="W4541" s="6">
        <v>0</v>
      </c>
      <c r="X4541" s="5">
        <v>382</v>
      </c>
      <c r="Y4541" s="5">
        <v>331</v>
      </c>
      <c r="Z4541" s="5">
        <v>20</v>
      </c>
      <c r="AA4541" s="5">
        <v>0</v>
      </c>
      <c r="AB4541" s="5">
        <v>0</v>
      </c>
      <c r="AC4541" s="5">
        <v>0</v>
      </c>
      <c r="AD4541" s="5">
        <v>382</v>
      </c>
      <c r="AE4541" s="5">
        <v>331</v>
      </c>
      <c r="AF4541" s="5">
        <v>20</v>
      </c>
      <c r="AG4541" s="6">
        <v>6.0422960725075532</v>
      </c>
      <c r="AH4541" s="6">
        <v>86.649214659685867</v>
      </c>
      <c r="AI4541" s="3"/>
      <c r="AJ4541" s="3"/>
    </row>
    <row r="4542" spans="1:36" x14ac:dyDescent="0.2">
      <c r="A4542" s="1" t="str">
        <f t="shared" si="70"/>
        <v>RedbridgeAll people</v>
      </c>
      <c r="B4542" s="3" t="s">
        <v>681</v>
      </c>
      <c r="C4542" s="3" t="s">
        <v>682</v>
      </c>
      <c r="D4542" s="3" t="s">
        <v>700</v>
      </c>
      <c r="E4542" s="5">
        <v>278970</v>
      </c>
      <c r="F4542" s="5">
        <v>2235</v>
      </c>
      <c r="G4542" s="5">
        <v>22081</v>
      </c>
      <c r="H4542" s="5">
        <v>0</v>
      </c>
      <c r="I4542" s="5">
        <v>0</v>
      </c>
      <c r="J4542" s="5">
        <v>0</v>
      </c>
      <c r="K4542" s="5">
        <v>7417</v>
      </c>
      <c r="L4542" s="5">
        <v>23810</v>
      </c>
      <c r="M4542" s="5">
        <v>15503</v>
      </c>
      <c r="N4542" s="5">
        <v>0</v>
      </c>
      <c r="O4542" s="6">
        <v>0.80116141520593609</v>
      </c>
      <c r="P4542" s="6">
        <v>7.9151880130479979</v>
      </c>
      <c r="Q4542" s="6">
        <v>0</v>
      </c>
      <c r="R4542" s="6">
        <v>0</v>
      </c>
      <c r="S4542" s="6">
        <v>0</v>
      </c>
      <c r="T4542" s="6">
        <v>2.6587088217371044</v>
      </c>
      <c r="U4542" s="6">
        <v>8.5349679176972426</v>
      </c>
      <c r="V4542" s="6">
        <v>5.557228375811019</v>
      </c>
      <c r="W4542" s="6">
        <v>0</v>
      </c>
      <c r="X4542" s="5">
        <v>101370</v>
      </c>
      <c r="Y4542" s="5">
        <v>84440</v>
      </c>
      <c r="Z4542" s="5">
        <v>6381</v>
      </c>
      <c r="AA4542" s="5">
        <v>0</v>
      </c>
      <c r="AB4542" s="5">
        <v>0</v>
      </c>
      <c r="AC4542" s="5">
        <v>0</v>
      </c>
      <c r="AD4542" s="5">
        <v>101370</v>
      </c>
      <c r="AE4542" s="5">
        <v>84440</v>
      </c>
      <c r="AF4542" s="5">
        <v>6381</v>
      </c>
      <c r="AG4542" s="6">
        <v>7.556845097110374</v>
      </c>
      <c r="AH4542" s="6">
        <v>83.298806352964391</v>
      </c>
      <c r="AI4542" s="3"/>
      <c r="AJ4542" s="3"/>
    </row>
    <row r="4543" spans="1:36" hidden="1" x14ac:dyDescent="0.2">
      <c r="A4543" s="1" t="str">
        <f t="shared" si="70"/>
        <v>RedbridgeWhite British</v>
      </c>
      <c r="B4543" s="3" t="s">
        <v>681</v>
      </c>
      <c r="C4543" s="3" t="s">
        <v>682</v>
      </c>
      <c r="D4543" s="3" t="s">
        <v>701</v>
      </c>
      <c r="E4543" s="5">
        <v>96253</v>
      </c>
      <c r="F4543" s="5">
        <v>312</v>
      </c>
      <c r="G4543" s="5">
        <v>3520</v>
      </c>
      <c r="H4543" s="5">
        <v>0</v>
      </c>
      <c r="I4543" s="5">
        <v>0</v>
      </c>
      <c r="J4543" s="5">
        <v>0</v>
      </c>
      <c r="K4543" s="5">
        <v>2513</v>
      </c>
      <c r="L4543" s="5">
        <v>5301</v>
      </c>
      <c r="M4543" s="5">
        <v>2938</v>
      </c>
      <c r="N4543" s="5">
        <v>0</v>
      </c>
      <c r="O4543" s="6">
        <v>0.32414574091197157</v>
      </c>
      <c r="P4543" s="6">
        <v>3.6570288718273716</v>
      </c>
      <c r="Q4543" s="6">
        <v>0</v>
      </c>
      <c r="R4543" s="6">
        <v>0</v>
      </c>
      <c r="S4543" s="6">
        <v>0</v>
      </c>
      <c r="T4543" s="6">
        <v>2.6108277144608478</v>
      </c>
      <c r="U4543" s="6">
        <v>5.5073608095332096</v>
      </c>
      <c r="V4543" s="6">
        <v>3.0523723935877323</v>
      </c>
      <c r="W4543" s="6">
        <v>0</v>
      </c>
      <c r="X4543" s="5">
        <v>29632</v>
      </c>
      <c r="Y4543" s="5">
        <v>25801</v>
      </c>
      <c r="Z4543" s="5">
        <v>1402</v>
      </c>
      <c r="AA4543" s="5">
        <v>0</v>
      </c>
      <c r="AB4543" s="5">
        <v>0</v>
      </c>
      <c r="AC4543" s="5">
        <v>0</v>
      </c>
      <c r="AD4543" s="5">
        <v>29632</v>
      </c>
      <c r="AE4543" s="5">
        <v>25801</v>
      </c>
      <c r="AF4543" s="5">
        <v>1402</v>
      </c>
      <c r="AG4543" s="6">
        <v>5.4338979109336849</v>
      </c>
      <c r="AH4543" s="6">
        <v>87.071409287257026</v>
      </c>
      <c r="AI4543" s="3"/>
      <c r="AJ4543" s="3"/>
    </row>
    <row r="4544" spans="1:36" hidden="1" x14ac:dyDescent="0.2">
      <c r="A4544" s="1" t="str">
        <f t="shared" si="70"/>
        <v>RedbridgeMinorities - all other than White British</v>
      </c>
      <c r="B4544" s="3" t="s">
        <v>681</v>
      </c>
      <c r="C4544" s="3" t="s">
        <v>682</v>
      </c>
      <c r="D4544" s="3" t="s">
        <v>702</v>
      </c>
      <c r="E4544" s="5">
        <v>182717</v>
      </c>
      <c r="F4544" s="5">
        <v>1923</v>
      </c>
      <c r="G4544" s="5">
        <v>18561</v>
      </c>
      <c r="H4544" s="5">
        <v>0</v>
      </c>
      <c r="I4544" s="5">
        <v>0</v>
      </c>
      <c r="J4544" s="5">
        <v>0</v>
      </c>
      <c r="K4544" s="5">
        <v>4904</v>
      </c>
      <c r="L4544" s="5">
        <v>18509</v>
      </c>
      <c r="M4544" s="5">
        <v>12565</v>
      </c>
      <c r="N4544" s="5">
        <v>0</v>
      </c>
      <c r="O4544" s="6">
        <v>1.0524472271326697</v>
      </c>
      <c r="P4544" s="6">
        <v>10.158332284352305</v>
      </c>
      <c r="Q4544" s="6">
        <v>0</v>
      </c>
      <c r="R4544" s="6">
        <v>0</v>
      </c>
      <c r="S4544" s="6">
        <v>0</v>
      </c>
      <c r="T4544" s="6">
        <v>2.6839319822457681</v>
      </c>
      <c r="U4544" s="6">
        <v>10.12987297295818</v>
      </c>
      <c r="V4544" s="6">
        <v>6.8767547628299504</v>
      </c>
      <c r="W4544" s="6">
        <v>0</v>
      </c>
      <c r="X4544" s="5">
        <v>71738</v>
      </c>
      <c r="Y4544" s="5">
        <v>58639</v>
      </c>
      <c r="Z4544" s="5">
        <v>4979</v>
      </c>
      <c r="AA4544" s="5">
        <v>0</v>
      </c>
      <c r="AB4544" s="5">
        <v>0</v>
      </c>
      <c r="AC4544" s="5">
        <v>0</v>
      </c>
      <c r="AD4544" s="5">
        <v>71738</v>
      </c>
      <c r="AE4544" s="5">
        <v>58639</v>
      </c>
      <c r="AF4544" s="5">
        <v>4979</v>
      </c>
      <c r="AG4544" s="6">
        <v>8.4909360664404243</v>
      </c>
      <c r="AH4544" s="6">
        <v>81.740500153335745</v>
      </c>
      <c r="AI4544" s="3"/>
      <c r="AJ4544" s="3"/>
    </row>
    <row r="4545" spans="1:36" hidden="1" x14ac:dyDescent="0.2">
      <c r="A4545" s="1" t="str">
        <f t="shared" si="70"/>
        <v>RedbridgeWhite Irish</v>
      </c>
      <c r="B4545" s="3" t="s">
        <v>681</v>
      </c>
      <c r="C4545" s="3" t="s">
        <v>682</v>
      </c>
      <c r="D4545" s="3" t="s">
        <v>703</v>
      </c>
      <c r="E4545" s="5">
        <v>3900</v>
      </c>
      <c r="F4545" s="5">
        <v>27</v>
      </c>
      <c r="G4545" s="5">
        <v>184</v>
      </c>
      <c r="H4545" s="5">
        <v>0</v>
      </c>
      <c r="I4545" s="5">
        <v>0</v>
      </c>
      <c r="J4545" s="5">
        <v>0</v>
      </c>
      <c r="K4545" s="5">
        <v>84</v>
      </c>
      <c r="L4545" s="5">
        <v>250</v>
      </c>
      <c r="M4545" s="5">
        <v>198</v>
      </c>
      <c r="N4545" s="5">
        <v>0</v>
      </c>
      <c r="O4545" s="6">
        <v>0.69230769230769229</v>
      </c>
      <c r="P4545" s="6">
        <v>4.7179487179487181</v>
      </c>
      <c r="Q4545" s="6">
        <v>0</v>
      </c>
      <c r="R4545" s="6">
        <v>0</v>
      </c>
      <c r="S4545" s="6">
        <v>0</v>
      </c>
      <c r="T4545" s="6">
        <v>2.1538461538461537</v>
      </c>
      <c r="U4545" s="6">
        <v>6.4102564102564106</v>
      </c>
      <c r="V4545" s="6">
        <v>5.0769230769230766</v>
      </c>
      <c r="W4545" s="6">
        <v>0</v>
      </c>
      <c r="X4545" s="5">
        <v>1321</v>
      </c>
      <c r="Y4545" s="5">
        <v>1194</v>
      </c>
      <c r="Z4545" s="5">
        <v>62</v>
      </c>
      <c r="AA4545" s="5">
        <v>0</v>
      </c>
      <c r="AB4545" s="5">
        <v>0</v>
      </c>
      <c r="AC4545" s="5">
        <v>0</v>
      </c>
      <c r="AD4545" s="5">
        <v>1321</v>
      </c>
      <c r="AE4545" s="5">
        <v>1194</v>
      </c>
      <c r="AF4545" s="5">
        <v>62</v>
      </c>
      <c r="AG4545" s="6">
        <v>5.1926298157453941</v>
      </c>
      <c r="AH4545" s="6">
        <v>90.386071158213468</v>
      </c>
      <c r="AI4545" s="3"/>
      <c r="AJ4545" s="3"/>
    </row>
    <row r="4546" spans="1:36" hidden="1" x14ac:dyDescent="0.2">
      <c r="A4546" s="1" t="str">
        <f t="shared" ref="A4546:A4609" si="71">C4546&amp;D4546</f>
        <v>RedbridgeWhite Gyspy or Irish Traveller</v>
      </c>
      <c r="B4546" s="3" t="s">
        <v>681</v>
      </c>
      <c r="C4546" s="3" t="s">
        <v>682</v>
      </c>
      <c r="D4546" s="3" t="s">
        <v>704</v>
      </c>
      <c r="E4546" s="5">
        <v>140</v>
      </c>
      <c r="F4546" s="5">
        <v>1</v>
      </c>
      <c r="G4546" s="5">
        <v>18</v>
      </c>
      <c r="H4546" s="5">
        <v>0</v>
      </c>
      <c r="I4546" s="5">
        <v>0</v>
      </c>
      <c r="J4546" s="5">
        <v>0</v>
      </c>
      <c r="K4546" s="5">
        <v>7</v>
      </c>
      <c r="L4546" s="5">
        <v>30</v>
      </c>
      <c r="M4546" s="5">
        <v>25</v>
      </c>
      <c r="N4546" s="5">
        <v>0</v>
      </c>
      <c r="O4546" s="6">
        <v>0.7142857142857143</v>
      </c>
      <c r="P4546" s="6">
        <v>12.857142857142858</v>
      </c>
      <c r="Q4546" s="6">
        <v>0</v>
      </c>
      <c r="R4546" s="6">
        <v>0</v>
      </c>
      <c r="S4546" s="6">
        <v>0</v>
      </c>
      <c r="T4546" s="6">
        <v>5</v>
      </c>
      <c r="U4546" s="6">
        <v>21.428571428571427</v>
      </c>
      <c r="V4546" s="6">
        <v>17.857142857142858</v>
      </c>
      <c r="W4546" s="6">
        <v>0</v>
      </c>
      <c r="X4546" s="5">
        <v>33</v>
      </c>
      <c r="Y4546" s="5">
        <v>15</v>
      </c>
      <c r="Z4546" s="5">
        <v>6</v>
      </c>
      <c r="AA4546" s="5">
        <v>0</v>
      </c>
      <c r="AB4546" s="5">
        <v>0</v>
      </c>
      <c r="AC4546" s="5">
        <v>0</v>
      </c>
      <c r="AD4546" s="5">
        <v>33</v>
      </c>
      <c r="AE4546" s="5">
        <v>15</v>
      </c>
      <c r="AF4546" s="5">
        <v>6</v>
      </c>
      <c r="AG4546" s="6">
        <v>40</v>
      </c>
      <c r="AH4546" s="6">
        <v>45.454545454545453</v>
      </c>
      <c r="AI4546" s="3"/>
      <c r="AJ4546" s="3"/>
    </row>
    <row r="4547" spans="1:36" hidden="1" x14ac:dyDescent="0.2">
      <c r="A4547" s="1" t="str">
        <f t="shared" si="71"/>
        <v>RedbridgeWhite Other</v>
      </c>
      <c r="B4547" s="3" t="s">
        <v>681</v>
      </c>
      <c r="C4547" s="3" t="s">
        <v>682</v>
      </c>
      <c r="D4547" s="3" t="s">
        <v>705</v>
      </c>
      <c r="E4547" s="5">
        <v>18353</v>
      </c>
      <c r="F4547" s="5">
        <v>171</v>
      </c>
      <c r="G4547" s="5">
        <v>1379</v>
      </c>
      <c r="H4547" s="5">
        <v>0</v>
      </c>
      <c r="I4547" s="5">
        <v>0</v>
      </c>
      <c r="J4547" s="5">
        <v>0</v>
      </c>
      <c r="K4547" s="5">
        <v>622</v>
      </c>
      <c r="L4547" s="5">
        <v>1549</v>
      </c>
      <c r="M4547" s="5">
        <v>1159</v>
      </c>
      <c r="N4547" s="5">
        <v>0</v>
      </c>
      <c r="O4547" s="6">
        <v>0.93172778292377267</v>
      </c>
      <c r="P4547" s="6">
        <v>7.5137579687244589</v>
      </c>
      <c r="Q4547" s="6">
        <v>0</v>
      </c>
      <c r="R4547" s="6">
        <v>0</v>
      </c>
      <c r="S4547" s="6">
        <v>0</v>
      </c>
      <c r="T4547" s="6">
        <v>3.3890917016291615</v>
      </c>
      <c r="U4547" s="6">
        <v>8.4400370511632978</v>
      </c>
      <c r="V4547" s="6">
        <v>6.3150438620389036</v>
      </c>
      <c r="W4547" s="6">
        <v>0</v>
      </c>
      <c r="X4547" s="5">
        <v>9682</v>
      </c>
      <c r="Y4547" s="5">
        <v>8479</v>
      </c>
      <c r="Z4547" s="5">
        <v>487</v>
      </c>
      <c r="AA4547" s="5">
        <v>0</v>
      </c>
      <c r="AB4547" s="5">
        <v>0</v>
      </c>
      <c r="AC4547" s="5">
        <v>0</v>
      </c>
      <c r="AD4547" s="5">
        <v>9682</v>
      </c>
      <c r="AE4547" s="5">
        <v>8479</v>
      </c>
      <c r="AF4547" s="5">
        <v>487</v>
      </c>
      <c r="AG4547" s="6">
        <v>5.743601839839604</v>
      </c>
      <c r="AH4547" s="6">
        <v>87.574881222887839</v>
      </c>
      <c r="AI4547" s="3"/>
      <c r="AJ4547" s="3"/>
    </row>
    <row r="4548" spans="1:36" hidden="1" x14ac:dyDescent="0.2">
      <c r="A4548" s="1" t="str">
        <f t="shared" si="71"/>
        <v>RedbridgeMixed White and Black Caribbean</v>
      </c>
      <c r="B4548" s="3" t="s">
        <v>681</v>
      </c>
      <c r="C4548" s="3" t="s">
        <v>682</v>
      </c>
      <c r="D4548" s="3" t="s">
        <v>706</v>
      </c>
      <c r="E4548" s="5">
        <v>3204</v>
      </c>
      <c r="F4548" s="5">
        <v>20</v>
      </c>
      <c r="G4548" s="5">
        <v>325</v>
      </c>
      <c r="H4548" s="5">
        <v>0</v>
      </c>
      <c r="I4548" s="5">
        <v>0</v>
      </c>
      <c r="J4548" s="5">
        <v>0</v>
      </c>
      <c r="K4548" s="5">
        <v>156</v>
      </c>
      <c r="L4548" s="5">
        <v>223</v>
      </c>
      <c r="M4548" s="5">
        <v>164</v>
      </c>
      <c r="N4548" s="5">
        <v>0</v>
      </c>
      <c r="O4548" s="6">
        <v>0.62421972534332082</v>
      </c>
      <c r="P4548" s="6">
        <v>10.143570536828964</v>
      </c>
      <c r="Q4548" s="6">
        <v>0</v>
      </c>
      <c r="R4548" s="6">
        <v>0</v>
      </c>
      <c r="S4548" s="6">
        <v>0</v>
      </c>
      <c r="T4548" s="6">
        <v>4.868913857677903</v>
      </c>
      <c r="U4548" s="6">
        <v>6.9600499375780274</v>
      </c>
      <c r="V4548" s="6">
        <v>5.118601747815231</v>
      </c>
      <c r="W4548" s="6">
        <v>0</v>
      </c>
      <c r="X4548" s="5">
        <v>644</v>
      </c>
      <c r="Y4548" s="5">
        <v>526</v>
      </c>
      <c r="Z4548" s="5">
        <v>80</v>
      </c>
      <c r="AA4548" s="5">
        <v>0</v>
      </c>
      <c r="AB4548" s="5">
        <v>0</v>
      </c>
      <c r="AC4548" s="5">
        <v>0</v>
      </c>
      <c r="AD4548" s="5">
        <v>644</v>
      </c>
      <c r="AE4548" s="5">
        <v>526</v>
      </c>
      <c r="AF4548" s="5">
        <v>80</v>
      </c>
      <c r="AG4548" s="6">
        <v>15.209125475285171</v>
      </c>
      <c r="AH4548" s="6">
        <v>81.677018633540371</v>
      </c>
      <c r="AI4548" s="3"/>
      <c r="AJ4548" s="3"/>
    </row>
    <row r="4549" spans="1:36" hidden="1" x14ac:dyDescent="0.2">
      <c r="A4549" s="1" t="str">
        <f t="shared" si="71"/>
        <v>RedbridgeMixed White and Black African</v>
      </c>
      <c r="B4549" s="3" t="s">
        <v>681</v>
      </c>
      <c r="C4549" s="3" t="s">
        <v>682</v>
      </c>
      <c r="D4549" s="3" t="s">
        <v>707</v>
      </c>
      <c r="E4549" s="5">
        <v>1692</v>
      </c>
      <c r="F4549" s="5">
        <v>14</v>
      </c>
      <c r="G4549" s="5">
        <v>184</v>
      </c>
      <c r="H4549" s="5">
        <v>0</v>
      </c>
      <c r="I4549" s="5">
        <v>0</v>
      </c>
      <c r="J4549" s="5">
        <v>0</v>
      </c>
      <c r="K4549" s="5">
        <v>139</v>
      </c>
      <c r="L4549" s="5">
        <v>168</v>
      </c>
      <c r="M4549" s="5">
        <v>125</v>
      </c>
      <c r="N4549" s="5">
        <v>0</v>
      </c>
      <c r="O4549" s="6">
        <v>0.82742316784869974</v>
      </c>
      <c r="P4549" s="6">
        <v>10.874704491725769</v>
      </c>
      <c r="Q4549" s="6">
        <v>0</v>
      </c>
      <c r="R4549" s="6">
        <v>0</v>
      </c>
      <c r="S4549" s="6">
        <v>0</v>
      </c>
      <c r="T4549" s="6">
        <v>8.2151300236406612</v>
      </c>
      <c r="U4549" s="6">
        <v>9.9290780141843964</v>
      </c>
      <c r="V4549" s="6">
        <v>7.3877068557919623</v>
      </c>
      <c r="W4549" s="6">
        <v>0</v>
      </c>
      <c r="X4549" s="5">
        <v>389</v>
      </c>
      <c r="Y4549" s="5">
        <v>323</v>
      </c>
      <c r="Z4549" s="5">
        <v>51</v>
      </c>
      <c r="AA4549" s="5">
        <v>0</v>
      </c>
      <c r="AB4549" s="5">
        <v>0</v>
      </c>
      <c r="AC4549" s="5">
        <v>0</v>
      </c>
      <c r="AD4549" s="5">
        <v>389</v>
      </c>
      <c r="AE4549" s="5">
        <v>323</v>
      </c>
      <c r="AF4549" s="5">
        <v>51</v>
      </c>
      <c r="AG4549" s="6">
        <v>15.789473684210526</v>
      </c>
      <c r="AH4549" s="6">
        <v>83.033419023136247</v>
      </c>
      <c r="AI4549" s="3"/>
      <c r="AJ4549" s="3"/>
    </row>
    <row r="4550" spans="1:36" hidden="1" x14ac:dyDescent="0.2">
      <c r="A4550" s="1" t="str">
        <f t="shared" si="71"/>
        <v>RedbridgeMixed White and Asian</v>
      </c>
      <c r="B4550" s="3" t="s">
        <v>681</v>
      </c>
      <c r="C4550" s="3" t="s">
        <v>682</v>
      </c>
      <c r="D4550" s="3" t="s">
        <v>708</v>
      </c>
      <c r="E4550" s="5">
        <v>3251</v>
      </c>
      <c r="F4550" s="5">
        <v>20</v>
      </c>
      <c r="G4550" s="5">
        <v>227</v>
      </c>
      <c r="H4550" s="5">
        <v>0</v>
      </c>
      <c r="I4550" s="5">
        <v>0</v>
      </c>
      <c r="J4550" s="5">
        <v>0</v>
      </c>
      <c r="K4550" s="5">
        <v>90</v>
      </c>
      <c r="L4550" s="5">
        <v>284</v>
      </c>
      <c r="M4550" s="5">
        <v>158</v>
      </c>
      <c r="N4550" s="5">
        <v>0</v>
      </c>
      <c r="O4550" s="6">
        <v>0.61519532451553371</v>
      </c>
      <c r="P4550" s="6">
        <v>6.982466933251307</v>
      </c>
      <c r="Q4550" s="6">
        <v>0</v>
      </c>
      <c r="R4550" s="6">
        <v>0</v>
      </c>
      <c r="S4550" s="6">
        <v>0</v>
      </c>
      <c r="T4550" s="6">
        <v>2.7683789603199016</v>
      </c>
      <c r="U4550" s="6">
        <v>8.7357736081205779</v>
      </c>
      <c r="V4550" s="6">
        <v>4.8600430636727161</v>
      </c>
      <c r="W4550" s="6">
        <v>0</v>
      </c>
      <c r="X4550" s="5">
        <v>638</v>
      </c>
      <c r="Y4550" s="5">
        <v>545</v>
      </c>
      <c r="Z4550" s="5">
        <v>34</v>
      </c>
      <c r="AA4550" s="5">
        <v>0</v>
      </c>
      <c r="AB4550" s="5">
        <v>0</v>
      </c>
      <c r="AC4550" s="5">
        <v>0</v>
      </c>
      <c r="AD4550" s="5">
        <v>638</v>
      </c>
      <c r="AE4550" s="5">
        <v>545</v>
      </c>
      <c r="AF4550" s="5">
        <v>34</v>
      </c>
      <c r="AG4550" s="6">
        <v>6.238532110091743</v>
      </c>
      <c r="AH4550" s="6">
        <v>85.423197492163013</v>
      </c>
      <c r="AI4550" s="3"/>
      <c r="AJ4550" s="3"/>
    </row>
    <row r="4551" spans="1:36" hidden="1" x14ac:dyDescent="0.2">
      <c r="A4551" s="1" t="str">
        <f t="shared" si="71"/>
        <v>RedbridgeMixed Other</v>
      </c>
      <c r="B4551" s="3" t="s">
        <v>681</v>
      </c>
      <c r="C4551" s="3" t="s">
        <v>682</v>
      </c>
      <c r="D4551" s="3" t="s">
        <v>709</v>
      </c>
      <c r="E4551" s="5">
        <v>3309</v>
      </c>
      <c r="F4551" s="5">
        <v>30</v>
      </c>
      <c r="G4551" s="5">
        <v>257</v>
      </c>
      <c r="H4551" s="5">
        <v>0</v>
      </c>
      <c r="I4551" s="5">
        <v>0</v>
      </c>
      <c r="J4551" s="5">
        <v>0</v>
      </c>
      <c r="K4551" s="5">
        <v>124</v>
      </c>
      <c r="L4551" s="5">
        <v>261</v>
      </c>
      <c r="M4551" s="5">
        <v>183</v>
      </c>
      <c r="N4551" s="5">
        <v>0</v>
      </c>
      <c r="O4551" s="6">
        <v>0.90661831368993651</v>
      </c>
      <c r="P4551" s="6">
        <v>7.7666968872771234</v>
      </c>
      <c r="Q4551" s="6">
        <v>0</v>
      </c>
      <c r="R4551" s="6">
        <v>0</v>
      </c>
      <c r="S4551" s="6">
        <v>0</v>
      </c>
      <c r="T4551" s="6">
        <v>3.7473556965850712</v>
      </c>
      <c r="U4551" s="6">
        <v>7.8875793291024481</v>
      </c>
      <c r="V4551" s="6">
        <v>5.5303717135086128</v>
      </c>
      <c r="W4551" s="6">
        <v>0</v>
      </c>
      <c r="X4551" s="5">
        <v>789</v>
      </c>
      <c r="Y4551" s="5">
        <v>652</v>
      </c>
      <c r="Z4551" s="5">
        <v>58</v>
      </c>
      <c r="AA4551" s="5">
        <v>0</v>
      </c>
      <c r="AB4551" s="5">
        <v>0</v>
      </c>
      <c r="AC4551" s="5">
        <v>0</v>
      </c>
      <c r="AD4551" s="5">
        <v>789</v>
      </c>
      <c r="AE4551" s="5">
        <v>652</v>
      </c>
      <c r="AF4551" s="5">
        <v>58</v>
      </c>
      <c r="AG4551" s="6">
        <v>8.8957055214723919</v>
      </c>
      <c r="AH4551" s="6">
        <v>82.636248415716096</v>
      </c>
      <c r="AI4551" s="3"/>
      <c r="AJ4551" s="3"/>
    </row>
    <row r="4552" spans="1:36" hidden="1" x14ac:dyDescent="0.2">
      <c r="A4552" s="1" t="str">
        <f t="shared" si="71"/>
        <v>RedbridgeIndian</v>
      </c>
      <c r="B4552" s="3" t="s">
        <v>681</v>
      </c>
      <c r="C4552" s="3" t="s">
        <v>682</v>
      </c>
      <c r="D4552" s="3" t="s">
        <v>710</v>
      </c>
      <c r="E4552" s="5">
        <v>45660</v>
      </c>
      <c r="F4552" s="5">
        <v>639</v>
      </c>
      <c r="G4552" s="5">
        <v>3484</v>
      </c>
      <c r="H4552" s="5">
        <v>0</v>
      </c>
      <c r="I4552" s="5">
        <v>0</v>
      </c>
      <c r="J4552" s="5">
        <v>0</v>
      </c>
      <c r="K4552" s="5">
        <v>439</v>
      </c>
      <c r="L4552" s="5">
        <v>5010</v>
      </c>
      <c r="M4552" s="5">
        <v>3542</v>
      </c>
      <c r="N4552" s="5">
        <v>0</v>
      </c>
      <c r="O4552" s="6">
        <v>1.3994743758212878</v>
      </c>
      <c r="P4552" s="6">
        <v>7.6303109943057379</v>
      </c>
      <c r="Q4552" s="6">
        <v>0</v>
      </c>
      <c r="R4552" s="6">
        <v>0</v>
      </c>
      <c r="S4552" s="6">
        <v>0</v>
      </c>
      <c r="T4552" s="6">
        <v>0.96145422689443716</v>
      </c>
      <c r="U4552" s="6">
        <v>10.972404730617608</v>
      </c>
      <c r="V4552" s="6">
        <v>7.7573368374945249</v>
      </c>
      <c r="W4552" s="6">
        <v>0</v>
      </c>
      <c r="X4552" s="5">
        <v>19406</v>
      </c>
      <c r="Y4552" s="5">
        <v>16801</v>
      </c>
      <c r="Z4552" s="5">
        <v>1042</v>
      </c>
      <c r="AA4552" s="5">
        <v>0</v>
      </c>
      <c r="AB4552" s="5">
        <v>0</v>
      </c>
      <c r="AC4552" s="5">
        <v>0</v>
      </c>
      <c r="AD4552" s="5">
        <v>19406</v>
      </c>
      <c r="AE4552" s="5">
        <v>16801</v>
      </c>
      <c r="AF4552" s="5">
        <v>1042</v>
      </c>
      <c r="AG4552" s="6">
        <v>6.2020117850127967</v>
      </c>
      <c r="AH4552" s="6">
        <v>86.576316603112446</v>
      </c>
      <c r="AI4552" s="3"/>
      <c r="AJ4552" s="3"/>
    </row>
    <row r="4553" spans="1:36" hidden="1" x14ac:dyDescent="0.2">
      <c r="A4553" s="1" t="str">
        <f t="shared" si="71"/>
        <v>RedbridgePakistani</v>
      </c>
      <c r="B4553" s="3" t="s">
        <v>681</v>
      </c>
      <c r="C4553" s="3" t="s">
        <v>682</v>
      </c>
      <c r="D4553" s="3" t="s">
        <v>711</v>
      </c>
      <c r="E4553" s="5">
        <v>31051</v>
      </c>
      <c r="F4553" s="5">
        <v>369</v>
      </c>
      <c r="G4553" s="5">
        <v>4298</v>
      </c>
      <c r="H4553" s="5">
        <v>0</v>
      </c>
      <c r="I4553" s="5">
        <v>0</v>
      </c>
      <c r="J4553" s="5">
        <v>0</v>
      </c>
      <c r="K4553" s="5">
        <v>656</v>
      </c>
      <c r="L4553" s="5">
        <v>4148</v>
      </c>
      <c r="M4553" s="5">
        <v>2436</v>
      </c>
      <c r="N4553" s="5">
        <v>0</v>
      </c>
      <c r="O4553" s="6">
        <v>1.1883675243953495</v>
      </c>
      <c r="P4553" s="6">
        <v>13.841744227239058</v>
      </c>
      <c r="Q4553" s="6">
        <v>0</v>
      </c>
      <c r="R4553" s="6">
        <v>0</v>
      </c>
      <c r="S4553" s="6">
        <v>0</v>
      </c>
      <c r="T4553" s="6">
        <v>2.1126533767028439</v>
      </c>
      <c r="U4553" s="6">
        <v>13.358667997810054</v>
      </c>
      <c r="V4553" s="6">
        <v>7.8451579659270232</v>
      </c>
      <c r="W4553" s="6">
        <v>0</v>
      </c>
      <c r="X4553" s="5">
        <v>11840</v>
      </c>
      <c r="Y4553" s="5">
        <v>8372</v>
      </c>
      <c r="Z4553" s="5">
        <v>846</v>
      </c>
      <c r="AA4553" s="5">
        <v>0</v>
      </c>
      <c r="AB4553" s="5">
        <v>0</v>
      </c>
      <c r="AC4553" s="5">
        <v>0</v>
      </c>
      <c r="AD4553" s="5">
        <v>11840</v>
      </c>
      <c r="AE4553" s="5">
        <v>8372</v>
      </c>
      <c r="AF4553" s="5">
        <v>846</v>
      </c>
      <c r="AG4553" s="6">
        <v>10.105112279025322</v>
      </c>
      <c r="AH4553" s="6">
        <v>70.709459459459453</v>
      </c>
      <c r="AI4553" s="3"/>
      <c r="AJ4553" s="3"/>
    </row>
    <row r="4554" spans="1:36" hidden="1" x14ac:dyDescent="0.2">
      <c r="A4554" s="1" t="str">
        <f t="shared" si="71"/>
        <v>RedbridgeBangladeshi</v>
      </c>
      <c r="B4554" s="3" t="s">
        <v>681</v>
      </c>
      <c r="C4554" s="3" t="s">
        <v>682</v>
      </c>
      <c r="D4554" s="3" t="s">
        <v>712</v>
      </c>
      <c r="E4554" s="5">
        <v>16011</v>
      </c>
      <c r="F4554" s="5">
        <v>128</v>
      </c>
      <c r="G4554" s="5">
        <v>1706</v>
      </c>
      <c r="H4554" s="5">
        <v>0</v>
      </c>
      <c r="I4554" s="5">
        <v>0</v>
      </c>
      <c r="J4554" s="5">
        <v>0</v>
      </c>
      <c r="K4554" s="5">
        <v>397</v>
      </c>
      <c r="L4554" s="5">
        <v>1630</v>
      </c>
      <c r="M4554" s="5">
        <v>899</v>
      </c>
      <c r="N4554" s="5">
        <v>0</v>
      </c>
      <c r="O4554" s="6">
        <v>0.79945037786521767</v>
      </c>
      <c r="P4554" s="6">
        <v>10.655174567484854</v>
      </c>
      <c r="Q4554" s="6">
        <v>0</v>
      </c>
      <c r="R4554" s="6">
        <v>0</v>
      </c>
      <c r="S4554" s="6">
        <v>0</v>
      </c>
      <c r="T4554" s="6">
        <v>2.479545312597589</v>
      </c>
      <c r="U4554" s="6">
        <v>10.180500905627381</v>
      </c>
      <c r="V4554" s="6">
        <v>5.6148897632877395</v>
      </c>
      <c r="W4554" s="6">
        <v>0</v>
      </c>
      <c r="X4554" s="5">
        <v>6188</v>
      </c>
      <c r="Y4554" s="5">
        <v>4531</v>
      </c>
      <c r="Z4554" s="5">
        <v>500</v>
      </c>
      <c r="AA4554" s="5">
        <v>0</v>
      </c>
      <c r="AB4554" s="5">
        <v>0</v>
      </c>
      <c r="AC4554" s="5">
        <v>0</v>
      </c>
      <c r="AD4554" s="5">
        <v>6188</v>
      </c>
      <c r="AE4554" s="5">
        <v>4531</v>
      </c>
      <c r="AF4554" s="5">
        <v>500</v>
      </c>
      <c r="AG4554" s="6">
        <v>11.035091591260208</v>
      </c>
      <c r="AH4554" s="6">
        <v>73.222365869424692</v>
      </c>
      <c r="AI4554" s="3"/>
      <c r="AJ4554" s="3"/>
    </row>
    <row r="4555" spans="1:36" hidden="1" x14ac:dyDescent="0.2">
      <c r="A4555" s="1" t="str">
        <f t="shared" si="71"/>
        <v>RedbridgeChinese</v>
      </c>
      <c r="B4555" s="3" t="s">
        <v>681</v>
      </c>
      <c r="C4555" s="3" t="s">
        <v>682</v>
      </c>
      <c r="D4555" s="3" t="s">
        <v>713</v>
      </c>
      <c r="E4555" s="5">
        <v>3000</v>
      </c>
      <c r="F4555" s="5">
        <v>27</v>
      </c>
      <c r="G4555" s="5">
        <v>133</v>
      </c>
      <c r="H4555" s="5">
        <v>0</v>
      </c>
      <c r="I4555" s="5">
        <v>0</v>
      </c>
      <c r="J4555" s="5">
        <v>0</v>
      </c>
      <c r="K4555" s="5">
        <v>75</v>
      </c>
      <c r="L4555" s="5">
        <v>214</v>
      </c>
      <c r="M4555" s="5">
        <v>125</v>
      </c>
      <c r="N4555" s="5">
        <v>0</v>
      </c>
      <c r="O4555" s="6">
        <v>0.9</v>
      </c>
      <c r="P4555" s="6">
        <v>4.4333333333333336</v>
      </c>
      <c r="Q4555" s="6">
        <v>0</v>
      </c>
      <c r="R4555" s="6">
        <v>0</v>
      </c>
      <c r="S4555" s="6">
        <v>0</v>
      </c>
      <c r="T4555" s="6">
        <v>2.5</v>
      </c>
      <c r="U4555" s="6">
        <v>7.1333333333333337</v>
      </c>
      <c r="V4555" s="6">
        <v>4.166666666666667</v>
      </c>
      <c r="W4555" s="6">
        <v>0</v>
      </c>
      <c r="X4555" s="5">
        <v>1304</v>
      </c>
      <c r="Y4555" s="5">
        <v>1145</v>
      </c>
      <c r="Z4555" s="5">
        <v>51</v>
      </c>
      <c r="AA4555" s="5">
        <v>0</v>
      </c>
      <c r="AB4555" s="5">
        <v>0</v>
      </c>
      <c r="AC4555" s="5">
        <v>0</v>
      </c>
      <c r="AD4555" s="5">
        <v>1304</v>
      </c>
      <c r="AE4555" s="5">
        <v>1145</v>
      </c>
      <c r="AF4555" s="5">
        <v>51</v>
      </c>
      <c r="AG4555" s="6">
        <v>4.4541484716157207</v>
      </c>
      <c r="AH4555" s="6">
        <v>87.806748466257673</v>
      </c>
      <c r="AI4555" s="3"/>
      <c r="AJ4555" s="3"/>
    </row>
    <row r="4556" spans="1:36" hidden="1" x14ac:dyDescent="0.2">
      <c r="A4556" s="1" t="str">
        <f t="shared" si="71"/>
        <v>RedbridgeAsian Other</v>
      </c>
      <c r="B4556" s="3" t="s">
        <v>681</v>
      </c>
      <c r="C4556" s="3" t="s">
        <v>682</v>
      </c>
      <c r="D4556" s="3" t="s">
        <v>714</v>
      </c>
      <c r="E4556" s="5">
        <v>20781</v>
      </c>
      <c r="F4556" s="5">
        <v>156</v>
      </c>
      <c r="G4556" s="5">
        <v>1976</v>
      </c>
      <c r="H4556" s="5">
        <v>0</v>
      </c>
      <c r="I4556" s="5">
        <v>0</v>
      </c>
      <c r="J4556" s="5">
        <v>0</v>
      </c>
      <c r="K4556" s="5">
        <v>410</v>
      </c>
      <c r="L4556" s="5">
        <v>1718</v>
      </c>
      <c r="M4556" s="5">
        <v>1052</v>
      </c>
      <c r="N4556" s="5">
        <v>0</v>
      </c>
      <c r="O4556" s="6">
        <v>0.75068572253500798</v>
      </c>
      <c r="P4556" s="6">
        <v>9.5086858187767671</v>
      </c>
      <c r="Q4556" s="6">
        <v>0</v>
      </c>
      <c r="R4556" s="6">
        <v>0</v>
      </c>
      <c r="S4556" s="6">
        <v>0</v>
      </c>
      <c r="T4556" s="6">
        <v>1.9729560656368799</v>
      </c>
      <c r="U4556" s="6">
        <v>8.2671671238150228</v>
      </c>
      <c r="V4556" s="6">
        <v>5.0623165391463356</v>
      </c>
      <c r="W4556" s="6">
        <v>0</v>
      </c>
      <c r="X4556" s="5">
        <v>7869</v>
      </c>
      <c r="Y4556" s="5">
        <v>6274</v>
      </c>
      <c r="Z4556" s="5">
        <v>506</v>
      </c>
      <c r="AA4556" s="5">
        <v>0</v>
      </c>
      <c r="AB4556" s="5">
        <v>0</v>
      </c>
      <c r="AC4556" s="5">
        <v>0</v>
      </c>
      <c r="AD4556" s="5">
        <v>7869</v>
      </c>
      <c r="AE4556" s="5">
        <v>6274</v>
      </c>
      <c r="AF4556" s="5">
        <v>506</v>
      </c>
      <c r="AG4556" s="6">
        <v>8.0650302837105521</v>
      </c>
      <c r="AH4556" s="6">
        <v>79.730588384801123</v>
      </c>
      <c r="AI4556" s="3"/>
      <c r="AJ4556" s="3"/>
    </row>
    <row r="4557" spans="1:36" hidden="1" x14ac:dyDescent="0.2">
      <c r="A4557" s="1" t="str">
        <f t="shared" si="71"/>
        <v>RedbridgeBlack African</v>
      </c>
      <c r="B4557" s="3" t="s">
        <v>681</v>
      </c>
      <c r="C4557" s="3" t="s">
        <v>682</v>
      </c>
      <c r="D4557" s="3" t="s">
        <v>715</v>
      </c>
      <c r="E4557" s="5">
        <v>12357</v>
      </c>
      <c r="F4557" s="5">
        <v>133</v>
      </c>
      <c r="G4557" s="5">
        <v>2019</v>
      </c>
      <c r="H4557" s="5">
        <v>0</v>
      </c>
      <c r="I4557" s="5">
        <v>0</v>
      </c>
      <c r="J4557" s="5">
        <v>0</v>
      </c>
      <c r="K4557" s="5">
        <v>912</v>
      </c>
      <c r="L4557" s="5">
        <v>1242</v>
      </c>
      <c r="M4557" s="5">
        <v>1177</v>
      </c>
      <c r="N4557" s="5">
        <v>0</v>
      </c>
      <c r="O4557" s="6">
        <v>1.07631302095978</v>
      </c>
      <c r="P4557" s="6">
        <v>16.338917212915756</v>
      </c>
      <c r="Q4557" s="6">
        <v>0</v>
      </c>
      <c r="R4557" s="6">
        <v>0</v>
      </c>
      <c r="S4557" s="6">
        <v>0</v>
      </c>
      <c r="T4557" s="6">
        <v>7.3804321437242049</v>
      </c>
      <c r="U4557" s="6">
        <v>10.050983248361252</v>
      </c>
      <c r="V4557" s="6">
        <v>9.5249656065388031</v>
      </c>
      <c r="W4557" s="6">
        <v>0</v>
      </c>
      <c r="X4557" s="5">
        <v>4429</v>
      </c>
      <c r="Y4557" s="5">
        <v>3619</v>
      </c>
      <c r="Z4557" s="5">
        <v>571</v>
      </c>
      <c r="AA4557" s="5">
        <v>0</v>
      </c>
      <c r="AB4557" s="5">
        <v>0</v>
      </c>
      <c r="AC4557" s="5">
        <v>0</v>
      </c>
      <c r="AD4557" s="5">
        <v>4429</v>
      </c>
      <c r="AE4557" s="5">
        <v>3619</v>
      </c>
      <c r="AF4557" s="5">
        <v>571</v>
      </c>
      <c r="AG4557" s="6">
        <v>15.777839182094501</v>
      </c>
      <c r="AH4557" s="6">
        <v>81.711447279295555</v>
      </c>
      <c r="AI4557" s="3"/>
      <c r="AJ4557" s="3"/>
    </row>
    <row r="4558" spans="1:36" hidden="1" x14ac:dyDescent="0.2">
      <c r="A4558" s="1" t="str">
        <f t="shared" si="71"/>
        <v>RedbridgeBlack Caribbean</v>
      </c>
      <c r="B4558" s="3" t="s">
        <v>681</v>
      </c>
      <c r="C4558" s="3" t="s">
        <v>682</v>
      </c>
      <c r="D4558" s="3" t="s">
        <v>716</v>
      </c>
      <c r="E4558" s="5">
        <v>9064</v>
      </c>
      <c r="F4558" s="5">
        <v>71</v>
      </c>
      <c r="G4558" s="5">
        <v>942</v>
      </c>
      <c r="H4558" s="5">
        <v>0</v>
      </c>
      <c r="I4558" s="5">
        <v>0</v>
      </c>
      <c r="J4558" s="5">
        <v>0</v>
      </c>
      <c r="K4558" s="5">
        <v>390</v>
      </c>
      <c r="L4558" s="5">
        <v>654</v>
      </c>
      <c r="M4558" s="5">
        <v>463</v>
      </c>
      <c r="N4558" s="5">
        <v>0</v>
      </c>
      <c r="O4558" s="6">
        <v>0.78331862312444833</v>
      </c>
      <c r="P4558" s="6">
        <v>10.392762577228597</v>
      </c>
      <c r="Q4558" s="6">
        <v>0</v>
      </c>
      <c r="R4558" s="6">
        <v>0</v>
      </c>
      <c r="S4558" s="6">
        <v>0</v>
      </c>
      <c r="T4558" s="6">
        <v>4.3027360988526038</v>
      </c>
      <c r="U4558" s="6">
        <v>7.2153574580759043</v>
      </c>
      <c r="V4558" s="6">
        <v>5.1081200353045011</v>
      </c>
      <c r="W4558" s="6">
        <v>0</v>
      </c>
      <c r="X4558" s="5">
        <v>3408</v>
      </c>
      <c r="Y4558" s="5">
        <v>3074</v>
      </c>
      <c r="Z4558" s="5">
        <v>326</v>
      </c>
      <c r="AA4558" s="5">
        <v>0</v>
      </c>
      <c r="AB4558" s="5">
        <v>0</v>
      </c>
      <c r="AC4558" s="5">
        <v>0</v>
      </c>
      <c r="AD4558" s="5">
        <v>3408</v>
      </c>
      <c r="AE4558" s="5">
        <v>3074</v>
      </c>
      <c r="AF4558" s="5">
        <v>326</v>
      </c>
      <c r="AG4558" s="6">
        <v>10.605074821080025</v>
      </c>
      <c r="AH4558" s="6">
        <v>90.199530516431921</v>
      </c>
      <c r="AI4558" s="3"/>
      <c r="AJ4558" s="3"/>
    </row>
    <row r="4559" spans="1:36" hidden="1" x14ac:dyDescent="0.2">
      <c r="A4559" s="1" t="str">
        <f t="shared" si="71"/>
        <v>RedbridgeBlack Other</v>
      </c>
      <c r="B4559" s="3" t="s">
        <v>681</v>
      </c>
      <c r="C4559" s="3" t="s">
        <v>682</v>
      </c>
      <c r="D4559" s="3" t="s">
        <v>717</v>
      </c>
      <c r="E4559" s="5">
        <v>3424</v>
      </c>
      <c r="F4559" s="5">
        <v>40</v>
      </c>
      <c r="G4559" s="5">
        <v>554</v>
      </c>
      <c r="H4559" s="5">
        <v>0</v>
      </c>
      <c r="I4559" s="5">
        <v>0</v>
      </c>
      <c r="J4559" s="5">
        <v>0</v>
      </c>
      <c r="K4559" s="5">
        <v>151</v>
      </c>
      <c r="L4559" s="5">
        <v>344</v>
      </c>
      <c r="M4559" s="5">
        <v>311</v>
      </c>
      <c r="N4559" s="5">
        <v>0</v>
      </c>
      <c r="O4559" s="6">
        <v>1.1682242990654206</v>
      </c>
      <c r="P4559" s="6">
        <v>16.179906542056074</v>
      </c>
      <c r="Q4559" s="6">
        <v>0</v>
      </c>
      <c r="R4559" s="6">
        <v>0</v>
      </c>
      <c r="S4559" s="6">
        <v>0</v>
      </c>
      <c r="T4559" s="6">
        <v>4.4100467289719623</v>
      </c>
      <c r="U4559" s="6">
        <v>10.046728971962617</v>
      </c>
      <c r="V4559" s="6">
        <v>9.0829439252336446</v>
      </c>
      <c r="W4559" s="6">
        <v>0</v>
      </c>
      <c r="X4559" s="5">
        <v>996</v>
      </c>
      <c r="Y4559" s="5">
        <v>792</v>
      </c>
      <c r="Z4559" s="5">
        <v>137</v>
      </c>
      <c r="AA4559" s="5">
        <v>0</v>
      </c>
      <c r="AB4559" s="5">
        <v>0</v>
      </c>
      <c r="AC4559" s="5">
        <v>0</v>
      </c>
      <c r="AD4559" s="5">
        <v>996</v>
      </c>
      <c r="AE4559" s="5">
        <v>792</v>
      </c>
      <c r="AF4559" s="5">
        <v>137</v>
      </c>
      <c r="AG4559" s="6">
        <v>17.297979797979799</v>
      </c>
      <c r="AH4559" s="6">
        <v>79.518072289156621</v>
      </c>
      <c r="AI4559" s="3"/>
      <c r="AJ4559" s="3"/>
    </row>
    <row r="4560" spans="1:36" hidden="1" x14ac:dyDescent="0.2">
      <c r="A4560" s="1" t="str">
        <f t="shared" si="71"/>
        <v>RedbridgeArab</v>
      </c>
      <c r="B4560" s="3" t="s">
        <v>681</v>
      </c>
      <c r="C4560" s="3" t="s">
        <v>682</v>
      </c>
      <c r="D4560" s="3" t="s">
        <v>699</v>
      </c>
      <c r="E4560" s="5">
        <v>1551</v>
      </c>
      <c r="F4560" s="5">
        <v>35</v>
      </c>
      <c r="G4560" s="5">
        <v>267</v>
      </c>
      <c r="H4560" s="5">
        <v>0</v>
      </c>
      <c r="I4560" s="5">
        <v>0</v>
      </c>
      <c r="J4560" s="5">
        <v>0</v>
      </c>
      <c r="K4560" s="5">
        <v>59</v>
      </c>
      <c r="L4560" s="5">
        <v>212</v>
      </c>
      <c r="M4560" s="5">
        <v>156</v>
      </c>
      <c r="N4560" s="5">
        <v>0</v>
      </c>
      <c r="O4560" s="6">
        <v>2.256608639587363</v>
      </c>
      <c r="P4560" s="6">
        <v>17.214700193423596</v>
      </c>
      <c r="Q4560" s="6">
        <v>0</v>
      </c>
      <c r="R4560" s="6">
        <v>0</v>
      </c>
      <c r="S4560" s="6">
        <v>0</v>
      </c>
      <c r="T4560" s="6">
        <v>3.8039974210186975</v>
      </c>
      <c r="U4560" s="6">
        <v>13.668600902643457</v>
      </c>
      <c r="V4560" s="6">
        <v>10.058027079303676</v>
      </c>
      <c r="W4560" s="6">
        <v>0</v>
      </c>
      <c r="X4560" s="5">
        <v>562</v>
      </c>
      <c r="Y4560" s="5">
        <v>407</v>
      </c>
      <c r="Z4560" s="5">
        <v>56</v>
      </c>
      <c r="AA4560" s="5">
        <v>0</v>
      </c>
      <c r="AB4560" s="5">
        <v>0</v>
      </c>
      <c r="AC4560" s="5">
        <v>0</v>
      </c>
      <c r="AD4560" s="5">
        <v>562</v>
      </c>
      <c r="AE4560" s="5">
        <v>407</v>
      </c>
      <c r="AF4560" s="5">
        <v>56</v>
      </c>
      <c r="AG4560" s="6">
        <v>13.759213759213759</v>
      </c>
      <c r="AH4560" s="6">
        <v>72.419928825622776</v>
      </c>
      <c r="AI4560" s="3"/>
      <c r="AJ4560" s="3"/>
    </row>
    <row r="4561" spans="1:36" hidden="1" x14ac:dyDescent="0.2">
      <c r="A4561" s="1" t="str">
        <f t="shared" si="71"/>
        <v>RedbridgeOther</v>
      </c>
      <c r="B4561" s="3" t="s">
        <v>681</v>
      </c>
      <c r="C4561" s="3" t="s">
        <v>682</v>
      </c>
      <c r="D4561" s="3" t="s">
        <v>718</v>
      </c>
      <c r="E4561" s="5">
        <v>5969</v>
      </c>
      <c r="F4561" s="5">
        <v>42</v>
      </c>
      <c r="G4561" s="5">
        <v>608</v>
      </c>
      <c r="H4561" s="5">
        <v>0</v>
      </c>
      <c r="I4561" s="5">
        <v>0</v>
      </c>
      <c r="J4561" s="5">
        <v>0</v>
      </c>
      <c r="K4561" s="5">
        <v>193</v>
      </c>
      <c r="L4561" s="5">
        <v>572</v>
      </c>
      <c r="M4561" s="5">
        <v>392</v>
      </c>
      <c r="N4561" s="5">
        <v>0</v>
      </c>
      <c r="O4561" s="6">
        <v>0.7036354498240911</v>
      </c>
      <c r="P4561" s="6">
        <v>10.185960797453509</v>
      </c>
      <c r="Q4561" s="6">
        <v>0</v>
      </c>
      <c r="R4561" s="6">
        <v>0</v>
      </c>
      <c r="S4561" s="6">
        <v>0</v>
      </c>
      <c r="T4561" s="6">
        <v>3.233372424191657</v>
      </c>
      <c r="U4561" s="6">
        <v>9.5828446976042887</v>
      </c>
      <c r="V4561" s="6">
        <v>6.5672641983581839</v>
      </c>
      <c r="W4561" s="6">
        <v>0</v>
      </c>
      <c r="X4561" s="5">
        <v>2240</v>
      </c>
      <c r="Y4561" s="5">
        <v>1890</v>
      </c>
      <c r="Z4561" s="5">
        <v>166</v>
      </c>
      <c r="AA4561" s="5">
        <v>0</v>
      </c>
      <c r="AB4561" s="5">
        <v>0</v>
      </c>
      <c r="AC4561" s="5">
        <v>0</v>
      </c>
      <c r="AD4561" s="5">
        <v>2240</v>
      </c>
      <c r="AE4561" s="5">
        <v>1890</v>
      </c>
      <c r="AF4561" s="5">
        <v>166</v>
      </c>
      <c r="AG4561" s="6">
        <v>8.7830687830687832</v>
      </c>
      <c r="AH4561" s="6">
        <v>84.375</v>
      </c>
      <c r="AI4561" s="3"/>
      <c r="AJ4561" s="3"/>
    </row>
    <row r="4562" spans="1:36" x14ac:dyDescent="0.2">
      <c r="A4562" s="1" t="str">
        <f t="shared" si="71"/>
        <v>Redcar and ClevelandAll people</v>
      </c>
      <c r="B4562" s="3" t="s">
        <v>52</v>
      </c>
      <c r="C4562" s="3" t="s">
        <v>53</v>
      </c>
      <c r="D4562" s="3" t="s">
        <v>700</v>
      </c>
      <c r="E4562" s="5">
        <v>135177</v>
      </c>
      <c r="F4562" s="5">
        <v>25765</v>
      </c>
      <c r="G4562" s="5">
        <v>23741</v>
      </c>
      <c r="H4562" s="5">
        <v>40537</v>
      </c>
      <c r="I4562" s="5">
        <v>48635</v>
      </c>
      <c r="J4562" s="5">
        <v>23865</v>
      </c>
      <c r="K4562" s="5">
        <v>0</v>
      </c>
      <c r="L4562" s="5">
        <v>17887</v>
      </c>
      <c r="M4562" s="5">
        <v>3815</v>
      </c>
      <c r="N4562" s="5">
        <v>13178</v>
      </c>
      <c r="O4562" s="6">
        <v>19.060195151542054</v>
      </c>
      <c r="P4562" s="6">
        <v>17.562899013885499</v>
      </c>
      <c r="Q4562" s="6">
        <v>29.988089689814096</v>
      </c>
      <c r="R4562" s="6">
        <v>35.978753782078314</v>
      </c>
      <c r="S4562" s="6">
        <v>17.654630595441532</v>
      </c>
      <c r="T4562" s="6">
        <v>0</v>
      </c>
      <c r="U4562" s="6">
        <v>13.232280639457896</v>
      </c>
      <c r="V4562" s="6">
        <v>2.8222256744860443</v>
      </c>
      <c r="W4562" s="6">
        <v>9.7486998527856077</v>
      </c>
      <c r="X4562" s="5">
        <v>41453</v>
      </c>
      <c r="Y4562" s="5">
        <v>35421</v>
      </c>
      <c r="Z4562" s="5">
        <v>3277</v>
      </c>
      <c r="AA4562" s="5">
        <v>8790</v>
      </c>
      <c r="AB4562" s="5">
        <v>6917</v>
      </c>
      <c r="AC4562" s="5">
        <v>963</v>
      </c>
      <c r="AD4562" s="5">
        <v>32663</v>
      </c>
      <c r="AE4562" s="5">
        <v>28504</v>
      </c>
      <c r="AF4562" s="5">
        <v>2314</v>
      </c>
      <c r="AG4562" s="6">
        <v>8.1181588548975583</v>
      </c>
      <c r="AH4562" s="6">
        <v>87.266938125707981</v>
      </c>
      <c r="AI4562" s="3">
        <v>13.922220615873934</v>
      </c>
      <c r="AJ4562" s="3">
        <v>78.691695108077354</v>
      </c>
    </row>
    <row r="4563" spans="1:36" hidden="1" x14ac:dyDescent="0.2">
      <c r="A4563" s="1" t="str">
        <f t="shared" si="71"/>
        <v>Redcar and ClevelandWhite British</v>
      </c>
      <c r="B4563" s="3" t="s">
        <v>52</v>
      </c>
      <c r="C4563" s="3" t="s">
        <v>53</v>
      </c>
      <c r="D4563" s="3" t="s">
        <v>701</v>
      </c>
      <c r="E4563" s="5">
        <v>131928</v>
      </c>
      <c r="F4563" s="5">
        <v>24850</v>
      </c>
      <c r="G4563" s="5">
        <v>22970</v>
      </c>
      <c r="H4563" s="5">
        <v>39255</v>
      </c>
      <c r="I4563" s="5">
        <v>47222</v>
      </c>
      <c r="J4563" s="5">
        <v>23172</v>
      </c>
      <c r="K4563" s="5">
        <v>0</v>
      </c>
      <c r="L4563" s="5">
        <v>17123</v>
      </c>
      <c r="M4563" s="5">
        <v>3671</v>
      </c>
      <c r="N4563" s="5">
        <v>12641</v>
      </c>
      <c r="O4563" s="6">
        <v>18.836031774907525</v>
      </c>
      <c r="P4563" s="6">
        <v>17.411012067188164</v>
      </c>
      <c r="Q4563" s="6">
        <v>29.754866290704019</v>
      </c>
      <c r="R4563" s="6">
        <v>35.793766296767934</v>
      </c>
      <c r="S4563" s="6">
        <v>17.564125886847371</v>
      </c>
      <c r="T4563" s="6">
        <v>0</v>
      </c>
      <c r="U4563" s="6">
        <v>12.9790491783397</v>
      </c>
      <c r="V4563" s="6">
        <v>2.7825783760839244</v>
      </c>
      <c r="W4563" s="6">
        <v>9.5817415560002424</v>
      </c>
      <c r="X4563" s="5">
        <v>40253</v>
      </c>
      <c r="Y4563" s="5">
        <v>34451</v>
      </c>
      <c r="Z4563" s="5">
        <v>3167</v>
      </c>
      <c r="AA4563" s="5">
        <v>8479</v>
      </c>
      <c r="AB4563" s="5">
        <v>6681</v>
      </c>
      <c r="AC4563" s="5">
        <v>934</v>
      </c>
      <c r="AD4563" s="5">
        <v>31774</v>
      </c>
      <c r="AE4563" s="5">
        <v>27770</v>
      </c>
      <c r="AF4563" s="5">
        <v>2233</v>
      </c>
      <c r="AG4563" s="6">
        <v>8.0410514944184364</v>
      </c>
      <c r="AH4563" s="6">
        <v>87.398501919808652</v>
      </c>
      <c r="AI4563" s="3">
        <v>13.979943122287082</v>
      </c>
      <c r="AJ4563" s="3">
        <v>78.794669182686633</v>
      </c>
    </row>
    <row r="4564" spans="1:36" hidden="1" x14ac:dyDescent="0.2">
      <c r="A4564" s="1" t="str">
        <f t="shared" si="71"/>
        <v>Redcar and ClevelandMinorities - all other than White British</v>
      </c>
      <c r="B4564" s="3" t="s">
        <v>52</v>
      </c>
      <c r="C4564" s="3" t="s">
        <v>53</v>
      </c>
      <c r="D4564" s="3" t="s">
        <v>702</v>
      </c>
      <c r="E4564" s="5">
        <v>3249</v>
      </c>
      <c r="F4564" s="5">
        <v>915</v>
      </c>
      <c r="G4564" s="5">
        <v>771</v>
      </c>
      <c r="H4564" s="5">
        <v>1282</v>
      </c>
      <c r="I4564" s="5">
        <v>1413</v>
      </c>
      <c r="J4564" s="5">
        <v>693</v>
      </c>
      <c r="K4564" s="5">
        <v>0</v>
      </c>
      <c r="L4564" s="5">
        <v>764</v>
      </c>
      <c r="M4564" s="5">
        <v>144</v>
      </c>
      <c r="N4564" s="5">
        <v>537</v>
      </c>
      <c r="O4564" s="6">
        <v>28.162511542012926</v>
      </c>
      <c r="P4564" s="6">
        <v>23.730378578024009</v>
      </c>
      <c r="Q4564" s="6">
        <v>39.458294859956908</v>
      </c>
      <c r="R4564" s="6">
        <v>43.490304709141277</v>
      </c>
      <c r="S4564" s="6">
        <v>21.329639889196677</v>
      </c>
      <c r="T4564" s="6">
        <v>0</v>
      </c>
      <c r="U4564" s="6">
        <v>23.514927670052323</v>
      </c>
      <c r="V4564" s="6">
        <v>4.43213296398892</v>
      </c>
      <c r="W4564" s="6">
        <v>16.528162511542014</v>
      </c>
      <c r="X4564" s="5">
        <v>1200</v>
      </c>
      <c r="Y4564" s="5">
        <v>970</v>
      </c>
      <c r="Z4564" s="5">
        <v>110</v>
      </c>
      <c r="AA4564" s="5">
        <v>311</v>
      </c>
      <c r="AB4564" s="5">
        <v>236</v>
      </c>
      <c r="AC4564" s="5">
        <v>29</v>
      </c>
      <c r="AD4564" s="5">
        <v>889</v>
      </c>
      <c r="AE4564" s="5">
        <v>734</v>
      </c>
      <c r="AF4564" s="5">
        <v>81</v>
      </c>
      <c r="AG4564" s="6">
        <v>11.035422343324251</v>
      </c>
      <c r="AH4564" s="6">
        <v>82.564679415073115</v>
      </c>
      <c r="AI4564" s="3">
        <v>12.288135593220339</v>
      </c>
      <c r="AJ4564" s="3">
        <v>75.884244372990352</v>
      </c>
    </row>
    <row r="4565" spans="1:36" hidden="1" x14ac:dyDescent="0.2">
      <c r="A4565" s="1" t="str">
        <f t="shared" si="71"/>
        <v>Redcar and ClevelandWhite Irish</v>
      </c>
      <c r="B4565" s="3" t="s">
        <v>52</v>
      </c>
      <c r="C4565" s="3" t="s">
        <v>53</v>
      </c>
      <c r="D4565" s="3" t="s">
        <v>703</v>
      </c>
      <c r="E4565" s="5">
        <v>415</v>
      </c>
      <c r="F4565" s="5">
        <v>88</v>
      </c>
      <c r="G4565" s="5">
        <v>72</v>
      </c>
      <c r="H4565" s="5">
        <v>140</v>
      </c>
      <c r="I4565" s="5">
        <v>146</v>
      </c>
      <c r="J4565" s="5">
        <v>67</v>
      </c>
      <c r="K4565" s="5">
        <v>0</v>
      </c>
      <c r="L4565" s="5">
        <v>65</v>
      </c>
      <c r="M4565" s="5">
        <v>19</v>
      </c>
      <c r="N4565" s="5">
        <v>43</v>
      </c>
      <c r="O4565" s="6">
        <v>21.204819277108435</v>
      </c>
      <c r="P4565" s="6">
        <v>17.349397590361445</v>
      </c>
      <c r="Q4565" s="6">
        <v>33.734939759036145</v>
      </c>
      <c r="R4565" s="6">
        <v>35.180722891566262</v>
      </c>
      <c r="S4565" s="6">
        <v>16.14457831325301</v>
      </c>
      <c r="T4565" s="6">
        <v>0</v>
      </c>
      <c r="U4565" s="6">
        <v>15.662650602409638</v>
      </c>
      <c r="V4565" s="6">
        <v>4.5783132530120483</v>
      </c>
      <c r="W4565" s="6">
        <v>10.361445783132529</v>
      </c>
      <c r="X4565" s="5">
        <v>87</v>
      </c>
      <c r="Y4565" s="5">
        <v>74</v>
      </c>
      <c r="Z4565" s="5">
        <v>5</v>
      </c>
      <c r="AA4565" s="5">
        <v>15</v>
      </c>
      <c r="AB4565" s="5">
        <v>12</v>
      </c>
      <c r="AC4565" s="5">
        <v>1</v>
      </c>
      <c r="AD4565" s="5">
        <v>72</v>
      </c>
      <c r="AE4565" s="5">
        <v>62</v>
      </c>
      <c r="AF4565" s="5">
        <v>4</v>
      </c>
      <c r="AG4565" s="6">
        <v>6.4516129032258061</v>
      </c>
      <c r="AH4565" s="6">
        <v>86.111111111111114</v>
      </c>
      <c r="AI4565" s="3">
        <v>8.3333333333333339</v>
      </c>
      <c r="AJ4565" s="3">
        <v>80</v>
      </c>
    </row>
    <row r="4566" spans="1:36" hidden="1" x14ac:dyDescent="0.2">
      <c r="A4566" s="1" t="str">
        <f t="shared" si="71"/>
        <v>Redcar and ClevelandWhite Gyspy or Irish Traveller</v>
      </c>
      <c r="B4566" s="3" t="s">
        <v>52</v>
      </c>
      <c r="C4566" s="3" t="s">
        <v>53</v>
      </c>
      <c r="D4566" s="3" t="s">
        <v>704</v>
      </c>
      <c r="E4566" s="5">
        <v>85</v>
      </c>
      <c r="F4566" s="5">
        <v>37</v>
      </c>
      <c r="G4566" s="5">
        <v>36</v>
      </c>
      <c r="H4566" s="5">
        <v>39</v>
      </c>
      <c r="I4566" s="5">
        <v>40</v>
      </c>
      <c r="J4566" s="5">
        <v>31</v>
      </c>
      <c r="K4566" s="5">
        <v>0</v>
      </c>
      <c r="L4566" s="5">
        <v>35</v>
      </c>
      <c r="M4566" s="5">
        <v>2</v>
      </c>
      <c r="N4566" s="5">
        <v>31</v>
      </c>
      <c r="O4566" s="6">
        <v>43.529411764705884</v>
      </c>
      <c r="P4566" s="6">
        <v>42.352941176470587</v>
      </c>
      <c r="Q4566" s="6">
        <v>45.882352941176471</v>
      </c>
      <c r="R4566" s="6">
        <v>47.058823529411768</v>
      </c>
      <c r="S4566" s="6">
        <v>36.470588235294116</v>
      </c>
      <c r="T4566" s="6">
        <v>0</v>
      </c>
      <c r="U4566" s="6">
        <v>41.176470588235297</v>
      </c>
      <c r="V4566" s="6">
        <v>2.3529411764705883</v>
      </c>
      <c r="W4566" s="6">
        <v>36.470588235294116</v>
      </c>
      <c r="X4566" s="5">
        <v>25</v>
      </c>
      <c r="Y4566" s="5">
        <v>13</v>
      </c>
      <c r="Z4566" s="5">
        <v>4</v>
      </c>
      <c r="AA4566" s="5">
        <v>9</v>
      </c>
      <c r="AB4566" s="5">
        <v>5</v>
      </c>
      <c r="AC4566" s="5">
        <v>3</v>
      </c>
      <c r="AD4566" s="5">
        <v>16</v>
      </c>
      <c r="AE4566" s="5">
        <v>8</v>
      </c>
      <c r="AF4566" s="5">
        <v>1</v>
      </c>
      <c r="AG4566" s="6">
        <v>12.5</v>
      </c>
      <c r="AH4566" s="6">
        <v>50</v>
      </c>
      <c r="AI4566" s="3">
        <v>60</v>
      </c>
      <c r="AJ4566" s="3">
        <v>55.555555555555557</v>
      </c>
    </row>
    <row r="4567" spans="1:36" hidden="1" x14ac:dyDescent="0.2">
      <c r="A4567" s="1" t="str">
        <f t="shared" si="71"/>
        <v>Redcar and ClevelandWhite Other</v>
      </c>
      <c r="B4567" s="3" t="s">
        <v>52</v>
      </c>
      <c r="C4567" s="3" t="s">
        <v>53</v>
      </c>
      <c r="D4567" s="3" t="s">
        <v>705</v>
      </c>
      <c r="E4567" s="5">
        <v>775</v>
      </c>
      <c r="F4567" s="5">
        <v>158</v>
      </c>
      <c r="G4567" s="5">
        <v>152</v>
      </c>
      <c r="H4567" s="5">
        <v>274</v>
      </c>
      <c r="I4567" s="5">
        <v>305</v>
      </c>
      <c r="J4567" s="5">
        <v>122</v>
      </c>
      <c r="K4567" s="5">
        <v>0</v>
      </c>
      <c r="L4567" s="5">
        <v>136</v>
      </c>
      <c r="M4567" s="5">
        <v>41</v>
      </c>
      <c r="N4567" s="5">
        <v>104</v>
      </c>
      <c r="O4567" s="6">
        <v>20.387096774193548</v>
      </c>
      <c r="P4567" s="6">
        <v>19.612903225806452</v>
      </c>
      <c r="Q4567" s="6">
        <v>35.354838709677416</v>
      </c>
      <c r="R4567" s="6">
        <v>39.354838709677416</v>
      </c>
      <c r="S4567" s="6">
        <v>15.741935483870968</v>
      </c>
      <c r="T4567" s="6">
        <v>0</v>
      </c>
      <c r="U4567" s="6">
        <v>17.548387096774192</v>
      </c>
      <c r="V4567" s="6">
        <v>5.290322580645161</v>
      </c>
      <c r="W4567" s="6">
        <v>13.419354838709678</v>
      </c>
      <c r="X4567" s="5">
        <v>372</v>
      </c>
      <c r="Y4567" s="5">
        <v>316</v>
      </c>
      <c r="Z4567" s="5">
        <v>27</v>
      </c>
      <c r="AA4567" s="5">
        <v>75</v>
      </c>
      <c r="AB4567" s="5">
        <v>57</v>
      </c>
      <c r="AC4567" s="5">
        <v>3</v>
      </c>
      <c r="AD4567" s="5">
        <v>297</v>
      </c>
      <c r="AE4567" s="5">
        <v>259</v>
      </c>
      <c r="AF4567" s="5">
        <v>24</v>
      </c>
      <c r="AG4567" s="6">
        <v>9.2664092664092657</v>
      </c>
      <c r="AH4567" s="6">
        <v>87.205387205387211</v>
      </c>
      <c r="AI4567" s="3">
        <v>5.2631578947368425</v>
      </c>
      <c r="AJ4567" s="3">
        <v>76</v>
      </c>
    </row>
    <row r="4568" spans="1:36" hidden="1" x14ac:dyDescent="0.2">
      <c r="A4568" s="1" t="str">
        <f t="shared" si="71"/>
        <v>Redcar and ClevelandMixed White and Black Caribbean</v>
      </c>
      <c r="B4568" s="3" t="s">
        <v>52</v>
      </c>
      <c r="C4568" s="3" t="s">
        <v>53</v>
      </c>
      <c r="D4568" s="3" t="s">
        <v>706</v>
      </c>
      <c r="E4568" s="5">
        <v>298</v>
      </c>
      <c r="F4568" s="5">
        <v>76</v>
      </c>
      <c r="G4568" s="5">
        <v>62</v>
      </c>
      <c r="H4568" s="5">
        <v>108</v>
      </c>
      <c r="I4568" s="5">
        <v>127</v>
      </c>
      <c r="J4568" s="5">
        <v>65</v>
      </c>
      <c r="K4568" s="5">
        <v>0</v>
      </c>
      <c r="L4568" s="5">
        <v>56</v>
      </c>
      <c r="M4568" s="5">
        <v>16</v>
      </c>
      <c r="N4568" s="5">
        <v>39</v>
      </c>
      <c r="O4568" s="6">
        <v>25.503355704697988</v>
      </c>
      <c r="P4568" s="6">
        <v>20.80536912751678</v>
      </c>
      <c r="Q4568" s="6">
        <v>36.241610738255034</v>
      </c>
      <c r="R4568" s="6">
        <v>42.617449664429529</v>
      </c>
      <c r="S4568" s="6">
        <v>21.812080536912752</v>
      </c>
      <c r="T4568" s="6">
        <v>0</v>
      </c>
      <c r="U4568" s="6">
        <v>18.791946308724832</v>
      </c>
      <c r="V4568" s="6">
        <v>5.3691275167785237</v>
      </c>
      <c r="W4568" s="6">
        <v>13.087248322147651</v>
      </c>
      <c r="X4568" s="5">
        <v>86</v>
      </c>
      <c r="Y4568" s="5">
        <v>66</v>
      </c>
      <c r="Z4568" s="5">
        <v>10</v>
      </c>
      <c r="AA4568" s="5">
        <v>17</v>
      </c>
      <c r="AB4568" s="5">
        <v>10</v>
      </c>
      <c r="AC4568" s="5">
        <v>1</v>
      </c>
      <c r="AD4568" s="5">
        <v>69</v>
      </c>
      <c r="AE4568" s="5">
        <v>56</v>
      </c>
      <c r="AF4568" s="5">
        <v>9</v>
      </c>
      <c r="AG4568" s="6">
        <v>16.071428571428573</v>
      </c>
      <c r="AH4568" s="6">
        <v>81.159420289855078</v>
      </c>
      <c r="AI4568" s="3">
        <v>10</v>
      </c>
      <c r="AJ4568" s="3">
        <v>58.823529411764703</v>
      </c>
    </row>
    <row r="4569" spans="1:36" hidden="1" x14ac:dyDescent="0.2">
      <c r="A4569" s="1" t="str">
        <f t="shared" si="71"/>
        <v>Redcar and ClevelandMixed White and Black African</v>
      </c>
      <c r="B4569" s="3" t="s">
        <v>52</v>
      </c>
      <c r="C4569" s="3" t="s">
        <v>53</v>
      </c>
      <c r="D4569" s="3" t="s">
        <v>707</v>
      </c>
      <c r="E4569" s="5">
        <v>107</v>
      </c>
      <c r="F4569" s="5">
        <v>36</v>
      </c>
      <c r="G4569" s="5">
        <v>33</v>
      </c>
      <c r="H4569" s="5">
        <v>46</v>
      </c>
      <c r="I4569" s="5">
        <v>47</v>
      </c>
      <c r="J4569" s="5">
        <v>29</v>
      </c>
      <c r="K4569" s="5">
        <v>0</v>
      </c>
      <c r="L4569" s="5">
        <v>29</v>
      </c>
      <c r="M4569" s="5">
        <v>4</v>
      </c>
      <c r="N4569" s="5">
        <v>25</v>
      </c>
      <c r="O4569" s="6">
        <v>33.644859813084111</v>
      </c>
      <c r="P4569" s="6">
        <v>30.841121495327101</v>
      </c>
      <c r="Q4569" s="6">
        <v>42.990654205607477</v>
      </c>
      <c r="R4569" s="6">
        <v>43.925233644859816</v>
      </c>
      <c r="S4569" s="6">
        <v>27.102803738317757</v>
      </c>
      <c r="T4569" s="6">
        <v>0</v>
      </c>
      <c r="U4569" s="6">
        <v>27.102803738317757</v>
      </c>
      <c r="V4569" s="6">
        <v>3.7383177570093458</v>
      </c>
      <c r="W4569" s="6">
        <v>23.364485981308412</v>
      </c>
      <c r="X4569" s="5">
        <v>12</v>
      </c>
      <c r="Y4569" s="5">
        <v>10</v>
      </c>
      <c r="Z4569" s="5">
        <v>1</v>
      </c>
      <c r="AA4569" s="5">
        <v>4</v>
      </c>
      <c r="AB4569" s="5">
        <v>3</v>
      </c>
      <c r="AC4569" s="5">
        <v>1</v>
      </c>
      <c r="AD4569" s="5">
        <v>8</v>
      </c>
      <c r="AE4569" s="5">
        <v>7</v>
      </c>
      <c r="AF4569" s="5">
        <v>0</v>
      </c>
      <c r="AG4569" s="6">
        <v>0</v>
      </c>
      <c r="AH4569" s="6">
        <v>87.5</v>
      </c>
      <c r="AI4569" s="3">
        <v>33.333333333333336</v>
      </c>
      <c r="AJ4569" s="3">
        <v>75</v>
      </c>
    </row>
    <row r="4570" spans="1:36" hidden="1" x14ac:dyDescent="0.2">
      <c r="A4570" s="1" t="str">
        <f t="shared" si="71"/>
        <v>Redcar and ClevelandMixed White and Asian</v>
      </c>
      <c r="B4570" s="3" t="s">
        <v>52</v>
      </c>
      <c r="C4570" s="3" t="s">
        <v>53</v>
      </c>
      <c r="D4570" s="3" t="s">
        <v>708</v>
      </c>
      <c r="E4570" s="5">
        <v>273</v>
      </c>
      <c r="F4570" s="5">
        <v>72</v>
      </c>
      <c r="G4570" s="5">
        <v>66</v>
      </c>
      <c r="H4570" s="5">
        <v>100</v>
      </c>
      <c r="I4570" s="5">
        <v>115</v>
      </c>
      <c r="J4570" s="5">
        <v>62</v>
      </c>
      <c r="K4570" s="5">
        <v>0</v>
      </c>
      <c r="L4570" s="5">
        <v>59</v>
      </c>
      <c r="M4570" s="5">
        <v>13</v>
      </c>
      <c r="N4570" s="5">
        <v>44</v>
      </c>
      <c r="O4570" s="6">
        <v>26.373626373626372</v>
      </c>
      <c r="P4570" s="6">
        <v>24.175824175824175</v>
      </c>
      <c r="Q4570" s="6">
        <v>36.630036630036628</v>
      </c>
      <c r="R4570" s="6">
        <v>42.124542124542124</v>
      </c>
      <c r="S4570" s="6">
        <v>22.710622710622712</v>
      </c>
      <c r="T4570" s="6">
        <v>0</v>
      </c>
      <c r="U4570" s="6">
        <v>21.611721611721613</v>
      </c>
      <c r="V4570" s="6">
        <v>4.7619047619047619</v>
      </c>
      <c r="W4570" s="6">
        <v>16.117216117216117</v>
      </c>
      <c r="X4570" s="5">
        <v>54</v>
      </c>
      <c r="Y4570" s="5">
        <v>44</v>
      </c>
      <c r="Z4570" s="5">
        <v>7</v>
      </c>
      <c r="AA4570" s="5">
        <v>10</v>
      </c>
      <c r="AB4570" s="5">
        <v>9</v>
      </c>
      <c r="AC4570" s="5">
        <v>3</v>
      </c>
      <c r="AD4570" s="5">
        <v>44</v>
      </c>
      <c r="AE4570" s="5">
        <v>35</v>
      </c>
      <c r="AF4570" s="5">
        <v>4</v>
      </c>
      <c r="AG4570" s="6">
        <v>11.428571428571429</v>
      </c>
      <c r="AH4570" s="6">
        <v>79.545454545454547</v>
      </c>
      <c r="AI4570" s="3">
        <v>33.333333333333336</v>
      </c>
      <c r="AJ4570" s="3">
        <v>90</v>
      </c>
    </row>
    <row r="4571" spans="1:36" hidden="1" x14ac:dyDescent="0.2">
      <c r="A4571" s="1" t="str">
        <f t="shared" si="71"/>
        <v>Redcar and ClevelandMixed Other</v>
      </c>
      <c r="B4571" s="3" t="s">
        <v>52</v>
      </c>
      <c r="C4571" s="3" t="s">
        <v>53</v>
      </c>
      <c r="D4571" s="3" t="s">
        <v>709</v>
      </c>
      <c r="E4571" s="5">
        <v>175</v>
      </c>
      <c r="F4571" s="5">
        <v>34</v>
      </c>
      <c r="G4571" s="5">
        <v>29</v>
      </c>
      <c r="H4571" s="5">
        <v>55</v>
      </c>
      <c r="I4571" s="5">
        <v>67</v>
      </c>
      <c r="J4571" s="5">
        <v>32</v>
      </c>
      <c r="K4571" s="5">
        <v>0</v>
      </c>
      <c r="L4571" s="5">
        <v>19</v>
      </c>
      <c r="M4571" s="5">
        <v>3</v>
      </c>
      <c r="N4571" s="5">
        <v>16</v>
      </c>
      <c r="O4571" s="6">
        <v>19.428571428571427</v>
      </c>
      <c r="P4571" s="6">
        <v>16.571428571428573</v>
      </c>
      <c r="Q4571" s="6">
        <v>31.428571428571427</v>
      </c>
      <c r="R4571" s="6">
        <v>38.285714285714285</v>
      </c>
      <c r="S4571" s="6">
        <v>18.285714285714285</v>
      </c>
      <c r="T4571" s="6">
        <v>0</v>
      </c>
      <c r="U4571" s="6">
        <v>10.857142857142858</v>
      </c>
      <c r="V4571" s="6">
        <v>1.7142857142857142</v>
      </c>
      <c r="W4571" s="6">
        <v>9.1428571428571423</v>
      </c>
      <c r="X4571" s="5">
        <v>61</v>
      </c>
      <c r="Y4571" s="5">
        <v>52</v>
      </c>
      <c r="Z4571" s="5">
        <v>12</v>
      </c>
      <c r="AA4571" s="5">
        <v>12</v>
      </c>
      <c r="AB4571" s="5">
        <v>10</v>
      </c>
      <c r="AC4571" s="5">
        <v>1</v>
      </c>
      <c r="AD4571" s="5">
        <v>49</v>
      </c>
      <c r="AE4571" s="5">
        <v>42</v>
      </c>
      <c r="AF4571" s="5">
        <v>11</v>
      </c>
      <c r="AG4571" s="6">
        <v>26.19047619047619</v>
      </c>
      <c r="AH4571" s="6">
        <v>85.714285714285708</v>
      </c>
      <c r="AI4571" s="3">
        <v>10</v>
      </c>
      <c r="AJ4571" s="3">
        <v>83.333333333333329</v>
      </c>
    </row>
    <row r="4572" spans="1:36" hidden="1" x14ac:dyDescent="0.2">
      <c r="A4572" s="1" t="str">
        <f t="shared" si="71"/>
        <v>Redcar and ClevelandIndian</v>
      </c>
      <c r="B4572" s="3" t="s">
        <v>52</v>
      </c>
      <c r="C4572" s="3" t="s">
        <v>53</v>
      </c>
      <c r="D4572" s="3" t="s">
        <v>710</v>
      </c>
      <c r="E4572" s="5">
        <v>91</v>
      </c>
      <c r="F4572" s="5">
        <v>25</v>
      </c>
      <c r="G4572" s="5">
        <v>27</v>
      </c>
      <c r="H4572" s="5">
        <v>37</v>
      </c>
      <c r="I4572" s="5">
        <v>44</v>
      </c>
      <c r="J4572" s="5">
        <v>24</v>
      </c>
      <c r="K4572" s="5">
        <v>0</v>
      </c>
      <c r="L4572" s="5">
        <v>19</v>
      </c>
      <c r="M4572" s="5">
        <v>3</v>
      </c>
      <c r="N4572" s="5">
        <v>18</v>
      </c>
      <c r="O4572" s="6">
        <v>27.472527472527471</v>
      </c>
      <c r="P4572" s="6">
        <v>29.670329670329672</v>
      </c>
      <c r="Q4572" s="6">
        <v>40.659340659340657</v>
      </c>
      <c r="R4572" s="6">
        <v>48.35164835164835</v>
      </c>
      <c r="S4572" s="6">
        <v>26.373626373626372</v>
      </c>
      <c r="T4572" s="6">
        <v>0</v>
      </c>
      <c r="U4572" s="6">
        <v>20.87912087912088</v>
      </c>
      <c r="V4572" s="6">
        <v>3.2967032967032965</v>
      </c>
      <c r="W4572" s="6">
        <v>19.780219780219781</v>
      </c>
      <c r="X4572" s="5">
        <v>37</v>
      </c>
      <c r="Y4572" s="5">
        <v>32</v>
      </c>
      <c r="Z4572" s="5">
        <v>0</v>
      </c>
      <c r="AA4572" s="5">
        <v>8</v>
      </c>
      <c r="AB4572" s="5">
        <v>7</v>
      </c>
      <c r="AC4572" s="5">
        <v>0</v>
      </c>
      <c r="AD4572" s="5">
        <v>29</v>
      </c>
      <c r="AE4572" s="5">
        <v>25</v>
      </c>
      <c r="AF4572" s="5">
        <v>0</v>
      </c>
      <c r="AG4572" s="6">
        <v>0</v>
      </c>
      <c r="AH4572" s="6">
        <v>86.206896551724142</v>
      </c>
      <c r="AI4572" s="3">
        <v>0</v>
      </c>
      <c r="AJ4572" s="3">
        <v>87.5</v>
      </c>
    </row>
    <row r="4573" spans="1:36" hidden="1" x14ac:dyDescent="0.2">
      <c r="A4573" s="1" t="str">
        <f t="shared" si="71"/>
        <v>Redcar and ClevelandPakistani</v>
      </c>
      <c r="B4573" s="3" t="s">
        <v>52</v>
      </c>
      <c r="C4573" s="3" t="s">
        <v>53</v>
      </c>
      <c r="D4573" s="3" t="s">
        <v>711</v>
      </c>
      <c r="E4573" s="5">
        <v>295</v>
      </c>
      <c r="F4573" s="5">
        <v>178</v>
      </c>
      <c r="G4573" s="5">
        <v>105</v>
      </c>
      <c r="H4573" s="5">
        <v>185</v>
      </c>
      <c r="I4573" s="5">
        <v>209</v>
      </c>
      <c r="J4573" s="5">
        <v>103</v>
      </c>
      <c r="K4573" s="5">
        <v>0</v>
      </c>
      <c r="L4573" s="5">
        <v>169</v>
      </c>
      <c r="M4573" s="5">
        <v>3</v>
      </c>
      <c r="N4573" s="5">
        <v>93</v>
      </c>
      <c r="O4573" s="6">
        <v>60.33898305084746</v>
      </c>
      <c r="P4573" s="6">
        <v>35.593220338983052</v>
      </c>
      <c r="Q4573" s="6">
        <v>62.711864406779661</v>
      </c>
      <c r="R4573" s="6">
        <v>70.847457627118644</v>
      </c>
      <c r="S4573" s="6">
        <v>34.915254237288138</v>
      </c>
      <c r="T4573" s="6">
        <v>0</v>
      </c>
      <c r="U4573" s="6">
        <v>57.288135593220339</v>
      </c>
      <c r="V4573" s="6">
        <v>1.0169491525423728</v>
      </c>
      <c r="W4573" s="6">
        <v>31.525423728813561</v>
      </c>
      <c r="X4573" s="5">
        <v>117</v>
      </c>
      <c r="Y4573" s="5">
        <v>84</v>
      </c>
      <c r="Z4573" s="5">
        <v>7</v>
      </c>
      <c r="AA4573" s="5">
        <v>69</v>
      </c>
      <c r="AB4573" s="5">
        <v>50</v>
      </c>
      <c r="AC4573" s="5">
        <v>4</v>
      </c>
      <c r="AD4573" s="5">
        <v>48</v>
      </c>
      <c r="AE4573" s="5">
        <v>34</v>
      </c>
      <c r="AF4573" s="5">
        <v>3</v>
      </c>
      <c r="AG4573" s="6">
        <v>8.8235294117647065</v>
      </c>
      <c r="AH4573" s="6">
        <v>70.833333333333329</v>
      </c>
      <c r="AI4573" s="3">
        <v>8</v>
      </c>
      <c r="AJ4573" s="3">
        <v>72.463768115942031</v>
      </c>
    </row>
    <row r="4574" spans="1:36" hidden="1" x14ac:dyDescent="0.2">
      <c r="A4574" s="1" t="str">
        <f t="shared" si="71"/>
        <v>Redcar and ClevelandBangladeshi</v>
      </c>
      <c r="B4574" s="3" t="s">
        <v>52</v>
      </c>
      <c r="C4574" s="3" t="s">
        <v>53</v>
      </c>
      <c r="D4574" s="3" t="s">
        <v>712</v>
      </c>
      <c r="E4574" s="5">
        <v>94</v>
      </c>
      <c r="F4574" s="5">
        <v>43</v>
      </c>
      <c r="G4574" s="5">
        <v>35</v>
      </c>
      <c r="H4574" s="5">
        <v>63</v>
      </c>
      <c r="I4574" s="5">
        <v>59</v>
      </c>
      <c r="J4574" s="5">
        <v>34</v>
      </c>
      <c r="K4574" s="5">
        <v>0</v>
      </c>
      <c r="L4574" s="5">
        <v>46</v>
      </c>
      <c r="M4574" s="5">
        <v>7</v>
      </c>
      <c r="N4574" s="5">
        <v>31</v>
      </c>
      <c r="O4574" s="6">
        <v>45.744680851063826</v>
      </c>
      <c r="P4574" s="6">
        <v>37.234042553191486</v>
      </c>
      <c r="Q4574" s="6">
        <v>67.021276595744681</v>
      </c>
      <c r="R4574" s="6">
        <v>62.765957446808514</v>
      </c>
      <c r="S4574" s="6">
        <v>36.170212765957444</v>
      </c>
      <c r="T4574" s="6">
        <v>0</v>
      </c>
      <c r="U4574" s="6">
        <v>48.936170212765958</v>
      </c>
      <c r="V4574" s="6">
        <v>7.4468085106382977</v>
      </c>
      <c r="W4574" s="6">
        <v>32.978723404255319</v>
      </c>
      <c r="X4574" s="5">
        <v>45</v>
      </c>
      <c r="Y4574" s="5">
        <v>34</v>
      </c>
      <c r="Z4574" s="5">
        <v>4</v>
      </c>
      <c r="AA4574" s="5">
        <v>20</v>
      </c>
      <c r="AB4574" s="5">
        <v>14</v>
      </c>
      <c r="AC4574" s="5">
        <v>3</v>
      </c>
      <c r="AD4574" s="5">
        <v>25</v>
      </c>
      <c r="AE4574" s="5">
        <v>20</v>
      </c>
      <c r="AF4574" s="5">
        <v>1</v>
      </c>
      <c r="AG4574" s="6">
        <v>5</v>
      </c>
      <c r="AH4574" s="6">
        <v>80</v>
      </c>
      <c r="AI4574" s="3">
        <v>21.428571428571427</v>
      </c>
      <c r="AJ4574" s="3">
        <v>70</v>
      </c>
    </row>
    <row r="4575" spans="1:36" hidden="1" x14ac:dyDescent="0.2">
      <c r="A4575" s="1" t="str">
        <f t="shared" si="71"/>
        <v>Redcar and ClevelandChinese</v>
      </c>
      <c r="B4575" s="3" t="s">
        <v>52</v>
      </c>
      <c r="C4575" s="3" t="s">
        <v>53</v>
      </c>
      <c r="D4575" s="3" t="s">
        <v>713</v>
      </c>
      <c r="E4575" s="5">
        <v>155</v>
      </c>
      <c r="F4575" s="5">
        <v>31</v>
      </c>
      <c r="G4575" s="5">
        <v>32</v>
      </c>
      <c r="H4575" s="5">
        <v>54</v>
      </c>
      <c r="I4575" s="5">
        <v>62</v>
      </c>
      <c r="J4575" s="5">
        <v>29</v>
      </c>
      <c r="K4575" s="5">
        <v>0</v>
      </c>
      <c r="L4575" s="5">
        <v>24</v>
      </c>
      <c r="M4575" s="5">
        <v>4</v>
      </c>
      <c r="N4575" s="5">
        <v>21</v>
      </c>
      <c r="O4575" s="6">
        <v>20</v>
      </c>
      <c r="P4575" s="6">
        <v>20.64516129032258</v>
      </c>
      <c r="Q4575" s="6">
        <v>34.838709677419352</v>
      </c>
      <c r="R4575" s="6">
        <v>40</v>
      </c>
      <c r="S4575" s="6">
        <v>18.70967741935484</v>
      </c>
      <c r="T4575" s="6">
        <v>0</v>
      </c>
      <c r="U4575" s="6">
        <v>15.483870967741936</v>
      </c>
      <c r="V4575" s="6">
        <v>2.5806451612903225</v>
      </c>
      <c r="W4575" s="6">
        <v>13.548387096774194</v>
      </c>
      <c r="X4575" s="5">
        <v>69</v>
      </c>
      <c r="Y4575" s="5">
        <v>56</v>
      </c>
      <c r="Z4575" s="5">
        <v>5</v>
      </c>
      <c r="AA4575" s="5">
        <v>15</v>
      </c>
      <c r="AB4575" s="5">
        <v>8</v>
      </c>
      <c r="AC4575" s="5">
        <v>0</v>
      </c>
      <c r="AD4575" s="5">
        <v>54</v>
      </c>
      <c r="AE4575" s="5">
        <v>48</v>
      </c>
      <c r="AF4575" s="5">
        <v>5</v>
      </c>
      <c r="AG4575" s="6">
        <v>10.416666666666666</v>
      </c>
      <c r="AH4575" s="6">
        <v>88.888888888888886</v>
      </c>
      <c r="AI4575" s="3">
        <v>0</v>
      </c>
      <c r="AJ4575" s="3">
        <v>53.333333333333336</v>
      </c>
    </row>
    <row r="4576" spans="1:36" hidden="1" x14ac:dyDescent="0.2">
      <c r="A4576" s="1" t="str">
        <f t="shared" si="71"/>
        <v>Redcar and ClevelandAsian Other</v>
      </c>
      <c r="B4576" s="3" t="s">
        <v>52</v>
      </c>
      <c r="C4576" s="3" t="s">
        <v>53</v>
      </c>
      <c r="D4576" s="3" t="s">
        <v>714</v>
      </c>
      <c r="E4576" s="5">
        <v>234</v>
      </c>
      <c r="F4576" s="5">
        <v>56</v>
      </c>
      <c r="G4576" s="5">
        <v>52</v>
      </c>
      <c r="H4576" s="5">
        <v>82</v>
      </c>
      <c r="I4576" s="5">
        <v>91</v>
      </c>
      <c r="J4576" s="5">
        <v>34</v>
      </c>
      <c r="K4576" s="5">
        <v>0</v>
      </c>
      <c r="L4576" s="5">
        <v>49</v>
      </c>
      <c r="M4576" s="5">
        <v>19</v>
      </c>
      <c r="N4576" s="5">
        <v>28</v>
      </c>
      <c r="O4576" s="6">
        <v>23.931623931623932</v>
      </c>
      <c r="P4576" s="6">
        <v>22.222222222222221</v>
      </c>
      <c r="Q4576" s="6">
        <v>35.042735042735046</v>
      </c>
      <c r="R4576" s="6">
        <v>38.888888888888886</v>
      </c>
      <c r="S4576" s="6">
        <v>14.52991452991453</v>
      </c>
      <c r="T4576" s="6">
        <v>0</v>
      </c>
      <c r="U4576" s="6">
        <v>20.94017094017094</v>
      </c>
      <c r="V4576" s="6">
        <v>8.1196581196581192</v>
      </c>
      <c r="W4576" s="6">
        <v>11.965811965811966</v>
      </c>
      <c r="X4576" s="5">
        <v>124</v>
      </c>
      <c r="Y4576" s="5">
        <v>95</v>
      </c>
      <c r="Z4576" s="5">
        <v>9</v>
      </c>
      <c r="AA4576" s="5">
        <v>24</v>
      </c>
      <c r="AB4576" s="5">
        <v>21</v>
      </c>
      <c r="AC4576" s="5">
        <v>3</v>
      </c>
      <c r="AD4576" s="5">
        <v>100</v>
      </c>
      <c r="AE4576" s="5">
        <v>74</v>
      </c>
      <c r="AF4576" s="5">
        <v>6</v>
      </c>
      <c r="AG4576" s="6">
        <v>8.1081081081081088</v>
      </c>
      <c r="AH4576" s="6">
        <v>74</v>
      </c>
      <c r="AI4576" s="3">
        <v>14.285714285714286</v>
      </c>
      <c r="AJ4576" s="3">
        <v>87.5</v>
      </c>
    </row>
    <row r="4577" spans="1:36" hidden="1" x14ac:dyDescent="0.2">
      <c r="A4577" s="1" t="str">
        <f t="shared" si="71"/>
        <v>Redcar and ClevelandBlack African</v>
      </c>
      <c r="B4577" s="3" t="s">
        <v>52</v>
      </c>
      <c r="C4577" s="3" t="s">
        <v>53</v>
      </c>
      <c r="D4577" s="3" t="s">
        <v>715</v>
      </c>
      <c r="E4577" s="5">
        <v>80</v>
      </c>
      <c r="F4577" s="5">
        <v>23</v>
      </c>
      <c r="G4577" s="5">
        <v>19</v>
      </c>
      <c r="H4577" s="5">
        <v>27</v>
      </c>
      <c r="I4577" s="5">
        <v>28</v>
      </c>
      <c r="J4577" s="5">
        <v>13</v>
      </c>
      <c r="K4577" s="5">
        <v>0</v>
      </c>
      <c r="L4577" s="5">
        <v>23</v>
      </c>
      <c r="M4577" s="5">
        <v>8</v>
      </c>
      <c r="N4577" s="5">
        <v>15</v>
      </c>
      <c r="O4577" s="6">
        <v>28.75</v>
      </c>
      <c r="P4577" s="6">
        <v>23.75</v>
      </c>
      <c r="Q4577" s="6">
        <v>33.75</v>
      </c>
      <c r="R4577" s="6">
        <v>35</v>
      </c>
      <c r="S4577" s="6">
        <v>16.25</v>
      </c>
      <c r="T4577" s="6">
        <v>0</v>
      </c>
      <c r="U4577" s="6">
        <v>28.75</v>
      </c>
      <c r="V4577" s="6">
        <v>10</v>
      </c>
      <c r="W4577" s="6">
        <v>18.75</v>
      </c>
      <c r="X4577" s="5">
        <v>40</v>
      </c>
      <c r="Y4577" s="5">
        <v>31</v>
      </c>
      <c r="Z4577" s="5">
        <v>6</v>
      </c>
      <c r="AA4577" s="5">
        <v>12</v>
      </c>
      <c r="AB4577" s="5">
        <v>9</v>
      </c>
      <c r="AC4577" s="5">
        <v>2</v>
      </c>
      <c r="AD4577" s="5">
        <v>28</v>
      </c>
      <c r="AE4577" s="5">
        <v>22</v>
      </c>
      <c r="AF4577" s="5">
        <v>4</v>
      </c>
      <c r="AG4577" s="6">
        <v>18.181818181818183</v>
      </c>
      <c r="AH4577" s="6">
        <v>78.571428571428569</v>
      </c>
      <c r="AI4577" s="3">
        <v>22.222222222222221</v>
      </c>
      <c r="AJ4577" s="3">
        <v>75</v>
      </c>
    </row>
    <row r="4578" spans="1:36" hidden="1" x14ac:dyDescent="0.2">
      <c r="A4578" s="1" t="str">
        <f t="shared" si="71"/>
        <v>Redcar and ClevelandBlack Caribbean</v>
      </c>
      <c r="B4578" s="3" t="s">
        <v>52</v>
      </c>
      <c r="C4578" s="3" t="s">
        <v>53</v>
      </c>
      <c r="D4578" s="3" t="s">
        <v>716</v>
      </c>
      <c r="E4578" s="5">
        <v>34</v>
      </c>
      <c r="F4578" s="5">
        <v>7</v>
      </c>
      <c r="G4578" s="5">
        <v>7</v>
      </c>
      <c r="H4578" s="5">
        <v>11</v>
      </c>
      <c r="I4578" s="5">
        <v>12</v>
      </c>
      <c r="J4578" s="5">
        <v>6</v>
      </c>
      <c r="K4578" s="5">
        <v>0</v>
      </c>
      <c r="L4578" s="5">
        <v>4</v>
      </c>
      <c r="M4578" s="5">
        <v>0</v>
      </c>
      <c r="N4578" s="5">
        <v>3</v>
      </c>
      <c r="O4578" s="6">
        <v>20.588235294117649</v>
      </c>
      <c r="P4578" s="6">
        <v>20.588235294117649</v>
      </c>
      <c r="Q4578" s="6">
        <v>32.352941176470587</v>
      </c>
      <c r="R4578" s="6">
        <v>35.294117647058826</v>
      </c>
      <c r="S4578" s="6">
        <v>17.647058823529413</v>
      </c>
      <c r="T4578" s="6">
        <v>0</v>
      </c>
      <c r="U4578" s="6">
        <v>11.764705882352942</v>
      </c>
      <c r="V4578" s="6">
        <v>0</v>
      </c>
      <c r="W4578" s="6">
        <v>8.8235294117647065</v>
      </c>
      <c r="X4578" s="5">
        <v>13</v>
      </c>
      <c r="Y4578" s="5">
        <v>10</v>
      </c>
      <c r="Z4578" s="5">
        <v>1</v>
      </c>
      <c r="AA4578" s="5">
        <v>4</v>
      </c>
      <c r="AB4578" s="5">
        <v>4</v>
      </c>
      <c r="AC4578" s="5">
        <v>0</v>
      </c>
      <c r="AD4578" s="5">
        <v>9</v>
      </c>
      <c r="AE4578" s="5">
        <v>6</v>
      </c>
      <c r="AF4578" s="5">
        <v>1</v>
      </c>
      <c r="AG4578" s="6">
        <v>16.666666666666668</v>
      </c>
      <c r="AH4578" s="6">
        <v>66.666666666666671</v>
      </c>
      <c r="AI4578" s="3">
        <v>0</v>
      </c>
      <c r="AJ4578" s="3">
        <v>100</v>
      </c>
    </row>
    <row r="4579" spans="1:36" hidden="1" x14ac:dyDescent="0.2">
      <c r="A4579" s="1" t="str">
        <f t="shared" si="71"/>
        <v>Redcar and ClevelandBlack Other</v>
      </c>
      <c r="B4579" s="3" t="s">
        <v>52</v>
      </c>
      <c r="C4579" s="3" t="s">
        <v>53</v>
      </c>
      <c r="D4579" s="3" t="s">
        <v>717</v>
      </c>
      <c r="E4579" s="5">
        <v>8</v>
      </c>
      <c r="F4579" s="5">
        <v>4</v>
      </c>
      <c r="G4579" s="5">
        <v>4</v>
      </c>
      <c r="H4579" s="5">
        <v>4</v>
      </c>
      <c r="I4579" s="5">
        <v>6</v>
      </c>
      <c r="J4579" s="5">
        <v>4</v>
      </c>
      <c r="K4579" s="5">
        <v>0</v>
      </c>
      <c r="L4579" s="5">
        <v>5</v>
      </c>
      <c r="M4579" s="5">
        <v>1</v>
      </c>
      <c r="N4579" s="5">
        <v>4</v>
      </c>
      <c r="O4579" s="6">
        <v>50</v>
      </c>
      <c r="P4579" s="6">
        <v>50</v>
      </c>
      <c r="Q4579" s="6">
        <v>50</v>
      </c>
      <c r="R4579" s="6">
        <v>75</v>
      </c>
      <c r="S4579" s="6">
        <v>50</v>
      </c>
      <c r="T4579" s="6">
        <v>0</v>
      </c>
      <c r="U4579" s="6">
        <v>62.5</v>
      </c>
      <c r="V4579" s="6">
        <v>12.5</v>
      </c>
      <c r="W4579" s="6">
        <v>50</v>
      </c>
      <c r="X4579" s="5">
        <v>3</v>
      </c>
      <c r="Y4579" s="5">
        <v>2</v>
      </c>
      <c r="Z4579" s="5">
        <v>1</v>
      </c>
      <c r="AA4579" s="5">
        <v>1</v>
      </c>
      <c r="AB4579" s="5">
        <v>1</v>
      </c>
      <c r="AC4579" s="5">
        <v>0</v>
      </c>
      <c r="AD4579" s="5">
        <v>2</v>
      </c>
      <c r="AE4579" s="5">
        <v>1</v>
      </c>
      <c r="AF4579" s="5">
        <v>1</v>
      </c>
      <c r="AG4579" s="6">
        <v>100</v>
      </c>
      <c r="AH4579" s="6">
        <v>50</v>
      </c>
      <c r="AI4579" s="3">
        <v>0</v>
      </c>
      <c r="AJ4579" s="3">
        <v>100</v>
      </c>
    </row>
    <row r="4580" spans="1:36" hidden="1" x14ac:dyDescent="0.2">
      <c r="A4580" s="1" t="str">
        <f t="shared" si="71"/>
        <v>Redcar and ClevelandArab</v>
      </c>
      <c r="B4580" s="3" t="s">
        <v>52</v>
      </c>
      <c r="C4580" s="3" t="s">
        <v>53</v>
      </c>
      <c r="D4580" s="3" t="s">
        <v>699</v>
      </c>
      <c r="E4580" s="5">
        <v>37</v>
      </c>
      <c r="F4580" s="5">
        <v>17</v>
      </c>
      <c r="G4580" s="5">
        <v>11</v>
      </c>
      <c r="H4580" s="5">
        <v>19</v>
      </c>
      <c r="I4580" s="5">
        <v>19</v>
      </c>
      <c r="J4580" s="5">
        <v>9</v>
      </c>
      <c r="K4580" s="5">
        <v>0</v>
      </c>
      <c r="L4580" s="5">
        <v>10</v>
      </c>
      <c r="M4580" s="5">
        <v>1</v>
      </c>
      <c r="N4580" s="5">
        <v>6</v>
      </c>
      <c r="O4580" s="6">
        <v>45.945945945945944</v>
      </c>
      <c r="P4580" s="6">
        <v>29.72972972972973</v>
      </c>
      <c r="Q4580" s="6">
        <v>51.351351351351354</v>
      </c>
      <c r="R4580" s="6">
        <v>51.351351351351354</v>
      </c>
      <c r="S4580" s="6">
        <v>24.324324324324323</v>
      </c>
      <c r="T4580" s="6">
        <v>0</v>
      </c>
      <c r="U4580" s="6">
        <v>27.027027027027028</v>
      </c>
      <c r="V4580" s="6">
        <v>2.7027027027027026</v>
      </c>
      <c r="W4580" s="6">
        <v>16.216216216216218</v>
      </c>
      <c r="X4580" s="5">
        <v>23</v>
      </c>
      <c r="Y4580" s="5">
        <v>21</v>
      </c>
      <c r="Z4580" s="5">
        <v>2</v>
      </c>
      <c r="AA4580" s="5">
        <v>5</v>
      </c>
      <c r="AB4580" s="5">
        <v>5</v>
      </c>
      <c r="AC4580" s="5">
        <v>0</v>
      </c>
      <c r="AD4580" s="5">
        <v>18</v>
      </c>
      <c r="AE4580" s="5">
        <v>16</v>
      </c>
      <c r="AF4580" s="5">
        <v>2</v>
      </c>
      <c r="AG4580" s="6">
        <v>12.5</v>
      </c>
      <c r="AH4580" s="6">
        <v>88.888888888888886</v>
      </c>
      <c r="AI4580" s="3">
        <v>0</v>
      </c>
      <c r="AJ4580" s="3">
        <v>100</v>
      </c>
    </row>
    <row r="4581" spans="1:36" hidden="1" x14ac:dyDescent="0.2">
      <c r="A4581" s="1" t="str">
        <f t="shared" si="71"/>
        <v>Redcar and ClevelandOther</v>
      </c>
      <c r="B4581" s="3" t="s">
        <v>52</v>
      </c>
      <c r="C4581" s="3" t="s">
        <v>53</v>
      </c>
      <c r="D4581" s="3" t="s">
        <v>718</v>
      </c>
      <c r="E4581" s="5">
        <v>93</v>
      </c>
      <c r="F4581" s="5">
        <v>30</v>
      </c>
      <c r="G4581" s="5">
        <v>29</v>
      </c>
      <c r="H4581" s="5">
        <v>38</v>
      </c>
      <c r="I4581" s="5">
        <v>36</v>
      </c>
      <c r="J4581" s="5">
        <v>29</v>
      </c>
      <c r="K4581" s="5">
        <v>0</v>
      </c>
      <c r="L4581" s="5">
        <v>16</v>
      </c>
      <c r="M4581" s="5">
        <v>0</v>
      </c>
      <c r="N4581" s="5">
        <v>16</v>
      </c>
      <c r="O4581" s="6">
        <v>32.258064516129032</v>
      </c>
      <c r="P4581" s="6">
        <v>31.182795698924732</v>
      </c>
      <c r="Q4581" s="6">
        <v>40.86021505376344</v>
      </c>
      <c r="R4581" s="6">
        <v>38.70967741935484</v>
      </c>
      <c r="S4581" s="6">
        <v>31.182795698924732</v>
      </c>
      <c r="T4581" s="6">
        <v>0</v>
      </c>
      <c r="U4581" s="6">
        <v>17.204301075268816</v>
      </c>
      <c r="V4581" s="6">
        <v>0</v>
      </c>
      <c r="W4581" s="6">
        <v>17.204301075268816</v>
      </c>
      <c r="X4581" s="5">
        <v>32</v>
      </c>
      <c r="Y4581" s="5">
        <v>30</v>
      </c>
      <c r="Z4581" s="5">
        <v>9</v>
      </c>
      <c r="AA4581" s="5">
        <v>11</v>
      </c>
      <c r="AB4581" s="5">
        <v>11</v>
      </c>
      <c r="AC4581" s="5">
        <v>4</v>
      </c>
      <c r="AD4581" s="5">
        <v>21</v>
      </c>
      <c r="AE4581" s="5">
        <v>19</v>
      </c>
      <c r="AF4581" s="5">
        <v>5</v>
      </c>
      <c r="AG4581" s="6">
        <v>26.315789473684209</v>
      </c>
      <c r="AH4581" s="6">
        <v>90.476190476190482</v>
      </c>
      <c r="AI4581" s="3">
        <v>36.363636363636367</v>
      </c>
      <c r="AJ4581" s="3">
        <v>100</v>
      </c>
    </row>
    <row r="4582" spans="1:36" x14ac:dyDescent="0.2">
      <c r="A4582" s="1" t="str">
        <f t="shared" si="71"/>
        <v>RedditchAll people</v>
      </c>
      <c r="B4582" s="3" t="s">
        <v>551</v>
      </c>
      <c r="C4582" s="3" t="s">
        <v>552</v>
      </c>
      <c r="D4582" s="3" t="s">
        <v>700</v>
      </c>
      <c r="E4582" s="5">
        <v>84214</v>
      </c>
      <c r="F4582" s="5">
        <v>6090</v>
      </c>
      <c r="G4582" s="5">
        <v>4705</v>
      </c>
      <c r="H4582" s="5">
        <v>6090</v>
      </c>
      <c r="I4582" s="5">
        <v>10874</v>
      </c>
      <c r="J4582" s="5">
        <v>16387</v>
      </c>
      <c r="K4582" s="5">
        <v>5975</v>
      </c>
      <c r="L4582" s="5">
        <v>7086</v>
      </c>
      <c r="M4582" s="5">
        <v>0</v>
      </c>
      <c r="N4582" s="5">
        <v>0</v>
      </c>
      <c r="O4582" s="6">
        <v>7.2315766974612297</v>
      </c>
      <c r="P4582" s="6">
        <v>5.5869570380221818</v>
      </c>
      <c r="Q4582" s="6">
        <v>7.2315766974612297</v>
      </c>
      <c r="R4582" s="6">
        <v>12.912342365877407</v>
      </c>
      <c r="S4582" s="6">
        <v>19.45875982615717</v>
      </c>
      <c r="T4582" s="6">
        <v>7.0950198304319949</v>
      </c>
      <c r="U4582" s="6">
        <v>8.4142779110361694</v>
      </c>
      <c r="V4582" s="6">
        <v>0</v>
      </c>
      <c r="W4582" s="6">
        <v>0</v>
      </c>
      <c r="X4582" s="5">
        <v>29262</v>
      </c>
      <c r="Y4582" s="5">
        <v>25884</v>
      </c>
      <c r="Z4582" s="5">
        <v>1398</v>
      </c>
      <c r="AA4582" s="5">
        <v>0</v>
      </c>
      <c r="AB4582" s="5">
        <v>0</v>
      </c>
      <c r="AC4582" s="5">
        <v>0</v>
      </c>
      <c r="AD4582" s="5">
        <v>29262</v>
      </c>
      <c r="AE4582" s="5">
        <v>25884</v>
      </c>
      <c r="AF4582" s="5">
        <v>1398</v>
      </c>
      <c r="AG4582" s="6">
        <v>5.4010199350950394</v>
      </c>
      <c r="AH4582" s="6">
        <v>88.456018043879439</v>
      </c>
      <c r="AI4582" s="3"/>
      <c r="AJ4582" s="3"/>
    </row>
    <row r="4583" spans="1:36" hidden="1" x14ac:dyDescent="0.2">
      <c r="A4583" s="1" t="str">
        <f t="shared" si="71"/>
        <v>RedditchWhite British</v>
      </c>
      <c r="B4583" s="3" t="s">
        <v>551</v>
      </c>
      <c r="C4583" s="3" t="s">
        <v>552</v>
      </c>
      <c r="D4583" s="3" t="s">
        <v>701</v>
      </c>
      <c r="E4583" s="5">
        <v>73591</v>
      </c>
      <c r="F4583" s="5">
        <v>5185</v>
      </c>
      <c r="G4583" s="5">
        <v>4003</v>
      </c>
      <c r="H4583" s="5">
        <v>5185</v>
      </c>
      <c r="I4583" s="5">
        <v>9170</v>
      </c>
      <c r="J4583" s="5">
        <v>14009</v>
      </c>
      <c r="K4583" s="5">
        <v>5501</v>
      </c>
      <c r="L4583" s="5">
        <v>4275</v>
      </c>
      <c r="M4583" s="5">
        <v>0</v>
      </c>
      <c r="N4583" s="5">
        <v>0</v>
      </c>
      <c r="O4583" s="6">
        <v>7.0456985229172044</v>
      </c>
      <c r="P4583" s="6">
        <v>5.4395238548192033</v>
      </c>
      <c r="Q4583" s="6">
        <v>7.0456985229172044</v>
      </c>
      <c r="R4583" s="6">
        <v>12.460762865024256</v>
      </c>
      <c r="S4583" s="6">
        <v>19.0362951991412</v>
      </c>
      <c r="T4583" s="6">
        <v>7.4750988571972119</v>
      </c>
      <c r="U4583" s="6">
        <v>5.8091342691361714</v>
      </c>
      <c r="V4583" s="6">
        <v>0</v>
      </c>
      <c r="W4583" s="6">
        <v>0</v>
      </c>
      <c r="X4583" s="5">
        <v>24809</v>
      </c>
      <c r="Y4583" s="5">
        <v>22070</v>
      </c>
      <c r="Z4583" s="5">
        <v>1159</v>
      </c>
      <c r="AA4583" s="5">
        <v>0</v>
      </c>
      <c r="AB4583" s="5">
        <v>0</v>
      </c>
      <c r="AC4583" s="5">
        <v>0</v>
      </c>
      <c r="AD4583" s="5">
        <v>24809</v>
      </c>
      <c r="AE4583" s="5">
        <v>22070</v>
      </c>
      <c r="AF4583" s="5">
        <v>1159</v>
      </c>
      <c r="AG4583" s="6">
        <v>5.2514725872224739</v>
      </c>
      <c r="AH4583" s="6">
        <v>88.959651739288162</v>
      </c>
      <c r="AI4583" s="3"/>
      <c r="AJ4583" s="3"/>
    </row>
    <row r="4584" spans="1:36" hidden="1" x14ac:dyDescent="0.2">
      <c r="A4584" s="1" t="str">
        <f t="shared" si="71"/>
        <v>RedditchMinorities - all other than White British</v>
      </c>
      <c r="B4584" s="3" t="s">
        <v>551</v>
      </c>
      <c r="C4584" s="3" t="s">
        <v>552</v>
      </c>
      <c r="D4584" s="3" t="s">
        <v>702</v>
      </c>
      <c r="E4584" s="5">
        <v>10623</v>
      </c>
      <c r="F4584" s="5">
        <v>905</v>
      </c>
      <c r="G4584" s="5">
        <v>702</v>
      </c>
      <c r="H4584" s="5">
        <v>905</v>
      </c>
      <c r="I4584" s="5">
        <v>1704</v>
      </c>
      <c r="J4584" s="5">
        <v>2378</v>
      </c>
      <c r="K4584" s="5">
        <v>474</v>
      </c>
      <c r="L4584" s="5">
        <v>2811</v>
      </c>
      <c r="M4584" s="5">
        <v>0</v>
      </c>
      <c r="N4584" s="5">
        <v>0</v>
      </c>
      <c r="O4584" s="6">
        <v>8.5192506824814078</v>
      </c>
      <c r="P4584" s="6">
        <v>6.6083027393391696</v>
      </c>
      <c r="Q4584" s="6">
        <v>8.5192506824814078</v>
      </c>
      <c r="R4584" s="6">
        <v>16.040666478395934</v>
      </c>
      <c r="S4584" s="6">
        <v>22.385390191094793</v>
      </c>
      <c r="T4584" s="6">
        <v>4.4620163795537984</v>
      </c>
      <c r="U4584" s="6">
        <v>26.461451567353855</v>
      </c>
      <c r="V4584" s="6">
        <v>0</v>
      </c>
      <c r="W4584" s="6">
        <v>0</v>
      </c>
      <c r="X4584" s="5">
        <v>4453</v>
      </c>
      <c r="Y4584" s="5">
        <v>3814</v>
      </c>
      <c r="Z4584" s="5">
        <v>239</v>
      </c>
      <c r="AA4584" s="5">
        <v>0</v>
      </c>
      <c r="AB4584" s="5">
        <v>0</v>
      </c>
      <c r="AC4584" s="5">
        <v>0</v>
      </c>
      <c r="AD4584" s="5">
        <v>4453</v>
      </c>
      <c r="AE4584" s="5">
        <v>3814</v>
      </c>
      <c r="AF4584" s="5">
        <v>239</v>
      </c>
      <c r="AG4584" s="6">
        <v>6.2663869952805458</v>
      </c>
      <c r="AH4584" s="6">
        <v>85.650123512238935</v>
      </c>
      <c r="AI4584" s="3"/>
      <c r="AJ4584" s="3"/>
    </row>
    <row r="4585" spans="1:36" hidden="1" x14ac:dyDescent="0.2">
      <c r="A4585" s="1" t="str">
        <f t="shared" si="71"/>
        <v>RedditchWhite Irish</v>
      </c>
      <c r="B4585" s="3" t="s">
        <v>551</v>
      </c>
      <c r="C4585" s="3" t="s">
        <v>552</v>
      </c>
      <c r="D4585" s="3" t="s">
        <v>703</v>
      </c>
      <c r="E4585" s="5">
        <v>629</v>
      </c>
      <c r="F4585" s="5">
        <v>35</v>
      </c>
      <c r="G4585" s="5">
        <v>32</v>
      </c>
      <c r="H4585" s="5">
        <v>35</v>
      </c>
      <c r="I4585" s="5">
        <v>89</v>
      </c>
      <c r="J4585" s="5">
        <v>112</v>
      </c>
      <c r="K4585" s="5">
        <v>45</v>
      </c>
      <c r="L4585" s="5">
        <v>42</v>
      </c>
      <c r="M4585" s="5">
        <v>0</v>
      </c>
      <c r="N4585" s="5">
        <v>0</v>
      </c>
      <c r="O4585" s="6">
        <v>5.5643879173290935</v>
      </c>
      <c r="P4585" s="6">
        <v>5.0874403815580287</v>
      </c>
      <c r="Q4585" s="6">
        <v>5.5643879173290935</v>
      </c>
      <c r="R4585" s="6">
        <v>14.149443561208267</v>
      </c>
      <c r="S4585" s="6">
        <v>17.806041335453099</v>
      </c>
      <c r="T4585" s="6">
        <v>7.1542130365659782</v>
      </c>
      <c r="U4585" s="6">
        <v>6.6772655007949124</v>
      </c>
      <c r="V4585" s="6">
        <v>0</v>
      </c>
      <c r="W4585" s="6">
        <v>0</v>
      </c>
      <c r="X4585" s="5">
        <v>127</v>
      </c>
      <c r="Y4585" s="5">
        <v>116</v>
      </c>
      <c r="Z4585" s="5">
        <v>7</v>
      </c>
      <c r="AA4585" s="5">
        <v>0</v>
      </c>
      <c r="AB4585" s="5">
        <v>0</v>
      </c>
      <c r="AC4585" s="5">
        <v>0</v>
      </c>
      <c r="AD4585" s="5">
        <v>127</v>
      </c>
      <c r="AE4585" s="5">
        <v>116</v>
      </c>
      <c r="AF4585" s="5">
        <v>7</v>
      </c>
      <c r="AG4585" s="6">
        <v>6.0344827586206895</v>
      </c>
      <c r="AH4585" s="6">
        <v>91.338582677165348</v>
      </c>
      <c r="AI4585" s="3"/>
      <c r="AJ4585" s="3"/>
    </row>
    <row r="4586" spans="1:36" hidden="1" x14ac:dyDescent="0.2">
      <c r="A4586" s="1" t="str">
        <f t="shared" si="71"/>
        <v>RedditchWhite Gyspy or Irish Traveller</v>
      </c>
      <c r="B4586" s="3" t="s">
        <v>551</v>
      </c>
      <c r="C4586" s="3" t="s">
        <v>552</v>
      </c>
      <c r="D4586" s="3" t="s">
        <v>704</v>
      </c>
      <c r="E4586" s="5">
        <v>9</v>
      </c>
      <c r="F4586" s="5">
        <v>0</v>
      </c>
      <c r="G4586" s="5">
        <v>0</v>
      </c>
      <c r="H4586" s="5">
        <v>0</v>
      </c>
      <c r="I4586" s="5">
        <v>0</v>
      </c>
      <c r="J4586" s="5">
        <v>0</v>
      </c>
      <c r="K4586" s="5">
        <v>1</v>
      </c>
      <c r="L4586" s="5">
        <v>5</v>
      </c>
      <c r="M4586" s="5">
        <v>0</v>
      </c>
      <c r="N4586" s="5">
        <v>0</v>
      </c>
      <c r="O4586" s="6">
        <v>0</v>
      </c>
      <c r="P4586" s="6">
        <v>0</v>
      </c>
      <c r="Q4586" s="6">
        <v>0</v>
      </c>
      <c r="R4586" s="6">
        <v>0</v>
      </c>
      <c r="S4586" s="6">
        <v>0</v>
      </c>
      <c r="T4586" s="6">
        <v>11.111111111111111</v>
      </c>
      <c r="U4586" s="6">
        <v>55.555555555555557</v>
      </c>
      <c r="V4586" s="6">
        <v>0</v>
      </c>
      <c r="W4586" s="6">
        <v>0</v>
      </c>
      <c r="X4586" s="5">
        <v>3</v>
      </c>
      <c r="Y4586" s="5">
        <v>0</v>
      </c>
      <c r="Z4586" s="5">
        <v>0</v>
      </c>
      <c r="AA4586" s="5">
        <v>0</v>
      </c>
      <c r="AB4586" s="5">
        <v>0</v>
      </c>
      <c r="AC4586" s="5">
        <v>0</v>
      </c>
      <c r="AD4586" s="5">
        <v>3</v>
      </c>
      <c r="AE4586" s="5">
        <v>0</v>
      </c>
      <c r="AF4586" s="5">
        <v>0</v>
      </c>
      <c r="AG4586" s="6"/>
      <c r="AH4586" s="6">
        <v>0</v>
      </c>
      <c r="AI4586" s="3"/>
      <c r="AJ4586" s="3"/>
    </row>
    <row r="4587" spans="1:36" hidden="1" x14ac:dyDescent="0.2">
      <c r="A4587" s="1" t="str">
        <f t="shared" si="71"/>
        <v>RedditchWhite Other</v>
      </c>
      <c r="B4587" s="3" t="s">
        <v>551</v>
      </c>
      <c r="C4587" s="3" t="s">
        <v>552</v>
      </c>
      <c r="D4587" s="3" t="s">
        <v>705</v>
      </c>
      <c r="E4587" s="5">
        <v>3268</v>
      </c>
      <c r="F4587" s="5">
        <v>369</v>
      </c>
      <c r="G4587" s="5">
        <v>234</v>
      </c>
      <c r="H4587" s="5">
        <v>369</v>
      </c>
      <c r="I4587" s="5">
        <v>598</v>
      </c>
      <c r="J4587" s="5">
        <v>966</v>
      </c>
      <c r="K4587" s="5">
        <v>188</v>
      </c>
      <c r="L4587" s="5">
        <v>733</v>
      </c>
      <c r="M4587" s="5">
        <v>0</v>
      </c>
      <c r="N4587" s="5">
        <v>0</v>
      </c>
      <c r="O4587" s="6">
        <v>11.291309669522644</v>
      </c>
      <c r="P4587" s="6">
        <v>7.1603427172582617</v>
      </c>
      <c r="Q4587" s="6">
        <v>11.291309669522644</v>
      </c>
      <c r="R4587" s="6">
        <v>18.298653610771115</v>
      </c>
      <c r="S4587" s="6">
        <v>29.559363525091801</v>
      </c>
      <c r="T4587" s="6">
        <v>5.752753977968176</v>
      </c>
      <c r="U4587" s="6">
        <v>22.429620563035495</v>
      </c>
      <c r="V4587" s="6">
        <v>0</v>
      </c>
      <c r="W4587" s="6">
        <v>0</v>
      </c>
      <c r="X4587" s="5">
        <v>1905</v>
      </c>
      <c r="Y4587" s="5">
        <v>1773</v>
      </c>
      <c r="Z4587" s="5">
        <v>66</v>
      </c>
      <c r="AA4587" s="5">
        <v>0</v>
      </c>
      <c r="AB4587" s="5">
        <v>0</v>
      </c>
      <c r="AC4587" s="5">
        <v>0</v>
      </c>
      <c r="AD4587" s="5">
        <v>1905</v>
      </c>
      <c r="AE4587" s="5">
        <v>1773</v>
      </c>
      <c r="AF4587" s="5">
        <v>66</v>
      </c>
      <c r="AG4587" s="6">
        <v>3.7225042301184432</v>
      </c>
      <c r="AH4587" s="6">
        <v>93.070866141732282</v>
      </c>
      <c r="AI4587" s="3"/>
      <c r="AJ4587" s="3"/>
    </row>
    <row r="4588" spans="1:36" hidden="1" x14ac:dyDescent="0.2">
      <c r="A4588" s="1" t="str">
        <f t="shared" si="71"/>
        <v>RedditchMixed White and Black Caribbean</v>
      </c>
      <c r="B4588" s="3" t="s">
        <v>551</v>
      </c>
      <c r="C4588" s="3" t="s">
        <v>552</v>
      </c>
      <c r="D4588" s="3" t="s">
        <v>706</v>
      </c>
      <c r="E4588" s="5">
        <v>1053</v>
      </c>
      <c r="F4588" s="5">
        <v>122</v>
      </c>
      <c r="G4588" s="5">
        <v>107</v>
      </c>
      <c r="H4588" s="5">
        <v>122</v>
      </c>
      <c r="I4588" s="5">
        <v>225</v>
      </c>
      <c r="J4588" s="5">
        <v>335</v>
      </c>
      <c r="K4588" s="5">
        <v>58</v>
      </c>
      <c r="L4588" s="5">
        <v>99</v>
      </c>
      <c r="M4588" s="5">
        <v>0</v>
      </c>
      <c r="N4588" s="5">
        <v>0</v>
      </c>
      <c r="O4588" s="6">
        <v>11.585944919278253</v>
      </c>
      <c r="P4588" s="6">
        <v>10.161443494776828</v>
      </c>
      <c r="Q4588" s="6">
        <v>11.585944919278253</v>
      </c>
      <c r="R4588" s="6">
        <v>21.367521367521366</v>
      </c>
      <c r="S4588" s="6">
        <v>31.813865147198481</v>
      </c>
      <c r="T4588" s="6">
        <v>5.5080721747388415</v>
      </c>
      <c r="U4588" s="6">
        <v>9.4017094017094021</v>
      </c>
      <c r="V4588" s="6">
        <v>0</v>
      </c>
      <c r="W4588" s="6">
        <v>0</v>
      </c>
      <c r="X4588" s="5">
        <v>249</v>
      </c>
      <c r="Y4588" s="5">
        <v>219</v>
      </c>
      <c r="Z4588" s="5">
        <v>28</v>
      </c>
      <c r="AA4588" s="5">
        <v>0</v>
      </c>
      <c r="AB4588" s="5">
        <v>0</v>
      </c>
      <c r="AC4588" s="5">
        <v>0</v>
      </c>
      <c r="AD4588" s="5">
        <v>249</v>
      </c>
      <c r="AE4588" s="5">
        <v>219</v>
      </c>
      <c r="AF4588" s="5">
        <v>28</v>
      </c>
      <c r="AG4588" s="6">
        <v>12.785388127853881</v>
      </c>
      <c r="AH4588" s="6">
        <v>87.951807228915669</v>
      </c>
      <c r="AI4588" s="3"/>
      <c r="AJ4588" s="3"/>
    </row>
    <row r="4589" spans="1:36" hidden="1" x14ac:dyDescent="0.2">
      <c r="A4589" s="1" t="str">
        <f t="shared" si="71"/>
        <v>RedditchMixed White and Black African</v>
      </c>
      <c r="B4589" s="3" t="s">
        <v>551</v>
      </c>
      <c r="C4589" s="3" t="s">
        <v>552</v>
      </c>
      <c r="D4589" s="3" t="s">
        <v>707</v>
      </c>
      <c r="E4589" s="5">
        <v>75</v>
      </c>
      <c r="F4589" s="5">
        <v>7</v>
      </c>
      <c r="G4589" s="5">
        <v>7</v>
      </c>
      <c r="H4589" s="5">
        <v>7</v>
      </c>
      <c r="I4589" s="5">
        <v>8</v>
      </c>
      <c r="J4589" s="5">
        <v>9</v>
      </c>
      <c r="K4589" s="5">
        <v>7</v>
      </c>
      <c r="L4589" s="5">
        <v>13</v>
      </c>
      <c r="M4589" s="5">
        <v>0</v>
      </c>
      <c r="N4589" s="5">
        <v>0</v>
      </c>
      <c r="O4589" s="6">
        <v>9.3333333333333339</v>
      </c>
      <c r="P4589" s="6">
        <v>9.3333333333333339</v>
      </c>
      <c r="Q4589" s="6">
        <v>9.3333333333333339</v>
      </c>
      <c r="R4589" s="6">
        <v>10.666666666666666</v>
      </c>
      <c r="S4589" s="6">
        <v>12</v>
      </c>
      <c r="T4589" s="6">
        <v>9.3333333333333339</v>
      </c>
      <c r="U4589" s="6">
        <v>17.333333333333332</v>
      </c>
      <c r="V4589" s="6">
        <v>0</v>
      </c>
      <c r="W4589" s="6">
        <v>0</v>
      </c>
      <c r="X4589" s="5">
        <v>19</v>
      </c>
      <c r="Y4589" s="5">
        <v>13</v>
      </c>
      <c r="Z4589" s="5">
        <v>0</v>
      </c>
      <c r="AA4589" s="5">
        <v>0</v>
      </c>
      <c r="AB4589" s="5">
        <v>0</v>
      </c>
      <c r="AC4589" s="5">
        <v>0</v>
      </c>
      <c r="AD4589" s="5">
        <v>19</v>
      </c>
      <c r="AE4589" s="5">
        <v>13</v>
      </c>
      <c r="AF4589" s="5">
        <v>0</v>
      </c>
      <c r="AG4589" s="6">
        <v>0</v>
      </c>
      <c r="AH4589" s="6">
        <v>68.421052631578945</v>
      </c>
      <c r="AI4589" s="3"/>
      <c r="AJ4589" s="3"/>
    </row>
    <row r="4590" spans="1:36" hidden="1" x14ac:dyDescent="0.2">
      <c r="A4590" s="1" t="str">
        <f t="shared" si="71"/>
        <v>RedditchMixed White and Asian</v>
      </c>
      <c r="B4590" s="3" t="s">
        <v>551</v>
      </c>
      <c r="C4590" s="3" t="s">
        <v>552</v>
      </c>
      <c r="D4590" s="3" t="s">
        <v>708</v>
      </c>
      <c r="E4590" s="5">
        <v>317</v>
      </c>
      <c r="F4590" s="5">
        <v>31</v>
      </c>
      <c r="G4590" s="5">
        <v>22</v>
      </c>
      <c r="H4590" s="5">
        <v>31</v>
      </c>
      <c r="I4590" s="5">
        <v>52</v>
      </c>
      <c r="J4590" s="5">
        <v>73</v>
      </c>
      <c r="K4590" s="5">
        <v>16</v>
      </c>
      <c r="L4590" s="5">
        <v>42</v>
      </c>
      <c r="M4590" s="5">
        <v>0</v>
      </c>
      <c r="N4590" s="5">
        <v>0</v>
      </c>
      <c r="O4590" s="6">
        <v>9.7791798107255516</v>
      </c>
      <c r="P4590" s="6">
        <v>6.9400630914826502</v>
      </c>
      <c r="Q4590" s="6">
        <v>9.7791798107255516</v>
      </c>
      <c r="R4590" s="6">
        <v>16.403785488958992</v>
      </c>
      <c r="S4590" s="6">
        <v>23.028391167192428</v>
      </c>
      <c r="T4590" s="6">
        <v>5.0473186119873814</v>
      </c>
      <c r="U4590" s="6">
        <v>13.249211356466876</v>
      </c>
      <c r="V4590" s="6">
        <v>0</v>
      </c>
      <c r="W4590" s="6">
        <v>0</v>
      </c>
      <c r="X4590" s="5">
        <v>76</v>
      </c>
      <c r="Y4590" s="5">
        <v>70</v>
      </c>
      <c r="Z4590" s="5">
        <v>5</v>
      </c>
      <c r="AA4590" s="5">
        <v>0</v>
      </c>
      <c r="AB4590" s="5">
        <v>0</v>
      </c>
      <c r="AC4590" s="5">
        <v>0</v>
      </c>
      <c r="AD4590" s="5">
        <v>76</v>
      </c>
      <c r="AE4590" s="5">
        <v>70</v>
      </c>
      <c r="AF4590" s="5">
        <v>5</v>
      </c>
      <c r="AG4590" s="6">
        <v>7.1428571428571432</v>
      </c>
      <c r="AH4590" s="6">
        <v>92.10526315789474</v>
      </c>
      <c r="AI4590" s="3"/>
      <c r="AJ4590" s="3"/>
    </row>
    <row r="4591" spans="1:36" hidden="1" x14ac:dyDescent="0.2">
      <c r="A4591" s="1" t="str">
        <f t="shared" si="71"/>
        <v>RedditchMixed Other</v>
      </c>
      <c r="B4591" s="3" t="s">
        <v>551</v>
      </c>
      <c r="C4591" s="3" t="s">
        <v>552</v>
      </c>
      <c r="D4591" s="3" t="s">
        <v>709</v>
      </c>
      <c r="E4591" s="5">
        <v>210</v>
      </c>
      <c r="F4591" s="5">
        <v>5</v>
      </c>
      <c r="G4591" s="5">
        <v>5</v>
      </c>
      <c r="H4591" s="5">
        <v>5</v>
      </c>
      <c r="I4591" s="5">
        <v>23</v>
      </c>
      <c r="J4591" s="5">
        <v>33</v>
      </c>
      <c r="K4591" s="5">
        <v>8</v>
      </c>
      <c r="L4591" s="5">
        <v>19</v>
      </c>
      <c r="M4591" s="5">
        <v>0</v>
      </c>
      <c r="N4591" s="5">
        <v>0</v>
      </c>
      <c r="O4591" s="6">
        <v>2.3809523809523809</v>
      </c>
      <c r="P4591" s="6">
        <v>2.3809523809523809</v>
      </c>
      <c r="Q4591" s="6">
        <v>2.3809523809523809</v>
      </c>
      <c r="R4591" s="6">
        <v>10.952380952380953</v>
      </c>
      <c r="S4591" s="6">
        <v>15.714285714285714</v>
      </c>
      <c r="T4591" s="6">
        <v>3.8095238095238093</v>
      </c>
      <c r="U4591" s="6">
        <v>9.0476190476190474</v>
      </c>
      <c r="V4591" s="6">
        <v>0</v>
      </c>
      <c r="W4591" s="6">
        <v>0</v>
      </c>
      <c r="X4591" s="5">
        <v>64</v>
      </c>
      <c r="Y4591" s="5">
        <v>50</v>
      </c>
      <c r="Z4591" s="5">
        <v>1</v>
      </c>
      <c r="AA4591" s="5">
        <v>0</v>
      </c>
      <c r="AB4591" s="5">
        <v>0</v>
      </c>
      <c r="AC4591" s="5">
        <v>0</v>
      </c>
      <c r="AD4591" s="5">
        <v>64</v>
      </c>
      <c r="AE4591" s="5">
        <v>50</v>
      </c>
      <c r="AF4591" s="5">
        <v>1</v>
      </c>
      <c r="AG4591" s="6">
        <v>2</v>
      </c>
      <c r="AH4591" s="6">
        <v>78.125</v>
      </c>
      <c r="AI4591" s="3"/>
      <c r="AJ4591" s="3"/>
    </row>
    <row r="4592" spans="1:36" hidden="1" x14ac:dyDescent="0.2">
      <c r="A4592" s="1" t="str">
        <f t="shared" si="71"/>
        <v>RedditchIndian</v>
      </c>
      <c r="B4592" s="3" t="s">
        <v>551</v>
      </c>
      <c r="C4592" s="3" t="s">
        <v>552</v>
      </c>
      <c r="D4592" s="3" t="s">
        <v>710</v>
      </c>
      <c r="E4592" s="5">
        <v>720</v>
      </c>
      <c r="F4592" s="5">
        <v>42</v>
      </c>
      <c r="G4592" s="5">
        <v>41</v>
      </c>
      <c r="H4592" s="5">
        <v>42</v>
      </c>
      <c r="I4592" s="5">
        <v>72</v>
      </c>
      <c r="J4592" s="5">
        <v>123</v>
      </c>
      <c r="K4592" s="5">
        <v>28</v>
      </c>
      <c r="L4592" s="5">
        <v>205</v>
      </c>
      <c r="M4592" s="5">
        <v>0</v>
      </c>
      <c r="N4592" s="5">
        <v>0</v>
      </c>
      <c r="O4592" s="6">
        <v>5.833333333333333</v>
      </c>
      <c r="P4592" s="6">
        <v>5.6944444444444446</v>
      </c>
      <c r="Q4592" s="6">
        <v>5.833333333333333</v>
      </c>
      <c r="R4592" s="6">
        <v>10</v>
      </c>
      <c r="S4592" s="6">
        <v>17.083333333333332</v>
      </c>
      <c r="T4592" s="6">
        <v>3.8888888888888888</v>
      </c>
      <c r="U4592" s="6">
        <v>28.472222222222221</v>
      </c>
      <c r="V4592" s="6">
        <v>0</v>
      </c>
      <c r="W4592" s="6">
        <v>0</v>
      </c>
      <c r="X4592" s="5">
        <v>329</v>
      </c>
      <c r="Y4592" s="5">
        <v>300</v>
      </c>
      <c r="Z4592" s="5">
        <v>11</v>
      </c>
      <c r="AA4592" s="5">
        <v>0</v>
      </c>
      <c r="AB4592" s="5">
        <v>0</v>
      </c>
      <c r="AC4592" s="5">
        <v>0</v>
      </c>
      <c r="AD4592" s="5">
        <v>329</v>
      </c>
      <c r="AE4592" s="5">
        <v>300</v>
      </c>
      <c r="AF4592" s="5">
        <v>11</v>
      </c>
      <c r="AG4592" s="6">
        <v>3.6666666666666665</v>
      </c>
      <c r="AH4592" s="6">
        <v>91.1854103343465</v>
      </c>
      <c r="AI4592" s="3"/>
      <c r="AJ4592" s="3"/>
    </row>
    <row r="4593" spans="1:36" hidden="1" x14ac:dyDescent="0.2">
      <c r="A4593" s="1" t="str">
        <f t="shared" si="71"/>
        <v>RedditchPakistani</v>
      </c>
      <c r="B4593" s="3" t="s">
        <v>551</v>
      </c>
      <c r="C4593" s="3" t="s">
        <v>552</v>
      </c>
      <c r="D4593" s="3" t="s">
        <v>711</v>
      </c>
      <c r="E4593" s="5">
        <v>2580</v>
      </c>
      <c r="F4593" s="5">
        <v>107</v>
      </c>
      <c r="G4593" s="5">
        <v>105</v>
      </c>
      <c r="H4593" s="5">
        <v>107</v>
      </c>
      <c r="I4593" s="5">
        <v>308</v>
      </c>
      <c r="J4593" s="5">
        <v>351</v>
      </c>
      <c r="K4593" s="5">
        <v>36</v>
      </c>
      <c r="L4593" s="5">
        <v>1324</v>
      </c>
      <c r="M4593" s="5">
        <v>0</v>
      </c>
      <c r="N4593" s="5">
        <v>0</v>
      </c>
      <c r="O4593" s="6">
        <v>4.1472868217054266</v>
      </c>
      <c r="P4593" s="6">
        <v>4.0697674418604652</v>
      </c>
      <c r="Q4593" s="6">
        <v>4.1472868217054266</v>
      </c>
      <c r="R4593" s="6">
        <v>11.937984496124031</v>
      </c>
      <c r="S4593" s="6">
        <v>13.604651162790697</v>
      </c>
      <c r="T4593" s="6">
        <v>1.3953488372093024</v>
      </c>
      <c r="U4593" s="6">
        <v>51.31782945736434</v>
      </c>
      <c r="V4593" s="6">
        <v>0</v>
      </c>
      <c r="W4593" s="6">
        <v>0</v>
      </c>
      <c r="X4593" s="5">
        <v>929</v>
      </c>
      <c r="Y4593" s="5">
        <v>631</v>
      </c>
      <c r="Z4593" s="5">
        <v>67</v>
      </c>
      <c r="AA4593" s="5">
        <v>0</v>
      </c>
      <c r="AB4593" s="5">
        <v>0</v>
      </c>
      <c r="AC4593" s="5">
        <v>0</v>
      </c>
      <c r="AD4593" s="5">
        <v>929</v>
      </c>
      <c r="AE4593" s="5">
        <v>631</v>
      </c>
      <c r="AF4593" s="5">
        <v>67</v>
      </c>
      <c r="AG4593" s="6">
        <v>10.618066561014263</v>
      </c>
      <c r="AH4593" s="6">
        <v>67.922497308934339</v>
      </c>
      <c r="AI4593" s="3"/>
      <c r="AJ4593" s="3"/>
    </row>
    <row r="4594" spans="1:36" hidden="1" x14ac:dyDescent="0.2">
      <c r="A4594" s="1" t="str">
        <f t="shared" si="71"/>
        <v>RedditchBangladeshi</v>
      </c>
      <c r="B4594" s="3" t="s">
        <v>551</v>
      </c>
      <c r="C4594" s="3" t="s">
        <v>552</v>
      </c>
      <c r="D4594" s="3" t="s">
        <v>712</v>
      </c>
      <c r="E4594" s="5">
        <v>192</v>
      </c>
      <c r="F4594" s="5">
        <v>22</v>
      </c>
      <c r="G4594" s="5">
        <v>20</v>
      </c>
      <c r="H4594" s="5">
        <v>22</v>
      </c>
      <c r="I4594" s="5">
        <v>53</v>
      </c>
      <c r="J4594" s="5">
        <v>45</v>
      </c>
      <c r="K4594" s="5">
        <v>0</v>
      </c>
      <c r="L4594" s="5">
        <v>61</v>
      </c>
      <c r="M4594" s="5">
        <v>0</v>
      </c>
      <c r="N4594" s="5">
        <v>0</v>
      </c>
      <c r="O4594" s="6">
        <v>11.458333333333334</v>
      </c>
      <c r="P4594" s="6">
        <v>10.416666666666666</v>
      </c>
      <c r="Q4594" s="6">
        <v>11.458333333333334</v>
      </c>
      <c r="R4594" s="6">
        <v>27.604166666666668</v>
      </c>
      <c r="S4594" s="6">
        <v>23.4375</v>
      </c>
      <c r="T4594" s="6">
        <v>0</v>
      </c>
      <c r="U4594" s="6">
        <v>31.770833333333332</v>
      </c>
      <c r="V4594" s="6">
        <v>0</v>
      </c>
      <c r="W4594" s="6">
        <v>0</v>
      </c>
      <c r="X4594" s="5">
        <v>76</v>
      </c>
      <c r="Y4594" s="5">
        <v>51</v>
      </c>
      <c r="Z4594" s="5">
        <v>6</v>
      </c>
      <c r="AA4594" s="5">
        <v>0</v>
      </c>
      <c r="AB4594" s="5">
        <v>0</v>
      </c>
      <c r="AC4594" s="5">
        <v>0</v>
      </c>
      <c r="AD4594" s="5">
        <v>76</v>
      </c>
      <c r="AE4594" s="5">
        <v>51</v>
      </c>
      <c r="AF4594" s="5">
        <v>6</v>
      </c>
      <c r="AG4594" s="6">
        <v>11.764705882352942</v>
      </c>
      <c r="AH4594" s="6">
        <v>67.10526315789474</v>
      </c>
      <c r="AI4594" s="3"/>
      <c r="AJ4594" s="3"/>
    </row>
    <row r="4595" spans="1:36" hidden="1" x14ac:dyDescent="0.2">
      <c r="A4595" s="1" t="str">
        <f t="shared" si="71"/>
        <v>RedditchChinese</v>
      </c>
      <c r="B4595" s="3" t="s">
        <v>551</v>
      </c>
      <c r="C4595" s="3" t="s">
        <v>552</v>
      </c>
      <c r="D4595" s="3" t="s">
        <v>713</v>
      </c>
      <c r="E4595" s="5">
        <v>209</v>
      </c>
      <c r="F4595" s="5">
        <v>19</v>
      </c>
      <c r="G4595" s="5">
        <v>18</v>
      </c>
      <c r="H4595" s="5">
        <v>19</v>
      </c>
      <c r="I4595" s="5">
        <v>36</v>
      </c>
      <c r="J4595" s="5">
        <v>39</v>
      </c>
      <c r="K4595" s="5">
        <v>8</v>
      </c>
      <c r="L4595" s="5">
        <v>31</v>
      </c>
      <c r="M4595" s="5">
        <v>0</v>
      </c>
      <c r="N4595" s="5">
        <v>0</v>
      </c>
      <c r="O4595" s="6">
        <v>9.0909090909090917</v>
      </c>
      <c r="P4595" s="6">
        <v>8.6124401913875595</v>
      </c>
      <c r="Q4595" s="6">
        <v>9.0909090909090917</v>
      </c>
      <c r="R4595" s="6">
        <v>17.224880382775119</v>
      </c>
      <c r="S4595" s="6">
        <v>18.660287081339714</v>
      </c>
      <c r="T4595" s="6">
        <v>3.8277511961722488</v>
      </c>
      <c r="U4595" s="6">
        <v>14.832535885167465</v>
      </c>
      <c r="V4595" s="6">
        <v>0</v>
      </c>
      <c r="W4595" s="6">
        <v>0</v>
      </c>
      <c r="X4595" s="5">
        <v>92</v>
      </c>
      <c r="Y4595" s="5">
        <v>79</v>
      </c>
      <c r="Z4595" s="5">
        <v>2</v>
      </c>
      <c r="AA4595" s="5">
        <v>0</v>
      </c>
      <c r="AB4595" s="5">
        <v>0</v>
      </c>
      <c r="AC4595" s="5">
        <v>0</v>
      </c>
      <c r="AD4595" s="5">
        <v>92</v>
      </c>
      <c r="AE4595" s="5">
        <v>79</v>
      </c>
      <c r="AF4595" s="5">
        <v>2</v>
      </c>
      <c r="AG4595" s="6">
        <v>2.5316455696202533</v>
      </c>
      <c r="AH4595" s="6">
        <v>85.869565217391298</v>
      </c>
      <c r="AI4595" s="3"/>
      <c r="AJ4595" s="3"/>
    </row>
    <row r="4596" spans="1:36" hidden="1" x14ac:dyDescent="0.2">
      <c r="A4596" s="1" t="str">
        <f t="shared" si="71"/>
        <v>RedditchAsian Other</v>
      </c>
      <c r="B4596" s="3" t="s">
        <v>551</v>
      </c>
      <c r="C4596" s="3" t="s">
        <v>552</v>
      </c>
      <c r="D4596" s="3" t="s">
        <v>714</v>
      </c>
      <c r="E4596" s="5">
        <v>328</v>
      </c>
      <c r="F4596" s="5">
        <v>34</v>
      </c>
      <c r="G4596" s="5">
        <v>33</v>
      </c>
      <c r="H4596" s="5">
        <v>34</v>
      </c>
      <c r="I4596" s="5">
        <v>36</v>
      </c>
      <c r="J4596" s="5">
        <v>45</v>
      </c>
      <c r="K4596" s="5">
        <v>16</v>
      </c>
      <c r="L4596" s="5">
        <v>68</v>
      </c>
      <c r="M4596" s="5">
        <v>0</v>
      </c>
      <c r="N4596" s="5">
        <v>0</v>
      </c>
      <c r="O4596" s="6">
        <v>10.365853658536585</v>
      </c>
      <c r="P4596" s="6">
        <v>10.060975609756097</v>
      </c>
      <c r="Q4596" s="6">
        <v>10.365853658536585</v>
      </c>
      <c r="R4596" s="6">
        <v>10.975609756097562</v>
      </c>
      <c r="S4596" s="6">
        <v>13.719512195121951</v>
      </c>
      <c r="T4596" s="6">
        <v>4.8780487804878048</v>
      </c>
      <c r="U4596" s="6">
        <v>20.73170731707317</v>
      </c>
      <c r="V4596" s="6">
        <v>0</v>
      </c>
      <c r="W4596" s="6">
        <v>0</v>
      </c>
      <c r="X4596" s="5">
        <v>148</v>
      </c>
      <c r="Y4596" s="5">
        <v>130</v>
      </c>
      <c r="Z4596" s="5">
        <v>6</v>
      </c>
      <c r="AA4596" s="5">
        <v>0</v>
      </c>
      <c r="AB4596" s="5">
        <v>0</v>
      </c>
      <c r="AC4596" s="5">
        <v>0</v>
      </c>
      <c r="AD4596" s="5">
        <v>148</v>
      </c>
      <c r="AE4596" s="5">
        <v>130</v>
      </c>
      <c r="AF4596" s="5">
        <v>6</v>
      </c>
      <c r="AG4596" s="6">
        <v>4.615384615384615</v>
      </c>
      <c r="AH4596" s="6">
        <v>87.837837837837839</v>
      </c>
      <c r="AI4596" s="3"/>
      <c r="AJ4596" s="3"/>
    </row>
    <row r="4597" spans="1:36" hidden="1" x14ac:dyDescent="0.2">
      <c r="A4597" s="1" t="str">
        <f t="shared" si="71"/>
        <v>RedditchBlack African</v>
      </c>
      <c r="B4597" s="3" t="s">
        <v>551</v>
      </c>
      <c r="C4597" s="3" t="s">
        <v>552</v>
      </c>
      <c r="D4597" s="3" t="s">
        <v>715</v>
      </c>
      <c r="E4597" s="5">
        <v>160</v>
      </c>
      <c r="F4597" s="5">
        <v>6</v>
      </c>
      <c r="G4597" s="5">
        <v>5</v>
      </c>
      <c r="H4597" s="5">
        <v>6</v>
      </c>
      <c r="I4597" s="5">
        <v>17</v>
      </c>
      <c r="J4597" s="5">
        <v>29</v>
      </c>
      <c r="K4597" s="5">
        <v>12</v>
      </c>
      <c r="L4597" s="5">
        <v>40</v>
      </c>
      <c r="M4597" s="5">
        <v>0</v>
      </c>
      <c r="N4597" s="5">
        <v>0</v>
      </c>
      <c r="O4597" s="6">
        <v>3.75</v>
      </c>
      <c r="P4597" s="6">
        <v>3.125</v>
      </c>
      <c r="Q4597" s="6">
        <v>3.75</v>
      </c>
      <c r="R4597" s="6">
        <v>10.625</v>
      </c>
      <c r="S4597" s="6">
        <v>18.125</v>
      </c>
      <c r="T4597" s="6">
        <v>7.5</v>
      </c>
      <c r="U4597" s="6">
        <v>25</v>
      </c>
      <c r="V4597" s="6">
        <v>0</v>
      </c>
      <c r="W4597" s="6">
        <v>0</v>
      </c>
      <c r="X4597" s="5">
        <v>77</v>
      </c>
      <c r="Y4597" s="5">
        <v>65</v>
      </c>
      <c r="Z4597" s="5">
        <v>8</v>
      </c>
      <c r="AA4597" s="5">
        <v>0</v>
      </c>
      <c r="AB4597" s="5">
        <v>0</v>
      </c>
      <c r="AC4597" s="5">
        <v>0</v>
      </c>
      <c r="AD4597" s="5">
        <v>77</v>
      </c>
      <c r="AE4597" s="5">
        <v>65</v>
      </c>
      <c r="AF4597" s="5">
        <v>8</v>
      </c>
      <c r="AG4597" s="6">
        <v>12.307692307692308</v>
      </c>
      <c r="AH4597" s="6">
        <v>84.415584415584419</v>
      </c>
      <c r="AI4597" s="3"/>
      <c r="AJ4597" s="3"/>
    </row>
    <row r="4598" spans="1:36" hidden="1" x14ac:dyDescent="0.2">
      <c r="A4598" s="1" t="str">
        <f t="shared" si="71"/>
        <v>RedditchBlack Caribbean</v>
      </c>
      <c r="B4598" s="3" t="s">
        <v>551</v>
      </c>
      <c r="C4598" s="3" t="s">
        <v>552</v>
      </c>
      <c r="D4598" s="3" t="s">
        <v>716</v>
      </c>
      <c r="E4598" s="5">
        <v>558</v>
      </c>
      <c r="F4598" s="5">
        <v>70</v>
      </c>
      <c r="G4598" s="5">
        <v>41</v>
      </c>
      <c r="H4598" s="5">
        <v>70</v>
      </c>
      <c r="I4598" s="5">
        <v>135</v>
      </c>
      <c r="J4598" s="5">
        <v>150</v>
      </c>
      <c r="K4598" s="5">
        <v>18</v>
      </c>
      <c r="L4598" s="5">
        <v>97</v>
      </c>
      <c r="M4598" s="5">
        <v>0</v>
      </c>
      <c r="N4598" s="5">
        <v>0</v>
      </c>
      <c r="O4598" s="6">
        <v>12.544802867383513</v>
      </c>
      <c r="P4598" s="6">
        <v>7.3476702508960576</v>
      </c>
      <c r="Q4598" s="6">
        <v>12.544802867383513</v>
      </c>
      <c r="R4598" s="6">
        <v>24.193548387096776</v>
      </c>
      <c r="S4598" s="6">
        <v>26.881720430107528</v>
      </c>
      <c r="T4598" s="6">
        <v>3.225806451612903</v>
      </c>
      <c r="U4598" s="6">
        <v>17.383512544802869</v>
      </c>
      <c r="V4598" s="6">
        <v>0</v>
      </c>
      <c r="W4598" s="6">
        <v>0</v>
      </c>
      <c r="X4598" s="5">
        <v>214</v>
      </c>
      <c r="Y4598" s="5">
        <v>203</v>
      </c>
      <c r="Z4598" s="5">
        <v>23</v>
      </c>
      <c r="AA4598" s="5">
        <v>0</v>
      </c>
      <c r="AB4598" s="5">
        <v>0</v>
      </c>
      <c r="AC4598" s="5">
        <v>0</v>
      </c>
      <c r="AD4598" s="5">
        <v>214</v>
      </c>
      <c r="AE4598" s="5">
        <v>203</v>
      </c>
      <c r="AF4598" s="5">
        <v>23</v>
      </c>
      <c r="AG4598" s="3">
        <v>11.330049261083744</v>
      </c>
      <c r="AH4598" s="6">
        <v>94.859813084112147</v>
      </c>
      <c r="AI4598" s="3"/>
      <c r="AJ4598" s="3"/>
    </row>
    <row r="4599" spans="1:36" hidden="1" x14ac:dyDescent="0.2">
      <c r="A4599" s="1" t="str">
        <f t="shared" si="71"/>
        <v>RedditchBlack Other</v>
      </c>
      <c r="B4599" s="3" t="s">
        <v>551</v>
      </c>
      <c r="C4599" s="3" t="s">
        <v>552</v>
      </c>
      <c r="D4599" s="3" t="s">
        <v>717</v>
      </c>
      <c r="E4599" s="5">
        <v>144</v>
      </c>
      <c r="F4599" s="5">
        <v>21</v>
      </c>
      <c r="G4599" s="5">
        <v>18</v>
      </c>
      <c r="H4599" s="5">
        <v>21</v>
      </c>
      <c r="I4599" s="5">
        <v>26</v>
      </c>
      <c r="J4599" s="5">
        <v>35</v>
      </c>
      <c r="K4599" s="5">
        <v>14</v>
      </c>
      <c r="L4599" s="5">
        <v>21</v>
      </c>
      <c r="M4599" s="5">
        <v>0</v>
      </c>
      <c r="N4599" s="5">
        <v>0</v>
      </c>
      <c r="O4599" s="6">
        <v>14.583333333333334</v>
      </c>
      <c r="P4599" s="6">
        <v>12.5</v>
      </c>
      <c r="Q4599" s="6">
        <v>14.583333333333334</v>
      </c>
      <c r="R4599" s="6">
        <v>18.055555555555557</v>
      </c>
      <c r="S4599" s="6">
        <v>24.305555555555557</v>
      </c>
      <c r="T4599" s="6">
        <v>9.7222222222222214</v>
      </c>
      <c r="U4599" s="6">
        <v>14.583333333333334</v>
      </c>
      <c r="V4599" s="6">
        <v>0</v>
      </c>
      <c r="W4599" s="6">
        <v>0</v>
      </c>
      <c r="X4599" s="5">
        <v>67</v>
      </c>
      <c r="Y4599" s="5">
        <v>55</v>
      </c>
      <c r="Z4599" s="5">
        <v>3</v>
      </c>
      <c r="AA4599" s="5">
        <v>0</v>
      </c>
      <c r="AB4599" s="5">
        <v>0</v>
      </c>
      <c r="AC4599" s="5">
        <v>0</v>
      </c>
      <c r="AD4599" s="5">
        <v>67</v>
      </c>
      <c r="AE4599" s="5">
        <v>55</v>
      </c>
      <c r="AF4599" s="5">
        <v>3</v>
      </c>
      <c r="AG4599" s="6">
        <v>5.4545454545454541</v>
      </c>
      <c r="AH4599" s="6">
        <v>82.089552238805965</v>
      </c>
      <c r="AI4599" s="3"/>
      <c r="AJ4599" s="3"/>
    </row>
    <row r="4600" spans="1:36" hidden="1" x14ac:dyDescent="0.2">
      <c r="A4600" s="1" t="str">
        <f t="shared" si="71"/>
        <v>RedditchArab</v>
      </c>
      <c r="B4600" s="3" t="s">
        <v>551</v>
      </c>
      <c r="C4600" s="3" t="s">
        <v>552</v>
      </c>
      <c r="D4600" s="3" t="s">
        <v>699</v>
      </c>
      <c r="E4600" s="5">
        <v>54</v>
      </c>
      <c r="F4600" s="5">
        <v>9</v>
      </c>
      <c r="G4600" s="5">
        <v>9</v>
      </c>
      <c r="H4600" s="5">
        <v>9</v>
      </c>
      <c r="I4600" s="5">
        <v>12</v>
      </c>
      <c r="J4600" s="5">
        <v>11</v>
      </c>
      <c r="K4600" s="5">
        <v>5</v>
      </c>
      <c r="L4600" s="5">
        <v>2</v>
      </c>
      <c r="M4600" s="5">
        <v>0</v>
      </c>
      <c r="N4600" s="5">
        <v>0</v>
      </c>
      <c r="O4600" s="6">
        <v>16.666666666666668</v>
      </c>
      <c r="P4600" s="6">
        <v>16.666666666666668</v>
      </c>
      <c r="Q4600" s="6">
        <v>16.666666666666668</v>
      </c>
      <c r="R4600" s="6">
        <v>22.222222222222221</v>
      </c>
      <c r="S4600" s="6">
        <v>20.37037037037037</v>
      </c>
      <c r="T4600" s="6">
        <v>9.2592592592592595</v>
      </c>
      <c r="U4600" s="6">
        <v>3.7037037037037037</v>
      </c>
      <c r="V4600" s="6">
        <v>0</v>
      </c>
      <c r="W4600" s="6">
        <v>0</v>
      </c>
      <c r="X4600" s="5">
        <v>25</v>
      </c>
      <c r="Y4600" s="5">
        <v>20</v>
      </c>
      <c r="Z4600" s="5">
        <v>2</v>
      </c>
      <c r="AA4600" s="5">
        <v>0</v>
      </c>
      <c r="AB4600" s="5">
        <v>0</v>
      </c>
      <c r="AC4600" s="5">
        <v>0</v>
      </c>
      <c r="AD4600" s="5">
        <v>25</v>
      </c>
      <c r="AE4600" s="5">
        <v>20</v>
      </c>
      <c r="AF4600" s="5">
        <v>2</v>
      </c>
      <c r="AG4600" s="6">
        <v>10</v>
      </c>
      <c r="AH4600" s="6">
        <v>80</v>
      </c>
      <c r="AI4600" s="3"/>
      <c r="AJ4600" s="3"/>
    </row>
    <row r="4601" spans="1:36" hidden="1" x14ac:dyDescent="0.2">
      <c r="A4601" s="1" t="str">
        <f t="shared" si="71"/>
        <v>RedditchOther</v>
      </c>
      <c r="B4601" s="3" t="s">
        <v>551</v>
      </c>
      <c r="C4601" s="3" t="s">
        <v>552</v>
      </c>
      <c r="D4601" s="3" t="s">
        <v>718</v>
      </c>
      <c r="E4601" s="5">
        <v>117</v>
      </c>
      <c r="F4601" s="5">
        <v>6</v>
      </c>
      <c r="G4601" s="5">
        <v>5</v>
      </c>
      <c r="H4601" s="5">
        <v>6</v>
      </c>
      <c r="I4601" s="5">
        <v>14</v>
      </c>
      <c r="J4601" s="5">
        <v>22</v>
      </c>
      <c r="K4601" s="5">
        <v>14</v>
      </c>
      <c r="L4601" s="5">
        <v>9</v>
      </c>
      <c r="M4601" s="5">
        <v>0</v>
      </c>
      <c r="N4601" s="5">
        <v>0</v>
      </c>
      <c r="O4601" s="6">
        <v>5.1282051282051286</v>
      </c>
      <c r="P4601" s="6">
        <v>4.2735042735042734</v>
      </c>
      <c r="Q4601" s="6">
        <v>5.1282051282051286</v>
      </c>
      <c r="R4601" s="6">
        <v>11.965811965811966</v>
      </c>
      <c r="S4601" s="6">
        <v>18.803418803418804</v>
      </c>
      <c r="T4601" s="6">
        <v>11.965811965811966</v>
      </c>
      <c r="U4601" s="6">
        <v>7.6923076923076925</v>
      </c>
      <c r="V4601" s="6">
        <v>0</v>
      </c>
      <c r="W4601" s="6">
        <v>0</v>
      </c>
      <c r="X4601" s="5">
        <v>53</v>
      </c>
      <c r="Y4601" s="5">
        <v>39</v>
      </c>
      <c r="Z4601" s="5">
        <v>4</v>
      </c>
      <c r="AA4601" s="5">
        <v>0</v>
      </c>
      <c r="AB4601" s="5">
        <v>0</v>
      </c>
      <c r="AC4601" s="5">
        <v>0</v>
      </c>
      <c r="AD4601" s="5">
        <v>53</v>
      </c>
      <c r="AE4601" s="5">
        <v>39</v>
      </c>
      <c r="AF4601" s="5">
        <v>4</v>
      </c>
      <c r="AG4601" s="6">
        <v>10.256410256410257</v>
      </c>
      <c r="AH4601" s="6">
        <v>73.584905660377359</v>
      </c>
      <c r="AI4601" s="3"/>
      <c r="AJ4601" s="3"/>
    </row>
    <row r="4602" spans="1:36" x14ac:dyDescent="0.2">
      <c r="A4602" s="1" t="str">
        <f t="shared" si="71"/>
        <v>Reigate and BansteadAll people</v>
      </c>
      <c r="B4602" s="3" t="s">
        <v>509</v>
      </c>
      <c r="C4602" s="3" t="s">
        <v>510</v>
      </c>
      <c r="D4602" s="3" t="s">
        <v>700</v>
      </c>
      <c r="E4602" s="5">
        <v>137835</v>
      </c>
      <c r="F4602" s="5">
        <v>0</v>
      </c>
      <c r="G4602" s="5">
        <v>0</v>
      </c>
      <c r="H4602" s="5">
        <v>0</v>
      </c>
      <c r="I4602" s="5">
        <v>1552</v>
      </c>
      <c r="J4602" s="5">
        <v>0</v>
      </c>
      <c r="K4602" s="5">
        <v>2698</v>
      </c>
      <c r="L4602" s="5">
        <v>1886</v>
      </c>
      <c r="M4602" s="5">
        <v>0</v>
      </c>
      <c r="N4602" s="5">
        <v>0</v>
      </c>
      <c r="O4602" s="6">
        <v>0</v>
      </c>
      <c r="P4602" s="6">
        <v>0</v>
      </c>
      <c r="Q4602" s="6">
        <v>0</v>
      </c>
      <c r="R4602" s="6">
        <v>1.1259839663365618</v>
      </c>
      <c r="S4602" s="6">
        <v>0</v>
      </c>
      <c r="T4602" s="6">
        <v>1.9574128486959046</v>
      </c>
      <c r="U4602" s="6">
        <v>1.3683026807414662</v>
      </c>
      <c r="V4602" s="6">
        <v>0</v>
      </c>
      <c r="W4602" s="6">
        <v>0</v>
      </c>
      <c r="X4602" s="5">
        <v>48889</v>
      </c>
      <c r="Y4602" s="5">
        <v>43478</v>
      </c>
      <c r="Z4602" s="5">
        <v>1460</v>
      </c>
      <c r="AA4602" s="5">
        <v>0</v>
      </c>
      <c r="AB4602" s="5">
        <v>0</v>
      </c>
      <c r="AC4602" s="5">
        <v>0</v>
      </c>
      <c r="AD4602" s="5">
        <v>48889</v>
      </c>
      <c r="AE4602" s="5">
        <v>43478</v>
      </c>
      <c r="AF4602" s="5">
        <v>1460</v>
      </c>
      <c r="AG4602" s="6">
        <v>3.3580201481208887</v>
      </c>
      <c r="AH4602" s="6">
        <v>88.932070608930431</v>
      </c>
      <c r="AI4602" s="3"/>
      <c r="AJ4602" s="3"/>
    </row>
    <row r="4603" spans="1:36" hidden="1" x14ac:dyDescent="0.2">
      <c r="A4603" s="1" t="str">
        <f t="shared" si="71"/>
        <v>Reigate and BansteadWhite British</v>
      </c>
      <c r="B4603" s="3" t="s">
        <v>509</v>
      </c>
      <c r="C4603" s="3" t="s">
        <v>510</v>
      </c>
      <c r="D4603" s="3" t="s">
        <v>701</v>
      </c>
      <c r="E4603" s="5">
        <v>117092</v>
      </c>
      <c r="F4603" s="5">
        <v>0</v>
      </c>
      <c r="G4603" s="5">
        <v>0</v>
      </c>
      <c r="H4603" s="5">
        <v>0</v>
      </c>
      <c r="I4603" s="5">
        <v>1229</v>
      </c>
      <c r="J4603" s="5">
        <v>0</v>
      </c>
      <c r="K4603" s="5">
        <v>2087</v>
      </c>
      <c r="L4603" s="5">
        <v>1251</v>
      </c>
      <c r="M4603" s="5">
        <v>0</v>
      </c>
      <c r="N4603" s="5">
        <v>0</v>
      </c>
      <c r="O4603" s="6">
        <v>0</v>
      </c>
      <c r="P4603" s="6">
        <v>0</v>
      </c>
      <c r="Q4603" s="6">
        <v>0</v>
      </c>
      <c r="R4603" s="6">
        <v>1.0496020223414066</v>
      </c>
      <c r="S4603" s="6">
        <v>0</v>
      </c>
      <c r="T4603" s="6">
        <v>1.7823591705667339</v>
      </c>
      <c r="U4603" s="6">
        <v>1.0683906671676973</v>
      </c>
      <c r="V4603" s="6">
        <v>0</v>
      </c>
      <c r="W4603" s="6">
        <v>0</v>
      </c>
      <c r="X4603" s="5">
        <v>39471</v>
      </c>
      <c r="Y4603" s="5">
        <v>35275</v>
      </c>
      <c r="Z4603" s="5">
        <v>1112</v>
      </c>
      <c r="AA4603" s="5">
        <v>0</v>
      </c>
      <c r="AB4603" s="5">
        <v>0</v>
      </c>
      <c r="AC4603" s="5">
        <v>0</v>
      </c>
      <c r="AD4603" s="5">
        <v>39471</v>
      </c>
      <c r="AE4603" s="5">
        <v>35275</v>
      </c>
      <c r="AF4603" s="5">
        <v>1112</v>
      </c>
      <c r="AG4603" s="6">
        <v>3.1523742026931254</v>
      </c>
      <c r="AH4603" s="6">
        <v>89.369410453244157</v>
      </c>
      <c r="AI4603" s="3"/>
      <c r="AJ4603" s="3"/>
    </row>
    <row r="4604" spans="1:36" hidden="1" x14ac:dyDescent="0.2">
      <c r="A4604" s="1" t="str">
        <f t="shared" si="71"/>
        <v>Reigate and BansteadMinorities - all other than White British</v>
      </c>
      <c r="B4604" s="3" t="s">
        <v>509</v>
      </c>
      <c r="C4604" s="3" t="s">
        <v>510</v>
      </c>
      <c r="D4604" s="3" t="s">
        <v>702</v>
      </c>
      <c r="E4604" s="5">
        <v>20743</v>
      </c>
      <c r="F4604" s="5">
        <v>0</v>
      </c>
      <c r="G4604" s="5">
        <v>0</v>
      </c>
      <c r="H4604" s="5">
        <v>0</v>
      </c>
      <c r="I4604" s="5">
        <v>323</v>
      </c>
      <c r="J4604" s="5">
        <v>0</v>
      </c>
      <c r="K4604" s="5">
        <v>611</v>
      </c>
      <c r="L4604" s="5">
        <v>635</v>
      </c>
      <c r="M4604" s="5">
        <v>0</v>
      </c>
      <c r="N4604" s="5">
        <v>0</v>
      </c>
      <c r="O4604" s="6">
        <v>0</v>
      </c>
      <c r="P4604" s="6">
        <v>0</v>
      </c>
      <c r="Q4604" s="6">
        <v>0</v>
      </c>
      <c r="R4604" s="6">
        <v>1.5571518102492408</v>
      </c>
      <c r="S4604" s="6">
        <v>0</v>
      </c>
      <c r="T4604" s="6">
        <v>2.9455720001928363</v>
      </c>
      <c r="U4604" s="6">
        <v>3.0612736826881357</v>
      </c>
      <c r="V4604" s="6">
        <v>0</v>
      </c>
      <c r="W4604" s="6">
        <v>0</v>
      </c>
      <c r="X4604" s="5">
        <v>9418</v>
      </c>
      <c r="Y4604" s="5">
        <v>8203</v>
      </c>
      <c r="Z4604" s="5">
        <v>348</v>
      </c>
      <c r="AA4604" s="5">
        <v>0</v>
      </c>
      <c r="AB4604" s="5">
        <v>0</v>
      </c>
      <c r="AC4604" s="5">
        <v>0</v>
      </c>
      <c r="AD4604" s="5">
        <v>9418</v>
      </c>
      <c r="AE4604" s="5">
        <v>8203</v>
      </c>
      <c r="AF4604" s="5">
        <v>348</v>
      </c>
      <c r="AG4604" s="6">
        <v>4.2423503596245276</v>
      </c>
      <c r="AH4604" s="6">
        <v>87.099171798683372</v>
      </c>
      <c r="AI4604" s="3"/>
      <c r="AJ4604" s="3"/>
    </row>
    <row r="4605" spans="1:36" hidden="1" x14ac:dyDescent="0.2">
      <c r="A4605" s="1" t="str">
        <f t="shared" si="71"/>
        <v>Reigate and BansteadWhite Irish</v>
      </c>
      <c r="B4605" s="3" t="s">
        <v>509</v>
      </c>
      <c r="C4605" s="3" t="s">
        <v>510</v>
      </c>
      <c r="D4605" s="3" t="s">
        <v>703</v>
      </c>
      <c r="E4605" s="5">
        <v>1554</v>
      </c>
      <c r="F4605" s="5">
        <v>0</v>
      </c>
      <c r="G4605" s="5">
        <v>0</v>
      </c>
      <c r="H4605" s="5">
        <v>0</v>
      </c>
      <c r="I4605" s="5">
        <v>11</v>
      </c>
      <c r="J4605" s="5">
        <v>0</v>
      </c>
      <c r="K4605" s="5">
        <v>33</v>
      </c>
      <c r="L4605" s="5">
        <v>20</v>
      </c>
      <c r="M4605" s="5">
        <v>0</v>
      </c>
      <c r="N4605" s="5">
        <v>0</v>
      </c>
      <c r="O4605" s="6">
        <v>0</v>
      </c>
      <c r="P4605" s="6">
        <v>0</v>
      </c>
      <c r="Q4605" s="6">
        <v>0</v>
      </c>
      <c r="R4605" s="6">
        <v>0.70785070785070781</v>
      </c>
      <c r="S4605" s="6">
        <v>0</v>
      </c>
      <c r="T4605" s="6">
        <v>2.1235521235521237</v>
      </c>
      <c r="U4605" s="6">
        <v>1.287001287001287</v>
      </c>
      <c r="V4605" s="6">
        <v>0</v>
      </c>
      <c r="W4605" s="6">
        <v>0</v>
      </c>
      <c r="X4605" s="5">
        <v>626</v>
      </c>
      <c r="Y4605" s="5">
        <v>568</v>
      </c>
      <c r="Z4605" s="5">
        <v>14</v>
      </c>
      <c r="AA4605" s="5">
        <v>0</v>
      </c>
      <c r="AB4605" s="5">
        <v>0</v>
      </c>
      <c r="AC4605" s="5">
        <v>0</v>
      </c>
      <c r="AD4605" s="5">
        <v>626</v>
      </c>
      <c r="AE4605" s="5">
        <v>568</v>
      </c>
      <c r="AF4605" s="5">
        <v>14</v>
      </c>
      <c r="AG4605" s="6">
        <v>2.464788732394366</v>
      </c>
      <c r="AH4605" s="6">
        <v>90.734824281150154</v>
      </c>
      <c r="AI4605" s="3"/>
      <c r="AJ4605" s="3"/>
    </row>
    <row r="4606" spans="1:36" hidden="1" x14ac:dyDescent="0.2">
      <c r="A4606" s="1" t="str">
        <f t="shared" si="71"/>
        <v>Reigate and BansteadWhite Gyspy or Irish Traveller</v>
      </c>
      <c r="B4606" s="3" t="s">
        <v>509</v>
      </c>
      <c r="C4606" s="3" t="s">
        <v>510</v>
      </c>
      <c r="D4606" s="3" t="s">
        <v>704</v>
      </c>
      <c r="E4606" s="5">
        <v>179</v>
      </c>
      <c r="F4606" s="5">
        <v>0</v>
      </c>
      <c r="G4606" s="5">
        <v>0</v>
      </c>
      <c r="H4606" s="5">
        <v>0</v>
      </c>
      <c r="I4606" s="5">
        <v>3</v>
      </c>
      <c r="J4606" s="5">
        <v>0</v>
      </c>
      <c r="K4606" s="5">
        <v>1</v>
      </c>
      <c r="L4606" s="5">
        <v>0</v>
      </c>
      <c r="M4606" s="5">
        <v>0</v>
      </c>
      <c r="N4606" s="5">
        <v>0</v>
      </c>
      <c r="O4606" s="6">
        <v>0</v>
      </c>
      <c r="P4606" s="6">
        <v>0</v>
      </c>
      <c r="Q4606" s="6">
        <v>0</v>
      </c>
      <c r="R4606" s="6">
        <v>1.6759776536312849</v>
      </c>
      <c r="S4606" s="6">
        <v>0</v>
      </c>
      <c r="T4606" s="6">
        <v>0.55865921787709494</v>
      </c>
      <c r="U4606" s="6">
        <v>0</v>
      </c>
      <c r="V4606" s="6">
        <v>0</v>
      </c>
      <c r="W4606" s="6">
        <v>0</v>
      </c>
      <c r="X4606" s="5">
        <v>59</v>
      </c>
      <c r="Y4606" s="5">
        <v>25</v>
      </c>
      <c r="Z4606" s="5">
        <v>8</v>
      </c>
      <c r="AA4606" s="5">
        <v>0</v>
      </c>
      <c r="AB4606" s="5">
        <v>0</v>
      </c>
      <c r="AC4606" s="5">
        <v>0</v>
      </c>
      <c r="AD4606" s="5">
        <v>59</v>
      </c>
      <c r="AE4606" s="5">
        <v>25</v>
      </c>
      <c r="AF4606" s="5">
        <v>8</v>
      </c>
      <c r="AG4606" s="6">
        <v>32</v>
      </c>
      <c r="AH4606" s="6">
        <v>42.372881355932201</v>
      </c>
      <c r="AI4606" s="3"/>
      <c r="AJ4606" s="3"/>
    </row>
    <row r="4607" spans="1:36" hidden="1" x14ac:dyDescent="0.2">
      <c r="A4607" s="1" t="str">
        <f t="shared" si="71"/>
        <v>Reigate and BansteadWhite Other</v>
      </c>
      <c r="B4607" s="3" t="s">
        <v>509</v>
      </c>
      <c r="C4607" s="3" t="s">
        <v>510</v>
      </c>
      <c r="D4607" s="3" t="s">
        <v>705</v>
      </c>
      <c r="E4607" s="5">
        <v>6054</v>
      </c>
      <c r="F4607" s="5">
        <v>0</v>
      </c>
      <c r="G4607" s="5">
        <v>0</v>
      </c>
      <c r="H4607" s="5">
        <v>0</v>
      </c>
      <c r="I4607" s="5">
        <v>90</v>
      </c>
      <c r="J4607" s="5">
        <v>0</v>
      </c>
      <c r="K4607" s="5">
        <v>123</v>
      </c>
      <c r="L4607" s="5">
        <v>208</v>
      </c>
      <c r="M4607" s="5">
        <v>0</v>
      </c>
      <c r="N4607" s="5">
        <v>0</v>
      </c>
      <c r="O4607" s="6">
        <v>0</v>
      </c>
      <c r="P4607" s="6">
        <v>0</v>
      </c>
      <c r="Q4607" s="6">
        <v>0</v>
      </c>
      <c r="R4607" s="6">
        <v>1.4866204162537167</v>
      </c>
      <c r="S4607" s="6">
        <v>0</v>
      </c>
      <c r="T4607" s="6">
        <v>2.0317145688800795</v>
      </c>
      <c r="U4607" s="6">
        <v>3.4357449620085894</v>
      </c>
      <c r="V4607" s="6">
        <v>0</v>
      </c>
      <c r="W4607" s="6">
        <v>0</v>
      </c>
      <c r="X4607" s="5">
        <v>3312</v>
      </c>
      <c r="Y4607" s="5">
        <v>2955</v>
      </c>
      <c r="Z4607" s="5">
        <v>91</v>
      </c>
      <c r="AA4607" s="5">
        <v>0</v>
      </c>
      <c r="AB4607" s="5">
        <v>0</v>
      </c>
      <c r="AC4607" s="5">
        <v>0</v>
      </c>
      <c r="AD4607" s="5">
        <v>3312</v>
      </c>
      <c r="AE4607" s="5">
        <v>2955</v>
      </c>
      <c r="AF4607" s="5">
        <v>91</v>
      </c>
      <c r="AG4607" s="6">
        <v>3.0795262267343486</v>
      </c>
      <c r="AH4607" s="6">
        <v>89.221014492753625</v>
      </c>
      <c r="AI4607" s="3"/>
      <c r="AJ4607" s="3"/>
    </row>
    <row r="4608" spans="1:36" hidden="1" x14ac:dyDescent="0.2">
      <c r="A4608" s="1" t="str">
        <f t="shared" si="71"/>
        <v>Reigate and BansteadMixed White and Black Caribbean</v>
      </c>
      <c r="B4608" s="3" t="s">
        <v>509</v>
      </c>
      <c r="C4608" s="3" t="s">
        <v>510</v>
      </c>
      <c r="D4608" s="3" t="s">
        <v>706</v>
      </c>
      <c r="E4608" s="5">
        <v>736</v>
      </c>
      <c r="F4608" s="5">
        <v>0</v>
      </c>
      <c r="G4608" s="5">
        <v>0</v>
      </c>
      <c r="H4608" s="5">
        <v>0</v>
      </c>
      <c r="I4608" s="5">
        <v>18</v>
      </c>
      <c r="J4608" s="5">
        <v>0</v>
      </c>
      <c r="K4608" s="5">
        <v>44</v>
      </c>
      <c r="L4608" s="5">
        <v>13</v>
      </c>
      <c r="M4608" s="5">
        <v>0</v>
      </c>
      <c r="N4608" s="5">
        <v>0</v>
      </c>
      <c r="O4608" s="6">
        <v>0</v>
      </c>
      <c r="P4608" s="6">
        <v>0</v>
      </c>
      <c r="Q4608" s="6">
        <v>0</v>
      </c>
      <c r="R4608" s="6">
        <v>2.4456521739130435</v>
      </c>
      <c r="S4608" s="6">
        <v>0</v>
      </c>
      <c r="T4608" s="6">
        <v>5.9782608695652177</v>
      </c>
      <c r="U4608" s="6">
        <v>1.7663043478260869</v>
      </c>
      <c r="V4608" s="6">
        <v>0</v>
      </c>
      <c r="W4608" s="6">
        <v>0</v>
      </c>
      <c r="X4608" s="5">
        <v>202</v>
      </c>
      <c r="Y4608" s="5">
        <v>164</v>
      </c>
      <c r="Z4608" s="5">
        <v>12</v>
      </c>
      <c r="AA4608" s="5">
        <v>0</v>
      </c>
      <c r="AB4608" s="5">
        <v>0</v>
      </c>
      <c r="AC4608" s="5">
        <v>0</v>
      </c>
      <c r="AD4608" s="5">
        <v>202</v>
      </c>
      <c r="AE4608" s="5">
        <v>164</v>
      </c>
      <c r="AF4608" s="5">
        <v>12</v>
      </c>
      <c r="AG4608" s="6">
        <v>7.3170731707317076</v>
      </c>
      <c r="AH4608" s="6">
        <v>81.188118811881182</v>
      </c>
      <c r="AI4608" s="3"/>
      <c r="AJ4608" s="3"/>
    </row>
    <row r="4609" spans="1:36" hidden="1" x14ac:dyDescent="0.2">
      <c r="A4609" s="1" t="str">
        <f t="shared" si="71"/>
        <v>Reigate and BansteadMixed White and Black African</v>
      </c>
      <c r="B4609" s="3" t="s">
        <v>509</v>
      </c>
      <c r="C4609" s="3" t="s">
        <v>510</v>
      </c>
      <c r="D4609" s="3" t="s">
        <v>707</v>
      </c>
      <c r="E4609" s="5">
        <v>409</v>
      </c>
      <c r="F4609" s="5">
        <v>0</v>
      </c>
      <c r="G4609" s="5">
        <v>0</v>
      </c>
      <c r="H4609" s="5">
        <v>0</v>
      </c>
      <c r="I4609" s="5">
        <v>4</v>
      </c>
      <c r="J4609" s="5">
        <v>0</v>
      </c>
      <c r="K4609" s="5">
        <v>13</v>
      </c>
      <c r="L4609" s="5">
        <v>14</v>
      </c>
      <c r="M4609" s="5">
        <v>0</v>
      </c>
      <c r="N4609" s="5">
        <v>0</v>
      </c>
      <c r="O4609" s="6">
        <v>0</v>
      </c>
      <c r="P4609" s="6">
        <v>0</v>
      </c>
      <c r="Q4609" s="6">
        <v>0</v>
      </c>
      <c r="R4609" s="6">
        <v>0.97799511002444983</v>
      </c>
      <c r="S4609" s="6">
        <v>0</v>
      </c>
      <c r="T4609" s="6">
        <v>3.1784841075794623</v>
      </c>
      <c r="U4609" s="6">
        <v>3.4229828850855744</v>
      </c>
      <c r="V4609" s="6">
        <v>0</v>
      </c>
      <c r="W4609" s="6">
        <v>0</v>
      </c>
      <c r="X4609" s="5">
        <v>111</v>
      </c>
      <c r="Y4609" s="5">
        <v>102</v>
      </c>
      <c r="Z4609" s="5">
        <v>4</v>
      </c>
      <c r="AA4609" s="5">
        <v>0</v>
      </c>
      <c r="AB4609" s="5">
        <v>0</v>
      </c>
      <c r="AC4609" s="5">
        <v>0</v>
      </c>
      <c r="AD4609" s="5">
        <v>111</v>
      </c>
      <c r="AE4609" s="5">
        <v>102</v>
      </c>
      <c r="AF4609" s="5">
        <v>4</v>
      </c>
      <c r="AG4609" s="6">
        <v>3.9215686274509802</v>
      </c>
      <c r="AH4609" s="6">
        <v>91.891891891891888</v>
      </c>
      <c r="AI4609" s="3"/>
      <c r="AJ4609" s="3"/>
    </row>
    <row r="4610" spans="1:36" hidden="1" x14ac:dyDescent="0.2">
      <c r="A4610" s="1" t="str">
        <f t="shared" ref="A4610:A4673" si="72">C4610&amp;D4610</f>
        <v>Reigate and BansteadMixed White and Asian</v>
      </c>
      <c r="B4610" s="3" t="s">
        <v>509</v>
      </c>
      <c r="C4610" s="3" t="s">
        <v>510</v>
      </c>
      <c r="D4610" s="3" t="s">
        <v>708</v>
      </c>
      <c r="E4610" s="5">
        <v>1111</v>
      </c>
      <c r="F4610" s="5">
        <v>0</v>
      </c>
      <c r="G4610" s="5">
        <v>0</v>
      </c>
      <c r="H4610" s="5">
        <v>0</v>
      </c>
      <c r="I4610" s="5">
        <v>16</v>
      </c>
      <c r="J4610" s="5">
        <v>0</v>
      </c>
      <c r="K4610" s="5">
        <v>41</v>
      </c>
      <c r="L4610" s="5">
        <v>14</v>
      </c>
      <c r="M4610" s="5">
        <v>0</v>
      </c>
      <c r="N4610" s="5">
        <v>0</v>
      </c>
      <c r="O4610" s="6">
        <v>0</v>
      </c>
      <c r="P4610" s="6">
        <v>0</v>
      </c>
      <c r="Q4610" s="6">
        <v>0</v>
      </c>
      <c r="R4610" s="6">
        <v>1.4401440144014401</v>
      </c>
      <c r="S4610" s="6">
        <v>0</v>
      </c>
      <c r="T4610" s="6">
        <v>3.6903690369036903</v>
      </c>
      <c r="U4610" s="6">
        <v>1.2601260126012601</v>
      </c>
      <c r="V4610" s="6">
        <v>0</v>
      </c>
      <c r="W4610" s="6">
        <v>0</v>
      </c>
      <c r="X4610" s="5">
        <v>285</v>
      </c>
      <c r="Y4610" s="5">
        <v>254</v>
      </c>
      <c r="Z4610" s="5">
        <v>7</v>
      </c>
      <c r="AA4610" s="5">
        <v>0</v>
      </c>
      <c r="AB4610" s="5">
        <v>0</v>
      </c>
      <c r="AC4610" s="5">
        <v>0</v>
      </c>
      <c r="AD4610" s="5">
        <v>285</v>
      </c>
      <c r="AE4610" s="5">
        <v>254</v>
      </c>
      <c r="AF4610" s="5">
        <v>7</v>
      </c>
      <c r="AG4610" s="6">
        <v>2.7559055118110236</v>
      </c>
      <c r="AH4610" s="6">
        <v>89.122807017543863</v>
      </c>
      <c r="AI4610" s="3"/>
      <c r="AJ4610" s="3"/>
    </row>
    <row r="4611" spans="1:36" hidden="1" x14ac:dyDescent="0.2">
      <c r="A4611" s="1" t="str">
        <f t="shared" si="72"/>
        <v>Reigate and BansteadMixed Other</v>
      </c>
      <c r="B4611" s="3" t="s">
        <v>509</v>
      </c>
      <c r="C4611" s="3" t="s">
        <v>510</v>
      </c>
      <c r="D4611" s="3" t="s">
        <v>709</v>
      </c>
      <c r="E4611" s="5">
        <v>781</v>
      </c>
      <c r="F4611" s="5">
        <v>0</v>
      </c>
      <c r="G4611" s="5">
        <v>0</v>
      </c>
      <c r="H4611" s="5">
        <v>0</v>
      </c>
      <c r="I4611" s="5">
        <v>2</v>
      </c>
      <c r="J4611" s="5">
        <v>0</v>
      </c>
      <c r="K4611" s="5">
        <v>27</v>
      </c>
      <c r="L4611" s="5">
        <v>25</v>
      </c>
      <c r="M4611" s="5">
        <v>0</v>
      </c>
      <c r="N4611" s="5">
        <v>0</v>
      </c>
      <c r="O4611" s="6">
        <v>0</v>
      </c>
      <c r="P4611" s="6">
        <v>0</v>
      </c>
      <c r="Q4611" s="6">
        <v>0</v>
      </c>
      <c r="R4611" s="6">
        <v>0.25608194622279129</v>
      </c>
      <c r="S4611" s="6">
        <v>0</v>
      </c>
      <c r="T4611" s="6">
        <v>3.4571062740076823</v>
      </c>
      <c r="U4611" s="6">
        <v>3.2010243277848911</v>
      </c>
      <c r="V4611" s="6">
        <v>0</v>
      </c>
      <c r="W4611" s="6">
        <v>0</v>
      </c>
      <c r="X4611" s="5">
        <v>245</v>
      </c>
      <c r="Y4611" s="5">
        <v>203</v>
      </c>
      <c r="Z4611" s="5">
        <v>10</v>
      </c>
      <c r="AA4611" s="5">
        <v>0</v>
      </c>
      <c r="AB4611" s="5">
        <v>0</v>
      </c>
      <c r="AC4611" s="5">
        <v>0</v>
      </c>
      <c r="AD4611" s="5">
        <v>245</v>
      </c>
      <c r="AE4611" s="5">
        <v>203</v>
      </c>
      <c r="AF4611" s="5">
        <v>10</v>
      </c>
      <c r="AG4611" s="6">
        <v>4.9261083743842367</v>
      </c>
      <c r="AH4611" s="6">
        <v>82.857142857142861</v>
      </c>
      <c r="AI4611" s="3"/>
      <c r="AJ4611" s="3"/>
    </row>
    <row r="4612" spans="1:36" hidden="1" x14ac:dyDescent="0.2">
      <c r="A4612" s="1" t="str">
        <f t="shared" si="72"/>
        <v>Reigate and BansteadIndian</v>
      </c>
      <c r="B4612" s="3" t="s">
        <v>509</v>
      </c>
      <c r="C4612" s="3" t="s">
        <v>510</v>
      </c>
      <c r="D4612" s="3" t="s">
        <v>710</v>
      </c>
      <c r="E4612" s="5">
        <v>2192</v>
      </c>
      <c r="F4612" s="5">
        <v>0</v>
      </c>
      <c r="G4612" s="5">
        <v>0</v>
      </c>
      <c r="H4612" s="5">
        <v>0</v>
      </c>
      <c r="I4612" s="5">
        <v>17</v>
      </c>
      <c r="J4612" s="5">
        <v>0</v>
      </c>
      <c r="K4612" s="5">
        <v>109</v>
      </c>
      <c r="L4612" s="5">
        <v>119</v>
      </c>
      <c r="M4612" s="5">
        <v>0</v>
      </c>
      <c r="N4612" s="5">
        <v>0</v>
      </c>
      <c r="O4612" s="6">
        <v>0</v>
      </c>
      <c r="P4612" s="6">
        <v>0</v>
      </c>
      <c r="Q4612" s="6">
        <v>0</v>
      </c>
      <c r="R4612" s="6">
        <v>0.77554744525547448</v>
      </c>
      <c r="S4612" s="6">
        <v>0</v>
      </c>
      <c r="T4612" s="6">
        <v>4.9726277372262775</v>
      </c>
      <c r="U4612" s="6">
        <v>5.4288321167883211</v>
      </c>
      <c r="V4612" s="6">
        <v>0</v>
      </c>
      <c r="W4612" s="6">
        <v>0</v>
      </c>
      <c r="X4612" s="5">
        <v>1052</v>
      </c>
      <c r="Y4612" s="5">
        <v>946</v>
      </c>
      <c r="Z4612" s="5">
        <v>34</v>
      </c>
      <c r="AA4612" s="5">
        <v>0</v>
      </c>
      <c r="AB4612" s="5">
        <v>0</v>
      </c>
      <c r="AC4612" s="5">
        <v>0</v>
      </c>
      <c r="AD4612" s="5">
        <v>1052</v>
      </c>
      <c r="AE4612" s="5">
        <v>946</v>
      </c>
      <c r="AF4612" s="5">
        <v>34</v>
      </c>
      <c r="AG4612" s="6">
        <v>3.5940803382663846</v>
      </c>
      <c r="AH4612" s="6">
        <v>89.923954372623569</v>
      </c>
      <c r="AI4612" s="3"/>
      <c r="AJ4612" s="3"/>
    </row>
    <row r="4613" spans="1:36" hidden="1" x14ac:dyDescent="0.2">
      <c r="A4613" s="1" t="str">
        <f t="shared" si="72"/>
        <v>Reigate and BansteadPakistani</v>
      </c>
      <c r="B4613" s="3" t="s">
        <v>509</v>
      </c>
      <c r="C4613" s="3" t="s">
        <v>510</v>
      </c>
      <c r="D4613" s="3" t="s">
        <v>711</v>
      </c>
      <c r="E4613" s="5">
        <v>1189</v>
      </c>
      <c r="F4613" s="5">
        <v>0</v>
      </c>
      <c r="G4613" s="5">
        <v>0</v>
      </c>
      <c r="H4613" s="5">
        <v>0</v>
      </c>
      <c r="I4613" s="5">
        <v>51</v>
      </c>
      <c r="J4613" s="5">
        <v>0</v>
      </c>
      <c r="K4613" s="5">
        <v>12</v>
      </c>
      <c r="L4613" s="5">
        <v>36</v>
      </c>
      <c r="M4613" s="5">
        <v>0</v>
      </c>
      <c r="N4613" s="5">
        <v>0</v>
      </c>
      <c r="O4613" s="6">
        <v>0</v>
      </c>
      <c r="P4613" s="6">
        <v>0</v>
      </c>
      <c r="Q4613" s="6">
        <v>0</v>
      </c>
      <c r="R4613" s="6">
        <v>4.2893187552565184</v>
      </c>
      <c r="S4613" s="6">
        <v>0</v>
      </c>
      <c r="T4613" s="6">
        <v>1.0092514718250631</v>
      </c>
      <c r="U4613" s="6">
        <v>3.0277544154751892</v>
      </c>
      <c r="V4613" s="6">
        <v>0</v>
      </c>
      <c r="W4613" s="6">
        <v>0</v>
      </c>
      <c r="X4613" s="5">
        <v>473</v>
      </c>
      <c r="Y4613" s="5">
        <v>375</v>
      </c>
      <c r="Z4613" s="5">
        <v>33</v>
      </c>
      <c r="AA4613" s="5">
        <v>0</v>
      </c>
      <c r="AB4613" s="5">
        <v>0</v>
      </c>
      <c r="AC4613" s="5">
        <v>0</v>
      </c>
      <c r="AD4613" s="5">
        <v>473</v>
      </c>
      <c r="AE4613" s="5">
        <v>375</v>
      </c>
      <c r="AF4613" s="5">
        <v>33</v>
      </c>
      <c r="AG4613" s="6">
        <v>8.8000000000000007</v>
      </c>
      <c r="AH4613" s="6">
        <v>79.281183932346721</v>
      </c>
      <c r="AI4613" s="3"/>
      <c r="AJ4613" s="3"/>
    </row>
    <row r="4614" spans="1:36" hidden="1" x14ac:dyDescent="0.2">
      <c r="A4614" s="1" t="str">
        <f t="shared" si="72"/>
        <v>Reigate and BansteadBangladeshi</v>
      </c>
      <c r="B4614" s="3" t="s">
        <v>509</v>
      </c>
      <c r="C4614" s="3" t="s">
        <v>510</v>
      </c>
      <c r="D4614" s="3" t="s">
        <v>712</v>
      </c>
      <c r="E4614" s="5">
        <v>532</v>
      </c>
      <c r="F4614" s="5">
        <v>0</v>
      </c>
      <c r="G4614" s="5">
        <v>0</v>
      </c>
      <c r="H4614" s="5">
        <v>0</v>
      </c>
      <c r="I4614" s="5">
        <v>20</v>
      </c>
      <c r="J4614" s="5">
        <v>0</v>
      </c>
      <c r="K4614" s="5">
        <v>3</v>
      </c>
      <c r="L4614" s="5">
        <v>13</v>
      </c>
      <c r="M4614" s="5">
        <v>0</v>
      </c>
      <c r="N4614" s="5">
        <v>0</v>
      </c>
      <c r="O4614" s="6">
        <v>0</v>
      </c>
      <c r="P4614" s="6">
        <v>0</v>
      </c>
      <c r="Q4614" s="6">
        <v>0</v>
      </c>
      <c r="R4614" s="6">
        <v>3.7593984962406015</v>
      </c>
      <c r="S4614" s="6">
        <v>0</v>
      </c>
      <c r="T4614" s="6">
        <v>0.56390977443609025</v>
      </c>
      <c r="U4614" s="6">
        <v>2.4436090225563909</v>
      </c>
      <c r="V4614" s="6">
        <v>0</v>
      </c>
      <c r="W4614" s="6">
        <v>0</v>
      </c>
      <c r="X4614" s="5">
        <v>199</v>
      </c>
      <c r="Y4614" s="5">
        <v>148</v>
      </c>
      <c r="Z4614" s="5">
        <v>10</v>
      </c>
      <c r="AA4614" s="5">
        <v>0</v>
      </c>
      <c r="AB4614" s="5">
        <v>0</v>
      </c>
      <c r="AC4614" s="5">
        <v>0</v>
      </c>
      <c r="AD4614" s="5">
        <v>199</v>
      </c>
      <c r="AE4614" s="5">
        <v>148</v>
      </c>
      <c r="AF4614" s="5">
        <v>10</v>
      </c>
      <c r="AG4614" s="6">
        <v>6.756756756756757</v>
      </c>
      <c r="AH4614" s="6">
        <v>74.371859296482413</v>
      </c>
      <c r="AI4614" s="3"/>
      <c r="AJ4614" s="3"/>
    </row>
    <row r="4615" spans="1:36" hidden="1" x14ac:dyDescent="0.2">
      <c r="A4615" s="1" t="str">
        <f t="shared" si="72"/>
        <v>Reigate and BansteadChinese</v>
      </c>
      <c r="B4615" s="3" t="s">
        <v>509</v>
      </c>
      <c r="C4615" s="3" t="s">
        <v>510</v>
      </c>
      <c r="D4615" s="3" t="s">
        <v>713</v>
      </c>
      <c r="E4615" s="5">
        <v>914</v>
      </c>
      <c r="F4615" s="5">
        <v>0</v>
      </c>
      <c r="G4615" s="5">
        <v>0</v>
      </c>
      <c r="H4615" s="5">
        <v>0</v>
      </c>
      <c r="I4615" s="5">
        <v>7</v>
      </c>
      <c r="J4615" s="5">
        <v>0</v>
      </c>
      <c r="K4615" s="5">
        <v>19</v>
      </c>
      <c r="L4615" s="5">
        <v>29</v>
      </c>
      <c r="M4615" s="5">
        <v>0</v>
      </c>
      <c r="N4615" s="5">
        <v>0</v>
      </c>
      <c r="O4615" s="6">
        <v>0</v>
      </c>
      <c r="P4615" s="6">
        <v>0</v>
      </c>
      <c r="Q4615" s="6">
        <v>0</v>
      </c>
      <c r="R4615" s="6">
        <v>0.76586433260393871</v>
      </c>
      <c r="S4615" s="6">
        <v>0</v>
      </c>
      <c r="T4615" s="6">
        <v>2.0787746170678338</v>
      </c>
      <c r="U4615" s="6">
        <v>3.1728665207877462</v>
      </c>
      <c r="V4615" s="6">
        <v>0</v>
      </c>
      <c r="W4615" s="6">
        <v>0</v>
      </c>
      <c r="X4615" s="5">
        <v>478</v>
      </c>
      <c r="Y4615" s="5">
        <v>428</v>
      </c>
      <c r="Z4615" s="5">
        <v>23</v>
      </c>
      <c r="AA4615" s="5">
        <v>0</v>
      </c>
      <c r="AB4615" s="5">
        <v>0</v>
      </c>
      <c r="AC4615" s="5">
        <v>0</v>
      </c>
      <c r="AD4615" s="5">
        <v>478</v>
      </c>
      <c r="AE4615" s="5">
        <v>428</v>
      </c>
      <c r="AF4615" s="5">
        <v>23</v>
      </c>
      <c r="AG4615" s="6">
        <v>5.3738317757009346</v>
      </c>
      <c r="AH4615" s="6">
        <v>89.539748953974893</v>
      </c>
      <c r="AI4615" s="3"/>
      <c r="AJ4615" s="3"/>
    </row>
    <row r="4616" spans="1:36" hidden="1" x14ac:dyDescent="0.2">
      <c r="A4616" s="1" t="str">
        <f t="shared" si="72"/>
        <v>Reigate and BansteadAsian Other</v>
      </c>
      <c r="B4616" s="3" t="s">
        <v>509</v>
      </c>
      <c r="C4616" s="3" t="s">
        <v>510</v>
      </c>
      <c r="D4616" s="3" t="s">
        <v>714</v>
      </c>
      <c r="E4616" s="5">
        <v>2165</v>
      </c>
      <c r="F4616" s="5">
        <v>0</v>
      </c>
      <c r="G4616" s="5">
        <v>0</v>
      </c>
      <c r="H4616" s="5">
        <v>0</v>
      </c>
      <c r="I4616" s="5">
        <v>36</v>
      </c>
      <c r="J4616" s="5">
        <v>0</v>
      </c>
      <c r="K4616" s="5">
        <v>40</v>
      </c>
      <c r="L4616" s="5">
        <v>49</v>
      </c>
      <c r="M4616" s="5">
        <v>0</v>
      </c>
      <c r="N4616" s="5">
        <v>0</v>
      </c>
      <c r="O4616" s="6">
        <v>0</v>
      </c>
      <c r="P4616" s="6">
        <v>0</v>
      </c>
      <c r="Q4616" s="6">
        <v>0</v>
      </c>
      <c r="R4616" s="6">
        <v>1.6628175519630486</v>
      </c>
      <c r="S4616" s="6">
        <v>0</v>
      </c>
      <c r="T4616" s="6">
        <v>1.8475750577367205</v>
      </c>
      <c r="U4616" s="6">
        <v>2.2632794457274827</v>
      </c>
      <c r="V4616" s="6">
        <v>0</v>
      </c>
      <c r="W4616" s="6">
        <v>0</v>
      </c>
      <c r="X4616" s="5">
        <v>967</v>
      </c>
      <c r="Y4616" s="5">
        <v>845</v>
      </c>
      <c r="Z4616" s="5">
        <v>26</v>
      </c>
      <c r="AA4616" s="5">
        <v>0</v>
      </c>
      <c r="AB4616" s="5">
        <v>0</v>
      </c>
      <c r="AC4616" s="5">
        <v>0</v>
      </c>
      <c r="AD4616" s="5">
        <v>967</v>
      </c>
      <c r="AE4616" s="5">
        <v>845</v>
      </c>
      <c r="AF4616" s="5">
        <v>26</v>
      </c>
      <c r="AG4616" s="6">
        <v>3.0769230769230771</v>
      </c>
      <c r="AH4616" s="6">
        <v>87.383660806618408</v>
      </c>
      <c r="AI4616" s="3"/>
      <c r="AJ4616" s="3"/>
    </row>
    <row r="4617" spans="1:36" hidden="1" x14ac:dyDescent="0.2">
      <c r="A4617" s="1" t="str">
        <f t="shared" si="72"/>
        <v>Reigate and BansteadBlack African</v>
      </c>
      <c r="B4617" s="3" t="s">
        <v>509</v>
      </c>
      <c r="C4617" s="3" t="s">
        <v>510</v>
      </c>
      <c r="D4617" s="3" t="s">
        <v>715</v>
      </c>
      <c r="E4617" s="5">
        <v>1312</v>
      </c>
      <c r="F4617" s="5">
        <v>0</v>
      </c>
      <c r="G4617" s="5">
        <v>0</v>
      </c>
      <c r="H4617" s="5">
        <v>0</v>
      </c>
      <c r="I4617" s="5">
        <v>31</v>
      </c>
      <c r="J4617" s="5">
        <v>0</v>
      </c>
      <c r="K4617" s="5">
        <v>54</v>
      </c>
      <c r="L4617" s="5">
        <v>46</v>
      </c>
      <c r="M4617" s="5">
        <v>0</v>
      </c>
      <c r="N4617" s="5">
        <v>0</v>
      </c>
      <c r="O4617" s="6">
        <v>0</v>
      </c>
      <c r="P4617" s="6">
        <v>0</v>
      </c>
      <c r="Q4617" s="6">
        <v>0</v>
      </c>
      <c r="R4617" s="6">
        <v>2.3628048780487805</v>
      </c>
      <c r="S4617" s="6">
        <v>0</v>
      </c>
      <c r="T4617" s="6">
        <v>4.1158536585365857</v>
      </c>
      <c r="U4617" s="6">
        <v>3.5060975609756095</v>
      </c>
      <c r="V4617" s="6">
        <v>0</v>
      </c>
      <c r="W4617" s="6">
        <v>0</v>
      </c>
      <c r="X4617" s="5">
        <v>616</v>
      </c>
      <c r="Y4617" s="5">
        <v>546</v>
      </c>
      <c r="Z4617" s="5">
        <v>30</v>
      </c>
      <c r="AA4617" s="5">
        <v>0</v>
      </c>
      <c r="AB4617" s="5">
        <v>0</v>
      </c>
      <c r="AC4617" s="5">
        <v>0</v>
      </c>
      <c r="AD4617" s="5">
        <v>616</v>
      </c>
      <c r="AE4617" s="5">
        <v>546</v>
      </c>
      <c r="AF4617" s="5">
        <v>30</v>
      </c>
      <c r="AG4617" s="6">
        <v>5.4945054945054945</v>
      </c>
      <c r="AH4617" s="6">
        <v>88.63636363636364</v>
      </c>
      <c r="AI4617" s="3"/>
      <c r="AJ4617" s="3"/>
    </row>
    <row r="4618" spans="1:36" hidden="1" x14ac:dyDescent="0.2">
      <c r="A4618" s="1" t="str">
        <f t="shared" si="72"/>
        <v>Reigate and BansteadBlack Caribbean</v>
      </c>
      <c r="B4618" s="3" t="s">
        <v>509</v>
      </c>
      <c r="C4618" s="3" t="s">
        <v>510</v>
      </c>
      <c r="D4618" s="3" t="s">
        <v>716</v>
      </c>
      <c r="E4618" s="5">
        <v>603</v>
      </c>
      <c r="F4618" s="5">
        <v>0</v>
      </c>
      <c r="G4618" s="5">
        <v>0</v>
      </c>
      <c r="H4618" s="5">
        <v>0</v>
      </c>
      <c r="I4618" s="5">
        <v>4</v>
      </c>
      <c r="J4618" s="5">
        <v>0</v>
      </c>
      <c r="K4618" s="5">
        <v>53</v>
      </c>
      <c r="L4618" s="5">
        <v>18</v>
      </c>
      <c r="M4618" s="5">
        <v>0</v>
      </c>
      <c r="N4618" s="5">
        <v>0</v>
      </c>
      <c r="O4618" s="6">
        <v>0</v>
      </c>
      <c r="P4618" s="6">
        <v>0</v>
      </c>
      <c r="Q4618" s="6">
        <v>0</v>
      </c>
      <c r="R4618" s="6">
        <v>0.66334991708126034</v>
      </c>
      <c r="S4618" s="6">
        <v>0</v>
      </c>
      <c r="T4618" s="6">
        <v>8.7893864013267002</v>
      </c>
      <c r="U4618" s="6">
        <v>2.9850746268656718</v>
      </c>
      <c r="V4618" s="6">
        <v>0</v>
      </c>
      <c r="W4618" s="6">
        <v>0</v>
      </c>
      <c r="X4618" s="5">
        <v>321</v>
      </c>
      <c r="Y4618" s="5">
        <v>248</v>
      </c>
      <c r="Z4618" s="5">
        <v>18</v>
      </c>
      <c r="AA4618" s="5">
        <v>0</v>
      </c>
      <c r="AB4618" s="5">
        <v>0</v>
      </c>
      <c r="AC4618" s="5">
        <v>0</v>
      </c>
      <c r="AD4618" s="5">
        <v>321</v>
      </c>
      <c r="AE4618" s="5">
        <v>248</v>
      </c>
      <c r="AF4618" s="5">
        <v>18</v>
      </c>
      <c r="AG4618" s="6">
        <v>7.258064516129032</v>
      </c>
      <c r="AH4618" s="6">
        <v>77.258566978193144</v>
      </c>
      <c r="AI4618" s="3"/>
      <c r="AJ4618" s="3"/>
    </row>
    <row r="4619" spans="1:36" hidden="1" x14ac:dyDescent="0.2">
      <c r="A4619" s="1" t="str">
        <f t="shared" si="72"/>
        <v>Reigate and BansteadBlack Other</v>
      </c>
      <c r="B4619" s="3" t="s">
        <v>509</v>
      </c>
      <c r="C4619" s="3" t="s">
        <v>510</v>
      </c>
      <c r="D4619" s="3" t="s">
        <v>717</v>
      </c>
      <c r="E4619" s="5">
        <v>251</v>
      </c>
      <c r="F4619" s="5">
        <v>0</v>
      </c>
      <c r="G4619" s="5">
        <v>0</v>
      </c>
      <c r="H4619" s="5">
        <v>0</v>
      </c>
      <c r="I4619" s="5">
        <v>5</v>
      </c>
      <c r="J4619" s="5">
        <v>0</v>
      </c>
      <c r="K4619" s="5">
        <v>16</v>
      </c>
      <c r="L4619" s="5">
        <v>12</v>
      </c>
      <c r="M4619" s="5">
        <v>0</v>
      </c>
      <c r="N4619" s="5">
        <v>0</v>
      </c>
      <c r="O4619" s="6">
        <v>0</v>
      </c>
      <c r="P4619" s="6">
        <v>0</v>
      </c>
      <c r="Q4619" s="6">
        <v>0</v>
      </c>
      <c r="R4619" s="6">
        <v>1.9920318725099602</v>
      </c>
      <c r="S4619" s="6">
        <v>0</v>
      </c>
      <c r="T4619" s="6">
        <v>6.3745019920318722</v>
      </c>
      <c r="U4619" s="6">
        <v>4.7808764940239046</v>
      </c>
      <c r="V4619" s="6">
        <v>0</v>
      </c>
      <c r="W4619" s="6">
        <v>0</v>
      </c>
      <c r="X4619" s="5">
        <v>108</v>
      </c>
      <c r="Y4619" s="5">
        <v>86</v>
      </c>
      <c r="Z4619" s="5">
        <v>6</v>
      </c>
      <c r="AA4619" s="5">
        <v>0</v>
      </c>
      <c r="AB4619" s="5">
        <v>0</v>
      </c>
      <c r="AC4619" s="5">
        <v>0</v>
      </c>
      <c r="AD4619" s="5">
        <v>108</v>
      </c>
      <c r="AE4619" s="5">
        <v>86</v>
      </c>
      <c r="AF4619" s="5">
        <v>6</v>
      </c>
      <c r="AG4619" s="6">
        <v>6.9767441860465116</v>
      </c>
      <c r="AH4619" s="6">
        <v>79.629629629629633</v>
      </c>
      <c r="AI4619" s="3"/>
      <c r="AJ4619" s="3"/>
    </row>
    <row r="4620" spans="1:36" hidden="1" x14ac:dyDescent="0.2">
      <c r="A4620" s="1" t="str">
        <f t="shared" si="72"/>
        <v>Reigate and BansteadArab</v>
      </c>
      <c r="B4620" s="3" t="s">
        <v>509</v>
      </c>
      <c r="C4620" s="3" t="s">
        <v>510</v>
      </c>
      <c r="D4620" s="3" t="s">
        <v>699</v>
      </c>
      <c r="E4620" s="5">
        <v>266</v>
      </c>
      <c r="F4620" s="5">
        <v>0</v>
      </c>
      <c r="G4620" s="5">
        <v>0</v>
      </c>
      <c r="H4620" s="5">
        <v>0</v>
      </c>
      <c r="I4620" s="5">
        <v>2</v>
      </c>
      <c r="J4620" s="5">
        <v>0</v>
      </c>
      <c r="K4620" s="5">
        <v>15</v>
      </c>
      <c r="L4620" s="5">
        <v>5</v>
      </c>
      <c r="M4620" s="5">
        <v>0</v>
      </c>
      <c r="N4620" s="5">
        <v>0</v>
      </c>
      <c r="O4620" s="6">
        <v>0</v>
      </c>
      <c r="P4620" s="6">
        <v>0</v>
      </c>
      <c r="Q4620" s="6">
        <v>0</v>
      </c>
      <c r="R4620" s="6">
        <v>0.75187969924812026</v>
      </c>
      <c r="S4620" s="6">
        <v>0</v>
      </c>
      <c r="T4620" s="6">
        <v>5.6390977443609023</v>
      </c>
      <c r="U4620" s="6">
        <v>1.8796992481203008</v>
      </c>
      <c r="V4620" s="6">
        <v>0</v>
      </c>
      <c r="W4620" s="6">
        <v>0</v>
      </c>
      <c r="X4620" s="5">
        <v>126</v>
      </c>
      <c r="Y4620" s="5">
        <v>107</v>
      </c>
      <c r="Z4620" s="5">
        <v>7</v>
      </c>
      <c r="AA4620" s="5">
        <v>0</v>
      </c>
      <c r="AB4620" s="5">
        <v>0</v>
      </c>
      <c r="AC4620" s="5">
        <v>0</v>
      </c>
      <c r="AD4620" s="5">
        <v>126</v>
      </c>
      <c r="AE4620" s="5">
        <v>107</v>
      </c>
      <c r="AF4620" s="5">
        <v>7</v>
      </c>
      <c r="AG4620" s="6">
        <v>6.5420560747663554</v>
      </c>
      <c r="AH4620" s="6">
        <v>84.920634920634924</v>
      </c>
      <c r="AI4620" s="3"/>
      <c r="AJ4620" s="3"/>
    </row>
    <row r="4621" spans="1:36" hidden="1" x14ac:dyDescent="0.2">
      <c r="A4621" s="1" t="str">
        <f t="shared" si="72"/>
        <v>Reigate and BansteadOther</v>
      </c>
      <c r="B4621" s="3" t="s">
        <v>509</v>
      </c>
      <c r="C4621" s="3" t="s">
        <v>510</v>
      </c>
      <c r="D4621" s="3" t="s">
        <v>718</v>
      </c>
      <c r="E4621" s="5">
        <v>495</v>
      </c>
      <c r="F4621" s="5">
        <v>0</v>
      </c>
      <c r="G4621" s="5">
        <v>0</v>
      </c>
      <c r="H4621" s="5">
        <v>0</v>
      </c>
      <c r="I4621" s="5">
        <v>6</v>
      </c>
      <c r="J4621" s="5">
        <v>0</v>
      </c>
      <c r="K4621" s="5">
        <v>8</v>
      </c>
      <c r="L4621" s="5">
        <v>14</v>
      </c>
      <c r="M4621" s="5">
        <v>0</v>
      </c>
      <c r="N4621" s="5">
        <v>0</v>
      </c>
      <c r="O4621" s="6">
        <v>0</v>
      </c>
      <c r="P4621" s="6">
        <v>0</v>
      </c>
      <c r="Q4621" s="6">
        <v>0</v>
      </c>
      <c r="R4621" s="6">
        <v>1.2121212121212122</v>
      </c>
      <c r="S4621" s="6">
        <v>0</v>
      </c>
      <c r="T4621" s="6">
        <v>1.6161616161616161</v>
      </c>
      <c r="U4621" s="6">
        <v>2.8282828282828283</v>
      </c>
      <c r="V4621" s="6">
        <v>0</v>
      </c>
      <c r="W4621" s="6">
        <v>0</v>
      </c>
      <c r="X4621" s="5">
        <v>238</v>
      </c>
      <c r="Y4621" s="5">
        <v>203</v>
      </c>
      <c r="Z4621" s="5">
        <v>15</v>
      </c>
      <c r="AA4621" s="5">
        <v>0</v>
      </c>
      <c r="AB4621" s="5">
        <v>0</v>
      </c>
      <c r="AC4621" s="5">
        <v>0</v>
      </c>
      <c r="AD4621" s="5">
        <v>238</v>
      </c>
      <c r="AE4621" s="5">
        <v>203</v>
      </c>
      <c r="AF4621" s="5">
        <v>15</v>
      </c>
      <c r="AG4621" s="6">
        <v>7.389162561576355</v>
      </c>
      <c r="AH4621" s="6">
        <v>85.294117647058826</v>
      </c>
      <c r="AI4621" s="3"/>
      <c r="AJ4621" s="3"/>
    </row>
    <row r="4622" spans="1:36" x14ac:dyDescent="0.2">
      <c r="A4622" s="1" t="str">
        <f t="shared" si="72"/>
        <v>Ribble ValleyAll people</v>
      </c>
      <c r="B4622" s="3" t="s">
        <v>357</v>
      </c>
      <c r="C4622" s="3" t="s">
        <v>358</v>
      </c>
      <c r="D4622" s="3" t="s">
        <v>700</v>
      </c>
      <c r="E4622" s="5">
        <v>57132</v>
      </c>
      <c r="F4622" s="5">
        <v>0</v>
      </c>
      <c r="G4622" s="5">
        <v>0</v>
      </c>
      <c r="H4622" s="5">
        <v>0</v>
      </c>
      <c r="I4622" s="5">
        <v>0</v>
      </c>
      <c r="J4622" s="5">
        <v>0</v>
      </c>
      <c r="K4622" s="5">
        <v>9333</v>
      </c>
      <c r="L4622" s="5">
        <v>0</v>
      </c>
      <c r="M4622" s="5">
        <v>1325</v>
      </c>
      <c r="N4622" s="5">
        <v>0</v>
      </c>
      <c r="O4622" s="6">
        <v>0</v>
      </c>
      <c r="P4622" s="6">
        <v>0</v>
      </c>
      <c r="Q4622" s="6">
        <v>0</v>
      </c>
      <c r="R4622" s="6">
        <v>0</v>
      </c>
      <c r="S4622" s="6">
        <v>0</v>
      </c>
      <c r="T4622" s="6">
        <v>16.335853812224322</v>
      </c>
      <c r="U4622" s="6">
        <v>0</v>
      </c>
      <c r="V4622" s="6">
        <v>2.3191906462227823</v>
      </c>
      <c r="W4622" s="6">
        <v>0</v>
      </c>
      <c r="X4622" s="5">
        <v>17022</v>
      </c>
      <c r="Y4622" s="5">
        <v>15656</v>
      </c>
      <c r="Z4622" s="5">
        <v>379</v>
      </c>
      <c r="AA4622" s="5">
        <v>0</v>
      </c>
      <c r="AB4622" s="5">
        <v>0</v>
      </c>
      <c r="AC4622" s="5">
        <v>0</v>
      </c>
      <c r="AD4622" s="5">
        <v>17022</v>
      </c>
      <c r="AE4622" s="5">
        <v>15656</v>
      </c>
      <c r="AF4622" s="5">
        <v>379</v>
      </c>
      <c r="AG4622" s="6">
        <v>2.4207971384772611</v>
      </c>
      <c r="AH4622" s="6">
        <v>91.975091058630014</v>
      </c>
      <c r="AI4622" s="3"/>
      <c r="AJ4622" s="3"/>
    </row>
    <row r="4623" spans="1:36" hidden="1" x14ac:dyDescent="0.2">
      <c r="A4623" s="1" t="str">
        <f t="shared" si="72"/>
        <v>Ribble ValleyWhite British</v>
      </c>
      <c r="B4623" s="3" t="s">
        <v>357</v>
      </c>
      <c r="C4623" s="3" t="s">
        <v>358</v>
      </c>
      <c r="D4623" s="3" t="s">
        <v>701</v>
      </c>
      <c r="E4623" s="5">
        <v>54757</v>
      </c>
      <c r="F4623" s="5">
        <v>0</v>
      </c>
      <c r="G4623" s="5">
        <v>0</v>
      </c>
      <c r="H4623" s="5">
        <v>0</v>
      </c>
      <c r="I4623" s="5">
        <v>0</v>
      </c>
      <c r="J4623" s="5">
        <v>0</v>
      </c>
      <c r="K4623" s="5">
        <v>8845</v>
      </c>
      <c r="L4623" s="5">
        <v>0</v>
      </c>
      <c r="M4623" s="5">
        <v>1294</v>
      </c>
      <c r="N4623" s="5">
        <v>0</v>
      </c>
      <c r="O4623" s="6">
        <v>0</v>
      </c>
      <c r="P4623" s="6">
        <v>0</v>
      </c>
      <c r="Q4623" s="6">
        <v>0</v>
      </c>
      <c r="R4623" s="6">
        <v>0</v>
      </c>
      <c r="S4623" s="6">
        <v>0</v>
      </c>
      <c r="T4623" s="6">
        <v>16.153185894040945</v>
      </c>
      <c r="U4623" s="6">
        <v>0</v>
      </c>
      <c r="V4623" s="6">
        <v>2.3631681794108514</v>
      </c>
      <c r="W4623" s="6">
        <v>0</v>
      </c>
      <c r="X4623" s="5">
        <v>16158</v>
      </c>
      <c r="Y4623" s="5">
        <v>14923</v>
      </c>
      <c r="Z4623" s="5">
        <v>351</v>
      </c>
      <c r="AA4623" s="5">
        <v>0</v>
      </c>
      <c r="AB4623" s="5">
        <v>0</v>
      </c>
      <c r="AC4623" s="5">
        <v>0</v>
      </c>
      <c r="AD4623" s="5">
        <v>16158</v>
      </c>
      <c r="AE4623" s="5">
        <v>14923</v>
      </c>
      <c r="AF4623" s="5">
        <v>351</v>
      </c>
      <c r="AG4623" s="6">
        <v>2.3520739797627823</v>
      </c>
      <c r="AH4623" s="6">
        <v>92.356727317737338</v>
      </c>
      <c r="AI4623" s="3"/>
      <c r="AJ4623" s="3"/>
    </row>
    <row r="4624" spans="1:36" hidden="1" x14ac:dyDescent="0.2">
      <c r="A4624" s="1" t="str">
        <f t="shared" si="72"/>
        <v>Ribble ValleyMinorities - all other than White British</v>
      </c>
      <c r="B4624" s="3" t="s">
        <v>357</v>
      </c>
      <c r="C4624" s="3" t="s">
        <v>358</v>
      </c>
      <c r="D4624" s="3" t="s">
        <v>702</v>
      </c>
      <c r="E4624" s="5">
        <v>2375</v>
      </c>
      <c r="F4624" s="5">
        <v>0</v>
      </c>
      <c r="G4624" s="5">
        <v>0</v>
      </c>
      <c r="H4624" s="5">
        <v>0</v>
      </c>
      <c r="I4624" s="5">
        <v>0</v>
      </c>
      <c r="J4624" s="5">
        <v>0</v>
      </c>
      <c r="K4624" s="5">
        <v>488</v>
      </c>
      <c r="L4624" s="5">
        <v>0</v>
      </c>
      <c r="M4624" s="5">
        <v>31</v>
      </c>
      <c r="N4624" s="5">
        <v>0</v>
      </c>
      <c r="O4624" s="6">
        <v>0</v>
      </c>
      <c r="P4624" s="6">
        <v>0</v>
      </c>
      <c r="Q4624" s="6">
        <v>0</v>
      </c>
      <c r="R4624" s="6">
        <v>0</v>
      </c>
      <c r="S4624" s="6">
        <v>0</v>
      </c>
      <c r="T4624" s="6">
        <v>20.547368421052632</v>
      </c>
      <c r="U4624" s="6">
        <v>0</v>
      </c>
      <c r="V4624" s="6">
        <v>1.3052631578947369</v>
      </c>
      <c r="W4624" s="6">
        <v>0</v>
      </c>
      <c r="X4624" s="5">
        <v>864</v>
      </c>
      <c r="Y4624" s="5">
        <v>733</v>
      </c>
      <c r="Z4624" s="5">
        <v>28</v>
      </c>
      <c r="AA4624" s="5">
        <v>0</v>
      </c>
      <c r="AB4624" s="5">
        <v>0</v>
      </c>
      <c r="AC4624" s="5">
        <v>0</v>
      </c>
      <c r="AD4624" s="5">
        <v>864</v>
      </c>
      <c r="AE4624" s="5">
        <v>733</v>
      </c>
      <c r="AF4624" s="5">
        <v>28</v>
      </c>
      <c r="AG4624" s="6">
        <v>3.8199181446111869</v>
      </c>
      <c r="AH4624" s="6">
        <v>84.837962962962962</v>
      </c>
      <c r="AI4624" s="3"/>
      <c r="AJ4624" s="3"/>
    </row>
    <row r="4625" spans="1:36" hidden="1" x14ac:dyDescent="0.2">
      <c r="A4625" s="1" t="str">
        <f t="shared" si="72"/>
        <v>Ribble ValleyWhite Irish</v>
      </c>
      <c r="B4625" s="3" t="s">
        <v>357</v>
      </c>
      <c r="C4625" s="3" t="s">
        <v>358</v>
      </c>
      <c r="D4625" s="3" t="s">
        <v>703</v>
      </c>
      <c r="E4625" s="5">
        <v>332</v>
      </c>
      <c r="F4625" s="5">
        <v>0</v>
      </c>
      <c r="G4625" s="5">
        <v>0</v>
      </c>
      <c r="H4625" s="5">
        <v>0</v>
      </c>
      <c r="I4625" s="5">
        <v>0</v>
      </c>
      <c r="J4625" s="5">
        <v>0</v>
      </c>
      <c r="K4625" s="5">
        <v>58</v>
      </c>
      <c r="L4625" s="5">
        <v>0</v>
      </c>
      <c r="M4625" s="5">
        <v>3</v>
      </c>
      <c r="N4625" s="5">
        <v>0</v>
      </c>
      <c r="O4625" s="6">
        <v>0</v>
      </c>
      <c r="P4625" s="6">
        <v>0</v>
      </c>
      <c r="Q4625" s="6">
        <v>0</v>
      </c>
      <c r="R4625" s="6">
        <v>0</v>
      </c>
      <c r="S4625" s="6">
        <v>0</v>
      </c>
      <c r="T4625" s="6">
        <v>17.46987951807229</v>
      </c>
      <c r="U4625" s="6">
        <v>0</v>
      </c>
      <c r="V4625" s="6">
        <v>0.90361445783132532</v>
      </c>
      <c r="W4625" s="6">
        <v>0</v>
      </c>
      <c r="X4625" s="5">
        <v>93</v>
      </c>
      <c r="Y4625" s="5">
        <v>81</v>
      </c>
      <c r="Z4625" s="5">
        <v>5</v>
      </c>
      <c r="AA4625" s="5">
        <v>0</v>
      </c>
      <c r="AB4625" s="5">
        <v>0</v>
      </c>
      <c r="AC4625" s="5">
        <v>0</v>
      </c>
      <c r="AD4625" s="5">
        <v>93</v>
      </c>
      <c r="AE4625" s="5">
        <v>81</v>
      </c>
      <c r="AF4625" s="5">
        <v>5</v>
      </c>
      <c r="AG4625" s="6">
        <v>6.1728395061728394</v>
      </c>
      <c r="AH4625" s="6">
        <v>87.096774193548384</v>
      </c>
      <c r="AI4625" s="3"/>
      <c r="AJ4625" s="3"/>
    </row>
    <row r="4626" spans="1:36" hidden="1" x14ac:dyDescent="0.2">
      <c r="A4626" s="1" t="str">
        <f t="shared" si="72"/>
        <v>Ribble ValleyWhite Gyspy or Irish Traveller</v>
      </c>
      <c r="B4626" s="3" t="s">
        <v>357</v>
      </c>
      <c r="C4626" s="3" t="s">
        <v>358</v>
      </c>
      <c r="D4626" s="3" t="s">
        <v>704</v>
      </c>
      <c r="E4626" s="5">
        <v>6</v>
      </c>
      <c r="F4626" s="5">
        <v>0</v>
      </c>
      <c r="G4626" s="5">
        <v>0</v>
      </c>
      <c r="H4626" s="5">
        <v>0</v>
      </c>
      <c r="I4626" s="5">
        <v>0</v>
      </c>
      <c r="J4626" s="5">
        <v>0</v>
      </c>
      <c r="K4626" s="5">
        <v>1</v>
      </c>
      <c r="L4626" s="5">
        <v>0</v>
      </c>
      <c r="M4626" s="5">
        <v>0</v>
      </c>
      <c r="N4626" s="5">
        <v>0</v>
      </c>
      <c r="O4626" s="6">
        <v>0</v>
      </c>
      <c r="P4626" s="6">
        <v>0</v>
      </c>
      <c r="Q4626" s="6">
        <v>0</v>
      </c>
      <c r="R4626" s="6">
        <v>0</v>
      </c>
      <c r="S4626" s="6">
        <v>0</v>
      </c>
      <c r="T4626" s="6">
        <v>16.666666666666668</v>
      </c>
      <c r="U4626" s="6">
        <v>0</v>
      </c>
      <c r="V4626" s="6">
        <v>0</v>
      </c>
      <c r="W4626" s="6">
        <v>0</v>
      </c>
      <c r="X4626" s="5">
        <v>3</v>
      </c>
      <c r="Y4626" s="5">
        <v>3</v>
      </c>
      <c r="Z4626" s="5">
        <v>1</v>
      </c>
      <c r="AA4626" s="5">
        <v>0</v>
      </c>
      <c r="AB4626" s="5">
        <v>0</v>
      </c>
      <c r="AC4626" s="5">
        <v>0</v>
      </c>
      <c r="AD4626" s="5">
        <v>3</v>
      </c>
      <c r="AE4626" s="5">
        <v>3</v>
      </c>
      <c r="AF4626" s="5">
        <v>1</v>
      </c>
      <c r="AG4626" s="6">
        <v>33.333333333333336</v>
      </c>
      <c r="AH4626" s="6">
        <v>100</v>
      </c>
      <c r="AI4626" s="3"/>
      <c r="AJ4626" s="3"/>
    </row>
    <row r="4627" spans="1:36" hidden="1" x14ac:dyDescent="0.2">
      <c r="A4627" s="1" t="str">
        <f t="shared" si="72"/>
        <v>Ribble ValleyWhite Other</v>
      </c>
      <c r="B4627" s="3" t="s">
        <v>357</v>
      </c>
      <c r="C4627" s="3" t="s">
        <v>358</v>
      </c>
      <c r="D4627" s="3" t="s">
        <v>705</v>
      </c>
      <c r="E4627" s="5">
        <v>809</v>
      </c>
      <c r="F4627" s="5">
        <v>0</v>
      </c>
      <c r="G4627" s="5">
        <v>0</v>
      </c>
      <c r="H4627" s="5">
        <v>0</v>
      </c>
      <c r="I4627" s="5">
        <v>0</v>
      </c>
      <c r="J4627" s="5">
        <v>0</v>
      </c>
      <c r="K4627" s="5">
        <v>193</v>
      </c>
      <c r="L4627" s="5">
        <v>0</v>
      </c>
      <c r="M4627" s="5">
        <v>17</v>
      </c>
      <c r="N4627" s="5">
        <v>0</v>
      </c>
      <c r="O4627" s="6">
        <v>0</v>
      </c>
      <c r="P4627" s="6">
        <v>0</v>
      </c>
      <c r="Q4627" s="6">
        <v>0</v>
      </c>
      <c r="R4627" s="6">
        <v>0</v>
      </c>
      <c r="S4627" s="6">
        <v>0</v>
      </c>
      <c r="T4627" s="6">
        <v>23.856613102595798</v>
      </c>
      <c r="U4627" s="6">
        <v>0</v>
      </c>
      <c r="V4627" s="6">
        <v>2.1013597033374536</v>
      </c>
      <c r="W4627" s="6">
        <v>0</v>
      </c>
      <c r="X4627" s="5">
        <v>377</v>
      </c>
      <c r="Y4627" s="5">
        <v>333</v>
      </c>
      <c r="Z4627" s="5">
        <v>10</v>
      </c>
      <c r="AA4627" s="5">
        <v>0</v>
      </c>
      <c r="AB4627" s="5">
        <v>0</v>
      </c>
      <c r="AC4627" s="5">
        <v>0</v>
      </c>
      <c r="AD4627" s="5">
        <v>377</v>
      </c>
      <c r="AE4627" s="5">
        <v>333</v>
      </c>
      <c r="AF4627" s="5">
        <v>10</v>
      </c>
      <c r="AG4627" s="6">
        <v>3.0030030030030028</v>
      </c>
      <c r="AH4627" s="6">
        <v>88.328912466843505</v>
      </c>
      <c r="AI4627" s="3"/>
      <c r="AJ4627" s="3"/>
    </row>
    <row r="4628" spans="1:36" hidden="1" x14ac:dyDescent="0.2">
      <c r="A4628" s="1" t="str">
        <f t="shared" si="72"/>
        <v>Ribble ValleyMixed White and Black Caribbean</v>
      </c>
      <c r="B4628" s="3" t="s">
        <v>357</v>
      </c>
      <c r="C4628" s="3" t="s">
        <v>358</v>
      </c>
      <c r="D4628" s="3" t="s">
        <v>706</v>
      </c>
      <c r="E4628" s="5">
        <v>93</v>
      </c>
      <c r="F4628" s="5">
        <v>0</v>
      </c>
      <c r="G4628" s="5">
        <v>0</v>
      </c>
      <c r="H4628" s="5">
        <v>0</v>
      </c>
      <c r="I4628" s="5">
        <v>0</v>
      </c>
      <c r="J4628" s="5">
        <v>0</v>
      </c>
      <c r="K4628" s="5">
        <v>15</v>
      </c>
      <c r="L4628" s="5">
        <v>0</v>
      </c>
      <c r="M4628" s="5">
        <v>3</v>
      </c>
      <c r="N4628" s="5">
        <v>0</v>
      </c>
      <c r="O4628" s="6">
        <v>0</v>
      </c>
      <c r="P4628" s="6">
        <v>0</v>
      </c>
      <c r="Q4628" s="6">
        <v>0</v>
      </c>
      <c r="R4628" s="6">
        <v>0</v>
      </c>
      <c r="S4628" s="6">
        <v>0</v>
      </c>
      <c r="T4628" s="6">
        <v>16.129032258064516</v>
      </c>
      <c r="U4628" s="6">
        <v>0</v>
      </c>
      <c r="V4628" s="6">
        <v>3.225806451612903</v>
      </c>
      <c r="W4628" s="6">
        <v>0</v>
      </c>
      <c r="X4628" s="5">
        <v>29</v>
      </c>
      <c r="Y4628" s="5">
        <v>23</v>
      </c>
      <c r="Z4628" s="5">
        <v>2</v>
      </c>
      <c r="AA4628" s="5">
        <v>0</v>
      </c>
      <c r="AB4628" s="5">
        <v>0</v>
      </c>
      <c r="AC4628" s="5">
        <v>0</v>
      </c>
      <c r="AD4628" s="5">
        <v>29</v>
      </c>
      <c r="AE4628" s="5">
        <v>23</v>
      </c>
      <c r="AF4628" s="5">
        <v>2</v>
      </c>
      <c r="AG4628" s="6">
        <v>8.695652173913043</v>
      </c>
      <c r="AH4628" s="6">
        <v>79.310344827586206</v>
      </c>
      <c r="AI4628" s="3"/>
      <c r="AJ4628" s="3"/>
    </row>
    <row r="4629" spans="1:36" hidden="1" x14ac:dyDescent="0.2">
      <c r="A4629" s="1" t="str">
        <f t="shared" si="72"/>
        <v>Ribble ValleyMixed White and Black African</v>
      </c>
      <c r="B4629" s="3" t="s">
        <v>357</v>
      </c>
      <c r="C4629" s="3" t="s">
        <v>358</v>
      </c>
      <c r="D4629" s="3" t="s">
        <v>707</v>
      </c>
      <c r="E4629" s="5">
        <v>33</v>
      </c>
      <c r="F4629" s="5">
        <v>0</v>
      </c>
      <c r="G4629" s="5">
        <v>0</v>
      </c>
      <c r="H4629" s="5">
        <v>0</v>
      </c>
      <c r="I4629" s="5">
        <v>0</v>
      </c>
      <c r="J4629" s="5">
        <v>0</v>
      </c>
      <c r="K4629" s="5">
        <v>12</v>
      </c>
      <c r="L4629" s="5">
        <v>0</v>
      </c>
      <c r="M4629" s="5">
        <v>2</v>
      </c>
      <c r="N4629" s="5">
        <v>0</v>
      </c>
      <c r="O4629" s="6">
        <v>0</v>
      </c>
      <c r="P4629" s="6">
        <v>0</v>
      </c>
      <c r="Q4629" s="6">
        <v>0</v>
      </c>
      <c r="R4629" s="6">
        <v>0</v>
      </c>
      <c r="S4629" s="6">
        <v>0</v>
      </c>
      <c r="T4629" s="6">
        <v>36.363636363636367</v>
      </c>
      <c r="U4629" s="6">
        <v>0</v>
      </c>
      <c r="V4629" s="6">
        <v>6.0606060606060606</v>
      </c>
      <c r="W4629" s="6">
        <v>0</v>
      </c>
      <c r="X4629" s="5">
        <v>8</v>
      </c>
      <c r="Y4629" s="5">
        <v>7</v>
      </c>
      <c r="Z4629" s="5">
        <v>0</v>
      </c>
      <c r="AA4629" s="5">
        <v>0</v>
      </c>
      <c r="AB4629" s="5">
        <v>0</v>
      </c>
      <c r="AC4629" s="5">
        <v>0</v>
      </c>
      <c r="AD4629" s="5">
        <v>8</v>
      </c>
      <c r="AE4629" s="5">
        <v>7</v>
      </c>
      <c r="AF4629" s="5">
        <v>0</v>
      </c>
      <c r="AG4629" s="6">
        <v>0</v>
      </c>
      <c r="AH4629" s="6">
        <v>87.5</v>
      </c>
      <c r="AI4629" s="3"/>
      <c r="AJ4629" s="3"/>
    </row>
    <row r="4630" spans="1:36" hidden="1" x14ac:dyDescent="0.2">
      <c r="A4630" s="1" t="str">
        <f t="shared" si="72"/>
        <v>Ribble ValleyMixed White and Asian</v>
      </c>
      <c r="B4630" s="3" t="s">
        <v>357</v>
      </c>
      <c r="C4630" s="3" t="s">
        <v>358</v>
      </c>
      <c r="D4630" s="3" t="s">
        <v>708</v>
      </c>
      <c r="E4630" s="5">
        <v>163</v>
      </c>
      <c r="F4630" s="5">
        <v>0</v>
      </c>
      <c r="G4630" s="5">
        <v>0</v>
      </c>
      <c r="H4630" s="5">
        <v>0</v>
      </c>
      <c r="I4630" s="5">
        <v>0</v>
      </c>
      <c r="J4630" s="5">
        <v>0</v>
      </c>
      <c r="K4630" s="5">
        <v>28</v>
      </c>
      <c r="L4630" s="5">
        <v>0</v>
      </c>
      <c r="M4630" s="5">
        <v>2</v>
      </c>
      <c r="N4630" s="5">
        <v>0</v>
      </c>
      <c r="O4630" s="6">
        <v>0</v>
      </c>
      <c r="P4630" s="6">
        <v>0</v>
      </c>
      <c r="Q4630" s="6">
        <v>0</v>
      </c>
      <c r="R4630" s="6">
        <v>0</v>
      </c>
      <c r="S4630" s="6">
        <v>0</v>
      </c>
      <c r="T4630" s="6">
        <v>17.177914110429448</v>
      </c>
      <c r="U4630" s="6">
        <v>0</v>
      </c>
      <c r="V4630" s="6">
        <v>1.2269938650306749</v>
      </c>
      <c r="W4630" s="6">
        <v>0</v>
      </c>
      <c r="X4630" s="5">
        <v>44</v>
      </c>
      <c r="Y4630" s="5">
        <v>38</v>
      </c>
      <c r="Z4630" s="5">
        <v>1</v>
      </c>
      <c r="AA4630" s="5">
        <v>0</v>
      </c>
      <c r="AB4630" s="5">
        <v>0</v>
      </c>
      <c r="AC4630" s="5">
        <v>0</v>
      </c>
      <c r="AD4630" s="5">
        <v>44</v>
      </c>
      <c r="AE4630" s="5">
        <v>38</v>
      </c>
      <c r="AF4630" s="5">
        <v>1</v>
      </c>
      <c r="AG4630" s="6">
        <v>2.6315789473684212</v>
      </c>
      <c r="AH4630" s="6">
        <v>86.36363636363636</v>
      </c>
      <c r="AI4630" s="3"/>
      <c r="AJ4630" s="3"/>
    </row>
    <row r="4631" spans="1:36" hidden="1" x14ac:dyDescent="0.2">
      <c r="A4631" s="1" t="str">
        <f t="shared" si="72"/>
        <v>Ribble ValleyMixed Other</v>
      </c>
      <c r="B4631" s="3" t="s">
        <v>357</v>
      </c>
      <c r="C4631" s="3" t="s">
        <v>358</v>
      </c>
      <c r="D4631" s="3" t="s">
        <v>709</v>
      </c>
      <c r="E4631" s="5">
        <v>71</v>
      </c>
      <c r="F4631" s="5">
        <v>0</v>
      </c>
      <c r="G4631" s="5">
        <v>0</v>
      </c>
      <c r="H4631" s="5">
        <v>0</v>
      </c>
      <c r="I4631" s="5">
        <v>0</v>
      </c>
      <c r="J4631" s="5">
        <v>0</v>
      </c>
      <c r="K4631" s="5">
        <v>16</v>
      </c>
      <c r="L4631" s="5">
        <v>0</v>
      </c>
      <c r="M4631" s="5">
        <v>0</v>
      </c>
      <c r="N4631" s="5">
        <v>0</v>
      </c>
      <c r="O4631" s="6">
        <v>0</v>
      </c>
      <c r="P4631" s="6">
        <v>0</v>
      </c>
      <c r="Q4631" s="6">
        <v>0</v>
      </c>
      <c r="R4631" s="6">
        <v>0</v>
      </c>
      <c r="S4631" s="6">
        <v>0</v>
      </c>
      <c r="T4631" s="6">
        <v>22.535211267605632</v>
      </c>
      <c r="U4631" s="6">
        <v>0</v>
      </c>
      <c r="V4631" s="6">
        <v>0</v>
      </c>
      <c r="W4631" s="6">
        <v>0</v>
      </c>
      <c r="X4631" s="5">
        <v>15</v>
      </c>
      <c r="Y4631" s="5">
        <v>14</v>
      </c>
      <c r="Z4631" s="5">
        <v>0</v>
      </c>
      <c r="AA4631" s="5">
        <v>0</v>
      </c>
      <c r="AB4631" s="5">
        <v>0</v>
      </c>
      <c r="AC4631" s="5">
        <v>0</v>
      </c>
      <c r="AD4631" s="5">
        <v>15</v>
      </c>
      <c r="AE4631" s="5">
        <v>14</v>
      </c>
      <c r="AF4631" s="5">
        <v>0</v>
      </c>
      <c r="AG4631" s="6">
        <v>0</v>
      </c>
      <c r="AH4631" s="6">
        <v>93.333333333333329</v>
      </c>
      <c r="AI4631" s="3"/>
      <c r="AJ4631" s="3"/>
    </row>
    <row r="4632" spans="1:36" hidden="1" x14ac:dyDescent="0.2">
      <c r="A4632" s="1" t="str">
        <f t="shared" si="72"/>
        <v>Ribble ValleyIndian</v>
      </c>
      <c r="B4632" s="3" t="s">
        <v>357</v>
      </c>
      <c r="C4632" s="3" t="s">
        <v>358</v>
      </c>
      <c r="D4632" s="3" t="s">
        <v>710</v>
      </c>
      <c r="E4632" s="5">
        <v>204</v>
      </c>
      <c r="F4632" s="5">
        <v>0</v>
      </c>
      <c r="G4632" s="5">
        <v>0</v>
      </c>
      <c r="H4632" s="5">
        <v>0</v>
      </c>
      <c r="I4632" s="5">
        <v>0</v>
      </c>
      <c r="J4632" s="5">
        <v>0</v>
      </c>
      <c r="K4632" s="5">
        <v>32</v>
      </c>
      <c r="L4632" s="5">
        <v>0</v>
      </c>
      <c r="M4632" s="5">
        <v>4</v>
      </c>
      <c r="N4632" s="5">
        <v>0</v>
      </c>
      <c r="O4632" s="6">
        <v>0</v>
      </c>
      <c r="P4632" s="6">
        <v>0</v>
      </c>
      <c r="Q4632" s="6">
        <v>0</v>
      </c>
      <c r="R4632" s="6">
        <v>0</v>
      </c>
      <c r="S4632" s="6">
        <v>0</v>
      </c>
      <c r="T4632" s="6">
        <v>15.686274509803921</v>
      </c>
      <c r="U4632" s="6">
        <v>0</v>
      </c>
      <c r="V4632" s="6">
        <v>1.9607843137254901</v>
      </c>
      <c r="W4632" s="6">
        <v>0</v>
      </c>
      <c r="X4632" s="5">
        <v>74</v>
      </c>
      <c r="Y4632" s="5">
        <v>67</v>
      </c>
      <c r="Z4632" s="5">
        <v>1</v>
      </c>
      <c r="AA4632" s="5">
        <v>0</v>
      </c>
      <c r="AB4632" s="5">
        <v>0</v>
      </c>
      <c r="AC4632" s="5">
        <v>0</v>
      </c>
      <c r="AD4632" s="5">
        <v>74</v>
      </c>
      <c r="AE4632" s="5">
        <v>67</v>
      </c>
      <c r="AF4632" s="5">
        <v>1</v>
      </c>
      <c r="AG4632" s="6">
        <v>1.4925373134328359</v>
      </c>
      <c r="AH4632" s="6">
        <v>90.540540540540547</v>
      </c>
      <c r="AI4632" s="3"/>
      <c r="AJ4632" s="3"/>
    </row>
    <row r="4633" spans="1:36" hidden="1" x14ac:dyDescent="0.2">
      <c r="A4633" s="1" t="str">
        <f t="shared" si="72"/>
        <v>Ribble ValleyPakistani</v>
      </c>
      <c r="B4633" s="3" t="s">
        <v>357</v>
      </c>
      <c r="C4633" s="3" t="s">
        <v>358</v>
      </c>
      <c r="D4633" s="3" t="s">
        <v>711</v>
      </c>
      <c r="E4633" s="5">
        <v>295</v>
      </c>
      <c r="F4633" s="5">
        <v>0</v>
      </c>
      <c r="G4633" s="5">
        <v>0</v>
      </c>
      <c r="H4633" s="5">
        <v>0</v>
      </c>
      <c r="I4633" s="5">
        <v>0</v>
      </c>
      <c r="J4633" s="5">
        <v>0</v>
      </c>
      <c r="K4633" s="5">
        <v>10</v>
      </c>
      <c r="L4633" s="5">
        <v>0</v>
      </c>
      <c r="M4633" s="5">
        <v>0</v>
      </c>
      <c r="N4633" s="5">
        <v>0</v>
      </c>
      <c r="O4633" s="6">
        <v>0</v>
      </c>
      <c r="P4633" s="6">
        <v>0</v>
      </c>
      <c r="Q4633" s="6">
        <v>0</v>
      </c>
      <c r="R4633" s="6">
        <v>0</v>
      </c>
      <c r="S4633" s="6">
        <v>0</v>
      </c>
      <c r="T4633" s="6">
        <v>3.3898305084745761</v>
      </c>
      <c r="U4633" s="6">
        <v>0</v>
      </c>
      <c r="V4633" s="6">
        <v>0</v>
      </c>
      <c r="W4633" s="6">
        <v>0</v>
      </c>
      <c r="X4633" s="5">
        <v>115</v>
      </c>
      <c r="Y4633" s="5">
        <v>79</v>
      </c>
      <c r="Z4633" s="5">
        <v>2</v>
      </c>
      <c r="AA4633" s="5">
        <v>0</v>
      </c>
      <c r="AB4633" s="5">
        <v>0</v>
      </c>
      <c r="AC4633" s="5">
        <v>0</v>
      </c>
      <c r="AD4633" s="5">
        <v>115</v>
      </c>
      <c r="AE4633" s="5">
        <v>79</v>
      </c>
      <c r="AF4633" s="5">
        <v>2</v>
      </c>
      <c r="AG4633" s="6">
        <v>2.5316455696202533</v>
      </c>
      <c r="AH4633" s="6">
        <v>68.695652173913047</v>
      </c>
      <c r="AI4633" s="3"/>
      <c r="AJ4633" s="3"/>
    </row>
    <row r="4634" spans="1:36" hidden="1" x14ac:dyDescent="0.2">
      <c r="A4634" s="1" t="str">
        <f t="shared" si="72"/>
        <v>Ribble ValleyBangladeshi</v>
      </c>
      <c r="B4634" s="3" t="s">
        <v>357</v>
      </c>
      <c r="C4634" s="3" t="s">
        <v>358</v>
      </c>
      <c r="D4634" s="3" t="s">
        <v>712</v>
      </c>
      <c r="E4634" s="5">
        <v>32</v>
      </c>
      <c r="F4634" s="5">
        <v>0</v>
      </c>
      <c r="G4634" s="5">
        <v>0</v>
      </c>
      <c r="H4634" s="5">
        <v>0</v>
      </c>
      <c r="I4634" s="5">
        <v>0</v>
      </c>
      <c r="J4634" s="5">
        <v>0</v>
      </c>
      <c r="K4634" s="5">
        <v>1</v>
      </c>
      <c r="L4634" s="5">
        <v>0</v>
      </c>
      <c r="M4634" s="5">
        <v>0</v>
      </c>
      <c r="N4634" s="5">
        <v>0</v>
      </c>
      <c r="O4634" s="6">
        <v>0</v>
      </c>
      <c r="P4634" s="6">
        <v>0</v>
      </c>
      <c r="Q4634" s="6">
        <v>0</v>
      </c>
      <c r="R4634" s="6">
        <v>0</v>
      </c>
      <c r="S4634" s="6">
        <v>0</v>
      </c>
      <c r="T4634" s="6">
        <v>3.125</v>
      </c>
      <c r="U4634" s="6">
        <v>0</v>
      </c>
      <c r="V4634" s="6">
        <v>0</v>
      </c>
      <c r="W4634" s="6">
        <v>0</v>
      </c>
      <c r="X4634" s="5">
        <v>11</v>
      </c>
      <c r="Y4634" s="5">
        <v>8</v>
      </c>
      <c r="Z4634" s="5">
        <v>1</v>
      </c>
      <c r="AA4634" s="5">
        <v>0</v>
      </c>
      <c r="AB4634" s="5">
        <v>0</v>
      </c>
      <c r="AC4634" s="5">
        <v>0</v>
      </c>
      <c r="AD4634" s="5">
        <v>11</v>
      </c>
      <c r="AE4634" s="5">
        <v>8</v>
      </c>
      <c r="AF4634" s="5">
        <v>1</v>
      </c>
      <c r="AG4634" s="6">
        <v>12.5</v>
      </c>
      <c r="AH4634" s="6">
        <v>72.727272727272734</v>
      </c>
      <c r="AI4634" s="3"/>
      <c r="AJ4634" s="3"/>
    </row>
    <row r="4635" spans="1:36" hidden="1" x14ac:dyDescent="0.2">
      <c r="A4635" s="1" t="str">
        <f t="shared" si="72"/>
        <v>Ribble ValleyChinese</v>
      </c>
      <c r="B4635" s="3" t="s">
        <v>357</v>
      </c>
      <c r="C4635" s="3" t="s">
        <v>358</v>
      </c>
      <c r="D4635" s="3" t="s">
        <v>713</v>
      </c>
      <c r="E4635" s="5">
        <v>109</v>
      </c>
      <c r="F4635" s="5">
        <v>0</v>
      </c>
      <c r="G4635" s="5">
        <v>0</v>
      </c>
      <c r="H4635" s="5">
        <v>0</v>
      </c>
      <c r="I4635" s="5">
        <v>0</v>
      </c>
      <c r="J4635" s="5">
        <v>0</v>
      </c>
      <c r="K4635" s="5">
        <v>33</v>
      </c>
      <c r="L4635" s="5">
        <v>0</v>
      </c>
      <c r="M4635" s="5">
        <v>0</v>
      </c>
      <c r="N4635" s="5">
        <v>0</v>
      </c>
      <c r="O4635" s="6">
        <v>0</v>
      </c>
      <c r="P4635" s="6">
        <v>0</v>
      </c>
      <c r="Q4635" s="6">
        <v>0</v>
      </c>
      <c r="R4635" s="6">
        <v>0</v>
      </c>
      <c r="S4635" s="6">
        <v>0</v>
      </c>
      <c r="T4635" s="6">
        <v>30.275229357798164</v>
      </c>
      <c r="U4635" s="6">
        <v>0</v>
      </c>
      <c r="V4635" s="6">
        <v>0</v>
      </c>
      <c r="W4635" s="6">
        <v>0</v>
      </c>
      <c r="X4635" s="5">
        <v>33</v>
      </c>
      <c r="Y4635" s="5">
        <v>32</v>
      </c>
      <c r="Z4635" s="5">
        <v>3</v>
      </c>
      <c r="AA4635" s="5">
        <v>0</v>
      </c>
      <c r="AB4635" s="5">
        <v>0</v>
      </c>
      <c r="AC4635" s="5">
        <v>0</v>
      </c>
      <c r="AD4635" s="5">
        <v>33</v>
      </c>
      <c r="AE4635" s="5">
        <v>32</v>
      </c>
      <c r="AF4635" s="5">
        <v>3</v>
      </c>
      <c r="AG4635" s="6">
        <v>9.375</v>
      </c>
      <c r="AH4635" s="6">
        <v>96.969696969696969</v>
      </c>
      <c r="AI4635" s="3"/>
      <c r="AJ4635" s="3"/>
    </row>
    <row r="4636" spans="1:36" hidden="1" x14ac:dyDescent="0.2">
      <c r="A4636" s="1" t="str">
        <f t="shared" si="72"/>
        <v>Ribble ValleyAsian Other</v>
      </c>
      <c r="B4636" s="3" t="s">
        <v>357</v>
      </c>
      <c r="C4636" s="3" t="s">
        <v>358</v>
      </c>
      <c r="D4636" s="3" t="s">
        <v>714</v>
      </c>
      <c r="E4636" s="5">
        <v>89</v>
      </c>
      <c r="F4636" s="5">
        <v>0</v>
      </c>
      <c r="G4636" s="5">
        <v>0</v>
      </c>
      <c r="H4636" s="5">
        <v>0</v>
      </c>
      <c r="I4636" s="5">
        <v>0</v>
      </c>
      <c r="J4636" s="5">
        <v>0</v>
      </c>
      <c r="K4636" s="5">
        <v>18</v>
      </c>
      <c r="L4636" s="5">
        <v>0</v>
      </c>
      <c r="M4636" s="5">
        <v>0</v>
      </c>
      <c r="N4636" s="5">
        <v>0</v>
      </c>
      <c r="O4636" s="6">
        <v>0</v>
      </c>
      <c r="P4636" s="6">
        <v>0</v>
      </c>
      <c r="Q4636" s="6">
        <v>0</v>
      </c>
      <c r="R4636" s="6">
        <v>0</v>
      </c>
      <c r="S4636" s="6">
        <v>0</v>
      </c>
      <c r="T4636" s="6">
        <v>20.224719101123597</v>
      </c>
      <c r="U4636" s="6">
        <v>0</v>
      </c>
      <c r="V4636" s="6">
        <v>0</v>
      </c>
      <c r="W4636" s="6">
        <v>0</v>
      </c>
      <c r="X4636" s="5">
        <v>40</v>
      </c>
      <c r="Y4636" s="5">
        <v>34</v>
      </c>
      <c r="Z4636" s="5">
        <v>1</v>
      </c>
      <c r="AA4636" s="5">
        <v>0</v>
      </c>
      <c r="AB4636" s="5">
        <v>0</v>
      </c>
      <c r="AC4636" s="5">
        <v>0</v>
      </c>
      <c r="AD4636" s="5">
        <v>40</v>
      </c>
      <c r="AE4636" s="5">
        <v>34</v>
      </c>
      <c r="AF4636" s="5">
        <v>1</v>
      </c>
      <c r="AG4636" s="6">
        <v>2.9411764705882355</v>
      </c>
      <c r="AH4636" s="6">
        <v>85</v>
      </c>
      <c r="AI4636" s="3"/>
      <c r="AJ4636" s="3"/>
    </row>
    <row r="4637" spans="1:36" hidden="1" x14ac:dyDescent="0.2">
      <c r="A4637" s="1" t="str">
        <f t="shared" si="72"/>
        <v>Ribble ValleyBlack African</v>
      </c>
      <c r="B4637" s="3" t="s">
        <v>357</v>
      </c>
      <c r="C4637" s="3" t="s">
        <v>358</v>
      </c>
      <c r="D4637" s="3" t="s">
        <v>715</v>
      </c>
      <c r="E4637" s="5">
        <v>65</v>
      </c>
      <c r="F4637" s="5">
        <v>0</v>
      </c>
      <c r="G4637" s="5">
        <v>0</v>
      </c>
      <c r="H4637" s="5">
        <v>0</v>
      </c>
      <c r="I4637" s="5">
        <v>0</v>
      </c>
      <c r="J4637" s="5">
        <v>0</v>
      </c>
      <c r="K4637" s="5">
        <v>47</v>
      </c>
      <c r="L4637" s="5">
        <v>0</v>
      </c>
      <c r="M4637" s="5">
        <v>0</v>
      </c>
      <c r="N4637" s="5">
        <v>0</v>
      </c>
      <c r="O4637" s="6">
        <v>0</v>
      </c>
      <c r="P4637" s="6">
        <v>0</v>
      </c>
      <c r="Q4637" s="6">
        <v>0</v>
      </c>
      <c r="R4637" s="6">
        <v>0</v>
      </c>
      <c r="S4637" s="6">
        <v>0</v>
      </c>
      <c r="T4637" s="6">
        <v>72.307692307692307</v>
      </c>
      <c r="U4637" s="6">
        <v>0</v>
      </c>
      <c r="V4637" s="6">
        <v>0</v>
      </c>
      <c r="W4637" s="6">
        <v>0</v>
      </c>
      <c r="X4637" s="5">
        <v>5</v>
      </c>
      <c r="Y4637" s="5">
        <v>5</v>
      </c>
      <c r="Z4637" s="5">
        <v>0</v>
      </c>
      <c r="AA4637" s="5">
        <v>0</v>
      </c>
      <c r="AB4637" s="5">
        <v>0</v>
      </c>
      <c r="AC4637" s="5">
        <v>0</v>
      </c>
      <c r="AD4637" s="5">
        <v>5</v>
      </c>
      <c r="AE4637" s="5">
        <v>5</v>
      </c>
      <c r="AF4637" s="5">
        <v>0</v>
      </c>
      <c r="AG4637" s="6">
        <v>0</v>
      </c>
      <c r="AH4637" s="6">
        <v>100</v>
      </c>
      <c r="AI4637" s="3"/>
      <c r="AJ4637" s="3"/>
    </row>
    <row r="4638" spans="1:36" hidden="1" x14ac:dyDescent="0.2">
      <c r="A4638" s="1" t="str">
        <f t="shared" si="72"/>
        <v>Ribble ValleyBlack Caribbean</v>
      </c>
      <c r="B4638" s="3" t="s">
        <v>357</v>
      </c>
      <c r="C4638" s="3" t="s">
        <v>358</v>
      </c>
      <c r="D4638" s="3" t="s">
        <v>716</v>
      </c>
      <c r="E4638" s="5">
        <v>12</v>
      </c>
      <c r="F4638" s="5">
        <v>0</v>
      </c>
      <c r="G4638" s="5">
        <v>0</v>
      </c>
      <c r="H4638" s="5">
        <v>0</v>
      </c>
      <c r="I4638" s="5">
        <v>0</v>
      </c>
      <c r="J4638" s="5">
        <v>0</v>
      </c>
      <c r="K4638" s="5">
        <v>5</v>
      </c>
      <c r="L4638" s="5">
        <v>0</v>
      </c>
      <c r="M4638" s="5">
        <v>0</v>
      </c>
      <c r="N4638" s="5">
        <v>0</v>
      </c>
      <c r="O4638" s="6">
        <v>0</v>
      </c>
      <c r="P4638" s="6">
        <v>0</v>
      </c>
      <c r="Q4638" s="6">
        <v>0</v>
      </c>
      <c r="R4638" s="6">
        <v>0</v>
      </c>
      <c r="S4638" s="6">
        <v>0</v>
      </c>
      <c r="T4638" s="6">
        <v>41.666666666666664</v>
      </c>
      <c r="U4638" s="6">
        <v>0</v>
      </c>
      <c r="V4638" s="6">
        <v>0</v>
      </c>
      <c r="W4638" s="6">
        <v>0</v>
      </c>
      <c r="X4638" s="5">
        <v>4</v>
      </c>
      <c r="Y4638" s="5">
        <v>2</v>
      </c>
      <c r="Z4638" s="5">
        <v>0</v>
      </c>
      <c r="AA4638" s="5">
        <v>0</v>
      </c>
      <c r="AB4638" s="5">
        <v>0</v>
      </c>
      <c r="AC4638" s="5">
        <v>0</v>
      </c>
      <c r="AD4638" s="5">
        <v>4</v>
      </c>
      <c r="AE4638" s="5">
        <v>2</v>
      </c>
      <c r="AF4638" s="5">
        <v>0</v>
      </c>
      <c r="AG4638" s="6">
        <v>0</v>
      </c>
      <c r="AH4638" s="6">
        <v>50</v>
      </c>
      <c r="AI4638" s="3"/>
      <c r="AJ4638" s="3"/>
    </row>
    <row r="4639" spans="1:36" hidden="1" x14ac:dyDescent="0.2">
      <c r="A4639" s="1" t="str">
        <f t="shared" si="72"/>
        <v>Ribble ValleyBlack Other</v>
      </c>
      <c r="B4639" s="3" t="s">
        <v>357</v>
      </c>
      <c r="C4639" s="3" t="s">
        <v>358</v>
      </c>
      <c r="D4639" s="3" t="s">
        <v>717</v>
      </c>
      <c r="E4639" s="5">
        <v>15</v>
      </c>
      <c r="F4639" s="5">
        <v>0</v>
      </c>
      <c r="G4639" s="5">
        <v>0</v>
      </c>
      <c r="H4639" s="5">
        <v>0</v>
      </c>
      <c r="I4639" s="5">
        <v>0</v>
      </c>
      <c r="J4639" s="5">
        <v>0</v>
      </c>
      <c r="K4639" s="5">
        <v>11</v>
      </c>
      <c r="L4639" s="5">
        <v>0</v>
      </c>
      <c r="M4639" s="5">
        <v>0</v>
      </c>
      <c r="N4639" s="5">
        <v>0</v>
      </c>
      <c r="O4639" s="6">
        <v>0</v>
      </c>
      <c r="P4639" s="6">
        <v>0</v>
      </c>
      <c r="Q4639" s="6">
        <v>0</v>
      </c>
      <c r="R4639" s="6">
        <v>0</v>
      </c>
      <c r="S4639" s="6">
        <v>0</v>
      </c>
      <c r="T4639" s="6">
        <v>73.333333333333329</v>
      </c>
      <c r="U4639" s="6">
        <v>0</v>
      </c>
      <c r="V4639" s="6">
        <v>0</v>
      </c>
      <c r="W4639" s="6">
        <v>0</v>
      </c>
      <c r="X4639" s="5">
        <v>2</v>
      </c>
      <c r="Y4639" s="5">
        <v>1</v>
      </c>
      <c r="Z4639" s="5">
        <v>1</v>
      </c>
      <c r="AA4639" s="5">
        <v>0</v>
      </c>
      <c r="AB4639" s="5">
        <v>0</v>
      </c>
      <c r="AC4639" s="5">
        <v>0</v>
      </c>
      <c r="AD4639" s="5">
        <v>2</v>
      </c>
      <c r="AE4639" s="5">
        <v>1</v>
      </c>
      <c r="AF4639" s="5">
        <v>1</v>
      </c>
      <c r="AG4639" s="6">
        <v>100</v>
      </c>
      <c r="AH4639" s="6">
        <v>50</v>
      </c>
      <c r="AI4639" s="3"/>
      <c r="AJ4639" s="3"/>
    </row>
    <row r="4640" spans="1:36" hidden="1" x14ac:dyDescent="0.2">
      <c r="A4640" s="1" t="str">
        <f t="shared" si="72"/>
        <v>Ribble ValleyArab</v>
      </c>
      <c r="B4640" s="3" t="s">
        <v>357</v>
      </c>
      <c r="C4640" s="3" t="s">
        <v>358</v>
      </c>
      <c r="D4640" s="3" t="s">
        <v>699</v>
      </c>
      <c r="E4640" s="5">
        <v>9</v>
      </c>
      <c r="F4640" s="5">
        <v>0</v>
      </c>
      <c r="G4640" s="5">
        <v>0</v>
      </c>
      <c r="H4640" s="5">
        <v>0</v>
      </c>
      <c r="I4640" s="5">
        <v>0</v>
      </c>
      <c r="J4640" s="5">
        <v>0</v>
      </c>
      <c r="K4640" s="5">
        <v>2</v>
      </c>
      <c r="L4640" s="5">
        <v>0</v>
      </c>
      <c r="M4640" s="5">
        <v>0</v>
      </c>
      <c r="N4640" s="5">
        <v>0</v>
      </c>
      <c r="O4640" s="6">
        <v>0</v>
      </c>
      <c r="P4640" s="6">
        <v>0</v>
      </c>
      <c r="Q4640" s="6">
        <v>0</v>
      </c>
      <c r="R4640" s="6">
        <v>0</v>
      </c>
      <c r="S4640" s="6">
        <v>0</v>
      </c>
      <c r="T4640" s="6">
        <v>22.222222222222221</v>
      </c>
      <c r="U4640" s="6">
        <v>0</v>
      </c>
      <c r="V4640" s="6">
        <v>0</v>
      </c>
      <c r="W4640" s="6">
        <v>0</v>
      </c>
      <c r="X4640" s="5">
        <v>2</v>
      </c>
      <c r="Y4640" s="5">
        <v>1</v>
      </c>
      <c r="Z4640" s="5">
        <v>0</v>
      </c>
      <c r="AA4640" s="5">
        <v>0</v>
      </c>
      <c r="AB4640" s="5">
        <v>0</v>
      </c>
      <c r="AC4640" s="5">
        <v>0</v>
      </c>
      <c r="AD4640" s="5">
        <v>2</v>
      </c>
      <c r="AE4640" s="5">
        <v>1</v>
      </c>
      <c r="AF4640" s="5">
        <v>0</v>
      </c>
      <c r="AG4640" s="6">
        <v>0</v>
      </c>
      <c r="AH4640" s="6">
        <v>50</v>
      </c>
      <c r="AI4640" s="3"/>
      <c r="AJ4640" s="3"/>
    </row>
    <row r="4641" spans="1:36" hidden="1" x14ac:dyDescent="0.2">
      <c r="A4641" s="1" t="str">
        <f t="shared" si="72"/>
        <v>Ribble ValleyOther</v>
      </c>
      <c r="B4641" s="3" t="s">
        <v>357</v>
      </c>
      <c r="C4641" s="3" t="s">
        <v>358</v>
      </c>
      <c r="D4641" s="3" t="s">
        <v>718</v>
      </c>
      <c r="E4641" s="5">
        <v>38</v>
      </c>
      <c r="F4641" s="5">
        <v>0</v>
      </c>
      <c r="G4641" s="5">
        <v>0</v>
      </c>
      <c r="H4641" s="5">
        <v>0</v>
      </c>
      <c r="I4641" s="5">
        <v>0</v>
      </c>
      <c r="J4641" s="5">
        <v>0</v>
      </c>
      <c r="K4641" s="5">
        <v>6</v>
      </c>
      <c r="L4641" s="5">
        <v>0</v>
      </c>
      <c r="M4641" s="5">
        <v>0</v>
      </c>
      <c r="N4641" s="5">
        <v>0</v>
      </c>
      <c r="O4641" s="6">
        <v>0</v>
      </c>
      <c r="P4641" s="6">
        <v>0</v>
      </c>
      <c r="Q4641" s="6">
        <v>0</v>
      </c>
      <c r="R4641" s="6">
        <v>0</v>
      </c>
      <c r="S4641" s="6">
        <v>0</v>
      </c>
      <c r="T4641" s="6">
        <v>15.789473684210526</v>
      </c>
      <c r="U4641" s="6">
        <v>0</v>
      </c>
      <c r="V4641" s="6">
        <v>0</v>
      </c>
      <c r="W4641" s="6">
        <v>0</v>
      </c>
      <c r="X4641" s="5">
        <v>9</v>
      </c>
      <c r="Y4641" s="5">
        <v>5</v>
      </c>
      <c r="Z4641" s="5">
        <v>0</v>
      </c>
      <c r="AA4641" s="5">
        <v>0</v>
      </c>
      <c r="AB4641" s="5">
        <v>0</v>
      </c>
      <c r="AC4641" s="5">
        <v>0</v>
      </c>
      <c r="AD4641" s="5">
        <v>9</v>
      </c>
      <c r="AE4641" s="5">
        <v>5</v>
      </c>
      <c r="AF4641" s="5">
        <v>0</v>
      </c>
      <c r="AG4641" s="6">
        <v>0</v>
      </c>
      <c r="AH4641" s="6">
        <v>55.555555555555557</v>
      </c>
      <c r="AI4641" s="3"/>
      <c r="AJ4641" s="3"/>
    </row>
    <row r="4642" spans="1:36" x14ac:dyDescent="0.2">
      <c r="A4642" s="1" t="str">
        <f t="shared" si="72"/>
        <v>Richmond upon ThamesAll people</v>
      </c>
      <c r="B4642" s="3" t="s">
        <v>683</v>
      </c>
      <c r="C4642" s="3" t="s">
        <v>684</v>
      </c>
      <c r="D4642" s="3" t="s">
        <v>700</v>
      </c>
      <c r="E4642" s="5">
        <v>186990</v>
      </c>
      <c r="F4642" s="5">
        <v>0</v>
      </c>
      <c r="G4642" s="5">
        <v>0</v>
      </c>
      <c r="H4642" s="5">
        <v>0</v>
      </c>
      <c r="I4642" s="5">
        <v>0</v>
      </c>
      <c r="J4642" s="5">
        <v>0</v>
      </c>
      <c r="K4642" s="5">
        <v>0</v>
      </c>
      <c r="L4642" s="5">
        <v>0</v>
      </c>
      <c r="M4642" s="5">
        <v>2744</v>
      </c>
      <c r="N4642" s="5">
        <v>0</v>
      </c>
      <c r="O4642" s="6">
        <v>0</v>
      </c>
      <c r="P4642" s="6">
        <v>0</v>
      </c>
      <c r="Q4642" s="6">
        <v>0</v>
      </c>
      <c r="R4642" s="6">
        <v>0</v>
      </c>
      <c r="S4642" s="6">
        <v>0</v>
      </c>
      <c r="T4642" s="6">
        <v>0</v>
      </c>
      <c r="U4642" s="6">
        <v>0</v>
      </c>
      <c r="V4642" s="6">
        <v>1.467458152842398</v>
      </c>
      <c r="W4642" s="6">
        <v>0</v>
      </c>
      <c r="X4642" s="5">
        <v>74547</v>
      </c>
      <c r="Y4642" s="5">
        <v>66452</v>
      </c>
      <c r="Z4642" s="5">
        <v>2345</v>
      </c>
      <c r="AA4642" s="5">
        <v>0</v>
      </c>
      <c r="AB4642" s="5">
        <v>0</v>
      </c>
      <c r="AC4642" s="5">
        <v>0</v>
      </c>
      <c r="AD4642" s="5">
        <v>74547</v>
      </c>
      <c r="AE4642" s="5">
        <v>66452</v>
      </c>
      <c r="AF4642" s="5">
        <v>2345</v>
      </c>
      <c r="AG4642" s="6">
        <v>3.5288629386624932</v>
      </c>
      <c r="AH4642" s="6">
        <v>89.141078782513048</v>
      </c>
      <c r="AI4642" s="3"/>
      <c r="AJ4642" s="3"/>
    </row>
    <row r="4643" spans="1:36" hidden="1" x14ac:dyDescent="0.2">
      <c r="A4643" s="1" t="str">
        <f t="shared" si="72"/>
        <v>Richmond upon ThamesWhite British</v>
      </c>
      <c r="B4643" s="3" t="s">
        <v>683</v>
      </c>
      <c r="C4643" s="3" t="s">
        <v>684</v>
      </c>
      <c r="D4643" s="3" t="s">
        <v>701</v>
      </c>
      <c r="E4643" s="5">
        <v>133582</v>
      </c>
      <c r="F4643" s="5">
        <v>0</v>
      </c>
      <c r="G4643" s="5">
        <v>0</v>
      </c>
      <c r="H4643" s="5">
        <v>0</v>
      </c>
      <c r="I4643" s="5">
        <v>0</v>
      </c>
      <c r="J4643" s="5">
        <v>0</v>
      </c>
      <c r="K4643" s="5">
        <v>0</v>
      </c>
      <c r="L4643" s="5">
        <v>0</v>
      </c>
      <c r="M4643" s="5">
        <v>1828</v>
      </c>
      <c r="N4643" s="5">
        <v>0</v>
      </c>
      <c r="O4643" s="6">
        <v>0</v>
      </c>
      <c r="P4643" s="6">
        <v>0</v>
      </c>
      <c r="Q4643" s="6">
        <v>0</v>
      </c>
      <c r="R4643" s="6">
        <v>0</v>
      </c>
      <c r="S4643" s="6">
        <v>0</v>
      </c>
      <c r="T4643" s="6">
        <v>0</v>
      </c>
      <c r="U4643" s="6">
        <v>0</v>
      </c>
      <c r="V4643" s="6">
        <v>1.368447844769505</v>
      </c>
      <c r="W4643" s="6">
        <v>0</v>
      </c>
      <c r="X4643" s="5">
        <v>48966</v>
      </c>
      <c r="Y4643" s="5">
        <v>44282</v>
      </c>
      <c r="Z4643" s="5">
        <v>1320</v>
      </c>
      <c r="AA4643" s="5">
        <v>0</v>
      </c>
      <c r="AB4643" s="5">
        <v>0</v>
      </c>
      <c r="AC4643" s="5">
        <v>0</v>
      </c>
      <c r="AD4643" s="5">
        <v>48966</v>
      </c>
      <c r="AE4643" s="5">
        <v>44282</v>
      </c>
      <c r="AF4643" s="5">
        <v>1320</v>
      </c>
      <c r="AG4643" s="6">
        <v>2.9808951718531231</v>
      </c>
      <c r="AH4643" s="6">
        <v>90.434178817955313</v>
      </c>
      <c r="AI4643" s="3"/>
      <c r="AJ4643" s="3"/>
    </row>
    <row r="4644" spans="1:36" hidden="1" x14ac:dyDescent="0.2">
      <c r="A4644" s="1" t="str">
        <f t="shared" si="72"/>
        <v>Richmond upon ThamesMinorities - all other than White British</v>
      </c>
      <c r="B4644" s="3" t="s">
        <v>683</v>
      </c>
      <c r="C4644" s="3" t="s">
        <v>684</v>
      </c>
      <c r="D4644" s="3" t="s">
        <v>702</v>
      </c>
      <c r="E4644" s="5">
        <v>53408</v>
      </c>
      <c r="F4644" s="5">
        <v>0</v>
      </c>
      <c r="G4644" s="5">
        <v>0</v>
      </c>
      <c r="H4644" s="5">
        <v>0</v>
      </c>
      <c r="I4644" s="5">
        <v>0</v>
      </c>
      <c r="J4644" s="5">
        <v>0</v>
      </c>
      <c r="K4644" s="5">
        <v>0</v>
      </c>
      <c r="L4644" s="5">
        <v>0</v>
      </c>
      <c r="M4644" s="5">
        <v>916</v>
      </c>
      <c r="N4644" s="5">
        <v>0</v>
      </c>
      <c r="O4644" s="6">
        <v>0</v>
      </c>
      <c r="P4644" s="6">
        <v>0</v>
      </c>
      <c r="Q4644" s="6">
        <v>0</v>
      </c>
      <c r="R4644" s="6">
        <v>0</v>
      </c>
      <c r="S4644" s="6">
        <v>0</v>
      </c>
      <c r="T4644" s="6">
        <v>0</v>
      </c>
      <c r="U4644" s="6">
        <v>0</v>
      </c>
      <c r="V4644" s="6">
        <v>1.7150988615937688</v>
      </c>
      <c r="W4644" s="6">
        <v>0</v>
      </c>
      <c r="X4644" s="5">
        <v>25581</v>
      </c>
      <c r="Y4644" s="5">
        <v>22170</v>
      </c>
      <c r="Z4644" s="5">
        <v>1025</v>
      </c>
      <c r="AA4644" s="5">
        <v>0</v>
      </c>
      <c r="AB4644" s="5">
        <v>0</v>
      </c>
      <c r="AC4644" s="5">
        <v>0</v>
      </c>
      <c r="AD4644" s="5">
        <v>25581</v>
      </c>
      <c r="AE4644" s="5">
        <v>22170</v>
      </c>
      <c r="AF4644" s="5">
        <v>1025</v>
      </c>
      <c r="AG4644" s="6">
        <v>4.6233649075327019</v>
      </c>
      <c r="AH4644" s="6">
        <v>86.665884836402014</v>
      </c>
      <c r="AI4644" s="3"/>
      <c r="AJ4644" s="3"/>
    </row>
    <row r="4645" spans="1:36" hidden="1" x14ac:dyDescent="0.2">
      <c r="A4645" s="1" t="str">
        <f t="shared" si="72"/>
        <v>Richmond upon ThamesWhite Irish</v>
      </c>
      <c r="B4645" s="3" t="s">
        <v>683</v>
      </c>
      <c r="C4645" s="3" t="s">
        <v>684</v>
      </c>
      <c r="D4645" s="3" t="s">
        <v>703</v>
      </c>
      <c r="E4645" s="5">
        <v>4766</v>
      </c>
      <c r="F4645" s="5">
        <v>0</v>
      </c>
      <c r="G4645" s="5">
        <v>0</v>
      </c>
      <c r="H4645" s="5">
        <v>0</v>
      </c>
      <c r="I4645" s="5">
        <v>0</v>
      </c>
      <c r="J4645" s="5">
        <v>0</v>
      </c>
      <c r="K4645" s="5">
        <v>0</v>
      </c>
      <c r="L4645" s="5">
        <v>0</v>
      </c>
      <c r="M4645" s="5">
        <v>59</v>
      </c>
      <c r="N4645" s="5">
        <v>0</v>
      </c>
      <c r="O4645" s="6">
        <v>0</v>
      </c>
      <c r="P4645" s="6">
        <v>0</v>
      </c>
      <c r="Q4645" s="6">
        <v>0</v>
      </c>
      <c r="R4645" s="6">
        <v>0</v>
      </c>
      <c r="S4645" s="6">
        <v>0</v>
      </c>
      <c r="T4645" s="6">
        <v>0</v>
      </c>
      <c r="U4645" s="6">
        <v>0</v>
      </c>
      <c r="V4645" s="6">
        <v>1.2379353755770037</v>
      </c>
      <c r="W4645" s="6">
        <v>0</v>
      </c>
      <c r="X4645" s="5">
        <v>2056</v>
      </c>
      <c r="Y4645" s="5">
        <v>1848</v>
      </c>
      <c r="Z4645" s="5">
        <v>42</v>
      </c>
      <c r="AA4645" s="5">
        <v>0</v>
      </c>
      <c r="AB4645" s="5">
        <v>0</v>
      </c>
      <c r="AC4645" s="5">
        <v>0</v>
      </c>
      <c r="AD4645" s="5">
        <v>2056</v>
      </c>
      <c r="AE4645" s="5">
        <v>1848</v>
      </c>
      <c r="AF4645" s="5">
        <v>42</v>
      </c>
      <c r="AG4645" s="6">
        <v>2.2727272727272729</v>
      </c>
      <c r="AH4645" s="6">
        <v>89.883268482490266</v>
      </c>
      <c r="AI4645" s="3"/>
      <c r="AJ4645" s="3"/>
    </row>
    <row r="4646" spans="1:36" hidden="1" x14ac:dyDescent="0.2">
      <c r="A4646" s="1" t="str">
        <f t="shared" si="72"/>
        <v>Richmond upon ThamesWhite Gyspy or Irish Traveller</v>
      </c>
      <c r="B4646" s="3" t="s">
        <v>683</v>
      </c>
      <c r="C4646" s="3" t="s">
        <v>684</v>
      </c>
      <c r="D4646" s="3" t="s">
        <v>704</v>
      </c>
      <c r="E4646" s="5">
        <v>95</v>
      </c>
      <c r="F4646" s="5">
        <v>0</v>
      </c>
      <c r="G4646" s="5">
        <v>0</v>
      </c>
      <c r="H4646" s="5">
        <v>0</v>
      </c>
      <c r="I4646" s="5">
        <v>0</v>
      </c>
      <c r="J4646" s="5">
        <v>0</v>
      </c>
      <c r="K4646" s="5">
        <v>0</v>
      </c>
      <c r="L4646" s="5">
        <v>0</v>
      </c>
      <c r="M4646" s="5">
        <v>0</v>
      </c>
      <c r="N4646" s="5">
        <v>0</v>
      </c>
      <c r="O4646" s="6">
        <v>0</v>
      </c>
      <c r="P4646" s="6">
        <v>0</v>
      </c>
      <c r="Q4646" s="6">
        <v>0</v>
      </c>
      <c r="R4646" s="6">
        <v>0</v>
      </c>
      <c r="S4646" s="6">
        <v>0</v>
      </c>
      <c r="T4646" s="6">
        <v>0</v>
      </c>
      <c r="U4646" s="6">
        <v>0</v>
      </c>
      <c r="V4646" s="6">
        <v>0</v>
      </c>
      <c r="W4646" s="6">
        <v>0</v>
      </c>
      <c r="X4646" s="5">
        <v>31</v>
      </c>
      <c r="Y4646" s="5">
        <v>16</v>
      </c>
      <c r="Z4646" s="5">
        <v>0</v>
      </c>
      <c r="AA4646" s="5">
        <v>0</v>
      </c>
      <c r="AB4646" s="5">
        <v>0</v>
      </c>
      <c r="AC4646" s="5">
        <v>0</v>
      </c>
      <c r="AD4646" s="5">
        <v>31</v>
      </c>
      <c r="AE4646" s="5">
        <v>16</v>
      </c>
      <c r="AF4646" s="5">
        <v>0</v>
      </c>
      <c r="AG4646" s="3">
        <v>0</v>
      </c>
      <c r="AH4646" s="6">
        <v>51.612903225806448</v>
      </c>
      <c r="AI4646" s="3"/>
      <c r="AJ4646" s="3"/>
    </row>
    <row r="4647" spans="1:36" hidden="1" x14ac:dyDescent="0.2">
      <c r="A4647" s="1" t="str">
        <f t="shared" si="72"/>
        <v>Richmond upon ThamesWhite Other</v>
      </c>
      <c r="B4647" s="3" t="s">
        <v>683</v>
      </c>
      <c r="C4647" s="3" t="s">
        <v>684</v>
      </c>
      <c r="D4647" s="3" t="s">
        <v>705</v>
      </c>
      <c r="E4647" s="5">
        <v>22282</v>
      </c>
      <c r="F4647" s="5">
        <v>0</v>
      </c>
      <c r="G4647" s="5">
        <v>0</v>
      </c>
      <c r="H4647" s="5">
        <v>0</v>
      </c>
      <c r="I4647" s="5">
        <v>0</v>
      </c>
      <c r="J4647" s="5">
        <v>0</v>
      </c>
      <c r="K4647" s="5">
        <v>0</v>
      </c>
      <c r="L4647" s="5">
        <v>0</v>
      </c>
      <c r="M4647" s="5">
        <v>466</v>
      </c>
      <c r="N4647" s="5">
        <v>0</v>
      </c>
      <c r="O4647" s="6">
        <v>0</v>
      </c>
      <c r="P4647" s="6">
        <v>0</v>
      </c>
      <c r="Q4647" s="6">
        <v>0</v>
      </c>
      <c r="R4647" s="6">
        <v>0</v>
      </c>
      <c r="S4647" s="6">
        <v>0</v>
      </c>
      <c r="T4647" s="6">
        <v>0</v>
      </c>
      <c r="U4647" s="6">
        <v>0</v>
      </c>
      <c r="V4647" s="6">
        <v>2.0913742033928733</v>
      </c>
      <c r="W4647" s="6">
        <v>0</v>
      </c>
      <c r="X4647" s="5">
        <v>12563</v>
      </c>
      <c r="Y4647" s="5">
        <v>11139</v>
      </c>
      <c r="Z4647" s="5">
        <v>413</v>
      </c>
      <c r="AA4647" s="5">
        <v>0</v>
      </c>
      <c r="AB4647" s="5">
        <v>0</v>
      </c>
      <c r="AC4647" s="5">
        <v>0</v>
      </c>
      <c r="AD4647" s="5">
        <v>12563</v>
      </c>
      <c r="AE4647" s="5">
        <v>11139</v>
      </c>
      <c r="AF4647" s="5">
        <v>413</v>
      </c>
      <c r="AG4647" s="6">
        <v>3.707693688841009</v>
      </c>
      <c r="AH4647" s="6">
        <v>88.665127756109214</v>
      </c>
      <c r="AI4647" s="3"/>
      <c r="AJ4647" s="3"/>
    </row>
    <row r="4648" spans="1:36" hidden="1" x14ac:dyDescent="0.2">
      <c r="A4648" s="1" t="str">
        <f t="shared" si="72"/>
        <v>Richmond upon ThamesMixed White and Black Caribbean</v>
      </c>
      <c r="B4648" s="3" t="s">
        <v>683</v>
      </c>
      <c r="C4648" s="3" t="s">
        <v>684</v>
      </c>
      <c r="D4648" s="3" t="s">
        <v>706</v>
      </c>
      <c r="E4648" s="5">
        <v>1250</v>
      </c>
      <c r="F4648" s="5">
        <v>0</v>
      </c>
      <c r="G4648" s="5">
        <v>0</v>
      </c>
      <c r="H4648" s="5">
        <v>0</v>
      </c>
      <c r="I4648" s="5">
        <v>0</v>
      </c>
      <c r="J4648" s="5">
        <v>0</v>
      </c>
      <c r="K4648" s="5">
        <v>0</v>
      </c>
      <c r="L4648" s="5">
        <v>0</v>
      </c>
      <c r="M4648" s="5">
        <v>29</v>
      </c>
      <c r="N4648" s="5">
        <v>0</v>
      </c>
      <c r="O4648" s="6">
        <v>0</v>
      </c>
      <c r="P4648" s="6">
        <v>0</v>
      </c>
      <c r="Q4648" s="6">
        <v>0</v>
      </c>
      <c r="R4648" s="6">
        <v>0</v>
      </c>
      <c r="S4648" s="6">
        <v>0</v>
      </c>
      <c r="T4648" s="6">
        <v>0</v>
      </c>
      <c r="U4648" s="6">
        <v>0</v>
      </c>
      <c r="V4648" s="6">
        <v>2.3199999999999998</v>
      </c>
      <c r="W4648" s="6">
        <v>0</v>
      </c>
      <c r="X4648" s="5">
        <v>330</v>
      </c>
      <c r="Y4648" s="5">
        <v>267</v>
      </c>
      <c r="Z4648" s="5">
        <v>23</v>
      </c>
      <c r="AA4648" s="5">
        <v>0</v>
      </c>
      <c r="AB4648" s="5">
        <v>0</v>
      </c>
      <c r="AC4648" s="5">
        <v>0</v>
      </c>
      <c r="AD4648" s="5">
        <v>330</v>
      </c>
      <c r="AE4648" s="5">
        <v>267</v>
      </c>
      <c r="AF4648" s="5">
        <v>23</v>
      </c>
      <c r="AG4648" s="6">
        <v>8.6142322097378283</v>
      </c>
      <c r="AH4648" s="6">
        <v>80.909090909090907</v>
      </c>
      <c r="AI4648" s="3"/>
      <c r="AJ4648" s="3"/>
    </row>
    <row r="4649" spans="1:36" hidden="1" x14ac:dyDescent="0.2">
      <c r="A4649" s="1" t="str">
        <f t="shared" si="72"/>
        <v>Richmond upon ThamesMixed White and Black African</v>
      </c>
      <c r="B4649" s="3" t="s">
        <v>683</v>
      </c>
      <c r="C4649" s="3" t="s">
        <v>684</v>
      </c>
      <c r="D4649" s="3" t="s">
        <v>707</v>
      </c>
      <c r="E4649" s="5">
        <v>731</v>
      </c>
      <c r="F4649" s="5">
        <v>0</v>
      </c>
      <c r="G4649" s="5">
        <v>0</v>
      </c>
      <c r="H4649" s="5">
        <v>0</v>
      </c>
      <c r="I4649" s="5">
        <v>0</v>
      </c>
      <c r="J4649" s="5">
        <v>0</v>
      </c>
      <c r="K4649" s="5">
        <v>0</v>
      </c>
      <c r="L4649" s="5">
        <v>0</v>
      </c>
      <c r="M4649" s="5">
        <v>16</v>
      </c>
      <c r="N4649" s="5">
        <v>0</v>
      </c>
      <c r="O4649" s="6">
        <v>0</v>
      </c>
      <c r="P4649" s="6">
        <v>0</v>
      </c>
      <c r="Q4649" s="6">
        <v>0</v>
      </c>
      <c r="R4649" s="6">
        <v>0</v>
      </c>
      <c r="S4649" s="6">
        <v>0</v>
      </c>
      <c r="T4649" s="6">
        <v>0</v>
      </c>
      <c r="U4649" s="6">
        <v>0</v>
      </c>
      <c r="V4649" s="6">
        <v>2.188782489740082</v>
      </c>
      <c r="W4649" s="6">
        <v>0</v>
      </c>
      <c r="X4649" s="5">
        <v>210</v>
      </c>
      <c r="Y4649" s="5">
        <v>182</v>
      </c>
      <c r="Z4649" s="5">
        <v>11</v>
      </c>
      <c r="AA4649" s="5">
        <v>0</v>
      </c>
      <c r="AB4649" s="5">
        <v>0</v>
      </c>
      <c r="AC4649" s="5">
        <v>0</v>
      </c>
      <c r="AD4649" s="5">
        <v>210</v>
      </c>
      <c r="AE4649" s="5">
        <v>182</v>
      </c>
      <c r="AF4649" s="5">
        <v>11</v>
      </c>
      <c r="AG4649" s="6">
        <v>6.0439560439560438</v>
      </c>
      <c r="AH4649" s="6">
        <v>86.666666666666671</v>
      </c>
      <c r="AI4649" s="3"/>
      <c r="AJ4649" s="3"/>
    </row>
    <row r="4650" spans="1:36" hidden="1" x14ac:dyDescent="0.2">
      <c r="A4650" s="1" t="str">
        <f t="shared" si="72"/>
        <v>Richmond upon ThamesMixed White and Asian</v>
      </c>
      <c r="B4650" s="3" t="s">
        <v>683</v>
      </c>
      <c r="C4650" s="3" t="s">
        <v>684</v>
      </c>
      <c r="D4650" s="3" t="s">
        <v>708</v>
      </c>
      <c r="E4650" s="5">
        <v>2857</v>
      </c>
      <c r="F4650" s="5">
        <v>0</v>
      </c>
      <c r="G4650" s="5">
        <v>0</v>
      </c>
      <c r="H4650" s="5">
        <v>0</v>
      </c>
      <c r="I4650" s="5">
        <v>0</v>
      </c>
      <c r="J4650" s="5">
        <v>0</v>
      </c>
      <c r="K4650" s="5">
        <v>0</v>
      </c>
      <c r="L4650" s="5">
        <v>0</v>
      </c>
      <c r="M4650" s="5">
        <v>31</v>
      </c>
      <c r="N4650" s="5">
        <v>0</v>
      </c>
      <c r="O4650" s="6">
        <v>0</v>
      </c>
      <c r="P4650" s="6">
        <v>0</v>
      </c>
      <c r="Q4650" s="6">
        <v>0</v>
      </c>
      <c r="R4650" s="6">
        <v>0</v>
      </c>
      <c r="S4650" s="6">
        <v>0</v>
      </c>
      <c r="T4650" s="6">
        <v>0</v>
      </c>
      <c r="U4650" s="6">
        <v>0</v>
      </c>
      <c r="V4650" s="6">
        <v>1.0850542527126357</v>
      </c>
      <c r="W4650" s="6">
        <v>0</v>
      </c>
      <c r="X4650" s="5">
        <v>731</v>
      </c>
      <c r="Y4650" s="5">
        <v>643</v>
      </c>
      <c r="Z4650" s="5">
        <v>25</v>
      </c>
      <c r="AA4650" s="5">
        <v>0</v>
      </c>
      <c r="AB4650" s="5">
        <v>0</v>
      </c>
      <c r="AC4650" s="5">
        <v>0</v>
      </c>
      <c r="AD4650" s="5">
        <v>731</v>
      </c>
      <c r="AE4650" s="5">
        <v>643</v>
      </c>
      <c r="AF4650" s="5">
        <v>25</v>
      </c>
      <c r="AG4650" s="6">
        <v>3.8880248833592534</v>
      </c>
      <c r="AH4650" s="6">
        <v>87.961696306429545</v>
      </c>
      <c r="AI4650" s="3"/>
      <c r="AJ4650" s="3"/>
    </row>
    <row r="4651" spans="1:36" hidden="1" x14ac:dyDescent="0.2">
      <c r="A4651" s="1" t="str">
        <f t="shared" si="72"/>
        <v>Richmond upon ThamesMixed Other</v>
      </c>
      <c r="B4651" s="3" t="s">
        <v>683</v>
      </c>
      <c r="C4651" s="3" t="s">
        <v>684</v>
      </c>
      <c r="D4651" s="3" t="s">
        <v>709</v>
      </c>
      <c r="E4651" s="5">
        <v>1942</v>
      </c>
      <c r="F4651" s="5">
        <v>0</v>
      </c>
      <c r="G4651" s="5">
        <v>0</v>
      </c>
      <c r="H4651" s="5">
        <v>0</v>
      </c>
      <c r="I4651" s="5">
        <v>0</v>
      </c>
      <c r="J4651" s="5">
        <v>0</v>
      </c>
      <c r="K4651" s="5">
        <v>0</v>
      </c>
      <c r="L4651" s="5">
        <v>0</v>
      </c>
      <c r="M4651" s="5">
        <v>29</v>
      </c>
      <c r="N4651" s="5">
        <v>0</v>
      </c>
      <c r="O4651" s="6">
        <v>0</v>
      </c>
      <c r="P4651" s="6">
        <v>0</v>
      </c>
      <c r="Q4651" s="6">
        <v>0</v>
      </c>
      <c r="R4651" s="6">
        <v>0</v>
      </c>
      <c r="S4651" s="6">
        <v>0</v>
      </c>
      <c r="T4651" s="6">
        <v>0</v>
      </c>
      <c r="U4651" s="6">
        <v>0</v>
      </c>
      <c r="V4651" s="6">
        <v>1.4933058702368691</v>
      </c>
      <c r="W4651" s="6">
        <v>0</v>
      </c>
      <c r="X4651" s="5">
        <v>679</v>
      </c>
      <c r="Y4651" s="5">
        <v>592</v>
      </c>
      <c r="Z4651" s="5">
        <v>41</v>
      </c>
      <c r="AA4651" s="5">
        <v>0</v>
      </c>
      <c r="AB4651" s="5">
        <v>0</v>
      </c>
      <c r="AC4651" s="5">
        <v>0</v>
      </c>
      <c r="AD4651" s="5">
        <v>679</v>
      </c>
      <c r="AE4651" s="5">
        <v>592</v>
      </c>
      <c r="AF4651" s="5">
        <v>41</v>
      </c>
      <c r="AG4651" s="6">
        <v>6.9256756756756754</v>
      </c>
      <c r="AH4651" s="6">
        <v>87.187039764359355</v>
      </c>
      <c r="AI4651" s="3"/>
      <c r="AJ4651" s="3"/>
    </row>
    <row r="4652" spans="1:36" hidden="1" x14ac:dyDescent="0.2">
      <c r="A4652" s="1" t="str">
        <f t="shared" si="72"/>
        <v>Richmond upon ThamesIndian</v>
      </c>
      <c r="B4652" s="3" t="s">
        <v>683</v>
      </c>
      <c r="C4652" s="3" t="s">
        <v>684</v>
      </c>
      <c r="D4652" s="3" t="s">
        <v>710</v>
      </c>
      <c r="E4652" s="5">
        <v>5202</v>
      </c>
      <c r="F4652" s="5">
        <v>0</v>
      </c>
      <c r="G4652" s="5">
        <v>0</v>
      </c>
      <c r="H4652" s="5">
        <v>0</v>
      </c>
      <c r="I4652" s="5">
        <v>0</v>
      </c>
      <c r="J4652" s="5">
        <v>0</v>
      </c>
      <c r="K4652" s="5">
        <v>0</v>
      </c>
      <c r="L4652" s="5">
        <v>0</v>
      </c>
      <c r="M4652" s="5">
        <v>40</v>
      </c>
      <c r="N4652" s="5">
        <v>0</v>
      </c>
      <c r="O4652" s="6">
        <v>0</v>
      </c>
      <c r="P4652" s="6">
        <v>0</v>
      </c>
      <c r="Q4652" s="6">
        <v>0</v>
      </c>
      <c r="R4652" s="6">
        <v>0</v>
      </c>
      <c r="S4652" s="6">
        <v>0</v>
      </c>
      <c r="T4652" s="6">
        <v>0</v>
      </c>
      <c r="U4652" s="6">
        <v>0</v>
      </c>
      <c r="V4652" s="6">
        <v>0.76893502499038835</v>
      </c>
      <c r="W4652" s="6">
        <v>0</v>
      </c>
      <c r="X4652" s="5">
        <v>2540</v>
      </c>
      <c r="Y4652" s="5">
        <v>2285</v>
      </c>
      <c r="Z4652" s="5">
        <v>84</v>
      </c>
      <c r="AA4652" s="5">
        <v>0</v>
      </c>
      <c r="AB4652" s="5">
        <v>0</v>
      </c>
      <c r="AC4652" s="5">
        <v>0</v>
      </c>
      <c r="AD4652" s="5">
        <v>2540</v>
      </c>
      <c r="AE4652" s="5">
        <v>2285</v>
      </c>
      <c r="AF4652" s="5">
        <v>84</v>
      </c>
      <c r="AG4652" s="6">
        <v>3.6761487964989059</v>
      </c>
      <c r="AH4652" s="6">
        <v>89.960629921259837</v>
      </c>
      <c r="AI4652" s="3"/>
      <c r="AJ4652" s="3"/>
    </row>
    <row r="4653" spans="1:36" hidden="1" x14ac:dyDescent="0.2">
      <c r="A4653" s="1" t="str">
        <f t="shared" si="72"/>
        <v>Richmond upon ThamesPakistani</v>
      </c>
      <c r="B4653" s="3" t="s">
        <v>683</v>
      </c>
      <c r="C4653" s="3" t="s">
        <v>684</v>
      </c>
      <c r="D4653" s="3" t="s">
        <v>711</v>
      </c>
      <c r="E4653" s="5">
        <v>1163</v>
      </c>
      <c r="F4653" s="5">
        <v>0</v>
      </c>
      <c r="G4653" s="5">
        <v>0</v>
      </c>
      <c r="H4653" s="5">
        <v>0</v>
      </c>
      <c r="I4653" s="5">
        <v>0</v>
      </c>
      <c r="J4653" s="5">
        <v>0</v>
      </c>
      <c r="K4653" s="5">
        <v>0</v>
      </c>
      <c r="L4653" s="5">
        <v>0</v>
      </c>
      <c r="M4653" s="5">
        <v>13</v>
      </c>
      <c r="N4653" s="5">
        <v>0</v>
      </c>
      <c r="O4653" s="6">
        <v>0</v>
      </c>
      <c r="P4653" s="6">
        <v>0</v>
      </c>
      <c r="Q4653" s="6">
        <v>0</v>
      </c>
      <c r="R4653" s="6">
        <v>0</v>
      </c>
      <c r="S4653" s="6">
        <v>0</v>
      </c>
      <c r="T4653" s="6">
        <v>0</v>
      </c>
      <c r="U4653" s="6">
        <v>0</v>
      </c>
      <c r="V4653" s="6">
        <v>1.1177987962166811</v>
      </c>
      <c r="W4653" s="6">
        <v>0</v>
      </c>
      <c r="X4653" s="5">
        <v>505</v>
      </c>
      <c r="Y4653" s="5">
        <v>401</v>
      </c>
      <c r="Z4653" s="5">
        <v>30</v>
      </c>
      <c r="AA4653" s="5">
        <v>0</v>
      </c>
      <c r="AB4653" s="5">
        <v>0</v>
      </c>
      <c r="AC4653" s="5">
        <v>0</v>
      </c>
      <c r="AD4653" s="5">
        <v>505</v>
      </c>
      <c r="AE4653" s="5">
        <v>401</v>
      </c>
      <c r="AF4653" s="5">
        <v>30</v>
      </c>
      <c r="AG4653" s="6">
        <v>7.4812967581047385</v>
      </c>
      <c r="AH4653" s="6">
        <v>79.405940594059402</v>
      </c>
      <c r="AI4653" s="3"/>
      <c r="AJ4653" s="3"/>
    </row>
    <row r="4654" spans="1:36" hidden="1" x14ac:dyDescent="0.2">
      <c r="A4654" s="1" t="str">
        <f t="shared" si="72"/>
        <v>Richmond upon ThamesBangladeshi</v>
      </c>
      <c r="B4654" s="3" t="s">
        <v>683</v>
      </c>
      <c r="C4654" s="3" t="s">
        <v>684</v>
      </c>
      <c r="D4654" s="3" t="s">
        <v>712</v>
      </c>
      <c r="E4654" s="5">
        <v>867</v>
      </c>
      <c r="F4654" s="5">
        <v>0</v>
      </c>
      <c r="G4654" s="5">
        <v>0</v>
      </c>
      <c r="H4654" s="5">
        <v>0</v>
      </c>
      <c r="I4654" s="5">
        <v>0</v>
      </c>
      <c r="J4654" s="5">
        <v>0</v>
      </c>
      <c r="K4654" s="5">
        <v>0</v>
      </c>
      <c r="L4654" s="5">
        <v>0</v>
      </c>
      <c r="M4654" s="5">
        <v>25</v>
      </c>
      <c r="N4654" s="5">
        <v>0</v>
      </c>
      <c r="O4654" s="6">
        <v>0</v>
      </c>
      <c r="P4654" s="6">
        <v>0</v>
      </c>
      <c r="Q4654" s="6">
        <v>0</v>
      </c>
      <c r="R4654" s="6">
        <v>0</v>
      </c>
      <c r="S4654" s="6">
        <v>0</v>
      </c>
      <c r="T4654" s="6">
        <v>0</v>
      </c>
      <c r="U4654" s="6">
        <v>0</v>
      </c>
      <c r="V4654" s="6">
        <v>2.8835063437139561</v>
      </c>
      <c r="W4654" s="6">
        <v>0</v>
      </c>
      <c r="X4654" s="5">
        <v>382</v>
      </c>
      <c r="Y4654" s="5">
        <v>280</v>
      </c>
      <c r="Z4654" s="5">
        <v>16</v>
      </c>
      <c r="AA4654" s="5">
        <v>0</v>
      </c>
      <c r="AB4654" s="5">
        <v>0</v>
      </c>
      <c r="AC4654" s="5">
        <v>0</v>
      </c>
      <c r="AD4654" s="5">
        <v>382</v>
      </c>
      <c r="AE4654" s="5">
        <v>280</v>
      </c>
      <c r="AF4654" s="5">
        <v>16</v>
      </c>
      <c r="AG4654" s="6">
        <v>5.7142857142857144</v>
      </c>
      <c r="AH4654" s="6">
        <v>73.298429319371721</v>
      </c>
      <c r="AI4654" s="3"/>
      <c r="AJ4654" s="3"/>
    </row>
    <row r="4655" spans="1:36" hidden="1" x14ac:dyDescent="0.2">
      <c r="A4655" s="1" t="str">
        <f t="shared" si="72"/>
        <v>Richmond upon ThamesChinese</v>
      </c>
      <c r="B4655" s="3" t="s">
        <v>683</v>
      </c>
      <c r="C4655" s="3" t="s">
        <v>684</v>
      </c>
      <c r="D4655" s="3" t="s">
        <v>713</v>
      </c>
      <c r="E4655" s="5">
        <v>1753</v>
      </c>
      <c r="F4655" s="5">
        <v>0</v>
      </c>
      <c r="G4655" s="5">
        <v>0</v>
      </c>
      <c r="H4655" s="5">
        <v>0</v>
      </c>
      <c r="I4655" s="5">
        <v>0</v>
      </c>
      <c r="J4655" s="5">
        <v>0</v>
      </c>
      <c r="K4655" s="5">
        <v>0</v>
      </c>
      <c r="L4655" s="5">
        <v>0</v>
      </c>
      <c r="M4655" s="5">
        <v>30</v>
      </c>
      <c r="N4655" s="5">
        <v>0</v>
      </c>
      <c r="O4655" s="6">
        <v>0</v>
      </c>
      <c r="P4655" s="6">
        <v>0</v>
      </c>
      <c r="Q4655" s="6">
        <v>0</v>
      </c>
      <c r="R4655" s="6">
        <v>0</v>
      </c>
      <c r="S4655" s="6">
        <v>0</v>
      </c>
      <c r="T4655" s="6">
        <v>0</v>
      </c>
      <c r="U4655" s="6">
        <v>0</v>
      </c>
      <c r="V4655" s="6">
        <v>1.7113519680547633</v>
      </c>
      <c r="W4655" s="6">
        <v>0</v>
      </c>
      <c r="X4655" s="5">
        <v>902</v>
      </c>
      <c r="Y4655" s="5">
        <v>773</v>
      </c>
      <c r="Z4655" s="5">
        <v>45</v>
      </c>
      <c r="AA4655" s="5">
        <v>0</v>
      </c>
      <c r="AB4655" s="5">
        <v>0</v>
      </c>
      <c r="AC4655" s="5">
        <v>0</v>
      </c>
      <c r="AD4655" s="5">
        <v>902</v>
      </c>
      <c r="AE4655" s="5">
        <v>773</v>
      </c>
      <c r="AF4655" s="5">
        <v>45</v>
      </c>
      <c r="AG4655" s="6">
        <v>5.8214747736093146</v>
      </c>
      <c r="AH4655" s="6">
        <v>85.698447893569849</v>
      </c>
      <c r="AI4655" s="3"/>
      <c r="AJ4655" s="3"/>
    </row>
    <row r="4656" spans="1:36" hidden="1" x14ac:dyDescent="0.2">
      <c r="A4656" s="1" t="str">
        <f t="shared" si="72"/>
        <v>Richmond upon ThamesAsian Other</v>
      </c>
      <c r="B4656" s="3" t="s">
        <v>683</v>
      </c>
      <c r="C4656" s="3" t="s">
        <v>684</v>
      </c>
      <c r="D4656" s="3" t="s">
        <v>714</v>
      </c>
      <c r="E4656" s="5">
        <v>4622</v>
      </c>
      <c r="F4656" s="5">
        <v>0</v>
      </c>
      <c r="G4656" s="5">
        <v>0</v>
      </c>
      <c r="H4656" s="5">
        <v>0</v>
      </c>
      <c r="I4656" s="5">
        <v>0</v>
      </c>
      <c r="J4656" s="5">
        <v>0</v>
      </c>
      <c r="K4656" s="5">
        <v>0</v>
      </c>
      <c r="L4656" s="5">
        <v>0</v>
      </c>
      <c r="M4656" s="5">
        <v>68</v>
      </c>
      <c r="N4656" s="5">
        <v>0</v>
      </c>
      <c r="O4656" s="6">
        <v>0</v>
      </c>
      <c r="P4656" s="6">
        <v>0</v>
      </c>
      <c r="Q4656" s="6">
        <v>0</v>
      </c>
      <c r="R4656" s="6">
        <v>0</v>
      </c>
      <c r="S4656" s="6">
        <v>0</v>
      </c>
      <c r="T4656" s="6">
        <v>0</v>
      </c>
      <c r="U4656" s="6">
        <v>0</v>
      </c>
      <c r="V4656" s="6">
        <v>1.4712245781047166</v>
      </c>
      <c r="W4656" s="6">
        <v>0</v>
      </c>
      <c r="X4656" s="5">
        <v>2064</v>
      </c>
      <c r="Y4656" s="5">
        <v>1604</v>
      </c>
      <c r="Z4656" s="5">
        <v>96</v>
      </c>
      <c r="AA4656" s="5">
        <v>0</v>
      </c>
      <c r="AB4656" s="5">
        <v>0</v>
      </c>
      <c r="AC4656" s="5">
        <v>0</v>
      </c>
      <c r="AD4656" s="5">
        <v>2064</v>
      </c>
      <c r="AE4656" s="5">
        <v>1604</v>
      </c>
      <c r="AF4656" s="5">
        <v>96</v>
      </c>
      <c r="AG4656" s="6">
        <v>5.9850374064837908</v>
      </c>
      <c r="AH4656" s="6">
        <v>77.713178294573638</v>
      </c>
      <c r="AI4656" s="3"/>
      <c r="AJ4656" s="3"/>
    </row>
    <row r="4657" spans="1:36" hidden="1" x14ac:dyDescent="0.2">
      <c r="A4657" s="1" t="str">
        <f t="shared" si="72"/>
        <v>Richmond upon ThamesBlack African</v>
      </c>
      <c r="B4657" s="3" t="s">
        <v>683</v>
      </c>
      <c r="C4657" s="3" t="s">
        <v>684</v>
      </c>
      <c r="D4657" s="3" t="s">
        <v>715</v>
      </c>
      <c r="E4657" s="5">
        <v>1643</v>
      </c>
      <c r="F4657" s="5">
        <v>0</v>
      </c>
      <c r="G4657" s="5">
        <v>0</v>
      </c>
      <c r="H4657" s="5">
        <v>0</v>
      </c>
      <c r="I4657" s="5">
        <v>0</v>
      </c>
      <c r="J4657" s="5">
        <v>0</v>
      </c>
      <c r="K4657" s="5">
        <v>0</v>
      </c>
      <c r="L4657" s="5">
        <v>0</v>
      </c>
      <c r="M4657" s="5">
        <v>18</v>
      </c>
      <c r="N4657" s="5">
        <v>0</v>
      </c>
      <c r="O4657" s="6">
        <v>0</v>
      </c>
      <c r="P4657" s="6">
        <v>0</v>
      </c>
      <c r="Q4657" s="6">
        <v>0</v>
      </c>
      <c r="R4657" s="6">
        <v>0</v>
      </c>
      <c r="S4657" s="6">
        <v>0</v>
      </c>
      <c r="T4657" s="6">
        <v>0</v>
      </c>
      <c r="U4657" s="6">
        <v>0</v>
      </c>
      <c r="V4657" s="6">
        <v>1.0955569080949483</v>
      </c>
      <c r="W4657" s="6">
        <v>0</v>
      </c>
      <c r="X4657" s="5">
        <v>737</v>
      </c>
      <c r="Y4657" s="5">
        <v>620</v>
      </c>
      <c r="Z4657" s="5">
        <v>59</v>
      </c>
      <c r="AA4657" s="5">
        <v>0</v>
      </c>
      <c r="AB4657" s="5">
        <v>0</v>
      </c>
      <c r="AC4657" s="5">
        <v>0</v>
      </c>
      <c r="AD4657" s="5">
        <v>737</v>
      </c>
      <c r="AE4657" s="5">
        <v>620</v>
      </c>
      <c r="AF4657" s="5">
        <v>59</v>
      </c>
      <c r="AG4657" s="6">
        <v>9.5161290322580641</v>
      </c>
      <c r="AH4657" s="6">
        <v>84.124830393487116</v>
      </c>
      <c r="AI4657" s="3"/>
      <c r="AJ4657" s="3"/>
    </row>
    <row r="4658" spans="1:36" hidden="1" x14ac:dyDescent="0.2">
      <c r="A4658" s="1" t="str">
        <f t="shared" si="72"/>
        <v>Richmond upon ThamesBlack Caribbean</v>
      </c>
      <c r="B4658" s="3" t="s">
        <v>683</v>
      </c>
      <c r="C4658" s="3" t="s">
        <v>684</v>
      </c>
      <c r="D4658" s="3" t="s">
        <v>716</v>
      </c>
      <c r="E4658" s="5">
        <v>840</v>
      </c>
      <c r="F4658" s="5">
        <v>0</v>
      </c>
      <c r="G4658" s="5">
        <v>0</v>
      </c>
      <c r="H4658" s="5">
        <v>0</v>
      </c>
      <c r="I4658" s="5">
        <v>0</v>
      </c>
      <c r="J4658" s="5">
        <v>0</v>
      </c>
      <c r="K4658" s="5">
        <v>0</v>
      </c>
      <c r="L4658" s="5">
        <v>0</v>
      </c>
      <c r="M4658" s="5">
        <v>6</v>
      </c>
      <c r="N4658" s="5">
        <v>0</v>
      </c>
      <c r="O4658" s="6">
        <v>0</v>
      </c>
      <c r="P4658" s="6">
        <v>0</v>
      </c>
      <c r="Q4658" s="6">
        <v>0</v>
      </c>
      <c r="R4658" s="6">
        <v>0</v>
      </c>
      <c r="S4658" s="6">
        <v>0</v>
      </c>
      <c r="T4658" s="6">
        <v>0</v>
      </c>
      <c r="U4658" s="6">
        <v>0</v>
      </c>
      <c r="V4658" s="6">
        <v>0.7142857142857143</v>
      </c>
      <c r="W4658" s="6">
        <v>0</v>
      </c>
      <c r="X4658" s="5">
        <v>412</v>
      </c>
      <c r="Y4658" s="5">
        <v>365</v>
      </c>
      <c r="Z4658" s="5">
        <v>40</v>
      </c>
      <c r="AA4658" s="5">
        <v>0</v>
      </c>
      <c r="AB4658" s="5">
        <v>0</v>
      </c>
      <c r="AC4658" s="5">
        <v>0</v>
      </c>
      <c r="AD4658" s="5">
        <v>412</v>
      </c>
      <c r="AE4658" s="5">
        <v>365</v>
      </c>
      <c r="AF4658" s="5">
        <v>40</v>
      </c>
      <c r="AG4658" s="6">
        <v>10.95890410958904</v>
      </c>
      <c r="AH4658" s="6">
        <v>88.592233009708735</v>
      </c>
      <c r="AI4658" s="3"/>
      <c r="AJ4658" s="3"/>
    </row>
    <row r="4659" spans="1:36" hidden="1" x14ac:dyDescent="0.2">
      <c r="A4659" s="1" t="str">
        <f t="shared" si="72"/>
        <v>Richmond upon ThamesBlack Other</v>
      </c>
      <c r="B4659" s="3" t="s">
        <v>683</v>
      </c>
      <c r="C4659" s="3" t="s">
        <v>684</v>
      </c>
      <c r="D4659" s="3" t="s">
        <v>717</v>
      </c>
      <c r="E4659" s="5">
        <v>333</v>
      </c>
      <c r="F4659" s="5">
        <v>0</v>
      </c>
      <c r="G4659" s="5">
        <v>0</v>
      </c>
      <c r="H4659" s="5">
        <v>0</v>
      </c>
      <c r="I4659" s="5">
        <v>0</v>
      </c>
      <c r="J4659" s="5">
        <v>0</v>
      </c>
      <c r="K4659" s="5">
        <v>0</v>
      </c>
      <c r="L4659" s="5">
        <v>0</v>
      </c>
      <c r="M4659" s="5">
        <v>5</v>
      </c>
      <c r="N4659" s="5">
        <v>0</v>
      </c>
      <c r="O4659" s="6">
        <v>0</v>
      </c>
      <c r="P4659" s="6">
        <v>0</v>
      </c>
      <c r="Q4659" s="6">
        <v>0</v>
      </c>
      <c r="R4659" s="6">
        <v>0</v>
      </c>
      <c r="S4659" s="6">
        <v>0</v>
      </c>
      <c r="T4659" s="6">
        <v>0</v>
      </c>
      <c r="U4659" s="6">
        <v>0</v>
      </c>
      <c r="V4659" s="6">
        <v>1.5015015015015014</v>
      </c>
      <c r="W4659" s="6">
        <v>0</v>
      </c>
      <c r="X4659" s="5">
        <v>128</v>
      </c>
      <c r="Y4659" s="5">
        <v>104</v>
      </c>
      <c r="Z4659" s="5">
        <v>17</v>
      </c>
      <c r="AA4659" s="5">
        <v>0</v>
      </c>
      <c r="AB4659" s="5">
        <v>0</v>
      </c>
      <c r="AC4659" s="5">
        <v>0</v>
      </c>
      <c r="AD4659" s="5">
        <v>128</v>
      </c>
      <c r="AE4659" s="5">
        <v>104</v>
      </c>
      <c r="AF4659" s="5">
        <v>17</v>
      </c>
      <c r="AG4659" s="6">
        <v>16.346153846153847</v>
      </c>
      <c r="AH4659" s="6">
        <v>81.25</v>
      </c>
      <c r="AI4659" s="3"/>
      <c r="AJ4659" s="3"/>
    </row>
    <row r="4660" spans="1:36" hidden="1" x14ac:dyDescent="0.2">
      <c r="A4660" s="1" t="str">
        <f t="shared" si="72"/>
        <v>Richmond upon ThamesArab</v>
      </c>
      <c r="B4660" s="3" t="s">
        <v>683</v>
      </c>
      <c r="C4660" s="3" t="s">
        <v>684</v>
      </c>
      <c r="D4660" s="3" t="s">
        <v>699</v>
      </c>
      <c r="E4660" s="5">
        <v>1172</v>
      </c>
      <c r="F4660" s="5">
        <v>0</v>
      </c>
      <c r="G4660" s="5">
        <v>0</v>
      </c>
      <c r="H4660" s="5">
        <v>0</v>
      </c>
      <c r="I4660" s="5">
        <v>0</v>
      </c>
      <c r="J4660" s="5">
        <v>0</v>
      </c>
      <c r="K4660" s="5">
        <v>0</v>
      </c>
      <c r="L4660" s="5">
        <v>0</v>
      </c>
      <c r="M4660" s="5">
        <v>38</v>
      </c>
      <c r="N4660" s="5">
        <v>0</v>
      </c>
      <c r="O4660" s="6">
        <v>0</v>
      </c>
      <c r="P4660" s="6">
        <v>0</v>
      </c>
      <c r="Q4660" s="6">
        <v>0</v>
      </c>
      <c r="R4660" s="6">
        <v>0</v>
      </c>
      <c r="S4660" s="6">
        <v>0</v>
      </c>
      <c r="T4660" s="6">
        <v>0</v>
      </c>
      <c r="U4660" s="6">
        <v>0</v>
      </c>
      <c r="V4660" s="6">
        <v>3.2423208191126278</v>
      </c>
      <c r="W4660" s="6">
        <v>0</v>
      </c>
      <c r="X4660" s="5">
        <v>486</v>
      </c>
      <c r="Y4660" s="5">
        <v>391</v>
      </c>
      <c r="Z4660" s="5">
        <v>37</v>
      </c>
      <c r="AA4660" s="5">
        <v>0</v>
      </c>
      <c r="AB4660" s="5">
        <v>0</v>
      </c>
      <c r="AC4660" s="5">
        <v>0</v>
      </c>
      <c r="AD4660" s="5">
        <v>486</v>
      </c>
      <c r="AE4660" s="5">
        <v>391</v>
      </c>
      <c r="AF4660" s="5">
        <v>37</v>
      </c>
      <c r="AG4660" s="6">
        <v>9.4629156010230187</v>
      </c>
      <c r="AH4660" s="6">
        <v>80.452674897119337</v>
      </c>
      <c r="AI4660" s="3"/>
      <c r="AJ4660" s="3"/>
    </row>
    <row r="4661" spans="1:36" hidden="1" x14ac:dyDescent="0.2">
      <c r="A4661" s="1" t="str">
        <f t="shared" si="72"/>
        <v>Richmond upon ThamesOther</v>
      </c>
      <c r="B4661" s="3" t="s">
        <v>683</v>
      </c>
      <c r="C4661" s="3" t="s">
        <v>684</v>
      </c>
      <c r="D4661" s="3" t="s">
        <v>718</v>
      </c>
      <c r="E4661" s="5">
        <v>1890</v>
      </c>
      <c r="F4661" s="5">
        <v>0</v>
      </c>
      <c r="G4661" s="5">
        <v>0</v>
      </c>
      <c r="H4661" s="5">
        <v>0</v>
      </c>
      <c r="I4661" s="5">
        <v>0</v>
      </c>
      <c r="J4661" s="5">
        <v>0</v>
      </c>
      <c r="K4661" s="5">
        <v>0</v>
      </c>
      <c r="L4661" s="5">
        <v>0</v>
      </c>
      <c r="M4661" s="5">
        <v>43</v>
      </c>
      <c r="N4661" s="5">
        <v>0</v>
      </c>
      <c r="O4661" s="6">
        <v>0</v>
      </c>
      <c r="P4661" s="6">
        <v>0</v>
      </c>
      <c r="Q4661" s="6">
        <v>0</v>
      </c>
      <c r="R4661" s="6">
        <v>0</v>
      </c>
      <c r="S4661" s="6">
        <v>0</v>
      </c>
      <c r="T4661" s="6">
        <v>0</v>
      </c>
      <c r="U4661" s="6">
        <v>0</v>
      </c>
      <c r="V4661" s="6">
        <v>2.2751322751322753</v>
      </c>
      <c r="W4661" s="6">
        <v>0</v>
      </c>
      <c r="X4661" s="5">
        <v>825</v>
      </c>
      <c r="Y4661" s="5">
        <v>660</v>
      </c>
      <c r="Z4661" s="5">
        <v>46</v>
      </c>
      <c r="AA4661" s="5">
        <v>0</v>
      </c>
      <c r="AB4661" s="5">
        <v>0</v>
      </c>
      <c r="AC4661" s="5">
        <v>0</v>
      </c>
      <c r="AD4661" s="5">
        <v>825</v>
      </c>
      <c r="AE4661" s="5">
        <v>660</v>
      </c>
      <c r="AF4661" s="5">
        <v>46</v>
      </c>
      <c r="AG4661" s="6">
        <v>6.9696969696969697</v>
      </c>
      <c r="AH4661" s="6">
        <v>80</v>
      </c>
      <c r="AI4661" s="3"/>
      <c r="AJ4661" s="3"/>
    </row>
    <row r="4662" spans="1:36" x14ac:dyDescent="0.2">
      <c r="A4662" s="1" t="str">
        <f t="shared" si="72"/>
        <v>RichmondshireAll people</v>
      </c>
      <c r="B4662" s="3" t="s">
        <v>429</v>
      </c>
      <c r="C4662" s="3" t="s">
        <v>430</v>
      </c>
      <c r="D4662" s="3" t="s">
        <v>700</v>
      </c>
      <c r="E4662" s="5">
        <v>51965</v>
      </c>
      <c r="F4662" s="5">
        <v>0</v>
      </c>
      <c r="G4662" s="5">
        <v>0</v>
      </c>
      <c r="H4662" s="5">
        <v>0</v>
      </c>
      <c r="I4662" s="5">
        <v>0</v>
      </c>
      <c r="J4662" s="5">
        <v>1983</v>
      </c>
      <c r="K4662" s="5">
        <v>13746</v>
      </c>
      <c r="L4662" s="5">
        <v>0</v>
      </c>
      <c r="M4662" s="5">
        <v>0</v>
      </c>
      <c r="N4662" s="5">
        <v>0</v>
      </c>
      <c r="O4662" s="6">
        <v>0</v>
      </c>
      <c r="P4662" s="6">
        <v>0</v>
      </c>
      <c r="Q4662" s="6">
        <v>0</v>
      </c>
      <c r="R4662" s="6">
        <v>0</v>
      </c>
      <c r="S4662" s="6">
        <v>3.8160300202059076</v>
      </c>
      <c r="T4662" s="6">
        <v>26.452419898008277</v>
      </c>
      <c r="U4662" s="6">
        <v>0</v>
      </c>
      <c r="V4662" s="6">
        <v>0</v>
      </c>
      <c r="W4662" s="6">
        <v>0</v>
      </c>
      <c r="X4662" s="5">
        <v>16319</v>
      </c>
      <c r="Y4662" s="5">
        <v>14702</v>
      </c>
      <c r="Z4662" s="5">
        <v>546</v>
      </c>
      <c r="AA4662" s="5">
        <v>0</v>
      </c>
      <c r="AB4662" s="5">
        <v>0</v>
      </c>
      <c r="AC4662" s="5">
        <v>0</v>
      </c>
      <c r="AD4662" s="5">
        <v>16319</v>
      </c>
      <c r="AE4662" s="5">
        <v>14702</v>
      </c>
      <c r="AF4662" s="5">
        <v>546</v>
      </c>
      <c r="AG4662" s="6">
        <v>3.7137804380356414</v>
      </c>
      <c r="AH4662" s="6">
        <v>90.091304614253318</v>
      </c>
      <c r="AI4662" s="3"/>
      <c r="AJ4662" s="3"/>
    </row>
    <row r="4663" spans="1:36" hidden="1" x14ac:dyDescent="0.2">
      <c r="A4663" s="1" t="str">
        <f t="shared" si="72"/>
        <v>RichmondshireWhite British</v>
      </c>
      <c r="B4663" s="3" t="s">
        <v>429</v>
      </c>
      <c r="C4663" s="3" t="s">
        <v>430</v>
      </c>
      <c r="D4663" s="3" t="s">
        <v>701</v>
      </c>
      <c r="E4663" s="5">
        <v>48516</v>
      </c>
      <c r="F4663" s="5">
        <v>0</v>
      </c>
      <c r="G4663" s="5">
        <v>0</v>
      </c>
      <c r="H4663" s="5">
        <v>0</v>
      </c>
      <c r="I4663" s="5">
        <v>0</v>
      </c>
      <c r="J4663" s="5">
        <v>1881</v>
      </c>
      <c r="K4663" s="5">
        <v>13294</v>
      </c>
      <c r="L4663" s="5">
        <v>0</v>
      </c>
      <c r="M4663" s="5">
        <v>0</v>
      </c>
      <c r="N4663" s="5">
        <v>0</v>
      </c>
      <c r="O4663" s="6">
        <v>0</v>
      </c>
      <c r="P4663" s="6">
        <v>0</v>
      </c>
      <c r="Q4663" s="6">
        <v>0</v>
      </c>
      <c r="R4663" s="6">
        <v>0</v>
      </c>
      <c r="S4663" s="6">
        <v>3.8770714815730893</v>
      </c>
      <c r="T4663" s="6">
        <v>27.401269684227884</v>
      </c>
      <c r="U4663" s="6">
        <v>0</v>
      </c>
      <c r="V4663" s="6">
        <v>0</v>
      </c>
      <c r="W4663" s="6">
        <v>0</v>
      </c>
      <c r="X4663" s="5">
        <v>14777</v>
      </c>
      <c r="Y4663" s="5">
        <v>13393</v>
      </c>
      <c r="Z4663" s="5">
        <v>467</v>
      </c>
      <c r="AA4663" s="5">
        <v>0</v>
      </c>
      <c r="AB4663" s="5">
        <v>0</v>
      </c>
      <c r="AC4663" s="5">
        <v>0</v>
      </c>
      <c r="AD4663" s="5">
        <v>14777</v>
      </c>
      <c r="AE4663" s="5">
        <v>13393</v>
      </c>
      <c r="AF4663" s="5">
        <v>467</v>
      </c>
      <c r="AG4663" s="6">
        <v>3.4868961397745091</v>
      </c>
      <c r="AH4663" s="6">
        <v>90.634093523719287</v>
      </c>
      <c r="AI4663" s="3"/>
      <c r="AJ4663" s="3"/>
    </row>
    <row r="4664" spans="1:36" hidden="1" x14ac:dyDescent="0.2">
      <c r="A4664" s="1" t="str">
        <f t="shared" si="72"/>
        <v>RichmondshireMinorities - all other than White British</v>
      </c>
      <c r="B4664" s="3" t="s">
        <v>429</v>
      </c>
      <c r="C4664" s="3" t="s">
        <v>430</v>
      </c>
      <c r="D4664" s="3" t="s">
        <v>702</v>
      </c>
      <c r="E4664" s="5">
        <v>3449</v>
      </c>
      <c r="F4664" s="5">
        <v>0</v>
      </c>
      <c r="G4664" s="5">
        <v>0</v>
      </c>
      <c r="H4664" s="5">
        <v>0</v>
      </c>
      <c r="I4664" s="5">
        <v>0</v>
      </c>
      <c r="J4664" s="5">
        <v>102</v>
      </c>
      <c r="K4664" s="5">
        <v>452</v>
      </c>
      <c r="L4664" s="5">
        <v>0</v>
      </c>
      <c r="M4664" s="5">
        <v>0</v>
      </c>
      <c r="N4664" s="5">
        <v>0</v>
      </c>
      <c r="O4664" s="6">
        <v>0</v>
      </c>
      <c r="P4664" s="6">
        <v>0</v>
      </c>
      <c r="Q4664" s="6">
        <v>0</v>
      </c>
      <c r="R4664" s="6">
        <v>0</v>
      </c>
      <c r="S4664" s="6">
        <v>2.9573789504204115</v>
      </c>
      <c r="T4664" s="6">
        <v>13.105247897941432</v>
      </c>
      <c r="U4664" s="6">
        <v>0</v>
      </c>
      <c r="V4664" s="6">
        <v>0</v>
      </c>
      <c r="W4664" s="6">
        <v>0</v>
      </c>
      <c r="X4664" s="5">
        <v>1542</v>
      </c>
      <c r="Y4664" s="5">
        <v>1309</v>
      </c>
      <c r="Z4664" s="5">
        <v>79</v>
      </c>
      <c r="AA4664" s="5">
        <v>0</v>
      </c>
      <c r="AB4664" s="5">
        <v>0</v>
      </c>
      <c r="AC4664" s="5">
        <v>0</v>
      </c>
      <c r="AD4664" s="5">
        <v>1542</v>
      </c>
      <c r="AE4664" s="5">
        <v>1309</v>
      </c>
      <c r="AF4664" s="5">
        <v>79</v>
      </c>
      <c r="AG4664" s="6">
        <v>6.035141329258976</v>
      </c>
      <c r="AH4664" s="6">
        <v>84.889753566796372</v>
      </c>
      <c r="AI4664" s="3"/>
      <c r="AJ4664" s="3"/>
    </row>
    <row r="4665" spans="1:36" hidden="1" x14ac:dyDescent="0.2">
      <c r="A4665" s="1" t="str">
        <f t="shared" si="72"/>
        <v>RichmondshireWhite Irish</v>
      </c>
      <c r="B4665" s="3" t="s">
        <v>429</v>
      </c>
      <c r="C4665" s="3" t="s">
        <v>430</v>
      </c>
      <c r="D4665" s="3" t="s">
        <v>703</v>
      </c>
      <c r="E4665" s="5">
        <v>200</v>
      </c>
      <c r="F4665" s="5">
        <v>0</v>
      </c>
      <c r="G4665" s="5">
        <v>0</v>
      </c>
      <c r="H4665" s="5">
        <v>0</v>
      </c>
      <c r="I4665" s="5">
        <v>0</v>
      </c>
      <c r="J4665" s="5">
        <v>12</v>
      </c>
      <c r="K4665" s="5">
        <v>45</v>
      </c>
      <c r="L4665" s="5">
        <v>0</v>
      </c>
      <c r="M4665" s="5">
        <v>0</v>
      </c>
      <c r="N4665" s="5">
        <v>0</v>
      </c>
      <c r="O4665" s="6">
        <v>0</v>
      </c>
      <c r="P4665" s="6">
        <v>0</v>
      </c>
      <c r="Q4665" s="6">
        <v>0</v>
      </c>
      <c r="R4665" s="6">
        <v>0</v>
      </c>
      <c r="S4665" s="6">
        <v>6</v>
      </c>
      <c r="T4665" s="6">
        <v>22.5</v>
      </c>
      <c r="U4665" s="6">
        <v>0</v>
      </c>
      <c r="V4665" s="6">
        <v>0</v>
      </c>
      <c r="W4665" s="6">
        <v>0</v>
      </c>
      <c r="X4665" s="5">
        <v>70</v>
      </c>
      <c r="Y4665" s="5">
        <v>64</v>
      </c>
      <c r="Z4665" s="5">
        <v>1</v>
      </c>
      <c r="AA4665" s="5">
        <v>0</v>
      </c>
      <c r="AB4665" s="5">
        <v>0</v>
      </c>
      <c r="AC4665" s="5">
        <v>0</v>
      </c>
      <c r="AD4665" s="5">
        <v>70</v>
      </c>
      <c r="AE4665" s="5">
        <v>64</v>
      </c>
      <c r="AF4665" s="5">
        <v>1</v>
      </c>
      <c r="AG4665" s="6">
        <v>1.5625</v>
      </c>
      <c r="AH4665" s="6">
        <v>91.428571428571431</v>
      </c>
      <c r="AI4665" s="3"/>
      <c r="AJ4665" s="3"/>
    </row>
    <row r="4666" spans="1:36" hidden="1" x14ac:dyDescent="0.2">
      <c r="A4666" s="1" t="str">
        <f t="shared" si="72"/>
        <v>RichmondshireWhite Gyspy or Irish Traveller</v>
      </c>
      <c r="B4666" s="3" t="s">
        <v>429</v>
      </c>
      <c r="C4666" s="3" t="s">
        <v>430</v>
      </c>
      <c r="D4666" s="3" t="s">
        <v>704</v>
      </c>
      <c r="E4666" s="5">
        <v>19</v>
      </c>
      <c r="F4666" s="5">
        <v>0</v>
      </c>
      <c r="G4666" s="5">
        <v>0</v>
      </c>
      <c r="H4666" s="5">
        <v>0</v>
      </c>
      <c r="I4666" s="5">
        <v>0</v>
      </c>
      <c r="J4666" s="5">
        <v>1</v>
      </c>
      <c r="K4666" s="5">
        <v>5</v>
      </c>
      <c r="L4666" s="5">
        <v>0</v>
      </c>
      <c r="M4666" s="5">
        <v>0</v>
      </c>
      <c r="N4666" s="5">
        <v>0</v>
      </c>
      <c r="O4666" s="6">
        <v>0</v>
      </c>
      <c r="P4666" s="6">
        <v>0</v>
      </c>
      <c r="Q4666" s="6">
        <v>0</v>
      </c>
      <c r="R4666" s="6">
        <v>0</v>
      </c>
      <c r="S4666" s="6">
        <v>5.2631578947368425</v>
      </c>
      <c r="T4666" s="6">
        <v>26.315789473684209</v>
      </c>
      <c r="U4666" s="6">
        <v>0</v>
      </c>
      <c r="V4666" s="6">
        <v>0</v>
      </c>
      <c r="W4666" s="6">
        <v>0</v>
      </c>
      <c r="X4666" s="5">
        <v>9</v>
      </c>
      <c r="Y4666" s="5">
        <v>8</v>
      </c>
      <c r="Z4666" s="5">
        <v>1</v>
      </c>
      <c r="AA4666" s="5">
        <v>0</v>
      </c>
      <c r="AB4666" s="5">
        <v>0</v>
      </c>
      <c r="AC4666" s="5">
        <v>0</v>
      </c>
      <c r="AD4666" s="5">
        <v>9</v>
      </c>
      <c r="AE4666" s="5">
        <v>8</v>
      </c>
      <c r="AF4666" s="5">
        <v>1</v>
      </c>
      <c r="AG4666" s="6">
        <v>12.5</v>
      </c>
      <c r="AH4666" s="6">
        <v>88.888888888888886</v>
      </c>
      <c r="AI4666" s="3"/>
      <c r="AJ4666" s="3"/>
    </row>
    <row r="4667" spans="1:36" hidden="1" x14ac:dyDescent="0.2">
      <c r="A4667" s="1" t="str">
        <f t="shared" si="72"/>
        <v>RichmondshireWhite Other</v>
      </c>
      <c r="B4667" s="3" t="s">
        <v>429</v>
      </c>
      <c r="C4667" s="3" t="s">
        <v>430</v>
      </c>
      <c r="D4667" s="3" t="s">
        <v>705</v>
      </c>
      <c r="E4667" s="5">
        <v>821</v>
      </c>
      <c r="F4667" s="5">
        <v>0</v>
      </c>
      <c r="G4667" s="5">
        <v>0</v>
      </c>
      <c r="H4667" s="5">
        <v>0</v>
      </c>
      <c r="I4667" s="5">
        <v>0</v>
      </c>
      <c r="J4667" s="5">
        <v>30</v>
      </c>
      <c r="K4667" s="5">
        <v>187</v>
      </c>
      <c r="L4667" s="5">
        <v>0</v>
      </c>
      <c r="M4667" s="5">
        <v>0</v>
      </c>
      <c r="N4667" s="5">
        <v>0</v>
      </c>
      <c r="O4667" s="6">
        <v>0</v>
      </c>
      <c r="P4667" s="6">
        <v>0</v>
      </c>
      <c r="Q4667" s="6">
        <v>0</v>
      </c>
      <c r="R4667" s="6">
        <v>0</v>
      </c>
      <c r="S4667" s="6">
        <v>3.6540803897685747</v>
      </c>
      <c r="T4667" s="6">
        <v>22.777101096224118</v>
      </c>
      <c r="U4667" s="6">
        <v>0</v>
      </c>
      <c r="V4667" s="6">
        <v>0</v>
      </c>
      <c r="W4667" s="6">
        <v>0</v>
      </c>
      <c r="X4667" s="5">
        <v>416</v>
      </c>
      <c r="Y4667" s="5">
        <v>363</v>
      </c>
      <c r="Z4667" s="5">
        <v>30</v>
      </c>
      <c r="AA4667" s="5">
        <v>0</v>
      </c>
      <c r="AB4667" s="5">
        <v>0</v>
      </c>
      <c r="AC4667" s="5">
        <v>0</v>
      </c>
      <c r="AD4667" s="5">
        <v>416</v>
      </c>
      <c r="AE4667" s="5">
        <v>363</v>
      </c>
      <c r="AF4667" s="5">
        <v>30</v>
      </c>
      <c r="AG4667" s="6">
        <v>8.2644628099173545</v>
      </c>
      <c r="AH4667" s="6">
        <v>87.259615384615387</v>
      </c>
      <c r="AI4667" s="3"/>
      <c r="AJ4667" s="3"/>
    </row>
    <row r="4668" spans="1:36" hidden="1" x14ac:dyDescent="0.2">
      <c r="A4668" s="1" t="str">
        <f t="shared" si="72"/>
        <v>RichmondshireMixed White and Black Caribbean</v>
      </c>
      <c r="B4668" s="3" t="s">
        <v>429</v>
      </c>
      <c r="C4668" s="3" t="s">
        <v>430</v>
      </c>
      <c r="D4668" s="3" t="s">
        <v>706</v>
      </c>
      <c r="E4668" s="5">
        <v>155</v>
      </c>
      <c r="F4668" s="5">
        <v>0</v>
      </c>
      <c r="G4668" s="5">
        <v>0</v>
      </c>
      <c r="H4668" s="5">
        <v>0</v>
      </c>
      <c r="I4668" s="5">
        <v>0</v>
      </c>
      <c r="J4668" s="5">
        <v>4</v>
      </c>
      <c r="K4668" s="5">
        <v>10</v>
      </c>
      <c r="L4668" s="5">
        <v>0</v>
      </c>
      <c r="M4668" s="5">
        <v>0</v>
      </c>
      <c r="N4668" s="5">
        <v>0</v>
      </c>
      <c r="O4668" s="6">
        <v>0</v>
      </c>
      <c r="P4668" s="6">
        <v>0</v>
      </c>
      <c r="Q4668" s="6">
        <v>0</v>
      </c>
      <c r="R4668" s="6">
        <v>0</v>
      </c>
      <c r="S4668" s="6">
        <v>2.5806451612903225</v>
      </c>
      <c r="T4668" s="6">
        <v>6.4516129032258061</v>
      </c>
      <c r="U4668" s="6">
        <v>0</v>
      </c>
      <c r="V4668" s="6">
        <v>0</v>
      </c>
      <c r="W4668" s="6">
        <v>0</v>
      </c>
      <c r="X4668" s="5">
        <v>39</v>
      </c>
      <c r="Y4668" s="5">
        <v>36</v>
      </c>
      <c r="Z4668" s="5">
        <v>2</v>
      </c>
      <c r="AA4668" s="5">
        <v>0</v>
      </c>
      <c r="AB4668" s="5">
        <v>0</v>
      </c>
      <c r="AC4668" s="5">
        <v>0</v>
      </c>
      <c r="AD4668" s="5">
        <v>39</v>
      </c>
      <c r="AE4668" s="5">
        <v>36</v>
      </c>
      <c r="AF4668" s="5">
        <v>2</v>
      </c>
      <c r="AG4668" s="6">
        <v>5.5555555555555554</v>
      </c>
      <c r="AH4668" s="6">
        <v>92.307692307692307</v>
      </c>
      <c r="AI4668" s="3"/>
      <c r="AJ4668" s="3"/>
    </row>
    <row r="4669" spans="1:36" hidden="1" x14ac:dyDescent="0.2">
      <c r="A4669" s="1" t="str">
        <f t="shared" si="72"/>
        <v>RichmondshireMixed White and Black African</v>
      </c>
      <c r="B4669" s="3" t="s">
        <v>429</v>
      </c>
      <c r="C4669" s="3" t="s">
        <v>430</v>
      </c>
      <c r="D4669" s="3" t="s">
        <v>707</v>
      </c>
      <c r="E4669" s="5">
        <v>74</v>
      </c>
      <c r="F4669" s="5">
        <v>0</v>
      </c>
      <c r="G4669" s="5">
        <v>0</v>
      </c>
      <c r="H4669" s="5">
        <v>0</v>
      </c>
      <c r="I4669" s="5">
        <v>0</v>
      </c>
      <c r="J4669" s="5">
        <v>9</v>
      </c>
      <c r="K4669" s="5">
        <v>4</v>
      </c>
      <c r="L4669" s="5">
        <v>0</v>
      </c>
      <c r="M4669" s="5">
        <v>0</v>
      </c>
      <c r="N4669" s="5">
        <v>0</v>
      </c>
      <c r="O4669" s="6">
        <v>0</v>
      </c>
      <c r="P4669" s="6">
        <v>0</v>
      </c>
      <c r="Q4669" s="6">
        <v>0</v>
      </c>
      <c r="R4669" s="6">
        <v>0</v>
      </c>
      <c r="S4669" s="6">
        <v>12.162162162162161</v>
      </c>
      <c r="T4669" s="6">
        <v>5.4054054054054053</v>
      </c>
      <c r="U4669" s="6">
        <v>0</v>
      </c>
      <c r="V4669" s="6">
        <v>0</v>
      </c>
      <c r="W4669" s="6">
        <v>0</v>
      </c>
      <c r="X4669" s="5">
        <v>22</v>
      </c>
      <c r="Y4669" s="5">
        <v>20</v>
      </c>
      <c r="Z4669" s="5">
        <v>1</v>
      </c>
      <c r="AA4669" s="5">
        <v>0</v>
      </c>
      <c r="AB4669" s="5">
        <v>0</v>
      </c>
      <c r="AC4669" s="5">
        <v>0</v>
      </c>
      <c r="AD4669" s="5">
        <v>22</v>
      </c>
      <c r="AE4669" s="5">
        <v>20</v>
      </c>
      <c r="AF4669" s="5">
        <v>1</v>
      </c>
      <c r="AG4669" s="6">
        <v>5</v>
      </c>
      <c r="AH4669" s="6">
        <v>90.909090909090907</v>
      </c>
      <c r="AI4669" s="3"/>
      <c r="AJ4669" s="3"/>
    </row>
    <row r="4670" spans="1:36" hidden="1" x14ac:dyDescent="0.2">
      <c r="A4670" s="1" t="str">
        <f t="shared" si="72"/>
        <v>RichmondshireMixed White and Asian</v>
      </c>
      <c r="B4670" s="3" t="s">
        <v>429</v>
      </c>
      <c r="C4670" s="3" t="s">
        <v>430</v>
      </c>
      <c r="D4670" s="3" t="s">
        <v>708</v>
      </c>
      <c r="E4670" s="5">
        <v>108</v>
      </c>
      <c r="F4670" s="5">
        <v>0</v>
      </c>
      <c r="G4670" s="5">
        <v>0</v>
      </c>
      <c r="H4670" s="5">
        <v>0</v>
      </c>
      <c r="I4670" s="5">
        <v>0</v>
      </c>
      <c r="J4670" s="5">
        <v>8</v>
      </c>
      <c r="K4670" s="5">
        <v>20</v>
      </c>
      <c r="L4670" s="5">
        <v>0</v>
      </c>
      <c r="M4670" s="5">
        <v>0</v>
      </c>
      <c r="N4670" s="5">
        <v>0</v>
      </c>
      <c r="O4670" s="6">
        <v>0</v>
      </c>
      <c r="P4670" s="6">
        <v>0</v>
      </c>
      <c r="Q4670" s="6">
        <v>0</v>
      </c>
      <c r="R4670" s="6">
        <v>0</v>
      </c>
      <c r="S4670" s="6">
        <v>7.4074074074074074</v>
      </c>
      <c r="T4670" s="6">
        <v>18.518518518518519</v>
      </c>
      <c r="U4670" s="6">
        <v>0</v>
      </c>
      <c r="V4670" s="6">
        <v>0</v>
      </c>
      <c r="W4670" s="6">
        <v>0</v>
      </c>
      <c r="X4670" s="5">
        <v>26</v>
      </c>
      <c r="Y4670" s="5">
        <v>25</v>
      </c>
      <c r="Z4670" s="5">
        <v>1</v>
      </c>
      <c r="AA4670" s="5">
        <v>0</v>
      </c>
      <c r="AB4670" s="5">
        <v>0</v>
      </c>
      <c r="AC4670" s="5">
        <v>0</v>
      </c>
      <c r="AD4670" s="5">
        <v>26</v>
      </c>
      <c r="AE4670" s="5">
        <v>25</v>
      </c>
      <c r="AF4670" s="5">
        <v>1</v>
      </c>
      <c r="AG4670" s="6">
        <v>4</v>
      </c>
      <c r="AH4670" s="6">
        <v>96.15384615384616</v>
      </c>
      <c r="AI4670" s="3"/>
      <c r="AJ4670" s="3"/>
    </row>
    <row r="4671" spans="1:36" hidden="1" x14ac:dyDescent="0.2">
      <c r="A4671" s="1" t="str">
        <f t="shared" si="72"/>
        <v>RichmondshireMixed Other</v>
      </c>
      <c r="B4671" s="3" t="s">
        <v>429</v>
      </c>
      <c r="C4671" s="3" t="s">
        <v>430</v>
      </c>
      <c r="D4671" s="3" t="s">
        <v>709</v>
      </c>
      <c r="E4671" s="5">
        <v>165</v>
      </c>
      <c r="F4671" s="5">
        <v>0</v>
      </c>
      <c r="G4671" s="5">
        <v>0</v>
      </c>
      <c r="H4671" s="5">
        <v>0</v>
      </c>
      <c r="I4671" s="5">
        <v>0</v>
      </c>
      <c r="J4671" s="5">
        <v>7</v>
      </c>
      <c r="K4671" s="5">
        <v>24</v>
      </c>
      <c r="L4671" s="5">
        <v>0</v>
      </c>
      <c r="M4671" s="5">
        <v>0</v>
      </c>
      <c r="N4671" s="5">
        <v>0</v>
      </c>
      <c r="O4671" s="6">
        <v>0</v>
      </c>
      <c r="P4671" s="6">
        <v>0</v>
      </c>
      <c r="Q4671" s="6">
        <v>0</v>
      </c>
      <c r="R4671" s="6">
        <v>0</v>
      </c>
      <c r="S4671" s="6">
        <v>4.2424242424242422</v>
      </c>
      <c r="T4671" s="6">
        <v>14.545454545454545</v>
      </c>
      <c r="U4671" s="6">
        <v>0</v>
      </c>
      <c r="V4671" s="6">
        <v>0</v>
      </c>
      <c r="W4671" s="6">
        <v>0</v>
      </c>
      <c r="X4671" s="5">
        <v>69</v>
      </c>
      <c r="Y4671" s="5">
        <v>55</v>
      </c>
      <c r="Z4671" s="5">
        <v>2</v>
      </c>
      <c r="AA4671" s="5">
        <v>0</v>
      </c>
      <c r="AB4671" s="5">
        <v>0</v>
      </c>
      <c r="AC4671" s="5">
        <v>0</v>
      </c>
      <c r="AD4671" s="5">
        <v>69</v>
      </c>
      <c r="AE4671" s="5">
        <v>55</v>
      </c>
      <c r="AF4671" s="5">
        <v>2</v>
      </c>
      <c r="AG4671" s="6">
        <v>3.6363636363636362</v>
      </c>
      <c r="AH4671" s="6">
        <v>79.710144927536234</v>
      </c>
      <c r="AI4671" s="3"/>
      <c r="AJ4671" s="3"/>
    </row>
    <row r="4672" spans="1:36" hidden="1" x14ac:dyDescent="0.2">
      <c r="A4672" s="1" t="str">
        <f t="shared" si="72"/>
        <v>RichmondshireIndian</v>
      </c>
      <c r="B4672" s="3" t="s">
        <v>429</v>
      </c>
      <c r="C4672" s="3" t="s">
        <v>430</v>
      </c>
      <c r="D4672" s="3" t="s">
        <v>710</v>
      </c>
      <c r="E4672" s="5">
        <v>75</v>
      </c>
      <c r="F4672" s="5">
        <v>0</v>
      </c>
      <c r="G4672" s="5">
        <v>0</v>
      </c>
      <c r="H4672" s="5">
        <v>0</v>
      </c>
      <c r="I4672" s="5">
        <v>0</v>
      </c>
      <c r="J4672" s="5">
        <v>1</v>
      </c>
      <c r="K4672" s="5">
        <v>5</v>
      </c>
      <c r="L4672" s="5">
        <v>0</v>
      </c>
      <c r="M4672" s="5">
        <v>0</v>
      </c>
      <c r="N4672" s="5">
        <v>0</v>
      </c>
      <c r="O4672" s="6">
        <v>0</v>
      </c>
      <c r="P4672" s="6">
        <v>0</v>
      </c>
      <c r="Q4672" s="6">
        <v>0</v>
      </c>
      <c r="R4672" s="6">
        <v>0</v>
      </c>
      <c r="S4672" s="6">
        <v>1.3333333333333333</v>
      </c>
      <c r="T4672" s="6">
        <v>6.666666666666667</v>
      </c>
      <c r="U4672" s="6">
        <v>0</v>
      </c>
      <c r="V4672" s="6">
        <v>0</v>
      </c>
      <c r="W4672" s="6">
        <v>0</v>
      </c>
      <c r="X4672" s="5">
        <v>45</v>
      </c>
      <c r="Y4672" s="5">
        <v>38</v>
      </c>
      <c r="Z4672" s="5">
        <v>2</v>
      </c>
      <c r="AA4672" s="5">
        <v>0</v>
      </c>
      <c r="AB4672" s="5">
        <v>0</v>
      </c>
      <c r="AC4672" s="5">
        <v>0</v>
      </c>
      <c r="AD4672" s="5">
        <v>45</v>
      </c>
      <c r="AE4672" s="5">
        <v>38</v>
      </c>
      <c r="AF4672" s="5">
        <v>2</v>
      </c>
      <c r="AG4672" s="6">
        <v>5.2631578947368425</v>
      </c>
      <c r="AH4672" s="6">
        <v>84.444444444444443</v>
      </c>
      <c r="AI4672" s="3"/>
      <c r="AJ4672" s="3"/>
    </row>
    <row r="4673" spans="1:36" hidden="1" x14ac:dyDescent="0.2">
      <c r="A4673" s="1" t="str">
        <f t="shared" si="72"/>
        <v>RichmondshirePakistani</v>
      </c>
      <c r="B4673" s="3" t="s">
        <v>429</v>
      </c>
      <c r="C4673" s="3" t="s">
        <v>430</v>
      </c>
      <c r="D4673" s="3" t="s">
        <v>711</v>
      </c>
      <c r="E4673" s="5">
        <v>27</v>
      </c>
      <c r="F4673" s="5">
        <v>0</v>
      </c>
      <c r="G4673" s="5">
        <v>0</v>
      </c>
      <c r="H4673" s="5">
        <v>0</v>
      </c>
      <c r="I4673" s="5">
        <v>0</v>
      </c>
      <c r="J4673" s="5">
        <v>0</v>
      </c>
      <c r="K4673" s="5">
        <v>4</v>
      </c>
      <c r="L4673" s="5">
        <v>0</v>
      </c>
      <c r="M4673" s="5">
        <v>0</v>
      </c>
      <c r="N4673" s="5">
        <v>0</v>
      </c>
      <c r="O4673" s="6">
        <v>0</v>
      </c>
      <c r="P4673" s="6">
        <v>0</v>
      </c>
      <c r="Q4673" s="6">
        <v>0</v>
      </c>
      <c r="R4673" s="6">
        <v>0</v>
      </c>
      <c r="S4673" s="6">
        <v>0</v>
      </c>
      <c r="T4673" s="6">
        <v>14.814814814814815</v>
      </c>
      <c r="U4673" s="6">
        <v>0</v>
      </c>
      <c r="V4673" s="6">
        <v>0</v>
      </c>
      <c r="W4673" s="6">
        <v>0</v>
      </c>
      <c r="X4673" s="5">
        <v>15</v>
      </c>
      <c r="Y4673" s="5">
        <v>12</v>
      </c>
      <c r="Z4673" s="5">
        <v>1</v>
      </c>
      <c r="AA4673" s="5">
        <v>0</v>
      </c>
      <c r="AB4673" s="5">
        <v>0</v>
      </c>
      <c r="AC4673" s="5">
        <v>0</v>
      </c>
      <c r="AD4673" s="5">
        <v>15</v>
      </c>
      <c r="AE4673" s="5">
        <v>12</v>
      </c>
      <c r="AF4673" s="5">
        <v>1</v>
      </c>
      <c r="AG4673" s="6">
        <v>8.3333333333333339</v>
      </c>
      <c r="AH4673" s="6">
        <v>80</v>
      </c>
      <c r="AI4673" s="3"/>
      <c r="AJ4673" s="3"/>
    </row>
    <row r="4674" spans="1:36" hidden="1" x14ac:dyDescent="0.2">
      <c r="A4674" s="1" t="str">
        <f t="shared" ref="A4674:A4737" si="73">C4674&amp;D4674</f>
        <v>RichmondshireBangladeshi</v>
      </c>
      <c r="B4674" s="3" t="s">
        <v>429</v>
      </c>
      <c r="C4674" s="3" t="s">
        <v>430</v>
      </c>
      <c r="D4674" s="3" t="s">
        <v>712</v>
      </c>
      <c r="E4674" s="5">
        <v>20</v>
      </c>
      <c r="F4674" s="5">
        <v>0</v>
      </c>
      <c r="G4674" s="5">
        <v>0</v>
      </c>
      <c r="H4674" s="5">
        <v>0</v>
      </c>
      <c r="I4674" s="5">
        <v>0</v>
      </c>
      <c r="J4674" s="5">
        <v>0</v>
      </c>
      <c r="K4674" s="5">
        <v>14</v>
      </c>
      <c r="L4674" s="5">
        <v>0</v>
      </c>
      <c r="M4674" s="5">
        <v>0</v>
      </c>
      <c r="N4674" s="5">
        <v>0</v>
      </c>
      <c r="O4674" s="6">
        <v>0</v>
      </c>
      <c r="P4674" s="6">
        <v>0</v>
      </c>
      <c r="Q4674" s="6">
        <v>0</v>
      </c>
      <c r="R4674" s="6">
        <v>0</v>
      </c>
      <c r="S4674" s="6">
        <v>0</v>
      </c>
      <c r="T4674" s="6">
        <v>70</v>
      </c>
      <c r="U4674" s="6">
        <v>0</v>
      </c>
      <c r="V4674" s="6">
        <v>0</v>
      </c>
      <c r="W4674" s="6">
        <v>0</v>
      </c>
      <c r="X4674" s="5">
        <v>13</v>
      </c>
      <c r="Y4674" s="5">
        <v>13</v>
      </c>
      <c r="Z4674" s="5">
        <v>0</v>
      </c>
      <c r="AA4674" s="5">
        <v>0</v>
      </c>
      <c r="AB4674" s="5">
        <v>0</v>
      </c>
      <c r="AC4674" s="5">
        <v>0</v>
      </c>
      <c r="AD4674" s="5">
        <v>13</v>
      </c>
      <c r="AE4674" s="5">
        <v>13</v>
      </c>
      <c r="AF4674" s="5">
        <v>0</v>
      </c>
      <c r="AG4674" s="6">
        <v>0</v>
      </c>
      <c r="AH4674" s="6">
        <v>100</v>
      </c>
      <c r="AI4674" s="3"/>
      <c r="AJ4674" s="3"/>
    </row>
    <row r="4675" spans="1:36" hidden="1" x14ac:dyDescent="0.2">
      <c r="A4675" s="1" t="str">
        <f t="shared" si="73"/>
        <v>RichmondshireChinese</v>
      </c>
      <c r="B4675" s="3" t="s">
        <v>429</v>
      </c>
      <c r="C4675" s="3" t="s">
        <v>430</v>
      </c>
      <c r="D4675" s="3" t="s">
        <v>713</v>
      </c>
      <c r="E4675" s="5">
        <v>78</v>
      </c>
      <c r="F4675" s="5">
        <v>0</v>
      </c>
      <c r="G4675" s="5">
        <v>0</v>
      </c>
      <c r="H4675" s="5">
        <v>0</v>
      </c>
      <c r="I4675" s="5">
        <v>0</v>
      </c>
      <c r="J4675" s="5">
        <v>1</v>
      </c>
      <c r="K4675" s="5">
        <v>6</v>
      </c>
      <c r="L4675" s="5">
        <v>0</v>
      </c>
      <c r="M4675" s="5">
        <v>0</v>
      </c>
      <c r="N4675" s="5">
        <v>0</v>
      </c>
      <c r="O4675" s="6">
        <v>0</v>
      </c>
      <c r="P4675" s="6">
        <v>0</v>
      </c>
      <c r="Q4675" s="6">
        <v>0</v>
      </c>
      <c r="R4675" s="6">
        <v>0</v>
      </c>
      <c r="S4675" s="6">
        <v>1.2820512820512822</v>
      </c>
      <c r="T4675" s="6">
        <v>7.6923076923076925</v>
      </c>
      <c r="U4675" s="6">
        <v>0</v>
      </c>
      <c r="V4675" s="6">
        <v>0</v>
      </c>
      <c r="W4675" s="6">
        <v>0</v>
      </c>
      <c r="X4675" s="5">
        <v>34</v>
      </c>
      <c r="Y4675" s="5">
        <v>31</v>
      </c>
      <c r="Z4675" s="5">
        <v>1</v>
      </c>
      <c r="AA4675" s="5">
        <v>0</v>
      </c>
      <c r="AB4675" s="5">
        <v>0</v>
      </c>
      <c r="AC4675" s="5">
        <v>0</v>
      </c>
      <c r="AD4675" s="5">
        <v>34</v>
      </c>
      <c r="AE4675" s="5">
        <v>31</v>
      </c>
      <c r="AF4675" s="5">
        <v>1</v>
      </c>
      <c r="AG4675" s="6">
        <v>3.225806451612903</v>
      </c>
      <c r="AH4675" s="6">
        <v>91.17647058823529</v>
      </c>
      <c r="AI4675" s="3"/>
      <c r="AJ4675" s="3"/>
    </row>
    <row r="4676" spans="1:36" hidden="1" x14ac:dyDescent="0.2">
      <c r="A4676" s="1" t="str">
        <f t="shared" si="73"/>
        <v>RichmondshireAsian Other</v>
      </c>
      <c r="B4676" s="3" t="s">
        <v>429</v>
      </c>
      <c r="C4676" s="3" t="s">
        <v>430</v>
      </c>
      <c r="D4676" s="3" t="s">
        <v>714</v>
      </c>
      <c r="E4676" s="5">
        <v>1047</v>
      </c>
      <c r="F4676" s="5">
        <v>0</v>
      </c>
      <c r="G4676" s="5">
        <v>0</v>
      </c>
      <c r="H4676" s="5">
        <v>0</v>
      </c>
      <c r="I4676" s="5">
        <v>0</v>
      </c>
      <c r="J4676" s="5">
        <v>21</v>
      </c>
      <c r="K4676" s="5">
        <v>68</v>
      </c>
      <c r="L4676" s="5">
        <v>0</v>
      </c>
      <c r="M4676" s="5">
        <v>0</v>
      </c>
      <c r="N4676" s="5">
        <v>0</v>
      </c>
      <c r="O4676" s="6">
        <v>0</v>
      </c>
      <c r="P4676" s="6">
        <v>0</v>
      </c>
      <c r="Q4676" s="6">
        <v>0</v>
      </c>
      <c r="R4676" s="6">
        <v>0</v>
      </c>
      <c r="S4676" s="6">
        <v>2.005730659025788</v>
      </c>
      <c r="T4676" s="6">
        <v>6.4947468958930274</v>
      </c>
      <c r="U4676" s="6">
        <v>0</v>
      </c>
      <c r="V4676" s="6">
        <v>0</v>
      </c>
      <c r="W4676" s="6">
        <v>0</v>
      </c>
      <c r="X4676" s="5">
        <v>397</v>
      </c>
      <c r="Y4676" s="5">
        <v>297</v>
      </c>
      <c r="Z4676" s="5">
        <v>23</v>
      </c>
      <c r="AA4676" s="5">
        <v>0</v>
      </c>
      <c r="AB4676" s="5">
        <v>0</v>
      </c>
      <c r="AC4676" s="5">
        <v>0</v>
      </c>
      <c r="AD4676" s="5">
        <v>397</v>
      </c>
      <c r="AE4676" s="5">
        <v>297</v>
      </c>
      <c r="AF4676" s="5">
        <v>23</v>
      </c>
      <c r="AG4676" s="6">
        <v>7.7441077441077439</v>
      </c>
      <c r="AH4676" s="6">
        <v>74.811083123425689</v>
      </c>
      <c r="AI4676" s="3"/>
      <c r="AJ4676" s="3"/>
    </row>
    <row r="4677" spans="1:36" hidden="1" x14ac:dyDescent="0.2">
      <c r="A4677" s="1" t="str">
        <f t="shared" si="73"/>
        <v>RichmondshireBlack African</v>
      </c>
      <c r="B4677" s="3" t="s">
        <v>429</v>
      </c>
      <c r="C4677" s="3" t="s">
        <v>430</v>
      </c>
      <c r="D4677" s="3" t="s">
        <v>715</v>
      </c>
      <c r="E4677" s="5">
        <v>245</v>
      </c>
      <c r="F4677" s="5">
        <v>0</v>
      </c>
      <c r="G4677" s="5">
        <v>0</v>
      </c>
      <c r="H4677" s="5">
        <v>0</v>
      </c>
      <c r="I4677" s="5">
        <v>0</v>
      </c>
      <c r="J4677" s="5">
        <v>2</v>
      </c>
      <c r="K4677" s="5">
        <v>17</v>
      </c>
      <c r="L4677" s="5">
        <v>0</v>
      </c>
      <c r="M4677" s="5">
        <v>0</v>
      </c>
      <c r="N4677" s="5">
        <v>0</v>
      </c>
      <c r="O4677" s="6">
        <v>0</v>
      </c>
      <c r="P4677" s="6">
        <v>0</v>
      </c>
      <c r="Q4677" s="6">
        <v>0</v>
      </c>
      <c r="R4677" s="6">
        <v>0</v>
      </c>
      <c r="S4677" s="6">
        <v>0.81632653061224492</v>
      </c>
      <c r="T4677" s="6">
        <v>6.9387755102040813</v>
      </c>
      <c r="U4677" s="6">
        <v>0</v>
      </c>
      <c r="V4677" s="6">
        <v>0</v>
      </c>
      <c r="W4677" s="6">
        <v>0</v>
      </c>
      <c r="X4677" s="5">
        <v>170</v>
      </c>
      <c r="Y4677" s="5">
        <v>158</v>
      </c>
      <c r="Z4677" s="5">
        <v>7</v>
      </c>
      <c r="AA4677" s="5">
        <v>0</v>
      </c>
      <c r="AB4677" s="5">
        <v>0</v>
      </c>
      <c r="AC4677" s="5">
        <v>0</v>
      </c>
      <c r="AD4677" s="5">
        <v>170</v>
      </c>
      <c r="AE4677" s="5">
        <v>158</v>
      </c>
      <c r="AF4677" s="5">
        <v>7</v>
      </c>
      <c r="AG4677" s="6">
        <v>4.4303797468354427</v>
      </c>
      <c r="AH4677" s="6">
        <v>92.941176470588232</v>
      </c>
      <c r="AI4677" s="3"/>
      <c r="AJ4677" s="3"/>
    </row>
    <row r="4678" spans="1:36" hidden="1" x14ac:dyDescent="0.2">
      <c r="A4678" s="1" t="str">
        <f t="shared" si="73"/>
        <v>RichmondshireBlack Caribbean</v>
      </c>
      <c r="B4678" s="3" t="s">
        <v>429</v>
      </c>
      <c r="C4678" s="3" t="s">
        <v>430</v>
      </c>
      <c r="D4678" s="3" t="s">
        <v>716</v>
      </c>
      <c r="E4678" s="5">
        <v>80</v>
      </c>
      <c r="F4678" s="5">
        <v>0</v>
      </c>
      <c r="G4678" s="5">
        <v>0</v>
      </c>
      <c r="H4678" s="5">
        <v>0</v>
      </c>
      <c r="I4678" s="5">
        <v>0</v>
      </c>
      <c r="J4678" s="5">
        <v>1</v>
      </c>
      <c r="K4678" s="5">
        <v>9</v>
      </c>
      <c r="L4678" s="5">
        <v>0</v>
      </c>
      <c r="M4678" s="5">
        <v>0</v>
      </c>
      <c r="N4678" s="5">
        <v>0</v>
      </c>
      <c r="O4678" s="6">
        <v>0</v>
      </c>
      <c r="P4678" s="6">
        <v>0</v>
      </c>
      <c r="Q4678" s="6">
        <v>0</v>
      </c>
      <c r="R4678" s="6">
        <v>0</v>
      </c>
      <c r="S4678" s="6">
        <v>1.25</v>
      </c>
      <c r="T4678" s="6">
        <v>11.25</v>
      </c>
      <c r="U4678" s="6">
        <v>0</v>
      </c>
      <c r="V4678" s="6">
        <v>0</v>
      </c>
      <c r="W4678" s="6">
        <v>0</v>
      </c>
      <c r="X4678" s="5">
        <v>36</v>
      </c>
      <c r="Y4678" s="5">
        <v>34</v>
      </c>
      <c r="Z4678" s="5">
        <v>2</v>
      </c>
      <c r="AA4678" s="5">
        <v>0</v>
      </c>
      <c r="AB4678" s="5">
        <v>0</v>
      </c>
      <c r="AC4678" s="5">
        <v>0</v>
      </c>
      <c r="AD4678" s="5">
        <v>36</v>
      </c>
      <c r="AE4678" s="5">
        <v>34</v>
      </c>
      <c r="AF4678" s="5">
        <v>2</v>
      </c>
      <c r="AG4678" s="6">
        <v>5.882352941176471</v>
      </c>
      <c r="AH4678" s="6">
        <v>94.444444444444443</v>
      </c>
      <c r="AI4678" s="3"/>
      <c r="AJ4678" s="3"/>
    </row>
    <row r="4679" spans="1:36" hidden="1" x14ac:dyDescent="0.2">
      <c r="A4679" s="1" t="str">
        <f t="shared" si="73"/>
        <v>RichmondshireBlack Other</v>
      </c>
      <c r="B4679" s="3" t="s">
        <v>429</v>
      </c>
      <c r="C4679" s="3" t="s">
        <v>430</v>
      </c>
      <c r="D4679" s="3" t="s">
        <v>717</v>
      </c>
      <c r="E4679" s="5">
        <v>171</v>
      </c>
      <c r="F4679" s="5">
        <v>0</v>
      </c>
      <c r="G4679" s="5">
        <v>0</v>
      </c>
      <c r="H4679" s="5">
        <v>0</v>
      </c>
      <c r="I4679" s="5">
        <v>0</v>
      </c>
      <c r="J4679" s="5">
        <v>4</v>
      </c>
      <c r="K4679" s="5">
        <v>13</v>
      </c>
      <c r="L4679" s="5">
        <v>0</v>
      </c>
      <c r="M4679" s="5">
        <v>0</v>
      </c>
      <c r="N4679" s="5">
        <v>0</v>
      </c>
      <c r="O4679" s="6">
        <v>0</v>
      </c>
      <c r="P4679" s="6">
        <v>0</v>
      </c>
      <c r="Q4679" s="6">
        <v>0</v>
      </c>
      <c r="R4679" s="6">
        <v>0</v>
      </c>
      <c r="S4679" s="6">
        <v>2.3391812865497075</v>
      </c>
      <c r="T4679" s="6">
        <v>7.60233918128655</v>
      </c>
      <c r="U4679" s="6">
        <v>0</v>
      </c>
      <c r="V4679" s="6">
        <v>0</v>
      </c>
      <c r="W4679" s="6">
        <v>0</v>
      </c>
      <c r="X4679" s="5">
        <v>99</v>
      </c>
      <c r="Y4679" s="5">
        <v>85</v>
      </c>
      <c r="Z4679" s="5">
        <v>3</v>
      </c>
      <c r="AA4679" s="5">
        <v>0</v>
      </c>
      <c r="AB4679" s="5">
        <v>0</v>
      </c>
      <c r="AC4679" s="5">
        <v>0</v>
      </c>
      <c r="AD4679" s="5">
        <v>99</v>
      </c>
      <c r="AE4679" s="5">
        <v>85</v>
      </c>
      <c r="AF4679" s="5">
        <v>3</v>
      </c>
      <c r="AG4679" s="6">
        <v>3.5294117647058822</v>
      </c>
      <c r="AH4679" s="6">
        <v>85.858585858585855</v>
      </c>
      <c r="AI4679" s="3"/>
      <c r="AJ4679" s="3"/>
    </row>
    <row r="4680" spans="1:36" hidden="1" x14ac:dyDescent="0.2">
      <c r="A4680" s="1" t="str">
        <f t="shared" si="73"/>
        <v>RichmondshireArab</v>
      </c>
      <c r="B4680" s="3" t="s">
        <v>429</v>
      </c>
      <c r="C4680" s="3" t="s">
        <v>430</v>
      </c>
      <c r="D4680" s="3" t="s">
        <v>699</v>
      </c>
      <c r="E4680" s="5">
        <v>15</v>
      </c>
      <c r="F4680" s="5">
        <v>0</v>
      </c>
      <c r="G4680" s="5">
        <v>0</v>
      </c>
      <c r="H4680" s="5">
        <v>0</v>
      </c>
      <c r="I4680" s="5">
        <v>0</v>
      </c>
      <c r="J4680" s="5">
        <v>0</v>
      </c>
      <c r="K4680" s="5">
        <v>10</v>
      </c>
      <c r="L4680" s="5">
        <v>0</v>
      </c>
      <c r="M4680" s="5">
        <v>0</v>
      </c>
      <c r="N4680" s="5">
        <v>0</v>
      </c>
      <c r="O4680" s="6">
        <v>0</v>
      </c>
      <c r="P4680" s="6">
        <v>0</v>
      </c>
      <c r="Q4680" s="6">
        <v>0</v>
      </c>
      <c r="R4680" s="6">
        <v>0</v>
      </c>
      <c r="S4680" s="6">
        <v>0</v>
      </c>
      <c r="T4680" s="6">
        <v>66.666666666666671</v>
      </c>
      <c r="U4680" s="6">
        <v>0</v>
      </c>
      <c r="V4680" s="6">
        <v>0</v>
      </c>
      <c r="W4680" s="6">
        <v>0</v>
      </c>
      <c r="X4680" s="5">
        <v>4</v>
      </c>
      <c r="Y4680" s="5">
        <v>4</v>
      </c>
      <c r="Z4680" s="5">
        <v>0</v>
      </c>
      <c r="AA4680" s="5">
        <v>0</v>
      </c>
      <c r="AB4680" s="5">
        <v>0</v>
      </c>
      <c r="AC4680" s="5">
        <v>0</v>
      </c>
      <c r="AD4680" s="5">
        <v>4</v>
      </c>
      <c r="AE4680" s="5">
        <v>4</v>
      </c>
      <c r="AF4680" s="5">
        <v>0</v>
      </c>
      <c r="AG4680" s="6">
        <v>0</v>
      </c>
      <c r="AH4680" s="6">
        <v>100</v>
      </c>
      <c r="AI4680" s="3"/>
      <c r="AJ4680" s="3"/>
    </row>
    <row r="4681" spans="1:36" hidden="1" x14ac:dyDescent="0.2">
      <c r="A4681" s="1" t="str">
        <f t="shared" si="73"/>
        <v>RichmondshireOther</v>
      </c>
      <c r="B4681" s="3" t="s">
        <v>429</v>
      </c>
      <c r="C4681" s="3" t="s">
        <v>430</v>
      </c>
      <c r="D4681" s="3" t="s">
        <v>718</v>
      </c>
      <c r="E4681" s="5">
        <v>149</v>
      </c>
      <c r="F4681" s="5">
        <v>0</v>
      </c>
      <c r="G4681" s="5">
        <v>0</v>
      </c>
      <c r="H4681" s="5">
        <v>0</v>
      </c>
      <c r="I4681" s="5">
        <v>0</v>
      </c>
      <c r="J4681" s="5">
        <v>1</v>
      </c>
      <c r="K4681" s="5">
        <v>11</v>
      </c>
      <c r="L4681" s="5">
        <v>0</v>
      </c>
      <c r="M4681" s="5">
        <v>0</v>
      </c>
      <c r="N4681" s="5">
        <v>0</v>
      </c>
      <c r="O4681" s="6">
        <v>0</v>
      </c>
      <c r="P4681" s="6">
        <v>0</v>
      </c>
      <c r="Q4681" s="6">
        <v>0</v>
      </c>
      <c r="R4681" s="6">
        <v>0</v>
      </c>
      <c r="S4681" s="6">
        <v>0.67114093959731547</v>
      </c>
      <c r="T4681" s="6">
        <v>7.3825503355704694</v>
      </c>
      <c r="U4681" s="6">
        <v>0</v>
      </c>
      <c r="V4681" s="6">
        <v>0</v>
      </c>
      <c r="W4681" s="6">
        <v>0</v>
      </c>
      <c r="X4681" s="5">
        <v>78</v>
      </c>
      <c r="Y4681" s="5">
        <v>66</v>
      </c>
      <c r="Z4681" s="5">
        <v>2</v>
      </c>
      <c r="AA4681" s="5">
        <v>0</v>
      </c>
      <c r="AB4681" s="5">
        <v>0</v>
      </c>
      <c r="AC4681" s="5">
        <v>0</v>
      </c>
      <c r="AD4681" s="5">
        <v>78</v>
      </c>
      <c r="AE4681" s="5">
        <v>66</v>
      </c>
      <c r="AF4681" s="5">
        <v>2</v>
      </c>
      <c r="AG4681" s="6">
        <v>3.0303030303030303</v>
      </c>
      <c r="AH4681" s="6">
        <v>84.615384615384613</v>
      </c>
      <c r="AI4681" s="3"/>
      <c r="AJ4681" s="3"/>
    </row>
    <row r="4682" spans="1:36" x14ac:dyDescent="0.2">
      <c r="A4682" s="1" t="str">
        <f t="shared" si="73"/>
        <v>RochdaleAll people</v>
      </c>
      <c r="B4682" s="3" t="s">
        <v>567</v>
      </c>
      <c r="C4682" s="3" t="s">
        <v>568</v>
      </c>
      <c r="D4682" s="3" t="s">
        <v>700</v>
      </c>
      <c r="E4682" s="5">
        <v>211699</v>
      </c>
      <c r="F4682" s="5">
        <v>58863</v>
      </c>
      <c r="G4682" s="5">
        <v>66091</v>
      </c>
      <c r="H4682" s="5">
        <v>63387</v>
      </c>
      <c r="I4682" s="5">
        <v>94304</v>
      </c>
      <c r="J4682" s="5">
        <v>39100</v>
      </c>
      <c r="K4682" s="5">
        <v>0</v>
      </c>
      <c r="L4682" s="5">
        <v>54846</v>
      </c>
      <c r="M4682" s="5">
        <v>16846</v>
      </c>
      <c r="N4682" s="5">
        <v>21971</v>
      </c>
      <c r="O4682" s="6">
        <v>27.8050439539157</v>
      </c>
      <c r="P4682" s="6">
        <v>31.219325551844836</v>
      </c>
      <c r="Q4682" s="6">
        <v>29.942040349741852</v>
      </c>
      <c r="R4682" s="6">
        <v>44.546266160917149</v>
      </c>
      <c r="S4682" s="6">
        <v>18.469619601415218</v>
      </c>
      <c r="T4682" s="6">
        <v>0</v>
      </c>
      <c r="U4682" s="6">
        <v>25.907538533483862</v>
      </c>
      <c r="V4682" s="6">
        <v>7.957524598604623</v>
      </c>
      <c r="W4682" s="6">
        <v>10.37841463587452</v>
      </c>
      <c r="X4682" s="5">
        <v>70542</v>
      </c>
      <c r="Y4682" s="5">
        <v>57754</v>
      </c>
      <c r="Z4682" s="5">
        <v>4848</v>
      </c>
      <c r="AA4682" s="5">
        <v>28762</v>
      </c>
      <c r="AB4682" s="5">
        <v>21177</v>
      </c>
      <c r="AC4682" s="5">
        <v>2668</v>
      </c>
      <c r="AD4682" s="5">
        <v>41780</v>
      </c>
      <c r="AE4682" s="5">
        <v>36577</v>
      </c>
      <c r="AF4682" s="5">
        <v>2180</v>
      </c>
      <c r="AG4682" s="6">
        <v>5.960029526751784</v>
      </c>
      <c r="AH4682" s="6">
        <v>87.546673049305895</v>
      </c>
      <c r="AI4682" s="3">
        <v>12.598573924540775</v>
      </c>
      <c r="AJ4682" s="3">
        <v>73.628398581461653</v>
      </c>
    </row>
    <row r="4683" spans="1:36" hidden="1" x14ac:dyDescent="0.2">
      <c r="A4683" s="1" t="str">
        <f t="shared" si="73"/>
        <v>RochdaleWhite British</v>
      </c>
      <c r="B4683" s="3" t="s">
        <v>567</v>
      </c>
      <c r="C4683" s="3" t="s">
        <v>568</v>
      </c>
      <c r="D4683" s="3" t="s">
        <v>701</v>
      </c>
      <c r="E4683" s="5">
        <v>166481</v>
      </c>
      <c r="F4683" s="5">
        <v>36694</v>
      </c>
      <c r="G4683" s="5">
        <v>38694</v>
      </c>
      <c r="H4683" s="5">
        <v>43278</v>
      </c>
      <c r="I4683" s="5">
        <v>64734</v>
      </c>
      <c r="J4683" s="5">
        <v>24252</v>
      </c>
      <c r="K4683" s="5">
        <v>0</v>
      </c>
      <c r="L4683" s="5">
        <v>39918</v>
      </c>
      <c r="M4683" s="5">
        <v>5168</v>
      </c>
      <c r="N4683" s="5">
        <v>12574</v>
      </c>
      <c r="O4683" s="6">
        <v>22.04095362233528</v>
      </c>
      <c r="P4683" s="6">
        <v>23.242291913191295</v>
      </c>
      <c r="Q4683" s="6">
        <v>25.995759275833279</v>
      </c>
      <c r="R4683" s="6">
        <v>38.88371646013659</v>
      </c>
      <c r="S4683" s="6">
        <v>14.567428114920022</v>
      </c>
      <c r="T4683" s="6">
        <v>0</v>
      </c>
      <c r="U4683" s="6">
        <v>23.977510947195174</v>
      </c>
      <c r="V4683" s="6">
        <v>3.104258143571939</v>
      </c>
      <c r="W4683" s="6">
        <v>7.5528138346117579</v>
      </c>
      <c r="X4683" s="5">
        <v>54214</v>
      </c>
      <c r="Y4683" s="5">
        <v>46071</v>
      </c>
      <c r="Z4683" s="5">
        <v>3486</v>
      </c>
      <c r="AA4683" s="5">
        <v>16994</v>
      </c>
      <c r="AB4683" s="5">
        <v>13128</v>
      </c>
      <c r="AC4683" s="5">
        <v>1611</v>
      </c>
      <c r="AD4683" s="5">
        <v>37220</v>
      </c>
      <c r="AE4683" s="5">
        <v>32943</v>
      </c>
      <c r="AF4683" s="5">
        <v>1875</v>
      </c>
      <c r="AG4683" s="6">
        <v>5.6916492122757489</v>
      </c>
      <c r="AH4683" s="6">
        <v>88.508866200967219</v>
      </c>
      <c r="AI4683" s="3">
        <v>12.271480804387568</v>
      </c>
      <c r="AJ4683" s="3">
        <v>77.250794398022833</v>
      </c>
    </row>
    <row r="4684" spans="1:36" hidden="1" x14ac:dyDescent="0.2">
      <c r="A4684" s="1" t="str">
        <f t="shared" si="73"/>
        <v>RochdaleMinorities - all other than White British</v>
      </c>
      <c r="B4684" s="3" t="s">
        <v>567</v>
      </c>
      <c r="C4684" s="3" t="s">
        <v>568</v>
      </c>
      <c r="D4684" s="3" t="s">
        <v>702</v>
      </c>
      <c r="E4684" s="5">
        <v>45218</v>
      </c>
      <c r="F4684" s="5">
        <v>22169</v>
      </c>
      <c r="G4684" s="5">
        <v>27397</v>
      </c>
      <c r="H4684" s="5">
        <v>20109</v>
      </c>
      <c r="I4684" s="5">
        <v>29570</v>
      </c>
      <c r="J4684" s="5">
        <v>14848</v>
      </c>
      <c r="K4684" s="5">
        <v>0</v>
      </c>
      <c r="L4684" s="5">
        <v>14928</v>
      </c>
      <c r="M4684" s="5">
        <v>11678</v>
      </c>
      <c r="N4684" s="5">
        <v>9397</v>
      </c>
      <c r="O4684" s="6">
        <v>49.02693617585917</v>
      </c>
      <c r="P4684" s="6">
        <v>60.588703613605205</v>
      </c>
      <c r="Q4684" s="6">
        <v>44.47122827192711</v>
      </c>
      <c r="R4684" s="6">
        <v>65.394311999646163</v>
      </c>
      <c r="S4684" s="6">
        <v>32.836481047370519</v>
      </c>
      <c r="T4684" s="6">
        <v>0</v>
      </c>
      <c r="U4684" s="6">
        <v>33.013401742668847</v>
      </c>
      <c r="V4684" s="6">
        <v>25.82599849617409</v>
      </c>
      <c r="W4684" s="6">
        <v>20.781547171480383</v>
      </c>
      <c r="X4684" s="5">
        <v>16328</v>
      </c>
      <c r="Y4684" s="5">
        <v>11683</v>
      </c>
      <c r="Z4684" s="5">
        <v>1362</v>
      </c>
      <c r="AA4684" s="5">
        <v>11768</v>
      </c>
      <c r="AB4684" s="5">
        <v>8049</v>
      </c>
      <c r="AC4684" s="5">
        <v>1057</v>
      </c>
      <c r="AD4684" s="5">
        <v>4560</v>
      </c>
      <c r="AE4684" s="5">
        <v>3634</v>
      </c>
      <c r="AF4684" s="5">
        <v>305</v>
      </c>
      <c r="AG4684" s="6">
        <v>8.3929554210236645</v>
      </c>
      <c r="AH4684" s="6">
        <v>79.692982456140356</v>
      </c>
      <c r="AI4684" s="3">
        <v>13.132066095167101</v>
      </c>
      <c r="AJ4684" s="3">
        <v>68.397348742352136</v>
      </c>
    </row>
    <row r="4685" spans="1:36" hidden="1" x14ac:dyDescent="0.2">
      <c r="A4685" s="1" t="str">
        <f t="shared" si="73"/>
        <v>RochdaleWhite Irish</v>
      </c>
      <c r="B4685" s="3" t="s">
        <v>567</v>
      </c>
      <c r="C4685" s="3" t="s">
        <v>568</v>
      </c>
      <c r="D4685" s="3" t="s">
        <v>703</v>
      </c>
      <c r="E4685" s="5">
        <v>2131</v>
      </c>
      <c r="F4685" s="5">
        <v>639</v>
      </c>
      <c r="G4685" s="5">
        <v>695</v>
      </c>
      <c r="H4685" s="5">
        <v>734</v>
      </c>
      <c r="I4685" s="5">
        <v>1019</v>
      </c>
      <c r="J4685" s="5">
        <v>421</v>
      </c>
      <c r="K4685" s="5">
        <v>0</v>
      </c>
      <c r="L4685" s="5">
        <v>618</v>
      </c>
      <c r="M4685" s="5">
        <v>165</v>
      </c>
      <c r="N4685" s="5">
        <v>265</v>
      </c>
      <c r="O4685" s="6">
        <v>29.985922102299391</v>
      </c>
      <c r="P4685" s="6">
        <v>32.6137963397466</v>
      </c>
      <c r="Q4685" s="6">
        <v>34.443923040825901</v>
      </c>
      <c r="R4685" s="6">
        <v>47.817925856405445</v>
      </c>
      <c r="S4685" s="6">
        <v>19.755983106522759</v>
      </c>
      <c r="T4685" s="6">
        <v>0</v>
      </c>
      <c r="U4685" s="6">
        <v>29.000469263256687</v>
      </c>
      <c r="V4685" s="6">
        <v>7.7428437353355228</v>
      </c>
      <c r="W4685" s="6">
        <v>12.435476302205537</v>
      </c>
      <c r="X4685" s="5">
        <v>449</v>
      </c>
      <c r="Y4685" s="5">
        <v>371</v>
      </c>
      <c r="Z4685" s="5">
        <v>41</v>
      </c>
      <c r="AA4685" s="5">
        <v>175</v>
      </c>
      <c r="AB4685" s="5">
        <v>127</v>
      </c>
      <c r="AC4685" s="5">
        <v>20</v>
      </c>
      <c r="AD4685" s="5">
        <v>274</v>
      </c>
      <c r="AE4685" s="5">
        <v>244</v>
      </c>
      <c r="AF4685" s="5">
        <v>21</v>
      </c>
      <c r="AG4685" s="6">
        <v>8.6065573770491799</v>
      </c>
      <c r="AH4685" s="6">
        <v>89.051094890510953</v>
      </c>
      <c r="AI4685" s="3">
        <v>15.748031496062993</v>
      </c>
      <c r="AJ4685" s="3">
        <v>72.571428571428569</v>
      </c>
    </row>
    <row r="4686" spans="1:36" hidden="1" x14ac:dyDescent="0.2">
      <c r="A4686" s="1" t="str">
        <f t="shared" si="73"/>
        <v>RochdaleWhite Gyspy or Irish Traveller</v>
      </c>
      <c r="B4686" s="3" t="s">
        <v>567</v>
      </c>
      <c r="C4686" s="3" t="s">
        <v>568</v>
      </c>
      <c r="D4686" s="3" t="s">
        <v>704</v>
      </c>
      <c r="E4686" s="5">
        <v>186</v>
      </c>
      <c r="F4686" s="5">
        <v>82</v>
      </c>
      <c r="G4686" s="5">
        <v>113</v>
      </c>
      <c r="H4686" s="5">
        <v>80</v>
      </c>
      <c r="I4686" s="5">
        <v>136</v>
      </c>
      <c r="J4686" s="5">
        <v>73</v>
      </c>
      <c r="K4686" s="5">
        <v>0</v>
      </c>
      <c r="L4686" s="5">
        <v>49</v>
      </c>
      <c r="M4686" s="5">
        <v>18</v>
      </c>
      <c r="N4686" s="5">
        <v>23</v>
      </c>
      <c r="O4686" s="6">
        <v>44.086021505376344</v>
      </c>
      <c r="P4686" s="6">
        <v>60.752688172043008</v>
      </c>
      <c r="Q4686" s="6">
        <v>43.01075268817204</v>
      </c>
      <c r="R4686" s="6">
        <v>73.118279569892479</v>
      </c>
      <c r="S4686" s="6">
        <v>39.247311827956992</v>
      </c>
      <c r="T4686" s="6">
        <v>0</v>
      </c>
      <c r="U4686" s="6">
        <v>26.344086021505376</v>
      </c>
      <c r="V4686" s="6">
        <v>9.67741935483871</v>
      </c>
      <c r="W4686" s="6">
        <v>12.365591397849462</v>
      </c>
      <c r="X4686" s="5">
        <v>70</v>
      </c>
      <c r="Y4686" s="5">
        <v>31</v>
      </c>
      <c r="Z4686" s="5">
        <v>6</v>
      </c>
      <c r="AA4686" s="5">
        <v>49</v>
      </c>
      <c r="AB4686" s="5">
        <v>22</v>
      </c>
      <c r="AC4686" s="5">
        <v>6</v>
      </c>
      <c r="AD4686" s="5">
        <v>21</v>
      </c>
      <c r="AE4686" s="5">
        <v>9</v>
      </c>
      <c r="AF4686" s="5">
        <v>0</v>
      </c>
      <c r="AG4686" s="6">
        <v>0</v>
      </c>
      <c r="AH4686" s="6">
        <v>42.857142857142854</v>
      </c>
      <c r="AI4686" s="3">
        <v>27.272727272727273</v>
      </c>
      <c r="AJ4686" s="3">
        <v>44.897959183673471</v>
      </c>
    </row>
    <row r="4687" spans="1:36" hidden="1" x14ac:dyDescent="0.2">
      <c r="A4687" s="1" t="str">
        <f t="shared" si="73"/>
        <v>RochdaleWhite Other</v>
      </c>
      <c r="B4687" s="3" t="s">
        <v>567</v>
      </c>
      <c r="C4687" s="3" t="s">
        <v>568</v>
      </c>
      <c r="D4687" s="3" t="s">
        <v>705</v>
      </c>
      <c r="E4687" s="5">
        <v>4076</v>
      </c>
      <c r="F4687" s="5">
        <v>1901</v>
      </c>
      <c r="G4687" s="5">
        <v>1979</v>
      </c>
      <c r="H4687" s="5">
        <v>2121</v>
      </c>
      <c r="I4687" s="5">
        <v>2640</v>
      </c>
      <c r="J4687" s="5">
        <v>1219</v>
      </c>
      <c r="K4687" s="5">
        <v>0</v>
      </c>
      <c r="L4687" s="5">
        <v>1484</v>
      </c>
      <c r="M4687" s="5">
        <v>565</v>
      </c>
      <c r="N4687" s="5">
        <v>810</v>
      </c>
      <c r="O4687" s="6">
        <v>46.638861629048087</v>
      </c>
      <c r="P4687" s="6">
        <v>48.552502453385671</v>
      </c>
      <c r="Q4687" s="6">
        <v>52.036310107948971</v>
      </c>
      <c r="R4687" s="6">
        <v>64.769381746810595</v>
      </c>
      <c r="S4687" s="6">
        <v>29.906771344455347</v>
      </c>
      <c r="T4687" s="6">
        <v>0</v>
      </c>
      <c r="U4687" s="6">
        <v>36.408243375858682</v>
      </c>
      <c r="V4687" s="6">
        <v>13.861629048086359</v>
      </c>
      <c r="W4687" s="6">
        <v>19.872423945044162</v>
      </c>
      <c r="X4687" s="5">
        <v>1974</v>
      </c>
      <c r="Y4687" s="5">
        <v>1761</v>
      </c>
      <c r="Z4687" s="5">
        <v>154</v>
      </c>
      <c r="AA4687" s="5">
        <v>1106</v>
      </c>
      <c r="AB4687" s="5">
        <v>987</v>
      </c>
      <c r="AC4687" s="5">
        <v>94</v>
      </c>
      <c r="AD4687" s="5">
        <v>868</v>
      </c>
      <c r="AE4687" s="5">
        <v>774</v>
      </c>
      <c r="AF4687" s="5">
        <v>60</v>
      </c>
      <c r="AG4687" s="6">
        <v>7.7519379844961236</v>
      </c>
      <c r="AH4687" s="6">
        <v>89.170506912442391</v>
      </c>
      <c r="AI4687" s="3">
        <v>9.5238095238095237</v>
      </c>
      <c r="AJ4687" s="3">
        <v>89.240506329113927</v>
      </c>
    </row>
    <row r="4688" spans="1:36" hidden="1" x14ac:dyDescent="0.2">
      <c r="A4688" s="1" t="str">
        <f t="shared" si="73"/>
        <v>RochdaleMixed White and Black Caribbean</v>
      </c>
      <c r="B4688" s="3" t="s">
        <v>567</v>
      </c>
      <c r="C4688" s="3" t="s">
        <v>568</v>
      </c>
      <c r="D4688" s="3" t="s">
        <v>706</v>
      </c>
      <c r="E4688" s="5">
        <v>1057</v>
      </c>
      <c r="F4688" s="5">
        <v>324</v>
      </c>
      <c r="G4688" s="5">
        <v>344</v>
      </c>
      <c r="H4688" s="5">
        <v>351</v>
      </c>
      <c r="I4688" s="5">
        <v>497</v>
      </c>
      <c r="J4688" s="5">
        <v>213</v>
      </c>
      <c r="K4688" s="5">
        <v>0</v>
      </c>
      <c r="L4688" s="5">
        <v>296</v>
      </c>
      <c r="M4688" s="5">
        <v>50</v>
      </c>
      <c r="N4688" s="5">
        <v>102</v>
      </c>
      <c r="O4688" s="6">
        <v>30.652790917691579</v>
      </c>
      <c r="P4688" s="6">
        <v>32.544938505203405</v>
      </c>
      <c r="Q4688" s="6">
        <v>33.207190160832546</v>
      </c>
      <c r="R4688" s="6">
        <v>47.019867549668874</v>
      </c>
      <c r="S4688" s="6">
        <v>20.151371807000945</v>
      </c>
      <c r="T4688" s="6">
        <v>0</v>
      </c>
      <c r="U4688" s="6">
        <v>28.003784295175024</v>
      </c>
      <c r="V4688" s="6">
        <v>4.7303689687795645</v>
      </c>
      <c r="W4688" s="6">
        <v>9.6499526963103115</v>
      </c>
      <c r="X4688" s="5">
        <v>302</v>
      </c>
      <c r="Y4688" s="5">
        <v>230</v>
      </c>
      <c r="Z4688" s="5">
        <v>28</v>
      </c>
      <c r="AA4688" s="5">
        <v>118</v>
      </c>
      <c r="AB4688" s="5">
        <v>85</v>
      </c>
      <c r="AC4688" s="5">
        <v>15</v>
      </c>
      <c r="AD4688" s="5">
        <v>184</v>
      </c>
      <c r="AE4688" s="5">
        <v>145</v>
      </c>
      <c r="AF4688" s="5">
        <v>13</v>
      </c>
      <c r="AG4688" s="6">
        <v>8.9655172413793096</v>
      </c>
      <c r="AH4688" s="6">
        <v>78.804347826086953</v>
      </c>
      <c r="AI4688" s="3">
        <v>17.647058823529413</v>
      </c>
      <c r="AJ4688" s="3">
        <v>72.033898305084747</v>
      </c>
    </row>
    <row r="4689" spans="1:36" hidden="1" x14ac:dyDescent="0.2">
      <c r="A4689" s="1" t="str">
        <f t="shared" si="73"/>
        <v>RochdaleMixed White and Black African</v>
      </c>
      <c r="B4689" s="3" t="s">
        <v>567</v>
      </c>
      <c r="C4689" s="3" t="s">
        <v>568</v>
      </c>
      <c r="D4689" s="3" t="s">
        <v>707</v>
      </c>
      <c r="E4689" s="5">
        <v>601</v>
      </c>
      <c r="F4689" s="5">
        <v>237</v>
      </c>
      <c r="G4689" s="5">
        <v>237</v>
      </c>
      <c r="H4689" s="5">
        <v>264</v>
      </c>
      <c r="I4689" s="5">
        <v>355</v>
      </c>
      <c r="J4689" s="5">
        <v>137</v>
      </c>
      <c r="K4689" s="5">
        <v>0</v>
      </c>
      <c r="L4689" s="5">
        <v>209</v>
      </c>
      <c r="M4689" s="5">
        <v>55</v>
      </c>
      <c r="N4689" s="5">
        <v>84</v>
      </c>
      <c r="O4689" s="6">
        <v>39.434276206322792</v>
      </c>
      <c r="P4689" s="6">
        <v>39.434276206322792</v>
      </c>
      <c r="Q4689" s="6">
        <v>43.926788685524123</v>
      </c>
      <c r="R4689" s="6">
        <v>59.068219633943428</v>
      </c>
      <c r="S4689" s="6">
        <v>22.795341098169718</v>
      </c>
      <c r="T4689" s="6">
        <v>0</v>
      </c>
      <c r="U4689" s="6">
        <v>34.775374376039935</v>
      </c>
      <c r="V4689" s="6">
        <v>9.1514143094841938</v>
      </c>
      <c r="W4689" s="6">
        <v>13.976705490848586</v>
      </c>
      <c r="X4689" s="5">
        <v>182</v>
      </c>
      <c r="Y4689" s="5">
        <v>156</v>
      </c>
      <c r="Z4689" s="5">
        <v>23</v>
      </c>
      <c r="AA4689" s="5">
        <v>89</v>
      </c>
      <c r="AB4689" s="5">
        <v>78</v>
      </c>
      <c r="AC4689" s="5">
        <v>15</v>
      </c>
      <c r="AD4689" s="5">
        <v>93</v>
      </c>
      <c r="AE4689" s="5">
        <v>78</v>
      </c>
      <c r="AF4689" s="5">
        <v>8</v>
      </c>
      <c r="AG4689" s="6">
        <v>10.256410256410257</v>
      </c>
      <c r="AH4689" s="6">
        <v>83.870967741935488</v>
      </c>
      <c r="AI4689" s="3">
        <v>19.23076923076923</v>
      </c>
      <c r="AJ4689" s="3">
        <v>87.640449438202253</v>
      </c>
    </row>
    <row r="4690" spans="1:36" hidden="1" x14ac:dyDescent="0.2">
      <c r="A4690" s="1" t="str">
        <f t="shared" si="73"/>
        <v>RochdaleMixed White and Asian</v>
      </c>
      <c r="B4690" s="3" t="s">
        <v>567</v>
      </c>
      <c r="C4690" s="3" t="s">
        <v>568</v>
      </c>
      <c r="D4690" s="3" t="s">
        <v>708</v>
      </c>
      <c r="E4690" s="5">
        <v>1348</v>
      </c>
      <c r="F4690" s="5">
        <v>508</v>
      </c>
      <c r="G4690" s="5">
        <v>633</v>
      </c>
      <c r="H4690" s="5">
        <v>535</v>
      </c>
      <c r="I4690" s="5">
        <v>774</v>
      </c>
      <c r="J4690" s="5">
        <v>366</v>
      </c>
      <c r="K4690" s="5">
        <v>0</v>
      </c>
      <c r="L4690" s="5">
        <v>427</v>
      </c>
      <c r="M4690" s="5">
        <v>266</v>
      </c>
      <c r="N4690" s="5">
        <v>258</v>
      </c>
      <c r="O4690" s="6">
        <v>37.685459940652819</v>
      </c>
      <c r="P4690" s="6">
        <v>46.958456973293771</v>
      </c>
      <c r="Q4690" s="6">
        <v>39.688427299703264</v>
      </c>
      <c r="R4690" s="6">
        <v>57.418397626112757</v>
      </c>
      <c r="S4690" s="6">
        <v>27.151335311572701</v>
      </c>
      <c r="T4690" s="6">
        <v>0</v>
      </c>
      <c r="U4690" s="6">
        <v>31.676557863501483</v>
      </c>
      <c r="V4690" s="6">
        <v>19.732937685459941</v>
      </c>
      <c r="W4690" s="6">
        <v>19.13946587537092</v>
      </c>
      <c r="X4690" s="5">
        <v>342</v>
      </c>
      <c r="Y4690" s="5">
        <v>250</v>
      </c>
      <c r="Z4690" s="5">
        <v>47</v>
      </c>
      <c r="AA4690" s="5">
        <v>209</v>
      </c>
      <c r="AB4690" s="5">
        <v>140</v>
      </c>
      <c r="AC4690" s="5">
        <v>38</v>
      </c>
      <c r="AD4690" s="5">
        <v>133</v>
      </c>
      <c r="AE4690" s="5">
        <v>110</v>
      </c>
      <c r="AF4690" s="5">
        <v>9</v>
      </c>
      <c r="AG4690" s="6">
        <v>8.1818181818181817</v>
      </c>
      <c r="AH4690" s="6">
        <v>82.706766917293237</v>
      </c>
      <c r="AI4690" s="3">
        <v>27.142857142857142</v>
      </c>
      <c r="AJ4690" s="3">
        <v>66.985645933014354</v>
      </c>
    </row>
    <row r="4691" spans="1:36" hidden="1" x14ac:dyDescent="0.2">
      <c r="A4691" s="1" t="str">
        <f t="shared" si="73"/>
        <v>RochdaleMixed Other</v>
      </c>
      <c r="B4691" s="3" t="s">
        <v>567</v>
      </c>
      <c r="C4691" s="3" t="s">
        <v>568</v>
      </c>
      <c r="D4691" s="3" t="s">
        <v>709</v>
      </c>
      <c r="E4691" s="5">
        <v>563</v>
      </c>
      <c r="F4691" s="5">
        <v>202</v>
      </c>
      <c r="G4691" s="5">
        <v>227</v>
      </c>
      <c r="H4691" s="5">
        <v>211</v>
      </c>
      <c r="I4691" s="5">
        <v>289</v>
      </c>
      <c r="J4691" s="5">
        <v>136</v>
      </c>
      <c r="K4691" s="5">
        <v>0</v>
      </c>
      <c r="L4691" s="5">
        <v>161</v>
      </c>
      <c r="M4691" s="5">
        <v>68</v>
      </c>
      <c r="N4691" s="5">
        <v>75</v>
      </c>
      <c r="O4691" s="6">
        <v>35.879218472468914</v>
      </c>
      <c r="P4691" s="6">
        <v>40.319715808170514</v>
      </c>
      <c r="Q4691" s="6">
        <v>37.477797513321491</v>
      </c>
      <c r="R4691" s="6">
        <v>51.332149200710482</v>
      </c>
      <c r="S4691" s="6">
        <v>24.156305506216697</v>
      </c>
      <c r="T4691" s="6">
        <v>0</v>
      </c>
      <c r="U4691" s="6">
        <v>28.596802841918294</v>
      </c>
      <c r="V4691" s="6">
        <v>12.078152753108348</v>
      </c>
      <c r="W4691" s="6">
        <v>13.321492007104796</v>
      </c>
      <c r="X4691" s="5">
        <v>175</v>
      </c>
      <c r="Y4691" s="5">
        <v>124</v>
      </c>
      <c r="Z4691" s="5">
        <v>16</v>
      </c>
      <c r="AA4691" s="5">
        <v>85</v>
      </c>
      <c r="AB4691" s="5">
        <v>57</v>
      </c>
      <c r="AC4691" s="5">
        <v>11</v>
      </c>
      <c r="AD4691" s="5">
        <v>90</v>
      </c>
      <c r="AE4691" s="5">
        <v>67</v>
      </c>
      <c r="AF4691" s="5">
        <v>5</v>
      </c>
      <c r="AG4691" s="6">
        <v>7.4626865671641793</v>
      </c>
      <c r="AH4691" s="6">
        <v>74.444444444444443</v>
      </c>
      <c r="AI4691" s="3">
        <v>19.298245614035089</v>
      </c>
      <c r="AJ4691" s="3">
        <v>67.058823529411768</v>
      </c>
    </row>
    <row r="4692" spans="1:36" hidden="1" x14ac:dyDescent="0.2">
      <c r="A4692" s="1" t="str">
        <f t="shared" si="73"/>
        <v>RochdaleIndian</v>
      </c>
      <c r="B4692" s="3" t="s">
        <v>567</v>
      </c>
      <c r="C4692" s="3" t="s">
        <v>568</v>
      </c>
      <c r="D4692" s="3" t="s">
        <v>710</v>
      </c>
      <c r="E4692" s="5">
        <v>1105</v>
      </c>
      <c r="F4692" s="5">
        <v>292</v>
      </c>
      <c r="G4692" s="5">
        <v>390</v>
      </c>
      <c r="H4692" s="5">
        <v>294</v>
      </c>
      <c r="I4692" s="5">
        <v>515</v>
      </c>
      <c r="J4692" s="5">
        <v>185</v>
      </c>
      <c r="K4692" s="5">
        <v>0</v>
      </c>
      <c r="L4692" s="5">
        <v>250</v>
      </c>
      <c r="M4692" s="5">
        <v>206</v>
      </c>
      <c r="N4692" s="5">
        <v>107</v>
      </c>
      <c r="O4692" s="6">
        <v>26.425339366515836</v>
      </c>
      <c r="P4692" s="6">
        <v>35.294117647058826</v>
      </c>
      <c r="Q4692" s="6">
        <v>26.606334841628961</v>
      </c>
      <c r="R4692" s="6">
        <v>46.606334841628957</v>
      </c>
      <c r="S4692" s="6">
        <v>16.742081447963802</v>
      </c>
      <c r="T4692" s="6">
        <v>0</v>
      </c>
      <c r="U4692" s="6">
        <v>22.624434389140273</v>
      </c>
      <c r="V4692" s="6">
        <v>18.642533936651585</v>
      </c>
      <c r="W4692" s="6">
        <v>9.6832579185520355</v>
      </c>
      <c r="X4692" s="5">
        <v>452</v>
      </c>
      <c r="Y4692" s="5">
        <v>381</v>
      </c>
      <c r="Z4692" s="5">
        <v>23</v>
      </c>
      <c r="AA4692" s="5">
        <v>237</v>
      </c>
      <c r="AB4692" s="5">
        <v>195</v>
      </c>
      <c r="AC4692" s="5">
        <v>12</v>
      </c>
      <c r="AD4692" s="5">
        <v>215</v>
      </c>
      <c r="AE4692" s="5">
        <v>186</v>
      </c>
      <c r="AF4692" s="5">
        <v>11</v>
      </c>
      <c r="AG4692" s="6">
        <v>5.913978494623656</v>
      </c>
      <c r="AH4692" s="6">
        <v>86.511627906976742</v>
      </c>
      <c r="AI4692" s="3">
        <v>6.1538461538461542</v>
      </c>
      <c r="AJ4692" s="3">
        <v>82.278481012658233</v>
      </c>
    </row>
    <row r="4693" spans="1:36" hidden="1" x14ac:dyDescent="0.2">
      <c r="A4693" s="1" t="str">
        <f t="shared" si="73"/>
        <v>RochdalePakistani</v>
      </c>
      <c r="B4693" s="3" t="s">
        <v>567</v>
      </c>
      <c r="C4693" s="3" t="s">
        <v>568</v>
      </c>
      <c r="D4693" s="3" t="s">
        <v>711</v>
      </c>
      <c r="E4693" s="5">
        <v>22265</v>
      </c>
      <c r="F4693" s="5">
        <v>11275</v>
      </c>
      <c r="G4693" s="5">
        <v>14844</v>
      </c>
      <c r="H4693" s="5">
        <v>9856</v>
      </c>
      <c r="I4693" s="5">
        <v>14767</v>
      </c>
      <c r="J4693" s="5">
        <v>6724</v>
      </c>
      <c r="K4693" s="5">
        <v>0</v>
      </c>
      <c r="L4693" s="5">
        <v>7599</v>
      </c>
      <c r="M4693" s="5">
        <v>7598</v>
      </c>
      <c r="N4693" s="5">
        <v>5098</v>
      </c>
      <c r="O4693" s="6">
        <v>50.640017965416575</v>
      </c>
      <c r="P4693" s="6">
        <v>66.669660902762189</v>
      </c>
      <c r="Q4693" s="6">
        <v>44.266786436110486</v>
      </c>
      <c r="R4693" s="6">
        <v>66.323826633730064</v>
      </c>
      <c r="S4693" s="6">
        <v>30.199865259375702</v>
      </c>
      <c r="T4693" s="6">
        <v>0</v>
      </c>
      <c r="U4693" s="6">
        <v>34.129800134740627</v>
      </c>
      <c r="V4693" s="6">
        <v>34.125308780597351</v>
      </c>
      <c r="W4693" s="6">
        <v>22.896923422411856</v>
      </c>
      <c r="X4693" s="5">
        <v>8020</v>
      </c>
      <c r="Y4693" s="5">
        <v>5370</v>
      </c>
      <c r="Z4693" s="5">
        <v>594</v>
      </c>
      <c r="AA4693" s="5">
        <v>6495</v>
      </c>
      <c r="AB4693" s="5">
        <v>4261</v>
      </c>
      <c r="AC4693" s="5">
        <v>515</v>
      </c>
      <c r="AD4693" s="5">
        <v>1525</v>
      </c>
      <c r="AE4693" s="5">
        <v>1109</v>
      </c>
      <c r="AF4693" s="5">
        <v>79</v>
      </c>
      <c r="AG4693" s="6">
        <v>7.1235347159603251</v>
      </c>
      <c r="AH4693" s="6">
        <v>72.721311475409834</v>
      </c>
      <c r="AI4693" s="3">
        <v>12.086364703121333</v>
      </c>
      <c r="AJ4693" s="3">
        <v>65.604311008468059</v>
      </c>
    </row>
    <row r="4694" spans="1:36" hidden="1" x14ac:dyDescent="0.2">
      <c r="A4694" s="1" t="str">
        <f t="shared" si="73"/>
        <v>RochdaleBangladeshi</v>
      </c>
      <c r="B4694" s="3" t="s">
        <v>567</v>
      </c>
      <c r="C4694" s="3" t="s">
        <v>568</v>
      </c>
      <c r="D4694" s="3" t="s">
        <v>712</v>
      </c>
      <c r="E4694" s="5">
        <v>4342</v>
      </c>
      <c r="F4694" s="5">
        <v>2751</v>
      </c>
      <c r="G4694" s="5">
        <v>3548</v>
      </c>
      <c r="H4694" s="5">
        <v>1848</v>
      </c>
      <c r="I4694" s="5">
        <v>3497</v>
      </c>
      <c r="J4694" s="5">
        <v>2545</v>
      </c>
      <c r="K4694" s="5">
        <v>0</v>
      </c>
      <c r="L4694" s="5">
        <v>989</v>
      </c>
      <c r="M4694" s="5">
        <v>933</v>
      </c>
      <c r="N4694" s="5">
        <v>652</v>
      </c>
      <c r="O4694" s="6">
        <v>63.357899585444493</v>
      </c>
      <c r="P4694" s="6">
        <v>81.713496084753572</v>
      </c>
      <c r="Q4694" s="6">
        <v>42.561031782588671</v>
      </c>
      <c r="R4694" s="6">
        <v>80.538922155688624</v>
      </c>
      <c r="S4694" s="6">
        <v>58.613542146476277</v>
      </c>
      <c r="T4694" s="6">
        <v>0</v>
      </c>
      <c r="U4694" s="6">
        <v>22.777521879318286</v>
      </c>
      <c r="V4694" s="6">
        <v>21.487793643482267</v>
      </c>
      <c r="W4694" s="6">
        <v>15.016121602947949</v>
      </c>
      <c r="X4694" s="5">
        <v>1491</v>
      </c>
      <c r="Y4694" s="5">
        <v>866</v>
      </c>
      <c r="Z4694" s="5">
        <v>109</v>
      </c>
      <c r="AA4694" s="5">
        <v>1319</v>
      </c>
      <c r="AB4694" s="5">
        <v>749</v>
      </c>
      <c r="AC4694" s="5">
        <v>103</v>
      </c>
      <c r="AD4694" s="5">
        <v>172</v>
      </c>
      <c r="AE4694" s="5">
        <v>117</v>
      </c>
      <c r="AF4694" s="5">
        <v>6</v>
      </c>
      <c r="AG4694" s="6">
        <v>5.1282051282051286</v>
      </c>
      <c r="AH4694" s="6">
        <v>68.023255813953483</v>
      </c>
      <c r="AI4694" s="3">
        <v>13.751668891855807</v>
      </c>
      <c r="AJ4694" s="3">
        <v>56.785443517816525</v>
      </c>
    </row>
    <row r="4695" spans="1:36" hidden="1" x14ac:dyDescent="0.2">
      <c r="A4695" s="1" t="str">
        <f t="shared" si="73"/>
        <v>RochdaleChinese</v>
      </c>
      <c r="B4695" s="3" t="s">
        <v>567</v>
      </c>
      <c r="C4695" s="3" t="s">
        <v>568</v>
      </c>
      <c r="D4695" s="3" t="s">
        <v>713</v>
      </c>
      <c r="E4695" s="5">
        <v>948</v>
      </c>
      <c r="F4695" s="5">
        <v>302</v>
      </c>
      <c r="G4695" s="5">
        <v>319</v>
      </c>
      <c r="H4695" s="5">
        <v>319</v>
      </c>
      <c r="I4695" s="5">
        <v>430</v>
      </c>
      <c r="J4695" s="5">
        <v>212</v>
      </c>
      <c r="K4695" s="5">
        <v>0</v>
      </c>
      <c r="L4695" s="5">
        <v>261</v>
      </c>
      <c r="M4695" s="5">
        <v>72</v>
      </c>
      <c r="N4695" s="5">
        <v>128</v>
      </c>
      <c r="O4695" s="6">
        <v>31.856540084388186</v>
      </c>
      <c r="P4695" s="6">
        <v>33.649789029535867</v>
      </c>
      <c r="Q4695" s="6">
        <v>33.649789029535867</v>
      </c>
      <c r="R4695" s="6">
        <v>45.358649789029535</v>
      </c>
      <c r="S4695" s="6">
        <v>22.362869198312236</v>
      </c>
      <c r="T4695" s="6">
        <v>0</v>
      </c>
      <c r="U4695" s="6">
        <v>27.531645569620252</v>
      </c>
      <c r="V4695" s="6">
        <v>7.5949367088607591</v>
      </c>
      <c r="W4695" s="6">
        <v>13.502109704641351</v>
      </c>
      <c r="X4695" s="5">
        <v>411</v>
      </c>
      <c r="Y4695" s="5">
        <v>356</v>
      </c>
      <c r="Z4695" s="5">
        <v>37</v>
      </c>
      <c r="AA4695" s="5">
        <v>181</v>
      </c>
      <c r="AB4695" s="5">
        <v>153</v>
      </c>
      <c r="AC4695" s="5">
        <v>20</v>
      </c>
      <c r="AD4695" s="5">
        <v>230</v>
      </c>
      <c r="AE4695" s="5">
        <v>203</v>
      </c>
      <c r="AF4695" s="5">
        <v>17</v>
      </c>
      <c r="AG4695" s="6">
        <v>8.3743842364532028</v>
      </c>
      <c r="AH4695" s="6">
        <v>88.260869565217391</v>
      </c>
      <c r="AI4695" s="3">
        <v>13.071895424836601</v>
      </c>
      <c r="AJ4695" s="3">
        <v>84.530386740331494</v>
      </c>
    </row>
    <row r="4696" spans="1:36" hidden="1" x14ac:dyDescent="0.2">
      <c r="A4696" s="1" t="str">
        <f t="shared" si="73"/>
        <v>RochdaleAsian Other</v>
      </c>
      <c r="B4696" s="3" t="s">
        <v>567</v>
      </c>
      <c r="C4696" s="3" t="s">
        <v>568</v>
      </c>
      <c r="D4696" s="3" t="s">
        <v>714</v>
      </c>
      <c r="E4696" s="5">
        <v>2970</v>
      </c>
      <c r="F4696" s="5">
        <v>1639</v>
      </c>
      <c r="G4696" s="5">
        <v>1923</v>
      </c>
      <c r="H4696" s="5">
        <v>1368</v>
      </c>
      <c r="I4696" s="5">
        <v>2088</v>
      </c>
      <c r="J4696" s="5">
        <v>1221</v>
      </c>
      <c r="K4696" s="5">
        <v>0</v>
      </c>
      <c r="L4696" s="5">
        <v>1025</v>
      </c>
      <c r="M4696" s="5">
        <v>812</v>
      </c>
      <c r="N4696" s="5">
        <v>716</v>
      </c>
      <c r="O4696" s="6">
        <v>55.185185185185183</v>
      </c>
      <c r="P4696" s="6">
        <v>64.747474747474755</v>
      </c>
      <c r="Q4696" s="6">
        <v>46.060606060606062</v>
      </c>
      <c r="R4696" s="6">
        <v>70.303030303030297</v>
      </c>
      <c r="S4696" s="6">
        <v>41.111111111111114</v>
      </c>
      <c r="T4696" s="6">
        <v>0</v>
      </c>
      <c r="U4696" s="6">
        <v>34.511784511784512</v>
      </c>
      <c r="V4696" s="6">
        <v>27.340067340067339</v>
      </c>
      <c r="W4696" s="6">
        <v>24.107744107744107</v>
      </c>
      <c r="X4696" s="5">
        <v>1067</v>
      </c>
      <c r="Y4696" s="5">
        <v>722</v>
      </c>
      <c r="Z4696" s="5">
        <v>81</v>
      </c>
      <c r="AA4696" s="5">
        <v>836</v>
      </c>
      <c r="AB4696" s="5">
        <v>549</v>
      </c>
      <c r="AC4696" s="5">
        <v>69</v>
      </c>
      <c r="AD4696" s="5">
        <v>231</v>
      </c>
      <c r="AE4696" s="5">
        <v>173</v>
      </c>
      <c r="AF4696" s="5">
        <v>12</v>
      </c>
      <c r="AG4696" s="6">
        <v>6.9364161849710984</v>
      </c>
      <c r="AH4696" s="6">
        <v>74.891774891774887</v>
      </c>
      <c r="AI4696" s="3">
        <v>12.568306010928962</v>
      </c>
      <c r="AJ4696" s="3">
        <v>65.669856459330148</v>
      </c>
    </row>
    <row r="4697" spans="1:36" hidden="1" x14ac:dyDescent="0.2">
      <c r="A4697" s="1" t="str">
        <f t="shared" si="73"/>
        <v>RochdaleBlack African</v>
      </c>
      <c r="B4697" s="3" t="s">
        <v>567</v>
      </c>
      <c r="C4697" s="3" t="s">
        <v>568</v>
      </c>
      <c r="D4697" s="3" t="s">
        <v>715</v>
      </c>
      <c r="E4697" s="5">
        <v>2131</v>
      </c>
      <c r="F4697" s="5">
        <v>1330</v>
      </c>
      <c r="G4697" s="5">
        <v>1384</v>
      </c>
      <c r="H4697" s="5">
        <v>1397</v>
      </c>
      <c r="I4697" s="5">
        <v>1631</v>
      </c>
      <c r="J4697" s="5">
        <v>958</v>
      </c>
      <c r="K4697" s="5">
        <v>0</v>
      </c>
      <c r="L4697" s="5">
        <v>1026</v>
      </c>
      <c r="M4697" s="5">
        <v>494</v>
      </c>
      <c r="N4697" s="5">
        <v>753</v>
      </c>
      <c r="O4697" s="6">
        <v>62.41201313937119</v>
      </c>
      <c r="P4697" s="6">
        <v>64.946034725480999</v>
      </c>
      <c r="Q4697" s="6">
        <v>65.556076959174092</v>
      </c>
      <c r="R4697" s="6">
        <v>76.536837165649928</v>
      </c>
      <c r="S4697" s="6">
        <v>44.955419990614736</v>
      </c>
      <c r="T4697" s="6">
        <v>0</v>
      </c>
      <c r="U4697" s="6">
        <v>48.146410136086345</v>
      </c>
      <c r="V4697" s="6">
        <v>23.181604880337868</v>
      </c>
      <c r="W4697" s="6">
        <v>35.335523228531208</v>
      </c>
      <c r="X4697" s="5">
        <v>790</v>
      </c>
      <c r="Y4697" s="5">
        <v>619</v>
      </c>
      <c r="Z4697" s="5">
        <v>115</v>
      </c>
      <c r="AA4697" s="5">
        <v>522</v>
      </c>
      <c r="AB4697" s="5">
        <v>406</v>
      </c>
      <c r="AC4697" s="5">
        <v>86</v>
      </c>
      <c r="AD4697" s="5">
        <v>268</v>
      </c>
      <c r="AE4697" s="5">
        <v>213</v>
      </c>
      <c r="AF4697" s="5">
        <v>29</v>
      </c>
      <c r="AG4697" s="6">
        <v>13.615023474178404</v>
      </c>
      <c r="AH4697" s="6">
        <v>79.477611940298502</v>
      </c>
      <c r="AI4697" s="3">
        <v>21.182266009852217</v>
      </c>
      <c r="AJ4697" s="3">
        <v>77.777777777777771</v>
      </c>
    </row>
    <row r="4698" spans="1:36" hidden="1" x14ac:dyDescent="0.2">
      <c r="A4698" s="1" t="str">
        <f t="shared" si="73"/>
        <v>RochdaleBlack Caribbean</v>
      </c>
      <c r="B4698" s="3" t="s">
        <v>567</v>
      </c>
      <c r="C4698" s="3" t="s">
        <v>568</v>
      </c>
      <c r="D4698" s="3" t="s">
        <v>716</v>
      </c>
      <c r="E4698" s="5">
        <v>285</v>
      </c>
      <c r="F4698" s="5">
        <v>109</v>
      </c>
      <c r="G4698" s="5">
        <v>114</v>
      </c>
      <c r="H4698" s="5">
        <v>126</v>
      </c>
      <c r="I4698" s="5">
        <v>152</v>
      </c>
      <c r="J4698" s="5">
        <v>69</v>
      </c>
      <c r="K4698" s="5">
        <v>0</v>
      </c>
      <c r="L4698" s="5">
        <v>96</v>
      </c>
      <c r="M4698" s="5">
        <v>28</v>
      </c>
      <c r="N4698" s="5">
        <v>47</v>
      </c>
      <c r="O4698" s="6">
        <v>38.245614035087719</v>
      </c>
      <c r="P4698" s="6">
        <v>40</v>
      </c>
      <c r="Q4698" s="6">
        <v>44.210526315789473</v>
      </c>
      <c r="R4698" s="6">
        <v>53.333333333333336</v>
      </c>
      <c r="S4698" s="6">
        <v>24.210526315789473</v>
      </c>
      <c r="T4698" s="6">
        <v>0</v>
      </c>
      <c r="U4698" s="6">
        <v>33.684210526315788</v>
      </c>
      <c r="V4698" s="6">
        <v>9.8245614035087723</v>
      </c>
      <c r="W4698" s="6">
        <v>16.491228070175438</v>
      </c>
      <c r="X4698" s="5">
        <v>124</v>
      </c>
      <c r="Y4698" s="5">
        <v>104</v>
      </c>
      <c r="Z4698" s="5">
        <v>13</v>
      </c>
      <c r="AA4698" s="5">
        <v>50</v>
      </c>
      <c r="AB4698" s="5">
        <v>40</v>
      </c>
      <c r="AC4698" s="5">
        <v>3</v>
      </c>
      <c r="AD4698" s="5">
        <v>74</v>
      </c>
      <c r="AE4698" s="5">
        <v>64</v>
      </c>
      <c r="AF4698" s="5">
        <v>10</v>
      </c>
      <c r="AG4698" s="6">
        <v>15.625</v>
      </c>
      <c r="AH4698" s="6">
        <v>86.486486486486484</v>
      </c>
      <c r="AI4698" s="3">
        <v>7.5</v>
      </c>
      <c r="AJ4698" s="3">
        <v>80</v>
      </c>
    </row>
    <row r="4699" spans="1:36" hidden="1" x14ac:dyDescent="0.2">
      <c r="A4699" s="1" t="str">
        <f t="shared" si="73"/>
        <v>RochdaleBlack Other</v>
      </c>
      <c r="B4699" s="3" t="s">
        <v>567</v>
      </c>
      <c r="C4699" s="3" t="s">
        <v>568</v>
      </c>
      <c r="D4699" s="3" t="s">
        <v>717</v>
      </c>
      <c r="E4699" s="5">
        <v>354</v>
      </c>
      <c r="F4699" s="5">
        <v>165</v>
      </c>
      <c r="G4699" s="5">
        <v>174</v>
      </c>
      <c r="H4699" s="5">
        <v>174</v>
      </c>
      <c r="I4699" s="5">
        <v>224</v>
      </c>
      <c r="J4699" s="5">
        <v>106</v>
      </c>
      <c r="K4699" s="5">
        <v>0</v>
      </c>
      <c r="L4699" s="5">
        <v>155</v>
      </c>
      <c r="M4699" s="5">
        <v>76</v>
      </c>
      <c r="N4699" s="5">
        <v>83</v>
      </c>
      <c r="O4699" s="6">
        <v>46.610169491525426</v>
      </c>
      <c r="P4699" s="6">
        <v>49.152542372881356</v>
      </c>
      <c r="Q4699" s="6">
        <v>49.152542372881356</v>
      </c>
      <c r="R4699" s="6">
        <v>63.27683615819209</v>
      </c>
      <c r="S4699" s="6">
        <v>29.943502824858758</v>
      </c>
      <c r="T4699" s="6">
        <v>0</v>
      </c>
      <c r="U4699" s="6">
        <v>43.78531073446328</v>
      </c>
      <c r="V4699" s="6">
        <v>21.468926553672315</v>
      </c>
      <c r="W4699" s="6">
        <v>23.44632768361582</v>
      </c>
      <c r="X4699" s="5">
        <v>110</v>
      </c>
      <c r="Y4699" s="5">
        <v>75</v>
      </c>
      <c r="Z4699" s="5">
        <v>15</v>
      </c>
      <c r="AA4699" s="5">
        <v>60</v>
      </c>
      <c r="AB4699" s="5">
        <v>40</v>
      </c>
      <c r="AC4699" s="5">
        <v>8</v>
      </c>
      <c r="AD4699" s="5">
        <v>50</v>
      </c>
      <c r="AE4699" s="5">
        <v>35</v>
      </c>
      <c r="AF4699" s="5">
        <v>7</v>
      </c>
      <c r="AG4699" s="6">
        <v>20</v>
      </c>
      <c r="AH4699" s="6">
        <v>70</v>
      </c>
      <c r="AI4699" s="3">
        <v>20</v>
      </c>
      <c r="AJ4699" s="3">
        <v>66.666666666666671</v>
      </c>
    </row>
    <row r="4700" spans="1:36" hidden="1" x14ac:dyDescent="0.2">
      <c r="A4700" s="1" t="str">
        <f t="shared" si="73"/>
        <v>RochdaleArab</v>
      </c>
      <c r="B4700" s="3" t="s">
        <v>567</v>
      </c>
      <c r="C4700" s="3" t="s">
        <v>568</v>
      </c>
      <c r="D4700" s="3" t="s">
        <v>699</v>
      </c>
      <c r="E4700" s="5">
        <v>308</v>
      </c>
      <c r="F4700" s="5">
        <v>116</v>
      </c>
      <c r="G4700" s="5">
        <v>139</v>
      </c>
      <c r="H4700" s="5">
        <v>130</v>
      </c>
      <c r="I4700" s="5">
        <v>162</v>
      </c>
      <c r="J4700" s="5">
        <v>67</v>
      </c>
      <c r="K4700" s="5">
        <v>0</v>
      </c>
      <c r="L4700" s="5">
        <v>106</v>
      </c>
      <c r="M4700" s="5">
        <v>105</v>
      </c>
      <c r="N4700" s="5">
        <v>56</v>
      </c>
      <c r="O4700" s="6">
        <v>37.662337662337663</v>
      </c>
      <c r="P4700" s="6">
        <v>45.129870129870127</v>
      </c>
      <c r="Q4700" s="6">
        <v>42.20779220779221</v>
      </c>
      <c r="R4700" s="6">
        <v>52.597402597402599</v>
      </c>
      <c r="S4700" s="6">
        <v>21.753246753246753</v>
      </c>
      <c r="T4700" s="6">
        <v>0</v>
      </c>
      <c r="U4700" s="6">
        <v>34.415584415584412</v>
      </c>
      <c r="V4700" s="6">
        <v>34.090909090909093</v>
      </c>
      <c r="W4700" s="6">
        <v>18.181818181818183</v>
      </c>
      <c r="X4700" s="5">
        <v>101</v>
      </c>
      <c r="Y4700" s="5">
        <v>63</v>
      </c>
      <c r="Z4700" s="5">
        <v>4</v>
      </c>
      <c r="AA4700" s="5">
        <v>57</v>
      </c>
      <c r="AB4700" s="5">
        <v>31</v>
      </c>
      <c r="AC4700" s="5">
        <v>2</v>
      </c>
      <c r="AD4700" s="5">
        <v>44</v>
      </c>
      <c r="AE4700" s="5">
        <v>32</v>
      </c>
      <c r="AF4700" s="5">
        <v>2</v>
      </c>
      <c r="AG4700" s="6">
        <v>6.25</v>
      </c>
      <c r="AH4700" s="6">
        <v>72.727272727272734</v>
      </c>
      <c r="AI4700" s="3">
        <v>6.4516129032258061</v>
      </c>
      <c r="AJ4700" s="3">
        <v>54.385964912280699</v>
      </c>
    </row>
    <row r="4701" spans="1:36" hidden="1" x14ac:dyDescent="0.2">
      <c r="A4701" s="1" t="str">
        <f t="shared" si="73"/>
        <v>RochdaleOther</v>
      </c>
      <c r="B4701" s="3" t="s">
        <v>567</v>
      </c>
      <c r="C4701" s="3" t="s">
        <v>568</v>
      </c>
      <c r="D4701" s="3" t="s">
        <v>718</v>
      </c>
      <c r="E4701" s="5">
        <v>548</v>
      </c>
      <c r="F4701" s="5">
        <v>297</v>
      </c>
      <c r="G4701" s="5">
        <v>334</v>
      </c>
      <c r="H4701" s="5">
        <v>301</v>
      </c>
      <c r="I4701" s="5">
        <v>394</v>
      </c>
      <c r="J4701" s="5">
        <v>196</v>
      </c>
      <c r="K4701" s="5">
        <v>0</v>
      </c>
      <c r="L4701" s="5">
        <v>177</v>
      </c>
      <c r="M4701" s="5">
        <v>167</v>
      </c>
      <c r="N4701" s="5">
        <v>140</v>
      </c>
      <c r="O4701" s="6">
        <v>54.197080291970806</v>
      </c>
      <c r="P4701" s="6">
        <v>60.948905109489054</v>
      </c>
      <c r="Q4701" s="6">
        <v>54.927007299270073</v>
      </c>
      <c r="R4701" s="6">
        <v>71.897810218978108</v>
      </c>
      <c r="S4701" s="6">
        <v>35.76642335766423</v>
      </c>
      <c r="T4701" s="6">
        <v>0</v>
      </c>
      <c r="U4701" s="6">
        <v>32.299270072992698</v>
      </c>
      <c r="V4701" s="6">
        <v>30.474452554744527</v>
      </c>
      <c r="W4701" s="6">
        <v>25.547445255474454</v>
      </c>
      <c r="X4701" s="5">
        <v>268</v>
      </c>
      <c r="Y4701" s="5">
        <v>204</v>
      </c>
      <c r="Z4701" s="5">
        <v>56</v>
      </c>
      <c r="AA4701" s="5">
        <v>180</v>
      </c>
      <c r="AB4701" s="5">
        <v>129</v>
      </c>
      <c r="AC4701" s="5">
        <v>40</v>
      </c>
      <c r="AD4701" s="5">
        <v>88</v>
      </c>
      <c r="AE4701" s="5">
        <v>75</v>
      </c>
      <c r="AF4701" s="5">
        <v>16</v>
      </c>
      <c r="AG4701" s="6">
        <v>21.333333333333332</v>
      </c>
      <c r="AH4701" s="6">
        <v>85.227272727272734</v>
      </c>
      <c r="AI4701" s="3">
        <v>31.007751937984494</v>
      </c>
      <c r="AJ4701" s="3">
        <v>71.666666666666671</v>
      </c>
    </row>
    <row r="4702" spans="1:36" x14ac:dyDescent="0.2">
      <c r="A4702" s="1" t="str">
        <f t="shared" si="73"/>
        <v>RochfordAll people</v>
      </c>
      <c r="B4702" s="3" t="s">
        <v>259</v>
      </c>
      <c r="C4702" s="3" t="s">
        <v>260</v>
      </c>
      <c r="D4702" s="3" t="s">
        <v>700</v>
      </c>
      <c r="E4702" s="5">
        <v>83287</v>
      </c>
      <c r="F4702" s="5">
        <v>0</v>
      </c>
      <c r="G4702" s="5">
        <v>1483</v>
      </c>
      <c r="H4702" s="5">
        <v>0</v>
      </c>
      <c r="I4702" s="5">
        <v>0</v>
      </c>
      <c r="J4702" s="5">
        <v>1483</v>
      </c>
      <c r="K4702" s="5">
        <v>1347</v>
      </c>
      <c r="L4702" s="5">
        <v>0</v>
      </c>
      <c r="M4702" s="5">
        <v>0</v>
      </c>
      <c r="N4702" s="5">
        <v>0</v>
      </c>
      <c r="O4702" s="6">
        <v>0</v>
      </c>
      <c r="P4702" s="6">
        <v>1.7805900080444728</v>
      </c>
      <c r="Q4702" s="6">
        <v>0</v>
      </c>
      <c r="R4702" s="6">
        <v>0</v>
      </c>
      <c r="S4702" s="6">
        <v>1.7805900080444728</v>
      </c>
      <c r="T4702" s="6">
        <v>1.6172992183654111</v>
      </c>
      <c r="U4702" s="6">
        <v>0</v>
      </c>
      <c r="V4702" s="6">
        <v>0</v>
      </c>
      <c r="W4702" s="6">
        <v>0</v>
      </c>
      <c r="X4702" s="5">
        <v>26055</v>
      </c>
      <c r="Y4702" s="5">
        <v>23096</v>
      </c>
      <c r="Z4702" s="5">
        <v>885</v>
      </c>
      <c r="AA4702" s="5">
        <v>0</v>
      </c>
      <c r="AB4702" s="5">
        <v>0</v>
      </c>
      <c r="AC4702" s="5">
        <v>0</v>
      </c>
      <c r="AD4702" s="5">
        <v>26055</v>
      </c>
      <c r="AE4702" s="5">
        <v>23096</v>
      </c>
      <c r="AF4702" s="5">
        <v>885</v>
      </c>
      <c r="AG4702" s="6">
        <v>3.8318323519224107</v>
      </c>
      <c r="AH4702" s="6">
        <v>88.643254653617348</v>
      </c>
      <c r="AI4702" s="3"/>
      <c r="AJ4702" s="3"/>
    </row>
    <row r="4703" spans="1:36" hidden="1" x14ac:dyDescent="0.2">
      <c r="A4703" s="1" t="str">
        <f t="shared" si="73"/>
        <v>RochfordWhite British</v>
      </c>
      <c r="B4703" s="3" t="s">
        <v>259</v>
      </c>
      <c r="C4703" s="3" t="s">
        <v>260</v>
      </c>
      <c r="D4703" s="3" t="s">
        <v>701</v>
      </c>
      <c r="E4703" s="5">
        <v>79628</v>
      </c>
      <c r="F4703" s="5">
        <v>0</v>
      </c>
      <c r="G4703" s="5">
        <v>1393</v>
      </c>
      <c r="H4703" s="5">
        <v>0</v>
      </c>
      <c r="I4703" s="5">
        <v>0</v>
      </c>
      <c r="J4703" s="5">
        <v>1393</v>
      </c>
      <c r="K4703" s="5">
        <v>1290</v>
      </c>
      <c r="L4703" s="5">
        <v>0</v>
      </c>
      <c r="M4703" s="5">
        <v>0</v>
      </c>
      <c r="N4703" s="5">
        <v>0</v>
      </c>
      <c r="O4703" s="6">
        <v>0</v>
      </c>
      <c r="P4703" s="6">
        <v>1.7493846385693474</v>
      </c>
      <c r="Q4703" s="6">
        <v>0</v>
      </c>
      <c r="R4703" s="6">
        <v>0</v>
      </c>
      <c r="S4703" s="6">
        <v>1.7493846385693474</v>
      </c>
      <c r="T4703" s="6">
        <v>1.620033154166876</v>
      </c>
      <c r="U4703" s="6">
        <v>0</v>
      </c>
      <c r="V4703" s="6">
        <v>0</v>
      </c>
      <c r="W4703" s="6">
        <v>0</v>
      </c>
      <c r="X4703" s="5">
        <v>24621</v>
      </c>
      <c r="Y4703" s="5">
        <v>21922</v>
      </c>
      <c r="Z4703" s="5">
        <v>818</v>
      </c>
      <c r="AA4703" s="5">
        <v>0</v>
      </c>
      <c r="AB4703" s="5">
        <v>0</v>
      </c>
      <c r="AC4703" s="5">
        <v>0</v>
      </c>
      <c r="AD4703" s="5">
        <v>24621</v>
      </c>
      <c r="AE4703" s="5">
        <v>21922</v>
      </c>
      <c r="AF4703" s="5">
        <v>818</v>
      </c>
      <c r="AG4703" s="6">
        <v>3.731411367575951</v>
      </c>
      <c r="AH4703" s="6">
        <v>89.037813248852601</v>
      </c>
      <c r="AI4703" s="3"/>
      <c r="AJ4703" s="3"/>
    </row>
    <row r="4704" spans="1:36" hidden="1" x14ac:dyDescent="0.2">
      <c r="A4704" s="1" t="str">
        <f t="shared" si="73"/>
        <v>RochfordMinorities - all other than White British</v>
      </c>
      <c r="B4704" s="3" t="s">
        <v>259</v>
      </c>
      <c r="C4704" s="3" t="s">
        <v>260</v>
      </c>
      <c r="D4704" s="3" t="s">
        <v>702</v>
      </c>
      <c r="E4704" s="5">
        <v>3659</v>
      </c>
      <c r="F4704" s="5">
        <v>0</v>
      </c>
      <c r="G4704" s="5">
        <v>90</v>
      </c>
      <c r="H4704" s="5">
        <v>0</v>
      </c>
      <c r="I4704" s="5">
        <v>0</v>
      </c>
      <c r="J4704" s="5">
        <v>90</v>
      </c>
      <c r="K4704" s="5">
        <v>57</v>
      </c>
      <c r="L4704" s="5">
        <v>0</v>
      </c>
      <c r="M4704" s="5">
        <v>0</v>
      </c>
      <c r="N4704" s="5">
        <v>0</v>
      </c>
      <c r="O4704" s="6">
        <v>0</v>
      </c>
      <c r="P4704" s="6">
        <v>2.4596884394643346</v>
      </c>
      <c r="Q4704" s="6">
        <v>0</v>
      </c>
      <c r="R4704" s="6">
        <v>0</v>
      </c>
      <c r="S4704" s="6">
        <v>2.4596884394643346</v>
      </c>
      <c r="T4704" s="6">
        <v>1.5578026783274119</v>
      </c>
      <c r="U4704" s="6">
        <v>0</v>
      </c>
      <c r="V4704" s="6">
        <v>0</v>
      </c>
      <c r="W4704" s="6">
        <v>0</v>
      </c>
      <c r="X4704" s="5">
        <v>1434</v>
      </c>
      <c r="Y4704" s="5">
        <v>1174</v>
      </c>
      <c r="Z4704" s="5">
        <v>67</v>
      </c>
      <c r="AA4704" s="5">
        <v>0</v>
      </c>
      <c r="AB4704" s="5">
        <v>0</v>
      </c>
      <c r="AC4704" s="5">
        <v>0</v>
      </c>
      <c r="AD4704" s="5">
        <v>1434</v>
      </c>
      <c r="AE4704" s="5">
        <v>1174</v>
      </c>
      <c r="AF4704" s="5">
        <v>67</v>
      </c>
      <c r="AG4704" s="6">
        <v>5.7069846678023852</v>
      </c>
      <c r="AH4704" s="6">
        <v>81.868898186889822</v>
      </c>
      <c r="AI4704" s="3"/>
      <c r="AJ4704" s="3"/>
    </row>
    <row r="4705" spans="1:36" hidden="1" x14ac:dyDescent="0.2">
      <c r="A4705" s="1" t="str">
        <f t="shared" si="73"/>
        <v>RochfordWhite Irish</v>
      </c>
      <c r="B4705" s="3" t="s">
        <v>259</v>
      </c>
      <c r="C4705" s="3" t="s">
        <v>260</v>
      </c>
      <c r="D4705" s="3" t="s">
        <v>703</v>
      </c>
      <c r="E4705" s="5">
        <v>468</v>
      </c>
      <c r="F4705" s="5">
        <v>0</v>
      </c>
      <c r="G4705" s="5">
        <v>9</v>
      </c>
      <c r="H4705" s="5">
        <v>0</v>
      </c>
      <c r="I4705" s="5">
        <v>0</v>
      </c>
      <c r="J4705" s="5">
        <v>9</v>
      </c>
      <c r="K4705" s="5">
        <v>7</v>
      </c>
      <c r="L4705" s="5">
        <v>0</v>
      </c>
      <c r="M4705" s="5">
        <v>0</v>
      </c>
      <c r="N4705" s="5">
        <v>0</v>
      </c>
      <c r="O4705" s="6">
        <v>0</v>
      </c>
      <c r="P4705" s="6">
        <v>1.9230769230769231</v>
      </c>
      <c r="Q4705" s="6">
        <v>0</v>
      </c>
      <c r="R4705" s="6">
        <v>0</v>
      </c>
      <c r="S4705" s="6">
        <v>1.9230769230769231</v>
      </c>
      <c r="T4705" s="6">
        <v>1.4957264957264957</v>
      </c>
      <c r="U4705" s="6">
        <v>0</v>
      </c>
      <c r="V4705" s="6">
        <v>0</v>
      </c>
      <c r="W4705" s="6">
        <v>0</v>
      </c>
      <c r="X4705" s="5">
        <v>125</v>
      </c>
      <c r="Y4705" s="5">
        <v>112</v>
      </c>
      <c r="Z4705" s="5">
        <v>2</v>
      </c>
      <c r="AA4705" s="5">
        <v>0</v>
      </c>
      <c r="AB4705" s="5">
        <v>0</v>
      </c>
      <c r="AC4705" s="5">
        <v>0</v>
      </c>
      <c r="AD4705" s="5">
        <v>125</v>
      </c>
      <c r="AE4705" s="5">
        <v>112</v>
      </c>
      <c r="AF4705" s="5">
        <v>2</v>
      </c>
      <c r="AG4705" s="6">
        <v>1.7857142857142858</v>
      </c>
      <c r="AH4705" s="6">
        <v>89.6</v>
      </c>
      <c r="AI4705" s="3"/>
      <c r="AJ4705" s="3"/>
    </row>
    <row r="4706" spans="1:36" hidden="1" x14ac:dyDescent="0.2">
      <c r="A4706" s="1" t="str">
        <f t="shared" si="73"/>
        <v>RochfordWhite Gyspy or Irish Traveller</v>
      </c>
      <c r="B4706" s="3" t="s">
        <v>259</v>
      </c>
      <c r="C4706" s="3" t="s">
        <v>260</v>
      </c>
      <c r="D4706" s="3" t="s">
        <v>704</v>
      </c>
      <c r="E4706" s="5">
        <v>49</v>
      </c>
      <c r="F4706" s="5">
        <v>0</v>
      </c>
      <c r="G4706" s="5">
        <v>4</v>
      </c>
      <c r="H4706" s="5">
        <v>0</v>
      </c>
      <c r="I4706" s="5">
        <v>0</v>
      </c>
      <c r="J4706" s="5">
        <v>4</v>
      </c>
      <c r="K4706" s="5">
        <v>0</v>
      </c>
      <c r="L4706" s="5">
        <v>0</v>
      </c>
      <c r="M4706" s="5">
        <v>0</v>
      </c>
      <c r="N4706" s="5">
        <v>0</v>
      </c>
      <c r="O4706" s="6">
        <v>0</v>
      </c>
      <c r="P4706" s="6">
        <v>8.1632653061224492</v>
      </c>
      <c r="Q4706" s="6">
        <v>0</v>
      </c>
      <c r="R4706" s="6">
        <v>0</v>
      </c>
      <c r="S4706" s="6">
        <v>8.1632653061224492</v>
      </c>
      <c r="T4706" s="6">
        <v>0</v>
      </c>
      <c r="U4706" s="6">
        <v>0</v>
      </c>
      <c r="V4706" s="6">
        <v>0</v>
      </c>
      <c r="W4706" s="6">
        <v>0</v>
      </c>
      <c r="X4706" s="5">
        <v>16</v>
      </c>
      <c r="Y4706" s="5">
        <v>10</v>
      </c>
      <c r="Z4706" s="5">
        <v>0</v>
      </c>
      <c r="AA4706" s="5">
        <v>0</v>
      </c>
      <c r="AB4706" s="5">
        <v>0</v>
      </c>
      <c r="AC4706" s="5">
        <v>0</v>
      </c>
      <c r="AD4706" s="5">
        <v>16</v>
      </c>
      <c r="AE4706" s="5">
        <v>10</v>
      </c>
      <c r="AF4706" s="5">
        <v>0</v>
      </c>
      <c r="AG4706" s="6">
        <v>0</v>
      </c>
      <c r="AH4706" s="6">
        <v>62.5</v>
      </c>
      <c r="AI4706" s="3"/>
      <c r="AJ4706" s="3"/>
    </row>
    <row r="4707" spans="1:36" hidden="1" x14ac:dyDescent="0.2">
      <c r="A4707" s="1" t="str">
        <f t="shared" si="73"/>
        <v>RochfordWhite Other</v>
      </c>
      <c r="B4707" s="3" t="s">
        <v>259</v>
      </c>
      <c r="C4707" s="3" t="s">
        <v>260</v>
      </c>
      <c r="D4707" s="3" t="s">
        <v>705</v>
      </c>
      <c r="E4707" s="5">
        <v>792</v>
      </c>
      <c r="F4707" s="5">
        <v>0</v>
      </c>
      <c r="G4707" s="5">
        <v>12</v>
      </c>
      <c r="H4707" s="5">
        <v>0</v>
      </c>
      <c r="I4707" s="5">
        <v>0</v>
      </c>
      <c r="J4707" s="5">
        <v>12</v>
      </c>
      <c r="K4707" s="5">
        <v>16</v>
      </c>
      <c r="L4707" s="5">
        <v>0</v>
      </c>
      <c r="M4707" s="5">
        <v>0</v>
      </c>
      <c r="N4707" s="5">
        <v>0</v>
      </c>
      <c r="O4707" s="6">
        <v>0</v>
      </c>
      <c r="P4707" s="6">
        <v>1.5151515151515151</v>
      </c>
      <c r="Q4707" s="6">
        <v>0</v>
      </c>
      <c r="R4707" s="6">
        <v>0</v>
      </c>
      <c r="S4707" s="6">
        <v>1.5151515151515151</v>
      </c>
      <c r="T4707" s="6">
        <v>2.0202020202020203</v>
      </c>
      <c r="U4707" s="6">
        <v>0</v>
      </c>
      <c r="V4707" s="6">
        <v>0</v>
      </c>
      <c r="W4707" s="6">
        <v>0</v>
      </c>
      <c r="X4707" s="5">
        <v>389</v>
      </c>
      <c r="Y4707" s="5">
        <v>317</v>
      </c>
      <c r="Z4707" s="5">
        <v>17</v>
      </c>
      <c r="AA4707" s="5">
        <v>0</v>
      </c>
      <c r="AB4707" s="5">
        <v>0</v>
      </c>
      <c r="AC4707" s="5">
        <v>0</v>
      </c>
      <c r="AD4707" s="5">
        <v>389</v>
      </c>
      <c r="AE4707" s="5">
        <v>317</v>
      </c>
      <c r="AF4707" s="5">
        <v>17</v>
      </c>
      <c r="AG4707" s="6">
        <v>5.3627760252365935</v>
      </c>
      <c r="AH4707" s="6">
        <v>81.491002570694093</v>
      </c>
      <c r="AI4707" s="3"/>
      <c r="AJ4707" s="3"/>
    </row>
    <row r="4708" spans="1:36" hidden="1" x14ac:dyDescent="0.2">
      <c r="A4708" s="1" t="str">
        <f t="shared" si="73"/>
        <v>RochfordMixed White and Black Caribbean</v>
      </c>
      <c r="B4708" s="3" t="s">
        <v>259</v>
      </c>
      <c r="C4708" s="3" t="s">
        <v>260</v>
      </c>
      <c r="D4708" s="3" t="s">
        <v>706</v>
      </c>
      <c r="E4708" s="5">
        <v>296</v>
      </c>
      <c r="F4708" s="5">
        <v>0</v>
      </c>
      <c r="G4708" s="5">
        <v>11</v>
      </c>
      <c r="H4708" s="5">
        <v>0</v>
      </c>
      <c r="I4708" s="5">
        <v>0</v>
      </c>
      <c r="J4708" s="5">
        <v>11</v>
      </c>
      <c r="K4708" s="5">
        <v>1</v>
      </c>
      <c r="L4708" s="5">
        <v>0</v>
      </c>
      <c r="M4708" s="5">
        <v>0</v>
      </c>
      <c r="N4708" s="5">
        <v>0</v>
      </c>
      <c r="O4708" s="6">
        <v>0</v>
      </c>
      <c r="P4708" s="6">
        <v>3.7162162162162162</v>
      </c>
      <c r="Q4708" s="6">
        <v>0</v>
      </c>
      <c r="R4708" s="6">
        <v>0</v>
      </c>
      <c r="S4708" s="6">
        <v>3.7162162162162162</v>
      </c>
      <c r="T4708" s="6">
        <v>0.33783783783783783</v>
      </c>
      <c r="U4708" s="6">
        <v>0</v>
      </c>
      <c r="V4708" s="6">
        <v>0</v>
      </c>
      <c r="W4708" s="6">
        <v>0</v>
      </c>
      <c r="X4708" s="5">
        <v>55</v>
      </c>
      <c r="Y4708" s="5">
        <v>44</v>
      </c>
      <c r="Z4708" s="5">
        <v>7</v>
      </c>
      <c r="AA4708" s="5">
        <v>0</v>
      </c>
      <c r="AB4708" s="5">
        <v>0</v>
      </c>
      <c r="AC4708" s="5">
        <v>0</v>
      </c>
      <c r="AD4708" s="5">
        <v>55</v>
      </c>
      <c r="AE4708" s="5">
        <v>44</v>
      </c>
      <c r="AF4708" s="5">
        <v>7</v>
      </c>
      <c r="AG4708" s="6">
        <v>15.909090909090908</v>
      </c>
      <c r="AH4708" s="6">
        <v>80</v>
      </c>
      <c r="AI4708" s="3"/>
      <c r="AJ4708" s="3"/>
    </row>
    <row r="4709" spans="1:36" hidden="1" x14ac:dyDescent="0.2">
      <c r="A4709" s="1" t="str">
        <f t="shared" si="73"/>
        <v>RochfordMixed White and Black African</v>
      </c>
      <c r="B4709" s="3" t="s">
        <v>259</v>
      </c>
      <c r="C4709" s="3" t="s">
        <v>260</v>
      </c>
      <c r="D4709" s="3" t="s">
        <v>707</v>
      </c>
      <c r="E4709" s="5">
        <v>127</v>
      </c>
      <c r="F4709" s="5">
        <v>0</v>
      </c>
      <c r="G4709" s="5">
        <v>12</v>
      </c>
      <c r="H4709" s="5">
        <v>0</v>
      </c>
      <c r="I4709" s="5">
        <v>0</v>
      </c>
      <c r="J4709" s="5">
        <v>12</v>
      </c>
      <c r="K4709" s="5">
        <v>4</v>
      </c>
      <c r="L4709" s="5">
        <v>0</v>
      </c>
      <c r="M4709" s="5">
        <v>0</v>
      </c>
      <c r="N4709" s="5">
        <v>0</v>
      </c>
      <c r="O4709" s="6">
        <v>0</v>
      </c>
      <c r="P4709" s="6">
        <v>9.4488188976377945</v>
      </c>
      <c r="Q4709" s="6">
        <v>0</v>
      </c>
      <c r="R4709" s="6">
        <v>0</v>
      </c>
      <c r="S4709" s="6">
        <v>9.4488188976377945</v>
      </c>
      <c r="T4709" s="6">
        <v>3.1496062992125986</v>
      </c>
      <c r="U4709" s="6">
        <v>0</v>
      </c>
      <c r="V4709" s="6">
        <v>0</v>
      </c>
      <c r="W4709" s="6">
        <v>0</v>
      </c>
      <c r="X4709" s="5">
        <v>26</v>
      </c>
      <c r="Y4709" s="5">
        <v>18</v>
      </c>
      <c r="Z4709" s="5">
        <v>7</v>
      </c>
      <c r="AA4709" s="5">
        <v>0</v>
      </c>
      <c r="AB4709" s="5">
        <v>0</v>
      </c>
      <c r="AC4709" s="5">
        <v>0</v>
      </c>
      <c r="AD4709" s="5">
        <v>26</v>
      </c>
      <c r="AE4709" s="5">
        <v>18</v>
      </c>
      <c r="AF4709" s="5">
        <v>7</v>
      </c>
      <c r="AG4709" s="6">
        <v>38.888888888888886</v>
      </c>
      <c r="AH4709" s="6">
        <v>69.230769230769226</v>
      </c>
      <c r="AI4709" s="3"/>
      <c r="AJ4709" s="3"/>
    </row>
    <row r="4710" spans="1:36" hidden="1" x14ac:dyDescent="0.2">
      <c r="A4710" s="1" t="str">
        <f t="shared" si="73"/>
        <v>RochfordMixed White and Asian</v>
      </c>
      <c r="B4710" s="3" t="s">
        <v>259</v>
      </c>
      <c r="C4710" s="3" t="s">
        <v>260</v>
      </c>
      <c r="D4710" s="3" t="s">
        <v>708</v>
      </c>
      <c r="E4710" s="5">
        <v>304</v>
      </c>
      <c r="F4710" s="5">
        <v>0</v>
      </c>
      <c r="G4710" s="5">
        <v>8</v>
      </c>
      <c r="H4710" s="5">
        <v>0</v>
      </c>
      <c r="I4710" s="5">
        <v>0</v>
      </c>
      <c r="J4710" s="5">
        <v>8</v>
      </c>
      <c r="K4710" s="5">
        <v>3</v>
      </c>
      <c r="L4710" s="5">
        <v>0</v>
      </c>
      <c r="M4710" s="5">
        <v>0</v>
      </c>
      <c r="N4710" s="5">
        <v>0</v>
      </c>
      <c r="O4710" s="6">
        <v>0</v>
      </c>
      <c r="P4710" s="6">
        <v>2.6315789473684212</v>
      </c>
      <c r="Q4710" s="6">
        <v>0</v>
      </c>
      <c r="R4710" s="6">
        <v>0</v>
      </c>
      <c r="S4710" s="6">
        <v>2.6315789473684212</v>
      </c>
      <c r="T4710" s="6">
        <v>0.98684210526315785</v>
      </c>
      <c r="U4710" s="6">
        <v>0</v>
      </c>
      <c r="V4710" s="6">
        <v>0</v>
      </c>
      <c r="W4710" s="6">
        <v>0</v>
      </c>
      <c r="X4710" s="5">
        <v>82</v>
      </c>
      <c r="Y4710" s="5">
        <v>66</v>
      </c>
      <c r="Z4710" s="5">
        <v>2</v>
      </c>
      <c r="AA4710" s="5">
        <v>0</v>
      </c>
      <c r="AB4710" s="5">
        <v>0</v>
      </c>
      <c r="AC4710" s="5">
        <v>0</v>
      </c>
      <c r="AD4710" s="5">
        <v>82</v>
      </c>
      <c r="AE4710" s="5">
        <v>66</v>
      </c>
      <c r="AF4710" s="5">
        <v>2</v>
      </c>
      <c r="AG4710" s="6">
        <v>3.0303030303030303</v>
      </c>
      <c r="AH4710" s="6">
        <v>80.487804878048777</v>
      </c>
      <c r="AI4710" s="3"/>
      <c r="AJ4710" s="3"/>
    </row>
    <row r="4711" spans="1:36" hidden="1" x14ac:dyDescent="0.2">
      <c r="A4711" s="1" t="str">
        <f t="shared" si="73"/>
        <v>RochfordMixed Other</v>
      </c>
      <c r="B4711" s="3" t="s">
        <v>259</v>
      </c>
      <c r="C4711" s="3" t="s">
        <v>260</v>
      </c>
      <c r="D4711" s="3" t="s">
        <v>709</v>
      </c>
      <c r="E4711" s="5">
        <v>178</v>
      </c>
      <c r="F4711" s="5">
        <v>0</v>
      </c>
      <c r="G4711" s="5">
        <v>3</v>
      </c>
      <c r="H4711" s="5">
        <v>0</v>
      </c>
      <c r="I4711" s="5">
        <v>0</v>
      </c>
      <c r="J4711" s="5">
        <v>3</v>
      </c>
      <c r="K4711" s="5">
        <v>1</v>
      </c>
      <c r="L4711" s="5">
        <v>0</v>
      </c>
      <c r="M4711" s="5">
        <v>0</v>
      </c>
      <c r="N4711" s="5">
        <v>0</v>
      </c>
      <c r="O4711" s="6">
        <v>0</v>
      </c>
      <c r="P4711" s="6">
        <v>1.6853932584269662</v>
      </c>
      <c r="Q4711" s="6">
        <v>0</v>
      </c>
      <c r="R4711" s="6">
        <v>0</v>
      </c>
      <c r="S4711" s="6">
        <v>1.6853932584269662</v>
      </c>
      <c r="T4711" s="6">
        <v>0.5617977528089888</v>
      </c>
      <c r="U4711" s="6">
        <v>0</v>
      </c>
      <c r="V4711" s="6">
        <v>0</v>
      </c>
      <c r="W4711" s="6">
        <v>0</v>
      </c>
      <c r="X4711" s="5">
        <v>49</v>
      </c>
      <c r="Y4711" s="5">
        <v>42</v>
      </c>
      <c r="Z4711" s="5">
        <v>4</v>
      </c>
      <c r="AA4711" s="5">
        <v>0</v>
      </c>
      <c r="AB4711" s="5">
        <v>0</v>
      </c>
      <c r="AC4711" s="5">
        <v>0</v>
      </c>
      <c r="AD4711" s="5">
        <v>49</v>
      </c>
      <c r="AE4711" s="5">
        <v>42</v>
      </c>
      <c r="AF4711" s="5">
        <v>4</v>
      </c>
      <c r="AG4711" s="6">
        <v>9.5238095238095237</v>
      </c>
      <c r="AH4711" s="6">
        <v>85.714285714285708</v>
      </c>
      <c r="AI4711" s="3"/>
      <c r="AJ4711" s="3"/>
    </row>
    <row r="4712" spans="1:36" hidden="1" x14ac:dyDescent="0.2">
      <c r="A4712" s="1" t="str">
        <f t="shared" si="73"/>
        <v>RochfordIndian</v>
      </c>
      <c r="B4712" s="3" t="s">
        <v>259</v>
      </c>
      <c r="C4712" s="3" t="s">
        <v>260</v>
      </c>
      <c r="D4712" s="3" t="s">
        <v>710</v>
      </c>
      <c r="E4712" s="5">
        <v>262</v>
      </c>
      <c r="F4712" s="5">
        <v>0</v>
      </c>
      <c r="G4712" s="5">
        <v>6</v>
      </c>
      <c r="H4712" s="5">
        <v>0</v>
      </c>
      <c r="I4712" s="5">
        <v>0</v>
      </c>
      <c r="J4712" s="5">
        <v>6</v>
      </c>
      <c r="K4712" s="5">
        <v>1</v>
      </c>
      <c r="L4712" s="5">
        <v>0</v>
      </c>
      <c r="M4712" s="5">
        <v>0</v>
      </c>
      <c r="N4712" s="5">
        <v>0</v>
      </c>
      <c r="O4712" s="6">
        <v>0</v>
      </c>
      <c r="P4712" s="6">
        <v>2.2900763358778624</v>
      </c>
      <c r="Q4712" s="6">
        <v>0</v>
      </c>
      <c r="R4712" s="6">
        <v>0</v>
      </c>
      <c r="S4712" s="6">
        <v>2.2900763358778624</v>
      </c>
      <c r="T4712" s="6">
        <v>0.38167938931297712</v>
      </c>
      <c r="U4712" s="6">
        <v>0</v>
      </c>
      <c r="V4712" s="6">
        <v>0</v>
      </c>
      <c r="W4712" s="6">
        <v>0</v>
      </c>
      <c r="X4712" s="5">
        <v>109</v>
      </c>
      <c r="Y4712" s="5">
        <v>90</v>
      </c>
      <c r="Z4712" s="5">
        <v>4</v>
      </c>
      <c r="AA4712" s="5">
        <v>0</v>
      </c>
      <c r="AB4712" s="5">
        <v>0</v>
      </c>
      <c r="AC4712" s="5">
        <v>0</v>
      </c>
      <c r="AD4712" s="5">
        <v>109</v>
      </c>
      <c r="AE4712" s="5">
        <v>90</v>
      </c>
      <c r="AF4712" s="5">
        <v>4</v>
      </c>
      <c r="AG4712" s="6">
        <v>4.4444444444444446</v>
      </c>
      <c r="AH4712" s="6">
        <v>82.568807339449535</v>
      </c>
      <c r="AI4712" s="3"/>
      <c r="AJ4712" s="3"/>
    </row>
    <row r="4713" spans="1:36" hidden="1" x14ac:dyDescent="0.2">
      <c r="A4713" s="1" t="str">
        <f t="shared" si="73"/>
        <v>RochfordPakistani</v>
      </c>
      <c r="B4713" s="3" t="s">
        <v>259</v>
      </c>
      <c r="C4713" s="3" t="s">
        <v>260</v>
      </c>
      <c r="D4713" s="3" t="s">
        <v>711</v>
      </c>
      <c r="E4713" s="5">
        <v>42</v>
      </c>
      <c r="F4713" s="5">
        <v>0</v>
      </c>
      <c r="G4713" s="5">
        <v>0</v>
      </c>
      <c r="H4713" s="5">
        <v>0</v>
      </c>
      <c r="I4713" s="5">
        <v>0</v>
      </c>
      <c r="J4713" s="5">
        <v>0</v>
      </c>
      <c r="K4713" s="5">
        <v>1</v>
      </c>
      <c r="L4713" s="5">
        <v>0</v>
      </c>
      <c r="M4713" s="5">
        <v>0</v>
      </c>
      <c r="N4713" s="5">
        <v>0</v>
      </c>
      <c r="O4713" s="6">
        <v>0</v>
      </c>
      <c r="P4713" s="6">
        <v>0</v>
      </c>
      <c r="Q4713" s="6">
        <v>0</v>
      </c>
      <c r="R4713" s="6">
        <v>0</v>
      </c>
      <c r="S4713" s="6">
        <v>0</v>
      </c>
      <c r="T4713" s="6">
        <v>2.3809523809523809</v>
      </c>
      <c r="U4713" s="6">
        <v>0</v>
      </c>
      <c r="V4713" s="6">
        <v>0</v>
      </c>
      <c r="W4713" s="6">
        <v>0</v>
      </c>
      <c r="X4713" s="5">
        <v>23</v>
      </c>
      <c r="Y4713" s="5">
        <v>17</v>
      </c>
      <c r="Z4713" s="5">
        <v>0</v>
      </c>
      <c r="AA4713" s="5">
        <v>0</v>
      </c>
      <c r="AB4713" s="5">
        <v>0</v>
      </c>
      <c r="AC4713" s="5">
        <v>0</v>
      </c>
      <c r="AD4713" s="5">
        <v>23</v>
      </c>
      <c r="AE4713" s="5">
        <v>17</v>
      </c>
      <c r="AF4713" s="5">
        <v>0</v>
      </c>
      <c r="AG4713" s="6">
        <v>0</v>
      </c>
      <c r="AH4713" s="6">
        <v>73.913043478260875</v>
      </c>
      <c r="AI4713" s="3"/>
      <c r="AJ4713" s="3"/>
    </row>
    <row r="4714" spans="1:36" hidden="1" x14ac:dyDescent="0.2">
      <c r="A4714" s="1" t="str">
        <f t="shared" si="73"/>
        <v>RochfordBangladeshi</v>
      </c>
      <c r="B4714" s="3" t="s">
        <v>259</v>
      </c>
      <c r="C4714" s="3" t="s">
        <v>260</v>
      </c>
      <c r="D4714" s="3" t="s">
        <v>712</v>
      </c>
      <c r="E4714" s="5">
        <v>81</v>
      </c>
      <c r="F4714" s="5">
        <v>0</v>
      </c>
      <c r="G4714" s="5">
        <v>1</v>
      </c>
      <c r="H4714" s="5">
        <v>0</v>
      </c>
      <c r="I4714" s="5">
        <v>0</v>
      </c>
      <c r="J4714" s="5">
        <v>1</v>
      </c>
      <c r="K4714" s="5">
        <v>0</v>
      </c>
      <c r="L4714" s="5">
        <v>0</v>
      </c>
      <c r="M4714" s="5">
        <v>0</v>
      </c>
      <c r="N4714" s="5">
        <v>0</v>
      </c>
      <c r="O4714" s="6">
        <v>0</v>
      </c>
      <c r="P4714" s="6">
        <v>1.2345679012345678</v>
      </c>
      <c r="Q4714" s="6">
        <v>0</v>
      </c>
      <c r="R4714" s="6">
        <v>0</v>
      </c>
      <c r="S4714" s="6">
        <v>1.2345679012345678</v>
      </c>
      <c r="T4714" s="6">
        <v>0</v>
      </c>
      <c r="U4714" s="6">
        <v>0</v>
      </c>
      <c r="V4714" s="6">
        <v>0</v>
      </c>
      <c r="W4714" s="6">
        <v>0</v>
      </c>
      <c r="X4714" s="5">
        <v>27</v>
      </c>
      <c r="Y4714" s="5">
        <v>16</v>
      </c>
      <c r="Z4714" s="5">
        <v>1</v>
      </c>
      <c r="AA4714" s="5">
        <v>0</v>
      </c>
      <c r="AB4714" s="5">
        <v>0</v>
      </c>
      <c r="AC4714" s="5">
        <v>0</v>
      </c>
      <c r="AD4714" s="5">
        <v>27</v>
      </c>
      <c r="AE4714" s="5">
        <v>16</v>
      </c>
      <c r="AF4714" s="5">
        <v>1</v>
      </c>
      <c r="AG4714" s="6">
        <v>6.25</v>
      </c>
      <c r="AH4714" s="6">
        <v>59.25925925925926</v>
      </c>
      <c r="AI4714" s="3"/>
      <c r="AJ4714" s="3"/>
    </row>
    <row r="4715" spans="1:36" hidden="1" x14ac:dyDescent="0.2">
      <c r="A4715" s="1" t="str">
        <f t="shared" si="73"/>
        <v>RochfordChinese</v>
      </c>
      <c r="B4715" s="3" t="s">
        <v>259</v>
      </c>
      <c r="C4715" s="3" t="s">
        <v>260</v>
      </c>
      <c r="D4715" s="3" t="s">
        <v>713</v>
      </c>
      <c r="E4715" s="5">
        <v>228</v>
      </c>
      <c r="F4715" s="5">
        <v>0</v>
      </c>
      <c r="G4715" s="5">
        <v>5</v>
      </c>
      <c r="H4715" s="5">
        <v>0</v>
      </c>
      <c r="I4715" s="5">
        <v>0</v>
      </c>
      <c r="J4715" s="5">
        <v>5</v>
      </c>
      <c r="K4715" s="5">
        <v>5</v>
      </c>
      <c r="L4715" s="5">
        <v>0</v>
      </c>
      <c r="M4715" s="5">
        <v>0</v>
      </c>
      <c r="N4715" s="5">
        <v>0</v>
      </c>
      <c r="O4715" s="6">
        <v>0</v>
      </c>
      <c r="P4715" s="6">
        <v>2.192982456140351</v>
      </c>
      <c r="Q4715" s="6">
        <v>0</v>
      </c>
      <c r="R4715" s="6">
        <v>0</v>
      </c>
      <c r="S4715" s="6">
        <v>2.192982456140351</v>
      </c>
      <c r="T4715" s="6">
        <v>2.192982456140351</v>
      </c>
      <c r="U4715" s="6">
        <v>0</v>
      </c>
      <c r="V4715" s="6">
        <v>0</v>
      </c>
      <c r="W4715" s="6">
        <v>0</v>
      </c>
      <c r="X4715" s="5">
        <v>98</v>
      </c>
      <c r="Y4715" s="5">
        <v>87</v>
      </c>
      <c r="Z4715" s="5">
        <v>3</v>
      </c>
      <c r="AA4715" s="5">
        <v>0</v>
      </c>
      <c r="AB4715" s="5">
        <v>0</v>
      </c>
      <c r="AC4715" s="5">
        <v>0</v>
      </c>
      <c r="AD4715" s="5">
        <v>98</v>
      </c>
      <c r="AE4715" s="5">
        <v>87</v>
      </c>
      <c r="AF4715" s="5">
        <v>3</v>
      </c>
      <c r="AG4715" s="6">
        <v>3.4482758620689653</v>
      </c>
      <c r="AH4715" s="6">
        <v>88.775510204081627</v>
      </c>
      <c r="AI4715" s="3"/>
      <c r="AJ4715" s="3"/>
    </row>
    <row r="4716" spans="1:36" hidden="1" x14ac:dyDescent="0.2">
      <c r="A4716" s="1" t="str">
        <f t="shared" si="73"/>
        <v>RochfordAsian Other</v>
      </c>
      <c r="B4716" s="3" t="s">
        <v>259</v>
      </c>
      <c r="C4716" s="3" t="s">
        <v>260</v>
      </c>
      <c r="D4716" s="3" t="s">
        <v>714</v>
      </c>
      <c r="E4716" s="5">
        <v>268</v>
      </c>
      <c r="F4716" s="5">
        <v>0</v>
      </c>
      <c r="G4716" s="5">
        <v>3</v>
      </c>
      <c r="H4716" s="5">
        <v>0</v>
      </c>
      <c r="I4716" s="5">
        <v>0</v>
      </c>
      <c r="J4716" s="5">
        <v>3</v>
      </c>
      <c r="K4716" s="5">
        <v>7</v>
      </c>
      <c r="L4716" s="5">
        <v>0</v>
      </c>
      <c r="M4716" s="5">
        <v>0</v>
      </c>
      <c r="N4716" s="5">
        <v>0</v>
      </c>
      <c r="O4716" s="6">
        <v>0</v>
      </c>
      <c r="P4716" s="6">
        <v>1.1194029850746268</v>
      </c>
      <c r="Q4716" s="6">
        <v>0</v>
      </c>
      <c r="R4716" s="6">
        <v>0</v>
      </c>
      <c r="S4716" s="6">
        <v>1.1194029850746268</v>
      </c>
      <c r="T4716" s="6">
        <v>2.6119402985074629</v>
      </c>
      <c r="U4716" s="6">
        <v>0</v>
      </c>
      <c r="V4716" s="6">
        <v>0</v>
      </c>
      <c r="W4716" s="6">
        <v>0</v>
      </c>
      <c r="X4716" s="5">
        <v>113</v>
      </c>
      <c r="Y4716" s="5">
        <v>89</v>
      </c>
      <c r="Z4716" s="5">
        <v>10</v>
      </c>
      <c r="AA4716" s="5">
        <v>0</v>
      </c>
      <c r="AB4716" s="5">
        <v>0</v>
      </c>
      <c r="AC4716" s="5">
        <v>0</v>
      </c>
      <c r="AD4716" s="5">
        <v>113</v>
      </c>
      <c r="AE4716" s="5">
        <v>89</v>
      </c>
      <c r="AF4716" s="5">
        <v>10</v>
      </c>
      <c r="AG4716" s="6">
        <v>11.235955056179776</v>
      </c>
      <c r="AH4716" s="6">
        <v>78.761061946902657</v>
      </c>
      <c r="AI4716" s="3"/>
      <c r="AJ4716" s="3"/>
    </row>
    <row r="4717" spans="1:36" hidden="1" x14ac:dyDescent="0.2">
      <c r="A4717" s="1" t="str">
        <f t="shared" si="73"/>
        <v>RochfordBlack African</v>
      </c>
      <c r="B4717" s="3" t="s">
        <v>259</v>
      </c>
      <c r="C4717" s="3" t="s">
        <v>260</v>
      </c>
      <c r="D4717" s="3" t="s">
        <v>715</v>
      </c>
      <c r="E4717" s="5">
        <v>235</v>
      </c>
      <c r="F4717" s="5">
        <v>0</v>
      </c>
      <c r="G4717" s="5">
        <v>10</v>
      </c>
      <c r="H4717" s="5">
        <v>0</v>
      </c>
      <c r="I4717" s="5">
        <v>0</v>
      </c>
      <c r="J4717" s="5">
        <v>10</v>
      </c>
      <c r="K4717" s="5">
        <v>3</v>
      </c>
      <c r="L4717" s="5">
        <v>0</v>
      </c>
      <c r="M4717" s="5">
        <v>0</v>
      </c>
      <c r="N4717" s="5">
        <v>0</v>
      </c>
      <c r="O4717" s="6">
        <v>0</v>
      </c>
      <c r="P4717" s="6">
        <v>4.2553191489361701</v>
      </c>
      <c r="Q4717" s="6">
        <v>0</v>
      </c>
      <c r="R4717" s="6">
        <v>0</v>
      </c>
      <c r="S4717" s="6">
        <v>4.2553191489361701</v>
      </c>
      <c r="T4717" s="6">
        <v>1.2765957446808511</v>
      </c>
      <c r="U4717" s="6">
        <v>0</v>
      </c>
      <c r="V4717" s="6">
        <v>0</v>
      </c>
      <c r="W4717" s="6">
        <v>0</v>
      </c>
      <c r="X4717" s="5">
        <v>131</v>
      </c>
      <c r="Y4717" s="5">
        <v>100</v>
      </c>
      <c r="Z4717" s="5">
        <v>5</v>
      </c>
      <c r="AA4717" s="5">
        <v>0</v>
      </c>
      <c r="AB4717" s="5">
        <v>0</v>
      </c>
      <c r="AC4717" s="5">
        <v>0</v>
      </c>
      <c r="AD4717" s="5">
        <v>131</v>
      </c>
      <c r="AE4717" s="5">
        <v>100</v>
      </c>
      <c r="AF4717" s="5">
        <v>5</v>
      </c>
      <c r="AG4717" s="6">
        <v>5</v>
      </c>
      <c r="AH4717" s="6">
        <v>76.335877862595424</v>
      </c>
      <c r="AI4717" s="3"/>
      <c r="AJ4717" s="3"/>
    </row>
    <row r="4718" spans="1:36" hidden="1" x14ac:dyDescent="0.2">
      <c r="A4718" s="1" t="str">
        <f t="shared" si="73"/>
        <v>RochfordBlack Caribbean</v>
      </c>
      <c r="B4718" s="3" t="s">
        <v>259</v>
      </c>
      <c r="C4718" s="3" t="s">
        <v>260</v>
      </c>
      <c r="D4718" s="3" t="s">
        <v>716</v>
      </c>
      <c r="E4718" s="5">
        <v>95</v>
      </c>
      <c r="F4718" s="5">
        <v>0</v>
      </c>
      <c r="G4718" s="5">
        <v>5</v>
      </c>
      <c r="H4718" s="5">
        <v>0</v>
      </c>
      <c r="I4718" s="5">
        <v>0</v>
      </c>
      <c r="J4718" s="5">
        <v>5</v>
      </c>
      <c r="K4718" s="5">
        <v>0</v>
      </c>
      <c r="L4718" s="5">
        <v>0</v>
      </c>
      <c r="M4718" s="5">
        <v>0</v>
      </c>
      <c r="N4718" s="5">
        <v>0</v>
      </c>
      <c r="O4718" s="6">
        <v>0</v>
      </c>
      <c r="P4718" s="6">
        <v>5.2631578947368425</v>
      </c>
      <c r="Q4718" s="6">
        <v>0</v>
      </c>
      <c r="R4718" s="6">
        <v>0</v>
      </c>
      <c r="S4718" s="6">
        <v>5.2631578947368425</v>
      </c>
      <c r="T4718" s="6">
        <v>0</v>
      </c>
      <c r="U4718" s="6">
        <v>0</v>
      </c>
      <c r="V4718" s="6">
        <v>0</v>
      </c>
      <c r="W4718" s="6">
        <v>0</v>
      </c>
      <c r="X4718" s="5">
        <v>60</v>
      </c>
      <c r="Y4718" s="5">
        <v>49</v>
      </c>
      <c r="Z4718" s="5">
        <v>2</v>
      </c>
      <c r="AA4718" s="5">
        <v>0</v>
      </c>
      <c r="AB4718" s="5">
        <v>0</v>
      </c>
      <c r="AC4718" s="5">
        <v>0</v>
      </c>
      <c r="AD4718" s="5">
        <v>60</v>
      </c>
      <c r="AE4718" s="5">
        <v>49</v>
      </c>
      <c r="AF4718" s="5">
        <v>2</v>
      </c>
      <c r="AG4718" s="6">
        <v>4.0816326530612246</v>
      </c>
      <c r="AH4718" s="6">
        <v>81.666666666666671</v>
      </c>
      <c r="AI4718" s="3"/>
      <c r="AJ4718" s="3"/>
    </row>
    <row r="4719" spans="1:36" hidden="1" x14ac:dyDescent="0.2">
      <c r="A4719" s="1" t="str">
        <f t="shared" si="73"/>
        <v>RochfordBlack Other</v>
      </c>
      <c r="B4719" s="3" t="s">
        <v>259</v>
      </c>
      <c r="C4719" s="3" t="s">
        <v>260</v>
      </c>
      <c r="D4719" s="3" t="s">
        <v>717</v>
      </c>
      <c r="E4719" s="5">
        <v>103</v>
      </c>
      <c r="F4719" s="5">
        <v>0</v>
      </c>
      <c r="G4719" s="5">
        <v>1</v>
      </c>
      <c r="H4719" s="5">
        <v>0</v>
      </c>
      <c r="I4719" s="5">
        <v>0</v>
      </c>
      <c r="J4719" s="5">
        <v>1</v>
      </c>
      <c r="K4719" s="5">
        <v>4</v>
      </c>
      <c r="L4719" s="5">
        <v>0</v>
      </c>
      <c r="M4719" s="5">
        <v>0</v>
      </c>
      <c r="N4719" s="5">
        <v>0</v>
      </c>
      <c r="O4719" s="6">
        <v>0</v>
      </c>
      <c r="P4719" s="6">
        <v>0.970873786407767</v>
      </c>
      <c r="Q4719" s="6">
        <v>0</v>
      </c>
      <c r="R4719" s="6">
        <v>0</v>
      </c>
      <c r="S4719" s="6">
        <v>0.970873786407767</v>
      </c>
      <c r="T4719" s="6">
        <v>3.883495145631068</v>
      </c>
      <c r="U4719" s="6">
        <v>0</v>
      </c>
      <c r="V4719" s="6">
        <v>0</v>
      </c>
      <c r="W4719" s="6">
        <v>0</v>
      </c>
      <c r="X4719" s="5">
        <v>74</v>
      </c>
      <c r="Y4719" s="5">
        <v>74</v>
      </c>
      <c r="Z4719" s="5">
        <v>0</v>
      </c>
      <c r="AA4719" s="5">
        <v>0</v>
      </c>
      <c r="AB4719" s="5">
        <v>0</v>
      </c>
      <c r="AC4719" s="5">
        <v>0</v>
      </c>
      <c r="AD4719" s="5">
        <v>74</v>
      </c>
      <c r="AE4719" s="5">
        <v>74</v>
      </c>
      <c r="AF4719" s="5">
        <v>0</v>
      </c>
      <c r="AG4719" s="6">
        <v>0</v>
      </c>
      <c r="AH4719" s="6">
        <v>100</v>
      </c>
      <c r="AI4719" s="3"/>
      <c r="AJ4719" s="3"/>
    </row>
    <row r="4720" spans="1:36" hidden="1" x14ac:dyDescent="0.2">
      <c r="A4720" s="1" t="str">
        <f t="shared" si="73"/>
        <v>RochfordArab</v>
      </c>
      <c r="B4720" s="3" t="s">
        <v>259</v>
      </c>
      <c r="C4720" s="3" t="s">
        <v>260</v>
      </c>
      <c r="D4720" s="3" t="s">
        <v>699</v>
      </c>
      <c r="E4720" s="5">
        <v>40</v>
      </c>
      <c r="F4720" s="5">
        <v>0</v>
      </c>
      <c r="G4720" s="5">
        <v>0</v>
      </c>
      <c r="H4720" s="5">
        <v>0</v>
      </c>
      <c r="I4720" s="5">
        <v>0</v>
      </c>
      <c r="J4720" s="5">
        <v>0</v>
      </c>
      <c r="K4720" s="5">
        <v>3</v>
      </c>
      <c r="L4720" s="5">
        <v>0</v>
      </c>
      <c r="M4720" s="5">
        <v>0</v>
      </c>
      <c r="N4720" s="5">
        <v>0</v>
      </c>
      <c r="O4720" s="6">
        <v>0</v>
      </c>
      <c r="P4720" s="6">
        <v>0</v>
      </c>
      <c r="Q4720" s="6">
        <v>0</v>
      </c>
      <c r="R4720" s="6">
        <v>0</v>
      </c>
      <c r="S4720" s="6">
        <v>0</v>
      </c>
      <c r="T4720" s="6">
        <v>7.5</v>
      </c>
      <c r="U4720" s="6">
        <v>0</v>
      </c>
      <c r="V4720" s="6">
        <v>0</v>
      </c>
      <c r="W4720" s="6">
        <v>0</v>
      </c>
      <c r="X4720" s="5">
        <v>18</v>
      </c>
      <c r="Y4720" s="5">
        <v>13</v>
      </c>
      <c r="Z4720" s="5">
        <v>2</v>
      </c>
      <c r="AA4720" s="5">
        <v>0</v>
      </c>
      <c r="AB4720" s="5">
        <v>0</v>
      </c>
      <c r="AC4720" s="5">
        <v>0</v>
      </c>
      <c r="AD4720" s="5">
        <v>18</v>
      </c>
      <c r="AE4720" s="5">
        <v>13</v>
      </c>
      <c r="AF4720" s="5">
        <v>2</v>
      </c>
      <c r="AG4720" s="6">
        <v>15.384615384615385</v>
      </c>
      <c r="AH4720" s="6">
        <v>72.222222222222229</v>
      </c>
      <c r="AI4720" s="3"/>
      <c r="AJ4720" s="3"/>
    </row>
    <row r="4721" spans="1:36" hidden="1" x14ac:dyDescent="0.2">
      <c r="A4721" s="1" t="str">
        <f t="shared" si="73"/>
        <v>RochfordOther</v>
      </c>
      <c r="B4721" s="3" t="s">
        <v>259</v>
      </c>
      <c r="C4721" s="3" t="s">
        <v>260</v>
      </c>
      <c r="D4721" s="3" t="s">
        <v>718</v>
      </c>
      <c r="E4721" s="5">
        <v>91</v>
      </c>
      <c r="F4721" s="5">
        <v>0</v>
      </c>
      <c r="G4721" s="5">
        <v>0</v>
      </c>
      <c r="H4721" s="5">
        <v>0</v>
      </c>
      <c r="I4721" s="5">
        <v>0</v>
      </c>
      <c r="J4721" s="5">
        <v>0</v>
      </c>
      <c r="K4721" s="5">
        <v>1</v>
      </c>
      <c r="L4721" s="5">
        <v>0</v>
      </c>
      <c r="M4721" s="5">
        <v>0</v>
      </c>
      <c r="N4721" s="5">
        <v>0</v>
      </c>
      <c r="O4721" s="6">
        <v>0</v>
      </c>
      <c r="P4721" s="6">
        <v>0</v>
      </c>
      <c r="Q4721" s="6">
        <v>0</v>
      </c>
      <c r="R4721" s="6">
        <v>0</v>
      </c>
      <c r="S4721" s="6">
        <v>0</v>
      </c>
      <c r="T4721" s="6">
        <v>1.098901098901099</v>
      </c>
      <c r="U4721" s="6">
        <v>0</v>
      </c>
      <c r="V4721" s="6">
        <v>0</v>
      </c>
      <c r="W4721" s="6">
        <v>0</v>
      </c>
      <c r="X4721" s="5">
        <v>39</v>
      </c>
      <c r="Y4721" s="5">
        <v>30</v>
      </c>
      <c r="Z4721" s="5">
        <v>1</v>
      </c>
      <c r="AA4721" s="5">
        <v>0</v>
      </c>
      <c r="AB4721" s="5">
        <v>0</v>
      </c>
      <c r="AC4721" s="5">
        <v>0</v>
      </c>
      <c r="AD4721" s="5">
        <v>39</v>
      </c>
      <c r="AE4721" s="5">
        <v>30</v>
      </c>
      <c r="AF4721" s="5">
        <v>1</v>
      </c>
      <c r="AG4721" s="6">
        <v>3.3333333333333335</v>
      </c>
      <c r="AH4721" s="6">
        <v>76.92307692307692</v>
      </c>
      <c r="AI4721" s="3"/>
      <c r="AJ4721" s="3"/>
    </row>
    <row r="4722" spans="1:36" x14ac:dyDescent="0.2">
      <c r="A4722" s="1" t="str">
        <f t="shared" si="73"/>
        <v>RossendaleAll people</v>
      </c>
      <c r="B4722" s="3" t="s">
        <v>359</v>
      </c>
      <c r="C4722" s="3" t="s">
        <v>360</v>
      </c>
      <c r="D4722" s="3" t="s">
        <v>700</v>
      </c>
      <c r="E4722" s="5">
        <v>67982</v>
      </c>
      <c r="F4722" s="5">
        <v>4347</v>
      </c>
      <c r="G4722" s="5">
        <v>3097</v>
      </c>
      <c r="H4722" s="5">
        <v>9374</v>
      </c>
      <c r="I4722" s="5">
        <v>16187</v>
      </c>
      <c r="J4722" s="5">
        <v>2705</v>
      </c>
      <c r="K4722" s="5">
        <v>0</v>
      </c>
      <c r="L4722" s="5">
        <v>3964</v>
      </c>
      <c r="M4722" s="5">
        <v>0</v>
      </c>
      <c r="N4722" s="5">
        <v>0</v>
      </c>
      <c r="O4722" s="6">
        <v>6.3943396781500983</v>
      </c>
      <c r="P4722" s="6">
        <v>4.5556176634991612</v>
      </c>
      <c r="Q4722" s="6">
        <v>13.788944132270307</v>
      </c>
      <c r="R4722" s="6">
        <v>23.810714600923774</v>
      </c>
      <c r="S4722" s="6">
        <v>3.9789944397046275</v>
      </c>
      <c r="T4722" s="6">
        <v>0</v>
      </c>
      <c r="U4722" s="6">
        <v>5.8309552528610515</v>
      </c>
      <c r="V4722" s="6">
        <v>0</v>
      </c>
      <c r="W4722" s="6">
        <v>0</v>
      </c>
      <c r="X4722" s="5">
        <v>22727</v>
      </c>
      <c r="Y4722" s="5">
        <v>19892</v>
      </c>
      <c r="Z4722" s="5">
        <v>1034</v>
      </c>
      <c r="AA4722" s="5">
        <v>0</v>
      </c>
      <c r="AB4722" s="5">
        <v>0</v>
      </c>
      <c r="AC4722" s="5">
        <v>0</v>
      </c>
      <c r="AD4722" s="5">
        <v>22727</v>
      </c>
      <c r="AE4722" s="5">
        <v>19892</v>
      </c>
      <c r="AF4722" s="5">
        <v>1034</v>
      </c>
      <c r="AG4722" s="6">
        <v>5.1980695757088275</v>
      </c>
      <c r="AH4722" s="6">
        <v>87.525850310203722</v>
      </c>
      <c r="AI4722" s="3"/>
      <c r="AJ4722" s="3"/>
    </row>
    <row r="4723" spans="1:36" hidden="1" x14ac:dyDescent="0.2">
      <c r="A4723" s="1" t="str">
        <f t="shared" si="73"/>
        <v>RossendaleWhite British</v>
      </c>
      <c r="B4723" s="3" t="s">
        <v>359</v>
      </c>
      <c r="C4723" s="3" t="s">
        <v>360</v>
      </c>
      <c r="D4723" s="3" t="s">
        <v>701</v>
      </c>
      <c r="E4723" s="5">
        <v>62516</v>
      </c>
      <c r="F4723" s="5">
        <v>3875</v>
      </c>
      <c r="G4723" s="5">
        <v>2696</v>
      </c>
      <c r="H4723" s="5">
        <v>8634</v>
      </c>
      <c r="I4723" s="5">
        <v>14605</v>
      </c>
      <c r="J4723" s="5">
        <v>2562</v>
      </c>
      <c r="K4723" s="5">
        <v>0</v>
      </c>
      <c r="L4723" s="5">
        <v>3804</v>
      </c>
      <c r="M4723" s="5">
        <v>0</v>
      </c>
      <c r="N4723" s="5">
        <v>0</v>
      </c>
      <c r="O4723" s="6">
        <v>6.1984132062192083</v>
      </c>
      <c r="P4723" s="6">
        <v>4.3124960010237379</v>
      </c>
      <c r="Q4723" s="6">
        <v>13.81086441870881</v>
      </c>
      <c r="R4723" s="6">
        <v>23.3620193230533</v>
      </c>
      <c r="S4723" s="6">
        <v>4.098150873376416</v>
      </c>
      <c r="T4723" s="6">
        <v>0</v>
      </c>
      <c r="U4723" s="6">
        <v>6.0848422803762237</v>
      </c>
      <c r="V4723" s="6">
        <v>0</v>
      </c>
      <c r="W4723" s="6">
        <v>0</v>
      </c>
      <c r="X4723" s="5">
        <v>20807</v>
      </c>
      <c r="Y4723" s="5">
        <v>18444</v>
      </c>
      <c r="Z4723" s="5">
        <v>923</v>
      </c>
      <c r="AA4723" s="5">
        <v>0</v>
      </c>
      <c r="AB4723" s="5">
        <v>0</v>
      </c>
      <c r="AC4723" s="5">
        <v>0</v>
      </c>
      <c r="AD4723" s="5">
        <v>20807</v>
      </c>
      <c r="AE4723" s="5">
        <v>18444</v>
      </c>
      <c r="AF4723" s="5">
        <v>923</v>
      </c>
      <c r="AG4723" s="6">
        <v>5.0043374539145518</v>
      </c>
      <c r="AH4723" s="6">
        <v>88.643245061758066</v>
      </c>
      <c r="AI4723" s="3"/>
      <c r="AJ4723" s="3"/>
    </row>
    <row r="4724" spans="1:36" hidden="1" x14ac:dyDescent="0.2">
      <c r="A4724" s="1" t="str">
        <f t="shared" si="73"/>
        <v>RossendaleMinorities - all other than White British</v>
      </c>
      <c r="B4724" s="3" t="s">
        <v>359</v>
      </c>
      <c r="C4724" s="3" t="s">
        <v>360</v>
      </c>
      <c r="D4724" s="3" t="s">
        <v>702</v>
      </c>
      <c r="E4724" s="5">
        <v>5466</v>
      </c>
      <c r="F4724" s="5">
        <v>472</v>
      </c>
      <c r="G4724" s="5">
        <v>401</v>
      </c>
      <c r="H4724" s="5">
        <v>740</v>
      </c>
      <c r="I4724" s="5">
        <v>1582</v>
      </c>
      <c r="J4724" s="5">
        <v>143</v>
      </c>
      <c r="K4724" s="5">
        <v>0</v>
      </c>
      <c r="L4724" s="5">
        <v>160</v>
      </c>
      <c r="M4724" s="5">
        <v>0</v>
      </c>
      <c r="N4724" s="5">
        <v>0</v>
      </c>
      <c r="O4724" s="6">
        <v>8.6351994145627522</v>
      </c>
      <c r="P4724" s="6">
        <v>7.3362605195755579</v>
      </c>
      <c r="Q4724" s="6">
        <v>13.538236370289059</v>
      </c>
      <c r="R4724" s="6">
        <v>28.942553969996339</v>
      </c>
      <c r="S4724" s="6">
        <v>2.6161727039882914</v>
      </c>
      <c r="T4724" s="6">
        <v>0</v>
      </c>
      <c r="U4724" s="6">
        <v>2.9271862422246615</v>
      </c>
      <c r="V4724" s="6">
        <v>0</v>
      </c>
      <c r="W4724" s="6">
        <v>0</v>
      </c>
      <c r="X4724" s="5">
        <v>1920</v>
      </c>
      <c r="Y4724" s="5">
        <v>1448</v>
      </c>
      <c r="Z4724" s="5">
        <v>111</v>
      </c>
      <c r="AA4724" s="5">
        <v>0</v>
      </c>
      <c r="AB4724" s="5">
        <v>0</v>
      </c>
      <c r="AC4724" s="5">
        <v>0</v>
      </c>
      <c r="AD4724" s="5">
        <v>1920</v>
      </c>
      <c r="AE4724" s="5">
        <v>1448</v>
      </c>
      <c r="AF4724" s="5">
        <v>111</v>
      </c>
      <c r="AG4724" s="6">
        <v>7.665745856353591</v>
      </c>
      <c r="AH4724" s="6">
        <v>75.416666666666671</v>
      </c>
      <c r="AI4724" s="3"/>
      <c r="AJ4724" s="3"/>
    </row>
    <row r="4725" spans="1:36" hidden="1" x14ac:dyDescent="0.2">
      <c r="A4725" s="1" t="str">
        <f t="shared" si="73"/>
        <v>RossendaleWhite Irish</v>
      </c>
      <c r="B4725" s="3" t="s">
        <v>359</v>
      </c>
      <c r="C4725" s="3" t="s">
        <v>360</v>
      </c>
      <c r="D4725" s="3" t="s">
        <v>703</v>
      </c>
      <c r="E4725" s="5">
        <v>541</v>
      </c>
      <c r="F4725" s="5">
        <v>47</v>
      </c>
      <c r="G4725" s="5">
        <v>33</v>
      </c>
      <c r="H4725" s="5">
        <v>98</v>
      </c>
      <c r="I4725" s="5">
        <v>156</v>
      </c>
      <c r="J4725" s="5">
        <v>28</v>
      </c>
      <c r="K4725" s="5">
        <v>0</v>
      </c>
      <c r="L4725" s="5">
        <v>35</v>
      </c>
      <c r="M4725" s="5">
        <v>0</v>
      </c>
      <c r="N4725" s="5">
        <v>0</v>
      </c>
      <c r="O4725" s="6">
        <v>8.6876155268022188</v>
      </c>
      <c r="P4725" s="6">
        <v>6.0998151571164509</v>
      </c>
      <c r="Q4725" s="6">
        <v>18.11460258780037</v>
      </c>
      <c r="R4725" s="6">
        <v>28.835489833641404</v>
      </c>
      <c r="S4725" s="6">
        <v>5.175600739371534</v>
      </c>
      <c r="T4725" s="6">
        <v>0</v>
      </c>
      <c r="U4725" s="6">
        <v>6.4695009242144179</v>
      </c>
      <c r="V4725" s="6">
        <v>0</v>
      </c>
      <c r="W4725" s="6">
        <v>0</v>
      </c>
      <c r="X4725" s="5">
        <v>122</v>
      </c>
      <c r="Y4725" s="5">
        <v>107</v>
      </c>
      <c r="Z4725" s="5">
        <v>4</v>
      </c>
      <c r="AA4725" s="5">
        <v>0</v>
      </c>
      <c r="AB4725" s="5">
        <v>0</v>
      </c>
      <c r="AC4725" s="5">
        <v>0</v>
      </c>
      <c r="AD4725" s="5">
        <v>122</v>
      </c>
      <c r="AE4725" s="5">
        <v>107</v>
      </c>
      <c r="AF4725" s="5">
        <v>4</v>
      </c>
      <c r="AG4725" s="6">
        <v>3.7383177570093458</v>
      </c>
      <c r="AH4725" s="6">
        <v>87.704918032786878</v>
      </c>
      <c r="AI4725" s="3"/>
      <c r="AJ4725" s="3"/>
    </row>
    <row r="4726" spans="1:36" hidden="1" x14ac:dyDescent="0.2">
      <c r="A4726" s="1" t="str">
        <f t="shared" si="73"/>
        <v>RossendaleWhite Gyspy or Irish Traveller</v>
      </c>
      <c r="B4726" s="3" t="s">
        <v>359</v>
      </c>
      <c r="C4726" s="3" t="s">
        <v>360</v>
      </c>
      <c r="D4726" s="3" t="s">
        <v>704</v>
      </c>
      <c r="E4726" s="5">
        <v>47</v>
      </c>
      <c r="F4726" s="5">
        <v>3</v>
      </c>
      <c r="G4726" s="5">
        <v>0</v>
      </c>
      <c r="H4726" s="5">
        <v>14</v>
      </c>
      <c r="I4726" s="5">
        <v>16</v>
      </c>
      <c r="J4726" s="5">
        <v>5</v>
      </c>
      <c r="K4726" s="5">
        <v>0</v>
      </c>
      <c r="L4726" s="5">
        <v>1</v>
      </c>
      <c r="M4726" s="5">
        <v>0</v>
      </c>
      <c r="N4726" s="5">
        <v>0</v>
      </c>
      <c r="O4726" s="6">
        <v>6.3829787234042552</v>
      </c>
      <c r="P4726" s="6">
        <v>0</v>
      </c>
      <c r="Q4726" s="6">
        <v>29.787234042553191</v>
      </c>
      <c r="R4726" s="6">
        <v>34.042553191489361</v>
      </c>
      <c r="S4726" s="6">
        <v>10.638297872340425</v>
      </c>
      <c r="T4726" s="6">
        <v>0</v>
      </c>
      <c r="U4726" s="6">
        <v>2.1276595744680851</v>
      </c>
      <c r="V4726" s="6">
        <v>0</v>
      </c>
      <c r="W4726" s="6">
        <v>0</v>
      </c>
      <c r="X4726" s="5">
        <v>14</v>
      </c>
      <c r="Y4726" s="5">
        <v>8</v>
      </c>
      <c r="Z4726" s="5">
        <v>1</v>
      </c>
      <c r="AA4726" s="5">
        <v>0</v>
      </c>
      <c r="AB4726" s="5">
        <v>0</v>
      </c>
      <c r="AC4726" s="5">
        <v>0</v>
      </c>
      <c r="AD4726" s="5">
        <v>14</v>
      </c>
      <c r="AE4726" s="5">
        <v>8</v>
      </c>
      <c r="AF4726" s="5">
        <v>1</v>
      </c>
      <c r="AG4726" s="6">
        <v>12.5</v>
      </c>
      <c r="AH4726" s="6">
        <v>57.142857142857146</v>
      </c>
      <c r="AI4726" s="3"/>
      <c r="AJ4726" s="3"/>
    </row>
    <row r="4727" spans="1:36" hidden="1" x14ac:dyDescent="0.2">
      <c r="A4727" s="1" t="str">
        <f t="shared" si="73"/>
        <v>RossendaleWhite Other</v>
      </c>
      <c r="B4727" s="3" t="s">
        <v>359</v>
      </c>
      <c r="C4727" s="3" t="s">
        <v>360</v>
      </c>
      <c r="D4727" s="3" t="s">
        <v>705</v>
      </c>
      <c r="E4727" s="5">
        <v>674</v>
      </c>
      <c r="F4727" s="5">
        <v>74</v>
      </c>
      <c r="G4727" s="5">
        <v>65</v>
      </c>
      <c r="H4727" s="5">
        <v>140</v>
      </c>
      <c r="I4727" s="5">
        <v>216</v>
      </c>
      <c r="J4727" s="5">
        <v>32</v>
      </c>
      <c r="K4727" s="5">
        <v>0</v>
      </c>
      <c r="L4727" s="5">
        <v>39</v>
      </c>
      <c r="M4727" s="5">
        <v>0</v>
      </c>
      <c r="N4727" s="5">
        <v>0</v>
      </c>
      <c r="O4727" s="6">
        <v>10.979228486646884</v>
      </c>
      <c r="P4727" s="6">
        <v>9.6439169139465868</v>
      </c>
      <c r="Q4727" s="6">
        <v>20.771513353115726</v>
      </c>
      <c r="R4727" s="6">
        <v>32.047477744807125</v>
      </c>
      <c r="S4727" s="6">
        <v>4.7477744807121658</v>
      </c>
      <c r="T4727" s="6">
        <v>0</v>
      </c>
      <c r="U4727" s="6">
        <v>5.7863501483679523</v>
      </c>
      <c r="V4727" s="6">
        <v>0</v>
      </c>
      <c r="W4727" s="6">
        <v>0</v>
      </c>
      <c r="X4727" s="5">
        <v>314</v>
      </c>
      <c r="Y4727" s="5">
        <v>284</v>
      </c>
      <c r="Z4727" s="5">
        <v>20</v>
      </c>
      <c r="AA4727" s="5">
        <v>0</v>
      </c>
      <c r="AB4727" s="5">
        <v>0</v>
      </c>
      <c r="AC4727" s="5">
        <v>0</v>
      </c>
      <c r="AD4727" s="5">
        <v>314</v>
      </c>
      <c r="AE4727" s="5">
        <v>284</v>
      </c>
      <c r="AF4727" s="5">
        <v>20</v>
      </c>
      <c r="AG4727" s="6">
        <v>7.042253521126761</v>
      </c>
      <c r="AH4727" s="6">
        <v>90.445859872611464</v>
      </c>
      <c r="AI4727" s="3"/>
      <c r="AJ4727" s="3"/>
    </row>
    <row r="4728" spans="1:36" hidden="1" x14ac:dyDescent="0.2">
      <c r="A4728" s="1" t="str">
        <f t="shared" si="73"/>
        <v>RossendaleMixed White and Black Caribbean</v>
      </c>
      <c r="B4728" s="3" t="s">
        <v>359</v>
      </c>
      <c r="C4728" s="3" t="s">
        <v>360</v>
      </c>
      <c r="D4728" s="3" t="s">
        <v>706</v>
      </c>
      <c r="E4728" s="5">
        <v>199</v>
      </c>
      <c r="F4728" s="5">
        <v>10</v>
      </c>
      <c r="G4728" s="5">
        <v>7</v>
      </c>
      <c r="H4728" s="5">
        <v>38</v>
      </c>
      <c r="I4728" s="5">
        <v>58</v>
      </c>
      <c r="J4728" s="5">
        <v>19</v>
      </c>
      <c r="K4728" s="5">
        <v>0</v>
      </c>
      <c r="L4728" s="5">
        <v>11</v>
      </c>
      <c r="M4728" s="5">
        <v>0</v>
      </c>
      <c r="N4728" s="5">
        <v>0</v>
      </c>
      <c r="O4728" s="6">
        <v>5.025125628140704</v>
      </c>
      <c r="P4728" s="6">
        <v>3.5175879396984926</v>
      </c>
      <c r="Q4728" s="6">
        <v>19.095477386934672</v>
      </c>
      <c r="R4728" s="6">
        <v>29.145728643216081</v>
      </c>
      <c r="S4728" s="6">
        <v>9.5477386934673358</v>
      </c>
      <c r="T4728" s="6">
        <v>0</v>
      </c>
      <c r="U4728" s="6">
        <v>5.5276381909547743</v>
      </c>
      <c r="V4728" s="6">
        <v>0</v>
      </c>
      <c r="W4728" s="6">
        <v>0</v>
      </c>
      <c r="X4728" s="5">
        <v>54</v>
      </c>
      <c r="Y4728" s="5">
        <v>45</v>
      </c>
      <c r="Z4728" s="5">
        <v>5</v>
      </c>
      <c r="AA4728" s="5">
        <v>0</v>
      </c>
      <c r="AB4728" s="5">
        <v>0</v>
      </c>
      <c r="AC4728" s="5">
        <v>0</v>
      </c>
      <c r="AD4728" s="5">
        <v>54</v>
      </c>
      <c r="AE4728" s="5">
        <v>45</v>
      </c>
      <c r="AF4728" s="5">
        <v>5</v>
      </c>
      <c r="AG4728" s="6">
        <v>11.111111111111111</v>
      </c>
      <c r="AH4728" s="6">
        <v>83.333333333333329</v>
      </c>
      <c r="AI4728" s="3"/>
      <c r="AJ4728" s="3"/>
    </row>
    <row r="4729" spans="1:36" hidden="1" x14ac:dyDescent="0.2">
      <c r="A4729" s="1" t="str">
        <f t="shared" si="73"/>
        <v>RossendaleMixed White and Black African</v>
      </c>
      <c r="B4729" s="3" t="s">
        <v>359</v>
      </c>
      <c r="C4729" s="3" t="s">
        <v>360</v>
      </c>
      <c r="D4729" s="3" t="s">
        <v>707</v>
      </c>
      <c r="E4729" s="5">
        <v>64</v>
      </c>
      <c r="F4729" s="5">
        <v>0</v>
      </c>
      <c r="G4729" s="5">
        <v>0</v>
      </c>
      <c r="H4729" s="5">
        <v>7</v>
      </c>
      <c r="I4729" s="5">
        <v>13</v>
      </c>
      <c r="J4729" s="5">
        <v>6</v>
      </c>
      <c r="K4729" s="5">
        <v>0</v>
      </c>
      <c r="L4729" s="5">
        <v>5</v>
      </c>
      <c r="M4729" s="5">
        <v>0</v>
      </c>
      <c r="N4729" s="5">
        <v>0</v>
      </c>
      <c r="O4729" s="6">
        <v>0</v>
      </c>
      <c r="P4729" s="6">
        <v>0</v>
      </c>
      <c r="Q4729" s="6">
        <v>10.9375</v>
      </c>
      <c r="R4729" s="6">
        <v>20.3125</v>
      </c>
      <c r="S4729" s="6">
        <v>9.375</v>
      </c>
      <c r="T4729" s="6">
        <v>0</v>
      </c>
      <c r="U4729" s="6">
        <v>7.8125</v>
      </c>
      <c r="V4729" s="6">
        <v>0</v>
      </c>
      <c r="W4729" s="6">
        <v>0</v>
      </c>
      <c r="X4729" s="5">
        <v>21</v>
      </c>
      <c r="Y4729" s="5">
        <v>19</v>
      </c>
      <c r="Z4729" s="5">
        <v>2</v>
      </c>
      <c r="AA4729" s="5">
        <v>0</v>
      </c>
      <c r="AB4729" s="5">
        <v>0</v>
      </c>
      <c r="AC4729" s="5">
        <v>0</v>
      </c>
      <c r="AD4729" s="5">
        <v>21</v>
      </c>
      <c r="AE4729" s="5">
        <v>19</v>
      </c>
      <c r="AF4729" s="5">
        <v>2</v>
      </c>
      <c r="AG4729" s="6">
        <v>10.526315789473685</v>
      </c>
      <c r="AH4729" s="6">
        <v>90.476190476190482</v>
      </c>
      <c r="AI4729" s="3"/>
      <c r="AJ4729" s="3"/>
    </row>
    <row r="4730" spans="1:36" hidden="1" x14ac:dyDescent="0.2">
      <c r="A4730" s="1" t="str">
        <f t="shared" si="73"/>
        <v>RossendaleMixed White and Asian</v>
      </c>
      <c r="B4730" s="3" t="s">
        <v>359</v>
      </c>
      <c r="C4730" s="3" t="s">
        <v>360</v>
      </c>
      <c r="D4730" s="3" t="s">
        <v>708</v>
      </c>
      <c r="E4730" s="5">
        <v>218</v>
      </c>
      <c r="F4730" s="5">
        <v>17</v>
      </c>
      <c r="G4730" s="5">
        <v>14</v>
      </c>
      <c r="H4730" s="5">
        <v>27</v>
      </c>
      <c r="I4730" s="5">
        <v>56</v>
      </c>
      <c r="J4730" s="5">
        <v>5</v>
      </c>
      <c r="K4730" s="5">
        <v>0</v>
      </c>
      <c r="L4730" s="5">
        <v>14</v>
      </c>
      <c r="M4730" s="5">
        <v>0</v>
      </c>
      <c r="N4730" s="5">
        <v>0</v>
      </c>
      <c r="O4730" s="6">
        <v>7.7981651376146788</v>
      </c>
      <c r="P4730" s="6">
        <v>6.4220183486238529</v>
      </c>
      <c r="Q4730" s="6">
        <v>12.385321100917432</v>
      </c>
      <c r="R4730" s="6">
        <v>25.688073394495412</v>
      </c>
      <c r="S4730" s="6">
        <v>2.2935779816513762</v>
      </c>
      <c r="T4730" s="6">
        <v>0</v>
      </c>
      <c r="U4730" s="6">
        <v>6.4220183486238529</v>
      </c>
      <c r="V4730" s="6">
        <v>0</v>
      </c>
      <c r="W4730" s="6">
        <v>0</v>
      </c>
      <c r="X4730" s="5">
        <v>60</v>
      </c>
      <c r="Y4730" s="5">
        <v>45</v>
      </c>
      <c r="Z4730" s="5">
        <v>2</v>
      </c>
      <c r="AA4730" s="5">
        <v>0</v>
      </c>
      <c r="AB4730" s="5">
        <v>0</v>
      </c>
      <c r="AC4730" s="5">
        <v>0</v>
      </c>
      <c r="AD4730" s="5">
        <v>60</v>
      </c>
      <c r="AE4730" s="5">
        <v>45</v>
      </c>
      <c r="AF4730" s="5">
        <v>2</v>
      </c>
      <c r="AG4730" s="6">
        <v>4.4444444444444446</v>
      </c>
      <c r="AH4730" s="6">
        <v>75</v>
      </c>
      <c r="AI4730" s="3"/>
      <c r="AJ4730" s="3"/>
    </row>
    <row r="4731" spans="1:36" hidden="1" x14ac:dyDescent="0.2">
      <c r="A4731" s="1" t="str">
        <f t="shared" si="73"/>
        <v>RossendaleMixed Other</v>
      </c>
      <c r="B4731" s="3" t="s">
        <v>359</v>
      </c>
      <c r="C4731" s="3" t="s">
        <v>360</v>
      </c>
      <c r="D4731" s="3" t="s">
        <v>709</v>
      </c>
      <c r="E4731" s="5">
        <v>121</v>
      </c>
      <c r="F4731" s="5">
        <v>9</v>
      </c>
      <c r="G4731" s="5">
        <v>9</v>
      </c>
      <c r="H4731" s="5">
        <v>19</v>
      </c>
      <c r="I4731" s="5">
        <v>25</v>
      </c>
      <c r="J4731" s="5">
        <v>7</v>
      </c>
      <c r="K4731" s="5">
        <v>0</v>
      </c>
      <c r="L4731" s="5">
        <v>3</v>
      </c>
      <c r="M4731" s="5">
        <v>0</v>
      </c>
      <c r="N4731" s="5">
        <v>0</v>
      </c>
      <c r="O4731" s="6">
        <v>7.4380165289256199</v>
      </c>
      <c r="P4731" s="6">
        <v>7.4380165289256199</v>
      </c>
      <c r="Q4731" s="6">
        <v>15.702479338842975</v>
      </c>
      <c r="R4731" s="6">
        <v>20.66115702479339</v>
      </c>
      <c r="S4731" s="6">
        <v>5.785123966942149</v>
      </c>
      <c r="T4731" s="6">
        <v>0</v>
      </c>
      <c r="U4731" s="6">
        <v>2.4793388429752068</v>
      </c>
      <c r="V4731" s="6">
        <v>0</v>
      </c>
      <c r="W4731" s="6">
        <v>0</v>
      </c>
      <c r="X4731" s="5">
        <v>36</v>
      </c>
      <c r="Y4731" s="5">
        <v>27</v>
      </c>
      <c r="Z4731" s="5">
        <v>4</v>
      </c>
      <c r="AA4731" s="5">
        <v>0</v>
      </c>
      <c r="AB4731" s="5">
        <v>0</v>
      </c>
      <c r="AC4731" s="5">
        <v>0</v>
      </c>
      <c r="AD4731" s="5">
        <v>36</v>
      </c>
      <c r="AE4731" s="5">
        <v>27</v>
      </c>
      <c r="AF4731" s="5">
        <v>4</v>
      </c>
      <c r="AG4731" s="6">
        <v>14.814814814814815</v>
      </c>
      <c r="AH4731" s="6">
        <v>75</v>
      </c>
      <c r="AI4731" s="3"/>
      <c r="AJ4731" s="3"/>
    </row>
    <row r="4732" spans="1:36" hidden="1" x14ac:dyDescent="0.2">
      <c r="A4732" s="1" t="str">
        <f t="shared" si="73"/>
        <v>RossendaleIndian</v>
      </c>
      <c r="B4732" s="3" t="s">
        <v>359</v>
      </c>
      <c r="C4732" s="3" t="s">
        <v>360</v>
      </c>
      <c r="D4732" s="3" t="s">
        <v>710</v>
      </c>
      <c r="E4732" s="5">
        <v>186</v>
      </c>
      <c r="F4732" s="5">
        <v>10</v>
      </c>
      <c r="G4732" s="5">
        <v>8</v>
      </c>
      <c r="H4732" s="5">
        <v>17</v>
      </c>
      <c r="I4732" s="5">
        <v>41</v>
      </c>
      <c r="J4732" s="5">
        <v>3</v>
      </c>
      <c r="K4732" s="5">
        <v>0</v>
      </c>
      <c r="L4732" s="5">
        <v>5</v>
      </c>
      <c r="M4732" s="5">
        <v>0</v>
      </c>
      <c r="N4732" s="5">
        <v>0</v>
      </c>
      <c r="O4732" s="6">
        <v>5.376344086021505</v>
      </c>
      <c r="P4732" s="6">
        <v>4.301075268817204</v>
      </c>
      <c r="Q4732" s="6">
        <v>9.1397849462365599</v>
      </c>
      <c r="R4732" s="6">
        <v>22.043010752688172</v>
      </c>
      <c r="S4732" s="6">
        <v>1.6129032258064515</v>
      </c>
      <c r="T4732" s="6">
        <v>0</v>
      </c>
      <c r="U4732" s="6">
        <v>2.6881720430107525</v>
      </c>
      <c r="V4732" s="6">
        <v>0</v>
      </c>
      <c r="W4732" s="6">
        <v>0</v>
      </c>
      <c r="X4732" s="5">
        <v>86</v>
      </c>
      <c r="Y4732" s="5">
        <v>80</v>
      </c>
      <c r="Z4732" s="5">
        <v>4</v>
      </c>
      <c r="AA4732" s="5">
        <v>0</v>
      </c>
      <c r="AB4732" s="5">
        <v>0</v>
      </c>
      <c r="AC4732" s="5">
        <v>0</v>
      </c>
      <c r="AD4732" s="5">
        <v>86</v>
      </c>
      <c r="AE4732" s="5">
        <v>80</v>
      </c>
      <c r="AF4732" s="5">
        <v>4</v>
      </c>
      <c r="AG4732" s="6">
        <v>5</v>
      </c>
      <c r="AH4732" s="6">
        <v>93.023255813953483</v>
      </c>
      <c r="AI4732" s="3"/>
      <c r="AJ4732" s="3"/>
    </row>
    <row r="4733" spans="1:36" hidden="1" x14ac:dyDescent="0.2">
      <c r="A4733" s="1" t="str">
        <f t="shared" si="73"/>
        <v>RossendalePakistani</v>
      </c>
      <c r="B4733" s="3" t="s">
        <v>359</v>
      </c>
      <c r="C4733" s="3" t="s">
        <v>360</v>
      </c>
      <c r="D4733" s="3" t="s">
        <v>711</v>
      </c>
      <c r="E4733" s="5">
        <v>1139</v>
      </c>
      <c r="F4733" s="5">
        <v>115</v>
      </c>
      <c r="G4733" s="5">
        <v>102</v>
      </c>
      <c r="H4733" s="5">
        <v>144</v>
      </c>
      <c r="I4733" s="5">
        <v>353</v>
      </c>
      <c r="J4733" s="5">
        <v>11</v>
      </c>
      <c r="K4733" s="5">
        <v>0</v>
      </c>
      <c r="L4733" s="5">
        <v>6</v>
      </c>
      <c r="M4733" s="5">
        <v>0</v>
      </c>
      <c r="N4733" s="5">
        <v>0</v>
      </c>
      <c r="O4733" s="6">
        <v>10.096575943810359</v>
      </c>
      <c r="P4733" s="6">
        <v>8.9552238805970141</v>
      </c>
      <c r="Q4733" s="6">
        <v>12.642669007901668</v>
      </c>
      <c r="R4733" s="6">
        <v>30.992098331870061</v>
      </c>
      <c r="S4733" s="6">
        <v>0.96575943810359965</v>
      </c>
      <c r="T4733" s="6">
        <v>0</v>
      </c>
      <c r="U4733" s="6">
        <v>0.52677787532923614</v>
      </c>
      <c r="V4733" s="6">
        <v>0</v>
      </c>
      <c r="W4733" s="6">
        <v>0</v>
      </c>
      <c r="X4733" s="5">
        <v>396</v>
      </c>
      <c r="Y4733" s="5">
        <v>254</v>
      </c>
      <c r="Z4733" s="5">
        <v>24</v>
      </c>
      <c r="AA4733" s="5">
        <v>0</v>
      </c>
      <c r="AB4733" s="5">
        <v>0</v>
      </c>
      <c r="AC4733" s="5">
        <v>0</v>
      </c>
      <c r="AD4733" s="5">
        <v>396</v>
      </c>
      <c r="AE4733" s="5">
        <v>254</v>
      </c>
      <c r="AF4733" s="5">
        <v>24</v>
      </c>
      <c r="AG4733" s="6">
        <v>9.4488188976377945</v>
      </c>
      <c r="AH4733" s="6">
        <v>64.141414141414145</v>
      </c>
      <c r="AI4733" s="3"/>
      <c r="AJ4733" s="3"/>
    </row>
    <row r="4734" spans="1:36" hidden="1" x14ac:dyDescent="0.2">
      <c r="A4734" s="1" t="str">
        <f t="shared" si="73"/>
        <v>RossendaleBangladeshi</v>
      </c>
      <c r="B4734" s="3" t="s">
        <v>359</v>
      </c>
      <c r="C4734" s="3" t="s">
        <v>360</v>
      </c>
      <c r="D4734" s="3" t="s">
        <v>712</v>
      </c>
      <c r="E4734" s="5">
        <v>1638</v>
      </c>
      <c r="F4734" s="5">
        <v>159</v>
      </c>
      <c r="G4734" s="5">
        <v>142</v>
      </c>
      <c r="H4734" s="5">
        <v>168</v>
      </c>
      <c r="I4734" s="5">
        <v>484</v>
      </c>
      <c r="J4734" s="5">
        <v>5</v>
      </c>
      <c r="K4734" s="5">
        <v>0</v>
      </c>
      <c r="L4734" s="5">
        <v>14</v>
      </c>
      <c r="M4734" s="5">
        <v>0</v>
      </c>
      <c r="N4734" s="5">
        <v>0</v>
      </c>
      <c r="O4734" s="6">
        <v>9.7069597069597062</v>
      </c>
      <c r="P4734" s="6">
        <v>8.6691086691086685</v>
      </c>
      <c r="Q4734" s="6">
        <v>10.256410256410257</v>
      </c>
      <c r="R4734" s="6">
        <v>29.54822954822955</v>
      </c>
      <c r="S4734" s="6">
        <v>0.30525030525030528</v>
      </c>
      <c r="T4734" s="6">
        <v>0</v>
      </c>
      <c r="U4734" s="6">
        <v>0.85470085470085466</v>
      </c>
      <c r="V4734" s="6">
        <v>0</v>
      </c>
      <c r="W4734" s="6">
        <v>0</v>
      </c>
      <c r="X4734" s="5">
        <v>495</v>
      </c>
      <c r="Y4734" s="5">
        <v>302</v>
      </c>
      <c r="Z4734" s="5">
        <v>23</v>
      </c>
      <c r="AA4734" s="5">
        <v>0</v>
      </c>
      <c r="AB4734" s="5">
        <v>0</v>
      </c>
      <c r="AC4734" s="5">
        <v>0</v>
      </c>
      <c r="AD4734" s="5">
        <v>495</v>
      </c>
      <c r="AE4734" s="5">
        <v>302</v>
      </c>
      <c r="AF4734" s="5">
        <v>23</v>
      </c>
      <c r="AG4734" s="3">
        <v>7.6158940397350996</v>
      </c>
      <c r="AH4734" s="3">
        <v>61.01010101010101</v>
      </c>
      <c r="AI4734" s="3"/>
      <c r="AJ4734" s="3"/>
    </row>
    <row r="4735" spans="1:36" hidden="1" x14ac:dyDescent="0.2">
      <c r="A4735" s="1" t="str">
        <f t="shared" si="73"/>
        <v>RossendaleChinese</v>
      </c>
      <c r="B4735" s="3" t="s">
        <v>359</v>
      </c>
      <c r="C4735" s="3" t="s">
        <v>360</v>
      </c>
      <c r="D4735" s="3" t="s">
        <v>713</v>
      </c>
      <c r="E4735" s="5">
        <v>233</v>
      </c>
      <c r="F4735" s="5">
        <v>3</v>
      </c>
      <c r="G4735" s="5">
        <v>3</v>
      </c>
      <c r="H4735" s="5">
        <v>23</v>
      </c>
      <c r="I4735" s="5">
        <v>53</v>
      </c>
      <c r="J4735" s="5">
        <v>12</v>
      </c>
      <c r="K4735" s="5">
        <v>0</v>
      </c>
      <c r="L4735" s="5">
        <v>5</v>
      </c>
      <c r="M4735" s="5">
        <v>0</v>
      </c>
      <c r="N4735" s="5">
        <v>0</v>
      </c>
      <c r="O4735" s="6">
        <v>1.2875536480686696</v>
      </c>
      <c r="P4735" s="6">
        <v>1.2875536480686696</v>
      </c>
      <c r="Q4735" s="6">
        <v>9.8712446351931327</v>
      </c>
      <c r="R4735" s="6">
        <v>22.746781115879827</v>
      </c>
      <c r="S4735" s="6">
        <v>5.1502145922746783</v>
      </c>
      <c r="T4735" s="6">
        <v>0</v>
      </c>
      <c r="U4735" s="6">
        <v>2.1459227467811157</v>
      </c>
      <c r="V4735" s="6">
        <v>0</v>
      </c>
      <c r="W4735" s="6">
        <v>0</v>
      </c>
      <c r="X4735" s="5">
        <v>108</v>
      </c>
      <c r="Y4735" s="5">
        <v>92</v>
      </c>
      <c r="Z4735" s="5">
        <v>3</v>
      </c>
      <c r="AA4735" s="5">
        <v>0</v>
      </c>
      <c r="AB4735" s="5">
        <v>0</v>
      </c>
      <c r="AC4735" s="5">
        <v>0</v>
      </c>
      <c r="AD4735" s="5">
        <v>108</v>
      </c>
      <c r="AE4735" s="5">
        <v>92</v>
      </c>
      <c r="AF4735" s="5">
        <v>3</v>
      </c>
      <c r="AG4735" s="6">
        <v>3.2608695652173911</v>
      </c>
      <c r="AH4735" s="6">
        <v>85.18518518518519</v>
      </c>
      <c r="AI4735" s="3"/>
      <c r="AJ4735" s="3"/>
    </row>
    <row r="4736" spans="1:36" hidden="1" x14ac:dyDescent="0.2">
      <c r="A4736" s="1" t="str">
        <f t="shared" si="73"/>
        <v>RossendaleAsian Other</v>
      </c>
      <c r="B4736" s="3" t="s">
        <v>359</v>
      </c>
      <c r="C4736" s="3" t="s">
        <v>360</v>
      </c>
      <c r="D4736" s="3" t="s">
        <v>714</v>
      </c>
      <c r="E4736" s="5">
        <v>200</v>
      </c>
      <c r="F4736" s="5">
        <v>17</v>
      </c>
      <c r="G4736" s="5">
        <v>10</v>
      </c>
      <c r="H4736" s="5">
        <v>28</v>
      </c>
      <c r="I4736" s="5">
        <v>58</v>
      </c>
      <c r="J4736" s="5">
        <v>8</v>
      </c>
      <c r="K4736" s="5">
        <v>0</v>
      </c>
      <c r="L4736" s="5">
        <v>12</v>
      </c>
      <c r="M4736" s="5">
        <v>0</v>
      </c>
      <c r="N4736" s="5">
        <v>0</v>
      </c>
      <c r="O4736" s="6">
        <v>8.5</v>
      </c>
      <c r="P4736" s="6">
        <v>5</v>
      </c>
      <c r="Q4736" s="6">
        <v>14</v>
      </c>
      <c r="R4736" s="6">
        <v>29</v>
      </c>
      <c r="S4736" s="6">
        <v>4</v>
      </c>
      <c r="T4736" s="6">
        <v>0</v>
      </c>
      <c r="U4736" s="6">
        <v>6</v>
      </c>
      <c r="V4736" s="6">
        <v>0</v>
      </c>
      <c r="W4736" s="6">
        <v>0</v>
      </c>
      <c r="X4736" s="5">
        <v>100</v>
      </c>
      <c r="Y4736" s="5">
        <v>87</v>
      </c>
      <c r="Z4736" s="5">
        <v>3</v>
      </c>
      <c r="AA4736" s="5">
        <v>0</v>
      </c>
      <c r="AB4736" s="5">
        <v>0</v>
      </c>
      <c r="AC4736" s="5">
        <v>0</v>
      </c>
      <c r="AD4736" s="5">
        <v>100</v>
      </c>
      <c r="AE4736" s="5">
        <v>87</v>
      </c>
      <c r="AF4736" s="5">
        <v>3</v>
      </c>
      <c r="AG4736" s="6">
        <v>3.4482758620689653</v>
      </c>
      <c r="AH4736" s="6">
        <v>87</v>
      </c>
      <c r="AI4736" s="3"/>
      <c r="AJ4736" s="3"/>
    </row>
    <row r="4737" spans="1:36" hidden="1" x14ac:dyDescent="0.2">
      <c r="A4737" s="1" t="str">
        <f t="shared" si="73"/>
        <v>RossendaleBlack African</v>
      </c>
      <c r="B4737" s="3" t="s">
        <v>359</v>
      </c>
      <c r="C4737" s="3" t="s">
        <v>360</v>
      </c>
      <c r="D4737" s="3" t="s">
        <v>715</v>
      </c>
      <c r="E4737" s="5">
        <v>49</v>
      </c>
      <c r="F4737" s="5">
        <v>5</v>
      </c>
      <c r="G4737" s="5">
        <v>5</v>
      </c>
      <c r="H4737" s="5">
        <v>8</v>
      </c>
      <c r="I4737" s="5">
        <v>10</v>
      </c>
      <c r="J4737" s="5">
        <v>0</v>
      </c>
      <c r="K4737" s="5">
        <v>0</v>
      </c>
      <c r="L4737" s="5">
        <v>5</v>
      </c>
      <c r="M4737" s="5">
        <v>0</v>
      </c>
      <c r="N4737" s="5">
        <v>0</v>
      </c>
      <c r="O4737" s="6">
        <v>10.204081632653061</v>
      </c>
      <c r="P4737" s="6">
        <v>10.204081632653061</v>
      </c>
      <c r="Q4737" s="6">
        <v>16.326530612244898</v>
      </c>
      <c r="R4737" s="6">
        <v>20.408163265306122</v>
      </c>
      <c r="S4737" s="6">
        <v>0</v>
      </c>
      <c r="T4737" s="6">
        <v>0</v>
      </c>
      <c r="U4737" s="6">
        <v>10.204081632653061</v>
      </c>
      <c r="V4737" s="6">
        <v>0</v>
      </c>
      <c r="W4737" s="6">
        <v>0</v>
      </c>
      <c r="X4737" s="5">
        <v>33</v>
      </c>
      <c r="Y4737" s="5">
        <v>28</v>
      </c>
      <c r="Z4737" s="5">
        <v>9</v>
      </c>
      <c r="AA4737" s="5">
        <v>0</v>
      </c>
      <c r="AB4737" s="5">
        <v>0</v>
      </c>
      <c r="AC4737" s="5">
        <v>0</v>
      </c>
      <c r="AD4737" s="5">
        <v>33</v>
      </c>
      <c r="AE4737" s="5">
        <v>28</v>
      </c>
      <c r="AF4737" s="5">
        <v>9</v>
      </c>
      <c r="AG4737" s="6">
        <v>32.142857142857146</v>
      </c>
      <c r="AH4737" s="6">
        <v>84.848484848484844</v>
      </c>
      <c r="AI4737" s="3"/>
      <c r="AJ4737" s="3"/>
    </row>
    <row r="4738" spans="1:36" hidden="1" x14ac:dyDescent="0.2">
      <c r="A4738" s="1" t="str">
        <f t="shared" ref="A4738:A4801" si="74">C4738&amp;D4738</f>
        <v>RossendaleBlack Caribbean</v>
      </c>
      <c r="B4738" s="3" t="s">
        <v>359</v>
      </c>
      <c r="C4738" s="3" t="s">
        <v>360</v>
      </c>
      <c r="D4738" s="3" t="s">
        <v>716</v>
      </c>
      <c r="E4738" s="5">
        <v>63</v>
      </c>
      <c r="F4738" s="5">
        <v>1</v>
      </c>
      <c r="G4738" s="5">
        <v>1</v>
      </c>
      <c r="H4738" s="5">
        <v>5</v>
      </c>
      <c r="I4738" s="5">
        <v>16</v>
      </c>
      <c r="J4738" s="5">
        <v>1</v>
      </c>
      <c r="K4738" s="5">
        <v>0</v>
      </c>
      <c r="L4738" s="5">
        <v>2</v>
      </c>
      <c r="M4738" s="5">
        <v>0</v>
      </c>
      <c r="N4738" s="5">
        <v>0</v>
      </c>
      <c r="O4738" s="6">
        <v>1.5873015873015872</v>
      </c>
      <c r="P4738" s="6">
        <v>1.5873015873015872</v>
      </c>
      <c r="Q4738" s="6">
        <v>7.9365079365079367</v>
      </c>
      <c r="R4738" s="6">
        <v>25.396825396825395</v>
      </c>
      <c r="S4738" s="6">
        <v>1.5873015873015872</v>
      </c>
      <c r="T4738" s="6">
        <v>0</v>
      </c>
      <c r="U4738" s="6">
        <v>3.1746031746031744</v>
      </c>
      <c r="V4738" s="6">
        <v>0</v>
      </c>
      <c r="W4738" s="6">
        <v>0</v>
      </c>
      <c r="X4738" s="5">
        <v>45</v>
      </c>
      <c r="Y4738" s="5">
        <v>39</v>
      </c>
      <c r="Z4738" s="5">
        <v>3</v>
      </c>
      <c r="AA4738" s="5">
        <v>0</v>
      </c>
      <c r="AB4738" s="5">
        <v>0</v>
      </c>
      <c r="AC4738" s="5">
        <v>0</v>
      </c>
      <c r="AD4738" s="5">
        <v>45</v>
      </c>
      <c r="AE4738" s="5">
        <v>39</v>
      </c>
      <c r="AF4738" s="5">
        <v>3</v>
      </c>
      <c r="AG4738" s="6">
        <v>7.6923076923076925</v>
      </c>
      <c r="AH4738" s="6">
        <v>86.666666666666671</v>
      </c>
      <c r="AI4738" s="3"/>
      <c r="AJ4738" s="3"/>
    </row>
    <row r="4739" spans="1:36" hidden="1" x14ac:dyDescent="0.2">
      <c r="A4739" s="1" t="str">
        <f t="shared" si="74"/>
        <v>RossendaleBlack Other</v>
      </c>
      <c r="B4739" s="3" t="s">
        <v>359</v>
      </c>
      <c r="C4739" s="3" t="s">
        <v>360</v>
      </c>
      <c r="D4739" s="3" t="s">
        <v>717</v>
      </c>
      <c r="E4739" s="5">
        <v>11</v>
      </c>
      <c r="F4739" s="5">
        <v>0</v>
      </c>
      <c r="G4739" s="5">
        <v>0</v>
      </c>
      <c r="H4739" s="5">
        <v>0</v>
      </c>
      <c r="I4739" s="5">
        <v>4</v>
      </c>
      <c r="J4739" s="5">
        <v>0</v>
      </c>
      <c r="K4739" s="5">
        <v>0</v>
      </c>
      <c r="L4739" s="5">
        <v>1</v>
      </c>
      <c r="M4739" s="5">
        <v>0</v>
      </c>
      <c r="N4739" s="5">
        <v>0</v>
      </c>
      <c r="O4739" s="6">
        <v>0</v>
      </c>
      <c r="P4739" s="6">
        <v>0</v>
      </c>
      <c r="Q4739" s="6">
        <v>0</v>
      </c>
      <c r="R4739" s="6">
        <v>36.363636363636367</v>
      </c>
      <c r="S4739" s="6">
        <v>0</v>
      </c>
      <c r="T4739" s="6">
        <v>0</v>
      </c>
      <c r="U4739" s="6">
        <v>9.0909090909090917</v>
      </c>
      <c r="V4739" s="6">
        <v>0</v>
      </c>
      <c r="W4739" s="6">
        <v>0</v>
      </c>
      <c r="X4739" s="5">
        <v>5</v>
      </c>
      <c r="Y4739" s="5">
        <v>5</v>
      </c>
      <c r="Z4739" s="5">
        <v>0</v>
      </c>
      <c r="AA4739" s="5">
        <v>0</v>
      </c>
      <c r="AB4739" s="5">
        <v>0</v>
      </c>
      <c r="AC4739" s="5">
        <v>0</v>
      </c>
      <c r="AD4739" s="5">
        <v>5</v>
      </c>
      <c r="AE4739" s="5">
        <v>5</v>
      </c>
      <c r="AF4739" s="5">
        <v>0</v>
      </c>
      <c r="AG4739" s="3">
        <v>0</v>
      </c>
      <c r="AH4739" s="6">
        <v>100</v>
      </c>
      <c r="AI4739" s="3"/>
      <c r="AJ4739" s="3"/>
    </row>
    <row r="4740" spans="1:36" hidden="1" x14ac:dyDescent="0.2">
      <c r="A4740" s="1" t="str">
        <f t="shared" si="74"/>
        <v>RossendaleArab</v>
      </c>
      <c r="B4740" s="3" t="s">
        <v>359</v>
      </c>
      <c r="C4740" s="3" t="s">
        <v>360</v>
      </c>
      <c r="D4740" s="3" t="s">
        <v>699</v>
      </c>
      <c r="E4740" s="5">
        <v>37</v>
      </c>
      <c r="F4740" s="5">
        <v>1</v>
      </c>
      <c r="G4740" s="5">
        <v>1</v>
      </c>
      <c r="H4740" s="5">
        <v>1</v>
      </c>
      <c r="I4740" s="5">
        <v>10</v>
      </c>
      <c r="J4740" s="5">
        <v>0</v>
      </c>
      <c r="K4740" s="5">
        <v>0</v>
      </c>
      <c r="L4740" s="5">
        <v>2</v>
      </c>
      <c r="M4740" s="5">
        <v>0</v>
      </c>
      <c r="N4740" s="5">
        <v>0</v>
      </c>
      <c r="O4740" s="6">
        <v>2.7027027027027026</v>
      </c>
      <c r="P4740" s="6">
        <v>2.7027027027027026</v>
      </c>
      <c r="Q4740" s="6">
        <v>2.7027027027027026</v>
      </c>
      <c r="R4740" s="6">
        <v>27.027027027027028</v>
      </c>
      <c r="S4740" s="6">
        <v>0</v>
      </c>
      <c r="T4740" s="6">
        <v>0</v>
      </c>
      <c r="U4740" s="6">
        <v>5.4054054054054053</v>
      </c>
      <c r="V4740" s="6">
        <v>0</v>
      </c>
      <c r="W4740" s="6">
        <v>0</v>
      </c>
      <c r="X4740" s="5">
        <v>16</v>
      </c>
      <c r="Y4740" s="5">
        <v>14</v>
      </c>
      <c r="Z4740" s="5">
        <v>3</v>
      </c>
      <c r="AA4740" s="5">
        <v>0</v>
      </c>
      <c r="AB4740" s="5">
        <v>0</v>
      </c>
      <c r="AC4740" s="5">
        <v>0</v>
      </c>
      <c r="AD4740" s="5">
        <v>16</v>
      </c>
      <c r="AE4740" s="5">
        <v>14</v>
      </c>
      <c r="AF4740" s="5">
        <v>3</v>
      </c>
      <c r="AG4740" s="6">
        <v>21.428571428571427</v>
      </c>
      <c r="AH4740" s="6">
        <v>87.5</v>
      </c>
      <c r="AI4740" s="3"/>
      <c r="AJ4740" s="3"/>
    </row>
    <row r="4741" spans="1:36" hidden="1" x14ac:dyDescent="0.2">
      <c r="A4741" s="1" t="str">
        <f t="shared" si="74"/>
        <v>RossendaleOther</v>
      </c>
      <c r="B4741" s="3" t="s">
        <v>359</v>
      </c>
      <c r="C4741" s="3" t="s">
        <v>360</v>
      </c>
      <c r="D4741" s="3" t="s">
        <v>718</v>
      </c>
      <c r="E4741" s="5">
        <v>46</v>
      </c>
      <c r="F4741" s="5">
        <v>1</v>
      </c>
      <c r="G4741" s="5">
        <v>1</v>
      </c>
      <c r="H4741" s="5">
        <v>3</v>
      </c>
      <c r="I4741" s="5">
        <v>13</v>
      </c>
      <c r="J4741" s="5">
        <v>1</v>
      </c>
      <c r="K4741" s="5">
        <v>0</v>
      </c>
      <c r="L4741" s="5">
        <v>0</v>
      </c>
      <c r="M4741" s="5">
        <v>0</v>
      </c>
      <c r="N4741" s="5">
        <v>0</v>
      </c>
      <c r="O4741" s="6">
        <v>2.1739130434782608</v>
      </c>
      <c r="P4741" s="6">
        <v>2.1739130434782608</v>
      </c>
      <c r="Q4741" s="6">
        <v>6.5217391304347823</v>
      </c>
      <c r="R4741" s="6">
        <v>28.260869565217391</v>
      </c>
      <c r="S4741" s="6">
        <v>2.1739130434782608</v>
      </c>
      <c r="T4741" s="6">
        <v>0</v>
      </c>
      <c r="U4741" s="6">
        <v>0</v>
      </c>
      <c r="V4741" s="6">
        <v>0</v>
      </c>
      <c r="W4741" s="6">
        <v>0</v>
      </c>
      <c r="X4741" s="5">
        <v>15</v>
      </c>
      <c r="Y4741" s="5">
        <v>12</v>
      </c>
      <c r="Z4741" s="5">
        <v>1</v>
      </c>
      <c r="AA4741" s="5">
        <v>0</v>
      </c>
      <c r="AB4741" s="5">
        <v>0</v>
      </c>
      <c r="AC4741" s="5">
        <v>0</v>
      </c>
      <c r="AD4741" s="5">
        <v>15</v>
      </c>
      <c r="AE4741" s="5">
        <v>12</v>
      </c>
      <c r="AF4741" s="5">
        <v>1</v>
      </c>
      <c r="AG4741" s="6">
        <v>8.3333333333333339</v>
      </c>
      <c r="AH4741" s="6">
        <v>80</v>
      </c>
      <c r="AI4741" s="3"/>
      <c r="AJ4741" s="3"/>
    </row>
    <row r="4742" spans="1:36" x14ac:dyDescent="0.2">
      <c r="A4742" s="1" t="str">
        <f t="shared" si="74"/>
        <v>RotherAll people</v>
      </c>
      <c r="B4742" s="3" t="s">
        <v>237</v>
      </c>
      <c r="C4742" s="3" t="s">
        <v>238</v>
      </c>
      <c r="D4742" s="3" t="s">
        <v>700</v>
      </c>
      <c r="E4742" s="5">
        <v>90588</v>
      </c>
      <c r="F4742" s="5">
        <v>3153</v>
      </c>
      <c r="G4742" s="5">
        <v>3153</v>
      </c>
      <c r="H4742" s="5">
        <v>6682</v>
      </c>
      <c r="I4742" s="5">
        <v>4846</v>
      </c>
      <c r="J4742" s="5">
        <v>4245</v>
      </c>
      <c r="K4742" s="5">
        <v>22844</v>
      </c>
      <c r="L4742" s="5">
        <v>1483</v>
      </c>
      <c r="M4742" s="5">
        <v>1288</v>
      </c>
      <c r="N4742" s="5">
        <v>0</v>
      </c>
      <c r="O4742" s="6">
        <v>3.4805934560868987</v>
      </c>
      <c r="P4742" s="6">
        <v>3.4805934560868987</v>
      </c>
      <c r="Q4742" s="6">
        <v>7.3762529253322739</v>
      </c>
      <c r="R4742" s="6">
        <v>5.3494944142712058</v>
      </c>
      <c r="S4742" s="6">
        <v>4.686051132600344</v>
      </c>
      <c r="T4742" s="6">
        <v>25.217468097319735</v>
      </c>
      <c r="U4742" s="6">
        <v>1.6370821742394137</v>
      </c>
      <c r="V4742" s="6">
        <v>1.4218218748620126</v>
      </c>
      <c r="W4742" s="6">
        <v>0</v>
      </c>
      <c r="X4742" s="5">
        <v>22596</v>
      </c>
      <c r="Y4742" s="5">
        <v>19157</v>
      </c>
      <c r="Z4742" s="5">
        <v>896</v>
      </c>
      <c r="AA4742" s="5">
        <v>0</v>
      </c>
      <c r="AB4742" s="5">
        <v>0</v>
      </c>
      <c r="AC4742" s="5">
        <v>0</v>
      </c>
      <c r="AD4742" s="5">
        <v>22596</v>
      </c>
      <c r="AE4742" s="5">
        <v>19157</v>
      </c>
      <c r="AF4742" s="5">
        <v>896</v>
      </c>
      <c r="AG4742" s="6">
        <v>4.6771415148509687</v>
      </c>
      <c r="AH4742" s="6">
        <v>84.780492122499552</v>
      </c>
      <c r="AI4742" s="6"/>
      <c r="AJ4742" s="6"/>
    </row>
    <row r="4743" spans="1:36" hidden="1" x14ac:dyDescent="0.2">
      <c r="A4743" s="1" t="str">
        <f t="shared" si="74"/>
        <v>RotherWhite British</v>
      </c>
      <c r="B4743" s="3" t="s">
        <v>237</v>
      </c>
      <c r="C4743" s="3" t="s">
        <v>238</v>
      </c>
      <c r="D4743" s="3" t="s">
        <v>701</v>
      </c>
      <c r="E4743" s="5">
        <v>85279</v>
      </c>
      <c r="F4743" s="5">
        <v>2979</v>
      </c>
      <c r="G4743" s="5">
        <v>2979</v>
      </c>
      <c r="H4743" s="5">
        <v>6132</v>
      </c>
      <c r="I4743" s="5">
        <v>4421</v>
      </c>
      <c r="J4743" s="5">
        <v>4019</v>
      </c>
      <c r="K4743" s="5">
        <v>21616</v>
      </c>
      <c r="L4743" s="5">
        <v>1407</v>
      </c>
      <c r="M4743" s="5">
        <v>1230</v>
      </c>
      <c r="N4743" s="5">
        <v>0</v>
      </c>
      <c r="O4743" s="6">
        <v>3.4932398363020205</v>
      </c>
      <c r="P4743" s="6">
        <v>3.4932398363020205</v>
      </c>
      <c r="Q4743" s="6">
        <v>7.1905158362551154</v>
      </c>
      <c r="R4743" s="6">
        <v>5.1841602270195475</v>
      </c>
      <c r="S4743" s="6">
        <v>4.7127663316877539</v>
      </c>
      <c r="T4743" s="6">
        <v>25.347389157940409</v>
      </c>
      <c r="U4743" s="6">
        <v>1.6498786336612765</v>
      </c>
      <c r="V4743" s="6">
        <v>1.4423246051196661</v>
      </c>
      <c r="W4743" s="6">
        <v>0</v>
      </c>
      <c r="X4743" s="5">
        <v>20800</v>
      </c>
      <c r="Y4743" s="5">
        <v>17691</v>
      </c>
      <c r="Z4743" s="5">
        <v>806</v>
      </c>
      <c r="AA4743" s="5">
        <v>0</v>
      </c>
      <c r="AB4743" s="5">
        <v>0</v>
      </c>
      <c r="AC4743" s="5">
        <v>0</v>
      </c>
      <c r="AD4743" s="5">
        <v>20800</v>
      </c>
      <c r="AE4743" s="5">
        <v>17691</v>
      </c>
      <c r="AF4743" s="5">
        <v>806</v>
      </c>
      <c r="AG4743" s="6">
        <v>4.5559889209202415</v>
      </c>
      <c r="AH4743" s="6">
        <v>85.052884615384613</v>
      </c>
      <c r="AI4743" s="6"/>
      <c r="AJ4743" s="6"/>
    </row>
    <row r="4744" spans="1:36" hidden="1" x14ac:dyDescent="0.2">
      <c r="A4744" s="1" t="str">
        <f t="shared" si="74"/>
        <v>RotherMinorities - all other than White British</v>
      </c>
      <c r="B4744" s="3" t="s">
        <v>237</v>
      </c>
      <c r="C4744" s="3" t="s">
        <v>238</v>
      </c>
      <c r="D4744" s="3" t="s">
        <v>702</v>
      </c>
      <c r="E4744" s="5">
        <v>5309</v>
      </c>
      <c r="F4744" s="5">
        <v>174</v>
      </c>
      <c r="G4744" s="5">
        <v>174</v>
      </c>
      <c r="H4744" s="5">
        <v>550</v>
      </c>
      <c r="I4744" s="5">
        <v>425</v>
      </c>
      <c r="J4744" s="5">
        <v>226</v>
      </c>
      <c r="K4744" s="5">
        <v>1228</v>
      </c>
      <c r="L4744" s="5">
        <v>76</v>
      </c>
      <c r="M4744" s="5">
        <v>58</v>
      </c>
      <c r="N4744" s="5">
        <v>0</v>
      </c>
      <c r="O4744" s="6">
        <v>3.2774533810510453</v>
      </c>
      <c r="P4744" s="6">
        <v>3.2774533810510453</v>
      </c>
      <c r="Q4744" s="6">
        <v>10.359766434356752</v>
      </c>
      <c r="R4744" s="6">
        <v>8.0052740629120365</v>
      </c>
      <c r="S4744" s="6">
        <v>4.2569222075720479</v>
      </c>
      <c r="T4744" s="6">
        <v>23.130533057072896</v>
      </c>
      <c r="U4744" s="6">
        <v>1.4315313618383876</v>
      </c>
      <c r="V4744" s="6">
        <v>1.0924844603503485</v>
      </c>
      <c r="W4744" s="6">
        <v>0</v>
      </c>
      <c r="X4744" s="5">
        <v>1796</v>
      </c>
      <c r="Y4744" s="5">
        <v>1466</v>
      </c>
      <c r="Z4744" s="5">
        <v>90</v>
      </c>
      <c r="AA4744" s="5">
        <v>0</v>
      </c>
      <c r="AB4744" s="5">
        <v>0</v>
      </c>
      <c r="AC4744" s="5">
        <v>0</v>
      </c>
      <c r="AD4744" s="5">
        <v>1796</v>
      </c>
      <c r="AE4744" s="5">
        <v>1466</v>
      </c>
      <c r="AF4744" s="5">
        <v>90</v>
      </c>
      <c r="AG4744" s="6">
        <v>6.1391541609822644</v>
      </c>
      <c r="AH4744" s="6">
        <v>81.625835189309583</v>
      </c>
      <c r="AI4744" s="6"/>
      <c r="AJ4744" s="6"/>
    </row>
    <row r="4745" spans="1:36" hidden="1" x14ac:dyDescent="0.2">
      <c r="A4745" s="1" t="str">
        <f t="shared" si="74"/>
        <v>RotherWhite Irish</v>
      </c>
      <c r="B4745" s="3" t="s">
        <v>237</v>
      </c>
      <c r="C4745" s="3" t="s">
        <v>238</v>
      </c>
      <c r="D4745" s="3" t="s">
        <v>703</v>
      </c>
      <c r="E4745" s="5">
        <v>596</v>
      </c>
      <c r="F4745" s="5">
        <v>18</v>
      </c>
      <c r="G4745" s="5">
        <v>18</v>
      </c>
      <c r="H4745" s="5">
        <v>56</v>
      </c>
      <c r="I4745" s="5">
        <v>45</v>
      </c>
      <c r="J4745" s="5">
        <v>21</v>
      </c>
      <c r="K4745" s="5">
        <v>111</v>
      </c>
      <c r="L4745" s="5">
        <v>9</v>
      </c>
      <c r="M4745" s="5">
        <v>5</v>
      </c>
      <c r="N4745" s="5">
        <v>0</v>
      </c>
      <c r="O4745" s="6">
        <v>3.0201342281879193</v>
      </c>
      <c r="P4745" s="6">
        <v>3.0201342281879193</v>
      </c>
      <c r="Q4745" s="6">
        <v>9.3959731543624159</v>
      </c>
      <c r="R4745" s="6">
        <v>7.550335570469799</v>
      </c>
      <c r="S4745" s="6">
        <v>3.523489932885906</v>
      </c>
      <c r="T4745" s="6">
        <v>18.624161073825505</v>
      </c>
      <c r="U4745" s="6">
        <v>1.5100671140939597</v>
      </c>
      <c r="V4745" s="6">
        <v>0.83892617449664431</v>
      </c>
      <c r="W4745" s="6">
        <v>0</v>
      </c>
      <c r="X4745" s="5">
        <v>127</v>
      </c>
      <c r="Y4745" s="5">
        <v>104</v>
      </c>
      <c r="Z4745" s="5">
        <v>3</v>
      </c>
      <c r="AA4745" s="5">
        <v>0</v>
      </c>
      <c r="AB4745" s="5">
        <v>0</v>
      </c>
      <c r="AC4745" s="5">
        <v>0</v>
      </c>
      <c r="AD4745" s="5">
        <v>127</v>
      </c>
      <c r="AE4745" s="5">
        <v>104</v>
      </c>
      <c r="AF4745" s="5">
        <v>3</v>
      </c>
      <c r="AG4745" s="6">
        <v>2.8846153846153846</v>
      </c>
      <c r="AH4745" s="6">
        <v>81.889763779527556</v>
      </c>
      <c r="AI4745" s="6"/>
      <c r="AJ4745" s="6"/>
    </row>
    <row r="4746" spans="1:36" hidden="1" x14ac:dyDescent="0.2">
      <c r="A4746" s="1" t="str">
        <f t="shared" si="74"/>
        <v>RotherWhite Gyspy or Irish Traveller</v>
      </c>
      <c r="B4746" s="3" t="s">
        <v>237</v>
      </c>
      <c r="C4746" s="3" t="s">
        <v>238</v>
      </c>
      <c r="D4746" s="3" t="s">
        <v>704</v>
      </c>
      <c r="E4746" s="5">
        <v>134</v>
      </c>
      <c r="F4746" s="5">
        <v>2</v>
      </c>
      <c r="G4746" s="5">
        <v>2</v>
      </c>
      <c r="H4746" s="5">
        <v>12</v>
      </c>
      <c r="I4746" s="5">
        <v>12</v>
      </c>
      <c r="J4746" s="5">
        <v>3</v>
      </c>
      <c r="K4746" s="5">
        <v>55</v>
      </c>
      <c r="L4746" s="5">
        <v>0</v>
      </c>
      <c r="M4746" s="5">
        <v>0</v>
      </c>
      <c r="N4746" s="5">
        <v>0</v>
      </c>
      <c r="O4746" s="6">
        <v>1.4925373134328359</v>
      </c>
      <c r="P4746" s="6">
        <v>1.4925373134328359</v>
      </c>
      <c r="Q4746" s="6">
        <v>8.9552238805970141</v>
      </c>
      <c r="R4746" s="6">
        <v>8.9552238805970141</v>
      </c>
      <c r="S4746" s="6">
        <v>2.2388059701492535</v>
      </c>
      <c r="T4746" s="6">
        <v>41.044776119402982</v>
      </c>
      <c r="U4746" s="6">
        <v>0</v>
      </c>
      <c r="V4746" s="6">
        <v>0</v>
      </c>
      <c r="W4746" s="6">
        <v>0</v>
      </c>
      <c r="X4746" s="5">
        <v>42</v>
      </c>
      <c r="Y4746" s="5">
        <v>17</v>
      </c>
      <c r="Z4746" s="5">
        <v>6</v>
      </c>
      <c r="AA4746" s="5">
        <v>0</v>
      </c>
      <c r="AB4746" s="5">
        <v>0</v>
      </c>
      <c r="AC4746" s="5">
        <v>0</v>
      </c>
      <c r="AD4746" s="5">
        <v>42</v>
      </c>
      <c r="AE4746" s="5">
        <v>17</v>
      </c>
      <c r="AF4746" s="5">
        <v>6</v>
      </c>
      <c r="AG4746" s="6">
        <v>35.294117647058826</v>
      </c>
      <c r="AH4746" s="6">
        <v>40.476190476190474</v>
      </c>
      <c r="AI4746" s="3"/>
      <c r="AJ4746" s="6"/>
    </row>
    <row r="4747" spans="1:36" hidden="1" x14ac:dyDescent="0.2">
      <c r="A4747" s="1" t="str">
        <f t="shared" si="74"/>
        <v>RotherWhite Other</v>
      </c>
      <c r="B4747" s="3" t="s">
        <v>237</v>
      </c>
      <c r="C4747" s="3" t="s">
        <v>238</v>
      </c>
      <c r="D4747" s="3" t="s">
        <v>705</v>
      </c>
      <c r="E4747" s="5">
        <v>1942</v>
      </c>
      <c r="F4747" s="5">
        <v>46</v>
      </c>
      <c r="G4747" s="5">
        <v>46</v>
      </c>
      <c r="H4747" s="5">
        <v>161</v>
      </c>
      <c r="I4747" s="5">
        <v>129</v>
      </c>
      <c r="J4747" s="5">
        <v>77</v>
      </c>
      <c r="K4747" s="5">
        <v>557</v>
      </c>
      <c r="L4747" s="5">
        <v>45</v>
      </c>
      <c r="M4747" s="5">
        <v>30</v>
      </c>
      <c r="N4747" s="5">
        <v>0</v>
      </c>
      <c r="O4747" s="6">
        <v>2.368692070030896</v>
      </c>
      <c r="P4747" s="6">
        <v>2.368692070030896</v>
      </c>
      <c r="Q4747" s="6">
        <v>8.290422245108136</v>
      </c>
      <c r="R4747" s="6">
        <v>6.6426364572605561</v>
      </c>
      <c r="S4747" s="6">
        <v>3.964984552008239</v>
      </c>
      <c r="T4747" s="6">
        <v>28.681771369721936</v>
      </c>
      <c r="U4747" s="6">
        <v>2.3171987641606591</v>
      </c>
      <c r="V4747" s="6">
        <v>1.544799176107106</v>
      </c>
      <c r="W4747" s="6">
        <v>0</v>
      </c>
      <c r="X4747" s="5">
        <v>713</v>
      </c>
      <c r="Y4747" s="5">
        <v>595</v>
      </c>
      <c r="Z4747" s="5">
        <v>32</v>
      </c>
      <c r="AA4747" s="5">
        <v>0</v>
      </c>
      <c r="AB4747" s="5">
        <v>0</v>
      </c>
      <c r="AC4747" s="5">
        <v>0</v>
      </c>
      <c r="AD4747" s="5">
        <v>713</v>
      </c>
      <c r="AE4747" s="5">
        <v>595</v>
      </c>
      <c r="AF4747" s="5">
        <v>32</v>
      </c>
      <c r="AG4747" s="6">
        <v>5.3781512605042021</v>
      </c>
      <c r="AH4747" s="6">
        <v>83.450210378681632</v>
      </c>
      <c r="AI4747" s="6"/>
      <c r="AJ4747" s="6"/>
    </row>
    <row r="4748" spans="1:36" hidden="1" x14ac:dyDescent="0.2">
      <c r="A4748" s="1" t="str">
        <f t="shared" si="74"/>
        <v>RotherMixed White and Black Caribbean</v>
      </c>
      <c r="B4748" s="3" t="s">
        <v>237</v>
      </c>
      <c r="C4748" s="3" t="s">
        <v>238</v>
      </c>
      <c r="D4748" s="3" t="s">
        <v>706</v>
      </c>
      <c r="E4748" s="5">
        <v>267</v>
      </c>
      <c r="F4748" s="5">
        <v>22</v>
      </c>
      <c r="G4748" s="5">
        <v>22</v>
      </c>
      <c r="H4748" s="5">
        <v>36</v>
      </c>
      <c r="I4748" s="5">
        <v>22</v>
      </c>
      <c r="J4748" s="5">
        <v>23</v>
      </c>
      <c r="K4748" s="5">
        <v>52</v>
      </c>
      <c r="L4748" s="5">
        <v>2</v>
      </c>
      <c r="M4748" s="5">
        <v>3</v>
      </c>
      <c r="N4748" s="5">
        <v>0</v>
      </c>
      <c r="O4748" s="6">
        <v>8.2397003745318358</v>
      </c>
      <c r="P4748" s="6">
        <v>8.2397003745318358</v>
      </c>
      <c r="Q4748" s="6">
        <v>13.48314606741573</v>
      </c>
      <c r="R4748" s="6">
        <v>8.2397003745318358</v>
      </c>
      <c r="S4748" s="6">
        <v>8.6142322097378283</v>
      </c>
      <c r="T4748" s="6">
        <v>19.475655430711612</v>
      </c>
      <c r="U4748" s="6">
        <v>0.74906367041198507</v>
      </c>
      <c r="V4748" s="6">
        <v>1.1235955056179776</v>
      </c>
      <c r="W4748" s="6">
        <v>0</v>
      </c>
      <c r="X4748" s="5">
        <v>66</v>
      </c>
      <c r="Y4748" s="5">
        <v>49</v>
      </c>
      <c r="Z4748" s="5">
        <v>7</v>
      </c>
      <c r="AA4748" s="5">
        <v>0</v>
      </c>
      <c r="AB4748" s="5">
        <v>0</v>
      </c>
      <c r="AC4748" s="5">
        <v>0</v>
      </c>
      <c r="AD4748" s="5">
        <v>66</v>
      </c>
      <c r="AE4748" s="5">
        <v>49</v>
      </c>
      <c r="AF4748" s="5">
        <v>7</v>
      </c>
      <c r="AG4748" s="6">
        <v>14.285714285714286</v>
      </c>
      <c r="AH4748" s="6">
        <v>74.242424242424249</v>
      </c>
      <c r="AI4748" s="6"/>
      <c r="AJ4748" s="6"/>
    </row>
    <row r="4749" spans="1:36" hidden="1" x14ac:dyDescent="0.2">
      <c r="A4749" s="1" t="str">
        <f t="shared" si="74"/>
        <v>RotherMixed White and Black African</v>
      </c>
      <c r="B4749" s="3" t="s">
        <v>237</v>
      </c>
      <c r="C4749" s="3" t="s">
        <v>238</v>
      </c>
      <c r="D4749" s="3" t="s">
        <v>707</v>
      </c>
      <c r="E4749" s="5">
        <v>107</v>
      </c>
      <c r="F4749" s="5">
        <v>3</v>
      </c>
      <c r="G4749" s="5">
        <v>3</v>
      </c>
      <c r="H4749" s="5">
        <v>11</v>
      </c>
      <c r="I4749" s="5">
        <v>8</v>
      </c>
      <c r="J4749" s="5">
        <v>3</v>
      </c>
      <c r="K4749" s="5">
        <v>22</v>
      </c>
      <c r="L4749" s="5">
        <v>2</v>
      </c>
      <c r="M4749" s="5">
        <v>4</v>
      </c>
      <c r="N4749" s="5">
        <v>0</v>
      </c>
      <c r="O4749" s="6">
        <v>2.8037383177570092</v>
      </c>
      <c r="P4749" s="6">
        <v>2.8037383177570092</v>
      </c>
      <c r="Q4749" s="6">
        <v>10.280373831775702</v>
      </c>
      <c r="R4749" s="6">
        <v>7.4766355140186915</v>
      </c>
      <c r="S4749" s="6">
        <v>2.8037383177570092</v>
      </c>
      <c r="T4749" s="6">
        <v>20.560747663551403</v>
      </c>
      <c r="U4749" s="6">
        <v>1.8691588785046729</v>
      </c>
      <c r="V4749" s="6">
        <v>3.7383177570093458</v>
      </c>
      <c r="W4749" s="6">
        <v>0</v>
      </c>
      <c r="X4749" s="5">
        <v>24</v>
      </c>
      <c r="Y4749" s="5">
        <v>20</v>
      </c>
      <c r="Z4749" s="5">
        <v>2</v>
      </c>
      <c r="AA4749" s="5">
        <v>0</v>
      </c>
      <c r="AB4749" s="5">
        <v>0</v>
      </c>
      <c r="AC4749" s="5">
        <v>0</v>
      </c>
      <c r="AD4749" s="5">
        <v>24</v>
      </c>
      <c r="AE4749" s="5">
        <v>20</v>
      </c>
      <c r="AF4749" s="5">
        <v>2</v>
      </c>
      <c r="AG4749" s="6">
        <v>10</v>
      </c>
      <c r="AH4749" s="6">
        <v>83.333333333333329</v>
      </c>
      <c r="AI4749" s="6"/>
      <c r="AJ4749" s="6"/>
    </row>
    <row r="4750" spans="1:36" hidden="1" x14ac:dyDescent="0.2">
      <c r="A4750" s="1" t="str">
        <f t="shared" si="74"/>
        <v>RotherMixed White and Asian</v>
      </c>
      <c r="B4750" s="3" t="s">
        <v>237</v>
      </c>
      <c r="C4750" s="3" t="s">
        <v>238</v>
      </c>
      <c r="D4750" s="3" t="s">
        <v>708</v>
      </c>
      <c r="E4750" s="5">
        <v>405</v>
      </c>
      <c r="F4750" s="5">
        <v>14</v>
      </c>
      <c r="G4750" s="5">
        <v>14</v>
      </c>
      <c r="H4750" s="5">
        <v>36</v>
      </c>
      <c r="I4750" s="5">
        <v>27</v>
      </c>
      <c r="J4750" s="5">
        <v>17</v>
      </c>
      <c r="K4750" s="5">
        <v>104</v>
      </c>
      <c r="L4750" s="5">
        <v>1</v>
      </c>
      <c r="M4750" s="5">
        <v>7</v>
      </c>
      <c r="N4750" s="5">
        <v>0</v>
      </c>
      <c r="O4750" s="6">
        <v>3.4567901234567899</v>
      </c>
      <c r="P4750" s="6">
        <v>3.4567901234567899</v>
      </c>
      <c r="Q4750" s="6">
        <v>8.8888888888888893</v>
      </c>
      <c r="R4750" s="6">
        <v>6.666666666666667</v>
      </c>
      <c r="S4750" s="6">
        <v>4.1975308641975309</v>
      </c>
      <c r="T4750" s="6">
        <v>25.679012345679013</v>
      </c>
      <c r="U4750" s="6">
        <v>0.24691358024691357</v>
      </c>
      <c r="V4750" s="6">
        <v>1.728395061728395</v>
      </c>
      <c r="W4750" s="6">
        <v>0</v>
      </c>
      <c r="X4750" s="5">
        <v>94</v>
      </c>
      <c r="Y4750" s="5">
        <v>78</v>
      </c>
      <c r="Z4750" s="5">
        <v>7</v>
      </c>
      <c r="AA4750" s="5">
        <v>0</v>
      </c>
      <c r="AB4750" s="5">
        <v>0</v>
      </c>
      <c r="AC4750" s="5">
        <v>0</v>
      </c>
      <c r="AD4750" s="5">
        <v>94</v>
      </c>
      <c r="AE4750" s="5">
        <v>78</v>
      </c>
      <c r="AF4750" s="5">
        <v>7</v>
      </c>
      <c r="AG4750" s="6">
        <v>8.9743589743589745</v>
      </c>
      <c r="AH4750" s="6">
        <v>82.978723404255319</v>
      </c>
      <c r="AI4750" s="6"/>
      <c r="AJ4750" s="6"/>
    </row>
    <row r="4751" spans="1:36" hidden="1" x14ac:dyDescent="0.2">
      <c r="A4751" s="1" t="str">
        <f t="shared" si="74"/>
        <v>RotherMixed Other</v>
      </c>
      <c r="B4751" s="3" t="s">
        <v>237</v>
      </c>
      <c r="C4751" s="3" t="s">
        <v>238</v>
      </c>
      <c r="D4751" s="3" t="s">
        <v>709</v>
      </c>
      <c r="E4751" s="5">
        <v>252</v>
      </c>
      <c r="F4751" s="5">
        <v>12</v>
      </c>
      <c r="G4751" s="5">
        <v>12</v>
      </c>
      <c r="H4751" s="5">
        <v>21</v>
      </c>
      <c r="I4751" s="5">
        <v>12</v>
      </c>
      <c r="J4751" s="5">
        <v>14</v>
      </c>
      <c r="K4751" s="5">
        <v>67</v>
      </c>
      <c r="L4751" s="5">
        <v>4</v>
      </c>
      <c r="M4751" s="5">
        <v>2</v>
      </c>
      <c r="N4751" s="5">
        <v>0</v>
      </c>
      <c r="O4751" s="6">
        <v>4.7619047619047619</v>
      </c>
      <c r="P4751" s="6">
        <v>4.7619047619047619</v>
      </c>
      <c r="Q4751" s="6">
        <v>8.3333333333333339</v>
      </c>
      <c r="R4751" s="6">
        <v>4.7619047619047619</v>
      </c>
      <c r="S4751" s="6">
        <v>5.5555555555555554</v>
      </c>
      <c r="T4751" s="6">
        <v>26.587301587301589</v>
      </c>
      <c r="U4751" s="6">
        <v>1.5873015873015872</v>
      </c>
      <c r="V4751" s="6">
        <v>0.79365079365079361</v>
      </c>
      <c r="W4751" s="6">
        <v>0</v>
      </c>
      <c r="X4751" s="5">
        <v>72</v>
      </c>
      <c r="Y4751" s="5">
        <v>59</v>
      </c>
      <c r="Z4751" s="5">
        <v>3</v>
      </c>
      <c r="AA4751" s="5">
        <v>0</v>
      </c>
      <c r="AB4751" s="5">
        <v>0</v>
      </c>
      <c r="AC4751" s="5">
        <v>0</v>
      </c>
      <c r="AD4751" s="5">
        <v>72</v>
      </c>
      <c r="AE4751" s="5">
        <v>59</v>
      </c>
      <c r="AF4751" s="5">
        <v>3</v>
      </c>
      <c r="AG4751" s="6">
        <v>5.0847457627118642</v>
      </c>
      <c r="AH4751" s="6">
        <v>81.944444444444443</v>
      </c>
      <c r="AI4751" s="6"/>
      <c r="AJ4751" s="6"/>
    </row>
    <row r="4752" spans="1:36" hidden="1" x14ac:dyDescent="0.2">
      <c r="A4752" s="1" t="str">
        <f t="shared" si="74"/>
        <v>RotherIndian</v>
      </c>
      <c r="B4752" s="3" t="s">
        <v>237</v>
      </c>
      <c r="C4752" s="3" t="s">
        <v>238</v>
      </c>
      <c r="D4752" s="3" t="s">
        <v>710</v>
      </c>
      <c r="E4752" s="5">
        <v>276</v>
      </c>
      <c r="F4752" s="5">
        <v>1</v>
      </c>
      <c r="G4752" s="5">
        <v>1</v>
      </c>
      <c r="H4752" s="5">
        <v>29</v>
      </c>
      <c r="I4752" s="5">
        <v>28</v>
      </c>
      <c r="J4752" s="5">
        <v>6</v>
      </c>
      <c r="K4752" s="5">
        <v>35</v>
      </c>
      <c r="L4752" s="5">
        <v>0</v>
      </c>
      <c r="M4752" s="5">
        <v>0</v>
      </c>
      <c r="N4752" s="5">
        <v>0</v>
      </c>
      <c r="O4752" s="6">
        <v>0.36231884057971014</v>
      </c>
      <c r="P4752" s="6">
        <v>0.36231884057971014</v>
      </c>
      <c r="Q4752" s="6">
        <v>10.507246376811594</v>
      </c>
      <c r="R4752" s="6">
        <v>10.144927536231885</v>
      </c>
      <c r="S4752" s="6">
        <v>2.1739130434782608</v>
      </c>
      <c r="T4752" s="6">
        <v>12.681159420289855</v>
      </c>
      <c r="U4752" s="6">
        <v>0</v>
      </c>
      <c r="V4752" s="6">
        <v>0</v>
      </c>
      <c r="W4752" s="6">
        <v>0</v>
      </c>
      <c r="X4752" s="5">
        <v>122</v>
      </c>
      <c r="Y4752" s="5">
        <v>113</v>
      </c>
      <c r="Z4752" s="5">
        <v>4</v>
      </c>
      <c r="AA4752" s="5">
        <v>0</v>
      </c>
      <c r="AB4752" s="5">
        <v>0</v>
      </c>
      <c r="AC4752" s="5">
        <v>0</v>
      </c>
      <c r="AD4752" s="5">
        <v>122</v>
      </c>
      <c r="AE4752" s="5">
        <v>113</v>
      </c>
      <c r="AF4752" s="5">
        <v>4</v>
      </c>
      <c r="AG4752" s="6">
        <v>3.5398230088495577</v>
      </c>
      <c r="AH4752" s="6">
        <v>92.622950819672127</v>
      </c>
      <c r="AI4752" s="6"/>
      <c r="AJ4752" s="6"/>
    </row>
    <row r="4753" spans="1:36" hidden="1" x14ac:dyDescent="0.2">
      <c r="A4753" s="1" t="str">
        <f t="shared" si="74"/>
        <v>RotherPakistani</v>
      </c>
      <c r="B4753" s="3" t="s">
        <v>237</v>
      </c>
      <c r="C4753" s="3" t="s">
        <v>238</v>
      </c>
      <c r="D4753" s="3" t="s">
        <v>711</v>
      </c>
      <c r="E4753" s="5">
        <v>16</v>
      </c>
      <c r="F4753" s="5">
        <v>0</v>
      </c>
      <c r="G4753" s="5">
        <v>0</v>
      </c>
      <c r="H4753" s="5">
        <v>1</v>
      </c>
      <c r="I4753" s="5">
        <v>1</v>
      </c>
      <c r="J4753" s="5">
        <v>0</v>
      </c>
      <c r="K4753" s="5">
        <v>1</v>
      </c>
      <c r="L4753" s="5">
        <v>0</v>
      </c>
      <c r="M4753" s="5">
        <v>0</v>
      </c>
      <c r="N4753" s="5">
        <v>0</v>
      </c>
      <c r="O4753" s="6">
        <v>0</v>
      </c>
      <c r="P4753" s="6">
        <v>0</v>
      </c>
      <c r="Q4753" s="6">
        <v>6.25</v>
      </c>
      <c r="R4753" s="6">
        <v>6.25</v>
      </c>
      <c r="S4753" s="6">
        <v>0</v>
      </c>
      <c r="T4753" s="6">
        <v>6.25</v>
      </c>
      <c r="U4753" s="6">
        <v>0</v>
      </c>
      <c r="V4753" s="6">
        <v>0</v>
      </c>
      <c r="W4753" s="6">
        <v>0</v>
      </c>
      <c r="X4753" s="5">
        <v>6</v>
      </c>
      <c r="Y4753" s="5">
        <v>5</v>
      </c>
      <c r="Z4753" s="5">
        <v>0</v>
      </c>
      <c r="AA4753" s="5">
        <v>0</v>
      </c>
      <c r="AB4753" s="5">
        <v>0</v>
      </c>
      <c r="AC4753" s="5">
        <v>0</v>
      </c>
      <c r="AD4753" s="5">
        <v>6</v>
      </c>
      <c r="AE4753" s="5">
        <v>5</v>
      </c>
      <c r="AF4753" s="5">
        <v>0</v>
      </c>
      <c r="AG4753" s="6">
        <v>0</v>
      </c>
      <c r="AH4753" s="6">
        <v>83.333333333333329</v>
      </c>
      <c r="AI4753" s="6"/>
      <c r="AJ4753" s="6"/>
    </row>
    <row r="4754" spans="1:36" hidden="1" x14ac:dyDescent="0.2">
      <c r="A4754" s="1" t="str">
        <f t="shared" si="74"/>
        <v>RotherBangladeshi</v>
      </c>
      <c r="B4754" s="3" t="s">
        <v>237</v>
      </c>
      <c r="C4754" s="3" t="s">
        <v>238</v>
      </c>
      <c r="D4754" s="3" t="s">
        <v>712</v>
      </c>
      <c r="E4754" s="5">
        <v>109</v>
      </c>
      <c r="F4754" s="5">
        <v>15</v>
      </c>
      <c r="G4754" s="5">
        <v>15</v>
      </c>
      <c r="H4754" s="5">
        <v>27</v>
      </c>
      <c r="I4754" s="5">
        <v>12</v>
      </c>
      <c r="J4754" s="5">
        <v>16</v>
      </c>
      <c r="K4754" s="5">
        <v>8</v>
      </c>
      <c r="L4754" s="5">
        <v>0</v>
      </c>
      <c r="M4754" s="5">
        <v>0</v>
      </c>
      <c r="N4754" s="5">
        <v>0</v>
      </c>
      <c r="O4754" s="6">
        <v>13.761467889908257</v>
      </c>
      <c r="P4754" s="6">
        <v>13.761467889908257</v>
      </c>
      <c r="Q4754" s="6">
        <v>24.770642201834864</v>
      </c>
      <c r="R4754" s="6">
        <v>11.009174311926605</v>
      </c>
      <c r="S4754" s="6">
        <v>14.678899082568808</v>
      </c>
      <c r="T4754" s="6">
        <v>7.3394495412844041</v>
      </c>
      <c r="U4754" s="6">
        <v>0</v>
      </c>
      <c r="V4754" s="6">
        <v>0</v>
      </c>
      <c r="W4754" s="6">
        <v>0</v>
      </c>
      <c r="X4754" s="5">
        <v>39</v>
      </c>
      <c r="Y4754" s="5">
        <v>26</v>
      </c>
      <c r="Z4754" s="5">
        <v>1</v>
      </c>
      <c r="AA4754" s="5">
        <v>0</v>
      </c>
      <c r="AB4754" s="5">
        <v>0</v>
      </c>
      <c r="AC4754" s="5">
        <v>0</v>
      </c>
      <c r="AD4754" s="5">
        <v>39</v>
      </c>
      <c r="AE4754" s="5">
        <v>26</v>
      </c>
      <c r="AF4754" s="5">
        <v>1</v>
      </c>
      <c r="AG4754" s="6">
        <v>3.8461538461538463</v>
      </c>
      <c r="AH4754" s="6">
        <v>66.666666666666671</v>
      </c>
      <c r="AI4754" s="6"/>
      <c r="AJ4754" s="6"/>
    </row>
    <row r="4755" spans="1:36" hidden="1" x14ac:dyDescent="0.2">
      <c r="A4755" s="1" t="str">
        <f t="shared" si="74"/>
        <v>RotherChinese</v>
      </c>
      <c r="B4755" s="3" t="s">
        <v>237</v>
      </c>
      <c r="C4755" s="3" t="s">
        <v>238</v>
      </c>
      <c r="D4755" s="3" t="s">
        <v>713</v>
      </c>
      <c r="E4755" s="5">
        <v>217</v>
      </c>
      <c r="F4755" s="5">
        <v>6</v>
      </c>
      <c r="G4755" s="5">
        <v>6</v>
      </c>
      <c r="H4755" s="5">
        <v>22</v>
      </c>
      <c r="I4755" s="5">
        <v>19</v>
      </c>
      <c r="J4755" s="5">
        <v>11</v>
      </c>
      <c r="K4755" s="5">
        <v>43</v>
      </c>
      <c r="L4755" s="5">
        <v>8</v>
      </c>
      <c r="M4755" s="5">
        <v>2</v>
      </c>
      <c r="N4755" s="5">
        <v>0</v>
      </c>
      <c r="O4755" s="6">
        <v>2.7649769585253456</v>
      </c>
      <c r="P4755" s="6">
        <v>2.7649769585253456</v>
      </c>
      <c r="Q4755" s="6">
        <v>10.138248847926267</v>
      </c>
      <c r="R4755" s="6">
        <v>8.7557603686635943</v>
      </c>
      <c r="S4755" s="6">
        <v>5.0691244239631335</v>
      </c>
      <c r="T4755" s="6">
        <v>19.815668202764979</v>
      </c>
      <c r="U4755" s="6">
        <v>3.6866359447004609</v>
      </c>
      <c r="V4755" s="6">
        <v>0.92165898617511521</v>
      </c>
      <c r="W4755" s="6">
        <v>0</v>
      </c>
      <c r="X4755" s="5">
        <v>88</v>
      </c>
      <c r="Y4755" s="5">
        <v>74</v>
      </c>
      <c r="Z4755" s="5">
        <v>5</v>
      </c>
      <c r="AA4755" s="5">
        <v>0</v>
      </c>
      <c r="AB4755" s="5">
        <v>0</v>
      </c>
      <c r="AC4755" s="5">
        <v>0</v>
      </c>
      <c r="AD4755" s="5">
        <v>88</v>
      </c>
      <c r="AE4755" s="5">
        <v>74</v>
      </c>
      <c r="AF4755" s="5">
        <v>5</v>
      </c>
      <c r="AG4755" s="6">
        <v>6.756756756756757</v>
      </c>
      <c r="AH4755" s="6">
        <v>84.090909090909093</v>
      </c>
      <c r="AI4755" s="6"/>
      <c r="AJ4755" s="6"/>
    </row>
    <row r="4756" spans="1:36" hidden="1" x14ac:dyDescent="0.2">
      <c r="A4756" s="1" t="str">
        <f t="shared" si="74"/>
        <v>RotherAsian Other</v>
      </c>
      <c r="B4756" s="3" t="s">
        <v>237</v>
      </c>
      <c r="C4756" s="3" t="s">
        <v>238</v>
      </c>
      <c r="D4756" s="3" t="s">
        <v>714</v>
      </c>
      <c r="E4756" s="5">
        <v>485</v>
      </c>
      <c r="F4756" s="5">
        <v>12</v>
      </c>
      <c r="G4756" s="5">
        <v>12</v>
      </c>
      <c r="H4756" s="5">
        <v>65</v>
      </c>
      <c r="I4756" s="5">
        <v>54</v>
      </c>
      <c r="J4756" s="5">
        <v>12</v>
      </c>
      <c r="K4756" s="5">
        <v>76</v>
      </c>
      <c r="L4756" s="5">
        <v>1</v>
      </c>
      <c r="M4756" s="5">
        <v>4</v>
      </c>
      <c r="N4756" s="5">
        <v>0</v>
      </c>
      <c r="O4756" s="6">
        <v>2.4742268041237114</v>
      </c>
      <c r="P4756" s="6">
        <v>2.4742268041237114</v>
      </c>
      <c r="Q4756" s="6">
        <v>13.402061855670103</v>
      </c>
      <c r="R4756" s="6">
        <v>11.134020618556701</v>
      </c>
      <c r="S4756" s="6">
        <v>2.4742268041237114</v>
      </c>
      <c r="T4756" s="6">
        <v>15.670103092783505</v>
      </c>
      <c r="U4756" s="6">
        <v>0.20618556701030927</v>
      </c>
      <c r="V4756" s="6">
        <v>0.82474226804123707</v>
      </c>
      <c r="W4756" s="6">
        <v>0</v>
      </c>
      <c r="X4756" s="5">
        <v>209</v>
      </c>
      <c r="Y4756" s="5">
        <v>168</v>
      </c>
      <c r="Z4756" s="5">
        <v>12</v>
      </c>
      <c r="AA4756" s="5">
        <v>0</v>
      </c>
      <c r="AB4756" s="5">
        <v>0</v>
      </c>
      <c r="AC4756" s="5">
        <v>0</v>
      </c>
      <c r="AD4756" s="5">
        <v>209</v>
      </c>
      <c r="AE4756" s="5">
        <v>168</v>
      </c>
      <c r="AF4756" s="5">
        <v>12</v>
      </c>
      <c r="AG4756" s="6">
        <v>7.1428571428571432</v>
      </c>
      <c r="AH4756" s="6">
        <v>80.382775119617222</v>
      </c>
      <c r="AI4756" s="6"/>
      <c r="AJ4756" s="6"/>
    </row>
    <row r="4757" spans="1:36" hidden="1" x14ac:dyDescent="0.2">
      <c r="A4757" s="1" t="str">
        <f t="shared" si="74"/>
        <v>RotherBlack African</v>
      </c>
      <c r="B4757" s="3" t="s">
        <v>237</v>
      </c>
      <c r="C4757" s="3" t="s">
        <v>238</v>
      </c>
      <c r="D4757" s="3" t="s">
        <v>715</v>
      </c>
      <c r="E4757" s="5">
        <v>181</v>
      </c>
      <c r="F4757" s="5">
        <v>7</v>
      </c>
      <c r="G4757" s="5">
        <v>7</v>
      </c>
      <c r="H4757" s="5">
        <v>28</v>
      </c>
      <c r="I4757" s="5">
        <v>24</v>
      </c>
      <c r="J4757" s="5">
        <v>7</v>
      </c>
      <c r="K4757" s="5">
        <v>24</v>
      </c>
      <c r="L4757" s="5">
        <v>1</v>
      </c>
      <c r="M4757" s="5">
        <v>0</v>
      </c>
      <c r="N4757" s="5">
        <v>0</v>
      </c>
      <c r="O4757" s="6">
        <v>3.867403314917127</v>
      </c>
      <c r="P4757" s="6">
        <v>3.867403314917127</v>
      </c>
      <c r="Q4757" s="6">
        <v>15.469613259668508</v>
      </c>
      <c r="R4757" s="6">
        <v>13.259668508287293</v>
      </c>
      <c r="S4757" s="6">
        <v>3.867403314917127</v>
      </c>
      <c r="T4757" s="6">
        <v>13.259668508287293</v>
      </c>
      <c r="U4757" s="6">
        <v>0.5524861878453039</v>
      </c>
      <c r="V4757" s="6">
        <v>0</v>
      </c>
      <c r="W4757" s="6">
        <v>0</v>
      </c>
      <c r="X4757" s="5">
        <v>67</v>
      </c>
      <c r="Y4757" s="5">
        <v>60</v>
      </c>
      <c r="Z4757" s="5">
        <v>1</v>
      </c>
      <c r="AA4757" s="5">
        <v>0</v>
      </c>
      <c r="AB4757" s="5">
        <v>0</v>
      </c>
      <c r="AC4757" s="5">
        <v>0</v>
      </c>
      <c r="AD4757" s="5">
        <v>67</v>
      </c>
      <c r="AE4757" s="5">
        <v>60</v>
      </c>
      <c r="AF4757" s="5">
        <v>1</v>
      </c>
      <c r="AG4757" s="6">
        <v>1.6666666666666667</v>
      </c>
      <c r="AH4757" s="6">
        <v>89.552238805970148</v>
      </c>
      <c r="AI4757" s="6"/>
      <c r="AJ4757" s="6"/>
    </row>
    <row r="4758" spans="1:36" hidden="1" x14ac:dyDescent="0.2">
      <c r="A4758" s="1" t="str">
        <f t="shared" si="74"/>
        <v>RotherBlack Caribbean</v>
      </c>
      <c r="B4758" s="3" t="s">
        <v>237</v>
      </c>
      <c r="C4758" s="3" t="s">
        <v>238</v>
      </c>
      <c r="D4758" s="3" t="s">
        <v>716</v>
      </c>
      <c r="E4758" s="5">
        <v>76</v>
      </c>
      <c r="F4758" s="5">
        <v>3</v>
      </c>
      <c r="G4758" s="5">
        <v>3</v>
      </c>
      <c r="H4758" s="5">
        <v>9</v>
      </c>
      <c r="I4758" s="5">
        <v>8</v>
      </c>
      <c r="J4758" s="5">
        <v>3</v>
      </c>
      <c r="K4758" s="5">
        <v>20</v>
      </c>
      <c r="L4758" s="5">
        <v>0</v>
      </c>
      <c r="M4758" s="5">
        <v>1</v>
      </c>
      <c r="N4758" s="5">
        <v>0</v>
      </c>
      <c r="O4758" s="6">
        <v>3.9473684210526314</v>
      </c>
      <c r="P4758" s="6">
        <v>3.9473684210526314</v>
      </c>
      <c r="Q4758" s="6">
        <v>11.842105263157896</v>
      </c>
      <c r="R4758" s="6">
        <v>10.526315789473685</v>
      </c>
      <c r="S4758" s="6">
        <v>3.9473684210526314</v>
      </c>
      <c r="T4758" s="6">
        <v>26.315789473684209</v>
      </c>
      <c r="U4758" s="6">
        <v>0</v>
      </c>
      <c r="V4758" s="6">
        <v>1.3157894736842106</v>
      </c>
      <c r="W4758" s="6">
        <v>0</v>
      </c>
      <c r="X4758" s="5">
        <v>26</v>
      </c>
      <c r="Y4758" s="5">
        <v>21</v>
      </c>
      <c r="Z4758" s="5">
        <v>1</v>
      </c>
      <c r="AA4758" s="5">
        <v>0</v>
      </c>
      <c r="AB4758" s="5">
        <v>0</v>
      </c>
      <c r="AC4758" s="5">
        <v>0</v>
      </c>
      <c r="AD4758" s="5">
        <v>26</v>
      </c>
      <c r="AE4758" s="5">
        <v>21</v>
      </c>
      <c r="AF4758" s="5">
        <v>1</v>
      </c>
      <c r="AG4758" s="6">
        <v>4.7619047619047619</v>
      </c>
      <c r="AH4758" s="6">
        <v>80.769230769230774</v>
      </c>
      <c r="AI4758" s="6"/>
      <c r="AJ4758" s="6"/>
    </row>
    <row r="4759" spans="1:36" hidden="1" x14ac:dyDescent="0.2">
      <c r="A4759" s="1" t="str">
        <f t="shared" si="74"/>
        <v>RotherBlack Other</v>
      </c>
      <c r="B4759" s="3" t="s">
        <v>237</v>
      </c>
      <c r="C4759" s="3" t="s">
        <v>238</v>
      </c>
      <c r="D4759" s="3" t="s">
        <v>717</v>
      </c>
      <c r="E4759" s="5">
        <v>48</v>
      </c>
      <c r="F4759" s="5">
        <v>2</v>
      </c>
      <c r="G4759" s="5">
        <v>2</v>
      </c>
      <c r="H4759" s="5">
        <v>7</v>
      </c>
      <c r="I4759" s="5">
        <v>5</v>
      </c>
      <c r="J4759" s="5">
        <v>2</v>
      </c>
      <c r="K4759" s="5">
        <v>9</v>
      </c>
      <c r="L4759" s="5">
        <v>1</v>
      </c>
      <c r="M4759" s="5">
        <v>0</v>
      </c>
      <c r="N4759" s="5">
        <v>0</v>
      </c>
      <c r="O4759" s="6">
        <v>4.166666666666667</v>
      </c>
      <c r="P4759" s="6">
        <v>4.166666666666667</v>
      </c>
      <c r="Q4759" s="6">
        <v>14.583333333333334</v>
      </c>
      <c r="R4759" s="6">
        <v>10.416666666666666</v>
      </c>
      <c r="S4759" s="6">
        <v>4.166666666666667</v>
      </c>
      <c r="T4759" s="6">
        <v>18.75</v>
      </c>
      <c r="U4759" s="6">
        <v>2.0833333333333335</v>
      </c>
      <c r="V4759" s="6">
        <v>0</v>
      </c>
      <c r="W4759" s="6">
        <v>0</v>
      </c>
      <c r="X4759" s="5">
        <v>23</v>
      </c>
      <c r="Y4759" s="5">
        <v>18</v>
      </c>
      <c r="Z4759" s="5">
        <v>3</v>
      </c>
      <c r="AA4759" s="5">
        <v>0</v>
      </c>
      <c r="AB4759" s="5">
        <v>0</v>
      </c>
      <c r="AC4759" s="5">
        <v>0</v>
      </c>
      <c r="AD4759" s="5">
        <v>23</v>
      </c>
      <c r="AE4759" s="5">
        <v>18</v>
      </c>
      <c r="AF4759" s="5">
        <v>3</v>
      </c>
      <c r="AG4759" s="6">
        <v>16.666666666666668</v>
      </c>
      <c r="AH4759" s="6">
        <v>78.260869565217391</v>
      </c>
      <c r="AI4759" s="6"/>
      <c r="AJ4759" s="6"/>
    </row>
    <row r="4760" spans="1:36" hidden="1" x14ac:dyDescent="0.2">
      <c r="A4760" s="1" t="str">
        <f t="shared" si="74"/>
        <v>RotherArab</v>
      </c>
      <c r="B4760" s="3" t="s">
        <v>237</v>
      </c>
      <c r="C4760" s="3" t="s">
        <v>238</v>
      </c>
      <c r="D4760" s="3" t="s">
        <v>699</v>
      </c>
      <c r="E4760" s="5">
        <v>72</v>
      </c>
      <c r="F4760" s="5">
        <v>2</v>
      </c>
      <c r="G4760" s="5">
        <v>2</v>
      </c>
      <c r="H4760" s="5">
        <v>10</v>
      </c>
      <c r="I4760" s="5">
        <v>8</v>
      </c>
      <c r="J4760" s="5">
        <v>2</v>
      </c>
      <c r="K4760" s="5">
        <v>12</v>
      </c>
      <c r="L4760" s="5">
        <v>1</v>
      </c>
      <c r="M4760" s="5">
        <v>0</v>
      </c>
      <c r="N4760" s="5">
        <v>0</v>
      </c>
      <c r="O4760" s="6">
        <v>2.7777777777777777</v>
      </c>
      <c r="P4760" s="6">
        <v>2.7777777777777777</v>
      </c>
      <c r="Q4760" s="6">
        <v>13.888888888888889</v>
      </c>
      <c r="R4760" s="6">
        <v>11.111111111111111</v>
      </c>
      <c r="S4760" s="6">
        <v>2.7777777777777777</v>
      </c>
      <c r="T4760" s="6">
        <v>16.666666666666668</v>
      </c>
      <c r="U4760" s="6">
        <v>1.3888888888888888</v>
      </c>
      <c r="V4760" s="6">
        <v>0</v>
      </c>
      <c r="W4760" s="6">
        <v>0</v>
      </c>
      <c r="X4760" s="5">
        <v>29</v>
      </c>
      <c r="Y4760" s="5">
        <v>19</v>
      </c>
      <c r="Z4760" s="5">
        <v>1</v>
      </c>
      <c r="AA4760" s="5">
        <v>0</v>
      </c>
      <c r="AB4760" s="5">
        <v>0</v>
      </c>
      <c r="AC4760" s="5">
        <v>0</v>
      </c>
      <c r="AD4760" s="5">
        <v>29</v>
      </c>
      <c r="AE4760" s="5">
        <v>19</v>
      </c>
      <c r="AF4760" s="5">
        <v>1</v>
      </c>
      <c r="AG4760" s="6">
        <v>5.2631578947368425</v>
      </c>
      <c r="AH4760" s="6">
        <v>65.517241379310349</v>
      </c>
      <c r="AI4760" s="6"/>
      <c r="AJ4760" s="6"/>
    </row>
    <row r="4761" spans="1:36" hidden="1" x14ac:dyDescent="0.2">
      <c r="A4761" s="1" t="str">
        <f t="shared" si="74"/>
        <v>RotherOther</v>
      </c>
      <c r="B4761" s="3" t="s">
        <v>237</v>
      </c>
      <c r="C4761" s="3" t="s">
        <v>238</v>
      </c>
      <c r="D4761" s="3" t="s">
        <v>718</v>
      </c>
      <c r="E4761" s="5">
        <v>126</v>
      </c>
      <c r="F4761" s="5">
        <v>9</v>
      </c>
      <c r="G4761" s="5">
        <v>9</v>
      </c>
      <c r="H4761" s="5">
        <v>19</v>
      </c>
      <c r="I4761" s="5">
        <v>11</v>
      </c>
      <c r="J4761" s="5">
        <v>9</v>
      </c>
      <c r="K4761" s="5">
        <v>32</v>
      </c>
      <c r="L4761" s="5">
        <v>1</v>
      </c>
      <c r="M4761" s="5">
        <v>0</v>
      </c>
      <c r="N4761" s="5">
        <v>0</v>
      </c>
      <c r="O4761" s="6">
        <v>7.1428571428571432</v>
      </c>
      <c r="P4761" s="6">
        <v>7.1428571428571432</v>
      </c>
      <c r="Q4761" s="6">
        <v>15.079365079365079</v>
      </c>
      <c r="R4761" s="6">
        <v>8.7301587301587293</v>
      </c>
      <c r="S4761" s="6">
        <v>7.1428571428571432</v>
      </c>
      <c r="T4761" s="6">
        <v>25.396825396825395</v>
      </c>
      <c r="U4761" s="6">
        <v>0.79365079365079361</v>
      </c>
      <c r="V4761" s="6">
        <v>0</v>
      </c>
      <c r="W4761" s="6">
        <v>0</v>
      </c>
      <c r="X4761" s="5">
        <v>49</v>
      </c>
      <c r="Y4761" s="5">
        <v>40</v>
      </c>
      <c r="Z4761" s="5">
        <v>2</v>
      </c>
      <c r="AA4761" s="5">
        <v>0</v>
      </c>
      <c r="AB4761" s="5">
        <v>0</v>
      </c>
      <c r="AC4761" s="5">
        <v>0</v>
      </c>
      <c r="AD4761" s="5">
        <v>49</v>
      </c>
      <c r="AE4761" s="5">
        <v>40</v>
      </c>
      <c r="AF4761" s="5">
        <v>2</v>
      </c>
      <c r="AG4761" s="6">
        <v>5</v>
      </c>
      <c r="AH4761" s="6">
        <v>81.632653061224488</v>
      </c>
      <c r="AI4761" s="6"/>
      <c r="AJ4761" s="6"/>
    </row>
    <row r="4762" spans="1:36" x14ac:dyDescent="0.2">
      <c r="A4762" s="1" t="str">
        <f t="shared" si="74"/>
        <v>RotherhamAll people</v>
      </c>
      <c r="B4762" s="3" t="s">
        <v>593</v>
      </c>
      <c r="C4762" s="3" t="s">
        <v>594</v>
      </c>
      <c r="D4762" s="3" t="s">
        <v>700</v>
      </c>
      <c r="E4762" s="5">
        <v>257280</v>
      </c>
      <c r="F4762" s="5">
        <v>44587</v>
      </c>
      <c r="G4762" s="5">
        <v>36542</v>
      </c>
      <c r="H4762" s="5">
        <v>55644</v>
      </c>
      <c r="I4762" s="5">
        <v>84016</v>
      </c>
      <c r="J4762" s="5">
        <v>62688</v>
      </c>
      <c r="K4762" s="5">
        <v>0</v>
      </c>
      <c r="L4762" s="5">
        <v>28374</v>
      </c>
      <c r="M4762" s="5">
        <v>7025</v>
      </c>
      <c r="N4762" s="5">
        <v>15417</v>
      </c>
      <c r="O4762" s="6">
        <v>17.330146144278608</v>
      </c>
      <c r="P4762" s="6">
        <v>14.203202736318408</v>
      </c>
      <c r="Q4762" s="6">
        <v>21.627798507462686</v>
      </c>
      <c r="R4762" s="6">
        <v>32.655472636815922</v>
      </c>
      <c r="S4762" s="6">
        <v>24.365671641791046</v>
      </c>
      <c r="T4762" s="6">
        <v>0</v>
      </c>
      <c r="U4762" s="6">
        <v>11.028451492537313</v>
      </c>
      <c r="V4762" s="6">
        <v>2.730488184079602</v>
      </c>
      <c r="W4762" s="6">
        <v>5.9923041044776122</v>
      </c>
      <c r="X4762" s="5">
        <v>83435</v>
      </c>
      <c r="Y4762" s="5">
        <v>70871</v>
      </c>
      <c r="Z4762" s="5">
        <v>4958</v>
      </c>
      <c r="AA4762" s="5">
        <v>15189</v>
      </c>
      <c r="AB4762" s="5">
        <v>11447</v>
      </c>
      <c r="AC4762" s="5">
        <v>1529</v>
      </c>
      <c r="AD4762" s="5">
        <v>68246</v>
      </c>
      <c r="AE4762" s="5">
        <v>59424</v>
      </c>
      <c r="AF4762" s="5">
        <v>3429</v>
      </c>
      <c r="AG4762" s="6">
        <v>5.7703957996768986</v>
      </c>
      <c r="AH4762" s="6">
        <v>87.073235061395536</v>
      </c>
      <c r="AI4762" s="3">
        <v>13.357211496461955</v>
      </c>
      <c r="AJ4762" s="3">
        <v>75.363750082296406</v>
      </c>
    </row>
    <row r="4763" spans="1:36" hidden="1" x14ac:dyDescent="0.2">
      <c r="A4763" s="1" t="str">
        <f t="shared" si="74"/>
        <v>RotherhamWhite British</v>
      </c>
      <c r="B4763" s="3" t="s">
        <v>593</v>
      </c>
      <c r="C4763" s="3" t="s">
        <v>594</v>
      </c>
      <c r="D4763" s="3" t="s">
        <v>701</v>
      </c>
      <c r="E4763" s="5">
        <v>236438</v>
      </c>
      <c r="F4763" s="5">
        <v>36274</v>
      </c>
      <c r="G4763" s="5">
        <v>28755</v>
      </c>
      <c r="H4763" s="5">
        <v>47778</v>
      </c>
      <c r="I4763" s="5">
        <v>74799</v>
      </c>
      <c r="J4763" s="5">
        <v>54527</v>
      </c>
      <c r="K4763" s="5">
        <v>0</v>
      </c>
      <c r="L4763" s="5">
        <v>20872</v>
      </c>
      <c r="M4763" s="5">
        <v>3758</v>
      </c>
      <c r="N4763" s="5">
        <v>10622</v>
      </c>
      <c r="O4763" s="6">
        <v>15.341865520770773</v>
      </c>
      <c r="P4763" s="6">
        <v>12.161750649218822</v>
      </c>
      <c r="Q4763" s="6">
        <v>20.207411668175165</v>
      </c>
      <c r="R4763" s="6">
        <v>31.635777666872499</v>
      </c>
      <c r="S4763" s="6">
        <v>23.061859768734298</v>
      </c>
      <c r="T4763" s="6">
        <v>0</v>
      </c>
      <c r="U4763" s="6">
        <v>8.827684213197541</v>
      </c>
      <c r="V4763" s="6">
        <v>1.5894230199883268</v>
      </c>
      <c r="W4763" s="6">
        <v>4.4925096642671649</v>
      </c>
      <c r="X4763" s="5">
        <v>75479</v>
      </c>
      <c r="Y4763" s="5">
        <v>65018</v>
      </c>
      <c r="Z4763" s="5">
        <v>4265</v>
      </c>
      <c r="AA4763" s="5">
        <v>11582</v>
      </c>
      <c r="AB4763" s="5">
        <v>8956</v>
      </c>
      <c r="AC4763" s="5">
        <v>1170</v>
      </c>
      <c r="AD4763" s="5">
        <v>63897</v>
      </c>
      <c r="AE4763" s="5">
        <v>56062</v>
      </c>
      <c r="AF4763" s="5">
        <v>3095</v>
      </c>
      <c r="AG4763" s="6">
        <v>5.520673540009275</v>
      </c>
      <c r="AH4763" s="6">
        <v>87.738078470037721</v>
      </c>
      <c r="AI4763" s="3">
        <v>13.063867798124162</v>
      </c>
      <c r="AJ4763" s="3">
        <v>77.326886548091863</v>
      </c>
    </row>
    <row r="4764" spans="1:36" hidden="1" x14ac:dyDescent="0.2">
      <c r="A4764" s="1" t="str">
        <f t="shared" si="74"/>
        <v>RotherhamMinorities - all other than White British</v>
      </c>
      <c r="B4764" s="3" t="s">
        <v>593</v>
      </c>
      <c r="C4764" s="3" t="s">
        <v>594</v>
      </c>
      <c r="D4764" s="3" t="s">
        <v>702</v>
      </c>
      <c r="E4764" s="5">
        <v>20842</v>
      </c>
      <c r="F4764" s="5">
        <v>8313</v>
      </c>
      <c r="G4764" s="5">
        <v>7787</v>
      </c>
      <c r="H4764" s="5">
        <v>7866</v>
      </c>
      <c r="I4764" s="5">
        <v>9217</v>
      </c>
      <c r="J4764" s="5">
        <v>8161</v>
      </c>
      <c r="K4764" s="5">
        <v>0</v>
      </c>
      <c r="L4764" s="5">
        <v>7502</v>
      </c>
      <c r="M4764" s="5">
        <v>3267</v>
      </c>
      <c r="N4764" s="5">
        <v>4795</v>
      </c>
      <c r="O4764" s="6">
        <v>39.885807504078301</v>
      </c>
      <c r="P4764" s="6">
        <v>37.3620573841282</v>
      </c>
      <c r="Q4764" s="6">
        <v>37.741099702523748</v>
      </c>
      <c r="R4764" s="6">
        <v>44.223203147490644</v>
      </c>
      <c r="S4764" s="6">
        <v>39.156510891469146</v>
      </c>
      <c r="T4764" s="6">
        <v>0</v>
      </c>
      <c r="U4764" s="6">
        <v>35.994626235486038</v>
      </c>
      <c r="V4764" s="6">
        <v>15.6750791670665</v>
      </c>
      <c r="W4764" s="6">
        <v>23.006429325400632</v>
      </c>
      <c r="X4764" s="5">
        <v>7956</v>
      </c>
      <c r="Y4764" s="5">
        <v>5853</v>
      </c>
      <c r="Z4764" s="5">
        <v>693</v>
      </c>
      <c r="AA4764" s="5">
        <v>3607</v>
      </c>
      <c r="AB4764" s="5">
        <v>2491</v>
      </c>
      <c r="AC4764" s="5">
        <v>359</v>
      </c>
      <c r="AD4764" s="5">
        <v>4349</v>
      </c>
      <c r="AE4764" s="5">
        <v>3362</v>
      </c>
      <c r="AF4764" s="5">
        <v>334</v>
      </c>
      <c r="AG4764" s="6">
        <v>9.9345627602617483</v>
      </c>
      <c r="AH4764" s="6">
        <v>77.305127615543796</v>
      </c>
      <c r="AI4764" s="3">
        <v>14.411882778000804</v>
      </c>
      <c r="AJ4764" s="3">
        <v>69.06016079844747</v>
      </c>
    </row>
    <row r="4765" spans="1:36" hidden="1" x14ac:dyDescent="0.2">
      <c r="A4765" s="1" t="str">
        <f t="shared" si="74"/>
        <v>RotherhamWhite Irish</v>
      </c>
      <c r="B4765" s="3" t="s">
        <v>593</v>
      </c>
      <c r="C4765" s="3" t="s">
        <v>594</v>
      </c>
      <c r="D4765" s="3" t="s">
        <v>703</v>
      </c>
      <c r="E4765" s="5">
        <v>776</v>
      </c>
      <c r="F4765" s="5">
        <v>164</v>
      </c>
      <c r="G4765" s="5">
        <v>135</v>
      </c>
      <c r="H4765" s="5">
        <v>202</v>
      </c>
      <c r="I4765" s="5">
        <v>291</v>
      </c>
      <c r="J4765" s="5">
        <v>212</v>
      </c>
      <c r="K4765" s="5">
        <v>0</v>
      </c>
      <c r="L4765" s="5">
        <v>98</v>
      </c>
      <c r="M4765" s="5">
        <v>18</v>
      </c>
      <c r="N4765" s="5">
        <v>50</v>
      </c>
      <c r="O4765" s="6">
        <v>21.134020618556701</v>
      </c>
      <c r="P4765" s="6">
        <v>17.396907216494846</v>
      </c>
      <c r="Q4765" s="6">
        <v>26.030927835051546</v>
      </c>
      <c r="R4765" s="6">
        <v>37.5</v>
      </c>
      <c r="S4765" s="6">
        <v>27.319587628865978</v>
      </c>
      <c r="T4765" s="6">
        <v>0</v>
      </c>
      <c r="U4765" s="6">
        <v>12.628865979381443</v>
      </c>
      <c r="V4765" s="6">
        <v>2.3195876288659796</v>
      </c>
      <c r="W4765" s="6">
        <v>6.4432989690721651</v>
      </c>
      <c r="X4765" s="5">
        <v>186</v>
      </c>
      <c r="Y4765" s="5">
        <v>164</v>
      </c>
      <c r="Z4765" s="5">
        <v>7</v>
      </c>
      <c r="AA4765" s="5">
        <v>42</v>
      </c>
      <c r="AB4765" s="5">
        <v>35</v>
      </c>
      <c r="AC4765" s="5">
        <v>1</v>
      </c>
      <c r="AD4765" s="5">
        <v>144</v>
      </c>
      <c r="AE4765" s="5">
        <v>129</v>
      </c>
      <c r="AF4765" s="5">
        <v>6</v>
      </c>
      <c r="AG4765" s="6">
        <v>4.6511627906976747</v>
      </c>
      <c r="AH4765" s="6">
        <v>89.583333333333329</v>
      </c>
      <c r="AI4765" s="3">
        <v>2.8571428571428572</v>
      </c>
      <c r="AJ4765" s="3">
        <v>83.333333333333329</v>
      </c>
    </row>
    <row r="4766" spans="1:36" hidden="1" x14ac:dyDescent="0.2">
      <c r="A4766" s="1" t="str">
        <f t="shared" si="74"/>
        <v>RotherhamWhite Gyspy or Irish Traveller</v>
      </c>
      <c r="B4766" s="3" t="s">
        <v>593</v>
      </c>
      <c r="C4766" s="3" t="s">
        <v>594</v>
      </c>
      <c r="D4766" s="3" t="s">
        <v>704</v>
      </c>
      <c r="E4766" s="5">
        <v>126</v>
      </c>
      <c r="F4766" s="5">
        <v>53</v>
      </c>
      <c r="G4766" s="5">
        <v>50</v>
      </c>
      <c r="H4766" s="5">
        <v>40</v>
      </c>
      <c r="I4766" s="5">
        <v>44</v>
      </c>
      <c r="J4766" s="5">
        <v>60</v>
      </c>
      <c r="K4766" s="5">
        <v>0</v>
      </c>
      <c r="L4766" s="5">
        <v>48</v>
      </c>
      <c r="M4766" s="5">
        <v>34</v>
      </c>
      <c r="N4766" s="5">
        <v>17</v>
      </c>
      <c r="O4766" s="6">
        <v>42.063492063492063</v>
      </c>
      <c r="P4766" s="6">
        <v>39.682539682539684</v>
      </c>
      <c r="Q4766" s="6">
        <v>31.746031746031747</v>
      </c>
      <c r="R4766" s="6">
        <v>34.920634920634917</v>
      </c>
      <c r="S4766" s="6">
        <v>47.61904761904762</v>
      </c>
      <c r="T4766" s="6">
        <v>0</v>
      </c>
      <c r="U4766" s="6">
        <v>38.095238095238095</v>
      </c>
      <c r="V4766" s="6">
        <v>26.984126984126984</v>
      </c>
      <c r="W4766" s="6">
        <v>13.492063492063492</v>
      </c>
      <c r="X4766" s="5">
        <v>49</v>
      </c>
      <c r="Y4766" s="5">
        <v>30</v>
      </c>
      <c r="Z4766" s="5">
        <v>3</v>
      </c>
      <c r="AA4766" s="5">
        <v>23</v>
      </c>
      <c r="AB4766" s="5">
        <v>16</v>
      </c>
      <c r="AC4766" s="5">
        <v>1</v>
      </c>
      <c r="AD4766" s="5">
        <v>26</v>
      </c>
      <c r="AE4766" s="5">
        <v>14</v>
      </c>
      <c r="AF4766" s="5">
        <v>2</v>
      </c>
      <c r="AG4766" s="6">
        <v>14.285714285714286</v>
      </c>
      <c r="AH4766" s="6">
        <v>53.846153846153847</v>
      </c>
      <c r="AI4766" s="3">
        <v>6.25</v>
      </c>
      <c r="AJ4766" s="3">
        <v>69.565217391304344</v>
      </c>
    </row>
    <row r="4767" spans="1:36" hidden="1" x14ac:dyDescent="0.2">
      <c r="A4767" s="1" t="str">
        <f t="shared" si="74"/>
        <v>RotherhamWhite Other</v>
      </c>
      <c r="B4767" s="3" t="s">
        <v>593</v>
      </c>
      <c r="C4767" s="3" t="s">
        <v>594</v>
      </c>
      <c r="D4767" s="3" t="s">
        <v>705</v>
      </c>
      <c r="E4767" s="5">
        <v>3418</v>
      </c>
      <c r="F4767" s="5">
        <v>1477</v>
      </c>
      <c r="G4767" s="5">
        <v>1360</v>
      </c>
      <c r="H4767" s="5">
        <v>1249</v>
      </c>
      <c r="I4767" s="5">
        <v>1530</v>
      </c>
      <c r="J4767" s="5">
        <v>1408</v>
      </c>
      <c r="K4767" s="5">
        <v>0</v>
      </c>
      <c r="L4767" s="5">
        <v>1372</v>
      </c>
      <c r="M4767" s="5">
        <v>722</v>
      </c>
      <c r="N4767" s="5">
        <v>726</v>
      </c>
      <c r="O4767" s="6">
        <v>43.212404915155062</v>
      </c>
      <c r="P4767" s="6">
        <v>39.789350497366883</v>
      </c>
      <c r="Q4767" s="6">
        <v>36.541837331772967</v>
      </c>
      <c r="R4767" s="6">
        <v>44.763019309537739</v>
      </c>
      <c r="S4767" s="6">
        <v>41.193680514921006</v>
      </c>
      <c r="T4767" s="6">
        <v>0</v>
      </c>
      <c r="U4767" s="6">
        <v>40.140433001755412</v>
      </c>
      <c r="V4767" s="6">
        <v>21.1234640140433</v>
      </c>
      <c r="W4767" s="6">
        <v>21.240491515506143</v>
      </c>
      <c r="X4767" s="5">
        <v>1648</v>
      </c>
      <c r="Y4767" s="5">
        <v>1414</v>
      </c>
      <c r="Z4767" s="5">
        <v>124</v>
      </c>
      <c r="AA4767" s="5">
        <v>789</v>
      </c>
      <c r="AB4767" s="5">
        <v>670</v>
      </c>
      <c r="AC4767" s="5">
        <v>69</v>
      </c>
      <c r="AD4767" s="5">
        <v>859</v>
      </c>
      <c r="AE4767" s="5">
        <v>744</v>
      </c>
      <c r="AF4767" s="5">
        <v>55</v>
      </c>
      <c r="AG4767" s="6">
        <v>7.39247311827957</v>
      </c>
      <c r="AH4767" s="6">
        <v>86.612339930151336</v>
      </c>
      <c r="AI4767" s="3">
        <v>10.298507462686567</v>
      </c>
      <c r="AJ4767" s="3">
        <v>84.917617237008869</v>
      </c>
    </row>
    <row r="4768" spans="1:36" hidden="1" x14ac:dyDescent="0.2">
      <c r="A4768" s="1" t="str">
        <f t="shared" si="74"/>
        <v>RotherhamMixed White and Black Caribbean</v>
      </c>
      <c r="B4768" s="3" t="s">
        <v>593</v>
      </c>
      <c r="C4768" s="3" t="s">
        <v>594</v>
      </c>
      <c r="D4768" s="3" t="s">
        <v>706</v>
      </c>
      <c r="E4768" s="5">
        <v>787</v>
      </c>
      <c r="F4768" s="5">
        <v>178</v>
      </c>
      <c r="G4768" s="5">
        <v>162</v>
      </c>
      <c r="H4768" s="5">
        <v>219</v>
      </c>
      <c r="I4768" s="5">
        <v>305</v>
      </c>
      <c r="J4768" s="5">
        <v>232</v>
      </c>
      <c r="K4768" s="5">
        <v>0</v>
      </c>
      <c r="L4768" s="5">
        <v>130</v>
      </c>
      <c r="M4768" s="5">
        <v>36</v>
      </c>
      <c r="N4768" s="5">
        <v>95</v>
      </c>
      <c r="O4768" s="6">
        <v>22.617534942820839</v>
      </c>
      <c r="P4768" s="6">
        <v>20.584498094027953</v>
      </c>
      <c r="Q4768" s="6">
        <v>27.827191867852605</v>
      </c>
      <c r="R4768" s="6">
        <v>38.754764930114355</v>
      </c>
      <c r="S4768" s="6">
        <v>29.479034307496825</v>
      </c>
      <c r="T4768" s="6">
        <v>0</v>
      </c>
      <c r="U4768" s="6">
        <v>16.518424396442185</v>
      </c>
      <c r="V4768" s="6">
        <v>4.5743329097839895</v>
      </c>
      <c r="W4768" s="6">
        <v>12.071156289707751</v>
      </c>
      <c r="X4768" s="5">
        <v>214</v>
      </c>
      <c r="Y4768" s="5">
        <v>169</v>
      </c>
      <c r="Z4768" s="5">
        <v>19</v>
      </c>
      <c r="AA4768" s="5">
        <v>48</v>
      </c>
      <c r="AB4768" s="5">
        <v>31</v>
      </c>
      <c r="AC4768" s="5">
        <v>9</v>
      </c>
      <c r="AD4768" s="5">
        <v>166</v>
      </c>
      <c r="AE4768" s="5">
        <v>138</v>
      </c>
      <c r="AF4768" s="5">
        <v>10</v>
      </c>
      <c r="AG4768" s="6">
        <v>7.2463768115942031</v>
      </c>
      <c r="AH4768" s="6">
        <v>83.132530120481931</v>
      </c>
      <c r="AI4768" s="3">
        <v>29.032258064516128</v>
      </c>
      <c r="AJ4768" s="3">
        <v>64.583333333333329</v>
      </c>
    </row>
    <row r="4769" spans="1:36" hidden="1" x14ac:dyDescent="0.2">
      <c r="A4769" s="1" t="str">
        <f t="shared" si="74"/>
        <v>RotherhamMixed White and Black African</v>
      </c>
      <c r="B4769" s="3" t="s">
        <v>593</v>
      </c>
      <c r="C4769" s="3" t="s">
        <v>594</v>
      </c>
      <c r="D4769" s="3" t="s">
        <v>707</v>
      </c>
      <c r="E4769" s="5">
        <v>301</v>
      </c>
      <c r="F4769" s="5">
        <v>87</v>
      </c>
      <c r="G4769" s="5">
        <v>83</v>
      </c>
      <c r="H4769" s="5">
        <v>105</v>
      </c>
      <c r="I4769" s="5">
        <v>143</v>
      </c>
      <c r="J4769" s="5">
        <v>108</v>
      </c>
      <c r="K4769" s="5">
        <v>0</v>
      </c>
      <c r="L4769" s="5">
        <v>71</v>
      </c>
      <c r="M4769" s="5">
        <v>15</v>
      </c>
      <c r="N4769" s="5">
        <v>35</v>
      </c>
      <c r="O4769" s="6">
        <v>28.903654485049834</v>
      </c>
      <c r="P4769" s="6">
        <v>27.574750830564785</v>
      </c>
      <c r="Q4769" s="6">
        <v>34.883720930232556</v>
      </c>
      <c r="R4769" s="6">
        <v>47.50830564784053</v>
      </c>
      <c r="S4769" s="6">
        <v>35.880398671096344</v>
      </c>
      <c r="T4769" s="6">
        <v>0</v>
      </c>
      <c r="U4769" s="6">
        <v>23.588039867109636</v>
      </c>
      <c r="V4769" s="6">
        <v>4.9833887043189371</v>
      </c>
      <c r="W4769" s="6">
        <v>11.627906976744185</v>
      </c>
      <c r="X4769" s="5">
        <v>46</v>
      </c>
      <c r="Y4769" s="5">
        <v>36</v>
      </c>
      <c r="Z4769" s="5">
        <v>10</v>
      </c>
      <c r="AA4769" s="5">
        <v>15</v>
      </c>
      <c r="AB4769" s="5">
        <v>13</v>
      </c>
      <c r="AC4769" s="5">
        <v>5</v>
      </c>
      <c r="AD4769" s="5">
        <v>31</v>
      </c>
      <c r="AE4769" s="5">
        <v>23</v>
      </c>
      <c r="AF4769" s="5">
        <v>5</v>
      </c>
      <c r="AG4769" s="6">
        <v>21.739130434782609</v>
      </c>
      <c r="AH4769" s="6">
        <v>74.193548387096769</v>
      </c>
      <c r="AI4769" s="3">
        <v>38.46153846153846</v>
      </c>
      <c r="AJ4769" s="3">
        <v>86.666666666666671</v>
      </c>
    </row>
    <row r="4770" spans="1:36" hidden="1" x14ac:dyDescent="0.2">
      <c r="A4770" s="1" t="str">
        <f t="shared" si="74"/>
        <v>RotherhamMixed White and Asian</v>
      </c>
      <c r="B4770" s="3" t="s">
        <v>593</v>
      </c>
      <c r="C4770" s="3" t="s">
        <v>594</v>
      </c>
      <c r="D4770" s="3" t="s">
        <v>708</v>
      </c>
      <c r="E4770" s="5">
        <v>865</v>
      </c>
      <c r="F4770" s="5">
        <v>282</v>
      </c>
      <c r="G4770" s="5">
        <v>242</v>
      </c>
      <c r="H4770" s="5">
        <v>304</v>
      </c>
      <c r="I4770" s="5">
        <v>424</v>
      </c>
      <c r="J4770" s="5">
        <v>322</v>
      </c>
      <c r="K4770" s="5">
        <v>0</v>
      </c>
      <c r="L4770" s="5">
        <v>197</v>
      </c>
      <c r="M4770" s="5">
        <v>44</v>
      </c>
      <c r="N4770" s="5">
        <v>115</v>
      </c>
      <c r="O4770" s="6">
        <v>32.601156069364158</v>
      </c>
      <c r="P4770" s="6">
        <v>27.976878612716764</v>
      </c>
      <c r="Q4770" s="6">
        <v>35.144508670520231</v>
      </c>
      <c r="R4770" s="6">
        <v>49.017341040462426</v>
      </c>
      <c r="S4770" s="6">
        <v>37.225433526011564</v>
      </c>
      <c r="T4770" s="6">
        <v>0</v>
      </c>
      <c r="U4770" s="6">
        <v>22.77456647398844</v>
      </c>
      <c r="V4770" s="6">
        <v>5.0867052023121389</v>
      </c>
      <c r="W4770" s="6">
        <v>13.294797687861271</v>
      </c>
      <c r="X4770" s="5">
        <v>192</v>
      </c>
      <c r="Y4770" s="5">
        <v>154</v>
      </c>
      <c r="Z4770" s="5">
        <v>21</v>
      </c>
      <c r="AA4770" s="5">
        <v>73</v>
      </c>
      <c r="AB4770" s="5">
        <v>57</v>
      </c>
      <c r="AC4770" s="5">
        <v>9</v>
      </c>
      <c r="AD4770" s="5">
        <v>119</v>
      </c>
      <c r="AE4770" s="5">
        <v>97</v>
      </c>
      <c r="AF4770" s="5">
        <v>12</v>
      </c>
      <c r="AG4770" s="6">
        <v>12.371134020618557</v>
      </c>
      <c r="AH4770" s="6">
        <v>81.512605042016801</v>
      </c>
      <c r="AI4770" s="3">
        <v>15.789473684210526</v>
      </c>
      <c r="AJ4770" s="3">
        <v>78.082191780821915</v>
      </c>
    </row>
    <row r="4771" spans="1:36" hidden="1" x14ac:dyDescent="0.2">
      <c r="A4771" s="1" t="str">
        <f t="shared" si="74"/>
        <v>RotherhamMixed Other</v>
      </c>
      <c r="B4771" s="3" t="s">
        <v>593</v>
      </c>
      <c r="C4771" s="3" t="s">
        <v>594</v>
      </c>
      <c r="D4771" s="3" t="s">
        <v>709</v>
      </c>
      <c r="E4771" s="5">
        <v>598</v>
      </c>
      <c r="F4771" s="5">
        <v>248</v>
      </c>
      <c r="G4771" s="5">
        <v>224</v>
      </c>
      <c r="H4771" s="5">
        <v>184</v>
      </c>
      <c r="I4771" s="5">
        <v>234</v>
      </c>
      <c r="J4771" s="5">
        <v>244</v>
      </c>
      <c r="K4771" s="5">
        <v>0</v>
      </c>
      <c r="L4771" s="5">
        <v>207</v>
      </c>
      <c r="M4771" s="5">
        <v>130</v>
      </c>
      <c r="N4771" s="5">
        <v>74</v>
      </c>
      <c r="O4771" s="6">
        <v>41.471571906354512</v>
      </c>
      <c r="P4771" s="6">
        <v>37.458193979933114</v>
      </c>
      <c r="Q4771" s="6">
        <v>30.76923076923077</v>
      </c>
      <c r="R4771" s="6">
        <v>39.130434782608695</v>
      </c>
      <c r="S4771" s="6">
        <v>40.802675585284284</v>
      </c>
      <c r="T4771" s="6">
        <v>0</v>
      </c>
      <c r="U4771" s="6">
        <v>34.615384615384613</v>
      </c>
      <c r="V4771" s="6">
        <v>21.739130434782609</v>
      </c>
      <c r="W4771" s="6">
        <v>12.374581939799331</v>
      </c>
      <c r="X4771" s="5">
        <v>187</v>
      </c>
      <c r="Y4771" s="5">
        <v>149</v>
      </c>
      <c r="Z4771" s="5">
        <v>29</v>
      </c>
      <c r="AA4771" s="5">
        <v>96</v>
      </c>
      <c r="AB4771" s="5">
        <v>75</v>
      </c>
      <c r="AC4771" s="5">
        <v>17</v>
      </c>
      <c r="AD4771" s="5">
        <v>91</v>
      </c>
      <c r="AE4771" s="5">
        <v>74</v>
      </c>
      <c r="AF4771" s="5">
        <v>12</v>
      </c>
      <c r="AG4771" s="6">
        <v>16.216216216216218</v>
      </c>
      <c r="AH4771" s="6">
        <v>81.318681318681314</v>
      </c>
      <c r="AI4771" s="3">
        <v>22.666666666666668</v>
      </c>
      <c r="AJ4771" s="3">
        <v>78.125</v>
      </c>
    </row>
    <row r="4772" spans="1:36" hidden="1" x14ac:dyDescent="0.2">
      <c r="A4772" s="1" t="str">
        <f t="shared" si="74"/>
        <v>RotherhamIndian</v>
      </c>
      <c r="B4772" s="3" t="s">
        <v>593</v>
      </c>
      <c r="C4772" s="3" t="s">
        <v>594</v>
      </c>
      <c r="D4772" s="3" t="s">
        <v>710</v>
      </c>
      <c r="E4772" s="5">
        <v>961</v>
      </c>
      <c r="F4772" s="5">
        <v>199</v>
      </c>
      <c r="G4772" s="5">
        <v>195</v>
      </c>
      <c r="H4772" s="5">
        <v>231</v>
      </c>
      <c r="I4772" s="5">
        <v>276</v>
      </c>
      <c r="J4772" s="5">
        <v>194</v>
      </c>
      <c r="K4772" s="5">
        <v>0</v>
      </c>
      <c r="L4772" s="5">
        <v>160</v>
      </c>
      <c r="M4772" s="5">
        <v>51</v>
      </c>
      <c r="N4772" s="5">
        <v>107</v>
      </c>
      <c r="O4772" s="6">
        <v>20.707596253902185</v>
      </c>
      <c r="P4772" s="6">
        <v>20.291363163371489</v>
      </c>
      <c r="Q4772" s="6">
        <v>24.037460978147763</v>
      </c>
      <c r="R4772" s="6">
        <v>28.720083246618106</v>
      </c>
      <c r="S4772" s="6">
        <v>20.187304890738815</v>
      </c>
      <c r="T4772" s="6">
        <v>0</v>
      </c>
      <c r="U4772" s="6">
        <v>16.649323621227886</v>
      </c>
      <c r="V4772" s="6">
        <v>5.3069719042663888</v>
      </c>
      <c r="W4772" s="6">
        <v>11.134235171696149</v>
      </c>
      <c r="X4772" s="5">
        <v>432</v>
      </c>
      <c r="Y4772" s="5">
        <v>380</v>
      </c>
      <c r="Z4772" s="5">
        <v>23</v>
      </c>
      <c r="AA4772" s="5">
        <v>89</v>
      </c>
      <c r="AB4772" s="5">
        <v>75</v>
      </c>
      <c r="AC4772" s="5">
        <v>10</v>
      </c>
      <c r="AD4772" s="5">
        <v>343</v>
      </c>
      <c r="AE4772" s="5">
        <v>305</v>
      </c>
      <c r="AF4772" s="5">
        <v>13</v>
      </c>
      <c r="AG4772" s="6">
        <v>4.2622950819672134</v>
      </c>
      <c r="AH4772" s="6">
        <v>88.921282798833815</v>
      </c>
      <c r="AI4772" s="3">
        <v>13.333333333333334</v>
      </c>
      <c r="AJ4772" s="3">
        <v>84.269662921348313</v>
      </c>
    </row>
    <row r="4773" spans="1:36" hidden="1" x14ac:dyDescent="0.2">
      <c r="A4773" s="1" t="str">
        <f t="shared" si="74"/>
        <v>RotherhamPakistani</v>
      </c>
      <c r="B4773" s="3" t="s">
        <v>593</v>
      </c>
      <c r="C4773" s="3" t="s">
        <v>594</v>
      </c>
      <c r="D4773" s="3" t="s">
        <v>711</v>
      </c>
      <c r="E4773" s="5">
        <v>7609</v>
      </c>
      <c r="F4773" s="5">
        <v>3504</v>
      </c>
      <c r="G4773" s="5">
        <v>3318</v>
      </c>
      <c r="H4773" s="5">
        <v>3322</v>
      </c>
      <c r="I4773" s="5">
        <v>3506</v>
      </c>
      <c r="J4773" s="5">
        <v>3250</v>
      </c>
      <c r="K4773" s="5">
        <v>0</v>
      </c>
      <c r="L4773" s="5">
        <v>3381</v>
      </c>
      <c r="M4773" s="5">
        <v>1375</v>
      </c>
      <c r="N4773" s="5">
        <v>2404</v>
      </c>
      <c r="O4773" s="6">
        <v>46.050729399395451</v>
      </c>
      <c r="P4773" s="6">
        <v>43.606255749770007</v>
      </c>
      <c r="Q4773" s="6">
        <v>43.658825075568409</v>
      </c>
      <c r="R4773" s="6">
        <v>46.077014062294651</v>
      </c>
      <c r="S4773" s="6">
        <v>42.712577211197264</v>
      </c>
      <c r="T4773" s="6">
        <v>0</v>
      </c>
      <c r="U4773" s="6">
        <v>44.434222631094755</v>
      </c>
      <c r="V4773" s="6">
        <v>18.070705743198843</v>
      </c>
      <c r="W4773" s="6">
        <v>31.594164804836378</v>
      </c>
      <c r="X4773" s="5">
        <v>2731</v>
      </c>
      <c r="Y4773" s="5">
        <v>1695</v>
      </c>
      <c r="Z4773" s="5">
        <v>182</v>
      </c>
      <c r="AA4773" s="5">
        <v>1457</v>
      </c>
      <c r="AB4773" s="5">
        <v>853</v>
      </c>
      <c r="AC4773" s="5">
        <v>109</v>
      </c>
      <c r="AD4773" s="5">
        <v>1274</v>
      </c>
      <c r="AE4773" s="5">
        <v>842</v>
      </c>
      <c r="AF4773" s="5">
        <v>73</v>
      </c>
      <c r="AG4773" s="6">
        <v>8.6698337292161511</v>
      </c>
      <c r="AH4773" s="6">
        <v>66.091051805337514</v>
      </c>
      <c r="AI4773" s="3">
        <v>12.778429073856975</v>
      </c>
      <c r="AJ4773" s="3">
        <v>58.544955387783119</v>
      </c>
    </row>
    <row r="4774" spans="1:36" hidden="1" x14ac:dyDescent="0.2">
      <c r="A4774" s="1" t="str">
        <f t="shared" si="74"/>
        <v>RotherhamBangladeshi</v>
      </c>
      <c r="B4774" s="3" t="s">
        <v>593</v>
      </c>
      <c r="C4774" s="3" t="s">
        <v>594</v>
      </c>
      <c r="D4774" s="3" t="s">
        <v>712</v>
      </c>
      <c r="E4774" s="5">
        <v>109</v>
      </c>
      <c r="F4774" s="5">
        <v>38</v>
      </c>
      <c r="G4774" s="5">
        <v>37</v>
      </c>
      <c r="H4774" s="5">
        <v>44</v>
      </c>
      <c r="I4774" s="5">
        <v>57</v>
      </c>
      <c r="J4774" s="5">
        <v>38</v>
      </c>
      <c r="K4774" s="5">
        <v>0</v>
      </c>
      <c r="L4774" s="5">
        <v>36</v>
      </c>
      <c r="M4774" s="5">
        <v>20</v>
      </c>
      <c r="N4774" s="5">
        <v>26</v>
      </c>
      <c r="O4774" s="6">
        <v>34.862385321100916</v>
      </c>
      <c r="P4774" s="6">
        <v>33.944954128440365</v>
      </c>
      <c r="Q4774" s="6">
        <v>40.366972477064223</v>
      </c>
      <c r="R4774" s="6">
        <v>52.293577981651374</v>
      </c>
      <c r="S4774" s="6">
        <v>34.862385321100916</v>
      </c>
      <c r="T4774" s="6">
        <v>0</v>
      </c>
      <c r="U4774" s="6">
        <v>33.027522935779814</v>
      </c>
      <c r="V4774" s="6">
        <v>18.348623853211009</v>
      </c>
      <c r="W4774" s="6">
        <v>23.853211009174313</v>
      </c>
      <c r="X4774" s="5">
        <v>44</v>
      </c>
      <c r="Y4774" s="5">
        <v>32</v>
      </c>
      <c r="Z4774" s="5">
        <v>1</v>
      </c>
      <c r="AA4774" s="5">
        <v>24</v>
      </c>
      <c r="AB4774" s="5">
        <v>19</v>
      </c>
      <c r="AC4774" s="5">
        <v>0</v>
      </c>
      <c r="AD4774" s="5">
        <v>20</v>
      </c>
      <c r="AE4774" s="5">
        <v>13</v>
      </c>
      <c r="AF4774" s="5">
        <v>1</v>
      </c>
      <c r="AG4774" s="6">
        <v>7.6923076923076925</v>
      </c>
      <c r="AH4774" s="6">
        <v>65</v>
      </c>
      <c r="AI4774" s="3">
        <v>0</v>
      </c>
      <c r="AJ4774" s="3">
        <v>79.166666666666671</v>
      </c>
    </row>
    <row r="4775" spans="1:36" hidden="1" x14ac:dyDescent="0.2">
      <c r="A4775" s="1" t="str">
        <f t="shared" si="74"/>
        <v>RotherhamChinese</v>
      </c>
      <c r="B4775" s="3" t="s">
        <v>593</v>
      </c>
      <c r="C4775" s="3" t="s">
        <v>594</v>
      </c>
      <c r="D4775" s="3" t="s">
        <v>713</v>
      </c>
      <c r="E4775" s="5">
        <v>592</v>
      </c>
      <c r="F4775" s="5">
        <v>174</v>
      </c>
      <c r="G4775" s="5">
        <v>156</v>
      </c>
      <c r="H4775" s="5">
        <v>171</v>
      </c>
      <c r="I4775" s="5">
        <v>219</v>
      </c>
      <c r="J4775" s="5">
        <v>197</v>
      </c>
      <c r="K4775" s="5">
        <v>0</v>
      </c>
      <c r="L4775" s="5">
        <v>132</v>
      </c>
      <c r="M4775" s="5">
        <v>71</v>
      </c>
      <c r="N4775" s="5">
        <v>73</v>
      </c>
      <c r="O4775" s="6">
        <v>29.391891891891891</v>
      </c>
      <c r="P4775" s="6">
        <v>26.351351351351351</v>
      </c>
      <c r="Q4775" s="6">
        <v>28.885135135135137</v>
      </c>
      <c r="R4775" s="6">
        <v>36.993243243243242</v>
      </c>
      <c r="S4775" s="6">
        <v>33.277027027027025</v>
      </c>
      <c r="T4775" s="6">
        <v>0</v>
      </c>
      <c r="U4775" s="6">
        <v>22.297297297297298</v>
      </c>
      <c r="V4775" s="6">
        <v>11.993243243243244</v>
      </c>
      <c r="W4775" s="6">
        <v>12.331081081081081</v>
      </c>
      <c r="X4775" s="5">
        <v>257</v>
      </c>
      <c r="Y4775" s="5">
        <v>201</v>
      </c>
      <c r="Z4775" s="5">
        <v>21</v>
      </c>
      <c r="AA4775" s="5">
        <v>84</v>
      </c>
      <c r="AB4775" s="5">
        <v>57</v>
      </c>
      <c r="AC4775" s="5">
        <v>10</v>
      </c>
      <c r="AD4775" s="5">
        <v>173</v>
      </c>
      <c r="AE4775" s="5">
        <v>144</v>
      </c>
      <c r="AF4775" s="5">
        <v>11</v>
      </c>
      <c r="AG4775" s="6">
        <v>7.6388888888888893</v>
      </c>
      <c r="AH4775" s="6">
        <v>83.236994219653184</v>
      </c>
      <c r="AI4775" s="3">
        <v>17.543859649122808</v>
      </c>
      <c r="AJ4775" s="3">
        <v>67.857142857142861</v>
      </c>
    </row>
    <row r="4776" spans="1:36" hidden="1" x14ac:dyDescent="0.2">
      <c r="A4776" s="1" t="str">
        <f t="shared" si="74"/>
        <v>RotherhamAsian Other</v>
      </c>
      <c r="B4776" s="3" t="s">
        <v>593</v>
      </c>
      <c r="C4776" s="3" t="s">
        <v>594</v>
      </c>
      <c r="D4776" s="3" t="s">
        <v>714</v>
      </c>
      <c r="E4776" s="5">
        <v>1280</v>
      </c>
      <c r="F4776" s="5">
        <v>439</v>
      </c>
      <c r="G4776" s="5">
        <v>424</v>
      </c>
      <c r="H4776" s="5">
        <v>383</v>
      </c>
      <c r="I4776" s="5">
        <v>459</v>
      </c>
      <c r="J4776" s="5">
        <v>482</v>
      </c>
      <c r="K4776" s="5">
        <v>0</v>
      </c>
      <c r="L4776" s="5">
        <v>411</v>
      </c>
      <c r="M4776" s="5">
        <v>193</v>
      </c>
      <c r="N4776" s="5">
        <v>254</v>
      </c>
      <c r="O4776" s="6">
        <v>34.296875</v>
      </c>
      <c r="P4776" s="6">
        <v>33.125</v>
      </c>
      <c r="Q4776" s="6">
        <v>29.921875</v>
      </c>
      <c r="R4776" s="6">
        <v>35.859375</v>
      </c>
      <c r="S4776" s="6">
        <v>37.65625</v>
      </c>
      <c r="T4776" s="6">
        <v>0</v>
      </c>
      <c r="U4776" s="6">
        <v>32.109375</v>
      </c>
      <c r="V4776" s="6">
        <v>15.078125</v>
      </c>
      <c r="W4776" s="6">
        <v>19.84375</v>
      </c>
      <c r="X4776" s="5">
        <v>557</v>
      </c>
      <c r="Y4776" s="5">
        <v>364</v>
      </c>
      <c r="Z4776" s="5">
        <v>46</v>
      </c>
      <c r="AA4776" s="5">
        <v>236</v>
      </c>
      <c r="AB4776" s="5">
        <v>137</v>
      </c>
      <c r="AC4776" s="5">
        <v>21</v>
      </c>
      <c r="AD4776" s="5">
        <v>321</v>
      </c>
      <c r="AE4776" s="5">
        <v>227</v>
      </c>
      <c r="AF4776" s="5">
        <v>25</v>
      </c>
      <c r="AG4776" s="6">
        <v>11.013215859030836</v>
      </c>
      <c r="AH4776" s="6">
        <v>70.716510903426794</v>
      </c>
      <c r="AI4776" s="3">
        <v>15.328467153284672</v>
      </c>
      <c r="AJ4776" s="3">
        <v>58.050847457627121</v>
      </c>
    </row>
    <row r="4777" spans="1:36" hidden="1" x14ac:dyDescent="0.2">
      <c r="A4777" s="1" t="str">
        <f t="shared" si="74"/>
        <v>RotherhamBlack African</v>
      </c>
      <c r="B4777" s="3" t="s">
        <v>593</v>
      </c>
      <c r="C4777" s="3" t="s">
        <v>594</v>
      </c>
      <c r="D4777" s="3" t="s">
        <v>715</v>
      </c>
      <c r="E4777" s="5">
        <v>1672</v>
      </c>
      <c r="F4777" s="5">
        <v>737</v>
      </c>
      <c r="G4777" s="5">
        <v>702</v>
      </c>
      <c r="H4777" s="5">
        <v>740</v>
      </c>
      <c r="I4777" s="5">
        <v>917</v>
      </c>
      <c r="J4777" s="5">
        <v>721</v>
      </c>
      <c r="K4777" s="5">
        <v>0</v>
      </c>
      <c r="L4777" s="5">
        <v>620</v>
      </c>
      <c r="M4777" s="5">
        <v>254</v>
      </c>
      <c r="N4777" s="5">
        <v>422</v>
      </c>
      <c r="O4777" s="6">
        <v>44.078947368421055</v>
      </c>
      <c r="P4777" s="6">
        <v>41.985645933014354</v>
      </c>
      <c r="Q4777" s="6">
        <v>44.258373205741627</v>
      </c>
      <c r="R4777" s="6">
        <v>54.844497607655505</v>
      </c>
      <c r="S4777" s="6">
        <v>43.122009569377994</v>
      </c>
      <c r="T4777" s="6">
        <v>0</v>
      </c>
      <c r="U4777" s="6">
        <v>37.081339712918663</v>
      </c>
      <c r="V4777" s="6">
        <v>15.191387559808613</v>
      </c>
      <c r="W4777" s="6">
        <v>25.239234449760765</v>
      </c>
      <c r="X4777" s="5">
        <v>653</v>
      </c>
      <c r="Y4777" s="5">
        <v>489</v>
      </c>
      <c r="Z4777" s="5">
        <v>114</v>
      </c>
      <c r="AA4777" s="5">
        <v>324</v>
      </c>
      <c r="AB4777" s="5">
        <v>222</v>
      </c>
      <c r="AC4777" s="5">
        <v>57</v>
      </c>
      <c r="AD4777" s="5">
        <v>329</v>
      </c>
      <c r="AE4777" s="5">
        <v>267</v>
      </c>
      <c r="AF4777" s="5">
        <v>57</v>
      </c>
      <c r="AG4777" s="6">
        <v>21.348314606741575</v>
      </c>
      <c r="AH4777" s="6">
        <v>81.155015197568389</v>
      </c>
      <c r="AI4777" s="3">
        <v>25.675675675675677</v>
      </c>
      <c r="AJ4777" s="3">
        <v>68.518518518518519</v>
      </c>
    </row>
    <row r="4778" spans="1:36" hidden="1" x14ac:dyDescent="0.2">
      <c r="A4778" s="1" t="str">
        <f t="shared" si="74"/>
        <v>RotherhamBlack Caribbean</v>
      </c>
      <c r="B4778" s="3" t="s">
        <v>593</v>
      </c>
      <c r="C4778" s="3" t="s">
        <v>594</v>
      </c>
      <c r="D4778" s="3" t="s">
        <v>716</v>
      </c>
      <c r="E4778" s="5">
        <v>283</v>
      </c>
      <c r="F4778" s="5">
        <v>52</v>
      </c>
      <c r="G4778" s="5">
        <v>46</v>
      </c>
      <c r="H4778" s="5">
        <v>60</v>
      </c>
      <c r="I4778" s="5">
        <v>93</v>
      </c>
      <c r="J4778" s="5">
        <v>53</v>
      </c>
      <c r="K4778" s="5">
        <v>0</v>
      </c>
      <c r="L4778" s="5">
        <v>42</v>
      </c>
      <c r="M4778" s="5">
        <v>18</v>
      </c>
      <c r="N4778" s="5">
        <v>27</v>
      </c>
      <c r="O4778" s="6">
        <v>18.374558303886925</v>
      </c>
      <c r="P4778" s="6">
        <v>16.25441696113074</v>
      </c>
      <c r="Q4778" s="6">
        <v>21.201413427561839</v>
      </c>
      <c r="R4778" s="6">
        <v>32.862190812720847</v>
      </c>
      <c r="S4778" s="6">
        <v>18.727915194346291</v>
      </c>
      <c r="T4778" s="6">
        <v>0</v>
      </c>
      <c r="U4778" s="6">
        <v>14.840989399293287</v>
      </c>
      <c r="V4778" s="6">
        <v>6.3604240282685511</v>
      </c>
      <c r="W4778" s="6">
        <v>9.5406360424028271</v>
      </c>
      <c r="X4778" s="5">
        <v>146</v>
      </c>
      <c r="Y4778" s="5">
        <v>131</v>
      </c>
      <c r="Z4778" s="5">
        <v>17</v>
      </c>
      <c r="AA4778" s="5">
        <v>20</v>
      </c>
      <c r="AB4778" s="5">
        <v>20</v>
      </c>
      <c r="AC4778" s="5">
        <v>4</v>
      </c>
      <c r="AD4778" s="5">
        <v>126</v>
      </c>
      <c r="AE4778" s="5">
        <v>111</v>
      </c>
      <c r="AF4778" s="5">
        <v>13</v>
      </c>
      <c r="AG4778" s="6">
        <v>11.711711711711711</v>
      </c>
      <c r="AH4778" s="6">
        <v>88.095238095238102</v>
      </c>
      <c r="AI4778" s="3">
        <v>20</v>
      </c>
      <c r="AJ4778" s="3">
        <v>100</v>
      </c>
    </row>
    <row r="4779" spans="1:36" hidden="1" x14ac:dyDescent="0.2">
      <c r="A4779" s="1" t="str">
        <f t="shared" si="74"/>
        <v>RotherhamBlack Other</v>
      </c>
      <c r="B4779" s="3" t="s">
        <v>593</v>
      </c>
      <c r="C4779" s="3" t="s">
        <v>594</v>
      </c>
      <c r="D4779" s="3" t="s">
        <v>717</v>
      </c>
      <c r="E4779" s="5">
        <v>157</v>
      </c>
      <c r="F4779" s="5">
        <v>48</v>
      </c>
      <c r="G4779" s="5">
        <v>44</v>
      </c>
      <c r="H4779" s="5">
        <v>48</v>
      </c>
      <c r="I4779" s="5">
        <v>70</v>
      </c>
      <c r="J4779" s="5">
        <v>52</v>
      </c>
      <c r="K4779" s="5">
        <v>0</v>
      </c>
      <c r="L4779" s="5">
        <v>49</v>
      </c>
      <c r="M4779" s="5">
        <v>13</v>
      </c>
      <c r="N4779" s="5">
        <v>32</v>
      </c>
      <c r="O4779" s="6">
        <v>30.573248407643312</v>
      </c>
      <c r="P4779" s="6">
        <v>28.02547770700637</v>
      </c>
      <c r="Q4779" s="6">
        <v>30.573248407643312</v>
      </c>
      <c r="R4779" s="6">
        <v>44.585987261146499</v>
      </c>
      <c r="S4779" s="6">
        <v>33.121019108280258</v>
      </c>
      <c r="T4779" s="6">
        <v>0</v>
      </c>
      <c r="U4779" s="6">
        <v>31.210191082802549</v>
      </c>
      <c r="V4779" s="6">
        <v>8.2802547770700645</v>
      </c>
      <c r="W4779" s="6">
        <v>20.38216560509554</v>
      </c>
      <c r="X4779" s="5">
        <v>43</v>
      </c>
      <c r="Y4779" s="5">
        <v>36</v>
      </c>
      <c r="Z4779" s="5">
        <v>4</v>
      </c>
      <c r="AA4779" s="5">
        <v>9</v>
      </c>
      <c r="AB4779" s="5">
        <v>9</v>
      </c>
      <c r="AC4779" s="5">
        <v>1</v>
      </c>
      <c r="AD4779" s="5">
        <v>34</v>
      </c>
      <c r="AE4779" s="5">
        <v>27</v>
      </c>
      <c r="AF4779" s="5">
        <v>3</v>
      </c>
      <c r="AG4779" s="6">
        <v>11.111111111111111</v>
      </c>
      <c r="AH4779" s="6">
        <v>79.411764705882348</v>
      </c>
      <c r="AI4779" s="3">
        <v>11.111111111111111</v>
      </c>
      <c r="AJ4779" s="3">
        <v>100</v>
      </c>
    </row>
    <row r="4780" spans="1:36" hidden="1" x14ac:dyDescent="0.2">
      <c r="A4780" s="1" t="str">
        <f t="shared" si="74"/>
        <v>RotherhamArab</v>
      </c>
      <c r="B4780" s="3" t="s">
        <v>593</v>
      </c>
      <c r="C4780" s="3" t="s">
        <v>594</v>
      </c>
      <c r="D4780" s="3" t="s">
        <v>699</v>
      </c>
      <c r="E4780" s="5">
        <v>581</v>
      </c>
      <c r="F4780" s="5">
        <v>283</v>
      </c>
      <c r="G4780" s="5">
        <v>274</v>
      </c>
      <c r="H4780" s="5">
        <v>231</v>
      </c>
      <c r="I4780" s="5">
        <v>267</v>
      </c>
      <c r="J4780" s="5">
        <v>263</v>
      </c>
      <c r="K4780" s="5">
        <v>0</v>
      </c>
      <c r="L4780" s="5">
        <v>252</v>
      </c>
      <c r="M4780" s="5">
        <v>127</v>
      </c>
      <c r="N4780" s="5">
        <v>156</v>
      </c>
      <c r="O4780" s="6">
        <v>48.709122203098104</v>
      </c>
      <c r="P4780" s="6">
        <v>47.160068846815832</v>
      </c>
      <c r="Q4780" s="6">
        <v>39.75903614457831</v>
      </c>
      <c r="R4780" s="6">
        <v>45.955249569707398</v>
      </c>
      <c r="S4780" s="6">
        <v>45.266781411359723</v>
      </c>
      <c r="T4780" s="6">
        <v>0</v>
      </c>
      <c r="U4780" s="6">
        <v>43.373493975903614</v>
      </c>
      <c r="V4780" s="6">
        <v>21.858864027538726</v>
      </c>
      <c r="W4780" s="6">
        <v>26.850258175559379</v>
      </c>
      <c r="X4780" s="5">
        <v>223</v>
      </c>
      <c r="Y4780" s="5">
        <v>143</v>
      </c>
      <c r="Z4780" s="5">
        <v>32</v>
      </c>
      <c r="AA4780" s="5">
        <v>103</v>
      </c>
      <c r="AB4780" s="5">
        <v>58</v>
      </c>
      <c r="AC4780" s="5">
        <v>11</v>
      </c>
      <c r="AD4780" s="5">
        <v>120</v>
      </c>
      <c r="AE4780" s="5">
        <v>85</v>
      </c>
      <c r="AF4780" s="5">
        <v>21</v>
      </c>
      <c r="AG4780" s="6">
        <v>24.705882352941178</v>
      </c>
      <c r="AH4780" s="6">
        <v>70.833333333333329</v>
      </c>
      <c r="AI4780" s="3">
        <v>18.96551724137931</v>
      </c>
      <c r="AJ4780" s="3">
        <v>56.310679611650485</v>
      </c>
    </row>
    <row r="4781" spans="1:36" hidden="1" x14ac:dyDescent="0.2">
      <c r="A4781" s="1" t="str">
        <f t="shared" si="74"/>
        <v>RotherhamOther</v>
      </c>
      <c r="B4781" s="3" t="s">
        <v>593</v>
      </c>
      <c r="C4781" s="3" t="s">
        <v>594</v>
      </c>
      <c r="D4781" s="3" t="s">
        <v>718</v>
      </c>
      <c r="E4781" s="5">
        <v>727</v>
      </c>
      <c r="F4781" s="5">
        <v>350</v>
      </c>
      <c r="G4781" s="5">
        <v>335</v>
      </c>
      <c r="H4781" s="5">
        <v>333</v>
      </c>
      <c r="I4781" s="5">
        <v>382</v>
      </c>
      <c r="J4781" s="5">
        <v>325</v>
      </c>
      <c r="K4781" s="5">
        <v>0</v>
      </c>
      <c r="L4781" s="5">
        <v>296</v>
      </c>
      <c r="M4781" s="5">
        <v>146</v>
      </c>
      <c r="N4781" s="5">
        <v>182</v>
      </c>
      <c r="O4781" s="6">
        <v>48.143053645116922</v>
      </c>
      <c r="P4781" s="6">
        <v>46.079779917469054</v>
      </c>
      <c r="Q4781" s="6">
        <v>45.804676753782665</v>
      </c>
      <c r="R4781" s="6">
        <v>52.544704264099039</v>
      </c>
      <c r="S4781" s="6">
        <v>44.70426409903714</v>
      </c>
      <c r="T4781" s="6">
        <v>0</v>
      </c>
      <c r="U4781" s="6">
        <v>40.715268225584595</v>
      </c>
      <c r="V4781" s="6">
        <v>20.082530949105916</v>
      </c>
      <c r="W4781" s="6">
        <v>25.034387895460799</v>
      </c>
      <c r="X4781" s="5">
        <v>348</v>
      </c>
      <c r="Y4781" s="5">
        <v>266</v>
      </c>
      <c r="Z4781" s="5">
        <v>40</v>
      </c>
      <c r="AA4781" s="5">
        <v>175</v>
      </c>
      <c r="AB4781" s="5">
        <v>144</v>
      </c>
      <c r="AC4781" s="5">
        <v>25</v>
      </c>
      <c r="AD4781" s="5">
        <v>173</v>
      </c>
      <c r="AE4781" s="5">
        <v>122</v>
      </c>
      <c r="AF4781" s="5">
        <v>15</v>
      </c>
      <c r="AG4781" s="6">
        <v>12.295081967213115</v>
      </c>
      <c r="AH4781" s="6">
        <v>70.520231213872833</v>
      </c>
      <c r="AI4781" s="3">
        <v>17.361111111111111</v>
      </c>
      <c r="AJ4781" s="3">
        <v>82.285714285714292</v>
      </c>
    </row>
    <row r="4782" spans="1:36" x14ac:dyDescent="0.2">
      <c r="A4782" s="1" t="str">
        <f t="shared" si="74"/>
        <v>RugbyAll people</v>
      </c>
      <c r="B4782" s="3" t="s">
        <v>527</v>
      </c>
      <c r="C4782" s="3" t="s">
        <v>528</v>
      </c>
      <c r="D4782" s="3" t="s">
        <v>700</v>
      </c>
      <c r="E4782" s="5">
        <v>100075</v>
      </c>
      <c r="F4782" s="5">
        <v>0</v>
      </c>
      <c r="G4782" s="5">
        <v>0</v>
      </c>
      <c r="H4782" s="5">
        <v>3530</v>
      </c>
      <c r="I4782" s="5">
        <v>1858</v>
      </c>
      <c r="J4782" s="5">
        <v>3114</v>
      </c>
      <c r="K4782" s="5">
        <v>9298</v>
      </c>
      <c r="L4782" s="5">
        <v>1288</v>
      </c>
      <c r="M4782" s="5">
        <v>0</v>
      </c>
      <c r="N4782" s="5">
        <v>0</v>
      </c>
      <c r="O4782" s="6">
        <v>0</v>
      </c>
      <c r="P4782" s="6">
        <v>0</v>
      </c>
      <c r="Q4782" s="6">
        <v>3.5273544841368971</v>
      </c>
      <c r="R4782" s="6">
        <v>1.8566075443417438</v>
      </c>
      <c r="S4782" s="6">
        <v>3.1116662503122656</v>
      </c>
      <c r="T4782" s="6">
        <v>9.2910317262053468</v>
      </c>
      <c r="U4782" s="6">
        <v>1.2870347239570323</v>
      </c>
      <c r="V4782" s="6">
        <v>0</v>
      </c>
      <c r="W4782" s="6">
        <v>0</v>
      </c>
      <c r="X4782" s="5">
        <v>34438</v>
      </c>
      <c r="Y4782" s="5">
        <v>31125</v>
      </c>
      <c r="Z4782" s="5">
        <v>1342</v>
      </c>
      <c r="AA4782" s="5">
        <v>0</v>
      </c>
      <c r="AB4782" s="5">
        <v>0</v>
      </c>
      <c r="AC4782" s="5">
        <v>0</v>
      </c>
      <c r="AD4782" s="5">
        <v>34438</v>
      </c>
      <c r="AE4782" s="5">
        <v>31125</v>
      </c>
      <c r="AF4782" s="5">
        <v>1342</v>
      </c>
      <c r="AG4782" s="6">
        <v>4.3116465863453817</v>
      </c>
      <c r="AH4782" s="6">
        <v>90.379812997270463</v>
      </c>
      <c r="AI4782" s="3"/>
      <c r="AJ4782" s="3"/>
    </row>
    <row r="4783" spans="1:36" hidden="1" x14ac:dyDescent="0.2">
      <c r="A4783" s="1" t="str">
        <f t="shared" si="74"/>
        <v>RugbyWhite British</v>
      </c>
      <c r="B4783" s="3" t="s">
        <v>527</v>
      </c>
      <c r="C4783" s="3" t="s">
        <v>528</v>
      </c>
      <c r="D4783" s="3" t="s">
        <v>701</v>
      </c>
      <c r="E4783" s="5">
        <v>84210</v>
      </c>
      <c r="F4783" s="5">
        <v>0</v>
      </c>
      <c r="G4783" s="5">
        <v>0</v>
      </c>
      <c r="H4783" s="5">
        <v>2590</v>
      </c>
      <c r="I4783" s="5">
        <v>1371</v>
      </c>
      <c r="J4783" s="5">
        <v>2389</v>
      </c>
      <c r="K4783" s="5">
        <v>8398</v>
      </c>
      <c r="L4783" s="5">
        <v>1038</v>
      </c>
      <c r="M4783" s="5">
        <v>0</v>
      </c>
      <c r="N4783" s="5">
        <v>0</v>
      </c>
      <c r="O4783" s="6">
        <v>0</v>
      </c>
      <c r="P4783" s="6">
        <v>0</v>
      </c>
      <c r="Q4783" s="6">
        <v>3.0756442227763925</v>
      </c>
      <c r="R4783" s="6">
        <v>1.6280726754542216</v>
      </c>
      <c r="S4783" s="6">
        <v>2.8369552309701938</v>
      </c>
      <c r="T4783" s="6">
        <v>9.9726873292958089</v>
      </c>
      <c r="U4783" s="6">
        <v>1.2326327039543996</v>
      </c>
      <c r="V4783" s="6">
        <v>0</v>
      </c>
      <c r="W4783" s="6">
        <v>0</v>
      </c>
      <c r="X4783" s="5">
        <v>27505</v>
      </c>
      <c r="Y4783" s="5">
        <v>24975</v>
      </c>
      <c r="Z4783" s="5">
        <v>1012</v>
      </c>
      <c r="AA4783" s="5">
        <v>0</v>
      </c>
      <c r="AB4783" s="5">
        <v>0</v>
      </c>
      <c r="AC4783" s="5">
        <v>0</v>
      </c>
      <c r="AD4783" s="5">
        <v>27505</v>
      </c>
      <c r="AE4783" s="5">
        <v>24975</v>
      </c>
      <c r="AF4783" s="5">
        <v>1012</v>
      </c>
      <c r="AG4783" s="6">
        <v>4.0520520520520522</v>
      </c>
      <c r="AH4783" s="6">
        <v>90.801672423195782</v>
      </c>
      <c r="AI4783" s="3"/>
      <c r="AJ4783" s="3"/>
    </row>
    <row r="4784" spans="1:36" hidden="1" x14ac:dyDescent="0.2">
      <c r="A4784" s="1" t="str">
        <f t="shared" si="74"/>
        <v>RugbyMinorities - all other than White British</v>
      </c>
      <c r="B4784" s="3" t="s">
        <v>527</v>
      </c>
      <c r="C4784" s="3" t="s">
        <v>528</v>
      </c>
      <c r="D4784" s="3" t="s">
        <v>702</v>
      </c>
      <c r="E4784" s="5">
        <v>15865</v>
      </c>
      <c r="F4784" s="5">
        <v>0</v>
      </c>
      <c r="G4784" s="5">
        <v>0</v>
      </c>
      <c r="H4784" s="5">
        <v>940</v>
      </c>
      <c r="I4784" s="5">
        <v>487</v>
      </c>
      <c r="J4784" s="5">
        <v>725</v>
      </c>
      <c r="K4784" s="5">
        <v>900</v>
      </c>
      <c r="L4784" s="5">
        <v>250</v>
      </c>
      <c r="M4784" s="5">
        <v>0</v>
      </c>
      <c r="N4784" s="5">
        <v>0</v>
      </c>
      <c r="O4784" s="6">
        <v>0</v>
      </c>
      <c r="P4784" s="6">
        <v>0</v>
      </c>
      <c r="Q4784" s="6">
        <v>5.9249921210211154</v>
      </c>
      <c r="R4784" s="6">
        <v>3.0696501733375356</v>
      </c>
      <c r="S4784" s="6">
        <v>4.5698077529152226</v>
      </c>
      <c r="T4784" s="6">
        <v>5.6728647967223447</v>
      </c>
      <c r="U4784" s="6">
        <v>1.5757957768673181</v>
      </c>
      <c r="V4784" s="6">
        <v>0</v>
      </c>
      <c r="W4784" s="6">
        <v>0</v>
      </c>
      <c r="X4784" s="5">
        <v>6933</v>
      </c>
      <c r="Y4784" s="5">
        <v>6150</v>
      </c>
      <c r="Z4784" s="5">
        <v>330</v>
      </c>
      <c r="AA4784" s="5">
        <v>0</v>
      </c>
      <c r="AB4784" s="5">
        <v>0</v>
      </c>
      <c r="AC4784" s="5">
        <v>0</v>
      </c>
      <c r="AD4784" s="5">
        <v>6933</v>
      </c>
      <c r="AE4784" s="5">
        <v>6150</v>
      </c>
      <c r="AF4784" s="5">
        <v>330</v>
      </c>
      <c r="AG4784" s="6">
        <v>5.3658536585365857</v>
      </c>
      <c r="AH4784" s="6">
        <v>88.706187797490259</v>
      </c>
      <c r="AI4784" s="3"/>
      <c r="AJ4784" s="3"/>
    </row>
    <row r="4785" spans="1:36" hidden="1" x14ac:dyDescent="0.2">
      <c r="A4785" s="1" t="str">
        <f t="shared" si="74"/>
        <v>RugbyWhite Irish</v>
      </c>
      <c r="B4785" s="3" t="s">
        <v>527</v>
      </c>
      <c r="C4785" s="3" t="s">
        <v>528</v>
      </c>
      <c r="D4785" s="3" t="s">
        <v>703</v>
      </c>
      <c r="E4785" s="5">
        <v>1025</v>
      </c>
      <c r="F4785" s="5">
        <v>0</v>
      </c>
      <c r="G4785" s="5">
        <v>0</v>
      </c>
      <c r="H4785" s="5">
        <v>43</v>
      </c>
      <c r="I4785" s="5">
        <v>38</v>
      </c>
      <c r="J4785" s="5">
        <v>17</v>
      </c>
      <c r="K4785" s="5">
        <v>95</v>
      </c>
      <c r="L4785" s="5">
        <v>27</v>
      </c>
      <c r="M4785" s="5">
        <v>0</v>
      </c>
      <c r="N4785" s="5">
        <v>0</v>
      </c>
      <c r="O4785" s="6">
        <v>0</v>
      </c>
      <c r="P4785" s="6">
        <v>0</v>
      </c>
      <c r="Q4785" s="6">
        <v>4.1951219512195124</v>
      </c>
      <c r="R4785" s="6">
        <v>3.7073170731707319</v>
      </c>
      <c r="S4785" s="6">
        <v>1.6585365853658536</v>
      </c>
      <c r="T4785" s="6">
        <v>9.2682926829268286</v>
      </c>
      <c r="U4785" s="6">
        <v>2.6341463414634148</v>
      </c>
      <c r="V4785" s="6">
        <v>0</v>
      </c>
      <c r="W4785" s="6">
        <v>0</v>
      </c>
      <c r="X4785" s="5">
        <v>278</v>
      </c>
      <c r="Y4785" s="5">
        <v>253</v>
      </c>
      <c r="Z4785" s="5">
        <v>7</v>
      </c>
      <c r="AA4785" s="5">
        <v>0</v>
      </c>
      <c r="AB4785" s="5">
        <v>0</v>
      </c>
      <c r="AC4785" s="5">
        <v>0</v>
      </c>
      <c r="AD4785" s="5">
        <v>278</v>
      </c>
      <c r="AE4785" s="5">
        <v>253</v>
      </c>
      <c r="AF4785" s="5">
        <v>7</v>
      </c>
      <c r="AG4785" s="6">
        <v>2.766798418972332</v>
      </c>
      <c r="AH4785" s="6">
        <v>91.007194244604321</v>
      </c>
      <c r="AI4785" s="3"/>
      <c r="AJ4785" s="3"/>
    </row>
    <row r="4786" spans="1:36" hidden="1" x14ac:dyDescent="0.2">
      <c r="A4786" s="1" t="str">
        <f t="shared" si="74"/>
        <v>RugbyWhite Gyspy or Irish Traveller</v>
      </c>
      <c r="B4786" s="3" t="s">
        <v>527</v>
      </c>
      <c r="C4786" s="3" t="s">
        <v>528</v>
      </c>
      <c r="D4786" s="3" t="s">
        <v>704</v>
      </c>
      <c r="E4786" s="5">
        <v>160</v>
      </c>
      <c r="F4786" s="5">
        <v>0</v>
      </c>
      <c r="G4786" s="5">
        <v>0</v>
      </c>
      <c r="H4786" s="5">
        <v>6</v>
      </c>
      <c r="I4786" s="5">
        <v>0</v>
      </c>
      <c r="J4786" s="5">
        <v>6</v>
      </c>
      <c r="K4786" s="5">
        <v>27</v>
      </c>
      <c r="L4786" s="5">
        <v>0</v>
      </c>
      <c r="M4786" s="5">
        <v>0</v>
      </c>
      <c r="N4786" s="5">
        <v>0</v>
      </c>
      <c r="O4786" s="6">
        <v>0</v>
      </c>
      <c r="P4786" s="6">
        <v>0</v>
      </c>
      <c r="Q4786" s="6">
        <v>3.75</v>
      </c>
      <c r="R4786" s="6">
        <v>0</v>
      </c>
      <c r="S4786" s="6">
        <v>3.75</v>
      </c>
      <c r="T4786" s="6">
        <v>16.875</v>
      </c>
      <c r="U4786" s="6">
        <v>0</v>
      </c>
      <c r="V4786" s="6">
        <v>0</v>
      </c>
      <c r="W4786" s="6">
        <v>0</v>
      </c>
      <c r="X4786" s="5">
        <v>50</v>
      </c>
      <c r="Y4786" s="5">
        <v>31</v>
      </c>
      <c r="Z4786" s="5">
        <v>6</v>
      </c>
      <c r="AA4786" s="5">
        <v>0</v>
      </c>
      <c r="AB4786" s="5">
        <v>0</v>
      </c>
      <c r="AC4786" s="5">
        <v>0</v>
      </c>
      <c r="AD4786" s="5">
        <v>50</v>
      </c>
      <c r="AE4786" s="5">
        <v>31</v>
      </c>
      <c r="AF4786" s="5">
        <v>6</v>
      </c>
      <c r="AG4786" s="6">
        <v>19.35483870967742</v>
      </c>
      <c r="AH4786" s="6">
        <v>62</v>
      </c>
      <c r="AI4786" s="3"/>
      <c r="AJ4786" s="3"/>
    </row>
    <row r="4787" spans="1:36" hidden="1" x14ac:dyDescent="0.2">
      <c r="A4787" s="1" t="str">
        <f t="shared" si="74"/>
        <v>RugbyWhite Other</v>
      </c>
      <c r="B4787" s="3" t="s">
        <v>527</v>
      </c>
      <c r="C4787" s="3" t="s">
        <v>528</v>
      </c>
      <c r="D4787" s="3" t="s">
        <v>705</v>
      </c>
      <c r="E4787" s="5">
        <v>5170</v>
      </c>
      <c r="F4787" s="5">
        <v>0</v>
      </c>
      <c r="G4787" s="5">
        <v>0</v>
      </c>
      <c r="H4787" s="5">
        <v>364</v>
      </c>
      <c r="I4787" s="5">
        <v>218</v>
      </c>
      <c r="J4787" s="5">
        <v>244</v>
      </c>
      <c r="K4787" s="5">
        <v>285</v>
      </c>
      <c r="L4787" s="5">
        <v>103</v>
      </c>
      <c r="M4787" s="5">
        <v>0</v>
      </c>
      <c r="N4787" s="5">
        <v>0</v>
      </c>
      <c r="O4787" s="6">
        <v>0</v>
      </c>
      <c r="P4787" s="6">
        <v>0</v>
      </c>
      <c r="Q4787" s="6">
        <v>7.0406189555125724</v>
      </c>
      <c r="R4787" s="6">
        <v>4.2166344294003872</v>
      </c>
      <c r="S4787" s="6">
        <v>4.7195357833655702</v>
      </c>
      <c r="T4787" s="6">
        <v>5.5125725338491298</v>
      </c>
      <c r="U4787" s="6">
        <v>1.9922630560928434</v>
      </c>
      <c r="V4787" s="6">
        <v>0</v>
      </c>
      <c r="W4787" s="6">
        <v>0</v>
      </c>
      <c r="X4787" s="5">
        <v>2969</v>
      </c>
      <c r="Y4787" s="5">
        <v>2719</v>
      </c>
      <c r="Z4787" s="5">
        <v>98</v>
      </c>
      <c r="AA4787" s="5">
        <v>0</v>
      </c>
      <c r="AB4787" s="5">
        <v>0</v>
      </c>
      <c r="AC4787" s="5">
        <v>0</v>
      </c>
      <c r="AD4787" s="5">
        <v>2969</v>
      </c>
      <c r="AE4787" s="5">
        <v>2719</v>
      </c>
      <c r="AF4787" s="5">
        <v>98</v>
      </c>
      <c r="AG4787" s="6">
        <v>3.6042662743655756</v>
      </c>
      <c r="AH4787" s="6">
        <v>91.579656449983162</v>
      </c>
      <c r="AI4787" s="3"/>
      <c r="AJ4787" s="3"/>
    </row>
    <row r="4788" spans="1:36" hidden="1" x14ac:dyDescent="0.2">
      <c r="A4788" s="1" t="str">
        <f t="shared" si="74"/>
        <v>RugbyMixed White and Black Caribbean</v>
      </c>
      <c r="B4788" s="3" t="s">
        <v>527</v>
      </c>
      <c r="C4788" s="3" t="s">
        <v>528</v>
      </c>
      <c r="D4788" s="3" t="s">
        <v>706</v>
      </c>
      <c r="E4788" s="5">
        <v>879</v>
      </c>
      <c r="F4788" s="5">
        <v>0</v>
      </c>
      <c r="G4788" s="5">
        <v>0</v>
      </c>
      <c r="H4788" s="5">
        <v>110</v>
      </c>
      <c r="I4788" s="5">
        <v>33</v>
      </c>
      <c r="J4788" s="5">
        <v>106</v>
      </c>
      <c r="K4788" s="5">
        <v>32</v>
      </c>
      <c r="L4788" s="5">
        <v>7</v>
      </c>
      <c r="M4788" s="5">
        <v>0</v>
      </c>
      <c r="N4788" s="5">
        <v>0</v>
      </c>
      <c r="O4788" s="6">
        <v>0</v>
      </c>
      <c r="P4788" s="6">
        <v>0</v>
      </c>
      <c r="Q4788" s="6">
        <v>12.514220705346986</v>
      </c>
      <c r="R4788" s="6">
        <v>3.7542662116040955</v>
      </c>
      <c r="S4788" s="6">
        <v>12.059158134243459</v>
      </c>
      <c r="T4788" s="6">
        <v>3.6405005688282137</v>
      </c>
      <c r="U4788" s="6">
        <v>0.79635949943117179</v>
      </c>
      <c r="V4788" s="6">
        <v>0</v>
      </c>
      <c r="W4788" s="6">
        <v>0</v>
      </c>
      <c r="X4788" s="5">
        <v>174</v>
      </c>
      <c r="Y4788" s="5">
        <v>149</v>
      </c>
      <c r="Z4788" s="5">
        <v>16</v>
      </c>
      <c r="AA4788" s="5">
        <v>0</v>
      </c>
      <c r="AB4788" s="5">
        <v>0</v>
      </c>
      <c r="AC4788" s="5">
        <v>0</v>
      </c>
      <c r="AD4788" s="5">
        <v>174</v>
      </c>
      <c r="AE4788" s="5">
        <v>149</v>
      </c>
      <c r="AF4788" s="5">
        <v>16</v>
      </c>
      <c r="AG4788" s="6">
        <v>10.738255033557047</v>
      </c>
      <c r="AH4788" s="6">
        <v>85.632183908045974</v>
      </c>
      <c r="AI4788" s="3"/>
      <c r="AJ4788" s="3"/>
    </row>
    <row r="4789" spans="1:36" hidden="1" x14ac:dyDescent="0.2">
      <c r="A4789" s="1" t="str">
        <f t="shared" si="74"/>
        <v>RugbyMixed White and Black African</v>
      </c>
      <c r="B4789" s="3" t="s">
        <v>527</v>
      </c>
      <c r="C4789" s="3" t="s">
        <v>528</v>
      </c>
      <c r="D4789" s="3" t="s">
        <v>707</v>
      </c>
      <c r="E4789" s="5">
        <v>210</v>
      </c>
      <c r="F4789" s="5">
        <v>0</v>
      </c>
      <c r="G4789" s="5">
        <v>0</v>
      </c>
      <c r="H4789" s="5">
        <v>11</v>
      </c>
      <c r="I4789" s="5">
        <v>4</v>
      </c>
      <c r="J4789" s="5">
        <v>14</v>
      </c>
      <c r="K4789" s="5">
        <v>5</v>
      </c>
      <c r="L4789" s="5">
        <v>3</v>
      </c>
      <c r="M4789" s="5">
        <v>0</v>
      </c>
      <c r="N4789" s="5">
        <v>0</v>
      </c>
      <c r="O4789" s="6">
        <v>0</v>
      </c>
      <c r="P4789" s="6">
        <v>0</v>
      </c>
      <c r="Q4789" s="6">
        <v>5.2380952380952381</v>
      </c>
      <c r="R4789" s="6">
        <v>1.9047619047619047</v>
      </c>
      <c r="S4789" s="6">
        <v>6.666666666666667</v>
      </c>
      <c r="T4789" s="6">
        <v>2.3809523809523809</v>
      </c>
      <c r="U4789" s="6">
        <v>1.4285714285714286</v>
      </c>
      <c r="V4789" s="6">
        <v>0</v>
      </c>
      <c r="W4789" s="6">
        <v>0</v>
      </c>
      <c r="X4789" s="5">
        <v>47</v>
      </c>
      <c r="Y4789" s="5">
        <v>41</v>
      </c>
      <c r="Z4789" s="5">
        <v>5</v>
      </c>
      <c r="AA4789" s="5">
        <v>0</v>
      </c>
      <c r="AB4789" s="5">
        <v>0</v>
      </c>
      <c r="AC4789" s="5">
        <v>0</v>
      </c>
      <c r="AD4789" s="5">
        <v>47</v>
      </c>
      <c r="AE4789" s="5">
        <v>41</v>
      </c>
      <c r="AF4789" s="5">
        <v>5</v>
      </c>
      <c r="AG4789" s="6">
        <v>12.195121951219512</v>
      </c>
      <c r="AH4789" s="6">
        <v>87.234042553191486</v>
      </c>
      <c r="AI4789" s="3"/>
      <c r="AJ4789" s="3"/>
    </row>
    <row r="4790" spans="1:36" hidden="1" x14ac:dyDescent="0.2">
      <c r="A4790" s="1" t="str">
        <f t="shared" si="74"/>
        <v>RugbyMixed White and Asian</v>
      </c>
      <c r="B4790" s="3" t="s">
        <v>527</v>
      </c>
      <c r="C4790" s="3" t="s">
        <v>528</v>
      </c>
      <c r="D4790" s="3" t="s">
        <v>708</v>
      </c>
      <c r="E4790" s="5">
        <v>563</v>
      </c>
      <c r="F4790" s="5">
        <v>0</v>
      </c>
      <c r="G4790" s="5">
        <v>0</v>
      </c>
      <c r="H4790" s="5">
        <v>29</v>
      </c>
      <c r="I4790" s="5">
        <v>11</v>
      </c>
      <c r="J4790" s="5">
        <v>19</v>
      </c>
      <c r="K4790" s="5">
        <v>28</v>
      </c>
      <c r="L4790" s="5">
        <v>8</v>
      </c>
      <c r="M4790" s="5">
        <v>0</v>
      </c>
      <c r="N4790" s="5">
        <v>0</v>
      </c>
      <c r="O4790" s="6">
        <v>0</v>
      </c>
      <c r="P4790" s="6">
        <v>0</v>
      </c>
      <c r="Q4790" s="6">
        <v>5.1509769094138544</v>
      </c>
      <c r="R4790" s="6">
        <v>1.9538188277087034</v>
      </c>
      <c r="S4790" s="6">
        <v>3.374777975133215</v>
      </c>
      <c r="T4790" s="6">
        <v>4.9733570159857905</v>
      </c>
      <c r="U4790" s="6">
        <v>1.4209591474245116</v>
      </c>
      <c r="V4790" s="6">
        <v>0</v>
      </c>
      <c r="W4790" s="6">
        <v>0</v>
      </c>
      <c r="X4790" s="5">
        <v>124</v>
      </c>
      <c r="Y4790" s="5">
        <v>107</v>
      </c>
      <c r="Z4790" s="5">
        <v>8</v>
      </c>
      <c r="AA4790" s="5">
        <v>0</v>
      </c>
      <c r="AB4790" s="5">
        <v>0</v>
      </c>
      <c r="AC4790" s="5">
        <v>0</v>
      </c>
      <c r="AD4790" s="5">
        <v>124</v>
      </c>
      <c r="AE4790" s="5">
        <v>107</v>
      </c>
      <c r="AF4790" s="5">
        <v>8</v>
      </c>
      <c r="AG4790" s="6">
        <v>7.4766355140186915</v>
      </c>
      <c r="AH4790" s="6">
        <v>86.290322580645167</v>
      </c>
      <c r="AI4790" s="3"/>
      <c r="AJ4790" s="3"/>
    </row>
    <row r="4791" spans="1:36" hidden="1" x14ac:dyDescent="0.2">
      <c r="A4791" s="1" t="str">
        <f t="shared" si="74"/>
        <v>RugbyMixed Other</v>
      </c>
      <c r="B4791" s="3" t="s">
        <v>527</v>
      </c>
      <c r="C4791" s="3" t="s">
        <v>528</v>
      </c>
      <c r="D4791" s="3" t="s">
        <v>709</v>
      </c>
      <c r="E4791" s="5">
        <v>334</v>
      </c>
      <c r="F4791" s="5">
        <v>0</v>
      </c>
      <c r="G4791" s="5">
        <v>0</v>
      </c>
      <c r="H4791" s="5">
        <v>23</v>
      </c>
      <c r="I4791" s="5">
        <v>7</v>
      </c>
      <c r="J4791" s="5">
        <v>25</v>
      </c>
      <c r="K4791" s="5">
        <v>12</v>
      </c>
      <c r="L4791" s="5">
        <v>8</v>
      </c>
      <c r="M4791" s="5">
        <v>0</v>
      </c>
      <c r="N4791" s="5">
        <v>0</v>
      </c>
      <c r="O4791" s="6">
        <v>0</v>
      </c>
      <c r="P4791" s="6">
        <v>0</v>
      </c>
      <c r="Q4791" s="6">
        <v>6.88622754491018</v>
      </c>
      <c r="R4791" s="6">
        <v>2.0958083832335328</v>
      </c>
      <c r="S4791" s="6">
        <v>7.4850299401197606</v>
      </c>
      <c r="T4791" s="6">
        <v>3.5928143712574849</v>
      </c>
      <c r="U4791" s="6">
        <v>2.3952095808383231</v>
      </c>
      <c r="V4791" s="6">
        <v>0</v>
      </c>
      <c r="W4791" s="6">
        <v>0</v>
      </c>
      <c r="X4791" s="5">
        <v>85</v>
      </c>
      <c r="Y4791" s="5">
        <v>74</v>
      </c>
      <c r="Z4791" s="5">
        <v>6</v>
      </c>
      <c r="AA4791" s="5">
        <v>0</v>
      </c>
      <c r="AB4791" s="5">
        <v>0</v>
      </c>
      <c r="AC4791" s="5">
        <v>0</v>
      </c>
      <c r="AD4791" s="5">
        <v>85</v>
      </c>
      <c r="AE4791" s="5">
        <v>74</v>
      </c>
      <c r="AF4791" s="5">
        <v>6</v>
      </c>
      <c r="AG4791" s="6">
        <v>8.1081081081081088</v>
      </c>
      <c r="AH4791" s="6">
        <v>87.058823529411768</v>
      </c>
      <c r="AI4791" s="3"/>
      <c r="AJ4791" s="3"/>
    </row>
    <row r="4792" spans="1:36" hidden="1" x14ac:dyDescent="0.2">
      <c r="A4792" s="1" t="str">
        <f t="shared" si="74"/>
        <v>RugbyIndian</v>
      </c>
      <c r="B4792" s="3" t="s">
        <v>527</v>
      </c>
      <c r="C4792" s="3" t="s">
        <v>528</v>
      </c>
      <c r="D4792" s="3" t="s">
        <v>710</v>
      </c>
      <c r="E4792" s="5">
        <v>3061</v>
      </c>
      <c r="F4792" s="5">
        <v>0</v>
      </c>
      <c r="G4792" s="5">
        <v>0</v>
      </c>
      <c r="H4792" s="5">
        <v>83</v>
      </c>
      <c r="I4792" s="5">
        <v>47</v>
      </c>
      <c r="J4792" s="5">
        <v>85</v>
      </c>
      <c r="K4792" s="5">
        <v>176</v>
      </c>
      <c r="L4792" s="5">
        <v>28</v>
      </c>
      <c r="M4792" s="5">
        <v>0</v>
      </c>
      <c r="N4792" s="5">
        <v>0</v>
      </c>
      <c r="O4792" s="6">
        <v>0</v>
      </c>
      <c r="P4792" s="6">
        <v>0</v>
      </c>
      <c r="Q4792" s="6">
        <v>2.7115321790264622</v>
      </c>
      <c r="R4792" s="6">
        <v>1.5354459327017314</v>
      </c>
      <c r="S4792" s="6">
        <v>2.7768703038222804</v>
      </c>
      <c r="T4792" s="6">
        <v>5.749754982032016</v>
      </c>
      <c r="U4792" s="6">
        <v>0.91473374714145705</v>
      </c>
      <c r="V4792" s="6">
        <v>0</v>
      </c>
      <c r="W4792" s="6">
        <v>0</v>
      </c>
      <c r="X4792" s="5">
        <v>1252</v>
      </c>
      <c r="Y4792" s="5">
        <v>1153</v>
      </c>
      <c r="Z4792" s="5">
        <v>46</v>
      </c>
      <c r="AA4792" s="5">
        <v>0</v>
      </c>
      <c r="AB4792" s="5">
        <v>0</v>
      </c>
      <c r="AC4792" s="5">
        <v>0</v>
      </c>
      <c r="AD4792" s="5">
        <v>1252</v>
      </c>
      <c r="AE4792" s="5">
        <v>1153</v>
      </c>
      <c r="AF4792" s="5">
        <v>46</v>
      </c>
      <c r="AG4792" s="6">
        <v>3.9895923677363401</v>
      </c>
      <c r="AH4792" s="6">
        <v>92.092651757188492</v>
      </c>
      <c r="AI4792" s="3"/>
      <c r="AJ4792" s="3"/>
    </row>
    <row r="4793" spans="1:36" hidden="1" x14ac:dyDescent="0.2">
      <c r="A4793" s="1" t="str">
        <f t="shared" si="74"/>
        <v>RugbyPakistani</v>
      </c>
      <c r="B4793" s="3" t="s">
        <v>527</v>
      </c>
      <c r="C4793" s="3" t="s">
        <v>528</v>
      </c>
      <c r="D4793" s="3" t="s">
        <v>711</v>
      </c>
      <c r="E4793" s="5">
        <v>612</v>
      </c>
      <c r="F4793" s="5">
        <v>0</v>
      </c>
      <c r="G4793" s="5">
        <v>0</v>
      </c>
      <c r="H4793" s="5">
        <v>20</v>
      </c>
      <c r="I4793" s="5">
        <v>8</v>
      </c>
      <c r="J4793" s="5">
        <v>12</v>
      </c>
      <c r="K4793" s="5">
        <v>43</v>
      </c>
      <c r="L4793" s="5">
        <v>1</v>
      </c>
      <c r="M4793" s="5">
        <v>0</v>
      </c>
      <c r="N4793" s="5">
        <v>0</v>
      </c>
      <c r="O4793" s="6">
        <v>0</v>
      </c>
      <c r="P4793" s="6">
        <v>0</v>
      </c>
      <c r="Q4793" s="6">
        <v>3.2679738562091503</v>
      </c>
      <c r="R4793" s="6">
        <v>1.3071895424836601</v>
      </c>
      <c r="S4793" s="6">
        <v>1.9607843137254901</v>
      </c>
      <c r="T4793" s="6">
        <v>7.0261437908496731</v>
      </c>
      <c r="U4793" s="6">
        <v>0.16339869281045752</v>
      </c>
      <c r="V4793" s="6">
        <v>0</v>
      </c>
      <c r="W4793" s="6">
        <v>0</v>
      </c>
      <c r="X4793" s="5">
        <v>239</v>
      </c>
      <c r="Y4793" s="5">
        <v>190</v>
      </c>
      <c r="Z4793" s="5">
        <v>13</v>
      </c>
      <c r="AA4793" s="5">
        <v>0</v>
      </c>
      <c r="AB4793" s="5">
        <v>0</v>
      </c>
      <c r="AC4793" s="5">
        <v>0</v>
      </c>
      <c r="AD4793" s="5">
        <v>239</v>
      </c>
      <c r="AE4793" s="5">
        <v>190</v>
      </c>
      <c r="AF4793" s="5">
        <v>13</v>
      </c>
      <c r="AG4793" s="6">
        <v>6.8421052631578947</v>
      </c>
      <c r="AH4793" s="6">
        <v>79.4979079497908</v>
      </c>
      <c r="AI4793" s="3"/>
      <c r="AJ4793" s="3"/>
    </row>
    <row r="4794" spans="1:36" hidden="1" x14ac:dyDescent="0.2">
      <c r="A4794" s="1" t="str">
        <f t="shared" si="74"/>
        <v>RugbyBangladeshi</v>
      </c>
      <c r="B4794" s="3" t="s">
        <v>527</v>
      </c>
      <c r="C4794" s="3" t="s">
        <v>528</v>
      </c>
      <c r="D4794" s="3" t="s">
        <v>712</v>
      </c>
      <c r="E4794" s="5">
        <v>140</v>
      </c>
      <c r="F4794" s="5">
        <v>0</v>
      </c>
      <c r="G4794" s="5">
        <v>0</v>
      </c>
      <c r="H4794" s="5">
        <v>11</v>
      </c>
      <c r="I4794" s="5">
        <v>10</v>
      </c>
      <c r="J4794" s="5">
        <v>8</v>
      </c>
      <c r="K4794" s="5">
        <v>0</v>
      </c>
      <c r="L4794" s="5">
        <v>0</v>
      </c>
      <c r="M4794" s="5">
        <v>0</v>
      </c>
      <c r="N4794" s="5">
        <v>0</v>
      </c>
      <c r="O4794" s="6">
        <v>0</v>
      </c>
      <c r="P4794" s="6">
        <v>0</v>
      </c>
      <c r="Q4794" s="6">
        <v>7.8571428571428568</v>
      </c>
      <c r="R4794" s="6">
        <v>7.1428571428571432</v>
      </c>
      <c r="S4794" s="6">
        <v>5.7142857142857144</v>
      </c>
      <c r="T4794" s="6">
        <v>0</v>
      </c>
      <c r="U4794" s="6">
        <v>0</v>
      </c>
      <c r="V4794" s="6">
        <v>0</v>
      </c>
      <c r="W4794" s="6">
        <v>0</v>
      </c>
      <c r="X4794" s="5">
        <v>69</v>
      </c>
      <c r="Y4794" s="5">
        <v>42</v>
      </c>
      <c r="Z4794" s="5">
        <v>4</v>
      </c>
      <c r="AA4794" s="5">
        <v>0</v>
      </c>
      <c r="AB4794" s="5">
        <v>0</v>
      </c>
      <c r="AC4794" s="5">
        <v>0</v>
      </c>
      <c r="AD4794" s="5">
        <v>69</v>
      </c>
      <c r="AE4794" s="5">
        <v>42</v>
      </c>
      <c r="AF4794" s="5">
        <v>4</v>
      </c>
      <c r="AG4794" s="6">
        <v>9.5238095238095237</v>
      </c>
      <c r="AH4794" s="6">
        <v>60.869565217391305</v>
      </c>
      <c r="AI4794" s="3"/>
      <c r="AJ4794" s="3"/>
    </row>
    <row r="4795" spans="1:36" hidden="1" x14ac:dyDescent="0.2">
      <c r="A4795" s="1" t="str">
        <f t="shared" si="74"/>
        <v>RugbyChinese</v>
      </c>
      <c r="B4795" s="3" t="s">
        <v>527</v>
      </c>
      <c r="C4795" s="3" t="s">
        <v>528</v>
      </c>
      <c r="D4795" s="3" t="s">
        <v>713</v>
      </c>
      <c r="E4795" s="5">
        <v>432</v>
      </c>
      <c r="F4795" s="5">
        <v>0</v>
      </c>
      <c r="G4795" s="5">
        <v>0</v>
      </c>
      <c r="H4795" s="5">
        <v>8</v>
      </c>
      <c r="I4795" s="5">
        <v>3</v>
      </c>
      <c r="J4795" s="5">
        <v>13</v>
      </c>
      <c r="K4795" s="5">
        <v>25</v>
      </c>
      <c r="L4795" s="5">
        <v>5</v>
      </c>
      <c r="M4795" s="5">
        <v>0</v>
      </c>
      <c r="N4795" s="5">
        <v>0</v>
      </c>
      <c r="O4795" s="6">
        <v>0</v>
      </c>
      <c r="P4795" s="6">
        <v>0</v>
      </c>
      <c r="Q4795" s="6">
        <v>1.8518518518518519</v>
      </c>
      <c r="R4795" s="6">
        <v>0.69444444444444442</v>
      </c>
      <c r="S4795" s="6">
        <v>3.0092592592592591</v>
      </c>
      <c r="T4795" s="6">
        <v>5.7870370370370372</v>
      </c>
      <c r="U4795" s="6">
        <v>1.1574074074074074</v>
      </c>
      <c r="V4795" s="6">
        <v>0</v>
      </c>
      <c r="W4795" s="6">
        <v>0</v>
      </c>
      <c r="X4795" s="5">
        <v>184</v>
      </c>
      <c r="Y4795" s="5">
        <v>165</v>
      </c>
      <c r="Z4795" s="5">
        <v>3</v>
      </c>
      <c r="AA4795" s="5">
        <v>0</v>
      </c>
      <c r="AB4795" s="5">
        <v>0</v>
      </c>
      <c r="AC4795" s="5">
        <v>0</v>
      </c>
      <c r="AD4795" s="5">
        <v>184</v>
      </c>
      <c r="AE4795" s="5">
        <v>165</v>
      </c>
      <c r="AF4795" s="5">
        <v>3</v>
      </c>
      <c r="AG4795" s="6">
        <v>1.8181818181818181</v>
      </c>
      <c r="AH4795" s="6">
        <v>89.673913043478265</v>
      </c>
      <c r="AI4795" s="3"/>
      <c r="AJ4795" s="3"/>
    </row>
    <row r="4796" spans="1:36" hidden="1" x14ac:dyDescent="0.2">
      <c r="A4796" s="1" t="str">
        <f t="shared" si="74"/>
        <v>RugbyAsian Other</v>
      </c>
      <c r="B4796" s="3" t="s">
        <v>527</v>
      </c>
      <c r="C4796" s="3" t="s">
        <v>528</v>
      </c>
      <c r="D4796" s="3" t="s">
        <v>714</v>
      </c>
      <c r="E4796" s="5">
        <v>980</v>
      </c>
      <c r="F4796" s="5">
        <v>0</v>
      </c>
      <c r="G4796" s="5">
        <v>0</v>
      </c>
      <c r="H4796" s="5">
        <v>33</v>
      </c>
      <c r="I4796" s="5">
        <v>15</v>
      </c>
      <c r="J4796" s="5">
        <v>32</v>
      </c>
      <c r="K4796" s="5">
        <v>65</v>
      </c>
      <c r="L4796" s="5">
        <v>8</v>
      </c>
      <c r="M4796" s="5">
        <v>0</v>
      </c>
      <c r="N4796" s="5">
        <v>0</v>
      </c>
      <c r="O4796" s="6">
        <v>0</v>
      </c>
      <c r="P4796" s="6">
        <v>0</v>
      </c>
      <c r="Q4796" s="6">
        <v>3.3673469387755102</v>
      </c>
      <c r="R4796" s="6">
        <v>1.5306122448979591</v>
      </c>
      <c r="S4796" s="6">
        <v>3.2653061224489797</v>
      </c>
      <c r="T4796" s="6">
        <v>6.6326530612244898</v>
      </c>
      <c r="U4796" s="6">
        <v>0.81632653061224492</v>
      </c>
      <c r="V4796" s="6">
        <v>0</v>
      </c>
      <c r="W4796" s="6">
        <v>0</v>
      </c>
      <c r="X4796" s="5">
        <v>480</v>
      </c>
      <c r="Y4796" s="5">
        <v>397</v>
      </c>
      <c r="Z4796" s="5">
        <v>27</v>
      </c>
      <c r="AA4796" s="5">
        <v>0</v>
      </c>
      <c r="AB4796" s="5">
        <v>0</v>
      </c>
      <c r="AC4796" s="5">
        <v>0</v>
      </c>
      <c r="AD4796" s="5">
        <v>480</v>
      </c>
      <c r="AE4796" s="5">
        <v>397</v>
      </c>
      <c r="AF4796" s="5">
        <v>27</v>
      </c>
      <c r="AG4796" s="6">
        <v>6.8010075566750627</v>
      </c>
      <c r="AH4796" s="6">
        <v>82.708333333333329</v>
      </c>
      <c r="AI4796" s="3"/>
      <c r="AJ4796" s="3"/>
    </row>
    <row r="4797" spans="1:36" hidden="1" x14ac:dyDescent="0.2">
      <c r="A4797" s="1" t="str">
        <f t="shared" si="74"/>
        <v>RugbyBlack African</v>
      </c>
      <c r="B4797" s="3" t="s">
        <v>527</v>
      </c>
      <c r="C4797" s="3" t="s">
        <v>528</v>
      </c>
      <c r="D4797" s="3" t="s">
        <v>715</v>
      </c>
      <c r="E4797" s="5">
        <v>1002</v>
      </c>
      <c r="F4797" s="5">
        <v>0</v>
      </c>
      <c r="G4797" s="5">
        <v>0</v>
      </c>
      <c r="H4797" s="5">
        <v>75</v>
      </c>
      <c r="I4797" s="5">
        <v>31</v>
      </c>
      <c r="J4797" s="5">
        <v>64</v>
      </c>
      <c r="K4797" s="5">
        <v>49</v>
      </c>
      <c r="L4797" s="5">
        <v>18</v>
      </c>
      <c r="M4797" s="5">
        <v>0</v>
      </c>
      <c r="N4797" s="5">
        <v>0</v>
      </c>
      <c r="O4797" s="6">
        <v>0</v>
      </c>
      <c r="P4797" s="6">
        <v>0</v>
      </c>
      <c r="Q4797" s="6">
        <v>7.4850299401197606</v>
      </c>
      <c r="R4797" s="6">
        <v>3.093812375249501</v>
      </c>
      <c r="S4797" s="6">
        <v>6.3872255489021956</v>
      </c>
      <c r="T4797" s="6">
        <v>4.8902195608782435</v>
      </c>
      <c r="U4797" s="6">
        <v>1.7964071856287425</v>
      </c>
      <c r="V4797" s="6">
        <v>0</v>
      </c>
      <c r="W4797" s="6">
        <v>0</v>
      </c>
      <c r="X4797" s="5">
        <v>444</v>
      </c>
      <c r="Y4797" s="5">
        <v>378</v>
      </c>
      <c r="Z4797" s="5">
        <v>45</v>
      </c>
      <c r="AA4797" s="5">
        <v>0</v>
      </c>
      <c r="AB4797" s="5">
        <v>0</v>
      </c>
      <c r="AC4797" s="5">
        <v>0</v>
      </c>
      <c r="AD4797" s="5">
        <v>444</v>
      </c>
      <c r="AE4797" s="5">
        <v>378</v>
      </c>
      <c r="AF4797" s="5">
        <v>45</v>
      </c>
      <c r="AG4797" s="6">
        <v>11.904761904761905</v>
      </c>
      <c r="AH4797" s="6">
        <v>85.13513513513513</v>
      </c>
      <c r="AI4797" s="3"/>
      <c r="AJ4797" s="3"/>
    </row>
    <row r="4798" spans="1:36" hidden="1" x14ac:dyDescent="0.2">
      <c r="A4798" s="1" t="str">
        <f t="shared" si="74"/>
        <v>RugbyBlack Caribbean</v>
      </c>
      <c r="B4798" s="3" t="s">
        <v>527</v>
      </c>
      <c r="C4798" s="3" t="s">
        <v>528</v>
      </c>
      <c r="D4798" s="3" t="s">
        <v>716</v>
      </c>
      <c r="E4798" s="5">
        <v>754</v>
      </c>
      <c r="F4798" s="5">
        <v>0</v>
      </c>
      <c r="G4798" s="5">
        <v>0</v>
      </c>
      <c r="H4798" s="5">
        <v>79</v>
      </c>
      <c r="I4798" s="5">
        <v>37</v>
      </c>
      <c r="J4798" s="5">
        <v>47</v>
      </c>
      <c r="K4798" s="5">
        <v>24</v>
      </c>
      <c r="L4798" s="5">
        <v>17</v>
      </c>
      <c r="M4798" s="5">
        <v>0</v>
      </c>
      <c r="N4798" s="5">
        <v>0</v>
      </c>
      <c r="O4798" s="6">
        <v>0</v>
      </c>
      <c r="P4798" s="6">
        <v>0</v>
      </c>
      <c r="Q4798" s="6">
        <v>10.477453580901857</v>
      </c>
      <c r="R4798" s="6">
        <v>4.9071618037135281</v>
      </c>
      <c r="S4798" s="6">
        <v>6.2334217506631298</v>
      </c>
      <c r="T4798" s="6">
        <v>3.183023872679045</v>
      </c>
      <c r="U4798" s="6">
        <v>2.2546419098143238</v>
      </c>
      <c r="V4798" s="6">
        <v>0</v>
      </c>
      <c r="W4798" s="6">
        <v>0</v>
      </c>
      <c r="X4798" s="5">
        <v>319</v>
      </c>
      <c r="Y4798" s="5">
        <v>277</v>
      </c>
      <c r="Z4798" s="5">
        <v>33</v>
      </c>
      <c r="AA4798" s="5">
        <v>0</v>
      </c>
      <c r="AB4798" s="5">
        <v>0</v>
      </c>
      <c r="AC4798" s="5">
        <v>0</v>
      </c>
      <c r="AD4798" s="5">
        <v>319</v>
      </c>
      <c r="AE4798" s="5">
        <v>277</v>
      </c>
      <c r="AF4798" s="5">
        <v>33</v>
      </c>
      <c r="AG4798" s="6">
        <v>11.913357400722022</v>
      </c>
      <c r="AH4798" s="6">
        <v>86.83385579937304</v>
      </c>
      <c r="AI4798" s="3"/>
      <c r="AJ4798" s="3"/>
    </row>
    <row r="4799" spans="1:36" hidden="1" x14ac:dyDescent="0.2">
      <c r="A4799" s="1" t="str">
        <f t="shared" si="74"/>
        <v>RugbyBlack Other</v>
      </c>
      <c r="B4799" s="3" t="s">
        <v>527</v>
      </c>
      <c r="C4799" s="3" t="s">
        <v>528</v>
      </c>
      <c r="D4799" s="3" t="s">
        <v>717</v>
      </c>
      <c r="E4799" s="5">
        <v>231</v>
      </c>
      <c r="F4799" s="5">
        <v>0</v>
      </c>
      <c r="G4799" s="5">
        <v>0</v>
      </c>
      <c r="H4799" s="5">
        <v>22</v>
      </c>
      <c r="I4799" s="5">
        <v>11</v>
      </c>
      <c r="J4799" s="5">
        <v>12</v>
      </c>
      <c r="K4799" s="5">
        <v>19</v>
      </c>
      <c r="L4799" s="5">
        <v>10</v>
      </c>
      <c r="M4799" s="5">
        <v>0</v>
      </c>
      <c r="N4799" s="5">
        <v>0</v>
      </c>
      <c r="O4799" s="6">
        <v>0</v>
      </c>
      <c r="P4799" s="6">
        <v>0</v>
      </c>
      <c r="Q4799" s="6">
        <v>9.5238095238095237</v>
      </c>
      <c r="R4799" s="6">
        <v>4.7619047619047619</v>
      </c>
      <c r="S4799" s="6">
        <v>5.1948051948051948</v>
      </c>
      <c r="T4799" s="6">
        <v>8.2251082251082259</v>
      </c>
      <c r="U4799" s="6">
        <v>4.329004329004329</v>
      </c>
      <c r="V4799" s="6">
        <v>0</v>
      </c>
      <c r="W4799" s="6">
        <v>0</v>
      </c>
      <c r="X4799" s="5">
        <v>80</v>
      </c>
      <c r="Y4799" s="5">
        <v>55</v>
      </c>
      <c r="Z4799" s="5">
        <v>3</v>
      </c>
      <c r="AA4799" s="5">
        <v>0</v>
      </c>
      <c r="AB4799" s="5">
        <v>0</v>
      </c>
      <c r="AC4799" s="5">
        <v>0</v>
      </c>
      <c r="AD4799" s="5">
        <v>80</v>
      </c>
      <c r="AE4799" s="5">
        <v>55</v>
      </c>
      <c r="AF4799" s="5">
        <v>3</v>
      </c>
      <c r="AG4799" s="6">
        <v>5.4545454545454541</v>
      </c>
      <c r="AH4799" s="6">
        <v>68.75</v>
      </c>
      <c r="AI4799" s="3"/>
      <c r="AJ4799" s="3"/>
    </row>
    <row r="4800" spans="1:36" hidden="1" x14ac:dyDescent="0.2">
      <c r="A4800" s="1" t="str">
        <f t="shared" si="74"/>
        <v>RugbyArab</v>
      </c>
      <c r="B4800" s="3" t="s">
        <v>527</v>
      </c>
      <c r="C4800" s="3" t="s">
        <v>528</v>
      </c>
      <c r="D4800" s="3" t="s">
        <v>699</v>
      </c>
      <c r="E4800" s="5">
        <v>102</v>
      </c>
      <c r="F4800" s="5">
        <v>0</v>
      </c>
      <c r="G4800" s="5">
        <v>0</v>
      </c>
      <c r="H4800" s="5">
        <v>9</v>
      </c>
      <c r="I4800" s="5">
        <v>3</v>
      </c>
      <c r="J4800" s="5">
        <v>6</v>
      </c>
      <c r="K4800" s="5">
        <v>3</v>
      </c>
      <c r="L4800" s="5">
        <v>0</v>
      </c>
      <c r="M4800" s="5">
        <v>0</v>
      </c>
      <c r="N4800" s="5">
        <v>0</v>
      </c>
      <c r="O4800" s="6">
        <v>0</v>
      </c>
      <c r="P4800" s="6">
        <v>0</v>
      </c>
      <c r="Q4800" s="6">
        <v>8.8235294117647065</v>
      </c>
      <c r="R4800" s="6">
        <v>2.9411764705882355</v>
      </c>
      <c r="S4800" s="6">
        <v>5.882352941176471</v>
      </c>
      <c r="T4800" s="6">
        <v>2.9411764705882355</v>
      </c>
      <c r="U4800" s="6">
        <v>0</v>
      </c>
      <c r="V4800" s="6">
        <v>0</v>
      </c>
      <c r="W4800" s="6">
        <v>0</v>
      </c>
      <c r="X4800" s="5">
        <v>41</v>
      </c>
      <c r="Y4800" s="5">
        <v>30</v>
      </c>
      <c r="Z4800" s="5">
        <v>0</v>
      </c>
      <c r="AA4800" s="5">
        <v>0</v>
      </c>
      <c r="AB4800" s="5">
        <v>0</v>
      </c>
      <c r="AC4800" s="5">
        <v>0</v>
      </c>
      <c r="AD4800" s="5">
        <v>41</v>
      </c>
      <c r="AE4800" s="5">
        <v>30</v>
      </c>
      <c r="AF4800" s="5">
        <v>0</v>
      </c>
      <c r="AG4800" s="6">
        <v>0</v>
      </c>
      <c r="AH4800" s="6">
        <v>73.170731707317074</v>
      </c>
      <c r="AI4800" s="3"/>
      <c r="AJ4800" s="3"/>
    </row>
    <row r="4801" spans="1:36" hidden="1" x14ac:dyDescent="0.2">
      <c r="A4801" s="1" t="str">
        <f t="shared" si="74"/>
        <v>RugbyOther</v>
      </c>
      <c r="B4801" s="3" t="s">
        <v>527</v>
      </c>
      <c r="C4801" s="3" t="s">
        <v>528</v>
      </c>
      <c r="D4801" s="3" t="s">
        <v>718</v>
      </c>
      <c r="E4801" s="5">
        <v>210</v>
      </c>
      <c r="F4801" s="5">
        <v>0</v>
      </c>
      <c r="G4801" s="5">
        <v>0</v>
      </c>
      <c r="H4801" s="5">
        <v>14</v>
      </c>
      <c r="I4801" s="5">
        <v>11</v>
      </c>
      <c r="J4801" s="5">
        <v>15</v>
      </c>
      <c r="K4801" s="5">
        <v>12</v>
      </c>
      <c r="L4801" s="5">
        <v>7</v>
      </c>
      <c r="M4801" s="5">
        <v>0</v>
      </c>
      <c r="N4801" s="5">
        <v>0</v>
      </c>
      <c r="O4801" s="6">
        <v>0</v>
      </c>
      <c r="P4801" s="6">
        <v>0</v>
      </c>
      <c r="Q4801" s="6">
        <v>6.666666666666667</v>
      </c>
      <c r="R4801" s="6">
        <v>5.2380952380952381</v>
      </c>
      <c r="S4801" s="6">
        <v>7.1428571428571432</v>
      </c>
      <c r="T4801" s="6">
        <v>5.7142857142857144</v>
      </c>
      <c r="U4801" s="6">
        <v>3.3333333333333335</v>
      </c>
      <c r="V4801" s="6">
        <v>0</v>
      </c>
      <c r="W4801" s="6">
        <v>0</v>
      </c>
      <c r="X4801" s="5">
        <v>98</v>
      </c>
      <c r="Y4801" s="5">
        <v>89</v>
      </c>
      <c r="Z4801" s="5">
        <v>10</v>
      </c>
      <c r="AA4801" s="5">
        <v>0</v>
      </c>
      <c r="AB4801" s="5">
        <v>0</v>
      </c>
      <c r="AC4801" s="5">
        <v>0</v>
      </c>
      <c r="AD4801" s="5">
        <v>98</v>
      </c>
      <c r="AE4801" s="5">
        <v>89</v>
      </c>
      <c r="AF4801" s="5">
        <v>10</v>
      </c>
      <c r="AG4801" s="6">
        <v>11.235955056179776</v>
      </c>
      <c r="AH4801" s="6">
        <v>90.816326530612244</v>
      </c>
      <c r="AI4801" s="3"/>
      <c r="AJ4801" s="3"/>
    </row>
    <row r="4802" spans="1:36" x14ac:dyDescent="0.2">
      <c r="A4802" s="1" t="str">
        <f t="shared" ref="A4802:A4865" si="75">C4802&amp;D4802</f>
        <v>RunnymedeAll people</v>
      </c>
      <c r="B4802" s="3" t="s">
        <v>511</v>
      </c>
      <c r="C4802" s="3" t="s">
        <v>512</v>
      </c>
      <c r="D4802" s="3" t="s">
        <v>700</v>
      </c>
      <c r="E4802" s="5">
        <v>80510</v>
      </c>
      <c r="F4802" s="5">
        <v>0</v>
      </c>
      <c r="G4802" s="5">
        <v>0</v>
      </c>
      <c r="H4802" s="5">
        <v>0</v>
      </c>
      <c r="I4802" s="5">
        <v>0</v>
      </c>
      <c r="J4802" s="5">
        <v>0</v>
      </c>
      <c r="K4802" s="5">
        <v>1576</v>
      </c>
      <c r="L4802" s="5">
        <v>0</v>
      </c>
      <c r="M4802" s="5">
        <v>1582</v>
      </c>
      <c r="N4802" s="5">
        <v>0</v>
      </c>
      <c r="O4802" s="6">
        <v>0</v>
      </c>
      <c r="P4802" s="6">
        <v>0</v>
      </c>
      <c r="Q4802" s="6">
        <v>0</v>
      </c>
      <c r="R4802" s="6">
        <v>0</v>
      </c>
      <c r="S4802" s="6">
        <v>0</v>
      </c>
      <c r="T4802" s="6">
        <v>1.9575208048689603</v>
      </c>
      <c r="U4802" s="6">
        <v>0</v>
      </c>
      <c r="V4802" s="6">
        <v>1.9649732952428269</v>
      </c>
      <c r="W4802" s="6">
        <v>0</v>
      </c>
      <c r="X4802" s="5">
        <v>26548</v>
      </c>
      <c r="Y4802" s="5">
        <v>23883</v>
      </c>
      <c r="Z4802" s="5">
        <v>808</v>
      </c>
      <c r="AA4802" s="5">
        <v>0</v>
      </c>
      <c r="AB4802" s="5">
        <v>0</v>
      </c>
      <c r="AC4802" s="5">
        <v>0</v>
      </c>
      <c r="AD4802" s="5">
        <v>26548</v>
      </c>
      <c r="AE4802" s="5">
        <v>23883</v>
      </c>
      <c r="AF4802" s="5">
        <v>808</v>
      </c>
      <c r="AG4802" s="6">
        <v>3.3831595695683121</v>
      </c>
      <c r="AH4802" s="6">
        <v>89.961579026668673</v>
      </c>
      <c r="AI4802" s="3"/>
      <c r="AJ4802" s="3"/>
    </row>
    <row r="4803" spans="1:36" hidden="1" x14ac:dyDescent="0.2">
      <c r="A4803" s="1" t="str">
        <f t="shared" si="75"/>
        <v>RunnymedeWhite British</v>
      </c>
      <c r="B4803" s="3" t="s">
        <v>511</v>
      </c>
      <c r="C4803" s="3" t="s">
        <v>512</v>
      </c>
      <c r="D4803" s="3" t="s">
        <v>701</v>
      </c>
      <c r="E4803" s="5">
        <v>64397</v>
      </c>
      <c r="F4803" s="5">
        <v>0</v>
      </c>
      <c r="G4803" s="5">
        <v>0</v>
      </c>
      <c r="H4803" s="5">
        <v>0</v>
      </c>
      <c r="I4803" s="5">
        <v>0</v>
      </c>
      <c r="J4803" s="5">
        <v>0</v>
      </c>
      <c r="K4803" s="5">
        <v>1093</v>
      </c>
      <c r="L4803" s="5">
        <v>0</v>
      </c>
      <c r="M4803" s="5">
        <v>1325</v>
      </c>
      <c r="N4803" s="5">
        <v>0</v>
      </c>
      <c r="O4803" s="6">
        <v>0</v>
      </c>
      <c r="P4803" s="6">
        <v>0</v>
      </c>
      <c r="Q4803" s="6">
        <v>0</v>
      </c>
      <c r="R4803" s="6">
        <v>0</v>
      </c>
      <c r="S4803" s="6">
        <v>0</v>
      </c>
      <c r="T4803" s="6">
        <v>1.6972840349705731</v>
      </c>
      <c r="U4803" s="6">
        <v>0</v>
      </c>
      <c r="V4803" s="6">
        <v>2.0575492647173004</v>
      </c>
      <c r="W4803" s="6">
        <v>0</v>
      </c>
      <c r="X4803" s="5">
        <v>20230</v>
      </c>
      <c r="Y4803" s="5">
        <v>18307</v>
      </c>
      <c r="Z4803" s="5">
        <v>594</v>
      </c>
      <c r="AA4803" s="5">
        <v>0</v>
      </c>
      <c r="AB4803" s="5">
        <v>0</v>
      </c>
      <c r="AC4803" s="5">
        <v>0</v>
      </c>
      <c r="AD4803" s="5">
        <v>20230</v>
      </c>
      <c r="AE4803" s="5">
        <v>18307</v>
      </c>
      <c r="AF4803" s="5">
        <v>594</v>
      </c>
      <c r="AG4803" s="6">
        <v>3.2446605123723167</v>
      </c>
      <c r="AH4803" s="6">
        <v>90.49431537320811</v>
      </c>
      <c r="AI4803" s="3"/>
      <c r="AJ4803" s="3"/>
    </row>
    <row r="4804" spans="1:36" hidden="1" x14ac:dyDescent="0.2">
      <c r="A4804" s="1" t="str">
        <f t="shared" si="75"/>
        <v>RunnymedeMinorities - all other than White British</v>
      </c>
      <c r="B4804" s="3" t="s">
        <v>511</v>
      </c>
      <c r="C4804" s="3" t="s">
        <v>512</v>
      </c>
      <c r="D4804" s="3" t="s">
        <v>702</v>
      </c>
      <c r="E4804" s="5">
        <v>16113</v>
      </c>
      <c r="F4804" s="5">
        <v>0</v>
      </c>
      <c r="G4804" s="5">
        <v>0</v>
      </c>
      <c r="H4804" s="5">
        <v>0</v>
      </c>
      <c r="I4804" s="5">
        <v>0</v>
      </c>
      <c r="J4804" s="5">
        <v>0</v>
      </c>
      <c r="K4804" s="5">
        <v>483</v>
      </c>
      <c r="L4804" s="5">
        <v>0</v>
      </c>
      <c r="M4804" s="5">
        <v>257</v>
      </c>
      <c r="N4804" s="5">
        <v>0</v>
      </c>
      <c r="O4804" s="6">
        <v>0</v>
      </c>
      <c r="P4804" s="6">
        <v>0</v>
      </c>
      <c r="Q4804" s="6">
        <v>0</v>
      </c>
      <c r="R4804" s="6">
        <v>0</v>
      </c>
      <c r="S4804" s="6">
        <v>0</v>
      </c>
      <c r="T4804" s="6">
        <v>2.9975795941165519</v>
      </c>
      <c r="U4804" s="6">
        <v>0</v>
      </c>
      <c r="V4804" s="6">
        <v>1.5949854155030101</v>
      </c>
      <c r="W4804" s="6">
        <v>0</v>
      </c>
      <c r="X4804" s="5">
        <v>6318</v>
      </c>
      <c r="Y4804" s="5">
        <v>5576</v>
      </c>
      <c r="Z4804" s="5">
        <v>214</v>
      </c>
      <c r="AA4804" s="5">
        <v>0</v>
      </c>
      <c r="AB4804" s="5">
        <v>0</v>
      </c>
      <c r="AC4804" s="5">
        <v>0</v>
      </c>
      <c r="AD4804" s="5">
        <v>6318</v>
      </c>
      <c r="AE4804" s="5">
        <v>5576</v>
      </c>
      <c r="AF4804" s="5">
        <v>214</v>
      </c>
      <c r="AG4804" s="6">
        <v>3.8378766140602583</v>
      </c>
      <c r="AH4804" s="6">
        <v>88.255777144666027</v>
      </c>
      <c r="AI4804" s="3"/>
      <c r="AJ4804" s="3"/>
    </row>
    <row r="4805" spans="1:36" hidden="1" x14ac:dyDescent="0.2">
      <c r="A4805" s="1" t="str">
        <f t="shared" si="75"/>
        <v>RunnymedeWhite Irish</v>
      </c>
      <c r="B4805" s="3" t="s">
        <v>511</v>
      </c>
      <c r="C4805" s="3" t="s">
        <v>512</v>
      </c>
      <c r="D4805" s="3" t="s">
        <v>703</v>
      </c>
      <c r="E4805" s="5">
        <v>1073</v>
      </c>
      <c r="F4805" s="5">
        <v>0</v>
      </c>
      <c r="G4805" s="5">
        <v>0</v>
      </c>
      <c r="H4805" s="5">
        <v>0</v>
      </c>
      <c r="I4805" s="5">
        <v>0</v>
      </c>
      <c r="J4805" s="5">
        <v>0</v>
      </c>
      <c r="K4805" s="5">
        <v>18</v>
      </c>
      <c r="L4805" s="5">
        <v>0</v>
      </c>
      <c r="M4805" s="5">
        <v>20</v>
      </c>
      <c r="N4805" s="5">
        <v>0</v>
      </c>
      <c r="O4805" s="6">
        <v>0</v>
      </c>
      <c r="P4805" s="6">
        <v>0</v>
      </c>
      <c r="Q4805" s="6">
        <v>0</v>
      </c>
      <c r="R4805" s="6">
        <v>0</v>
      </c>
      <c r="S4805" s="6">
        <v>0</v>
      </c>
      <c r="T4805" s="6">
        <v>1.6775396085740912</v>
      </c>
      <c r="U4805" s="6">
        <v>0</v>
      </c>
      <c r="V4805" s="6">
        <v>1.8639328984156571</v>
      </c>
      <c r="W4805" s="6">
        <v>0</v>
      </c>
      <c r="X4805" s="5">
        <v>310</v>
      </c>
      <c r="Y4805" s="5">
        <v>276</v>
      </c>
      <c r="Z4805" s="5">
        <v>7</v>
      </c>
      <c r="AA4805" s="5">
        <v>0</v>
      </c>
      <c r="AB4805" s="5">
        <v>0</v>
      </c>
      <c r="AC4805" s="5">
        <v>0</v>
      </c>
      <c r="AD4805" s="5">
        <v>310</v>
      </c>
      <c r="AE4805" s="5">
        <v>276</v>
      </c>
      <c r="AF4805" s="5">
        <v>7</v>
      </c>
      <c r="AG4805" s="6">
        <v>2.5362318840579712</v>
      </c>
      <c r="AH4805" s="6">
        <v>89.032258064516128</v>
      </c>
      <c r="AI4805" s="3"/>
      <c r="AJ4805" s="3"/>
    </row>
    <row r="4806" spans="1:36" hidden="1" x14ac:dyDescent="0.2">
      <c r="A4806" s="1" t="str">
        <f t="shared" si="75"/>
        <v>RunnymedeWhite Gyspy or Irish Traveller</v>
      </c>
      <c r="B4806" s="3" t="s">
        <v>511</v>
      </c>
      <c r="C4806" s="3" t="s">
        <v>512</v>
      </c>
      <c r="D4806" s="3" t="s">
        <v>704</v>
      </c>
      <c r="E4806" s="5">
        <v>220</v>
      </c>
      <c r="F4806" s="5">
        <v>0</v>
      </c>
      <c r="G4806" s="5">
        <v>0</v>
      </c>
      <c r="H4806" s="5">
        <v>0</v>
      </c>
      <c r="I4806" s="5">
        <v>0</v>
      </c>
      <c r="J4806" s="5">
        <v>0</v>
      </c>
      <c r="K4806" s="5">
        <v>15</v>
      </c>
      <c r="L4806" s="5">
        <v>0</v>
      </c>
      <c r="M4806" s="5">
        <v>10</v>
      </c>
      <c r="N4806" s="5">
        <v>0</v>
      </c>
      <c r="O4806" s="6">
        <v>0</v>
      </c>
      <c r="P4806" s="6">
        <v>0</v>
      </c>
      <c r="Q4806" s="6">
        <v>0</v>
      </c>
      <c r="R4806" s="6">
        <v>0</v>
      </c>
      <c r="S4806" s="6">
        <v>0</v>
      </c>
      <c r="T4806" s="6">
        <v>6.8181818181818183</v>
      </c>
      <c r="U4806" s="6">
        <v>0</v>
      </c>
      <c r="V4806" s="6">
        <v>4.5454545454545459</v>
      </c>
      <c r="W4806" s="6">
        <v>0</v>
      </c>
      <c r="X4806" s="5">
        <v>71</v>
      </c>
      <c r="Y4806" s="5">
        <v>48</v>
      </c>
      <c r="Z4806" s="5">
        <v>7</v>
      </c>
      <c r="AA4806" s="5">
        <v>0</v>
      </c>
      <c r="AB4806" s="5">
        <v>0</v>
      </c>
      <c r="AC4806" s="5">
        <v>0</v>
      </c>
      <c r="AD4806" s="5">
        <v>71</v>
      </c>
      <c r="AE4806" s="5">
        <v>48</v>
      </c>
      <c r="AF4806" s="5">
        <v>7</v>
      </c>
      <c r="AG4806" s="6">
        <v>14.583333333333334</v>
      </c>
      <c r="AH4806" s="6">
        <v>67.605633802816897</v>
      </c>
      <c r="AI4806" s="3"/>
      <c r="AJ4806" s="3"/>
    </row>
    <row r="4807" spans="1:36" hidden="1" x14ac:dyDescent="0.2">
      <c r="A4807" s="1" t="str">
        <f t="shared" si="75"/>
        <v>RunnymedeWhite Other</v>
      </c>
      <c r="B4807" s="3" t="s">
        <v>511</v>
      </c>
      <c r="C4807" s="3" t="s">
        <v>512</v>
      </c>
      <c r="D4807" s="3" t="s">
        <v>705</v>
      </c>
      <c r="E4807" s="5">
        <v>5943</v>
      </c>
      <c r="F4807" s="5">
        <v>0</v>
      </c>
      <c r="G4807" s="5">
        <v>0</v>
      </c>
      <c r="H4807" s="5">
        <v>0</v>
      </c>
      <c r="I4807" s="5">
        <v>0</v>
      </c>
      <c r="J4807" s="5">
        <v>0</v>
      </c>
      <c r="K4807" s="5">
        <v>108</v>
      </c>
      <c r="L4807" s="5">
        <v>0</v>
      </c>
      <c r="M4807" s="5">
        <v>84</v>
      </c>
      <c r="N4807" s="5">
        <v>0</v>
      </c>
      <c r="O4807" s="6">
        <v>0</v>
      </c>
      <c r="P4807" s="6">
        <v>0</v>
      </c>
      <c r="Q4807" s="6">
        <v>0</v>
      </c>
      <c r="R4807" s="6">
        <v>0</v>
      </c>
      <c r="S4807" s="6">
        <v>0</v>
      </c>
      <c r="T4807" s="6">
        <v>1.8172640080767288</v>
      </c>
      <c r="U4807" s="6">
        <v>0</v>
      </c>
      <c r="V4807" s="6">
        <v>1.4134275618374559</v>
      </c>
      <c r="W4807" s="6">
        <v>0</v>
      </c>
      <c r="X4807" s="5">
        <v>2653</v>
      </c>
      <c r="Y4807" s="5">
        <v>2344</v>
      </c>
      <c r="Z4807" s="5">
        <v>76</v>
      </c>
      <c r="AA4807" s="5">
        <v>0</v>
      </c>
      <c r="AB4807" s="5">
        <v>0</v>
      </c>
      <c r="AC4807" s="5">
        <v>0</v>
      </c>
      <c r="AD4807" s="5">
        <v>2653</v>
      </c>
      <c r="AE4807" s="5">
        <v>2344</v>
      </c>
      <c r="AF4807" s="5">
        <v>76</v>
      </c>
      <c r="AG4807" s="6">
        <v>3.2423208191126278</v>
      </c>
      <c r="AH4807" s="6">
        <v>88.352808141726342</v>
      </c>
      <c r="AI4807" s="3"/>
      <c r="AJ4807" s="3"/>
    </row>
    <row r="4808" spans="1:36" hidden="1" x14ac:dyDescent="0.2">
      <c r="A4808" s="1" t="str">
        <f t="shared" si="75"/>
        <v>RunnymedeMixed White and Black Caribbean</v>
      </c>
      <c r="B4808" s="3" t="s">
        <v>511</v>
      </c>
      <c r="C4808" s="3" t="s">
        <v>512</v>
      </c>
      <c r="D4808" s="3" t="s">
        <v>706</v>
      </c>
      <c r="E4808" s="5">
        <v>348</v>
      </c>
      <c r="F4808" s="5">
        <v>0</v>
      </c>
      <c r="G4808" s="5">
        <v>0</v>
      </c>
      <c r="H4808" s="5">
        <v>0</v>
      </c>
      <c r="I4808" s="5">
        <v>0</v>
      </c>
      <c r="J4808" s="5">
        <v>0</v>
      </c>
      <c r="K4808" s="5">
        <v>6</v>
      </c>
      <c r="L4808" s="5">
        <v>0</v>
      </c>
      <c r="M4808" s="5">
        <v>4</v>
      </c>
      <c r="N4808" s="5">
        <v>0</v>
      </c>
      <c r="O4808" s="6">
        <v>0</v>
      </c>
      <c r="P4808" s="6">
        <v>0</v>
      </c>
      <c r="Q4808" s="6">
        <v>0</v>
      </c>
      <c r="R4808" s="6">
        <v>0</v>
      </c>
      <c r="S4808" s="6">
        <v>0</v>
      </c>
      <c r="T4808" s="6">
        <v>1.7241379310344827</v>
      </c>
      <c r="U4808" s="6">
        <v>0</v>
      </c>
      <c r="V4808" s="6">
        <v>1.1494252873563218</v>
      </c>
      <c r="W4808" s="6">
        <v>0</v>
      </c>
      <c r="X4808" s="5">
        <v>88</v>
      </c>
      <c r="Y4808" s="5">
        <v>77</v>
      </c>
      <c r="Z4808" s="5">
        <v>4</v>
      </c>
      <c r="AA4808" s="5">
        <v>0</v>
      </c>
      <c r="AB4808" s="5">
        <v>0</v>
      </c>
      <c r="AC4808" s="5">
        <v>0</v>
      </c>
      <c r="AD4808" s="5">
        <v>88</v>
      </c>
      <c r="AE4808" s="5">
        <v>77</v>
      </c>
      <c r="AF4808" s="5">
        <v>4</v>
      </c>
      <c r="AG4808" s="6">
        <v>5.1948051948051948</v>
      </c>
      <c r="AH4808" s="6">
        <v>87.5</v>
      </c>
      <c r="AI4808" s="3"/>
      <c r="AJ4808" s="3"/>
    </row>
    <row r="4809" spans="1:36" hidden="1" x14ac:dyDescent="0.2">
      <c r="A4809" s="1" t="str">
        <f t="shared" si="75"/>
        <v>RunnymedeMixed White and Black African</v>
      </c>
      <c r="B4809" s="3" t="s">
        <v>511</v>
      </c>
      <c r="C4809" s="3" t="s">
        <v>512</v>
      </c>
      <c r="D4809" s="3" t="s">
        <v>707</v>
      </c>
      <c r="E4809" s="5">
        <v>217</v>
      </c>
      <c r="F4809" s="5">
        <v>0</v>
      </c>
      <c r="G4809" s="5">
        <v>0</v>
      </c>
      <c r="H4809" s="5">
        <v>0</v>
      </c>
      <c r="I4809" s="5">
        <v>0</v>
      </c>
      <c r="J4809" s="5">
        <v>0</v>
      </c>
      <c r="K4809" s="5">
        <v>4</v>
      </c>
      <c r="L4809" s="5">
        <v>0</v>
      </c>
      <c r="M4809" s="5">
        <v>0</v>
      </c>
      <c r="N4809" s="5">
        <v>0</v>
      </c>
      <c r="O4809" s="6">
        <v>0</v>
      </c>
      <c r="P4809" s="6">
        <v>0</v>
      </c>
      <c r="Q4809" s="6">
        <v>0</v>
      </c>
      <c r="R4809" s="6">
        <v>0</v>
      </c>
      <c r="S4809" s="6">
        <v>0</v>
      </c>
      <c r="T4809" s="6">
        <v>1.8433179723502304</v>
      </c>
      <c r="U4809" s="6">
        <v>0</v>
      </c>
      <c r="V4809" s="6">
        <v>0</v>
      </c>
      <c r="W4809" s="6">
        <v>0</v>
      </c>
      <c r="X4809" s="5">
        <v>33</v>
      </c>
      <c r="Y4809" s="5">
        <v>30</v>
      </c>
      <c r="Z4809" s="5">
        <v>1</v>
      </c>
      <c r="AA4809" s="5">
        <v>0</v>
      </c>
      <c r="AB4809" s="5">
        <v>0</v>
      </c>
      <c r="AC4809" s="5">
        <v>0</v>
      </c>
      <c r="AD4809" s="5">
        <v>33</v>
      </c>
      <c r="AE4809" s="5">
        <v>30</v>
      </c>
      <c r="AF4809" s="5">
        <v>1</v>
      </c>
      <c r="AG4809" s="6">
        <v>3.3333333333333335</v>
      </c>
      <c r="AH4809" s="6">
        <v>90.909090909090907</v>
      </c>
      <c r="AI4809" s="3"/>
      <c r="AJ4809" s="3"/>
    </row>
    <row r="4810" spans="1:36" hidden="1" x14ac:dyDescent="0.2">
      <c r="A4810" s="1" t="str">
        <f t="shared" si="75"/>
        <v>RunnymedeMixed White and Asian</v>
      </c>
      <c r="B4810" s="3" t="s">
        <v>511</v>
      </c>
      <c r="C4810" s="3" t="s">
        <v>512</v>
      </c>
      <c r="D4810" s="3" t="s">
        <v>708</v>
      </c>
      <c r="E4810" s="5">
        <v>638</v>
      </c>
      <c r="F4810" s="5">
        <v>0</v>
      </c>
      <c r="G4810" s="5">
        <v>0</v>
      </c>
      <c r="H4810" s="5">
        <v>0</v>
      </c>
      <c r="I4810" s="5">
        <v>0</v>
      </c>
      <c r="J4810" s="5">
        <v>0</v>
      </c>
      <c r="K4810" s="5">
        <v>15</v>
      </c>
      <c r="L4810" s="5">
        <v>0</v>
      </c>
      <c r="M4810" s="5">
        <v>7</v>
      </c>
      <c r="N4810" s="5">
        <v>0</v>
      </c>
      <c r="O4810" s="6">
        <v>0</v>
      </c>
      <c r="P4810" s="6">
        <v>0</v>
      </c>
      <c r="Q4810" s="6">
        <v>0</v>
      </c>
      <c r="R4810" s="6">
        <v>0</v>
      </c>
      <c r="S4810" s="6">
        <v>0</v>
      </c>
      <c r="T4810" s="6">
        <v>2.3510971786833856</v>
      </c>
      <c r="U4810" s="6">
        <v>0</v>
      </c>
      <c r="V4810" s="6">
        <v>1.0971786833855799</v>
      </c>
      <c r="W4810" s="6">
        <v>0</v>
      </c>
      <c r="X4810" s="5">
        <v>129</v>
      </c>
      <c r="Y4810" s="5">
        <v>119</v>
      </c>
      <c r="Z4810" s="5">
        <v>5</v>
      </c>
      <c r="AA4810" s="5">
        <v>0</v>
      </c>
      <c r="AB4810" s="5">
        <v>0</v>
      </c>
      <c r="AC4810" s="5">
        <v>0</v>
      </c>
      <c r="AD4810" s="5">
        <v>129</v>
      </c>
      <c r="AE4810" s="5">
        <v>119</v>
      </c>
      <c r="AF4810" s="5">
        <v>5</v>
      </c>
      <c r="AG4810" s="6">
        <v>4.2016806722689077</v>
      </c>
      <c r="AH4810" s="6">
        <v>92.248062015503876</v>
      </c>
      <c r="AI4810" s="3"/>
      <c r="AJ4810" s="3"/>
    </row>
    <row r="4811" spans="1:36" hidden="1" x14ac:dyDescent="0.2">
      <c r="A4811" s="1" t="str">
        <f t="shared" si="75"/>
        <v>RunnymedeMixed Other</v>
      </c>
      <c r="B4811" s="3" t="s">
        <v>511</v>
      </c>
      <c r="C4811" s="3" t="s">
        <v>512</v>
      </c>
      <c r="D4811" s="3" t="s">
        <v>709</v>
      </c>
      <c r="E4811" s="5">
        <v>468</v>
      </c>
      <c r="F4811" s="5">
        <v>0</v>
      </c>
      <c r="G4811" s="5">
        <v>0</v>
      </c>
      <c r="H4811" s="5">
        <v>0</v>
      </c>
      <c r="I4811" s="5">
        <v>0</v>
      </c>
      <c r="J4811" s="5">
        <v>0</v>
      </c>
      <c r="K4811" s="5">
        <v>9</v>
      </c>
      <c r="L4811" s="5">
        <v>0</v>
      </c>
      <c r="M4811" s="5">
        <v>11</v>
      </c>
      <c r="N4811" s="5">
        <v>0</v>
      </c>
      <c r="O4811" s="6">
        <v>0</v>
      </c>
      <c r="P4811" s="6">
        <v>0</v>
      </c>
      <c r="Q4811" s="6">
        <v>0</v>
      </c>
      <c r="R4811" s="6">
        <v>0</v>
      </c>
      <c r="S4811" s="6">
        <v>0</v>
      </c>
      <c r="T4811" s="6">
        <v>1.9230769230769231</v>
      </c>
      <c r="U4811" s="6">
        <v>0</v>
      </c>
      <c r="V4811" s="6">
        <v>2.3504273504273505</v>
      </c>
      <c r="W4811" s="6">
        <v>0</v>
      </c>
      <c r="X4811" s="5">
        <v>147</v>
      </c>
      <c r="Y4811" s="5">
        <v>123</v>
      </c>
      <c r="Z4811" s="5">
        <v>5</v>
      </c>
      <c r="AA4811" s="5">
        <v>0</v>
      </c>
      <c r="AB4811" s="5">
        <v>0</v>
      </c>
      <c r="AC4811" s="5">
        <v>0</v>
      </c>
      <c r="AD4811" s="5">
        <v>147</v>
      </c>
      <c r="AE4811" s="5">
        <v>123</v>
      </c>
      <c r="AF4811" s="5">
        <v>5</v>
      </c>
      <c r="AG4811" s="6">
        <v>4.0650406504065044</v>
      </c>
      <c r="AH4811" s="6">
        <v>83.673469387755105</v>
      </c>
      <c r="AI4811" s="3"/>
      <c r="AJ4811" s="3"/>
    </row>
    <row r="4812" spans="1:36" hidden="1" x14ac:dyDescent="0.2">
      <c r="A4812" s="1" t="str">
        <f t="shared" si="75"/>
        <v>RunnymedeIndian</v>
      </c>
      <c r="B4812" s="3" t="s">
        <v>511</v>
      </c>
      <c r="C4812" s="3" t="s">
        <v>512</v>
      </c>
      <c r="D4812" s="3" t="s">
        <v>710</v>
      </c>
      <c r="E4812" s="5">
        <v>2022</v>
      </c>
      <c r="F4812" s="5">
        <v>0</v>
      </c>
      <c r="G4812" s="5">
        <v>0</v>
      </c>
      <c r="H4812" s="5">
        <v>0</v>
      </c>
      <c r="I4812" s="5">
        <v>0</v>
      </c>
      <c r="J4812" s="5">
        <v>0</v>
      </c>
      <c r="K4812" s="5">
        <v>53</v>
      </c>
      <c r="L4812" s="5">
        <v>0</v>
      </c>
      <c r="M4812" s="5">
        <v>47</v>
      </c>
      <c r="N4812" s="5">
        <v>0</v>
      </c>
      <c r="O4812" s="6">
        <v>0</v>
      </c>
      <c r="P4812" s="6">
        <v>0</v>
      </c>
      <c r="Q4812" s="6">
        <v>0</v>
      </c>
      <c r="R4812" s="6">
        <v>0</v>
      </c>
      <c r="S4812" s="6">
        <v>0</v>
      </c>
      <c r="T4812" s="6">
        <v>2.6211671612265084</v>
      </c>
      <c r="U4812" s="6">
        <v>0</v>
      </c>
      <c r="V4812" s="6">
        <v>2.324431256181998</v>
      </c>
      <c r="W4812" s="6">
        <v>0</v>
      </c>
      <c r="X4812" s="5">
        <v>924</v>
      </c>
      <c r="Y4812" s="5">
        <v>836</v>
      </c>
      <c r="Z4812" s="5">
        <v>23</v>
      </c>
      <c r="AA4812" s="5">
        <v>0</v>
      </c>
      <c r="AB4812" s="5">
        <v>0</v>
      </c>
      <c r="AC4812" s="5">
        <v>0</v>
      </c>
      <c r="AD4812" s="5">
        <v>924</v>
      </c>
      <c r="AE4812" s="5">
        <v>836</v>
      </c>
      <c r="AF4812" s="5">
        <v>23</v>
      </c>
      <c r="AG4812" s="6">
        <v>2.7511961722488039</v>
      </c>
      <c r="AH4812" s="6">
        <v>90.476190476190482</v>
      </c>
      <c r="AI4812" s="3"/>
      <c r="AJ4812" s="3"/>
    </row>
    <row r="4813" spans="1:36" hidden="1" x14ac:dyDescent="0.2">
      <c r="A4813" s="1" t="str">
        <f t="shared" si="75"/>
        <v>RunnymedePakistani</v>
      </c>
      <c r="B4813" s="3" t="s">
        <v>511</v>
      </c>
      <c r="C4813" s="3" t="s">
        <v>512</v>
      </c>
      <c r="D4813" s="3" t="s">
        <v>711</v>
      </c>
      <c r="E4813" s="5">
        <v>378</v>
      </c>
      <c r="F4813" s="5">
        <v>0</v>
      </c>
      <c r="G4813" s="5">
        <v>0</v>
      </c>
      <c r="H4813" s="5">
        <v>0</v>
      </c>
      <c r="I4813" s="5">
        <v>0</v>
      </c>
      <c r="J4813" s="5">
        <v>0</v>
      </c>
      <c r="K4813" s="5">
        <v>0</v>
      </c>
      <c r="L4813" s="5">
        <v>0</v>
      </c>
      <c r="M4813" s="5">
        <v>6</v>
      </c>
      <c r="N4813" s="5">
        <v>0</v>
      </c>
      <c r="O4813" s="6">
        <v>0</v>
      </c>
      <c r="P4813" s="6">
        <v>0</v>
      </c>
      <c r="Q4813" s="6">
        <v>0</v>
      </c>
      <c r="R4813" s="6">
        <v>0</v>
      </c>
      <c r="S4813" s="6">
        <v>0</v>
      </c>
      <c r="T4813" s="6">
        <v>0</v>
      </c>
      <c r="U4813" s="6">
        <v>0</v>
      </c>
      <c r="V4813" s="6">
        <v>1.5873015873015872</v>
      </c>
      <c r="W4813" s="6">
        <v>0</v>
      </c>
      <c r="X4813" s="5">
        <v>143</v>
      </c>
      <c r="Y4813" s="5">
        <v>120</v>
      </c>
      <c r="Z4813" s="5">
        <v>5</v>
      </c>
      <c r="AA4813" s="5">
        <v>0</v>
      </c>
      <c r="AB4813" s="5">
        <v>0</v>
      </c>
      <c r="AC4813" s="5">
        <v>0</v>
      </c>
      <c r="AD4813" s="5">
        <v>143</v>
      </c>
      <c r="AE4813" s="5">
        <v>120</v>
      </c>
      <c r="AF4813" s="5">
        <v>5</v>
      </c>
      <c r="AG4813" s="6">
        <v>4.166666666666667</v>
      </c>
      <c r="AH4813" s="6">
        <v>83.91608391608392</v>
      </c>
      <c r="AI4813" s="3"/>
      <c r="AJ4813" s="3"/>
    </row>
    <row r="4814" spans="1:36" hidden="1" x14ac:dyDescent="0.2">
      <c r="A4814" s="1" t="str">
        <f t="shared" si="75"/>
        <v>RunnymedeBangladeshi</v>
      </c>
      <c r="B4814" s="3" t="s">
        <v>511</v>
      </c>
      <c r="C4814" s="3" t="s">
        <v>512</v>
      </c>
      <c r="D4814" s="3" t="s">
        <v>712</v>
      </c>
      <c r="E4814" s="5">
        <v>235</v>
      </c>
      <c r="F4814" s="5">
        <v>0</v>
      </c>
      <c r="G4814" s="5">
        <v>0</v>
      </c>
      <c r="H4814" s="5">
        <v>0</v>
      </c>
      <c r="I4814" s="5">
        <v>0</v>
      </c>
      <c r="J4814" s="5">
        <v>0</v>
      </c>
      <c r="K4814" s="5">
        <v>13</v>
      </c>
      <c r="L4814" s="5">
        <v>0</v>
      </c>
      <c r="M4814" s="5">
        <v>11</v>
      </c>
      <c r="N4814" s="5">
        <v>0</v>
      </c>
      <c r="O4814" s="6">
        <v>0</v>
      </c>
      <c r="P4814" s="6">
        <v>0</v>
      </c>
      <c r="Q4814" s="6">
        <v>0</v>
      </c>
      <c r="R4814" s="6">
        <v>0</v>
      </c>
      <c r="S4814" s="6">
        <v>0</v>
      </c>
      <c r="T4814" s="6">
        <v>5.5319148936170217</v>
      </c>
      <c r="U4814" s="6">
        <v>0</v>
      </c>
      <c r="V4814" s="6">
        <v>4.6808510638297873</v>
      </c>
      <c r="W4814" s="6">
        <v>0</v>
      </c>
      <c r="X4814" s="5">
        <v>81</v>
      </c>
      <c r="Y4814" s="5">
        <v>55</v>
      </c>
      <c r="Z4814" s="5">
        <v>4</v>
      </c>
      <c r="AA4814" s="5">
        <v>0</v>
      </c>
      <c r="AB4814" s="5">
        <v>0</v>
      </c>
      <c r="AC4814" s="5">
        <v>0</v>
      </c>
      <c r="AD4814" s="5">
        <v>81</v>
      </c>
      <c r="AE4814" s="5">
        <v>55</v>
      </c>
      <c r="AF4814" s="5">
        <v>4</v>
      </c>
      <c r="AG4814" s="6">
        <v>7.2727272727272725</v>
      </c>
      <c r="AH4814" s="6">
        <v>67.901234567901241</v>
      </c>
      <c r="AI4814" s="3"/>
      <c r="AJ4814" s="3"/>
    </row>
    <row r="4815" spans="1:36" hidden="1" x14ac:dyDescent="0.2">
      <c r="A4815" s="1" t="str">
        <f t="shared" si="75"/>
        <v>RunnymedeChinese</v>
      </c>
      <c r="B4815" s="3" t="s">
        <v>511</v>
      </c>
      <c r="C4815" s="3" t="s">
        <v>512</v>
      </c>
      <c r="D4815" s="3" t="s">
        <v>713</v>
      </c>
      <c r="E4815" s="5">
        <v>1173</v>
      </c>
      <c r="F4815" s="5">
        <v>0</v>
      </c>
      <c r="G4815" s="5">
        <v>0</v>
      </c>
      <c r="H4815" s="5">
        <v>0</v>
      </c>
      <c r="I4815" s="5">
        <v>0</v>
      </c>
      <c r="J4815" s="5">
        <v>0</v>
      </c>
      <c r="K4815" s="5">
        <v>5</v>
      </c>
      <c r="L4815" s="5">
        <v>0</v>
      </c>
      <c r="M4815" s="5">
        <v>17</v>
      </c>
      <c r="N4815" s="5">
        <v>0</v>
      </c>
      <c r="O4815" s="6">
        <v>0</v>
      </c>
      <c r="P4815" s="6">
        <v>0</v>
      </c>
      <c r="Q4815" s="6">
        <v>0</v>
      </c>
      <c r="R4815" s="6">
        <v>0</v>
      </c>
      <c r="S4815" s="6">
        <v>0</v>
      </c>
      <c r="T4815" s="6">
        <v>0.42625745950554134</v>
      </c>
      <c r="U4815" s="6">
        <v>0</v>
      </c>
      <c r="V4815" s="6">
        <v>1.4492753623188406</v>
      </c>
      <c r="W4815" s="6">
        <v>0</v>
      </c>
      <c r="X4815" s="5">
        <v>297</v>
      </c>
      <c r="Y4815" s="5">
        <v>267</v>
      </c>
      <c r="Z4815" s="5">
        <v>11</v>
      </c>
      <c r="AA4815" s="5">
        <v>0</v>
      </c>
      <c r="AB4815" s="5">
        <v>0</v>
      </c>
      <c r="AC4815" s="5">
        <v>0</v>
      </c>
      <c r="AD4815" s="5">
        <v>297</v>
      </c>
      <c r="AE4815" s="5">
        <v>267</v>
      </c>
      <c r="AF4815" s="5">
        <v>11</v>
      </c>
      <c r="AG4815" s="6">
        <v>4.1198501872659179</v>
      </c>
      <c r="AH4815" s="6">
        <v>89.898989898989896</v>
      </c>
      <c r="AI4815" s="3"/>
      <c r="AJ4815" s="3"/>
    </row>
    <row r="4816" spans="1:36" hidden="1" x14ac:dyDescent="0.2">
      <c r="A4816" s="1" t="str">
        <f t="shared" si="75"/>
        <v>RunnymedeAsian Other</v>
      </c>
      <c r="B4816" s="3" t="s">
        <v>511</v>
      </c>
      <c r="C4816" s="3" t="s">
        <v>512</v>
      </c>
      <c r="D4816" s="3" t="s">
        <v>714</v>
      </c>
      <c r="E4816" s="5">
        <v>1753</v>
      </c>
      <c r="F4816" s="5">
        <v>0</v>
      </c>
      <c r="G4816" s="5">
        <v>0</v>
      </c>
      <c r="H4816" s="5">
        <v>0</v>
      </c>
      <c r="I4816" s="5">
        <v>0</v>
      </c>
      <c r="J4816" s="5">
        <v>0</v>
      </c>
      <c r="K4816" s="5">
        <v>186</v>
      </c>
      <c r="L4816" s="5">
        <v>0</v>
      </c>
      <c r="M4816" s="5">
        <v>21</v>
      </c>
      <c r="N4816" s="5">
        <v>0</v>
      </c>
      <c r="O4816" s="6">
        <v>0</v>
      </c>
      <c r="P4816" s="6">
        <v>0</v>
      </c>
      <c r="Q4816" s="6">
        <v>0</v>
      </c>
      <c r="R4816" s="6">
        <v>0</v>
      </c>
      <c r="S4816" s="6">
        <v>0</v>
      </c>
      <c r="T4816" s="6">
        <v>10.610382201939533</v>
      </c>
      <c r="U4816" s="6">
        <v>0</v>
      </c>
      <c r="V4816" s="6">
        <v>1.1979463776383343</v>
      </c>
      <c r="W4816" s="6">
        <v>0</v>
      </c>
      <c r="X4816" s="5">
        <v>792</v>
      </c>
      <c r="Y4816" s="5">
        <v>717</v>
      </c>
      <c r="Z4816" s="5">
        <v>31</v>
      </c>
      <c r="AA4816" s="5">
        <v>0</v>
      </c>
      <c r="AB4816" s="5">
        <v>0</v>
      </c>
      <c r="AC4816" s="5">
        <v>0</v>
      </c>
      <c r="AD4816" s="5">
        <v>792</v>
      </c>
      <c r="AE4816" s="5">
        <v>717</v>
      </c>
      <c r="AF4816" s="5">
        <v>31</v>
      </c>
      <c r="AG4816" s="6">
        <v>4.3235704323570436</v>
      </c>
      <c r="AH4816" s="6">
        <v>90.530303030303031</v>
      </c>
      <c r="AI4816" s="3"/>
      <c r="AJ4816" s="3"/>
    </row>
    <row r="4817" spans="1:36" hidden="1" x14ac:dyDescent="0.2">
      <c r="A4817" s="1" t="str">
        <f t="shared" si="75"/>
        <v>RunnymedeBlack African</v>
      </c>
      <c r="B4817" s="3" t="s">
        <v>511</v>
      </c>
      <c r="C4817" s="3" t="s">
        <v>512</v>
      </c>
      <c r="D4817" s="3" t="s">
        <v>715</v>
      </c>
      <c r="E4817" s="5">
        <v>584</v>
      </c>
      <c r="F4817" s="5">
        <v>0</v>
      </c>
      <c r="G4817" s="5">
        <v>0</v>
      </c>
      <c r="H4817" s="5">
        <v>0</v>
      </c>
      <c r="I4817" s="5">
        <v>0</v>
      </c>
      <c r="J4817" s="5">
        <v>0</v>
      </c>
      <c r="K4817" s="5">
        <v>32</v>
      </c>
      <c r="L4817" s="5">
        <v>0</v>
      </c>
      <c r="M4817" s="5">
        <v>7</v>
      </c>
      <c r="N4817" s="5">
        <v>0</v>
      </c>
      <c r="O4817" s="6">
        <v>0</v>
      </c>
      <c r="P4817" s="6">
        <v>0</v>
      </c>
      <c r="Q4817" s="6">
        <v>0</v>
      </c>
      <c r="R4817" s="6">
        <v>0</v>
      </c>
      <c r="S4817" s="6">
        <v>0</v>
      </c>
      <c r="T4817" s="6">
        <v>5.4794520547945202</v>
      </c>
      <c r="U4817" s="6">
        <v>0</v>
      </c>
      <c r="V4817" s="6">
        <v>1.1986301369863013</v>
      </c>
      <c r="W4817" s="6">
        <v>0</v>
      </c>
      <c r="X4817" s="5">
        <v>243</v>
      </c>
      <c r="Y4817" s="5">
        <v>224</v>
      </c>
      <c r="Z4817" s="5">
        <v>14</v>
      </c>
      <c r="AA4817" s="5">
        <v>0</v>
      </c>
      <c r="AB4817" s="5">
        <v>0</v>
      </c>
      <c r="AC4817" s="5">
        <v>0</v>
      </c>
      <c r="AD4817" s="5">
        <v>243</v>
      </c>
      <c r="AE4817" s="5">
        <v>224</v>
      </c>
      <c r="AF4817" s="5">
        <v>14</v>
      </c>
      <c r="AG4817" s="6">
        <v>6.25</v>
      </c>
      <c r="AH4817" s="6">
        <v>92.181069958847743</v>
      </c>
      <c r="AI4817" s="3"/>
      <c r="AJ4817" s="3"/>
    </row>
    <row r="4818" spans="1:36" hidden="1" x14ac:dyDescent="0.2">
      <c r="A4818" s="1" t="str">
        <f t="shared" si="75"/>
        <v>RunnymedeBlack Caribbean</v>
      </c>
      <c r="B4818" s="3" t="s">
        <v>511</v>
      </c>
      <c r="C4818" s="3" t="s">
        <v>512</v>
      </c>
      <c r="D4818" s="3" t="s">
        <v>716</v>
      </c>
      <c r="E4818" s="5">
        <v>195</v>
      </c>
      <c r="F4818" s="5">
        <v>0</v>
      </c>
      <c r="G4818" s="5">
        <v>0</v>
      </c>
      <c r="H4818" s="5">
        <v>0</v>
      </c>
      <c r="I4818" s="5">
        <v>0</v>
      </c>
      <c r="J4818" s="5">
        <v>0</v>
      </c>
      <c r="K4818" s="5">
        <v>0</v>
      </c>
      <c r="L4818" s="5">
        <v>0</v>
      </c>
      <c r="M4818" s="5">
        <v>2</v>
      </c>
      <c r="N4818" s="5">
        <v>0</v>
      </c>
      <c r="O4818" s="6">
        <v>0</v>
      </c>
      <c r="P4818" s="6">
        <v>0</v>
      </c>
      <c r="Q4818" s="6">
        <v>0</v>
      </c>
      <c r="R4818" s="6">
        <v>0</v>
      </c>
      <c r="S4818" s="6">
        <v>0</v>
      </c>
      <c r="T4818" s="6">
        <v>0</v>
      </c>
      <c r="U4818" s="6">
        <v>0</v>
      </c>
      <c r="V4818" s="6">
        <v>1.0256410256410255</v>
      </c>
      <c r="W4818" s="6">
        <v>0</v>
      </c>
      <c r="X4818" s="5">
        <v>86</v>
      </c>
      <c r="Y4818" s="5">
        <v>81</v>
      </c>
      <c r="Z4818" s="5">
        <v>0</v>
      </c>
      <c r="AA4818" s="5">
        <v>0</v>
      </c>
      <c r="AB4818" s="5">
        <v>0</v>
      </c>
      <c r="AC4818" s="5">
        <v>0</v>
      </c>
      <c r="AD4818" s="5">
        <v>86</v>
      </c>
      <c r="AE4818" s="5">
        <v>81</v>
      </c>
      <c r="AF4818" s="5">
        <v>0</v>
      </c>
      <c r="AG4818" s="6">
        <v>0</v>
      </c>
      <c r="AH4818" s="6">
        <v>94.186046511627907</v>
      </c>
      <c r="AI4818" s="3"/>
      <c r="AJ4818" s="3"/>
    </row>
    <row r="4819" spans="1:36" hidden="1" x14ac:dyDescent="0.2">
      <c r="A4819" s="1" t="str">
        <f t="shared" si="75"/>
        <v>RunnymedeBlack Other</v>
      </c>
      <c r="B4819" s="3" t="s">
        <v>511</v>
      </c>
      <c r="C4819" s="3" t="s">
        <v>512</v>
      </c>
      <c r="D4819" s="3" t="s">
        <v>717</v>
      </c>
      <c r="E4819" s="5">
        <v>83</v>
      </c>
      <c r="F4819" s="5">
        <v>0</v>
      </c>
      <c r="G4819" s="5">
        <v>0</v>
      </c>
      <c r="H4819" s="5">
        <v>0</v>
      </c>
      <c r="I4819" s="5">
        <v>0</v>
      </c>
      <c r="J4819" s="5">
        <v>0</v>
      </c>
      <c r="K4819" s="5">
        <v>3</v>
      </c>
      <c r="L4819" s="5">
        <v>0</v>
      </c>
      <c r="M4819" s="5">
        <v>2</v>
      </c>
      <c r="N4819" s="5">
        <v>0</v>
      </c>
      <c r="O4819" s="6">
        <v>0</v>
      </c>
      <c r="P4819" s="6">
        <v>0</v>
      </c>
      <c r="Q4819" s="6">
        <v>0</v>
      </c>
      <c r="R4819" s="6">
        <v>0</v>
      </c>
      <c r="S4819" s="6">
        <v>0</v>
      </c>
      <c r="T4819" s="6">
        <v>3.6144578313253013</v>
      </c>
      <c r="U4819" s="6">
        <v>0</v>
      </c>
      <c r="V4819" s="6">
        <v>2.4096385542168677</v>
      </c>
      <c r="W4819" s="6">
        <v>0</v>
      </c>
      <c r="X4819" s="5">
        <v>33</v>
      </c>
      <c r="Y4819" s="5">
        <v>32</v>
      </c>
      <c r="Z4819" s="5">
        <v>4</v>
      </c>
      <c r="AA4819" s="5">
        <v>0</v>
      </c>
      <c r="AB4819" s="5">
        <v>0</v>
      </c>
      <c r="AC4819" s="5">
        <v>0</v>
      </c>
      <c r="AD4819" s="5">
        <v>33</v>
      </c>
      <c r="AE4819" s="5">
        <v>32</v>
      </c>
      <c r="AF4819" s="5">
        <v>4</v>
      </c>
      <c r="AG4819" s="6">
        <v>12.5</v>
      </c>
      <c r="AH4819" s="6">
        <v>96.969696969696969</v>
      </c>
      <c r="AI4819" s="3"/>
      <c r="AJ4819" s="3"/>
    </row>
    <row r="4820" spans="1:36" hidden="1" x14ac:dyDescent="0.2">
      <c r="A4820" s="1" t="str">
        <f t="shared" si="75"/>
        <v>RunnymedeArab</v>
      </c>
      <c r="B4820" s="3" t="s">
        <v>511</v>
      </c>
      <c r="C4820" s="3" t="s">
        <v>512</v>
      </c>
      <c r="D4820" s="3" t="s">
        <v>699</v>
      </c>
      <c r="E4820" s="5">
        <v>365</v>
      </c>
      <c r="F4820" s="5">
        <v>0</v>
      </c>
      <c r="G4820" s="5">
        <v>0</v>
      </c>
      <c r="H4820" s="5">
        <v>0</v>
      </c>
      <c r="I4820" s="5">
        <v>0</v>
      </c>
      <c r="J4820" s="5">
        <v>0</v>
      </c>
      <c r="K4820" s="5">
        <v>5</v>
      </c>
      <c r="L4820" s="5">
        <v>0</v>
      </c>
      <c r="M4820" s="5">
        <v>2</v>
      </c>
      <c r="N4820" s="5">
        <v>0</v>
      </c>
      <c r="O4820" s="6">
        <v>0</v>
      </c>
      <c r="P4820" s="6">
        <v>0</v>
      </c>
      <c r="Q4820" s="6">
        <v>0</v>
      </c>
      <c r="R4820" s="6">
        <v>0</v>
      </c>
      <c r="S4820" s="6">
        <v>0</v>
      </c>
      <c r="T4820" s="6">
        <v>1.3698630136986301</v>
      </c>
      <c r="U4820" s="6">
        <v>0</v>
      </c>
      <c r="V4820" s="6">
        <v>0.54794520547945202</v>
      </c>
      <c r="W4820" s="6">
        <v>0</v>
      </c>
      <c r="X4820" s="5">
        <v>113</v>
      </c>
      <c r="Y4820" s="5">
        <v>95</v>
      </c>
      <c r="Z4820" s="5">
        <v>15</v>
      </c>
      <c r="AA4820" s="5">
        <v>0</v>
      </c>
      <c r="AB4820" s="5">
        <v>0</v>
      </c>
      <c r="AC4820" s="5">
        <v>0</v>
      </c>
      <c r="AD4820" s="5">
        <v>113</v>
      </c>
      <c r="AE4820" s="5">
        <v>95</v>
      </c>
      <c r="AF4820" s="5">
        <v>15</v>
      </c>
      <c r="AG4820" s="6">
        <v>15.789473684210526</v>
      </c>
      <c r="AH4820" s="6">
        <v>84.070796460176993</v>
      </c>
      <c r="AI4820" s="3"/>
      <c r="AJ4820" s="3"/>
    </row>
    <row r="4821" spans="1:36" hidden="1" x14ac:dyDescent="0.2">
      <c r="A4821" s="1" t="str">
        <f t="shared" si="75"/>
        <v>RunnymedeOther</v>
      </c>
      <c r="B4821" s="3" t="s">
        <v>511</v>
      </c>
      <c r="C4821" s="3" t="s">
        <v>512</v>
      </c>
      <c r="D4821" s="3" t="s">
        <v>718</v>
      </c>
      <c r="E4821" s="5">
        <v>418</v>
      </c>
      <c r="F4821" s="5">
        <v>0</v>
      </c>
      <c r="G4821" s="5">
        <v>0</v>
      </c>
      <c r="H4821" s="5">
        <v>0</v>
      </c>
      <c r="I4821" s="5">
        <v>0</v>
      </c>
      <c r="J4821" s="5">
        <v>0</v>
      </c>
      <c r="K4821" s="5">
        <v>11</v>
      </c>
      <c r="L4821" s="5">
        <v>0</v>
      </c>
      <c r="M4821" s="5">
        <v>6</v>
      </c>
      <c r="N4821" s="5">
        <v>0</v>
      </c>
      <c r="O4821" s="6">
        <v>0</v>
      </c>
      <c r="P4821" s="6">
        <v>0</v>
      </c>
      <c r="Q4821" s="6">
        <v>0</v>
      </c>
      <c r="R4821" s="6">
        <v>0</v>
      </c>
      <c r="S4821" s="6">
        <v>0</v>
      </c>
      <c r="T4821" s="6">
        <v>2.6315789473684212</v>
      </c>
      <c r="U4821" s="6">
        <v>0</v>
      </c>
      <c r="V4821" s="6">
        <v>1.4354066985645932</v>
      </c>
      <c r="W4821" s="6">
        <v>0</v>
      </c>
      <c r="X4821" s="5">
        <v>175</v>
      </c>
      <c r="Y4821" s="5">
        <v>132</v>
      </c>
      <c r="Z4821" s="5">
        <v>2</v>
      </c>
      <c r="AA4821" s="5">
        <v>0</v>
      </c>
      <c r="AB4821" s="5">
        <v>0</v>
      </c>
      <c r="AC4821" s="5">
        <v>0</v>
      </c>
      <c r="AD4821" s="5">
        <v>175</v>
      </c>
      <c r="AE4821" s="5">
        <v>132</v>
      </c>
      <c r="AF4821" s="5">
        <v>2</v>
      </c>
      <c r="AG4821" s="6">
        <v>1.5151515151515151</v>
      </c>
      <c r="AH4821" s="6">
        <v>75.428571428571431</v>
      </c>
      <c r="AI4821" s="3"/>
      <c r="AJ4821" s="3"/>
    </row>
    <row r="4822" spans="1:36" x14ac:dyDescent="0.2">
      <c r="A4822" s="1" t="str">
        <f t="shared" si="75"/>
        <v>RushcliffeAll people</v>
      </c>
      <c r="B4822" s="3" t="s">
        <v>449</v>
      </c>
      <c r="C4822" s="3" t="s">
        <v>450</v>
      </c>
      <c r="D4822" s="3" t="s">
        <v>700</v>
      </c>
      <c r="E4822" s="5">
        <v>111129</v>
      </c>
      <c r="F4822" s="5">
        <v>0</v>
      </c>
      <c r="G4822" s="5">
        <v>0</v>
      </c>
      <c r="H4822" s="5">
        <v>0</v>
      </c>
      <c r="I4822" s="5">
        <v>0</v>
      </c>
      <c r="J4822" s="5">
        <v>0</v>
      </c>
      <c r="K4822" s="5">
        <v>6186</v>
      </c>
      <c r="L4822" s="5">
        <v>1474</v>
      </c>
      <c r="M4822" s="5">
        <v>0</v>
      </c>
      <c r="N4822" s="5">
        <v>0</v>
      </c>
      <c r="O4822" s="6">
        <v>0</v>
      </c>
      <c r="P4822" s="6">
        <v>0</v>
      </c>
      <c r="Q4822" s="6">
        <v>0</v>
      </c>
      <c r="R4822" s="6">
        <v>0</v>
      </c>
      <c r="S4822" s="6">
        <v>0</v>
      </c>
      <c r="T4822" s="6">
        <v>5.5665037928893444</v>
      </c>
      <c r="U4822" s="6">
        <v>1.3263864517812631</v>
      </c>
      <c r="V4822" s="6">
        <v>0</v>
      </c>
      <c r="W4822" s="6">
        <v>0</v>
      </c>
      <c r="X4822" s="5">
        <v>35764</v>
      </c>
      <c r="Y4822" s="5">
        <v>32684</v>
      </c>
      <c r="Z4822" s="5">
        <v>1147</v>
      </c>
      <c r="AA4822" s="5">
        <v>0</v>
      </c>
      <c r="AB4822" s="5">
        <v>0</v>
      </c>
      <c r="AC4822" s="5">
        <v>0</v>
      </c>
      <c r="AD4822" s="5">
        <v>35764</v>
      </c>
      <c r="AE4822" s="5">
        <v>32684</v>
      </c>
      <c r="AF4822" s="5">
        <v>1147</v>
      </c>
      <c r="AG4822" s="6">
        <v>3.5093623791457595</v>
      </c>
      <c r="AH4822" s="6">
        <v>91.387987920814226</v>
      </c>
      <c r="AI4822" s="3"/>
      <c r="AJ4822" s="3"/>
    </row>
    <row r="4823" spans="1:36" hidden="1" x14ac:dyDescent="0.2">
      <c r="A4823" s="1" t="str">
        <f t="shared" si="75"/>
        <v>RushcliffeWhite British</v>
      </c>
      <c r="B4823" s="3" t="s">
        <v>449</v>
      </c>
      <c r="C4823" s="3" t="s">
        <v>450</v>
      </c>
      <c r="D4823" s="3" t="s">
        <v>701</v>
      </c>
      <c r="E4823" s="5">
        <v>100363</v>
      </c>
      <c r="F4823" s="5">
        <v>0</v>
      </c>
      <c r="G4823" s="5">
        <v>0</v>
      </c>
      <c r="H4823" s="5">
        <v>0</v>
      </c>
      <c r="I4823" s="5">
        <v>0</v>
      </c>
      <c r="J4823" s="5">
        <v>0</v>
      </c>
      <c r="K4823" s="5">
        <v>5957</v>
      </c>
      <c r="L4823" s="5">
        <v>1414</v>
      </c>
      <c r="M4823" s="5">
        <v>0</v>
      </c>
      <c r="N4823" s="5">
        <v>0</v>
      </c>
      <c r="O4823" s="6">
        <v>0</v>
      </c>
      <c r="P4823" s="6">
        <v>0</v>
      </c>
      <c r="Q4823" s="6">
        <v>0</v>
      </c>
      <c r="R4823" s="6">
        <v>0</v>
      </c>
      <c r="S4823" s="6">
        <v>0</v>
      </c>
      <c r="T4823" s="6">
        <v>5.9354543008877778</v>
      </c>
      <c r="U4823" s="6">
        <v>1.4088857447465699</v>
      </c>
      <c r="V4823" s="6">
        <v>0</v>
      </c>
      <c r="W4823" s="6">
        <v>0</v>
      </c>
      <c r="X4823" s="5">
        <v>31610</v>
      </c>
      <c r="Y4823" s="5">
        <v>29074</v>
      </c>
      <c r="Z4823" s="5">
        <v>931</v>
      </c>
      <c r="AA4823" s="5">
        <v>0</v>
      </c>
      <c r="AB4823" s="5">
        <v>0</v>
      </c>
      <c r="AC4823" s="5">
        <v>0</v>
      </c>
      <c r="AD4823" s="5">
        <v>31610</v>
      </c>
      <c r="AE4823" s="5">
        <v>29074</v>
      </c>
      <c r="AF4823" s="5">
        <v>931</v>
      </c>
      <c r="AG4823" s="6">
        <v>3.2021737635000345</v>
      </c>
      <c r="AH4823" s="6">
        <v>91.977222397975325</v>
      </c>
      <c r="AI4823" s="3"/>
      <c r="AJ4823" s="3"/>
    </row>
    <row r="4824" spans="1:36" hidden="1" x14ac:dyDescent="0.2">
      <c r="A4824" s="1" t="str">
        <f t="shared" si="75"/>
        <v>RushcliffeMinorities - all other than White British</v>
      </c>
      <c r="B4824" s="3" t="s">
        <v>449</v>
      </c>
      <c r="C4824" s="3" t="s">
        <v>450</v>
      </c>
      <c r="D4824" s="3" t="s">
        <v>702</v>
      </c>
      <c r="E4824" s="5">
        <v>10766</v>
      </c>
      <c r="F4824" s="5">
        <v>0</v>
      </c>
      <c r="G4824" s="5">
        <v>0</v>
      </c>
      <c r="H4824" s="5">
        <v>0</v>
      </c>
      <c r="I4824" s="5">
        <v>0</v>
      </c>
      <c r="J4824" s="5">
        <v>0</v>
      </c>
      <c r="K4824" s="5">
        <v>229</v>
      </c>
      <c r="L4824" s="5">
        <v>60</v>
      </c>
      <c r="M4824" s="5">
        <v>0</v>
      </c>
      <c r="N4824" s="5">
        <v>0</v>
      </c>
      <c r="O4824" s="6">
        <v>0</v>
      </c>
      <c r="P4824" s="6">
        <v>0</v>
      </c>
      <c r="Q4824" s="6">
        <v>0</v>
      </c>
      <c r="R4824" s="6">
        <v>0</v>
      </c>
      <c r="S4824" s="6">
        <v>0</v>
      </c>
      <c r="T4824" s="6">
        <v>2.1270666914360024</v>
      </c>
      <c r="U4824" s="6">
        <v>0.55731005015790447</v>
      </c>
      <c r="V4824" s="6">
        <v>0</v>
      </c>
      <c r="W4824" s="6">
        <v>0</v>
      </c>
      <c r="X4824" s="5">
        <v>4154</v>
      </c>
      <c r="Y4824" s="5">
        <v>3610</v>
      </c>
      <c r="Z4824" s="5">
        <v>216</v>
      </c>
      <c r="AA4824" s="5">
        <v>0</v>
      </c>
      <c r="AB4824" s="5">
        <v>0</v>
      </c>
      <c r="AC4824" s="5">
        <v>0</v>
      </c>
      <c r="AD4824" s="5">
        <v>4154</v>
      </c>
      <c r="AE4824" s="5">
        <v>3610</v>
      </c>
      <c r="AF4824" s="5">
        <v>216</v>
      </c>
      <c r="AG4824" s="6">
        <v>5.9833795013850413</v>
      </c>
      <c r="AH4824" s="6">
        <v>86.904188733750601</v>
      </c>
      <c r="AI4824" s="3"/>
      <c r="AJ4824" s="3"/>
    </row>
    <row r="4825" spans="1:36" hidden="1" x14ac:dyDescent="0.2">
      <c r="A4825" s="1" t="str">
        <f t="shared" si="75"/>
        <v>RushcliffeWhite Irish</v>
      </c>
      <c r="B4825" s="3" t="s">
        <v>449</v>
      </c>
      <c r="C4825" s="3" t="s">
        <v>450</v>
      </c>
      <c r="D4825" s="3" t="s">
        <v>703</v>
      </c>
      <c r="E4825" s="5">
        <v>810</v>
      </c>
      <c r="F4825" s="5">
        <v>0</v>
      </c>
      <c r="G4825" s="5">
        <v>0</v>
      </c>
      <c r="H4825" s="5">
        <v>0</v>
      </c>
      <c r="I4825" s="5">
        <v>0</v>
      </c>
      <c r="J4825" s="5">
        <v>0</v>
      </c>
      <c r="K4825" s="5">
        <v>26</v>
      </c>
      <c r="L4825" s="5">
        <v>1</v>
      </c>
      <c r="M4825" s="5">
        <v>0</v>
      </c>
      <c r="N4825" s="5">
        <v>0</v>
      </c>
      <c r="O4825" s="6">
        <v>0</v>
      </c>
      <c r="P4825" s="6">
        <v>0</v>
      </c>
      <c r="Q4825" s="6">
        <v>0</v>
      </c>
      <c r="R4825" s="6">
        <v>0</v>
      </c>
      <c r="S4825" s="6">
        <v>0</v>
      </c>
      <c r="T4825" s="6">
        <v>3.2098765432098766</v>
      </c>
      <c r="U4825" s="6">
        <v>0.12345679012345678</v>
      </c>
      <c r="V4825" s="6">
        <v>0</v>
      </c>
      <c r="W4825" s="6">
        <v>0</v>
      </c>
      <c r="X4825" s="5">
        <v>256</v>
      </c>
      <c r="Y4825" s="5">
        <v>233</v>
      </c>
      <c r="Z4825" s="5">
        <v>9</v>
      </c>
      <c r="AA4825" s="5">
        <v>0</v>
      </c>
      <c r="AB4825" s="5">
        <v>0</v>
      </c>
      <c r="AC4825" s="5">
        <v>0</v>
      </c>
      <c r="AD4825" s="5">
        <v>256</v>
      </c>
      <c r="AE4825" s="5">
        <v>233</v>
      </c>
      <c r="AF4825" s="5">
        <v>9</v>
      </c>
      <c r="AG4825" s="6">
        <v>3.8626609442060085</v>
      </c>
      <c r="AH4825" s="6">
        <v>91.015625</v>
      </c>
      <c r="AI4825" s="3"/>
      <c r="AJ4825" s="3"/>
    </row>
    <row r="4826" spans="1:36" hidden="1" x14ac:dyDescent="0.2">
      <c r="A4826" s="1" t="str">
        <f t="shared" si="75"/>
        <v>RushcliffeWhite Gyspy or Irish Traveller</v>
      </c>
      <c r="B4826" s="3" t="s">
        <v>449</v>
      </c>
      <c r="C4826" s="3" t="s">
        <v>450</v>
      </c>
      <c r="D4826" s="3" t="s">
        <v>704</v>
      </c>
      <c r="E4826" s="5">
        <v>23</v>
      </c>
      <c r="F4826" s="5">
        <v>0</v>
      </c>
      <c r="G4826" s="5">
        <v>0</v>
      </c>
      <c r="H4826" s="5">
        <v>0</v>
      </c>
      <c r="I4826" s="5">
        <v>0</v>
      </c>
      <c r="J4826" s="5">
        <v>0</v>
      </c>
      <c r="K4826" s="5">
        <v>0</v>
      </c>
      <c r="L4826" s="5">
        <v>0</v>
      </c>
      <c r="M4826" s="5">
        <v>0</v>
      </c>
      <c r="N4826" s="5">
        <v>0</v>
      </c>
      <c r="O4826" s="6">
        <v>0</v>
      </c>
      <c r="P4826" s="6">
        <v>0</v>
      </c>
      <c r="Q4826" s="6">
        <v>0</v>
      </c>
      <c r="R4826" s="6">
        <v>0</v>
      </c>
      <c r="S4826" s="6">
        <v>0</v>
      </c>
      <c r="T4826" s="6">
        <v>0</v>
      </c>
      <c r="U4826" s="6">
        <v>0</v>
      </c>
      <c r="V4826" s="6">
        <v>0</v>
      </c>
      <c r="W4826" s="6">
        <v>0</v>
      </c>
      <c r="X4826" s="5">
        <v>13</v>
      </c>
      <c r="Y4826" s="5">
        <v>12</v>
      </c>
      <c r="Z4826" s="5">
        <v>1</v>
      </c>
      <c r="AA4826" s="5">
        <v>0</v>
      </c>
      <c r="AB4826" s="5">
        <v>0</v>
      </c>
      <c r="AC4826" s="5">
        <v>0</v>
      </c>
      <c r="AD4826" s="5">
        <v>13</v>
      </c>
      <c r="AE4826" s="5">
        <v>12</v>
      </c>
      <c r="AF4826" s="5">
        <v>1</v>
      </c>
      <c r="AG4826" s="6">
        <v>8.3333333333333339</v>
      </c>
      <c r="AH4826" s="6">
        <v>92.307692307692307</v>
      </c>
      <c r="AI4826" s="3"/>
      <c r="AJ4826" s="3"/>
    </row>
    <row r="4827" spans="1:36" hidden="1" x14ac:dyDescent="0.2">
      <c r="A4827" s="1" t="str">
        <f t="shared" si="75"/>
        <v>RushcliffeWhite Other</v>
      </c>
      <c r="B4827" s="3" t="s">
        <v>449</v>
      </c>
      <c r="C4827" s="3" t="s">
        <v>450</v>
      </c>
      <c r="D4827" s="3" t="s">
        <v>705</v>
      </c>
      <c r="E4827" s="5">
        <v>2308</v>
      </c>
      <c r="F4827" s="5">
        <v>0</v>
      </c>
      <c r="G4827" s="5">
        <v>0</v>
      </c>
      <c r="H4827" s="5">
        <v>0</v>
      </c>
      <c r="I4827" s="5">
        <v>0</v>
      </c>
      <c r="J4827" s="5">
        <v>0</v>
      </c>
      <c r="K4827" s="5">
        <v>75</v>
      </c>
      <c r="L4827" s="5">
        <v>11</v>
      </c>
      <c r="M4827" s="5">
        <v>0</v>
      </c>
      <c r="N4827" s="5">
        <v>0</v>
      </c>
      <c r="O4827" s="6">
        <v>0</v>
      </c>
      <c r="P4827" s="6">
        <v>0</v>
      </c>
      <c r="Q4827" s="6">
        <v>0</v>
      </c>
      <c r="R4827" s="6">
        <v>0</v>
      </c>
      <c r="S4827" s="6">
        <v>0</v>
      </c>
      <c r="T4827" s="6">
        <v>3.2495667244367419</v>
      </c>
      <c r="U4827" s="6">
        <v>0.47660311958405543</v>
      </c>
      <c r="V4827" s="6">
        <v>0</v>
      </c>
      <c r="W4827" s="6">
        <v>0</v>
      </c>
      <c r="X4827" s="5">
        <v>1073</v>
      </c>
      <c r="Y4827" s="5">
        <v>961</v>
      </c>
      <c r="Z4827" s="5">
        <v>51</v>
      </c>
      <c r="AA4827" s="5">
        <v>0</v>
      </c>
      <c r="AB4827" s="5">
        <v>0</v>
      </c>
      <c r="AC4827" s="5">
        <v>0</v>
      </c>
      <c r="AD4827" s="5">
        <v>1073</v>
      </c>
      <c r="AE4827" s="5">
        <v>961</v>
      </c>
      <c r="AF4827" s="5">
        <v>51</v>
      </c>
      <c r="AG4827" s="6">
        <v>5.3069719042663888</v>
      </c>
      <c r="AH4827" s="6">
        <v>89.561975768872315</v>
      </c>
      <c r="AI4827" s="3"/>
      <c r="AJ4827" s="3"/>
    </row>
    <row r="4828" spans="1:36" hidden="1" x14ac:dyDescent="0.2">
      <c r="A4828" s="1" t="str">
        <f t="shared" si="75"/>
        <v>RushcliffeMixed White and Black Caribbean</v>
      </c>
      <c r="B4828" s="3" t="s">
        <v>449</v>
      </c>
      <c r="C4828" s="3" t="s">
        <v>450</v>
      </c>
      <c r="D4828" s="3" t="s">
        <v>706</v>
      </c>
      <c r="E4828" s="5">
        <v>736</v>
      </c>
      <c r="F4828" s="5">
        <v>0</v>
      </c>
      <c r="G4828" s="5">
        <v>0</v>
      </c>
      <c r="H4828" s="5">
        <v>0</v>
      </c>
      <c r="I4828" s="5">
        <v>0</v>
      </c>
      <c r="J4828" s="5">
        <v>0</v>
      </c>
      <c r="K4828" s="5">
        <v>11</v>
      </c>
      <c r="L4828" s="5">
        <v>9</v>
      </c>
      <c r="M4828" s="5">
        <v>0</v>
      </c>
      <c r="N4828" s="5">
        <v>0</v>
      </c>
      <c r="O4828" s="6">
        <v>0</v>
      </c>
      <c r="P4828" s="6">
        <v>0</v>
      </c>
      <c r="Q4828" s="6">
        <v>0</v>
      </c>
      <c r="R4828" s="6">
        <v>0</v>
      </c>
      <c r="S4828" s="6">
        <v>0</v>
      </c>
      <c r="T4828" s="6">
        <v>1.4945652173913044</v>
      </c>
      <c r="U4828" s="6">
        <v>1.2228260869565217</v>
      </c>
      <c r="V4828" s="6">
        <v>0</v>
      </c>
      <c r="W4828" s="6">
        <v>0</v>
      </c>
      <c r="X4828" s="5">
        <v>159</v>
      </c>
      <c r="Y4828" s="5">
        <v>137</v>
      </c>
      <c r="Z4828" s="5">
        <v>13</v>
      </c>
      <c r="AA4828" s="5">
        <v>0</v>
      </c>
      <c r="AB4828" s="5">
        <v>0</v>
      </c>
      <c r="AC4828" s="5">
        <v>0</v>
      </c>
      <c r="AD4828" s="5">
        <v>159</v>
      </c>
      <c r="AE4828" s="5">
        <v>137</v>
      </c>
      <c r="AF4828" s="5">
        <v>13</v>
      </c>
      <c r="AG4828" s="6">
        <v>9.4890510948905114</v>
      </c>
      <c r="AH4828" s="6">
        <v>86.163522012578611</v>
      </c>
      <c r="AI4828" s="3"/>
      <c r="AJ4828" s="3"/>
    </row>
    <row r="4829" spans="1:36" hidden="1" x14ac:dyDescent="0.2">
      <c r="A4829" s="1" t="str">
        <f t="shared" si="75"/>
        <v>RushcliffeMixed White and Black African</v>
      </c>
      <c r="B4829" s="3" t="s">
        <v>449</v>
      </c>
      <c r="C4829" s="3" t="s">
        <v>450</v>
      </c>
      <c r="D4829" s="3" t="s">
        <v>707</v>
      </c>
      <c r="E4829" s="5">
        <v>159</v>
      </c>
      <c r="F4829" s="5">
        <v>0</v>
      </c>
      <c r="G4829" s="5">
        <v>0</v>
      </c>
      <c r="H4829" s="5">
        <v>0</v>
      </c>
      <c r="I4829" s="5">
        <v>0</v>
      </c>
      <c r="J4829" s="5">
        <v>0</v>
      </c>
      <c r="K4829" s="5">
        <v>8</v>
      </c>
      <c r="L4829" s="5">
        <v>2</v>
      </c>
      <c r="M4829" s="5">
        <v>0</v>
      </c>
      <c r="N4829" s="5">
        <v>0</v>
      </c>
      <c r="O4829" s="6">
        <v>0</v>
      </c>
      <c r="P4829" s="6">
        <v>0</v>
      </c>
      <c r="Q4829" s="6">
        <v>0</v>
      </c>
      <c r="R4829" s="6">
        <v>0</v>
      </c>
      <c r="S4829" s="6">
        <v>0</v>
      </c>
      <c r="T4829" s="6">
        <v>5.0314465408805029</v>
      </c>
      <c r="U4829" s="6">
        <v>1.2578616352201257</v>
      </c>
      <c r="V4829" s="6">
        <v>0</v>
      </c>
      <c r="W4829" s="6">
        <v>0</v>
      </c>
      <c r="X4829" s="5">
        <v>36</v>
      </c>
      <c r="Y4829" s="5">
        <v>32</v>
      </c>
      <c r="Z4829" s="5">
        <v>3</v>
      </c>
      <c r="AA4829" s="5">
        <v>0</v>
      </c>
      <c r="AB4829" s="5">
        <v>0</v>
      </c>
      <c r="AC4829" s="5">
        <v>0</v>
      </c>
      <c r="AD4829" s="5">
        <v>36</v>
      </c>
      <c r="AE4829" s="5">
        <v>32</v>
      </c>
      <c r="AF4829" s="5">
        <v>3</v>
      </c>
      <c r="AG4829" s="6">
        <v>9.375</v>
      </c>
      <c r="AH4829" s="6">
        <v>88.888888888888886</v>
      </c>
      <c r="AI4829" s="3"/>
      <c r="AJ4829" s="3"/>
    </row>
    <row r="4830" spans="1:36" hidden="1" x14ac:dyDescent="0.2">
      <c r="A4830" s="1" t="str">
        <f t="shared" si="75"/>
        <v>RushcliffeMixed White and Asian</v>
      </c>
      <c r="B4830" s="3" t="s">
        <v>449</v>
      </c>
      <c r="C4830" s="3" t="s">
        <v>450</v>
      </c>
      <c r="D4830" s="3" t="s">
        <v>708</v>
      </c>
      <c r="E4830" s="5">
        <v>723</v>
      </c>
      <c r="F4830" s="5">
        <v>0</v>
      </c>
      <c r="G4830" s="5">
        <v>0</v>
      </c>
      <c r="H4830" s="5">
        <v>0</v>
      </c>
      <c r="I4830" s="5">
        <v>0</v>
      </c>
      <c r="J4830" s="5">
        <v>0</v>
      </c>
      <c r="K4830" s="5">
        <v>32</v>
      </c>
      <c r="L4830" s="5">
        <v>3</v>
      </c>
      <c r="M4830" s="5">
        <v>0</v>
      </c>
      <c r="N4830" s="5">
        <v>0</v>
      </c>
      <c r="O4830" s="6">
        <v>0</v>
      </c>
      <c r="P4830" s="6">
        <v>0</v>
      </c>
      <c r="Q4830" s="6">
        <v>0</v>
      </c>
      <c r="R4830" s="6">
        <v>0</v>
      </c>
      <c r="S4830" s="6">
        <v>0</v>
      </c>
      <c r="T4830" s="6">
        <v>4.4260027662517292</v>
      </c>
      <c r="U4830" s="6">
        <v>0.41493775933609961</v>
      </c>
      <c r="V4830" s="6">
        <v>0</v>
      </c>
      <c r="W4830" s="6">
        <v>0</v>
      </c>
      <c r="X4830" s="5">
        <v>145</v>
      </c>
      <c r="Y4830" s="5">
        <v>130</v>
      </c>
      <c r="Z4830" s="5">
        <v>7</v>
      </c>
      <c r="AA4830" s="5">
        <v>0</v>
      </c>
      <c r="AB4830" s="5">
        <v>0</v>
      </c>
      <c r="AC4830" s="5">
        <v>0</v>
      </c>
      <c r="AD4830" s="5">
        <v>145</v>
      </c>
      <c r="AE4830" s="5">
        <v>130</v>
      </c>
      <c r="AF4830" s="5">
        <v>7</v>
      </c>
      <c r="AG4830" s="6">
        <v>5.384615384615385</v>
      </c>
      <c r="AH4830" s="6">
        <v>89.65517241379311</v>
      </c>
      <c r="AI4830" s="3"/>
      <c r="AJ4830" s="3"/>
    </row>
    <row r="4831" spans="1:36" hidden="1" x14ac:dyDescent="0.2">
      <c r="A4831" s="1" t="str">
        <f t="shared" si="75"/>
        <v>RushcliffeMixed Other</v>
      </c>
      <c r="B4831" s="3" t="s">
        <v>449</v>
      </c>
      <c r="C4831" s="3" t="s">
        <v>450</v>
      </c>
      <c r="D4831" s="3" t="s">
        <v>709</v>
      </c>
      <c r="E4831" s="5">
        <v>331</v>
      </c>
      <c r="F4831" s="5">
        <v>0</v>
      </c>
      <c r="G4831" s="5">
        <v>0</v>
      </c>
      <c r="H4831" s="5">
        <v>0</v>
      </c>
      <c r="I4831" s="5">
        <v>0</v>
      </c>
      <c r="J4831" s="5">
        <v>0</v>
      </c>
      <c r="K4831" s="5">
        <v>6</v>
      </c>
      <c r="L4831" s="5">
        <v>4</v>
      </c>
      <c r="M4831" s="5">
        <v>0</v>
      </c>
      <c r="N4831" s="5">
        <v>0</v>
      </c>
      <c r="O4831" s="6">
        <v>0</v>
      </c>
      <c r="P4831" s="6">
        <v>0</v>
      </c>
      <c r="Q4831" s="6">
        <v>0</v>
      </c>
      <c r="R4831" s="6">
        <v>0</v>
      </c>
      <c r="S4831" s="6">
        <v>0</v>
      </c>
      <c r="T4831" s="6">
        <v>1.8126888217522659</v>
      </c>
      <c r="U4831" s="6">
        <v>1.2084592145015105</v>
      </c>
      <c r="V4831" s="6">
        <v>0</v>
      </c>
      <c r="W4831" s="6">
        <v>0</v>
      </c>
      <c r="X4831" s="5">
        <v>91</v>
      </c>
      <c r="Y4831" s="5">
        <v>75</v>
      </c>
      <c r="Z4831" s="5">
        <v>3</v>
      </c>
      <c r="AA4831" s="5">
        <v>0</v>
      </c>
      <c r="AB4831" s="5">
        <v>0</v>
      </c>
      <c r="AC4831" s="5">
        <v>0</v>
      </c>
      <c r="AD4831" s="5">
        <v>91</v>
      </c>
      <c r="AE4831" s="5">
        <v>75</v>
      </c>
      <c r="AF4831" s="5">
        <v>3</v>
      </c>
      <c r="AG4831" s="6">
        <v>4</v>
      </c>
      <c r="AH4831" s="6">
        <v>82.417582417582423</v>
      </c>
      <c r="AI4831" s="3"/>
      <c r="AJ4831" s="3"/>
    </row>
    <row r="4832" spans="1:36" hidden="1" x14ac:dyDescent="0.2">
      <c r="A4832" s="1" t="str">
        <f t="shared" si="75"/>
        <v>RushcliffeIndian</v>
      </c>
      <c r="B4832" s="3" t="s">
        <v>449</v>
      </c>
      <c r="C4832" s="3" t="s">
        <v>450</v>
      </c>
      <c r="D4832" s="3" t="s">
        <v>710</v>
      </c>
      <c r="E4832" s="5">
        <v>2361</v>
      </c>
      <c r="F4832" s="5">
        <v>0</v>
      </c>
      <c r="G4832" s="5">
        <v>0</v>
      </c>
      <c r="H4832" s="5">
        <v>0</v>
      </c>
      <c r="I4832" s="5">
        <v>0</v>
      </c>
      <c r="J4832" s="5">
        <v>0</v>
      </c>
      <c r="K4832" s="5">
        <v>33</v>
      </c>
      <c r="L4832" s="5">
        <v>11</v>
      </c>
      <c r="M4832" s="5">
        <v>0</v>
      </c>
      <c r="N4832" s="5">
        <v>0</v>
      </c>
      <c r="O4832" s="6">
        <v>0</v>
      </c>
      <c r="P4832" s="6">
        <v>0</v>
      </c>
      <c r="Q4832" s="6">
        <v>0</v>
      </c>
      <c r="R4832" s="6">
        <v>0</v>
      </c>
      <c r="S4832" s="6">
        <v>0</v>
      </c>
      <c r="T4832" s="6">
        <v>1.3977128335451081</v>
      </c>
      <c r="U4832" s="6">
        <v>0.46590427784836935</v>
      </c>
      <c r="V4832" s="6">
        <v>0</v>
      </c>
      <c r="W4832" s="6">
        <v>0</v>
      </c>
      <c r="X4832" s="5">
        <v>1012</v>
      </c>
      <c r="Y4832" s="5">
        <v>894</v>
      </c>
      <c r="Z4832" s="5">
        <v>45</v>
      </c>
      <c r="AA4832" s="5">
        <v>0</v>
      </c>
      <c r="AB4832" s="5">
        <v>0</v>
      </c>
      <c r="AC4832" s="5">
        <v>0</v>
      </c>
      <c r="AD4832" s="5">
        <v>1012</v>
      </c>
      <c r="AE4832" s="5">
        <v>894</v>
      </c>
      <c r="AF4832" s="5">
        <v>45</v>
      </c>
      <c r="AG4832" s="6">
        <v>5.0335570469798654</v>
      </c>
      <c r="AH4832" s="6">
        <v>88.339920948616594</v>
      </c>
      <c r="AI4832" s="3"/>
      <c r="AJ4832" s="3"/>
    </row>
    <row r="4833" spans="1:36" hidden="1" x14ac:dyDescent="0.2">
      <c r="A4833" s="1" t="str">
        <f t="shared" si="75"/>
        <v>RushcliffePakistani</v>
      </c>
      <c r="B4833" s="3" t="s">
        <v>449</v>
      </c>
      <c r="C4833" s="3" t="s">
        <v>450</v>
      </c>
      <c r="D4833" s="3" t="s">
        <v>711</v>
      </c>
      <c r="E4833" s="5">
        <v>1072</v>
      </c>
      <c r="F4833" s="5">
        <v>0</v>
      </c>
      <c r="G4833" s="5">
        <v>0</v>
      </c>
      <c r="H4833" s="5">
        <v>0</v>
      </c>
      <c r="I4833" s="5">
        <v>0</v>
      </c>
      <c r="J4833" s="5">
        <v>0</v>
      </c>
      <c r="K4833" s="5">
        <v>11</v>
      </c>
      <c r="L4833" s="5">
        <v>1</v>
      </c>
      <c r="M4833" s="5">
        <v>0</v>
      </c>
      <c r="N4833" s="5">
        <v>0</v>
      </c>
      <c r="O4833" s="6">
        <v>0</v>
      </c>
      <c r="P4833" s="6">
        <v>0</v>
      </c>
      <c r="Q4833" s="6">
        <v>0</v>
      </c>
      <c r="R4833" s="6">
        <v>0</v>
      </c>
      <c r="S4833" s="6">
        <v>0</v>
      </c>
      <c r="T4833" s="6">
        <v>1.0261194029850746</v>
      </c>
      <c r="U4833" s="6">
        <v>9.3283582089552244E-2</v>
      </c>
      <c r="V4833" s="6">
        <v>0</v>
      </c>
      <c r="W4833" s="6">
        <v>0</v>
      </c>
      <c r="X4833" s="5">
        <v>406</v>
      </c>
      <c r="Y4833" s="5">
        <v>307</v>
      </c>
      <c r="Z4833" s="5">
        <v>21</v>
      </c>
      <c r="AA4833" s="5">
        <v>0</v>
      </c>
      <c r="AB4833" s="5">
        <v>0</v>
      </c>
      <c r="AC4833" s="5">
        <v>0</v>
      </c>
      <c r="AD4833" s="5">
        <v>406</v>
      </c>
      <c r="AE4833" s="5">
        <v>307</v>
      </c>
      <c r="AF4833" s="5">
        <v>21</v>
      </c>
      <c r="AG4833" s="6">
        <v>6.8403908794788277</v>
      </c>
      <c r="AH4833" s="6">
        <v>75.615763546798036</v>
      </c>
      <c r="AI4833" s="3"/>
      <c r="AJ4833" s="3"/>
    </row>
    <row r="4834" spans="1:36" hidden="1" x14ac:dyDescent="0.2">
      <c r="A4834" s="1" t="str">
        <f t="shared" si="75"/>
        <v>RushcliffeBangladeshi</v>
      </c>
      <c r="B4834" s="3" t="s">
        <v>449</v>
      </c>
      <c r="C4834" s="3" t="s">
        <v>450</v>
      </c>
      <c r="D4834" s="3" t="s">
        <v>712</v>
      </c>
      <c r="E4834" s="5">
        <v>40</v>
      </c>
      <c r="F4834" s="5">
        <v>0</v>
      </c>
      <c r="G4834" s="5">
        <v>0</v>
      </c>
      <c r="H4834" s="5">
        <v>0</v>
      </c>
      <c r="I4834" s="5">
        <v>0</v>
      </c>
      <c r="J4834" s="5">
        <v>0</v>
      </c>
      <c r="K4834" s="5">
        <v>0</v>
      </c>
      <c r="L4834" s="5">
        <v>0</v>
      </c>
      <c r="M4834" s="5">
        <v>0</v>
      </c>
      <c r="N4834" s="5">
        <v>0</v>
      </c>
      <c r="O4834" s="6">
        <v>0</v>
      </c>
      <c r="P4834" s="6">
        <v>0</v>
      </c>
      <c r="Q4834" s="6">
        <v>0</v>
      </c>
      <c r="R4834" s="6">
        <v>0</v>
      </c>
      <c r="S4834" s="6">
        <v>0</v>
      </c>
      <c r="T4834" s="6">
        <v>0</v>
      </c>
      <c r="U4834" s="6">
        <v>0</v>
      </c>
      <c r="V4834" s="6">
        <v>0</v>
      </c>
      <c r="W4834" s="6">
        <v>0</v>
      </c>
      <c r="X4834" s="5">
        <v>15</v>
      </c>
      <c r="Y4834" s="5">
        <v>11</v>
      </c>
      <c r="Z4834" s="5">
        <v>0</v>
      </c>
      <c r="AA4834" s="5">
        <v>0</v>
      </c>
      <c r="AB4834" s="5">
        <v>0</v>
      </c>
      <c r="AC4834" s="5">
        <v>0</v>
      </c>
      <c r="AD4834" s="5">
        <v>15</v>
      </c>
      <c r="AE4834" s="5">
        <v>11</v>
      </c>
      <c r="AF4834" s="5">
        <v>0</v>
      </c>
      <c r="AG4834" s="6">
        <v>0</v>
      </c>
      <c r="AH4834" s="6">
        <v>73.333333333333329</v>
      </c>
      <c r="AI4834" s="3"/>
      <c r="AJ4834" s="3"/>
    </row>
    <row r="4835" spans="1:36" hidden="1" x14ac:dyDescent="0.2">
      <c r="A4835" s="1" t="str">
        <f t="shared" si="75"/>
        <v>RushcliffeChinese</v>
      </c>
      <c r="B4835" s="3" t="s">
        <v>449</v>
      </c>
      <c r="C4835" s="3" t="s">
        <v>450</v>
      </c>
      <c r="D4835" s="3" t="s">
        <v>713</v>
      </c>
      <c r="E4835" s="5">
        <v>558</v>
      </c>
      <c r="F4835" s="5">
        <v>0</v>
      </c>
      <c r="G4835" s="5">
        <v>0</v>
      </c>
      <c r="H4835" s="5">
        <v>0</v>
      </c>
      <c r="I4835" s="5">
        <v>0</v>
      </c>
      <c r="J4835" s="5">
        <v>0</v>
      </c>
      <c r="K4835" s="5">
        <v>9</v>
      </c>
      <c r="L4835" s="5">
        <v>4</v>
      </c>
      <c r="M4835" s="5">
        <v>0</v>
      </c>
      <c r="N4835" s="5">
        <v>0</v>
      </c>
      <c r="O4835" s="6">
        <v>0</v>
      </c>
      <c r="P4835" s="6">
        <v>0</v>
      </c>
      <c r="Q4835" s="6">
        <v>0</v>
      </c>
      <c r="R4835" s="6">
        <v>0</v>
      </c>
      <c r="S4835" s="6">
        <v>0</v>
      </c>
      <c r="T4835" s="6">
        <v>1.6129032258064515</v>
      </c>
      <c r="U4835" s="6">
        <v>0.71684587813620071</v>
      </c>
      <c r="V4835" s="6">
        <v>0</v>
      </c>
      <c r="W4835" s="6">
        <v>0</v>
      </c>
      <c r="X4835" s="5">
        <v>201</v>
      </c>
      <c r="Y4835" s="5">
        <v>184</v>
      </c>
      <c r="Z4835" s="5">
        <v>11</v>
      </c>
      <c r="AA4835" s="5">
        <v>0</v>
      </c>
      <c r="AB4835" s="5">
        <v>0</v>
      </c>
      <c r="AC4835" s="5">
        <v>0</v>
      </c>
      <c r="AD4835" s="5">
        <v>201</v>
      </c>
      <c r="AE4835" s="5">
        <v>184</v>
      </c>
      <c r="AF4835" s="5">
        <v>11</v>
      </c>
      <c r="AG4835" s="6">
        <v>5.9782608695652177</v>
      </c>
      <c r="AH4835" s="6">
        <v>91.542288557213936</v>
      </c>
      <c r="AI4835" s="3"/>
      <c r="AJ4835" s="3"/>
    </row>
    <row r="4836" spans="1:36" hidden="1" x14ac:dyDescent="0.2">
      <c r="A4836" s="1" t="str">
        <f t="shared" si="75"/>
        <v>RushcliffeAsian Other</v>
      </c>
      <c r="B4836" s="3" t="s">
        <v>449</v>
      </c>
      <c r="C4836" s="3" t="s">
        <v>450</v>
      </c>
      <c r="D4836" s="3" t="s">
        <v>714</v>
      </c>
      <c r="E4836" s="5">
        <v>583</v>
      </c>
      <c r="F4836" s="5">
        <v>0</v>
      </c>
      <c r="G4836" s="5">
        <v>0</v>
      </c>
      <c r="H4836" s="5">
        <v>0</v>
      </c>
      <c r="I4836" s="5">
        <v>0</v>
      </c>
      <c r="J4836" s="5">
        <v>0</v>
      </c>
      <c r="K4836" s="5">
        <v>4</v>
      </c>
      <c r="L4836" s="5">
        <v>3</v>
      </c>
      <c r="M4836" s="5">
        <v>0</v>
      </c>
      <c r="N4836" s="5">
        <v>0</v>
      </c>
      <c r="O4836" s="6">
        <v>0</v>
      </c>
      <c r="P4836" s="6">
        <v>0</v>
      </c>
      <c r="Q4836" s="6">
        <v>0</v>
      </c>
      <c r="R4836" s="6">
        <v>0</v>
      </c>
      <c r="S4836" s="6">
        <v>0</v>
      </c>
      <c r="T4836" s="6">
        <v>0.68610634648370494</v>
      </c>
      <c r="U4836" s="6">
        <v>0.51457975986277871</v>
      </c>
      <c r="V4836" s="6">
        <v>0</v>
      </c>
      <c r="W4836" s="6">
        <v>0</v>
      </c>
      <c r="X4836" s="5">
        <v>273</v>
      </c>
      <c r="Y4836" s="5">
        <v>220</v>
      </c>
      <c r="Z4836" s="5">
        <v>14</v>
      </c>
      <c r="AA4836" s="5">
        <v>0</v>
      </c>
      <c r="AB4836" s="5">
        <v>0</v>
      </c>
      <c r="AC4836" s="5">
        <v>0</v>
      </c>
      <c r="AD4836" s="5">
        <v>273</v>
      </c>
      <c r="AE4836" s="5">
        <v>220</v>
      </c>
      <c r="AF4836" s="5">
        <v>14</v>
      </c>
      <c r="AG4836" s="6">
        <v>6.3636363636363633</v>
      </c>
      <c r="AH4836" s="6">
        <v>80.586080586080584</v>
      </c>
      <c r="AI4836" s="3"/>
      <c r="AJ4836" s="3"/>
    </row>
    <row r="4837" spans="1:36" hidden="1" x14ac:dyDescent="0.2">
      <c r="A4837" s="1" t="str">
        <f t="shared" si="75"/>
        <v>RushcliffeBlack African</v>
      </c>
      <c r="B4837" s="3" t="s">
        <v>449</v>
      </c>
      <c r="C4837" s="3" t="s">
        <v>450</v>
      </c>
      <c r="D4837" s="3" t="s">
        <v>715</v>
      </c>
      <c r="E4837" s="5">
        <v>202</v>
      </c>
      <c r="F4837" s="5">
        <v>0</v>
      </c>
      <c r="G4837" s="5">
        <v>0</v>
      </c>
      <c r="H4837" s="5">
        <v>0</v>
      </c>
      <c r="I4837" s="5">
        <v>0</v>
      </c>
      <c r="J4837" s="5">
        <v>0</v>
      </c>
      <c r="K4837" s="5">
        <v>3</v>
      </c>
      <c r="L4837" s="5">
        <v>1</v>
      </c>
      <c r="M4837" s="5">
        <v>0</v>
      </c>
      <c r="N4837" s="5">
        <v>0</v>
      </c>
      <c r="O4837" s="6">
        <v>0</v>
      </c>
      <c r="P4837" s="6">
        <v>0</v>
      </c>
      <c r="Q4837" s="6">
        <v>0</v>
      </c>
      <c r="R4837" s="6">
        <v>0</v>
      </c>
      <c r="S4837" s="6">
        <v>0</v>
      </c>
      <c r="T4837" s="6">
        <v>1.4851485148514851</v>
      </c>
      <c r="U4837" s="6">
        <v>0.49504950495049505</v>
      </c>
      <c r="V4837" s="6">
        <v>0</v>
      </c>
      <c r="W4837" s="6">
        <v>0</v>
      </c>
      <c r="X4837" s="5">
        <v>85</v>
      </c>
      <c r="Y4837" s="5">
        <v>73</v>
      </c>
      <c r="Z4837" s="5">
        <v>6</v>
      </c>
      <c r="AA4837" s="5">
        <v>0</v>
      </c>
      <c r="AB4837" s="5">
        <v>0</v>
      </c>
      <c r="AC4837" s="5">
        <v>0</v>
      </c>
      <c r="AD4837" s="5">
        <v>85</v>
      </c>
      <c r="AE4837" s="5">
        <v>73</v>
      </c>
      <c r="AF4837" s="5">
        <v>6</v>
      </c>
      <c r="AG4837" s="6">
        <v>8.2191780821917817</v>
      </c>
      <c r="AH4837" s="6">
        <v>85.882352941176464</v>
      </c>
      <c r="AI4837" s="3"/>
      <c r="AJ4837" s="3"/>
    </row>
    <row r="4838" spans="1:36" hidden="1" x14ac:dyDescent="0.2">
      <c r="A4838" s="1" t="str">
        <f t="shared" si="75"/>
        <v>RushcliffeBlack Caribbean</v>
      </c>
      <c r="B4838" s="3" t="s">
        <v>449</v>
      </c>
      <c r="C4838" s="3" t="s">
        <v>450</v>
      </c>
      <c r="D4838" s="3" t="s">
        <v>716</v>
      </c>
      <c r="E4838" s="5">
        <v>349</v>
      </c>
      <c r="F4838" s="5">
        <v>0</v>
      </c>
      <c r="G4838" s="5">
        <v>0</v>
      </c>
      <c r="H4838" s="5">
        <v>0</v>
      </c>
      <c r="I4838" s="5">
        <v>0</v>
      </c>
      <c r="J4838" s="5">
        <v>0</v>
      </c>
      <c r="K4838" s="5">
        <v>2</v>
      </c>
      <c r="L4838" s="5">
        <v>2</v>
      </c>
      <c r="M4838" s="5">
        <v>0</v>
      </c>
      <c r="N4838" s="5">
        <v>0</v>
      </c>
      <c r="O4838" s="6">
        <v>0</v>
      </c>
      <c r="P4838" s="6">
        <v>0</v>
      </c>
      <c r="Q4838" s="6">
        <v>0</v>
      </c>
      <c r="R4838" s="6">
        <v>0</v>
      </c>
      <c r="S4838" s="6">
        <v>0</v>
      </c>
      <c r="T4838" s="6">
        <v>0.57306590257879653</v>
      </c>
      <c r="U4838" s="6">
        <v>0.57306590257879653</v>
      </c>
      <c r="V4838" s="6">
        <v>0</v>
      </c>
      <c r="W4838" s="6">
        <v>0</v>
      </c>
      <c r="X4838" s="5">
        <v>163</v>
      </c>
      <c r="Y4838" s="5">
        <v>151</v>
      </c>
      <c r="Z4838" s="5">
        <v>11</v>
      </c>
      <c r="AA4838" s="5">
        <v>0</v>
      </c>
      <c r="AB4838" s="5">
        <v>0</v>
      </c>
      <c r="AC4838" s="5">
        <v>0</v>
      </c>
      <c r="AD4838" s="5">
        <v>163</v>
      </c>
      <c r="AE4838" s="5">
        <v>151</v>
      </c>
      <c r="AF4838" s="5">
        <v>11</v>
      </c>
      <c r="AG4838" s="6">
        <v>7.2847682119205297</v>
      </c>
      <c r="AH4838" s="6">
        <v>92.638036809815958</v>
      </c>
      <c r="AI4838" s="3"/>
      <c r="AJ4838" s="3"/>
    </row>
    <row r="4839" spans="1:36" hidden="1" x14ac:dyDescent="0.2">
      <c r="A4839" s="1" t="str">
        <f t="shared" si="75"/>
        <v>RushcliffeBlack Other</v>
      </c>
      <c r="B4839" s="3" t="s">
        <v>449</v>
      </c>
      <c r="C4839" s="3" t="s">
        <v>450</v>
      </c>
      <c r="D4839" s="3" t="s">
        <v>717</v>
      </c>
      <c r="E4839" s="5">
        <v>76</v>
      </c>
      <c r="F4839" s="5">
        <v>0</v>
      </c>
      <c r="G4839" s="5">
        <v>0</v>
      </c>
      <c r="H4839" s="5">
        <v>0</v>
      </c>
      <c r="I4839" s="5">
        <v>0</v>
      </c>
      <c r="J4839" s="5">
        <v>0</v>
      </c>
      <c r="K4839" s="5">
        <v>1</v>
      </c>
      <c r="L4839" s="5">
        <v>2</v>
      </c>
      <c r="M4839" s="5">
        <v>0</v>
      </c>
      <c r="N4839" s="5">
        <v>0</v>
      </c>
      <c r="O4839" s="6">
        <v>0</v>
      </c>
      <c r="P4839" s="6">
        <v>0</v>
      </c>
      <c r="Q4839" s="6">
        <v>0</v>
      </c>
      <c r="R4839" s="6">
        <v>0</v>
      </c>
      <c r="S4839" s="6">
        <v>0</v>
      </c>
      <c r="T4839" s="6">
        <v>1.3157894736842106</v>
      </c>
      <c r="U4839" s="6">
        <v>2.6315789473684212</v>
      </c>
      <c r="V4839" s="6">
        <v>0</v>
      </c>
      <c r="W4839" s="6">
        <v>0</v>
      </c>
      <c r="X4839" s="5">
        <v>41</v>
      </c>
      <c r="Y4839" s="5">
        <v>35</v>
      </c>
      <c r="Z4839" s="5">
        <v>6</v>
      </c>
      <c r="AA4839" s="5">
        <v>0</v>
      </c>
      <c r="AB4839" s="5">
        <v>0</v>
      </c>
      <c r="AC4839" s="5">
        <v>0</v>
      </c>
      <c r="AD4839" s="5">
        <v>41</v>
      </c>
      <c r="AE4839" s="5">
        <v>35</v>
      </c>
      <c r="AF4839" s="5">
        <v>6</v>
      </c>
      <c r="AG4839" s="6">
        <v>17.142857142857142</v>
      </c>
      <c r="AH4839" s="6">
        <v>85.365853658536579</v>
      </c>
      <c r="AI4839" s="3"/>
      <c r="AJ4839" s="3"/>
    </row>
    <row r="4840" spans="1:36" hidden="1" x14ac:dyDescent="0.2">
      <c r="A4840" s="1" t="str">
        <f t="shared" si="75"/>
        <v>RushcliffeArab</v>
      </c>
      <c r="B4840" s="3" t="s">
        <v>449</v>
      </c>
      <c r="C4840" s="3" t="s">
        <v>450</v>
      </c>
      <c r="D4840" s="3" t="s">
        <v>699</v>
      </c>
      <c r="E4840" s="5">
        <v>153</v>
      </c>
      <c r="F4840" s="5">
        <v>0</v>
      </c>
      <c r="G4840" s="5">
        <v>0</v>
      </c>
      <c r="H4840" s="5">
        <v>0</v>
      </c>
      <c r="I4840" s="5">
        <v>0</v>
      </c>
      <c r="J4840" s="5">
        <v>0</v>
      </c>
      <c r="K4840" s="5">
        <v>1</v>
      </c>
      <c r="L4840" s="5">
        <v>4</v>
      </c>
      <c r="M4840" s="5">
        <v>0</v>
      </c>
      <c r="N4840" s="5">
        <v>0</v>
      </c>
      <c r="O4840" s="6">
        <v>0</v>
      </c>
      <c r="P4840" s="6">
        <v>0</v>
      </c>
      <c r="Q4840" s="6">
        <v>0</v>
      </c>
      <c r="R4840" s="6">
        <v>0</v>
      </c>
      <c r="S4840" s="6">
        <v>0</v>
      </c>
      <c r="T4840" s="6">
        <v>0.65359477124183007</v>
      </c>
      <c r="U4840" s="6">
        <v>2.6143790849673203</v>
      </c>
      <c r="V4840" s="6">
        <v>0</v>
      </c>
      <c r="W4840" s="6">
        <v>0</v>
      </c>
      <c r="X4840" s="5">
        <v>68</v>
      </c>
      <c r="Y4840" s="5">
        <v>54</v>
      </c>
      <c r="Z4840" s="5">
        <v>6</v>
      </c>
      <c r="AA4840" s="5">
        <v>0</v>
      </c>
      <c r="AB4840" s="5">
        <v>0</v>
      </c>
      <c r="AC4840" s="5">
        <v>0</v>
      </c>
      <c r="AD4840" s="5">
        <v>68</v>
      </c>
      <c r="AE4840" s="5">
        <v>54</v>
      </c>
      <c r="AF4840" s="5">
        <v>6</v>
      </c>
      <c r="AG4840" s="6">
        <v>11.111111111111111</v>
      </c>
      <c r="AH4840" s="6">
        <v>79.411764705882348</v>
      </c>
      <c r="AI4840" s="3"/>
      <c r="AJ4840" s="3"/>
    </row>
    <row r="4841" spans="1:36" hidden="1" x14ac:dyDescent="0.2">
      <c r="A4841" s="1" t="str">
        <f t="shared" si="75"/>
        <v>RushcliffeOther</v>
      </c>
      <c r="B4841" s="3" t="s">
        <v>449</v>
      </c>
      <c r="C4841" s="3" t="s">
        <v>450</v>
      </c>
      <c r="D4841" s="3" t="s">
        <v>718</v>
      </c>
      <c r="E4841" s="5">
        <v>282</v>
      </c>
      <c r="F4841" s="5">
        <v>0</v>
      </c>
      <c r="G4841" s="5">
        <v>0</v>
      </c>
      <c r="H4841" s="5">
        <v>0</v>
      </c>
      <c r="I4841" s="5">
        <v>0</v>
      </c>
      <c r="J4841" s="5">
        <v>0</v>
      </c>
      <c r="K4841" s="5">
        <v>7</v>
      </c>
      <c r="L4841" s="5">
        <v>2</v>
      </c>
      <c r="M4841" s="5">
        <v>0</v>
      </c>
      <c r="N4841" s="5">
        <v>0</v>
      </c>
      <c r="O4841" s="6">
        <v>0</v>
      </c>
      <c r="P4841" s="6">
        <v>0</v>
      </c>
      <c r="Q4841" s="6">
        <v>0</v>
      </c>
      <c r="R4841" s="6">
        <v>0</v>
      </c>
      <c r="S4841" s="6">
        <v>0</v>
      </c>
      <c r="T4841" s="6">
        <v>2.4822695035460991</v>
      </c>
      <c r="U4841" s="6">
        <v>0.70921985815602839</v>
      </c>
      <c r="V4841" s="6">
        <v>0</v>
      </c>
      <c r="W4841" s="6">
        <v>0</v>
      </c>
      <c r="X4841" s="5">
        <v>117</v>
      </c>
      <c r="Y4841" s="5">
        <v>101</v>
      </c>
      <c r="Z4841" s="5">
        <v>9</v>
      </c>
      <c r="AA4841" s="5">
        <v>0</v>
      </c>
      <c r="AB4841" s="5">
        <v>0</v>
      </c>
      <c r="AC4841" s="5">
        <v>0</v>
      </c>
      <c r="AD4841" s="5">
        <v>117</v>
      </c>
      <c r="AE4841" s="5">
        <v>101</v>
      </c>
      <c r="AF4841" s="5">
        <v>9</v>
      </c>
      <c r="AG4841" s="6">
        <v>8.9108910891089117</v>
      </c>
      <c r="AH4841" s="6">
        <v>86.324786324786331</v>
      </c>
      <c r="AI4841" s="3"/>
      <c r="AJ4841" s="3"/>
    </row>
    <row r="4842" spans="1:36" x14ac:dyDescent="0.2">
      <c r="A4842" s="1" t="str">
        <f t="shared" si="75"/>
        <v>RushmoorAll people</v>
      </c>
      <c r="B4842" s="3" t="s">
        <v>293</v>
      </c>
      <c r="C4842" s="3" t="s">
        <v>294</v>
      </c>
      <c r="D4842" s="3" t="s">
        <v>700</v>
      </c>
      <c r="E4842" s="5">
        <v>93807</v>
      </c>
      <c r="F4842" s="5">
        <v>763</v>
      </c>
      <c r="G4842" s="5">
        <v>763</v>
      </c>
      <c r="H4842" s="5">
        <v>0</v>
      </c>
      <c r="I4842" s="5">
        <v>2129</v>
      </c>
      <c r="J4842" s="5">
        <v>4877</v>
      </c>
      <c r="K4842" s="5">
        <v>0</v>
      </c>
      <c r="L4842" s="5">
        <v>1754</v>
      </c>
      <c r="M4842" s="5">
        <v>0</v>
      </c>
      <c r="N4842" s="5">
        <v>0</v>
      </c>
      <c r="O4842" s="6">
        <v>0.81337213640773076</v>
      </c>
      <c r="P4842" s="6">
        <v>0.81337213640773076</v>
      </c>
      <c r="Q4842" s="6">
        <v>0</v>
      </c>
      <c r="R4842" s="6">
        <v>2.2695534448388712</v>
      </c>
      <c r="S4842" s="6">
        <v>5.1989723581395841</v>
      </c>
      <c r="T4842" s="6">
        <v>0</v>
      </c>
      <c r="U4842" s="6">
        <v>1.8697964970631189</v>
      </c>
      <c r="V4842" s="6">
        <v>0</v>
      </c>
      <c r="W4842" s="6">
        <v>0</v>
      </c>
      <c r="X4842" s="5">
        <v>36405</v>
      </c>
      <c r="Y4842" s="5">
        <v>32795</v>
      </c>
      <c r="Z4842" s="5">
        <v>1285</v>
      </c>
      <c r="AA4842" s="5">
        <v>0</v>
      </c>
      <c r="AB4842" s="5">
        <v>0</v>
      </c>
      <c r="AC4842" s="5">
        <v>0</v>
      </c>
      <c r="AD4842" s="5">
        <v>36405</v>
      </c>
      <c r="AE4842" s="5">
        <v>32795</v>
      </c>
      <c r="AF4842" s="5">
        <v>1285</v>
      </c>
      <c r="AG4842" s="6">
        <v>3.9182802256441529</v>
      </c>
      <c r="AH4842" s="6">
        <v>90.083779700590583</v>
      </c>
      <c r="AI4842" s="3"/>
      <c r="AJ4842" s="3"/>
    </row>
    <row r="4843" spans="1:36" hidden="1" x14ac:dyDescent="0.2">
      <c r="A4843" s="1" t="str">
        <f t="shared" si="75"/>
        <v>RushmoorWhite British</v>
      </c>
      <c r="B4843" s="3" t="s">
        <v>293</v>
      </c>
      <c r="C4843" s="3" t="s">
        <v>294</v>
      </c>
      <c r="D4843" s="3" t="s">
        <v>701</v>
      </c>
      <c r="E4843" s="5">
        <v>75511</v>
      </c>
      <c r="F4843" s="5">
        <v>626</v>
      </c>
      <c r="G4843" s="5">
        <v>626</v>
      </c>
      <c r="H4843" s="5">
        <v>0</v>
      </c>
      <c r="I4843" s="5">
        <v>1856</v>
      </c>
      <c r="J4843" s="5">
        <v>4076</v>
      </c>
      <c r="K4843" s="5">
        <v>0</v>
      </c>
      <c r="L4843" s="5">
        <v>859</v>
      </c>
      <c r="M4843" s="5">
        <v>0</v>
      </c>
      <c r="N4843" s="5">
        <v>0</v>
      </c>
      <c r="O4843" s="6">
        <v>0.82901828872614591</v>
      </c>
      <c r="P4843" s="6">
        <v>0.82901828872614591</v>
      </c>
      <c r="Q4843" s="6">
        <v>0</v>
      </c>
      <c r="R4843" s="6">
        <v>2.4579200381401387</v>
      </c>
      <c r="S4843" s="6">
        <v>5.3978890492775884</v>
      </c>
      <c r="T4843" s="6">
        <v>0</v>
      </c>
      <c r="U4843" s="6">
        <v>1.1375826038590404</v>
      </c>
      <c r="V4843" s="6">
        <v>0</v>
      </c>
      <c r="W4843" s="6">
        <v>0</v>
      </c>
      <c r="X4843" s="5">
        <v>28308</v>
      </c>
      <c r="Y4843" s="5">
        <v>25618</v>
      </c>
      <c r="Z4843" s="5">
        <v>942</v>
      </c>
      <c r="AA4843" s="5">
        <v>0</v>
      </c>
      <c r="AB4843" s="5">
        <v>0</v>
      </c>
      <c r="AC4843" s="5">
        <v>0</v>
      </c>
      <c r="AD4843" s="5">
        <v>28308</v>
      </c>
      <c r="AE4843" s="5">
        <v>25618</v>
      </c>
      <c r="AF4843" s="5">
        <v>942</v>
      </c>
      <c r="AG4843" s="6">
        <v>3.6771020376297914</v>
      </c>
      <c r="AH4843" s="6">
        <v>90.49738589797937</v>
      </c>
      <c r="AI4843" s="3"/>
      <c r="AJ4843" s="3"/>
    </row>
    <row r="4844" spans="1:36" hidden="1" x14ac:dyDescent="0.2">
      <c r="A4844" s="1" t="str">
        <f t="shared" si="75"/>
        <v>RushmoorMinorities - all other than White British</v>
      </c>
      <c r="B4844" s="3" t="s">
        <v>293</v>
      </c>
      <c r="C4844" s="3" t="s">
        <v>294</v>
      </c>
      <c r="D4844" s="3" t="s">
        <v>702</v>
      </c>
      <c r="E4844" s="5">
        <v>18296</v>
      </c>
      <c r="F4844" s="5">
        <v>137</v>
      </c>
      <c r="G4844" s="5">
        <v>137</v>
      </c>
      <c r="H4844" s="5">
        <v>0</v>
      </c>
      <c r="I4844" s="5">
        <v>273</v>
      </c>
      <c r="J4844" s="5">
        <v>801</v>
      </c>
      <c r="K4844" s="5">
        <v>0</v>
      </c>
      <c r="L4844" s="5">
        <v>895</v>
      </c>
      <c r="M4844" s="5">
        <v>0</v>
      </c>
      <c r="N4844" s="5">
        <v>0</v>
      </c>
      <c r="O4844" s="6">
        <v>0.74879755137735027</v>
      </c>
      <c r="P4844" s="6">
        <v>0.74879755137735027</v>
      </c>
      <c r="Q4844" s="6">
        <v>0</v>
      </c>
      <c r="R4844" s="6">
        <v>1.4921294271972017</v>
      </c>
      <c r="S4844" s="6">
        <v>4.3780061215566244</v>
      </c>
      <c r="T4844" s="6">
        <v>0</v>
      </c>
      <c r="U4844" s="6">
        <v>4.8917796239615212</v>
      </c>
      <c r="V4844" s="6">
        <v>0</v>
      </c>
      <c r="W4844" s="6">
        <v>0</v>
      </c>
      <c r="X4844" s="5">
        <v>8097</v>
      </c>
      <c r="Y4844" s="5">
        <v>7177</v>
      </c>
      <c r="Z4844" s="5">
        <v>343</v>
      </c>
      <c r="AA4844" s="5">
        <v>0</v>
      </c>
      <c r="AB4844" s="5">
        <v>0</v>
      </c>
      <c r="AC4844" s="5">
        <v>0</v>
      </c>
      <c r="AD4844" s="5">
        <v>8097</v>
      </c>
      <c r="AE4844" s="5">
        <v>7177</v>
      </c>
      <c r="AF4844" s="5">
        <v>343</v>
      </c>
      <c r="AG4844" s="6">
        <v>4.7791556360596346</v>
      </c>
      <c r="AH4844" s="6">
        <v>88.637767074225025</v>
      </c>
      <c r="AI4844" s="3"/>
      <c r="AJ4844" s="3"/>
    </row>
    <row r="4845" spans="1:36" hidden="1" x14ac:dyDescent="0.2">
      <c r="A4845" s="1" t="str">
        <f t="shared" si="75"/>
        <v>RushmoorWhite Irish</v>
      </c>
      <c r="B4845" s="3" t="s">
        <v>293</v>
      </c>
      <c r="C4845" s="3" t="s">
        <v>294</v>
      </c>
      <c r="D4845" s="3" t="s">
        <v>703</v>
      </c>
      <c r="E4845" s="5">
        <v>718</v>
      </c>
      <c r="F4845" s="5">
        <v>4</v>
      </c>
      <c r="G4845" s="5">
        <v>4</v>
      </c>
      <c r="H4845" s="5">
        <v>0</v>
      </c>
      <c r="I4845" s="5">
        <v>28</v>
      </c>
      <c r="J4845" s="5">
        <v>43</v>
      </c>
      <c r="K4845" s="5">
        <v>0</v>
      </c>
      <c r="L4845" s="5">
        <v>10</v>
      </c>
      <c r="M4845" s="5">
        <v>0</v>
      </c>
      <c r="N4845" s="5">
        <v>0</v>
      </c>
      <c r="O4845" s="6">
        <v>0.55710306406685239</v>
      </c>
      <c r="P4845" s="6">
        <v>0.55710306406685239</v>
      </c>
      <c r="Q4845" s="6">
        <v>0</v>
      </c>
      <c r="R4845" s="6">
        <v>3.8997214484679668</v>
      </c>
      <c r="S4845" s="6">
        <v>5.9888579387186631</v>
      </c>
      <c r="T4845" s="6">
        <v>0</v>
      </c>
      <c r="U4845" s="6">
        <v>1.392757660167131</v>
      </c>
      <c r="V4845" s="6">
        <v>0</v>
      </c>
      <c r="W4845" s="6">
        <v>0</v>
      </c>
      <c r="X4845" s="5">
        <v>236</v>
      </c>
      <c r="Y4845" s="5">
        <v>204</v>
      </c>
      <c r="Z4845" s="5">
        <v>8</v>
      </c>
      <c r="AA4845" s="5">
        <v>0</v>
      </c>
      <c r="AB4845" s="5">
        <v>0</v>
      </c>
      <c r="AC4845" s="5">
        <v>0</v>
      </c>
      <c r="AD4845" s="5">
        <v>236</v>
      </c>
      <c r="AE4845" s="5">
        <v>204</v>
      </c>
      <c r="AF4845" s="5">
        <v>8</v>
      </c>
      <c r="AG4845" s="6">
        <v>3.9215686274509802</v>
      </c>
      <c r="AH4845" s="6">
        <v>86.440677966101688</v>
      </c>
      <c r="AI4845" s="3"/>
      <c r="AJ4845" s="3"/>
    </row>
    <row r="4846" spans="1:36" hidden="1" x14ac:dyDescent="0.2">
      <c r="A4846" s="1" t="str">
        <f t="shared" si="75"/>
        <v>RushmoorWhite Gyspy or Irish Traveller</v>
      </c>
      <c r="B4846" s="3" t="s">
        <v>293</v>
      </c>
      <c r="C4846" s="3" t="s">
        <v>294</v>
      </c>
      <c r="D4846" s="3" t="s">
        <v>704</v>
      </c>
      <c r="E4846" s="5">
        <v>155</v>
      </c>
      <c r="F4846" s="5">
        <v>0</v>
      </c>
      <c r="G4846" s="5">
        <v>0</v>
      </c>
      <c r="H4846" s="5">
        <v>0</v>
      </c>
      <c r="I4846" s="5">
        <v>4</v>
      </c>
      <c r="J4846" s="5">
        <v>6</v>
      </c>
      <c r="K4846" s="5">
        <v>0</v>
      </c>
      <c r="L4846" s="5">
        <v>3</v>
      </c>
      <c r="M4846" s="5">
        <v>0</v>
      </c>
      <c r="N4846" s="5">
        <v>0</v>
      </c>
      <c r="O4846" s="6">
        <v>0</v>
      </c>
      <c r="P4846" s="6">
        <v>0</v>
      </c>
      <c r="Q4846" s="6">
        <v>0</v>
      </c>
      <c r="R4846" s="6">
        <v>2.5806451612903225</v>
      </c>
      <c r="S4846" s="6">
        <v>3.870967741935484</v>
      </c>
      <c r="T4846" s="6">
        <v>0</v>
      </c>
      <c r="U4846" s="6">
        <v>1.935483870967742</v>
      </c>
      <c r="V4846" s="6">
        <v>0</v>
      </c>
      <c r="W4846" s="6">
        <v>0</v>
      </c>
      <c r="X4846" s="5">
        <v>62</v>
      </c>
      <c r="Y4846" s="5">
        <v>35</v>
      </c>
      <c r="Z4846" s="5">
        <v>2</v>
      </c>
      <c r="AA4846" s="5">
        <v>0</v>
      </c>
      <c r="AB4846" s="5">
        <v>0</v>
      </c>
      <c r="AC4846" s="5">
        <v>0</v>
      </c>
      <c r="AD4846" s="5">
        <v>62</v>
      </c>
      <c r="AE4846" s="5">
        <v>35</v>
      </c>
      <c r="AF4846" s="5">
        <v>2</v>
      </c>
      <c r="AG4846" s="6">
        <v>5.7142857142857144</v>
      </c>
      <c r="AH4846" s="6">
        <v>56.451612903225808</v>
      </c>
      <c r="AI4846" s="3"/>
      <c r="AJ4846" s="3"/>
    </row>
    <row r="4847" spans="1:36" hidden="1" x14ac:dyDescent="0.2">
      <c r="A4847" s="1" t="str">
        <f t="shared" si="75"/>
        <v>RushmoorWhite Other</v>
      </c>
      <c r="B4847" s="3" t="s">
        <v>293</v>
      </c>
      <c r="C4847" s="3" t="s">
        <v>294</v>
      </c>
      <c r="D4847" s="3" t="s">
        <v>705</v>
      </c>
      <c r="E4847" s="5">
        <v>3136</v>
      </c>
      <c r="F4847" s="5">
        <v>30</v>
      </c>
      <c r="G4847" s="5">
        <v>30</v>
      </c>
      <c r="H4847" s="5">
        <v>0</v>
      </c>
      <c r="I4847" s="5">
        <v>54</v>
      </c>
      <c r="J4847" s="5">
        <v>148</v>
      </c>
      <c r="K4847" s="5">
        <v>0</v>
      </c>
      <c r="L4847" s="5">
        <v>95</v>
      </c>
      <c r="M4847" s="5">
        <v>0</v>
      </c>
      <c r="N4847" s="5">
        <v>0</v>
      </c>
      <c r="O4847" s="6">
        <v>0.95663265306122447</v>
      </c>
      <c r="P4847" s="6">
        <v>0.95663265306122447</v>
      </c>
      <c r="Q4847" s="6">
        <v>0</v>
      </c>
      <c r="R4847" s="6">
        <v>1.721938775510204</v>
      </c>
      <c r="S4847" s="6">
        <v>4.7193877551020407</v>
      </c>
      <c r="T4847" s="6">
        <v>0</v>
      </c>
      <c r="U4847" s="6">
        <v>3.0293367346938775</v>
      </c>
      <c r="V4847" s="6">
        <v>0</v>
      </c>
      <c r="W4847" s="6">
        <v>0</v>
      </c>
      <c r="X4847" s="5">
        <v>1844</v>
      </c>
      <c r="Y4847" s="5">
        <v>1694</v>
      </c>
      <c r="Z4847" s="5">
        <v>82</v>
      </c>
      <c r="AA4847" s="5">
        <v>0</v>
      </c>
      <c r="AB4847" s="5">
        <v>0</v>
      </c>
      <c r="AC4847" s="5">
        <v>0</v>
      </c>
      <c r="AD4847" s="5">
        <v>1844</v>
      </c>
      <c r="AE4847" s="5">
        <v>1694</v>
      </c>
      <c r="AF4847" s="5">
        <v>82</v>
      </c>
      <c r="AG4847" s="6">
        <v>4.8406139315230226</v>
      </c>
      <c r="AH4847" s="6">
        <v>91.865509761388282</v>
      </c>
      <c r="AI4847" s="3"/>
      <c r="AJ4847" s="3"/>
    </row>
    <row r="4848" spans="1:36" hidden="1" x14ac:dyDescent="0.2">
      <c r="A4848" s="1" t="str">
        <f t="shared" si="75"/>
        <v>RushmoorMixed White and Black Caribbean</v>
      </c>
      <c r="B4848" s="3" t="s">
        <v>293</v>
      </c>
      <c r="C4848" s="3" t="s">
        <v>294</v>
      </c>
      <c r="D4848" s="3" t="s">
        <v>706</v>
      </c>
      <c r="E4848" s="5">
        <v>624</v>
      </c>
      <c r="F4848" s="5">
        <v>15</v>
      </c>
      <c r="G4848" s="5">
        <v>15</v>
      </c>
      <c r="H4848" s="5">
        <v>0</v>
      </c>
      <c r="I4848" s="5">
        <v>22</v>
      </c>
      <c r="J4848" s="5">
        <v>36</v>
      </c>
      <c r="K4848" s="5">
        <v>0</v>
      </c>
      <c r="L4848" s="5">
        <v>12</v>
      </c>
      <c r="M4848" s="5">
        <v>0</v>
      </c>
      <c r="N4848" s="5">
        <v>0</v>
      </c>
      <c r="O4848" s="6">
        <v>2.4038461538461537</v>
      </c>
      <c r="P4848" s="6">
        <v>2.4038461538461537</v>
      </c>
      <c r="Q4848" s="6">
        <v>0</v>
      </c>
      <c r="R4848" s="6">
        <v>3.5256410256410255</v>
      </c>
      <c r="S4848" s="6">
        <v>5.7692307692307692</v>
      </c>
      <c r="T4848" s="6">
        <v>0</v>
      </c>
      <c r="U4848" s="6">
        <v>1.9230769230769231</v>
      </c>
      <c r="V4848" s="6">
        <v>0</v>
      </c>
      <c r="W4848" s="6">
        <v>0</v>
      </c>
      <c r="X4848" s="5">
        <v>156</v>
      </c>
      <c r="Y4848" s="5">
        <v>135</v>
      </c>
      <c r="Z4848" s="5">
        <v>11</v>
      </c>
      <c r="AA4848" s="5">
        <v>0</v>
      </c>
      <c r="AB4848" s="5">
        <v>0</v>
      </c>
      <c r="AC4848" s="5">
        <v>0</v>
      </c>
      <c r="AD4848" s="5">
        <v>156</v>
      </c>
      <c r="AE4848" s="5">
        <v>135</v>
      </c>
      <c r="AF4848" s="5">
        <v>11</v>
      </c>
      <c r="AG4848" s="6">
        <v>8.1481481481481488</v>
      </c>
      <c r="AH4848" s="6">
        <v>86.538461538461533</v>
      </c>
      <c r="AI4848" s="3"/>
      <c r="AJ4848" s="3"/>
    </row>
    <row r="4849" spans="1:36" hidden="1" x14ac:dyDescent="0.2">
      <c r="A4849" s="1" t="str">
        <f t="shared" si="75"/>
        <v>RushmoorMixed White and Black African</v>
      </c>
      <c r="B4849" s="3" t="s">
        <v>293</v>
      </c>
      <c r="C4849" s="3" t="s">
        <v>294</v>
      </c>
      <c r="D4849" s="3" t="s">
        <v>707</v>
      </c>
      <c r="E4849" s="5">
        <v>342</v>
      </c>
      <c r="F4849" s="5">
        <v>10</v>
      </c>
      <c r="G4849" s="5">
        <v>10</v>
      </c>
      <c r="H4849" s="5">
        <v>0</v>
      </c>
      <c r="I4849" s="5">
        <v>14</v>
      </c>
      <c r="J4849" s="5">
        <v>23</v>
      </c>
      <c r="K4849" s="5">
        <v>0</v>
      </c>
      <c r="L4849" s="5">
        <v>4</v>
      </c>
      <c r="M4849" s="5">
        <v>0</v>
      </c>
      <c r="N4849" s="5">
        <v>0</v>
      </c>
      <c r="O4849" s="6">
        <v>2.9239766081871346</v>
      </c>
      <c r="P4849" s="6">
        <v>2.9239766081871346</v>
      </c>
      <c r="Q4849" s="6">
        <v>0</v>
      </c>
      <c r="R4849" s="6">
        <v>4.0935672514619883</v>
      </c>
      <c r="S4849" s="6">
        <v>6.7251461988304095</v>
      </c>
      <c r="T4849" s="6">
        <v>0</v>
      </c>
      <c r="U4849" s="6">
        <v>1.1695906432748537</v>
      </c>
      <c r="V4849" s="6">
        <v>0</v>
      </c>
      <c r="W4849" s="6">
        <v>0</v>
      </c>
      <c r="X4849" s="5">
        <v>92</v>
      </c>
      <c r="Y4849" s="5">
        <v>79</v>
      </c>
      <c r="Z4849" s="5">
        <v>1</v>
      </c>
      <c r="AA4849" s="5">
        <v>0</v>
      </c>
      <c r="AB4849" s="5">
        <v>0</v>
      </c>
      <c r="AC4849" s="5">
        <v>0</v>
      </c>
      <c r="AD4849" s="5">
        <v>92</v>
      </c>
      <c r="AE4849" s="5">
        <v>79</v>
      </c>
      <c r="AF4849" s="5">
        <v>1</v>
      </c>
      <c r="AG4849" s="6">
        <v>1.2658227848101267</v>
      </c>
      <c r="AH4849" s="6">
        <v>85.869565217391298</v>
      </c>
      <c r="AI4849" s="3"/>
      <c r="AJ4849" s="3"/>
    </row>
    <row r="4850" spans="1:36" hidden="1" x14ac:dyDescent="0.2">
      <c r="A4850" s="1" t="str">
        <f t="shared" si="75"/>
        <v>RushmoorMixed White and Asian</v>
      </c>
      <c r="B4850" s="3" t="s">
        <v>293</v>
      </c>
      <c r="C4850" s="3" t="s">
        <v>294</v>
      </c>
      <c r="D4850" s="3" t="s">
        <v>708</v>
      </c>
      <c r="E4850" s="5">
        <v>644</v>
      </c>
      <c r="F4850" s="5">
        <v>14</v>
      </c>
      <c r="G4850" s="5">
        <v>14</v>
      </c>
      <c r="H4850" s="5">
        <v>0</v>
      </c>
      <c r="I4850" s="5">
        <v>18</v>
      </c>
      <c r="J4850" s="5">
        <v>41</v>
      </c>
      <c r="K4850" s="5">
        <v>0</v>
      </c>
      <c r="L4850" s="5">
        <v>14</v>
      </c>
      <c r="M4850" s="5">
        <v>0</v>
      </c>
      <c r="N4850" s="5">
        <v>0</v>
      </c>
      <c r="O4850" s="6">
        <v>2.1739130434782608</v>
      </c>
      <c r="P4850" s="6">
        <v>2.1739130434782608</v>
      </c>
      <c r="Q4850" s="6">
        <v>0</v>
      </c>
      <c r="R4850" s="6">
        <v>2.7950310559006213</v>
      </c>
      <c r="S4850" s="6">
        <v>6.3664596273291929</v>
      </c>
      <c r="T4850" s="6">
        <v>0</v>
      </c>
      <c r="U4850" s="6">
        <v>2.1739130434782608</v>
      </c>
      <c r="V4850" s="6">
        <v>0</v>
      </c>
      <c r="W4850" s="6">
        <v>0</v>
      </c>
      <c r="X4850" s="5">
        <v>171</v>
      </c>
      <c r="Y4850" s="5">
        <v>144</v>
      </c>
      <c r="Z4850" s="5">
        <v>5</v>
      </c>
      <c r="AA4850" s="5">
        <v>0</v>
      </c>
      <c r="AB4850" s="5">
        <v>0</v>
      </c>
      <c r="AC4850" s="5">
        <v>0</v>
      </c>
      <c r="AD4850" s="5">
        <v>171</v>
      </c>
      <c r="AE4850" s="5">
        <v>144</v>
      </c>
      <c r="AF4850" s="5">
        <v>5</v>
      </c>
      <c r="AG4850" s="6">
        <v>3.4722222222222223</v>
      </c>
      <c r="AH4850" s="6">
        <v>84.21052631578948</v>
      </c>
      <c r="AI4850" s="3"/>
      <c r="AJ4850" s="3"/>
    </row>
    <row r="4851" spans="1:36" hidden="1" x14ac:dyDescent="0.2">
      <c r="A4851" s="1" t="str">
        <f t="shared" si="75"/>
        <v>RushmoorMixed Other</v>
      </c>
      <c r="B4851" s="3" t="s">
        <v>293</v>
      </c>
      <c r="C4851" s="3" t="s">
        <v>294</v>
      </c>
      <c r="D4851" s="3" t="s">
        <v>709</v>
      </c>
      <c r="E4851" s="5">
        <v>447</v>
      </c>
      <c r="F4851" s="5">
        <v>2</v>
      </c>
      <c r="G4851" s="5">
        <v>2</v>
      </c>
      <c r="H4851" s="5">
        <v>0</v>
      </c>
      <c r="I4851" s="5">
        <v>11</v>
      </c>
      <c r="J4851" s="5">
        <v>26</v>
      </c>
      <c r="K4851" s="5">
        <v>0</v>
      </c>
      <c r="L4851" s="5">
        <v>12</v>
      </c>
      <c r="M4851" s="5">
        <v>0</v>
      </c>
      <c r="N4851" s="5">
        <v>0</v>
      </c>
      <c r="O4851" s="6">
        <v>0.44742729306487694</v>
      </c>
      <c r="P4851" s="6">
        <v>0.44742729306487694</v>
      </c>
      <c r="Q4851" s="6">
        <v>0</v>
      </c>
      <c r="R4851" s="6">
        <v>2.4608501118568231</v>
      </c>
      <c r="S4851" s="6">
        <v>5.8165548098434003</v>
      </c>
      <c r="T4851" s="6">
        <v>0</v>
      </c>
      <c r="U4851" s="6">
        <v>2.6845637583892619</v>
      </c>
      <c r="V4851" s="6">
        <v>0</v>
      </c>
      <c r="W4851" s="6">
        <v>0</v>
      </c>
      <c r="X4851" s="5">
        <v>174</v>
      </c>
      <c r="Y4851" s="5">
        <v>153</v>
      </c>
      <c r="Z4851" s="5">
        <v>7</v>
      </c>
      <c r="AA4851" s="5">
        <v>0</v>
      </c>
      <c r="AB4851" s="5">
        <v>0</v>
      </c>
      <c r="AC4851" s="5">
        <v>0</v>
      </c>
      <c r="AD4851" s="5">
        <v>174</v>
      </c>
      <c r="AE4851" s="5">
        <v>153</v>
      </c>
      <c r="AF4851" s="5">
        <v>7</v>
      </c>
      <c r="AG4851" s="6">
        <v>4.5751633986928102</v>
      </c>
      <c r="AH4851" s="6">
        <v>87.931034482758619</v>
      </c>
      <c r="AI4851" s="3"/>
      <c r="AJ4851" s="3"/>
    </row>
    <row r="4852" spans="1:36" hidden="1" x14ac:dyDescent="0.2">
      <c r="A4852" s="1" t="str">
        <f t="shared" si="75"/>
        <v>RushmoorIndian</v>
      </c>
      <c r="B4852" s="3" t="s">
        <v>293</v>
      </c>
      <c r="C4852" s="3" t="s">
        <v>294</v>
      </c>
      <c r="D4852" s="3" t="s">
        <v>710</v>
      </c>
      <c r="E4852" s="5">
        <v>1310</v>
      </c>
      <c r="F4852" s="5">
        <v>3</v>
      </c>
      <c r="G4852" s="5">
        <v>3</v>
      </c>
      <c r="H4852" s="5">
        <v>0</v>
      </c>
      <c r="I4852" s="5">
        <v>11</v>
      </c>
      <c r="J4852" s="5">
        <v>20</v>
      </c>
      <c r="K4852" s="5">
        <v>0</v>
      </c>
      <c r="L4852" s="5">
        <v>78</v>
      </c>
      <c r="M4852" s="5">
        <v>0</v>
      </c>
      <c r="N4852" s="5">
        <v>0</v>
      </c>
      <c r="O4852" s="6">
        <v>0.22900763358778625</v>
      </c>
      <c r="P4852" s="6">
        <v>0.22900763358778625</v>
      </c>
      <c r="Q4852" s="6">
        <v>0</v>
      </c>
      <c r="R4852" s="6">
        <v>0.83969465648854957</v>
      </c>
      <c r="S4852" s="6">
        <v>1.5267175572519085</v>
      </c>
      <c r="T4852" s="6">
        <v>0</v>
      </c>
      <c r="U4852" s="6">
        <v>5.9541984732824424</v>
      </c>
      <c r="V4852" s="6">
        <v>0</v>
      </c>
      <c r="W4852" s="6">
        <v>0</v>
      </c>
      <c r="X4852" s="5">
        <v>689</v>
      </c>
      <c r="Y4852" s="5">
        <v>639</v>
      </c>
      <c r="Z4852" s="5">
        <v>22</v>
      </c>
      <c r="AA4852" s="5">
        <v>0</v>
      </c>
      <c r="AB4852" s="5">
        <v>0</v>
      </c>
      <c r="AC4852" s="5">
        <v>0</v>
      </c>
      <c r="AD4852" s="5">
        <v>689</v>
      </c>
      <c r="AE4852" s="5">
        <v>639</v>
      </c>
      <c r="AF4852" s="5">
        <v>22</v>
      </c>
      <c r="AG4852" s="6">
        <v>3.4428794992175273</v>
      </c>
      <c r="AH4852" s="6">
        <v>92.743105950653117</v>
      </c>
      <c r="AI4852" s="3"/>
      <c r="AJ4852" s="3"/>
    </row>
    <row r="4853" spans="1:36" hidden="1" x14ac:dyDescent="0.2">
      <c r="A4853" s="1" t="str">
        <f t="shared" si="75"/>
        <v>RushmoorPakistani</v>
      </c>
      <c r="B4853" s="3" t="s">
        <v>293</v>
      </c>
      <c r="C4853" s="3" t="s">
        <v>294</v>
      </c>
      <c r="D4853" s="3" t="s">
        <v>711</v>
      </c>
      <c r="E4853" s="5">
        <v>635</v>
      </c>
      <c r="F4853" s="5">
        <v>0</v>
      </c>
      <c r="G4853" s="5">
        <v>0</v>
      </c>
      <c r="H4853" s="5">
        <v>0</v>
      </c>
      <c r="I4853" s="5">
        <v>13</v>
      </c>
      <c r="J4853" s="5">
        <v>25</v>
      </c>
      <c r="K4853" s="5">
        <v>0</v>
      </c>
      <c r="L4853" s="5">
        <v>40</v>
      </c>
      <c r="M4853" s="5">
        <v>0</v>
      </c>
      <c r="N4853" s="5">
        <v>0</v>
      </c>
      <c r="O4853" s="6">
        <v>0</v>
      </c>
      <c r="P4853" s="6">
        <v>0</v>
      </c>
      <c r="Q4853" s="6">
        <v>0</v>
      </c>
      <c r="R4853" s="6">
        <v>2.0472440944881889</v>
      </c>
      <c r="S4853" s="6">
        <v>3.9370078740157481</v>
      </c>
      <c r="T4853" s="6">
        <v>0</v>
      </c>
      <c r="U4853" s="6">
        <v>6.2992125984251972</v>
      </c>
      <c r="V4853" s="6">
        <v>0</v>
      </c>
      <c r="W4853" s="6">
        <v>0</v>
      </c>
      <c r="X4853" s="5">
        <v>274</v>
      </c>
      <c r="Y4853" s="5">
        <v>210</v>
      </c>
      <c r="Z4853" s="5">
        <v>16</v>
      </c>
      <c r="AA4853" s="5">
        <v>0</v>
      </c>
      <c r="AB4853" s="5">
        <v>0</v>
      </c>
      <c r="AC4853" s="5">
        <v>0</v>
      </c>
      <c r="AD4853" s="5">
        <v>274</v>
      </c>
      <c r="AE4853" s="5">
        <v>210</v>
      </c>
      <c r="AF4853" s="5">
        <v>16</v>
      </c>
      <c r="AG4853" s="6">
        <v>7.6190476190476186</v>
      </c>
      <c r="AH4853" s="6">
        <v>76.642335766423358</v>
      </c>
      <c r="AI4853" s="3"/>
      <c r="AJ4853" s="3"/>
    </row>
    <row r="4854" spans="1:36" hidden="1" x14ac:dyDescent="0.2">
      <c r="A4854" s="1" t="str">
        <f t="shared" si="75"/>
        <v>RushmoorBangladeshi</v>
      </c>
      <c r="B4854" s="3" t="s">
        <v>293</v>
      </c>
      <c r="C4854" s="3" t="s">
        <v>294</v>
      </c>
      <c r="D4854" s="3" t="s">
        <v>712</v>
      </c>
      <c r="E4854" s="5">
        <v>206</v>
      </c>
      <c r="F4854" s="5">
        <v>5</v>
      </c>
      <c r="G4854" s="5">
        <v>5</v>
      </c>
      <c r="H4854" s="5">
        <v>0</v>
      </c>
      <c r="I4854" s="5">
        <v>5</v>
      </c>
      <c r="J4854" s="5">
        <v>5</v>
      </c>
      <c r="K4854" s="5">
        <v>0</v>
      </c>
      <c r="L4854" s="5">
        <v>7</v>
      </c>
      <c r="M4854" s="5">
        <v>0</v>
      </c>
      <c r="N4854" s="5">
        <v>0</v>
      </c>
      <c r="O4854" s="6">
        <v>2.4271844660194173</v>
      </c>
      <c r="P4854" s="6">
        <v>2.4271844660194173</v>
      </c>
      <c r="Q4854" s="6">
        <v>0</v>
      </c>
      <c r="R4854" s="6">
        <v>2.4271844660194173</v>
      </c>
      <c r="S4854" s="6">
        <v>2.4271844660194173</v>
      </c>
      <c r="T4854" s="6">
        <v>0</v>
      </c>
      <c r="U4854" s="6">
        <v>3.3980582524271843</v>
      </c>
      <c r="V4854" s="6">
        <v>0</v>
      </c>
      <c r="W4854" s="6">
        <v>0</v>
      </c>
      <c r="X4854" s="5">
        <v>103</v>
      </c>
      <c r="Y4854" s="5">
        <v>73</v>
      </c>
      <c r="Z4854" s="5">
        <v>3</v>
      </c>
      <c r="AA4854" s="5">
        <v>0</v>
      </c>
      <c r="AB4854" s="5">
        <v>0</v>
      </c>
      <c r="AC4854" s="5">
        <v>0</v>
      </c>
      <c r="AD4854" s="5">
        <v>103</v>
      </c>
      <c r="AE4854" s="5">
        <v>73</v>
      </c>
      <c r="AF4854" s="5">
        <v>3</v>
      </c>
      <c r="AG4854" s="6">
        <v>4.1095890410958908</v>
      </c>
      <c r="AH4854" s="6">
        <v>70.873786407766985</v>
      </c>
      <c r="AI4854" s="3"/>
      <c r="AJ4854" s="3"/>
    </row>
    <row r="4855" spans="1:36" hidden="1" x14ac:dyDescent="0.2">
      <c r="A4855" s="1" t="str">
        <f t="shared" si="75"/>
        <v>RushmoorChinese</v>
      </c>
      <c r="B4855" s="3" t="s">
        <v>293</v>
      </c>
      <c r="C4855" s="3" t="s">
        <v>294</v>
      </c>
      <c r="D4855" s="3" t="s">
        <v>713</v>
      </c>
      <c r="E4855" s="5">
        <v>497</v>
      </c>
      <c r="F4855" s="5">
        <v>0</v>
      </c>
      <c r="G4855" s="5">
        <v>0</v>
      </c>
      <c r="H4855" s="5">
        <v>0</v>
      </c>
      <c r="I4855" s="5">
        <v>0</v>
      </c>
      <c r="J4855" s="5">
        <v>4</v>
      </c>
      <c r="K4855" s="5">
        <v>0</v>
      </c>
      <c r="L4855" s="5">
        <v>12</v>
      </c>
      <c r="M4855" s="5">
        <v>0</v>
      </c>
      <c r="N4855" s="5">
        <v>0</v>
      </c>
      <c r="O4855" s="6">
        <v>0</v>
      </c>
      <c r="P4855" s="6">
        <v>0</v>
      </c>
      <c r="Q4855" s="6">
        <v>0</v>
      </c>
      <c r="R4855" s="6">
        <v>0</v>
      </c>
      <c r="S4855" s="6">
        <v>0.8048289738430584</v>
      </c>
      <c r="T4855" s="6">
        <v>0</v>
      </c>
      <c r="U4855" s="6">
        <v>2.4144869215291749</v>
      </c>
      <c r="V4855" s="6">
        <v>0</v>
      </c>
      <c r="W4855" s="6">
        <v>0</v>
      </c>
      <c r="X4855" s="5">
        <v>220</v>
      </c>
      <c r="Y4855" s="5">
        <v>193</v>
      </c>
      <c r="Z4855" s="5">
        <v>6</v>
      </c>
      <c r="AA4855" s="5">
        <v>0</v>
      </c>
      <c r="AB4855" s="5">
        <v>0</v>
      </c>
      <c r="AC4855" s="5">
        <v>0</v>
      </c>
      <c r="AD4855" s="5">
        <v>220</v>
      </c>
      <c r="AE4855" s="5">
        <v>193</v>
      </c>
      <c r="AF4855" s="5">
        <v>6</v>
      </c>
      <c r="AG4855" s="6">
        <v>3.1088082901554404</v>
      </c>
      <c r="AH4855" s="6">
        <v>87.727272727272734</v>
      </c>
      <c r="AI4855" s="3"/>
      <c r="AJ4855" s="3"/>
    </row>
    <row r="4856" spans="1:36" hidden="1" x14ac:dyDescent="0.2">
      <c r="A4856" s="1" t="str">
        <f t="shared" si="75"/>
        <v>RushmoorAsian Other</v>
      </c>
      <c r="B4856" s="3" t="s">
        <v>293</v>
      </c>
      <c r="C4856" s="3" t="s">
        <v>294</v>
      </c>
      <c r="D4856" s="3" t="s">
        <v>714</v>
      </c>
      <c r="E4856" s="5">
        <v>7107</v>
      </c>
      <c r="F4856" s="5">
        <v>16</v>
      </c>
      <c r="G4856" s="5">
        <v>16</v>
      </c>
      <c r="H4856" s="5">
        <v>0</v>
      </c>
      <c r="I4856" s="5">
        <v>38</v>
      </c>
      <c r="J4856" s="5">
        <v>286</v>
      </c>
      <c r="K4856" s="5">
        <v>0</v>
      </c>
      <c r="L4856" s="5">
        <v>469</v>
      </c>
      <c r="M4856" s="5">
        <v>0</v>
      </c>
      <c r="N4856" s="5">
        <v>0</v>
      </c>
      <c r="O4856" s="6">
        <v>0.22513015336991699</v>
      </c>
      <c r="P4856" s="6">
        <v>0.22513015336991699</v>
      </c>
      <c r="Q4856" s="6">
        <v>0</v>
      </c>
      <c r="R4856" s="6">
        <v>0.53468411425355289</v>
      </c>
      <c r="S4856" s="6">
        <v>4.0242014914872657</v>
      </c>
      <c r="T4856" s="6">
        <v>0</v>
      </c>
      <c r="U4856" s="6">
        <v>6.5991276206556915</v>
      </c>
      <c r="V4856" s="6">
        <v>0</v>
      </c>
      <c r="W4856" s="6">
        <v>0</v>
      </c>
      <c r="X4856" s="5">
        <v>2829</v>
      </c>
      <c r="Y4856" s="5">
        <v>2504</v>
      </c>
      <c r="Z4856" s="5">
        <v>104</v>
      </c>
      <c r="AA4856" s="5">
        <v>0</v>
      </c>
      <c r="AB4856" s="5">
        <v>0</v>
      </c>
      <c r="AC4856" s="5">
        <v>0</v>
      </c>
      <c r="AD4856" s="5">
        <v>2829</v>
      </c>
      <c r="AE4856" s="5">
        <v>2504</v>
      </c>
      <c r="AF4856" s="5">
        <v>104</v>
      </c>
      <c r="AG4856" s="6">
        <v>4.1533546325878596</v>
      </c>
      <c r="AH4856" s="6">
        <v>88.511841640155538</v>
      </c>
      <c r="AI4856" s="3"/>
      <c r="AJ4856" s="3"/>
    </row>
    <row r="4857" spans="1:36" hidden="1" x14ac:dyDescent="0.2">
      <c r="A4857" s="1" t="str">
        <f t="shared" si="75"/>
        <v>RushmoorBlack African</v>
      </c>
      <c r="B4857" s="3" t="s">
        <v>293</v>
      </c>
      <c r="C4857" s="3" t="s">
        <v>294</v>
      </c>
      <c r="D4857" s="3" t="s">
        <v>715</v>
      </c>
      <c r="E4857" s="5">
        <v>1115</v>
      </c>
      <c r="F4857" s="5">
        <v>22</v>
      </c>
      <c r="G4857" s="5">
        <v>22</v>
      </c>
      <c r="H4857" s="5">
        <v>0</v>
      </c>
      <c r="I4857" s="5">
        <v>29</v>
      </c>
      <c r="J4857" s="5">
        <v>60</v>
      </c>
      <c r="K4857" s="5">
        <v>0</v>
      </c>
      <c r="L4857" s="5">
        <v>58</v>
      </c>
      <c r="M4857" s="5">
        <v>0</v>
      </c>
      <c r="N4857" s="5">
        <v>0</v>
      </c>
      <c r="O4857" s="6">
        <v>1.9730941704035874</v>
      </c>
      <c r="P4857" s="6">
        <v>1.9730941704035874</v>
      </c>
      <c r="Q4857" s="6">
        <v>0</v>
      </c>
      <c r="R4857" s="6">
        <v>2.600896860986547</v>
      </c>
      <c r="S4857" s="6">
        <v>5.3811659192825116</v>
      </c>
      <c r="T4857" s="6">
        <v>0</v>
      </c>
      <c r="U4857" s="6">
        <v>5.2017937219730941</v>
      </c>
      <c r="V4857" s="6">
        <v>0</v>
      </c>
      <c r="W4857" s="6">
        <v>0</v>
      </c>
      <c r="X4857" s="5">
        <v>607</v>
      </c>
      <c r="Y4857" s="5">
        <v>548</v>
      </c>
      <c r="Z4857" s="5">
        <v>42</v>
      </c>
      <c r="AA4857" s="5">
        <v>0</v>
      </c>
      <c r="AB4857" s="5">
        <v>0</v>
      </c>
      <c r="AC4857" s="5">
        <v>0</v>
      </c>
      <c r="AD4857" s="5">
        <v>607</v>
      </c>
      <c r="AE4857" s="5">
        <v>548</v>
      </c>
      <c r="AF4857" s="5">
        <v>42</v>
      </c>
      <c r="AG4857" s="6">
        <v>7.664233576642336</v>
      </c>
      <c r="AH4857" s="6">
        <v>90.280065897858321</v>
      </c>
      <c r="AI4857" s="3"/>
      <c r="AJ4857" s="3"/>
    </row>
    <row r="4858" spans="1:36" hidden="1" x14ac:dyDescent="0.2">
      <c r="A4858" s="1" t="str">
        <f t="shared" si="75"/>
        <v>RushmoorBlack Caribbean</v>
      </c>
      <c r="B4858" s="3" t="s">
        <v>293</v>
      </c>
      <c r="C4858" s="3" t="s">
        <v>294</v>
      </c>
      <c r="D4858" s="3" t="s">
        <v>716</v>
      </c>
      <c r="E4858" s="5">
        <v>538</v>
      </c>
      <c r="F4858" s="5">
        <v>6</v>
      </c>
      <c r="G4858" s="5">
        <v>6</v>
      </c>
      <c r="H4858" s="5">
        <v>0</v>
      </c>
      <c r="I4858" s="5">
        <v>9</v>
      </c>
      <c r="J4858" s="5">
        <v>30</v>
      </c>
      <c r="K4858" s="5">
        <v>0</v>
      </c>
      <c r="L4858" s="5">
        <v>27</v>
      </c>
      <c r="M4858" s="5">
        <v>0</v>
      </c>
      <c r="N4858" s="5">
        <v>0</v>
      </c>
      <c r="O4858" s="6">
        <v>1.1152416356877324</v>
      </c>
      <c r="P4858" s="6">
        <v>1.1152416356877324</v>
      </c>
      <c r="Q4858" s="6">
        <v>0</v>
      </c>
      <c r="R4858" s="6">
        <v>1.6728624535315986</v>
      </c>
      <c r="S4858" s="6">
        <v>5.5762081784386615</v>
      </c>
      <c r="T4858" s="6">
        <v>0</v>
      </c>
      <c r="U4858" s="6">
        <v>5.0185873605947959</v>
      </c>
      <c r="V4858" s="6">
        <v>0</v>
      </c>
      <c r="W4858" s="6">
        <v>0</v>
      </c>
      <c r="X4858" s="5">
        <v>257</v>
      </c>
      <c r="Y4858" s="5">
        <v>243</v>
      </c>
      <c r="Z4858" s="5">
        <v>15</v>
      </c>
      <c r="AA4858" s="5">
        <v>0</v>
      </c>
      <c r="AB4858" s="5">
        <v>0</v>
      </c>
      <c r="AC4858" s="5">
        <v>0</v>
      </c>
      <c r="AD4858" s="5">
        <v>257</v>
      </c>
      <c r="AE4858" s="5">
        <v>243</v>
      </c>
      <c r="AF4858" s="5">
        <v>15</v>
      </c>
      <c r="AG4858" s="6">
        <v>6.1728395061728394</v>
      </c>
      <c r="AH4858" s="6">
        <v>94.552529182879383</v>
      </c>
      <c r="AI4858" s="3"/>
      <c r="AJ4858" s="3"/>
    </row>
    <row r="4859" spans="1:36" hidden="1" x14ac:dyDescent="0.2">
      <c r="A4859" s="1" t="str">
        <f t="shared" si="75"/>
        <v>RushmoorBlack Other</v>
      </c>
      <c r="B4859" s="3" t="s">
        <v>293</v>
      </c>
      <c r="C4859" s="3" t="s">
        <v>294</v>
      </c>
      <c r="D4859" s="3" t="s">
        <v>717</v>
      </c>
      <c r="E4859" s="5">
        <v>215</v>
      </c>
      <c r="F4859" s="5">
        <v>2</v>
      </c>
      <c r="G4859" s="5">
        <v>2</v>
      </c>
      <c r="H4859" s="5">
        <v>0</v>
      </c>
      <c r="I4859" s="5">
        <v>2</v>
      </c>
      <c r="J4859" s="5">
        <v>3</v>
      </c>
      <c r="K4859" s="5">
        <v>0</v>
      </c>
      <c r="L4859" s="5">
        <v>6</v>
      </c>
      <c r="M4859" s="5">
        <v>0</v>
      </c>
      <c r="N4859" s="5">
        <v>0</v>
      </c>
      <c r="O4859" s="6">
        <v>0.93023255813953487</v>
      </c>
      <c r="P4859" s="6">
        <v>0.93023255813953487</v>
      </c>
      <c r="Q4859" s="6">
        <v>0</v>
      </c>
      <c r="R4859" s="6">
        <v>0.93023255813953487</v>
      </c>
      <c r="S4859" s="6">
        <v>1.3953488372093024</v>
      </c>
      <c r="T4859" s="6">
        <v>0</v>
      </c>
      <c r="U4859" s="6">
        <v>2.7906976744186047</v>
      </c>
      <c r="V4859" s="6">
        <v>0</v>
      </c>
      <c r="W4859" s="6">
        <v>0</v>
      </c>
      <c r="X4859" s="5">
        <v>95</v>
      </c>
      <c r="Y4859" s="5">
        <v>87</v>
      </c>
      <c r="Z4859" s="5">
        <v>3</v>
      </c>
      <c r="AA4859" s="5">
        <v>0</v>
      </c>
      <c r="AB4859" s="5">
        <v>0</v>
      </c>
      <c r="AC4859" s="5">
        <v>0</v>
      </c>
      <c r="AD4859" s="5">
        <v>95</v>
      </c>
      <c r="AE4859" s="5">
        <v>87</v>
      </c>
      <c r="AF4859" s="5">
        <v>3</v>
      </c>
      <c r="AG4859" s="6">
        <v>3.4482758620689653</v>
      </c>
      <c r="AH4859" s="6">
        <v>91.578947368421055</v>
      </c>
      <c r="AI4859" s="3"/>
      <c r="AJ4859" s="3"/>
    </row>
    <row r="4860" spans="1:36" hidden="1" x14ac:dyDescent="0.2">
      <c r="A4860" s="1" t="str">
        <f t="shared" si="75"/>
        <v>RushmoorArab</v>
      </c>
      <c r="B4860" s="3" t="s">
        <v>293</v>
      </c>
      <c r="C4860" s="3" t="s">
        <v>294</v>
      </c>
      <c r="D4860" s="3" t="s">
        <v>699</v>
      </c>
      <c r="E4860" s="5">
        <v>134</v>
      </c>
      <c r="F4860" s="5">
        <v>3</v>
      </c>
      <c r="G4860" s="5">
        <v>3</v>
      </c>
      <c r="H4860" s="5">
        <v>0</v>
      </c>
      <c r="I4860" s="5">
        <v>9</v>
      </c>
      <c r="J4860" s="5">
        <v>11</v>
      </c>
      <c r="K4860" s="5">
        <v>0</v>
      </c>
      <c r="L4860" s="5">
        <v>2</v>
      </c>
      <c r="M4860" s="5">
        <v>0</v>
      </c>
      <c r="N4860" s="5">
        <v>0</v>
      </c>
      <c r="O4860" s="6">
        <v>2.2388059701492535</v>
      </c>
      <c r="P4860" s="6">
        <v>2.2388059701492535</v>
      </c>
      <c r="Q4860" s="6">
        <v>0</v>
      </c>
      <c r="R4860" s="6">
        <v>6.7164179104477615</v>
      </c>
      <c r="S4860" s="6">
        <v>8.2089552238805972</v>
      </c>
      <c r="T4860" s="6">
        <v>0</v>
      </c>
      <c r="U4860" s="6">
        <v>1.4925373134328359</v>
      </c>
      <c r="V4860" s="6">
        <v>0</v>
      </c>
      <c r="W4860" s="6">
        <v>0</v>
      </c>
      <c r="X4860" s="5">
        <v>64</v>
      </c>
      <c r="Y4860" s="5">
        <v>51</v>
      </c>
      <c r="Z4860" s="5">
        <v>2</v>
      </c>
      <c r="AA4860" s="5">
        <v>0</v>
      </c>
      <c r="AB4860" s="5">
        <v>0</v>
      </c>
      <c r="AC4860" s="5">
        <v>0</v>
      </c>
      <c r="AD4860" s="5">
        <v>64</v>
      </c>
      <c r="AE4860" s="5">
        <v>51</v>
      </c>
      <c r="AF4860" s="5">
        <v>2</v>
      </c>
      <c r="AG4860" s="6">
        <v>3.9215686274509802</v>
      </c>
      <c r="AH4860" s="6">
        <v>79.6875</v>
      </c>
      <c r="AI4860" s="3"/>
      <c r="AJ4860" s="3"/>
    </row>
    <row r="4861" spans="1:36" hidden="1" x14ac:dyDescent="0.2">
      <c r="A4861" s="1" t="str">
        <f t="shared" si="75"/>
        <v>RushmoorOther</v>
      </c>
      <c r="B4861" s="3" t="s">
        <v>293</v>
      </c>
      <c r="C4861" s="3" t="s">
        <v>294</v>
      </c>
      <c r="D4861" s="3" t="s">
        <v>718</v>
      </c>
      <c r="E4861" s="5">
        <v>473</v>
      </c>
      <c r="F4861" s="5">
        <v>5</v>
      </c>
      <c r="G4861" s="5">
        <v>5</v>
      </c>
      <c r="H4861" s="5">
        <v>0</v>
      </c>
      <c r="I4861" s="5">
        <v>6</v>
      </c>
      <c r="J4861" s="5">
        <v>34</v>
      </c>
      <c r="K4861" s="5">
        <v>0</v>
      </c>
      <c r="L4861" s="5">
        <v>46</v>
      </c>
      <c r="M4861" s="5">
        <v>0</v>
      </c>
      <c r="N4861" s="5">
        <v>0</v>
      </c>
      <c r="O4861" s="6">
        <v>1.0570824524312896</v>
      </c>
      <c r="P4861" s="6">
        <v>1.0570824524312896</v>
      </c>
      <c r="Q4861" s="6">
        <v>0</v>
      </c>
      <c r="R4861" s="6">
        <v>1.2684989429175475</v>
      </c>
      <c r="S4861" s="6">
        <v>7.1881606765327692</v>
      </c>
      <c r="T4861" s="6">
        <v>0</v>
      </c>
      <c r="U4861" s="6">
        <v>9.7251585623678647</v>
      </c>
      <c r="V4861" s="6">
        <v>0</v>
      </c>
      <c r="W4861" s="6">
        <v>0</v>
      </c>
      <c r="X4861" s="5">
        <v>224</v>
      </c>
      <c r="Y4861" s="5">
        <v>185</v>
      </c>
      <c r="Z4861" s="5">
        <v>14</v>
      </c>
      <c r="AA4861" s="5">
        <v>0</v>
      </c>
      <c r="AB4861" s="5">
        <v>0</v>
      </c>
      <c r="AC4861" s="5">
        <v>0</v>
      </c>
      <c r="AD4861" s="5">
        <v>224</v>
      </c>
      <c r="AE4861" s="5">
        <v>185</v>
      </c>
      <c r="AF4861" s="5">
        <v>14</v>
      </c>
      <c r="AG4861" s="6">
        <v>7.5675675675675675</v>
      </c>
      <c r="AH4861" s="6">
        <v>82.589285714285708</v>
      </c>
      <c r="AI4861" s="3"/>
      <c r="AJ4861" s="3"/>
    </row>
    <row r="4862" spans="1:36" x14ac:dyDescent="0.2">
      <c r="A4862" s="1" t="str">
        <f t="shared" si="75"/>
        <v>RutlandAll people</v>
      </c>
      <c r="B4862" s="3" t="s">
        <v>79</v>
      </c>
      <c r="C4862" s="3" t="s">
        <v>80</v>
      </c>
      <c r="D4862" s="3" t="s">
        <v>700</v>
      </c>
      <c r="E4862" s="5">
        <v>37369</v>
      </c>
      <c r="F4862" s="5">
        <v>0</v>
      </c>
      <c r="G4862" s="5">
        <v>0</v>
      </c>
      <c r="H4862" s="5">
        <v>0</v>
      </c>
      <c r="I4862" s="5">
        <v>0</v>
      </c>
      <c r="J4862" s="5">
        <v>0</v>
      </c>
      <c r="K4862" s="5">
        <v>8827</v>
      </c>
      <c r="L4862" s="5">
        <v>0</v>
      </c>
      <c r="M4862" s="5">
        <v>0</v>
      </c>
      <c r="N4862" s="5">
        <v>0</v>
      </c>
      <c r="O4862" s="6">
        <v>0</v>
      </c>
      <c r="P4862" s="6">
        <v>0</v>
      </c>
      <c r="Q4862" s="6">
        <v>0</v>
      </c>
      <c r="R4862" s="6">
        <v>0</v>
      </c>
      <c r="S4862" s="6">
        <v>0</v>
      </c>
      <c r="T4862" s="6">
        <v>23.621183333779335</v>
      </c>
      <c r="U4862" s="6">
        <v>0</v>
      </c>
      <c r="V4862" s="6">
        <v>0</v>
      </c>
      <c r="W4862" s="6">
        <v>0</v>
      </c>
      <c r="X4862" s="5">
        <v>11088</v>
      </c>
      <c r="Y4862" s="5">
        <v>9804</v>
      </c>
      <c r="Z4862" s="5">
        <v>291</v>
      </c>
      <c r="AA4862" s="5">
        <v>0</v>
      </c>
      <c r="AB4862" s="5">
        <v>0</v>
      </c>
      <c r="AC4862" s="5">
        <v>0</v>
      </c>
      <c r="AD4862" s="5">
        <v>11088</v>
      </c>
      <c r="AE4862" s="5">
        <v>9804</v>
      </c>
      <c r="AF4862" s="5">
        <v>291</v>
      </c>
      <c r="AG4862" s="6">
        <v>2.9681762545899635</v>
      </c>
      <c r="AH4862" s="6">
        <v>88.419913419913414</v>
      </c>
      <c r="AI4862" s="3"/>
      <c r="AJ4862" s="3"/>
    </row>
    <row r="4863" spans="1:36" hidden="1" x14ac:dyDescent="0.2">
      <c r="A4863" s="1" t="str">
        <f t="shared" si="75"/>
        <v>RutlandWhite British</v>
      </c>
      <c r="B4863" s="3" t="s">
        <v>79</v>
      </c>
      <c r="C4863" s="3" t="s">
        <v>80</v>
      </c>
      <c r="D4863" s="3" t="s">
        <v>701</v>
      </c>
      <c r="E4863" s="5">
        <v>35241</v>
      </c>
      <c r="F4863" s="5">
        <v>0</v>
      </c>
      <c r="G4863" s="5">
        <v>0</v>
      </c>
      <c r="H4863" s="5">
        <v>0</v>
      </c>
      <c r="I4863" s="5">
        <v>0</v>
      </c>
      <c r="J4863" s="5">
        <v>0</v>
      </c>
      <c r="K4863" s="5">
        <v>8273</v>
      </c>
      <c r="L4863" s="5">
        <v>0</v>
      </c>
      <c r="M4863" s="5">
        <v>0</v>
      </c>
      <c r="N4863" s="5">
        <v>0</v>
      </c>
      <c r="O4863" s="6">
        <v>0</v>
      </c>
      <c r="P4863" s="6">
        <v>0</v>
      </c>
      <c r="Q4863" s="6">
        <v>0</v>
      </c>
      <c r="R4863" s="6">
        <v>0</v>
      </c>
      <c r="S4863" s="6">
        <v>0</v>
      </c>
      <c r="T4863" s="6">
        <v>23.475497290088249</v>
      </c>
      <c r="U4863" s="6">
        <v>0</v>
      </c>
      <c r="V4863" s="6">
        <v>0</v>
      </c>
      <c r="W4863" s="6">
        <v>0</v>
      </c>
      <c r="X4863" s="5">
        <v>10238</v>
      </c>
      <c r="Y4863" s="5">
        <v>9104</v>
      </c>
      <c r="Z4863" s="5">
        <v>274</v>
      </c>
      <c r="AA4863" s="5">
        <v>0</v>
      </c>
      <c r="AB4863" s="5">
        <v>0</v>
      </c>
      <c r="AC4863" s="5">
        <v>0</v>
      </c>
      <c r="AD4863" s="5">
        <v>10238</v>
      </c>
      <c r="AE4863" s="5">
        <v>9104</v>
      </c>
      <c r="AF4863" s="5">
        <v>274</v>
      </c>
      <c r="AG4863" s="6">
        <v>3.0096660808435853</v>
      </c>
      <c r="AH4863" s="6">
        <v>88.923617894119943</v>
      </c>
      <c r="AI4863" s="3"/>
      <c r="AJ4863" s="3"/>
    </row>
    <row r="4864" spans="1:36" hidden="1" x14ac:dyDescent="0.2">
      <c r="A4864" s="1" t="str">
        <f t="shared" si="75"/>
        <v>RutlandMinorities - all other than White British</v>
      </c>
      <c r="B4864" s="3" t="s">
        <v>79</v>
      </c>
      <c r="C4864" s="3" t="s">
        <v>80</v>
      </c>
      <c r="D4864" s="3" t="s">
        <v>702</v>
      </c>
      <c r="E4864" s="5">
        <v>2128</v>
      </c>
      <c r="F4864" s="5">
        <v>0</v>
      </c>
      <c r="G4864" s="5">
        <v>0</v>
      </c>
      <c r="H4864" s="5">
        <v>0</v>
      </c>
      <c r="I4864" s="5">
        <v>0</v>
      </c>
      <c r="J4864" s="5">
        <v>0</v>
      </c>
      <c r="K4864" s="5">
        <v>554</v>
      </c>
      <c r="L4864" s="5">
        <v>0</v>
      </c>
      <c r="M4864" s="5">
        <v>0</v>
      </c>
      <c r="N4864" s="5">
        <v>0</v>
      </c>
      <c r="O4864" s="6">
        <v>0</v>
      </c>
      <c r="P4864" s="6">
        <v>0</v>
      </c>
      <c r="Q4864" s="6">
        <v>0</v>
      </c>
      <c r="R4864" s="6">
        <v>0</v>
      </c>
      <c r="S4864" s="6">
        <v>0</v>
      </c>
      <c r="T4864" s="6">
        <v>26.033834586466167</v>
      </c>
      <c r="U4864" s="6">
        <v>0</v>
      </c>
      <c r="V4864" s="6">
        <v>0</v>
      </c>
      <c r="W4864" s="6">
        <v>0</v>
      </c>
      <c r="X4864" s="5">
        <v>850</v>
      </c>
      <c r="Y4864" s="5">
        <v>700</v>
      </c>
      <c r="Z4864" s="5">
        <v>17</v>
      </c>
      <c r="AA4864" s="5">
        <v>0</v>
      </c>
      <c r="AB4864" s="5">
        <v>0</v>
      </c>
      <c r="AC4864" s="5">
        <v>0</v>
      </c>
      <c r="AD4864" s="5">
        <v>850</v>
      </c>
      <c r="AE4864" s="5">
        <v>700</v>
      </c>
      <c r="AF4864" s="5">
        <v>17</v>
      </c>
      <c r="AG4864" s="6">
        <v>2.4285714285714284</v>
      </c>
      <c r="AH4864" s="6">
        <v>82.352941176470594</v>
      </c>
      <c r="AI4864" s="3"/>
      <c r="AJ4864" s="3"/>
    </row>
    <row r="4865" spans="1:36" hidden="1" x14ac:dyDescent="0.2">
      <c r="A4865" s="1" t="str">
        <f t="shared" si="75"/>
        <v>RutlandWhite Irish</v>
      </c>
      <c r="B4865" s="3" t="s">
        <v>79</v>
      </c>
      <c r="C4865" s="3" t="s">
        <v>80</v>
      </c>
      <c r="D4865" s="3" t="s">
        <v>703</v>
      </c>
      <c r="E4865" s="5">
        <v>217</v>
      </c>
      <c r="F4865" s="5">
        <v>0</v>
      </c>
      <c r="G4865" s="5">
        <v>0</v>
      </c>
      <c r="H4865" s="5">
        <v>0</v>
      </c>
      <c r="I4865" s="5">
        <v>0</v>
      </c>
      <c r="J4865" s="5">
        <v>0</v>
      </c>
      <c r="K4865" s="5">
        <v>50</v>
      </c>
      <c r="L4865" s="5">
        <v>0</v>
      </c>
      <c r="M4865" s="5">
        <v>0</v>
      </c>
      <c r="N4865" s="5">
        <v>0</v>
      </c>
      <c r="O4865" s="6">
        <v>0</v>
      </c>
      <c r="P4865" s="6">
        <v>0</v>
      </c>
      <c r="Q4865" s="6">
        <v>0</v>
      </c>
      <c r="R4865" s="6">
        <v>0</v>
      </c>
      <c r="S4865" s="6">
        <v>0</v>
      </c>
      <c r="T4865" s="6">
        <v>23.041474654377879</v>
      </c>
      <c r="U4865" s="6">
        <v>0</v>
      </c>
      <c r="V4865" s="6">
        <v>0</v>
      </c>
      <c r="W4865" s="6">
        <v>0</v>
      </c>
      <c r="X4865" s="5">
        <v>59</v>
      </c>
      <c r="Y4865" s="5">
        <v>53</v>
      </c>
      <c r="Z4865" s="5">
        <v>0</v>
      </c>
      <c r="AA4865" s="5">
        <v>0</v>
      </c>
      <c r="AB4865" s="5">
        <v>0</v>
      </c>
      <c r="AC4865" s="5">
        <v>0</v>
      </c>
      <c r="AD4865" s="5">
        <v>59</v>
      </c>
      <c r="AE4865" s="5">
        <v>53</v>
      </c>
      <c r="AF4865" s="5">
        <v>0</v>
      </c>
      <c r="AG4865" s="6">
        <v>0</v>
      </c>
      <c r="AH4865" s="6">
        <v>89.830508474576277</v>
      </c>
      <c r="AI4865" s="3"/>
      <c r="AJ4865" s="3"/>
    </row>
    <row r="4866" spans="1:36" hidden="1" x14ac:dyDescent="0.2">
      <c r="A4866" s="1" t="str">
        <f t="shared" ref="A4866:A4929" si="76">C4866&amp;D4866</f>
        <v>RutlandWhite Gyspy or Irish Traveller</v>
      </c>
      <c r="B4866" s="3" t="s">
        <v>79</v>
      </c>
      <c r="C4866" s="3" t="s">
        <v>80</v>
      </c>
      <c r="D4866" s="3" t="s">
        <v>704</v>
      </c>
      <c r="E4866" s="5">
        <v>58</v>
      </c>
      <c r="F4866" s="5">
        <v>0</v>
      </c>
      <c r="G4866" s="5">
        <v>0</v>
      </c>
      <c r="H4866" s="5">
        <v>0</v>
      </c>
      <c r="I4866" s="5">
        <v>0</v>
      </c>
      <c r="J4866" s="5">
        <v>0</v>
      </c>
      <c r="K4866" s="5">
        <v>35</v>
      </c>
      <c r="L4866" s="5">
        <v>0</v>
      </c>
      <c r="M4866" s="5">
        <v>0</v>
      </c>
      <c r="N4866" s="5">
        <v>0</v>
      </c>
      <c r="O4866" s="6">
        <v>0</v>
      </c>
      <c r="P4866" s="6">
        <v>0</v>
      </c>
      <c r="Q4866" s="6">
        <v>0</v>
      </c>
      <c r="R4866" s="6">
        <v>0</v>
      </c>
      <c r="S4866" s="6">
        <v>0</v>
      </c>
      <c r="T4866" s="6">
        <v>60.344827586206897</v>
      </c>
      <c r="U4866" s="6">
        <v>0</v>
      </c>
      <c r="V4866" s="6">
        <v>0</v>
      </c>
      <c r="W4866" s="6">
        <v>0</v>
      </c>
      <c r="X4866" s="5">
        <v>30</v>
      </c>
      <c r="Y4866" s="5">
        <v>18</v>
      </c>
      <c r="Z4866" s="5">
        <v>3</v>
      </c>
      <c r="AA4866" s="5">
        <v>0</v>
      </c>
      <c r="AB4866" s="5">
        <v>0</v>
      </c>
      <c r="AC4866" s="5">
        <v>0</v>
      </c>
      <c r="AD4866" s="5">
        <v>30</v>
      </c>
      <c r="AE4866" s="5">
        <v>18</v>
      </c>
      <c r="AF4866" s="5">
        <v>3</v>
      </c>
      <c r="AG4866" s="6">
        <v>16.666666666666668</v>
      </c>
      <c r="AH4866" s="6">
        <v>60</v>
      </c>
      <c r="AI4866" s="3"/>
      <c r="AJ4866" s="3"/>
    </row>
    <row r="4867" spans="1:36" hidden="1" x14ac:dyDescent="0.2">
      <c r="A4867" s="1" t="str">
        <f t="shared" si="76"/>
        <v>RutlandWhite Other</v>
      </c>
      <c r="B4867" s="3" t="s">
        <v>79</v>
      </c>
      <c r="C4867" s="3" t="s">
        <v>80</v>
      </c>
      <c r="D4867" s="3" t="s">
        <v>705</v>
      </c>
      <c r="E4867" s="5">
        <v>785</v>
      </c>
      <c r="F4867" s="5">
        <v>0</v>
      </c>
      <c r="G4867" s="5">
        <v>0</v>
      </c>
      <c r="H4867" s="5">
        <v>0</v>
      </c>
      <c r="I4867" s="5">
        <v>0</v>
      </c>
      <c r="J4867" s="5">
        <v>0</v>
      </c>
      <c r="K4867" s="5">
        <v>167</v>
      </c>
      <c r="L4867" s="5">
        <v>0</v>
      </c>
      <c r="M4867" s="5">
        <v>0</v>
      </c>
      <c r="N4867" s="5">
        <v>0</v>
      </c>
      <c r="O4867" s="6">
        <v>0</v>
      </c>
      <c r="P4867" s="6">
        <v>0</v>
      </c>
      <c r="Q4867" s="6">
        <v>0</v>
      </c>
      <c r="R4867" s="6">
        <v>0</v>
      </c>
      <c r="S4867" s="6">
        <v>0</v>
      </c>
      <c r="T4867" s="6">
        <v>21.273885350318473</v>
      </c>
      <c r="U4867" s="6">
        <v>0</v>
      </c>
      <c r="V4867" s="6">
        <v>0</v>
      </c>
      <c r="W4867" s="6">
        <v>0</v>
      </c>
      <c r="X4867" s="5">
        <v>346</v>
      </c>
      <c r="Y4867" s="5">
        <v>312</v>
      </c>
      <c r="Z4867" s="5">
        <v>6</v>
      </c>
      <c r="AA4867" s="5">
        <v>0</v>
      </c>
      <c r="AB4867" s="5">
        <v>0</v>
      </c>
      <c r="AC4867" s="5">
        <v>0</v>
      </c>
      <c r="AD4867" s="5">
        <v>346</v>
      </c>
      <c r="AE4867" s="5">
        <v>312</v>
      </c>
      <c r="AF4867" s="5">
        <v>6</v>
      </c>
      <c r="AG4867" s="6">
        <v>1.9230769230769231</v>
      </c>
      <c r="AH4867" s="6">
        <v>90.173410404624278</v>
      </c>
      <c r="AI4867" s="3"/>
      <c r="AJ4867" s="3"/>
    </row>
    <row r="4868" spans="1:36" hidden="1" x14ac:dyDescent="0.2">
      <c r="A4868" s="1" t="str">
        <f t="shared" si="76"/>
        <v>RutlandMixed White and Black Caribbean</v>
      </c>
      <c r="B4868" s="3" t="s">
        <v>79</v>
      </c>
      <c r="C4868" s="3" t="s">
        <v>80</v>
      </c>
      <c r="D4868" s="3" t="s">
        <v>706</v>
      </c>
      <c r="E4868" s="5">
        <v>123</v>
      </c>
      <c r="F4868" s="5">
        <v>0</v>
      </c>
      <c r="G4868" s="5">
        <v>0</v>
      </c>
      <c r="H4868" s="5">
        <v>0</v>
      </c>
      <c r="I4868" s="5">
        <v>0</v>
      </c>
      <c r="J4868" s="5">
        <v>0</v>
      </c>
      <c r="K4868" s="5">
        <v>55</v>
      </c>
      <c r="L4868" s="5">
        <v>0</v>
      </c>
      <c r="M4868" s="5">
        <v>0</v>
      </c>
      <c r="N4868" s="5">
        <v>0</v>
      </c>
      <c r="O4868" s="6">
        <v>0</v>
      </c>
      <c r="P4868" s="6">
        <v>0</v>
      </c>
      <c r="Q4868" s="6">
        <v>0</v>
      </c>
      <c r="R4868" s="6">
        <v>0</v>
      </c>
      <c r="S4868" s="6">
        <v>0</v>
      </c>
      <c r="T4868" s="6">
        <v>44.715447154471548</v>
      </c>
      <c r="U4868" s="6">
        <v>0</v>
      </c>
      <c r="V4868" s="6">
        <v>0</v>
      </c>
      <c r="W4868" s="6">
        <v>0</v>
      </c>
      <c r="X4868" s="5">
        <v>48</v>
      </c>
      <c r="Y4868" s="5">
        <v>25</v>
      </c>
      <c r="Z4868" s="5">
        <v>1</v>
      </c>
      <c r="AA4868" s="5">
        <v>0</v>
      </c>
      <c r="AB4868" s="5">
        <v>0</v>
      </c>
      <c r="AC4868" s="5">
        <v>0</v>
      </c>
      <c r="AD4868" s="5">
        <v>48</v>
      </c>
      <c r="AE4868" s="5">
        <v>25</v>
      </c>
      <c r="AF4868" s="5">
        <v>1</v>
      </c>
      <c r="AG4868" s="6">
        <v>4</v>
      </c>
      <c r="AH4868" s="6">
        <v>52.083333333333336</v>
      </c>
      <c r="AI4868" s="3"/>
      <c r="AJ4868" s="3"/>
    </row>
    <row r="4869" spans="1:36" hidden="1" x14ac:dyDescent="0.2">
      <c r="A4869" s="1" t="str">
        <f t="shared" si="76"/>
        <v>RutlandMixed White and Black African</v>
      </c>
      <c r="B4869" s="3" t="s">
        <v>79</v>
      </c>
      <c r="C4869" s="3" t="s">
        <v>80</v>
      </c>
      <c r="D4869" s="3" t="s">
        <v>707</v>
      </c>
      <c r="E4869" s="5">
        <v>23</v>
      </c>
      <c r="F4869" s="5">
        <v>0</v>
      </c>
      <c r="G4869" s="5">
        <v>0</v>
      </c>
      <c r="H4869" s="5">
        <v>0</v>
      </c>
      <c r="I4869" s="5">
        <v>0</v>
      </c>
      <c r="J4869" s="5">
        <v>0</v>
      </c>
      <c r="K4869" s="5">
        <v>4</v>
      </c>
      <c r="L4869" s="5">
        <v>0</v>
      </c>
      <c r="M4869" s="5">
        <v>0</v>
      </c>
      <c r="N4869" s="5">
        <v>0</v>
      </c>
      <c r="O4869" s="6">
        <v>0</v>
      </c>
      <c r="P4869" s="6">
        <v>0</v>
      </c>
      <c r="Q4869" s="6">
        <v>0</v>
      </c>
      <c r="R4869" s="6">
        <v>0</v>
      </c>
      <c r="S4869" s="6">
        <v>0</v>
      </c>
      <c r="T4869" s="6">
        <v>17.391304347826086</v>
      </c>
      <c r="U4869" s="6">
        <v>0</v>
      </c>
      <c r="V4869" s="6">
        <v>0</v>
      </c>
      <c r="W4869" s="6">
        <v>0</v>
      </c>
      <c r="X4869" s="5">
        <v>4</v>
      </c>
      <c r="Y4869" s="5">
        <v>1</v>
      </c>
      <c r="Z4869" s="5">
        <v>0</v>
      </c>
      <c r="AA4869" s="5">
        <v>0</v>
      </c>
      <c r="AB4869" s="5">
        <v>0</v>
      </c>
      <c r="AC4869" s="5">
        <v>0</v>
      </c>
      <c r="AD4869" s="5">
        <v>4</v>
      </c>
      <c r="AE4869" s="5">
        <v>1</v>
      </c>
      <c r="AF4869" s="5">
        <v>0</v>
      </c>
      <c r="AG4869" s="6">
        <v>0</v>
      </c>
      <c r="AH4869" s="6">
        <v>25</v>
      </c>
      <c r="AI4869" s="3"/>
      <c r="AJ4869" s="3"/>
    </row>
    <row r="4870" spans="1:36" hidden="1" x14ac:dyDescent="0.2">
      <c r="A4870" s="1" t="str">
        <f t="shared" si="76"/>
        <v>RutlandMixed White and Asian</v>
      </c>
      <c r="B4870" s="3" t="s">
        <v>79</v>
      </c>
      <c r="C4870" s="3" t="s">
        <v>80</v>
      </c>
      <c r="D4870" s="3" t="s">
        <v>708</v>
      </c>
      <c r="E4870" s="5">
        <v>141</v>
      </c>
      <c r="F4870" s="5">
        <v>0</v>
      </c>
      <c r="G4870" s="5">
        <v>0</v>
      </c>
      <c r="H4870" s="5">
        <v>0</v>
      </c>
      <c r="I4870" s="5">
        <v>0</v>
      </c>
      <c r="J4870" s="5">
        <v>0</v>
      </c>
      <c r="K4870" s="5">
        <v>40</v>
      </c>
      <c r="L4870" s="5">
        <v>0</v>
      </c>
      <c r="M4870" s="5">
        <v>0</v>
      </c>
      <c r="N4870" s="5">
        <v>0</v>
      </c>
      <c r="O4870" s="6">
        <v>0</v>
      </c>
      <c r="P4870" s="6">
        <v>0</v>
      </c>
      <c r="Q4870" s="6">
        <v>0</v>
      </c>
      <c r="R4870" s="6">
        <v>0</v>
      </c>
      <c r="S4870" s="6">
        <v>0</v>
      </c>
      <c r="T4870" s="6">
        <v>28.368794326241133</v>
      </c>
      <c r="U4870" s="6">
        <v>0</v>
      </c>
      <c r="V4870" s="6">
        <v>0</v>
      </c>
      <c r="W4870" s="6">
        <v>0</v>
      </c>
      <c r="X4870" s="5">
        <v>32</v>
      </c>
      <c r="Y4870" s="5">
        <v>29</v>
      </c>
      <c r="Z4870" s="5">
        <v>0</v>
      </c>
      <c r="AA4870" s="5">
        <v>0</v>
      </c>
      <c r="AB4870" s="5">
        <v>0</v>
      </c>
      <c r="AC4870" s="5">
        <v>0</v>
      </c>
      <c r="AD4870" s="5">
        <v>32</v>
      </c>
      <c r="AE4870" s="5">
        <v>29</v>
      </c>
      <c r="AF4870" s="5">
        <v>0</v>
      </c>
      <c r="AG4870" s="6">
        <v>0</v>
      </c>
      <c r="AH4870" s="6">
        <v>90.625</v>
      </c>
      <c r="AI4870" s="3"/>
      <c r="AJ4870" s="3"/>
    </row>
    <row r="4871" spans="1:36" hidden="1" x14ac:dyDescent="0.2">
      <c r="A4871" s="1" t="str">
        <f t="shared" si="76"/>
        <v>RutlandMixed Other</v>
      </c>
      <c r="B4871" s="3" t="s">
        <v>79</v>
      </c>
      <c r="C4871" s="3" t="s">
        <v>80</v>
      </c>
      <c r="D4871" s="3" t="s">
        <v>709</v>
      </c>
      <c r="E4871" s="5">
        <v>102</v>
      </c>
      <c r="F4871" s="5">
        <v>0</v>
      </c>
      <c r="G4871" s="5">
        <v>0</v>
      </c>
      <c r="H4871" s="5">
        <v>0</v>
      </c>
      <c r="I4871" s="5">
        <v>0</v>
      </c>
      <c r="J4871" s="5">
        <v>0</v>
      </c>
      <c r="K4871" s="5">
        <v>30</v>
      </c>
      <c r="L4871" s="5">
        <v>0</v>
      </c>
      <c r="M4871" s="5">
        <v>0</v>
      </c>
      <c r="N4871" s="5">
        <v>0</v>
      </c>
      <c r="O4871" s="6">
        <v>0</v>
      </c>
      <c r="P4871" s="6">
        <v>0</v>
      </c>
      <c r="Q4871" s="6">
        <v>0</v>
      </c>
      <c r="R4871" s="6">
        <v>0</v>
      </c>
      <c r="S4871" s="6">
        <v>0</v>
      </c>
      <c r="T4871" s="6">
        <v>29.411764705882351</v>
      </c>
      <c r="U4871" s="6">
        <v>0</v>
      </c>
      <c r="V4871" s="6">
        <v>0</v>
      </c>
      <c r="W4871" s="6">
        <v>0</v>
      </c>
      <c r="X4871" s="5">
        <v>32</v>
      </c>
      <c r="Y4871" s="5">
        <v>24</v>
      </c>
      <c r="Z4871" s="5">
        <v>0</v>
      </c>
      <c r="AA4871" s="5">
        <v>0</v>
      </c>
      <c r="AB4871" s="5">
        <v>0</v>
      </c>
      <c r="AC4871" s="5">
        <v>0</v>
      </c>
      <c r="AD4871" s="5">
        <v>32</v>
      </c>
      <c r="AE4871" s="5">
        <v>24</v>
      </c>
      <c r="AF4871" s="5">
        <v>0</v>
      </c>
      <c r="AG4871" s="6">
        <v>0</v>
      </c>
      <c r="AH4871" s="6">
        <v>75</v>
      </c>
      <c r="AI4871" s="3"/>
      <c r="AJ4871" s="3"/>
    </row>
    <row r="4872" spans="1:36" hidden="1" x14ac:dyDescent="0.2">
      <c r="A4872" s="1" t="str">
        <f t="shared" si="76"/>
        <v>RutlandIndian</v>
      </c>
      <c r="B4872" s="3" t="s">
        <v>79</v>
      </c>
      <c r="C4872" s="3" t="s">
        <v>80</v>
      </c>
      <c r="D4872" s="3" t="s">
        <v>710</v>
      </c>
      <c r="E4872" s="5">
        <v>113</v>
      </c>
      <c r="F4872" s="5">
        <v>0</v>
      </c>
      <c r="G4872" s="5">
        <v>0</v>
      </c>
      <c r="H4872" s="5">
        <v>0</v>
      </c>
      <c r="I4872" s="5">
        <v>0</v>
      </c>
      <c r="J4872" s="5">
        <v>0</v>
      </c>
      <c r="K4872" s="5">
        <v>22</v>
      </c>
      <c r="L4872" s="5">
        <v>0</v>
      </c>
      <c r="M4872" s="5">
        <v>0</v>
      </c>
      <c r="N4872" s="5">
        <v>0</v>
      </c>
      <c r="O4872" s="6">
        <v>0</v>
      </c>
      <c r="P4872" s="6">
        <v>0</v>
      </c>
      <c r="Q4872" s="6">
        <v>0</v>
      </c>
      <c r="R4872" s="6">
        <v>0</v>
      </c>
      <c r="S4872" s="6">
        <v>0</v>
      </c>
      <c r="T4872" s="6">
        <v>19.469026548672566</v>
      </c>
      <c r="U4872" s="6">
        <v>0</v>
      </c>
      <c r="V4872" s="6">
        <v>0</v>
      </c>
      <c r="W4872" s="6">
        <v>0</v>
      </c>
      <c r="X4872" s="5">
        <v>56</v>
      </c>
      <c r="Y4872" s="5">
        <v>47</v>
      </c>
      <c r="Z4872" s="5">
        <v>0</v>
      </c>
      <c r="AA4872" s="5">
        <v>0</v>
      </c>
      <c r="AB4872" s="5">
        <v>0</v>
      </c>
      <c r="AC4872" s="5">
        <v>0</v>
      </c>
      <c r="AD4872" s="5">
        <v>56</v>
      </c>
      <c r="AE4872" s="5">
        <v>47</v>
      </c>
      <c r="AF4872" s="5">
        <v>0</v>
      </c>
      <c r="AG4872" s="6">
        <v>0</v>
      </c>
      <c r="AH4872" s="6">
        <v>83.928571428571431</v>
      </c>
      <c r="AI4872" s="3"/>
      <c r="AJ4872" s="3"/>
    </row>
    <row r="4873" spans="1:36" hidden="1" x14ac:dyDescent="0.2">
      <c r="A4873" s="1" t="str">
        <f t="shared" si="76"/>
        <v>RutlandPakistani</v>
      </c>
      <c r="B4873" s="3" t="s">
        <v>79</v>
      </c>
      <c r="C4873" s="3" t="s">
        <v>80</v>
      </c>
      <c r="D4873" s="3" t="s">
        <v>711</v>
      </c>
      <c r="E4873" s="5">
        <v>38</v>
      </c>
      <c r="F4873" s="5">
        <v>0</v>
      </c>
      <c r="G4873" s="5">
        <v>0</v>
      </c>
      <c r="H4873" s="5">
        <v>0</v>
      </c>
      <c r="I4873" s="5">
        <v>0</v>
      </c>
      <c r="J4873" s="5">
        <v>0</v>
      </c>
      <c r="K4873" s="5">
        <v>29</v>
      </c>
      <c r="L4873" s="5">
        <v>0</v>
      </c>
      <c r="M4873" s="5">
        <v>0</v>
      </c>
      <c r="N4873" s="5">
        <v>0</v>
      </c>
      <c r="O4873" s="6">
        <v>0</v>
      </c>
      <c r="P4873" s="6">
        <v>0</v>
      </c>
      <c r="Q4873" s="6">
        <v>0</v>
      </c>
      <c r="R4873" s="6">
        <v>0</v>
      </c>
      <c r="S4873" s="6">
        <v>0</v>
      </c>
      <c r="T4873" s="6">
        <v>76.315789473684205</v>
      </c>
      <c r="U4873" s="6">
        <v>0</v>
      </c>
      <c r="V4873" s="6">
        <v>0</v>
      </c>
      <c r="W4873" s="6">
        <v>0</v>
      </c>
      <c r="X4873" s="5">
        <v>22</v>
      </c>
      <c r="Y4873" s="5">
        <v>13</v>
      </c>
      <c r="Z4873" s="5">
        <v>0</v>
      </c>
      <c r="AA4873" s="5">
        <v>0</v>
      </c>
      <c r="AB4873" s="5">
        <v>0</v>
      </c>
      <c r="AC4873" s="5">
        <v>0</v>
      </c>
      <c r="AD4873" s="5">
        <v>22</v>
      </c>
      <c r="AE4873" s="5">
        <v>13</v>
      </c>
      <c r="AF4873" s="5">
        <v>0</v>
      </c>
      <c r="AG4873" s="6">
        <v>0</v>
      </c>
      <c r="AH4873" s="6">
        <v>59.090909090909093</v>
      </c>
      <c r="AI4873" s="3"/>
      <c r="AJ4873" s="3"/>
    </row>
    <row r="4874" spans="1:36" hidden="1" x14ac:dyDescent="0.2">
      <c r="A4874" s="1" t="str">
        <f t="shared" si="76"/>
        <v>RutlandBangladeshi</v>
      </c>
      <c r="B4874" s="3" t="s">
        <v>79</v>
      </c>
      <c r="C4874" s="3" t="s">
        <v>80</v>
      </c>
      <c r="D4874" s="3" t="s">
        <v>712</v>
      </c>
      <c r="E4874" s="5">
        <v>7</v>
      </c>
      <c r="F4874" s="5">
        <v>0</v>
      </c>
      <c r="G4874" s="5">
        <v>0</v>
      </c>
      <c r="H4874" s="5">
        <v>0</v>
      </c>
      <c r="I4874" s="5">
        <v>0</v>
      </c>
      <c r="J4874" s="5">
        <v>0</v>
      </c>
      <c r="K4874" s="5">
        <v>5</v>
      </c>
      <c r="L4874" s="5">
        <v>0</v>
      </c>
      <c r="M4874" s="5">
        <v>0</v>
      </c>
      <c r="N4874" s="5">
        <v>0</v>
      </c>
      <c r="O4874" s="6">
        <v>0</v>
      </c>
      <c r="P4874" s="6">
        <v>0</v>
      </c>
      <c r="Q4874" s="6">
        <v>0</v>
      </c>
      <c r="R4874" s="6">
        <v>0</v>
      </c>
      <c r="S4874" s="6">
        <v>0</v>
      </c>
      <c r="T4874" s="6">
        <v>71.428571428571431</v>
      </c>
      <c r="U4874" s="6">
        <v>0</v>
      </c>
      <c r="V4874" s="6">
        <v>0</v>
      </c>
      <c r="W4874" s="6">
        <v>0</v>
      </c>
      <c r="X4874" s="5">
        <v>0</v>
      </c>
      <c r="Y4874" s="5">
        <v>0</v>
      </c>
      <c r="Z4874" s="5">
        <v>0</v>
      </c>
      <c r="AA4874" s="5">
        <v>0</v>
      </c>
      <c r="AB4874" s="5">
        <v>0</v>
      </c>
      <c r="AC4874" s="5">
        <v>0</v>
      </c>
      <c r="AD4874" s="5">
        <v>0</v>
      </c>
      <c r="AE4874" s="5">
        <v>0</v>
      </c>
      <c r="AF4874" s="5">
        <v>0</v>
      </c>
      <c r="AG4874" s="6"/>
      <c r="AH4874" s="6"/>
      <c r="AI4874" s="3"/>
      <c r="AJ4874" s="3"/>
    </row>
    <row r="4875" spans="1:36" hidden="1" x14ac:dyDescent="0.2">
      <c r="A4875" s="1" t="str">
        <f t="shared" si="76"/>
        <v>RutlandChinese</v>
      </c>
      <c r="B4875" s="3" t="s">
        <v>79</v>
      </c>
      <c r="C4875" s="3" t="s">
        <v>80</v>
      </c>
      <c r="D4875" s="3" t="s">
        <v>713</v>
      </c>
      <c r="E4875" s="5">
        <v>125</v>
      </c>
      <c r="F4875" s="5">
        <v>0</v>
      </c>
      <c r="G4875" s="5">
        <v>0</v>
      </c>
      <c r="H4875" s="5">
        <v>0</v>
      </c>
      <c r="I4875" s="5">
        <v>0</v>
      </c>
      <c r="J4875" s="5">
        <v>0</v>
      </c>
      <c r="K4875" s="5">
        <v>11</v>
      </c>
      <c r="L4875" s="5">
        <v>0</v>
      </c>
      <c r="M4875" s="5">
        <v>0</v>
      </c>
      <c r="N4875" s="5">
        <v>0</v>
      </c>
      <c r="O4875" s="6">
        <v>0</v>
      </c>
      <c r="P4875" s="6">
        <v>0</v>
      </c>
      <c r="Q4875" s="6">
        <v>0</v>
      </c>
      <c r="R4875" s="6">
        <v>0</v>
      </c>
      <c r="S4875" s="6">
        <v>0</v>
      </c>
      <c r="T4875" s="6">
        <v>8.8000000000000007</v>
      </c>
      <c r="U4875" s="6">
        <v>0</v>
      </c>
      <c r="V4875" s="6">
        <v>0</v>
      </c>
      <c r="W4875" s="6">
        <v>0</v>
      </c>
      <c r="X4875" s="5">
        <v>22</v>
      </c>
      <c r="Y4875" s="5">
        <v>18</v>
      </c>
      <c r="Z4875" s="5">
        <v>0</v>
      </c>
      <c r="AA4875" s="5">
        <v>0</v>
      </c>
      <c r="AB4875" s="5">
        <v>0</v>
      </c>
      <c r="AC4875" s="5">
        <v>0</v>
      </c>
      <c r="AD4875" s="5">
        <v>22</v>
      </c>
      <c r="AE4875" s="5">
        <v>18</v>
      </c>
      <c r="AF4875" s="5">
        <v>0</v>
      </c>
      <c r="AG4875" s="6">
        <v>0</v>
      </c>
      <c r="AH4875" s="6">
        <v>81.818181818181813</v>
      </c>
      <c r="AI4875" s="3"/>
      <c r="AJ4875" s="3"/>
    </row>
    <row r="4876" spans="1:36" hidden="1" x14ac:dyDescent="0.2">
      <c r="A4876" s="1" t="str">
        <f t="shared" si="76"/>
        <v>RutlandAsian Other</v>
      </c>
      <c r="B4876" s="3" t="s">
        <v>79</v>
      </c>
      <c r="C4876" s="3" t="s">
        <v>80</v>
      </c>
      <c r="D4876" s="3" t="s">
        <v>714</v>
      </c>
      <c r="E4876" s="5">
        <v>82</v>
      </c>
      <c r="F4876" s="5">
        <v>0</v>
      </c>
      <c r="G4876" s="5">
        <v>0</v>
      </c>
      <c r="H4876" s="5">
        <v>0</v>
      </c>
      <c r="I4876" s="5">
        <v>0</v>
      </c>
      <c r="J4876" s="5">
        <v>0</v>
      </c>
      <c r="K4876" s="5">
        <v>11</v>
      </c>
      <c r="L4876" s="5">
        <v>0</v>
      </c>
      <c r="M4876" s="5">
        <v>0</v>
      </c>
      <c r="N4876" s="5">
        <v>0</v>
      </c>
      <c r="O4876" s="6">
        <v>0</v>
      </c>
      <c r="P4876" s="6">
        <v>0</v>
      </c>
      <c r="Q4876" s="6">
        <v>0</v>
      </c>
      <c r="R4876" s="6">
        <v>0</v>
      </c>
      <c r="S4876" s="6">
        <v>0</v>
      </c>
      <c r="T4876" s="6">
        <v>13.414634146341463</v>
      </c>
      <c r="U4876" s="6">
        <v>0</v>
      </c>
      <c r="V4876" s="6">
        <v>0</v>
      </c>
      <c r="W4876" s="6">
        <v>0</v>
      </c>
      <c r="X4876" s="5">
        <v>34</v>
      </c>
      <c r="Y4876" s="5">
        <v>29</v>
      </c>
      <c r="Z4876" s="5">
        <v>1</v>
      </c>
      <c r="AA4876" s="5">
        <v>0</v>
      </c>
      <c r="AB4876" s="5">
        <v>0</v>
      </c>
      <c r="AC4876" s="5">
        <v>0</v>
      </c>
      <c r="AD4876" s="5">
        <v>34</v>
      </c>
      <c r="AE4876" s="5">
        <v>29</v>
      </c>
      <c r="AF4876" s="5">
        <v>1</v>
      </c>
      <c r="AG4876" s="6">
        <v>3.4482758620689653</v>
      </c>
      <c r="AH4876" s="6">
        <v>85.294117647058826</v>
      </c>
      <c r="AI4876" s="3"/>
      <c r="AJ4876" s="3"/>
    </row>
    <row r="4877" spans="1:36" hidden="1" x14ac:dyDescent="0.2">
      <c r="A4877" s="1" t="str">
        <f t="shared" si="76"/>
        <v>RutlandBlack African</v>
      </c>
      <c r="B4877" s="3" t="s">
        <v>79</v>
      </c>
      <c r="C4877" s="3" t="s">
        <v>80</v>
      </c>
      <c r="D4877" s="3" t="s">
        <v>715</v>
      </c>
      <c r="E4877" s="5">
        <v>116</v>
      </c>
      <c r="F4877" s="5">
        <v>0</v>
      </c>
      <c r="G4877" s="5">
        <v>0</v>
      </c>
      <c r="H4877" s="5">
        <v>0</v>
      </c>
      <c r="I4877" s="5">
        <v>0</v>
      </c>
      <c r="J4877" s="5">
        <v>0</v>
      </c>
      <c r="K4877" s="5">
        <v>19</v>
      </c>
      <c r="L4877" s="5">
        <v>0</v>
      </c>
      <c r="M4877" s="5">
        <v>0</v>
      </c>
      <c r="N4877" s="5">
        <v>0</v>
      </c>
      <c r="O4877" s="6">
        <v>0</v>
      </c>
      <c r="P4877" s="6">
        <v>0</v>
      </c>
      <c r="Q4877" s="6">
        <v>0</v>
      </c>
      <c r="R4877" s="6">
        <v>0</v>
      </c>
      <c r="S4877" s="6">
        <v>0</v>
      </c>
      <c r="T4877" s="6">
        <v>16.379310344827587</v>
      </c>
      <c r="U4877" s="6">
        <v>0</v>
      </c>
      <c r="V4877" s="6">
        <v>0</v>
      </c>
      <c r="W4877" s="6">
        <v>0</v>
      </c>
      <c r="X4877" s="5">
        <v>70</v>
      </c>
      <c r="Y4877" s="5">
        <v>62</v>
      </c>
      <c r="Z4877" s="5">
        <v>5</v>
      </c>
      <c r="AA4877" s="5">
        <v>0</v>
      </c>
      <c r="AB4877" s="5">
        <v>0</v>
      </c>
      <c r="AC4877" s="5">
        <v>0</v>
      </c>
      <c r="AD4877" s="5">
        <v>70</v>
      </c>
      <c r="AE4877" s="5">
        <v>62</v>
      </c>
      <c r="AF4877" s="5">
        <v>5</v>
      </c>
      <c r="AG4877" s="6">
        <v>8.064516129032258</v>
      </c>
      <c r="AH4877" s="6">
        <v>88.571428571428569</v>
      </c>
      <c r="AI4877" s="3"/>
      <c r="AJ4877" s="3"/>
    </row>
    <row r="4878" spans="1:36" hidden="1" x14ac:dyDescent="0.2">
      <c r="A4878" s="1" t="str">
        <f t="shared" si="76"/>
        <v>RutlandBlack Caribbean</v>
      </c>
      <c r="B4878" s="3" t="s">
        <v>79</v>
      </c>
      <c r="C4878" s="3" t="s">
        <v>80</v>
      </c>
      <c r="D4878" s="3" t="s">
        <v>716</v>
      </c>
      <c r="E4878" s="5">
        <v>107</v>
      </c>
      <c r="F4878" s="5">
        <v>0</v>
      </c>
      <c r="G4878" s="5">
        <v>0</v>
      </c>
      <c r="H4878" s="5">
        <v>0</v>
      </c>
      <c r="I4878" s="5">
        <v>0</v>
      </c>
      <c r="J4878" s="5">
        <v>0</v>
      </c>
      <c r="K4878" s="5">
        <v>54</v>
      </c>
      <c r="L4878" s="5">
        <v>0</v>
      </c>
      <c r="M4878" s="5">
        <v>0</v>
      </c>
      <c r="N4878" s="5">
        <v>0</v>
      </c>
      <c r="O4878" s="6">
        <v>0</v>
      </c>
      <c r="P4878" s="6">
        <v>0</v>
      </c>
      <c r="Q4878" s="6">
        <v>0</v>
      </c>
      <c r="R4878" s="6">
        <v>0</v>
      </c>
      <c r="S4878" s="6">
        <v>0</v>
      </c>
      <c r="T4878" s="6">
        <v>50.467289719626166</v>
      </c>
      <c r="U4878" s="6">
        <v>0</v>
      </c>
      <c r="V4878" s="6">
        <v>0</v>
      </c>
      <c r="W4878" s="6">
        <v>0</v>
      </c>
      <c r="X4878" s="5">
        <v>58</v>
      </c>
      <c r="Y4878" s="5">
        <v>40</v>
      </c>
      <c r="Z4878" s="5">
        <v>1</v>
      </c>
      <c r="AA4878" s="5">
        <v>0</v>
      </c>
      <c r="AB4878" s="5">
        <v>0</v>
      </c>
      <c r="AC4878" s="5">
        <v>0</v>
      </c>
      <c r="AD4878" s="5">
        <v>58</v>
      </c>
      <c r="AE4878" s="5">
        <v>40</v>
      </c>
      <c r="AF4878" s="5">
        <v>1</v>
      </c>
      <c r="AG4878" s="6">
        <v>2.5</v>
      </c>
      <c r="AH4878" s="6">
        <v>68.965517241379317</v>
      </c>
      <c r="AI4878" s="3"/>
      <c r="AJ4878" s="3"/>
    </row>
    <row r="4879" spans="1:36" hidden="1" x14ac:dyDescent="0.2">
      <c r="A4879" s="1" t="str">
        <f t="shared" si="76"/>
        <v>RutlandBlack Other</v>
      </c>
      <c r="B4879" s="3" t="s">
        <v>79</v>
      </c>
      <c r="C4879" s="3" t="s">
        <v>80</v>
      </c>
      <c r="D4879" s="3" t="s">
        <v>717</v>
      </c>
      <c r="E4879" s="5">
        <v>28</v>
      </c>
      <c r="F4879" s="5">
        <v>0</v>
      </c>
      <c r="G4879" s="5">
        <v>0</v>
      </c>
      <c r="H4879" s="5">
        <v>0</v>
      </c>
      <c r="I4879" s="5">
        <v>0</v>
      </c>
      <c r="J4879" s="5">
        <v>0</v>
      </c>
      <c r="K4879" s="5">
        <v>12</v>
      </c>
      <c r="L4879" s="5">
        <v>0</v>
      </c>
      <c r="M4879" s="5">
        <v>0</v>
      </c>
      <c r="N4879" s="5">
        <v>0</v>
      </c>
      <c r="O4879" s="6">
        <v>0</v>
      </c>
      <c r="P4879" s="6">
        <v>0</v>
      </c>
      <c r="Q4879" s="6">
        <v>0</v>
      </c>
      <c r="R4879" s="6">
        <v>0</v>
      </c>
      <c r="S4879" s="6">
        <v>0</v>
      </c>
      <c r="T4879" s="6">
        <v>42.857142857142854</v>
      </c>
      <c r="U4879" s="6">
        <v>0</v>
      </c>
      <c r="V4879" s="6">
        <v>0</v>
      </c>
      <c r="W4879" s="6">
        <v>0</v>
      </c>
      <c r="X4879" s="5">
        <v>11</v>
      </c>
      <c r="Y4879" s="5">
        <v>8</v>
      </c>
      <c r="Z4879" s="5">
        <v>0</v>
      </c>
      <c r="AA4879" s="5">
        <v>0</v>
      </c>
      <c r="AB4879" s="5">
        <v>0</v>
      </c>
      <c r="AC4879" s="5">
        <v>0</v>
      </c>
      <c r="AD4879" s="5">
        <v>11</v>
      </c>
      <c r="AE4879" s="5">
        <v>8</v>
      </c>
      <c r="AF4879" s="5">
        <v>0</v>
      </c>
      <c r="AG4879" s="6">
        <v>0</v>
      </c>
      <c r="AH4879" s="6">
        <v>72.727272727272734</v>
      </c>
      <c r="AI4879" s="3"/>
      <c r="AJ4879" s="3"/>
    </row>
    <row r="4880" spans="1:36" hidden="1" x14ac:dyDescent="0.2">
      <c r="A4880" s="1" t="str">
        <f t="shared" si="76"/>
        <v>RutlandArab</v>
      </c>
      <c r="B4880" s="3" t="s">
        <v>79</v>
      </c>
      <c r="C4880" s="3" t="s">
        <v>80</v>
      </c>
      <c r="D4880" s="3" t="s">
        <v>699</v>
      </c>
      <c r="E4880" s="5">
        <v>5</v>
      </c>
      <c r="F4880" s="5">
        <v>0</v>
      </c>
      <c r="G4880" s="5">
        <v>0</v>
      </c>
      <c r="H4880" s="5">
        <v>0</v>
      </c>
      <c r="I4880" s="5">
        <v>0</v>
      </c>
      <c r="J4880" s="5">
        <v>0</v>
      </c>
      <c r="K4880" s="5">
        <v>0</v>
      </c>
      <c r="L4880" s="5">
        <v>0</v>
      </c>
      <c r="M4880" s="5">
        <v>0</v>
      </c>
      <c r="N4880" s="5">
        <v>0</v>
      </c>
      <c r="O4880" s="6">
        <v>0</v>
      </c>
      <c r="P4880" s="6">
        <v>0</v>
      </c>
      <c r="Q4880" s="6">
        <v>0</v>
      </c>
      <c r="R4880" s="6">
        <v>0</v>
      </c>
      <c r="S4880" s="6">
        <v>0</v>
      </c>
      <c r="T4880" s="6">
        <v>0</v>
      </c>
      <c r="U4880" s="6">
        <v>0</v>
      </c>
      <c r="V4880" s="6">
        <v>0</v>
      </c>
      <c r="W4880" s="6">
        <v>0</v>
      </c>
      <c r="X4880" s="5">
        <v>2</v>
      </c>
      <c r="Y4880" s="5">
        <v>2</v>
      </c>
      <c r="Z4880" s="5">
        <v>0</v>
      </c>
      <c r="AA4880" s="5">
        <v>0</v>
      </c>
      <c r="AB4880" s="5">
        <v>0</v>
      </c>
      <c r="AC4880" s="5">
        <v>0</v>
      </c>
      <c r="AD4880" s="5">
        <v>2</v>
      </c>
      <c r="AE4880" s="5">
        <v>2</v>
      </c>
      <c r="AF4880" s="5">
        <v>0</v>
      </c>
      <c r="AG4880" s="6">
        <v>0</v>
      </c>
      <c r="AH4880" s="6">
        <v>100</v>
      </c>
      <c r="AI4880" s="3"/>
      <c r="AJ4880" s="3"/>
    </row>
    <row r="4881" spans="1:36" hidden="1" x14ac:dyDescent="0.2">
      <c r="A4881" s="1" t="str">
        <f t="shared" si="76"/>
        <v>RutlandOther</v>
      </c>
      <c r="B4881" s="3" t="s">
        <v>79</v>
      </c>
      <c r="C4881" s="3" t="s">
        <v>80</v>
      </c>
      <c r="D4881" s="3" t="s">
        <v>718</v>
      </c>
      <c r="E4881" s="5">
        <v>58</v>
      </c>
      <c r="F4881" s="5">
        <v>0</v>
      </c>
      <c r="G4881" s="5">
        <v>0</v>
      </c>
      <c r="H4881" s="5">
        <v>0</v>
      </c>
      <c r="I4881" s="5">
        <v>0</v>
      </c>
      <c r="J4881" s="5">
        <v>0</v>
      </c>
      <c r="K4881" s="5">
        <v>10</v>
      </c>
      <c r="L4881" s="5">
        <v>0</v>
      </c>
      <c r="M4881" s="5">
        <v>0</v>
      </c>
      <c r="N4881" s="5">
        <v>0</v>
      </c>
      <c r="O4881" s="6">
        <v>0</v>
      </c>
      <c r="P4881" s="6">
        <v>0</v>
      </c>
      <c r="Q4881" s="6">
        <v>0</v>
      </c>
      <c r="R4881" s="6">
        <v>0</v>
      </c>
      <c r="S4881" s="6">
        <v>0</v>
      </c>
      <c r="T4881" s="6">
        <v>17.241379310344829</v>
      </c>
      <c r="U4881" s="6">
        <v>0</v>
      </c>
      <c r="V4881" s="6">
        <v>0</v>
      </c>
      <c r="W4881" s="6">
        <v>0</v>
      </c>
      <c r="X4881" s="5">
        <v>24</v>
      </c>
      <c r="Y4881" s="5">
        <v>19</v>
      </c>
      <c r="Z4881" s="5">
        <v>0</v>
      </c>
      <c r="AA4881" s="5">
        <v>0</v>
      </c>
      <c r="AB4881" s="5">
        <v>0</v>
      </c>
      <c r="AC4881" s="5">
        <v>0</v>
      </c>
      <c r="AD4881" s="5">
        <v>24</v>
      </c>
      <c r="AE4881" s="5">
        <v>19</v>
      </c>
      <c r="AF4881" s="5">
        <v>0</v>
      </c>
      <c r="AG4881" s="6">
        <v>0</v>
      </c>
      <c r="AH4881" s="6">
        <v>79.166666666666671</v>
      </c>
      <c r="AI4881" s="3"/>
      <c r="AJ4881" s="3"/>
    </row>
    <row r="4882" spans="1:36" x14ac:dyDescent="0.2">
      <c r="A4882" s="1" t="str">
        <f t="shared" si="76"/>
        <v>RyedaleAll people</v>
      </c>
      <c r="B4882" s="3" t="s">
        <v>431</v>
      </c>
      <c r="C4882" s="3" t="s">
        <v>432</v>
      </c>
      <c r="D4882" s="3" t="s">
        <v>700</v>
      </c>
      <c r="E4882" s="5">
        <v>51751</v>
      </c>
      <c r="F4882" s="5">
        <v>0</v>
      </c>
      <c r="G4882" s="5">
        <v>0</v>
      </c>
      <c r="H4882" s="5">
        <v>0</v>
      </c>
      <c r="I4882" s="5">
        <v>0</v>
      </c>
      <c r="J4882" s="5">
        <v>0</v>
      </c>
      <c r="K4882" s="5">
        <v>20935</v>
      </c>
      <c r="L4882" s="5">
        <v>0</v>
      </c>
      <c r="M4882" s="5">
        <v>0</v>
      </c>
      <c r="N4882" s="5">
        <v>0</v>
      </c>
      <c r="O4882" s="6">
        <v>0</v>
      </c>
      <c r="P4882" s="6">
        <v>0</v>
      </c>
      <c r="Q4882" s="6">
        <v>0</v>
      </c>
      <c r="R4882" s="6">
        <v>0</v>
      </c>
      <c r="S4882" s="6">
        <v>0</v>
      </c>
      <c r="T4882" s="6">
        <v>40.453324573438195</v>
      </c>
      <c r="U4882" s="6">
        <v>0</v>
      </c>
      <c r="V4882" s="6">
        <v>0</v>
      </c>
      <c r="W4882" s="6">
        <v>0</v>
      </c>
      <c r="X4882" s="5">
        <v>14424</v>
      </c>
      <c r="Y4882" s="5">
        <v>13040</v>
      </c>
      <c r="Z4882" s="5">
        <v>464</v>
      </c>
      <c r="AA4882" s="5">
        <v>0</v>
      </c>
      <c r="AB4882" s="5">
        <v>0</v>
      </c>
      <c r="AC4882" s="5">
        <v>0</v>
      </c>
      <c r="AD4882" s="5">
        <v>14424</v>
      </c>
      <c r="AE4882" s="5">
        <v>13040</v>
      </c>
      <c r="AF4882" s="5">
        <v>464</v>
      </c>
      <c r="AG4882" s="6">
        <v>3.5582822085889569</v>
      </c>
      <c r="AH4882" s="6">
        <v>90.404880754298389</v>
      </c>
      <c r="AI4882" s="6"/>
      <c r="AJ4882" s="6"/>
    </row>
    <row r="4883" spans="1:36" hidden="1" x14ac:dyDescent="0.2">
      <c r="A4883" s="1" t="str">
        <f t="shared" si="76"/>
        <v>RyedaleWhite British</v>
      </c>
      <c r="B4883" s="3" t="s">
        <v>431</v>
      </c>
      <c r="C4883" s="3" t="s">
        <v>432</v>
      </c>
      <c r="D4883" s="3" t="s">
        <v>701</v>
      </c>
      <c r="E4883" s="5">
        <v>49802</v>
      </c>
      <c r="F4883" s="5">
        <v>0</v>
      </c>
      <c r="G4883" s="5">
        <v>0</v>
      </c>
      <c r="H4883" s="5">
        <v>0</v>
      </c>
      <c r="I4883" s="5">
        <v>0</v>
      </c>
      <c r="J4883" s="5">
        <v>0</v>
      </c>
      <c r="K4883" s="5">
        <v>20152</v>
      </c>
      <c r="L4883" s="5">
        <v>0</v>
      </c>
      <c r="M4883" s="5">
        <v>0</v>
      </c>
      <c r="N4883" s="5">
        <v>0</v>
      </c>
      <c r="O4883" s="6">
        <v>0</v>
      </c>
      <c r="P4883" s="6">
        <v>0</v>
      </c>
      <c r="Q4883" s="6">
        <v>0</v>
      </c>
      <c r="R4883" s="6">
        <v>0</v>
      </c>
      <c r="S4883" s="6">
        <v>0</v>
      </c>
      <c r="T4883" s="6">
        <v>40.464238384000645</v>
      </c>
      <c r="U4883" s="6">
        <v>0</v>
      </c>
      <c r="V4883" s="6">
        <v>0</v>
      </c>
      <c r="W4883" s="6">
        <v>0</v>
      </c>
      <c r="X4883" s="5">
        <v>13661</v>
      </c>
      <c r="Y4883" s="5">
        <v>12369</v>
      </c>
      <c r="Z4883" s="5">
        <v>436</v>
      </c>
      <c r="AA4883" s="5">
        <v>0</v>
      </c>
      <c r="AB4883" s="5">
        <v>0</v>
      </c>
      <c r="AC4883" s="5">
        <v>0</v>
      </c>
      <c r="AD4883" s="5">
        <v>13661</v>
      </c>
      <c r="AE4883" s="5">
        <v>12369</v>
      </c>
      <c r="AF4883" s="5">
        <v>436</v>
      </c>
      <c r="AG4883" s="6">
        <v>3.5249413857223706</v>
      </c>
      <c r="AH4883" s="6">
        <v>90.542420027816405</v>
      </c>
      <c r="AI4883" s="6"/>
      <c r="AJ4883" s="6"/>
    </row>
    <row r="4884" spans="1:36" hidden="1" x14ac:dyDescent="0.2">
      <c r="A4884" s="1" t="str">
        <f t="shared" si="76"/>
        <v>RyedaleMinorities - all other than White British</v>
      </c>
      <c r="B4884" s="3" t="s">
        <v>431</v>
      </c>
      <c r="C4884" s="3" t="s">
        <v>432</v>
      </c>
      <c r="D4884" s="3" t="s">
        <v>702</v>
      </c>
      <c r="E4884" s="5">
        <v>1949</v>
      </c>
      <c r="F4884" s="5">
        <v>0</v>
      </c>
      <c r="G4884" s="5">
        <v>0</v>
      </c>
      <c r="H4884" s="5">
        <v>0</v>
      </c>
      <c r="I4884" s="5">
        <v>0</v>
      </c>
      <c r="J4884" s="5">
        <v>0</v>
      </c>
      <c r="K4884" s="5">
        <v>783</v>
      </c>
      <c r="L4884" s="5">
        <v>0</v>
      </c>
      <c r="M4884" s="5">
        <v>0</v>
      </c>
      <c r="N4884" s="5">
        <v>0</v>
      </c>
      <c r="O4884" s="6">
        <v>0</v>
      </c>
      <c r="P4884" s="6">
        <v>0</v>
      </c>
      <c r="Q4884" s="6">
        <v>0</v>
      </c>
      <c r="R4884" s="6">
        <v>0</v>
      </c>
      <c r="S4884" s="6">
        <v>0</v>
      </c>
      <c r="T4884" s="6">
        <v>40.174448435094924</v>
      </c>
      <c r="U4884" s="6">
        <v>0</v>
      </c>
      <c r="V4884" s="6">
        <v>0</v>
      </c>
      <c r="W4884" s="6">
        <v>0</v>
      </c>
      <c r="X4884" s="5">
        <v>763</v>
      </c>
      <c r="Y4884" s="5">
        <v>671</v>
      </c>
      <c r="Z4884" s="5">
        <v>28</v>
      </c>
      <c r="AA4884" s="5">
        <v>0</v>
      </c>
      <c r="AB4884" s="5">
        <v>0</v>
      </c>
      <c r="AC4884" s="5">
        <v>0</v>
      </c>
      <c r="AD4884" s="5">
        <v>763</v>
      </c>
      <c r="AE4884" s="5">
        <v>671</v>
      </c>
      <c r="AF4884" s="5">
        <v>28</v>
      </c>
      <c r="AG4884" s="6">
        <v>4.1728763040238448</v>
      </c>
      <c r="AH4884" s="6">
        <v>87.942332896461338</v>
      </c>
      <c r="AI4884" s="6"/>
      <c r="AJ4884" s="6"/>
    </row>
    <row r="4885" spans="1:36" hidden="1" x14ac:dyDescent="0.2">
      <c r="A4885" s="1" t="str">
        <f t="shared" si="76"/>
        <v>RyedaleWhite Irish</v>
      </c>
      <c r="B4885" s="3" t="s">
        <v>431</v>
      </c>
      <c r="C4885" s="3" t="s">
        <v>432</v>
      </c>
      <c r="D4885" s="3" t="s">
        <v>703</v>
      </c>
      <c r="E4885" s="5">
        <v>262</v>
      </c>
      <c r="F4885" s="5">
        <v>0</v>
      </c>
      <c r="G4885" s="5">
        <v>0</v>
      </c>
      <c r="H4885" s="5">
        <v>0</v>
      </c>
      <c r="I4885" s="5">
        <v>0</v>
      </c>
      <c r="J4885" s="5">
        <v>0</v>
      </c>
      <c r="K4885" s="5">
        <v>109</v>
      </c>
      <c r="L4885" s="5">
        <v>0</v>
      </c>
      <c r="M4885" s="5">
        <v>0</v>
      </c>
      <c r="N4885" s="5">
        <v>0</v>
      </c>
      <c r="O4885" s="6">
        <v>0</v>
      </c>
      <c r="P4885" s="6">
        <v>0</v>
      </c>
      <c r="Q4885" s="6">
        <v>0</v>
      </c>
      <c r="R4885" s="6">
        <v>0</v>
      </c>
      <c r="S4885" s="6">
        <v>0</v>
      </c>
      <c r="T4885" s="6">
        <v>41.603053435114504</v>
      </c>
      <c r="U4885" s="6">
        <v>0</v>
      </c>
      <c r="V4885" s="6">
        <v>0</v>
      </c>
      <c r="W4885" s="6">
        <v>0</v>
      </c>
      <c r="X4885" s="5">
        <v>73</v>
      </c>
      <c r="Y4885" s="5">
        <v>65</v>
      </c>
      <c r="Z4885" s="5">
        <v>0</v>
      </c>
      <c r="AA4885" s="5">
        <v>0</v>
      </c>
      <c r="AB4885" s="5">
        <v>0</v>
      </c>
      <c r="AC4885" s="5">
        <v>0</v>
      </c>
      <c r="AD4885" s="5">
        <v>73</v>
      </c>
      <c r="AE4885" s="5">
        <v>65</v>
      </c>
      <c r="AF4885" s="5">
        <v>0</v>
      </c>
      <c r="AG4885" s="6">
        <v>0</v>
      </c>
      <c r="AH4885" s="6">
        <v>89.041095890410958</v>
      </c>
      <c r="AI4885" s="6"/>
      <c r="AJ4885" s="6"/>
    </row>
    <row r="4886" spans="1:36" hidden="1" x14ac:dyDescent="0.2">
      <c r="A4886" s="1" t="str">
        <f t="shared" si="76"/>
        <v>RyedaleWhite Gyspy or Irish Traveller</v>
      </c>
      <c r="B4886" s="3" t="s">
        <v>431</v>
      </c>
      <c r="C4886" s="3" t="s">
        <v>432</v>
      </c>
      <c r="D4886" s="3" t="s">
        <v>704</v>
      </c>
      <c r="E4886" s="5">
        <v>81</v>
      </c>
      <c r="F4886" s="5">
        <v>0</v>
      </c>
      <c r="G4886" s="5">
        <v>0</v>
      </c>
      <c r="H4886" s="5">
        <v>0</v>
      </c>
      <c r="I4886" s="5">
        <v>0</v>
      </c>
      <c r="J4886" s="5">
        <v>0</v>
      </c>
      <c r="K4886" s="5">
        <v>12</v>
      </c>
      <c r="L4886" s="5">
        <v>0</v>
      </c>
      <c r="M4886" s="5">
        <v>0</v>
      </c>
      <c r="N4886" s="5">
        <v>0</v>
      </c>
      <c r="O4886" s="6">
        <v>0</v>
      </c>
      <c r="P4886" s="6">
        <v>0</v>
      </c>
      <c r="Q4886" s="6">
        <v>0</v>
      </c>
      <c r="R4886" s="6">
        <v>0</v>
      </c>
      <c r="S4886" s="6">
        <v>0</v>
      </c>
      <c r="T4886" s="6">
        <v>14.814814814814815</v>
      </c>
      <c r="U4886" s="6">
        <v>0</v>
      </c>
      <c r="V4886" s="6">
        <v>0</v>
      </c>
      <c r="W4886" s="6">
        <v>0</v>
      </c>
      <c r="X4886" s="5">
        <v>33</v>
      </c>
      <c r="Y4886" s="5">
        <v>20</v>
      </c>
      <c r="Z4886" s="5">
        <v>0</v>
      </c>
      <c r="AA4886" s="5">
        <v>0</v>
      </c>
      <c r="AB4886" s="5">
        <v>0</v>
      </c>
      <c r="AC4886" s="5">
        <v>0</v>
      </c>
      <c r="AD4886" s="5">
        <v>33</v>
      </c>
      <c r="AE4886" s="5">
        <v>20</v>
      </c>
      <c r="AF4886" s="5">
        <v>0</v>
      </c>
      <c r="AG4886" s="6">
        <v>0</v>
      </c>
      <c r="AH4886" s="6">
        <v>60.606060606060609</v>
      </c>
      <c r="AI4886" s="6"/>
      <c r="AJ4886" s="6"/>
    </row>
    <row r="4887" spans="1:36" hidden="1" x14ac:dyDescent="0.2">
      <c r="A4887" s="1" t="str">
        <f t="shared" si="76"/>
        <v>RyedaleWhite Other</v>
      </c>
      <c r="B4887" s="3" t="s">
        <v>431</v>
      </c>
      <c r="C4887" s="3" t="s">
        <v>432</v>
      </c>
      <c r="D4887" s="3" t="s">
        <v>705</v>
      </c>
      <c r="E4887" s="5">
        <v>919</v>
      </c>
      <c r="F4887" s="5">
        <v>0</v>
      </c>
      <c r="G4887" s="5">
        <v>0</v>
      </c>
      <c r="H4887" s="5">
        <v>0</v>
      </c>
      <c r="I4887" s="5">
        <v>0</v>
      </c>
      <c r="J4887" s="5">
        <v>0</v>
      </c>
      <c r="K4887" s="5">
        <v>422</v>
      </c>
      <c r="L4887" s="5">
        <v>0</v>
      </c>
      <c r="M4887" s="5">
        <v>0</v>
      </c>
      <c r="N4887" s="5">
        <v>0</v>
      </c>
      <c r="O4887" s="6">
        <v>0</v>
      </c>
      <c r="P4887" s="6">
        <v>0</v>
      </c>
      <c r="Q4887" s="6">
        <v>0</v>
      </c>
      <c r="R4887" s="6">
        <v>0</v>
      </c>
      <c r="S4887" s="6">
        <v>0</v>
      </c>
      <c r="T4887" s="6">
        <v>45.919477693144721</v>
      </c>
      <c r="U4887" s="6">
        <v>0</v>
      </c>
      <c r="V4887" s="6">
        <v>0</v>
      </c>
      <c r="W4887" s="6">
        <v>0</v>
      </c>
      <c r="X4887" s="5">
        <v>409</v>
      </c>
      <c r="Y4887" s="5">
        <v>366</v>
      </c>
      <c r="Z4887" s="5">
        <v>16</v>
      </c>
      <c r="AA4887" s="5">
        <v>0</v>
      </c>
      <c r="AB4887" s="5">
        <v>0</v>
      </c>
      <c r="AC4887" s="5">
        <v>0</v>
      </c>
      <c r="AD4887" s="5">
        <v>409</v>
      </c>
      <c r="AE4887" s="5">
        <v>366</v>
      </c>
      <c r="AF4887" s="5">
        <v>16</v>
      </c>
      <c r="AG4887" s="6">
        <v>4.3715846994535523</v>
      </c>
      <c r="AH4887" s="6">
        <v>89.486552567237169</v>
      </c>
      <c r="AI4887" s="6"/>
      <c r="AJ4887" s="6"/>
    </row>
    <row r="4888" spans="1:36" hidden="1" x14ac:dyDescent="0.2">
      <c r="A4888" s="1" t="str">
        <f t="shared" si="76"/>
        <v>RyedaleMixed White and Black Caribbean</v>
      </c>
      <c r="B4888" s="3" t="s">
        <v>431</v>
      </c>
      <c r="C4888" s="3" t="s">
        <v>432</v>
      </c>
      <c r="D4888" s="3" t="s">
        <v>706</v>
      </c>
      <c r="E4888" s="5">
        <v>80</v>
      </c>
      <c r="F4888" s="5">
        <v>0</v>
      </c>
      <c r="G4888" s="5">
        <v>0</v>
      </c>
      <c r="H4888" s="5">
        <v>0</v>
      </c>
      <c r="I4888" s="5">
        <v>0</v>
      </c>
      <c r="J4888" s="5">
        <v>0</v>
      </c>
      <c r="K4888" s="5">
        <v>33</v>
      </c>
      <c r="L4888" s="5">
        <v>0</v>
      </c>
      <c r="M4888" s="5">
        <v>0</v>
      </c>
      <c r="N4888" s="5">
        <v>0</v>
      </c>
      <c r="O4888" s="6">
        <v>0</v>
      </c>
      <c r="P4888" s="6">
        <v>0</v>
      </c>
      <c r="Q4888" s="6">
        <v>0</v>
      </c>
      <c r="R4888" s="6">
        <v>0</v>
      </c>
      <c r="S4888" s="6">
        <v>0</v>
      </c>
      <c r="T4888" s="6">
        <v>41.25</v>
      </c>
      <c r="U4888" s="6">
        <v>0</v>
      </c>
      <c r="V4888" s="6">
        <v>0</v>
      </c>
      <c r="W4888" s="6">
        <v>0</v>
      </c>
      <c r="X4888" s="5">
        <v>17</v>
      </c>
      <c r="Y4888" s="5">
        <v>15</v>
      </c>
      <c r="Z4888" s="5">
        <v>2</v>
      </c>
      <c r="AA4888" s="5">
        <v>0</v>
      </c>
      <c r="AB4888" s="5">
        <v>0</v>
      </c>
      <c r="AC4888" s="5">
        <v>0</v>
      </c>
      <c r="AD4888" s="5">
        <v>17</v>
      </c>
      <c r="AE4888" s="5">
        <v>15</v>
      </c>
      <c r="AF4888" s="5">
        <v>2</v>
      </c>
      <c r="AG4888" s="6">
        <v>13.333333333333334</v>
      </c>
      <c r="AH4888" s="6">
        <v>88.235294117647058</v>
      </c>
      <c r="AI4888" s="6"/>
      <c r="AJ4888" s="6"/>
    </row>
    <row r="4889" spans="1:36" hidden="1" x14ac:dyDescent="0.2">
      <c r="A4889" s="1" t="str">
        <f t="shared" si="76"/>
        <v>RyedaleMixed White and Black African</v>
      </c>
      <c r="B4889" s="3" t="s">
        <v>431</v>
      </c>
      <c r="C4889" s="3" t="s">
        <v>432</v>
      </c>
      <c r="D4889" s="3" t="s">
        <v>707</v>
      </c>
      <c r="E4889" s="5">
        <v>46</v>
      </c>
      <c r="F4889" s="5">
        <v>0</v>
      </c>
      <c r="G4889" s="5">
        <v>0</v>
      </c>
      <c r="H4889" s="5">
        <v>0</v>
      </c>
      <c r="I4889" s="5">
        <v>0</v>
      </c>
      <c r="J4889" s="5">
        <v>0</v>
      </c>
      <c r="K4889" s="5">
        <v>15</v>
      </c>
      <c r="L4889" s="5">
        <v>0</v>
      </c>
      <c r="M4889" s="5">
        <v>0</v>
      </c>
      <c r="N4889" s="5">
        <v>0</v>
      </c>
      <c r="O4889" s="6">
        <v>0</v>
      </c>
      <c r="P4889" s="6">
        <v>0</v>
      </c>
      <c r="Q4889" s="6">
        <v>0</v>
      </c>
      <c r="R4889" s="6">
        <v>0</v>
      </c>
      <c r="S4889" s="6">
        <v>0</v>
      </c>
      <c r="T4889" s="6">
        <v>32.608695652173914</v>
      </c>
      <c r="U4889" s="6">
        <v>0</v>
      </c>
      <c r="V4889" s="6">
        <v>0</v>
      </c>
      <c r="W4889" s="6">
        <v>0</v>
      </c>
      <c r="X4889" s="5">
        <v>8</v>
      </c>
      <c r="Y4889" s="5">
        <v>7</v>
      </c>
      <c r="Z4889" s="5">
        <v>1</v>
      </c>
      <c r="AA4889" s="5">
        <v>0</v>
      </c>
      <c r="AB4889" s="5">
        <v>0</v>
      </c>
      <c r="AC4889" s="5">
        <v>0</v>
      </c>
      <c r="AD4889" s="5">
        <v>8</v>
      </c>
      <c r="AE4889" s="5">
        <v>7</v>
      </c>
      <c r="AF4889" s="5">
        <v>1</v>
      </c>
      <c r="AG4889" s="6">
        <v>14.285714285714286</v>
      </c>
      <c r="AH4889" s="6">
        <v>87.5</v>
      </c>
      <c r="AI4889" s="6"/>
      <c r="AJ4889" s="6"/>
    </row>
    <row r="4890" spans="1:36" hidden="1" x14ac:dyDescent="0.2">
      <c r="A4890" s="1" t="str">
        <f t="shared" si="76"/>
        <v>RyedaleMixed White and Asian</v>
      </c>
      <c r="B4890" s="3" t="s">
        <v>431</v>
      </c>
      <c r="C4890" s="3" t="s">
        <v>432</v>
      </c>
      <c r="D4890" s="3" t="s">
        <v>708</v>
      </c>
      <c r="E4890" s="5">
        <v>105</v>
      </c>
      <c r="F4890" s="5">
        <v>0</v>
      </c>
      <c r="G4890" s="5">
        <v>0</v>
      </c>
      <c r="H4890" s="5">
        <v>0</v>
      </c>
      <c r="I4890" s="5">
        <v>0</v>
      </c>
      <c r="J4890" s="5">
        <v>0</v>
      </c>
      <c r="K4890" s="5">
        <v>43</v>
      </c>
      <c r="L4890" s="5">
        <v>0</v>
      </c>
      <c r="M4890" s="5">
        <v>0</v>
      </c>
      <c r="N4890" s="5">
        <v>0</v>
      </c>
      <c r="O4890" s="6">
        <v>0</v>
      </c>
      <c r="P4890" s="6">
        <v>0</v>
      </c>
      <c r="Q4890" s="6">
        <v>0</v>
      </c>
      <c r="R4890" s="6">
        <v>0</v>
      </c>
      <c r="S4890" s="6">
        <v>0</v>
      </c>
      <c r="T4890" s="6">
        <v>40.952380952380949</v>
      </c>
      <c r="U4890" s="6">
        <v>0</v>
      </c>
      <c r="V4890" s="6">
        <v>0</v>
      </c>
      <c r="W4890" s="6">
        <v>0</v>
      </c>
      <c r="X4890" s="5">
        <v>21</v>
      </c>
      <c r="Y4890" s="5">
        <v>20</v>
      </c>
      <c r="Z4890" s="5">
        <v>1</v>
      </c>
      <c r="AA4890" s="5">
        <v>0</v>
      </c>
      <c r="AB4890" s="5">
        <v>0</v>
      </c>
      <c r="AC4890" s="5">
        <v>0</v>
      </c>
      <c r="AD4890" s="5">
        <v>21</v>
      </c>
      <c r="AE4890" s="5">
        <v>20</v>
      </c>
      <c r="AF4890" s="5">
        <v>1</v>
      </c>
      <c r="AG4890" s="6">
        <v>5</v>
      </c>
      <c r="AH4890" s="6">
        <v>95.238095238095241</v>
      </c>
      <c r="AI4890" s="6"/>
      <c r="AJ4890" s="6"/>
    </row>
    <row r="4891" spans="1:36" hidden="1" x14ac:dyDescent="0.2">
      <c r="A4891" s="1" t="str">
        <f t="shared" si="76"/>
        <v>RyedaleMixed Other</v>
      </c>
      <c r="B4891" s="3" t="s">
        <v>431</v>
      </c>
      <c r="C4891" s="3" t="s">
        <v>432</v>
      </c>
      <c r="D4891" s="3" t="s">
        <v>709</v>
      </c>
      <c r="E4891" s="5">
        <v>71</v>
      </c>
      <c r="F4891" s="5">
        <v>0</v>
      </c>
      <c r="G4891" s="5">
        <v>0</v>
      </c>
      <c r="H4891" s="5">
        <v>0</v>
      </c>
      <c r="I4891" s="5">
        <v>0</v>
      </c>
      <c r="J4891" s="5">
        <v>0</v>
      </c>
      <c r="K4891" s="5">
        <v>28</v>
      </c>
      <c r="L4891" s="5">
        <v>0</v>
      </c>
      <c r="M4891" s="5">
        <v>0</v>
      </c>
      <c r="N4891" s="5">
        <v>0</v>
      </c>
      <c r="O4891" s="6">
        <v>0</v>
      </c>
      <c r="P4891" s="6">
        <v>0</v>
      </c>
      <c r="Q4891" s="6">
        <v>0</v>
      </c>
      <c r="R4891" s="6">
        <v>0</v>
      </c>
      <c r="S4891" s="6">
        <v>0</v>
      </c>
      <c r="T4891" s="6">
        <v>39.436619718309856</v>
      </c>
      <c r="U4891" s="6">
        <v>0</v>
      </c>
      <c r="V4891" s="6">
        <v>0</v>
      </c>
      <c r="W4891" s="6">
        <v>0</v>
      </c>
      <c r="X4891" s="5">
        <v>17</v>
      </c>
      <c r="Y4891" s="5">
        <v>15</v>
      </c>
      <c r="Z4891" s="5">
        <v>1</v>
      </c>
      <c r="AA4891" s="5">
        <v>0</v>
      </c>
      <c r="AB4891" s="5">
        <v>0</v>
      </c>
      <c r="AC4891" s="5">
        <v>0</v>
      </c>
      <c r="AD4891" s="5">
        <v>17</v>
      </c>
      <c r="AE4891" s="5">
        <v>15</v>
      </c>
      <c r="AF4891" s="5">
        <v>1</v>
      </c>
      <c r="AG4891" s="6">
        <v>6.666666666666667</v>
      </c>
      <c r="AH4891" s="6">
        <v>88.235294117647058</v>
      </c>
      <c r="AI4891" s="6"/>
      <c r="AJ4891" s="6"/>
    </row>
    <row r="4892" spans="1:36" hidden="1" x14ac:dyDescent="0.2">
      <c r="A4892" s="1" t="str">
        <f t="shared" si="76"/>
        <v>RyedaleIndian</v>
      </c>
      <c r="B4892" s="3" t="s">
        <v>431</v>
      </c>
      <c r="C4892" s="3" t="s">
        <v>432</v>
      </c>
      <c r="D4892" s="3" t="s">
        <v>710</v>
      </c>
      <c r="E4892" s="5">
        <v>35</v>
      </c>
      <c r="F4892" s="5">
        <v>0</v>
      </c>
      <c r="G4892" s="5">
        <v>0</v>
      </c>
      <c r="H4892" s="5">
        <v>0</v>
      </c>
      <c r="I4892" s="5">
        <v>0</v>
      </c>
      <c r="J4892" s="5">
        <v>0</v>
      </c>
      <c r="K4892" s="5">
        <v>10</v>
      </c>
      <c r="L4892" s="5">
        <v>0</v>
      </c>
      <c r="M4892" s="5">
        <v>0</v>
      </c>
      <c r="N4892" s="5">
        <v>0</v>
      </c>
      <c r="O4892" s="6">
        <v>0</v>
      </c>
      <c r="P4892" s="6">
        <v>0</v>
      </c>
      <c r="Q4892" s="6">
        <v>0</v>
      </c>
      <c r="R4892" s="6">
        <v>0</v>
      </c>
      <c r="S4892" s="6">
        <v>0</v>
      </c>
      <c r="T4892" s="6">
        <v>28.571428571428573</v>
      </c>
      <c r="U4892" s="6">
        <v>0</v>
      </c>
      <c r="V4892" s="6">
        <v>0</v>
      </c>
      <c r="W4892" s="6">
        <v>0</v>
      </c>
      <c r="X4892" s="5">
        <v>21</v>
      </c>
      <c r="Y4892" s="5">
        <v>18</v>
      </c>
      <c r="Z4892" s="5">
        <v>0</v>
      </c>
      <c r="AA4892" s="5">
        <v>0</v>
      </c>
      <c r="AB4892" s="5">
        <v>0</v>
      </c>
      <c r="AC4892" s="5">
        <v>0</v>
      </c>
      <c r="AD4892" s="5">
        <v>21</v>
      </c>
      <c r="AE4892" s="5">
        <v>18</v>
      </c>
      <c r="AF4892" s="5">
        <v>0</v>
      </c>
      <c r="AG4892" s="6">
        <v>0</v>
      </c>
      <c r="AH4892" s="6">
        <v>85.714285714285708</v>
      </c>
      <c r="AI4892" s="6"/>
      <c r="AJ4892" s="6"/>
    </row>
    <row r="4893" spans="1:36" hidden="1" x14ac:dyDescent="0.2">
      <c r="A4893" s="1" t="str">
        <f t="shared" si="76"/>
        <v>RyedalePakistani</v>
      </c>
      <c r="B4893" s="3" t="s">
        <v>431</v>
      </c>
      <c r="C4893" s="3" t="s">
        <v>432</v>
      </c>
      <c r="D4893" s="3" t="s">
        <v>711</v>
      </c>
      <c r="E4893" s="5">
        <v>5</v>
      </c>
      <c r="F4893" s="5">
        <v>0</v>
      </c>
      <c r="G4893" s="5">
        <v>0</v>
      </c>
      <c r="H4893" s="5">
        <v>0</v>
      </c>
      <c r="I4893" s="5">
        <v>0</v>
      </c>
      <c r="J4893" s="5">
        <v>0</v>
      </c>
      <c r="K4893" s="5">
        <v>1</v>
      </c>
      <c r="L4893" s="5">
        <v>0</v>
      </c>
      <c r="M4893" s="5">
        <v>0</v>
      </c>
      <c r="N4893" s="5">
        <v>0</v>
      </c>
      <c r="O4893" s="6">
        <v>0</v>
      </c>
      <c r="P4893" s="6">
        <v>0</v>
      </c>
      <c r="Q4893" s="6">
        <v>0</v>
      </c>
      <c r="R4893" s="6">
        <v>0</v>
      </c>
      <c r="S4893" s="6">
        <v>0</v>
      </c>
      <c r="T4893" s="6">
        <v>20</v>
      </c>
      <c r="U4893" s="6">
        <v>0</v>
      </c>
      <c r="V4893" s="6">
        <v>0</v>
      </c>
      <c r="W4893" s="6">
        <v>0</v>
      </c>
      <c r="X4893" s="5">
        <v>1</v>
      </c>
      <c r="Y4893" s="5">
        <v>1</v>
      </c>
      <c r="Z4893" s="5">
        <v>0</v>
      </c>
      <c r="AA4893" s="5">
        <v>0</v>
      </c>
      <c r="AB4893" s="5">
        <v>0</v>
      </c>
      <c r="AC4893" s="5">
        <v>0</v>
      </c>
      <c r="AD4893" s="5">
        <v>1</v>
      </c>
      <c r="AE4893" s="5">
        <v>1</v>
      </c>
      <c r="AF4893" s="5">
        <v>0</v>
      </c>
      <c r="AG4893" s="6">
        <v>0</v>
      </c>
      <c r="AH4893" s="6">
        <v>100</v>
      </c>
      <c r="AI4893" s="6"/>
      <c r="AJ4893" s="6"/>
    </row>
    <row r="4894" spans="1:36" hidden="1" x14ac:dyDescent="0.2">
      <c r="A4894" s="1" t="str">
        <f t="shared" si="76"/>
        <v>RyedaleBangladeshi</v>
      </c>
      <c r="B4894" s="3" t="s">
        <v>431</v>
      </c>
      <c r="C4894" s="3" t="s">
        <v>432</v>
      </c>
      <c r="D4894" s="3" t="s">
        <v>712</v>
      </c>
      <c r="E4894" s="5">
        <v>7</v>
      </c>
      <c r="F4894" s="5">
        <v>0</v>
      </c>
      <c r="G4894" s="5">
        <v>0</v>
      </c>
      <c r="H4894" s="5">
        <v>0</v>
      </c>
      <c r="I4894" s="5">
        <v>0</v>
      </c>
      <c r="J4894" s="5">
        <v>0</v>
      </c>
      <c r="K4894" s="5">
        <v>2</v>
      </c>
      <c r="L4894" s="5">
        <v>0</v>
      </c>
      <c r="M4894" s="5">
        <v>0</v>
      </c>
      <c r="N4894" s="5">
        <v>0</v>
      </c>
      <c r="O4894" s="6">
        <v>0</v>
      </c>
      <c r="P4894" s="6">
        <v>0</v>
      </c>
      <c r="Q4894" s="6">
        <v>0</v>
      </c>
      <c r="R4894" s="6">
        <v>0</v>
      </c>
      <c r="S4894" s="6">
        <v>0</v>
      </c>
      <c r="T4894" s="6">
        <v>28.571428571428573</v>
      </c>
      <c r="U4894" s="6">
        <v>0</v>
      </c>
      <c r="V4894" s="6">
        <v>0</v>
      </c>
      <c r="W4894" s="6">
        <v>0</v>
      </c>
      <c r="X4894" s="5">
        <v>4</v>
      </c>
      <c r="Y4894" s="5">
        <v>3</v>
      </c>
      <c r="Z4894" s="5">
        <v>0</v>
      </c>
      <c r="AA4894" s="5">
        <v>0</v>
      </c>
      <c r="AB4894" s="5">
        <v>0</v>
      </c>
      <c r="AC4894" s="5">
        <v>0</v>
      </c>
      <c r="AD4894" s="5">
        <v>4</v>
      </c>
      <c r="AE4894" s="5">
        <v>3</v>
      </c>
      <c r="AF4894" s="5">
        <v>0</v>
      </c>
      <c r="AG4894" s="6">
        <v>0</v>
      </c>
      <c r="AH4894" s="6">
        <v>75</v>
      </c>
      <c r="AI4894" s="6"/>
      <c r="AJ4894" s="6"/>
    </row>
    <row r="4895" spans="1:36" hidden="1" x14ac:dyDescent="0.2">
      <c r="A4895" s="1" t="str">
        <f t="shared" si="76"/>
        <v>RyedaleChinese</v>
      </c>
      <c r="B4895" s="3" t="s">
        <v>431</v>
      </c>
      <c r="C4895" s="3" t="s">
        <v>432</v>
      </c>
      <c r="D4895" s="3" t="s">
        <v>713</v>
      </c>
      <c r="E4895" s="5">
        <v>85</v>
      </c>
      <c r="F4895" s="5">
        <v>0</v>
      </c>
      <c r="G4895" s="5">
        <v>0</v>
      </c>
      <c r="H4895" s="5">
        <v>0</v>
      </c>
      <c r="I4895" s="5">
        <v>0</v>
      </c>
      <c r="J4895" s="5">
        <v>0</v>
      </c>
      <c r="K4895" s="5">
        <v>30</v>
      </c>
      <c r="L4895" s="5">
        <v>0</v>
      </c>
      <c r="M4895" s="5">
        <v>0</v>
      </c>
      <c r="N4895" s="5">
        <v>0</v>
      </c>
      <c r="O4895" s="6">
        <v>0</v>
      </c>
      <c r="P4895" s="6">
        <v>0</v>
      </c>
      <c r="Q4895" s="6">
        <v>0</v>
      </c>
      <c r="R4895" s="6">
        <v>0</v>
      </c>
      <c r="S4895" s="6">
        <v>0</v>
      </c>
      <c r="T4895" s="6">
        <v>35.294117647058826</v>
      </c>
      <c r="U4895" s="6">
        <v>0</v>
      </c>
      <c r="V4895" s="6">
        <v>0</v>
      </c>
      <c r="W4895" s="6">
        <v>0</v>
      </c>
      <c r="X4895" s="5">
        <v>38</v>
      </c>
      <c r="Y4895" s="5">
        <v>31</v>
      </c>
      <c r="Z4895" s="5">
        <v>2</v>
      </c>
      <c r="AA4895" s="5">
        <v>0</v>
      </c>
      <c r="AB4895" s="5">
        <v>0</v>
      </c>
      <c r="AC4895" s="5">
        <v>0</v>
      </c>
      <c r="AD4895" s="5">
        <v>38</v>
      </c>
      <c r="AE4895" s="5">
        <v>31</v>
      </c>
      <c r="AF4895" s="5">
        <v>2</v>
      </c>
      <c r="AG4895" s="6">
        <v>6.4516129032258061</v>
      </c>
      <c r="AH4895" s="6">
        <v>81.578947368421055</v>
      </c>
      <c r="AI4895" s="6"/>
      <c r="AJ4895" s="6"/>
    </row>
    <row r="4896" spans="1:36" hidden="1" x14ac:dyDescent="0.2">
      <c r="A4896" s="1" t="str">
        <f t="shared" si="76"/>
        <v>RyedaleAsian Other</v>
      </c>
      <c r="B4896" s="3" t="s">
        <v>431</v>
      </c>
      <c r="C4896" s="3" t="s">
        <v>432</v>
      </c>
      <c r="D4896" s="3" t="s">
        <v>714</v>
      </c>
      <c r="E4896" s="5">
        <v>141</v>
      </c>
      <c r="F4896" s="5">
        <v>0</v>
      </c>
      <c r="G4896" s="5">
        <v>0</v>
      </c>
      <c r="H4896" s="5">
        <v>0</v>
      </c>
      <c r="I4896" s="5">
        <v>0</v>
      </c>
      <c r="J4896" s="5">
        <v>0</v>
      </c>
      <c r="K4896" s="5">
        <v>56</v>
      </c>
      <c r="L4896" s="5">
        <v>0</v>
      </c>
      <c r="M4896" s="5">
        <v>0</v>
      </c>
      <c r="N4896" s="5">
        <v>0</v>
      </c>
      <c r="O4896" s="6">
        <v>0</v>
      </c>
      <c r="P4896" s="6">
        <v>0</v>
      </c>
      <c r="Q4896" s="6">
        <v>0</v>
      </c>
      <c r="R4896" s="6">
        <v>0</v>
      </c>
      <c r="S4896" s="6">
        <v>0</v>
      </c>
      <c r="T4896" s="6">
        <v>39.716312056737586</v>
      </c>
      <c r="U4896" s="6">
        <v>0</v>
      </c>
      <c r="V4896" s="6">
        <v>0</v>
      </c>
      <c r="W4896" s="6">
        <v>0</v>
      </c>
      <c r="X4896" s="5">
        <v>67</v>
      </c>
      <c r="Y4896" s="5">
        <v>60</v>
      </c>
      <c r="Z4896" s="5">
        <v>1</v>
      </c>
      <c r="AA4896" s="5">
        <v>0</v>
      </c>
      <c r="AB4896" s="5">
        <v>0</v>
      </c>
      <c r="AC4896" s="5">
        <v>0</v>
      </c>
      <c r="AD4896" s="5">
        <v>67</v>
      </c>
      <c r="AE4896" s="5">
        <v>60</v>
      </c>
      <c r="AF4896" s="5">
        <v>1</v>
      </c>
      <c r="AG4896" s="6">
        <v>1.6666666666666667</v>
      </c>
      <c r="AH4896" s="6">
        <v>89.552238805970148</v>
      </c>
      <c r="AI4896" s="6"/>
      <c r="AJ4896" s="6"/>
    </row>
    <row r="4897" spans="1:36" hidden="1" x14ac:dyDescent="0.2">
      <c r="A4897" s="1" t="str">
        <f t="shared" si="76"/>
        <v>RyedaleBlack African</v>
      </c>
      <c r="B4897" s="3" t="s">
        <v>431</v>
      </c>
      <c r="C4897" s="3" t="s">
        <v>432</v>
      </c>
      <c r="D4897" s="3" t="s">
        <v>715</v>
      </c>
      <c r="E4897" s="5">
        <v>67</v>
      </c>
      <c r="F4897" s="5">
        <v>0</v>
      </c>
      <c r="G4897" s="5">
        <v>0</v>
      </c>
      <c r="H4897" s="5">
        <v>0</v>
      </c>
      <c r="I4897" s="5">
        <v>0</v>
      </c>
      <c r="J4897" s="5">
        <v>0</v>
      </c>
      <c r="K4897" s="5">
        <v>6</v>
      </c>
      <c r="L4897" s="5">
        <v>0</v>
      </c>
      <c r="M4897" s="5">
        <v>0</v>
      </c>
      <c r="N4897" s="5">
        <v>0</v>
      </c>
      <c r="O4897" s="6">
        <v>0</v>
      </c>
      <c r="P4897" s="6">
        <v>0</v>
      </c>
      <c r="Q4897" s="6">
        <v>0</v>
      </c>
      <c r="R4897" s="6">
        <v>0</v>
      </c>
      <c r="S4897" s="6">
        <v>0</v>
      </c>
      <c r="T4897" s="6">
        <v>8.9552238805970141</v>
      </c>
      <c r="U4897" s="6">
        <v>0</v>
      </c>
      <c r="V4897" s="6">
        <v>0</v>
      </c>
      <c r="W4897" s="6">
        <v>0</v>
      </c>
      <c r="X4897" s="5">
        <v>36</v>
      </c>
      <c r="Y4897" s="5">
        <v>34</v>
      </c>
      <c r="Z4897" s="5">
        <v>2</v>
      </c>
      <c r="AA4897" s="5">
        <v>0</v>
      </c>
      <c r="AB4897" s="5">
        <v>0</v>
      </c>
      <c r="AC4897" s="5">
        <v>0</v>
      </c>
      <c r="AD4897" s="5">
        <v>36</v>
      </c>
      <c r="AE4897" s="5">
        <v>34</v>
      </c>
      <c r="AF4897" s="5">
        <v>2</v>
      </c>
      <c r="AG4897" s="6">
        <v>5.882352941176471</v>
      </c>
      <c r="AH4897" s="6">
        <v>94.444444444444443</v>
      </c>
      <c r="AI4897" s="6"/>
      <c r="AJ4897" s="6"/>
    </row>
    <row r="4898" spans="1:36" hidden="1" x14ac:dyDescent="0.2">
      <c r="A4898" s="1" t="str">
        <f t="shared" si="76"/>
        <v>RyedaleBlack Caribbean</v>
      </c>
      <c r="B4898" s="3" t="s">
        <v>431</v>
      </c>
      <c r="C4898" s="3" t="s">
        <v>432</v>
      </c>
      <c r="D4898" s="3" t="s">
        <v>716</v>
      </c>
      <c r="E4898" s="5">
        <v>8</v>
      </c>
      <c r="F4898" s="5">
        <v>0</v>
      </c>
      <c r="G4898" s="5">
        <v>0</v>
      </c>
      <c r="H4898" s="5">
        <v>0</v>
      </c>
      <c r="I4898" s="5">
        <v>0</v>
      </c>
      <c r="J4898" s="5">
        <v>0</v>
      </c>
      <c r="K4898" s="5">
        <v>2</v>
      </c>
      <c r="L4898" s="5">
        <v>0</v>
      </c>
      <c r="M4898" s="5">
        <v>0</v>
      </c>
      <c r="N4898" s="5">
        <v>0</v>
      </c>
      <c r="O4898" s="6">
        <v>0</v>
      </c>
      <c r="P4898" s="6">
        <v>0</v>
      </c>
      <c r="Q4898" s="6">
        <v>0</v>
      </c>
      <c r="R4898" s="6">
        <v>0</v>
      </c>
      <c r="S4898" s="6">
        <v>0</v>
      </c>
      <c r="T4898" s="6">
        <v>25</v>
      </c>
      <c r="U4898" s="6">
        <v>0</v>
      </c>
      <c r="V4898" s="6">
        <v>0</v>
      </c>
      <c r="W4898" s="6">
        <v>0</v>
      </c>
      <c r="X4898" s="5">
        <v>4</v>
      </c>
      <c r="Y4898" s="5">
        <v>4</v>
      </c>
      <c r="Z4898" s="5">
        <v>1</v>
      </c>
      <c r="AA4898" s="5">
        <v>0</v>
      </c>
      <c r="AB4898" s="5">
        <v>0</v>
      </c>
      <c r="AC4898" s="5">
        <v>0</v>
      </c>
      <c r="AD4898" s="5">
        <v>4</v>
      </c>
      <c r="AE4898" s="5">
        <v>4</v>
      </c>
      <c r="AF4898" s="5">
        <v>1</v>
      </c>
      <c r="AG4898" s="6">
        <v>25</v>
      </c>
      <c r="AH4898" s="6">
        <v>100</v>
      </c>
      <c r="AI4898" s="3"/>
      <c r="AJ4898" s="6"/>
    </row>
    <row r="4899" spans="1:36" hidden="1" x14ac:dyDescent="0.2">
      <c r="A4899" s="1" t="str">
        <f t="shared" si="76"/>
        <v>RyedaleBlack Other</v>
      </c>
      <c r="B4899" s="3" t="s">
        <v>431</v>
      </c>
      <c r="C4899" s="3" t="s">
        <v>432</v>
      </c>
      <c r="D4899" s="3" t="s">
        <v>717</v>
      </c>
      <c r="E4899" s="5">
        <v>5</v>
      </c>
      <c r="F4899" s="5">
        <v>0</v>
      </c>
      <c r="G4899" s="5">
        <v>0</v>
      </c>
      <c r="H4899" s="5">
        <v>0</v>
      </c>
      <c r="I4899" s="5">
        <v>0</v>
      </c>
      <c r="J4899" s="5">
        <v>0</v>
      </c>
      <c r="K4899" s="5">
        <v>2</v>
      </c>
      <c r="L4899" s="5">
        <v>0</v>
      </c>
      <c r="M4899" s="5">
        <v>0</v>
      </c>
      <c r="N4899" s="5">
        <v>0</v>
      </c>
      <c r="O4899" s="6">
        <v>0</v>
      </c>
      <c r="P4899" s="6">
        <v>0</v>
      </c>
      <c r="Q4899" s="6">
        <v>0</v>
      </c>
      <c r="R4899" s="6">
        <v>0</v>
      </c>
      <c r="S4899" s="6">
        <v>0</v>
      </c>
      <c r="T4899" s="6">
        <v>40</v>
      </c>
      <c r="U4899" s="6">
        <v>0</v>
      </c>
      <c r="V4899" s="6">
        <v>0</v>
      </c>
      <c r="W4899" s="6">
        <v>0</v>
      </c>
      <c r="X4899" s="5">
        <v>1</v>
      </c>
      <c r="Y4899" s="5">
        <v>1</v>
      </c>
      <c r="Z4899" s="5">
        <v>0</v>
      </c>
      <c r="AA4899" s="5">
        <v>0</v>
      </c>
      <c r="AB4899" s="5">
        <v>0</v>
      </c>
      <c r="AC4899" s="5">
        <v>0</v>
      </c>
      <c r="AD4899" s="5">
        <v>1</v>
      </c>
      <c r="AE4899" s="5">
        <v>1</v>
      </c>
      <c r="AF4899" s="5">
        <v>0</v>
      </c>
      <c r="AG4899" s="6">
        <v>0</v>
      </c>
      <c r="AH4899" s="6">
        <v>100</v>
      </c>
      <c r="AI4899" s="6"/>
      <c r="AJ4899" s="6"/>
    </row>
    <row r="4900" spans="1:36" hidden="1" x14ac:dyDescent="0.2">
      <c r="A4900" s="1" t="str">
        <f t="shared" si="76"/>
        <v>RyedaleArab</v>
      </c>
      <c r="B4900" s="3" t="s">
        <v>431</v>
      </c>
      <c r="C4900" s="3" t="s">
        <v>432</v>
      </c>
      <c r="D4900" s="3" t="s">
        <v>699</v>
      </c>
      <c r="E4900" s="5">
        <v>10</v>
      </c>
      <c r="F4900" s="5">
        <v>0</v>
      </c>
      <c r="G4900" s="5">
        <v>0</v>
      </c>
      <c r="H4900" s="5">
        <v>0</v>
      </c>
      <c r="I4900" s="5">
        <v>0</v>
      </c>
      <c r="J4900" s="5">
        <v>0</v>
      </c>
      <c r="K4900" s="5">
        <v>1</v>
      </c>
      <c r="L4900" s="5">
        <v>0</v>
      </c>
      <c r="M4900" s="5">
        <v>0</v>
      </c>
      <c r="N4900" s="5">
        <v>0</v>
      </c>
      <c r="O4900" s="6">
        <v>0</v>
      </c>
      <c r="P4900" s="6">
        <v>0</v>
      </c>
      <c r="Q4900" s="6">
        <v>0</v>
      </c>
      <c r="R4900" s="6">
        <v>0</v>
      </c>
      <c r="S4900" s="6">
        <v>0</v>
      </c>
      <c r="T4900" s="6">
        <v>10</v>
      </c>
      <c r="U4900" s="6">
        <v>0</v>
      </c>
      <c r="V4900" s="6">
        <v>0</v>
      </c>
      <c r="W4900" s="6">
        <v>0</v>
      </c>
      <c r="X4900" s="5">
        <v>5</v>
      </c>
      <c r="Y4900" s="5">
        <v>3</v>
      </c>
      <c r="Z4900" s="5">
        <v>0</v>
      </c>
      <c r="AA4900" s="5">
        <v>0</v>
      </c>
      <c r="AB4900" s="5">
        <v>0</v>
      </c>
      <c r="AC4900" s="5">
        <v>0</v>
      </c>
      <c r="AD4900" s="5">
        <v>5</v>
      </c>
      <c r="AE4900" s="5">
        <v>3</v>
      </c>
      <c r="AF4900" s="5">
        <v>0</v>
      </c>
      <c r="AG4900" s="6">
        <v>0</v>
      </c>
      <c r="AH4900" s="6">
        <v>60</v>
      </c>
      <c r="AI4900" s="3"/>
      <c r="AJ4900" s="3"/>
    </row>
    <row r="4901" spans="1:36" hidden="1" x14ac:dyDescent="0.2">
      <c r="A4901" s="1" t="str">
        <f t="shared" si="76"/>
        <v>RyedaleOther</v>
      </c>
      <c r="B4901" s="3" t="s">
        <v>431</v>
      </c>
      <c r="C4901" s="3" t="s">
        <v>432</v>
      </c>
      <c r="D4901" s="3" t="s">
        <v>718</v>
      </c>
      <c r="E4901" s="5">
        <v>22</v>
      </c>
      <c r="F4901" s="5">
        <v>0</v>
      </c>
      <c r="G4901" s="5">
        <v>0</v>
      </c>
      <c r="H4901" s="5">
        <v>0</v>
      </c>
      <c r="I4901" s="5">
        <v>0</v>
      </c>
      <c r="J4901" s="5">
        <v>0</v>
      </c>
      <c r="K4901" s="5">
        <v>11</v>
      </c>
      <c r="L4901" s="5">
        <v>0</v>
      </c>
      <c r="M4901" s="5">
        <v>0</v>
      </c>
      <c r="N4901" s="5">
        <v>0</v>
      </c>
      <c r="O4901" s="6">
        <v>0</v>
      </c>
      <c r="P4901" s="6">
        <v>0</v>
      </c>
      <c r="Q4901" s="6">
        <v>0</v>
      </c>
      <c r="R4901" s="6">
        <v>0</v>
      </c>
      <c r="S4901" s="6">
        <v>0</v>
      </c>
      <c r="T4901" s="6">
        <v>50</v>
      </c>
      <c r="U4901" s="6">
        <v>0</v>
      </c>
      <c r="V4901" s="6">
        <v>0</v>
      </c>
      <c r="W4901" s="6">
        <v>0</v>
      </c>
      <c r="X4901" s="5">
        <v>8</v>
      </c>
      <c r="Y4901" s="5">
        <v>8</v>
      </c>
      <c r="Z4901" s="5">
        <v>1</v>
      </c>
      <c r="AA4901" s="5">
        <v>0</v>
      </c>
      <c r="AB4901" s="5">
        <v>0</v>
      </c>
      <c r="AC4901" s="5">
        <v>0</v>
      </c>
      <c r="AD4901" s="5">
        <v>8</v>
      </c>
      <c r="AE4901" s="5">
        <v>8</v>
      </c>
      <c r="AF4901" s="5">
        <v>1</v>
      </c>
      <c r="AG4901" s="6">
        <v>12.5</v>
      </c>
      <c r="AH4901" s="6">
        <v>100</v>
      </c>
      <c r="AI4901" s="6"/>
      <c r="AJ4901" s="6"/>
    </row>
    <row r="4902" spans="1:36" x14ac:dyDescent="0.2">
      <c r="A4902" s="1" t="str">
        <f t="shared" si="76"/>
        <v>SalfordAll people</v>
      </c>
      <c r="B4902" s="3" t="s">
        <v>569</v>
      </c>
      <c r="C4902" s="3" t="s">
        <v>570</v>
      </c>
      <c r="D4902" s="3" t="s">
        <v>700</v>
      </c>
      <c r="E4902" s="5">
        <v>233933</v>
      </c>
      <c r="F4902" s="5">
        <v>77867</v>
      </c>
      <c r="G4902" s="5">
        <v>61133</v>
      </c>
      <c r="H4902" s="5">
        <v>67682</v>
      </c>
      <c r="I4902" s="5">
        <v>116909</v>
      </c>
      <c r="J4902" s="5">
        <v>41380</v>
      </c>
      <c r="K4902" s="5">
        <v>2564</v>
      </c>
      <c r="L4902" s="5">
        <v>69302</v>
      </c>
      <c r="M4902" s="5">
        <v>11952</v>
      </c>
      <c r="N4902" s="5">
        <v>19212</v>
      </c>
      <c r="O4902" s="6">
        <v>33.286026340875381</v>
      </c>
      <c r="P4902" s="6">
        <v>26.132696113844563</v>
      </c>
      <c r="Q4902" s="6">
        <v>28.932215634391042</v>
      </c>
      <c r="R4902" s="6">
        <v>49.975420312653625</v>
      </c>
      <c r="S4902" s="6">
        <v>17.688825432923103</v>
      </c>
      <c r="T4902" s="6">
        <v>1.0960403192367045</v>
      </c>
      <c r="U4902" s="6">
        <v>29.62472160832375</v>
      </c>
      <c r="V4902" s="6">
        <v>5.1091551854590849</v>
      </c>
      <c r="W4902" s="6">
        <v>8.2126078834538099</v>
      </c>
      <c r="X4902" s="5">
        <v>82229</v>
      </c>
      <c r="Y4902" s="5">
        <v>68774</v>
      </c>
      <c r="Z4902" s="5">
        <v>5032</v>
      </c>
      <c r="AA4902" s="5">
        <v>30462</v>
      </c>
      <c r="AB4902" s="5">
        <v>24063</v>
      </c>
      <c r="AC4902" s="5">
        <v>2500</v>
      </c>
      <c r="AD4902" s="5">
        <v>51767</v>
      </c>
      <c r="AE4902" s="5">
        <v>44711</v>
      </c>
      <c r="AF4902" s="5">
        <v>2532</v>
      </c>
      <c r="AG4902" s="6">
        <v>5.6630359419382259</v>
      </c>
      <c r="AH4902" s="6">
        <v>86.369694979427052</v>
      </c>
      <c r="AI4902" s="3">
        <v>10.389394506088186</v>
      </c>
      <c r="AJ4902" s="3">
        <v>78.993500098483352</v>
      </c>
    </row>
    <row r="4903" spans="1:36" hidden="1" x14ac:dyDescent="0.2">
      <c r="A4903" s="1" t="str">
        <f t="shared" si="76"/>
        <v>SalfordWhite British</v>
      </c>
      <c r="B4903" s="3" t="s">
        <v>569</v>
      </c>
      <c r="C4903" s="3" t="s">
        <v>570</v>
      </c>
      <c r="D4903" s="3" t="s">
        <v>701</v>
      </c>
      <c r="E4903" s="5">
        <v>197445</v>
      </c>
      <c r="F4903" s="5">
        <v>61804</v>
      </c>
      <c r="G4903" s="5">
        <v>48430</v>
      </c>
      <c r="H4903" s="5">
        <v>55028</v>
      </c>
      <c r="I4903" s="5">
        <v>94525</v>
      </c>
      <c r="J4903" s="5">
        <v>34628</v>
      </c>
      <c r="K4903" s="5">
        <v>2132</v>
      </c>
      <c r="L4903" s="5">
        <v>53162</v>
      </c>
      <c r="M4903" s="5">
        <v>9696</v>
      </c>
      <c r="N4903" s="5">
        <v>15339</v>
      </c>
      <c r="O4903" s="6">
        <v>31.301881536630454</v>
      </c>
      <c r="P4903" s="6">
        <v>24.528349666995872</v>
      </c>
      <c r="Q4903" s="6">
        <v>27.870039757907264</v>
      </c>
      <c r="R4903" s="6">
        <v>47.874091519157233</v>
      </c>
      <c r="S4903" s="6">
        <v>17.538048570487984</v>
      </c>
      <c r="T4903" s="6">
        <v>1.079794373116564</v>
      </c>
      <c r="U4903" s="6">
        <v>26.924966446352148</v>
      </c>
      <c r="V4903" s="6">
        <v>4.910734634961635</v>
      </c>
      <c r="W4903" s="6">
        <v>7.7687457266580564</v>
      </c>
      <c r="X4903" s="5">
        <v>66793</v>
      </c>
      <c r="Y4903" s="5">
        <v>55933</v>
      </c>
      <c r="Z4903" s="5">
        <v>3824</v>
      </c>
      <c r="AA4903" s="5">
        <v>22393</v>
      </c>
      <c r="AB4903" s="5">
        <v>17387</v>
      </c>
      <c r="AC4903" s="5">
        <v>1746</v>
      </c>
      <c r="AD4903" s="5">
        <v>44400</v>
      </c>
      <c r="AE4903" s="5">
        <v>38546</v>
      </c>
      <c r="AF4903" s="5">
        <v>2078</v>
      </c>
      <c r="AG4903" s="6">
        <v>5.3909614486587456</v>
      </c>
      <c r="AH4903" s="6">
        <v>86.815315315315317</v>
      </c>
      <c r="AI4903" s="3">
        <v>10.041985391384367</v>
      </c>
      <c r="AJ4903" s="3">
        <v>77.644799714196395</v>
      </c>
    </row>
    <row r="4904" spans="1:36" hidden="1" x14ac:dyDescent="0.2">
      <c r="A4904" s="1" t="str">
        <f t="shared" si="76"/>
        <v>SalfordMinorities - all other than White British</v>
      </c>
      <c r="B4904" s="3" t="s">
        <v>569</v>
      </c>
      <c r="C4904" s="3" t="s">
        <v>570</v>
      </c>
      <c r="D4904" s="3" t="s">
        <v>702</v>
      </c>
      <c r="E4904" s="5">
        <v>36488</v>
      </c>
      <c r="F4904" s="5">
        <v>16063</v>
      </c>
      <c r="G4904" s="5">
        <v>12703</v>
      </c>
      <c r="H4904" s="5">
        <v>12654</v>
      </c>
      <c r="I4904" s="5">
        <v>22384</v>
      </c>
      <c r="J4904" s="5">
        <v>6752</v>
      </c>
      <c r="K4904" s="5">
        <v>432</v>
      </c>
      <c r="L4904" s="5">
        <v>16140</v>
      </c>
      <c r="M4904" s="5">
        <v>2256</v>
      </c>
      <c r="N4904" s="5">
        <v>3873</v>
      </c>
      <c r="O4904" s="6">
        <v>44.022692392019295</v>
      </c>
      <c r="P4904" s="6">
        <v>34.814185485639115</v>
      </c>
      <c r="Q4904" s="6">
        <v>34.679894759921069</v>
      </c>
      <c r="R4904" s="6">
        <v>61.346196009647009</v>
      </c>
      <c r="S4904" s="6">
        <v>18.504713878535409</v>
      </c>
      <c r="T4904" s="6">
        <v>1.1839508879631659</v>
      </c>
      <c r="U4904" s="6">
        <v>44.233720675290506</v>
      </c>
      <c r="V4904" s="6">
        <v>6.182854637140978</v>
      </c>
      <c r="W4904" s="6">
        <v>10.61444858583644</v>
      </c>
      <c r="X4904" s="5">
        <v>15436</v>
      </c>
      <c r="Y4904" s="5">
        <v>12841</v>
      </c>
      <c r="Z4904" s="5">
        <v>1208</v>
      </c>
      <c r="AA4904" s="5">
        <v>8069</v>
      </c>
      <c r="AB4904" s="5">
        <v>6676</v>
      </c>
      <c r="AC4904" s="5">
        <v>754</v>
      </c>
      <c r="AD4904" s="5">
        <v>7367</v>
      </c>
      <c r="AE4904" s="5">
        <v>6165</v>
      </c>
      <c r="AF4904" s="5">
        <v>454</v>
      </c>
      <c r="AG4904" s="6">
        <v>7.3641524736415249</v>
      </c>
      <c r="AH4904" s="6">
        <v>83.683996199267</v>
      </c>
      <c r="AI4904" s="3">
        <v>11.294188136608748</v>
      </c>
      <c r="AJ4904" s="3">
        <v>82.736398562399302</v>
      </c>
    </row>
    <row r="4905" spans="1:36" hidden="1" x14ac:dyDescent="0.2">
      <c r="A4905" s="1" t="str">
        <f t="shared" si="76"/>
        <v>SalfordWhite Irish</v>
      </c>
      <c r="B4905" s="3" t="s">
        <v>569</v>
      </c>
      <c r="C4905" s="3" t="s">
        <v>570</v>
      </c>
      <c r="D4905" s="3" t="s">
        <v>703</v>
      </c>
      <c r="E4905" s="5">
        <v>2882</v>
      </c>
      <c r="F4905" s="5">
        <v>1146</v>
      </c>
      <c r="G4905" s="5">
        <v>902</v>
      </c>
      <c r="H4905" s="5">
        <v>933</v>
      </c>
      <c r="I4905" s="5">
        <v>1634</v>
      </c>
      <c r="J4905" s="5">
        <v>515</v>
      </c>
      <c r="K4905" s="5">
        <v>15</v>
      </c>
      <c r="L4905" s="5">
        <v>1058</v>
      </c>
      <c r="M4905" s="5">
        <v>162</v>
      </c>
      <c r="N4905" s="5">
        <v>261</v>
      </c>
      <c r="O4905" s="6">
        <v>39.764052741151978</v>
      </c>
      <c r="P4905" s="6">
        <v>31.297709923664122</v>
      </c>
      <c r="Q4905" s="6">
        <v>32.373351839000691</v>
      </c>
      <c r="R4905" s="6">
        <v>56.696738376127691</v>
      </c>
      <c r="S4905" s="6">
        <v>17.869535045107565</v>
      </c>
      <c r="T4905" s="6">
        <v>0.52047189451769604</v>
      </c>
      <c r="U4905" s="6">
        <v>36.710617626648158</v>
      </c>
      <c r="V4905" s="6">
        <v>5.6210964607911169</v>
      </c>
      <c r="W4905" s="6">
        <v>9.0562109646079119</v>
      </c>
      <c r="X4905" s="5">
        <v>734</v>
      </c>
      <c r="Y4905" s="5">
        <v>621</v>
      </c>
      <c r="Z4905" s="5">
        <v>31</v>
      </c>
      <c r="AA4905" s="5">
        <v>334</v>
      </c>
      <c r="AB4905" s="5">
        <v>277</v>
      </c>
      <c r="AC4905" s="5">
        <v>14</v>
      </c>
      <c r="AD4905" s="5">
        <v>400</v>
      </c>
      <c r="AE4905" s="5">
        <v>344</v>
      </c>
      <c r="AF4905" s="5">
        <v>17</v>
      </c>
      <c r="AG4905" s="6">
        <v>4.941860465116279</v>
      </c>
      <c r="AH4905" s="6">
        <v>86</v>
      </c>
      <c r="AI4905" s="3">
        <v>5.0541516245487363</v>
      </c>
      <c r="AJ4905" s="3">
        <v>82.93413173652695</v>
      </c>
    </row>
    <row r="4906" spans="1:36" hidden="1" x14ac:dyDescent="0.2">
      <c r="A4906" s="1" t="str">
        <f t="shared" si="76"/>
        <v>SalfordWhite Gyspy or Irish Traveller</v>
      </c>
      <c r="B4906" s="3" t="s">
        <v>569</v>
      </c>
      <c r="C4906" s="3" t="s">
        <v>570</v>
      </c>
      <c r="D4906" s="3" t="s">
        <v>704</v>
      </c>
      <c r="E4906" s="5">
        <v>193</v>
      </c>
      <c r="F4906" s="5">
        <v>111</v>
      </c>
      <c r="G4906" s="5">
        <v>88</v>
      </c>
      <c r="H4906" s="5">
        <v>99</v>
      </c>
      <c r="I4906" s="5">
        <v>131</v>
      </c>
      <c r="J4906" s="5">
        <v>48</v>
      </c>
      <c r="K4906" s="5">
        <v>16</v>
      </c>
      <c r="L4906" s="5">
        <v>112</v>
      </c>
      <c r="M4906" s="5">
        <v>13</v>
      </c>
      <c r="N4906" s="5">
        <v>24</v>
      </c>
      <c r="O4906" s="6">
        <v>57.512953367875646</v>
      </c>
      <c r="P4906" s="6">
        <v>45.595854922279791</v>
      </c>
      <c r="Q4906" s="6">
        <v>51.295336787564764</v>
      </c>
      <c r="R4906" s="6">
        <v>67.875647668393782</v>
      </c>
      <c r="S4906" s="6">
        <v>24.870466321243523</v>
      </c>
      <c r="T4906" s="6">
        <v>8.290155440414507</v>
      </c>
      <c r="U4906" s="6">
        <v>58.031088082901555</v>
      </c>
      <c r="V4906" s="6">
        <v>6.7357512953367875</v>
      </c>
      <c r="W4906" s="6">
        <v>12.435233160621761</v>
      </c>
      <c r="X4906" s="5">
        <v>86</v>
      </c>
      <c r="Y4906" s="5">
        <v>49</v>
      </c>
      <c r="Z4906" s="5">
        <v>5</v>
      </c>
      <c r="AA4906" s="5">
        <v>42</v>
      </c>
      <c r="AB4906" s="5">
        <v>23</v>
      </c>
      <c r="AC4906" s="5">
        <v>1</v>
      </c>
      <c r="AD4906" s="5">
        <v>44</v>
      </c>
      <c r="AE4906" s="5">
        <v>26</v>
      </c>
      <c r="AF4906" s="5">
        <v>4</v>
      </c>
      <c r="AG4906" s="6">
        <v>15.384615384615385</v>
      </c>
      <c r="AH4906" s="6">
        <v>59.090909090909093</v>
      </c>
      <c r="AI4906" s="3">
        <v>4.3478260869565215</v>
      </c>
      <c r="AJ4906" s="3">
        <v>54.761904761904759</v>
      </c>
    </row>
    <row r="4907" spans="1:36" hidden="1" x14ac:dyDescent="0.2">
      <c r="A4907" s="1" t="str">
        <f t="shared" si="76"/>
        <v>SalfordWhite Other</v>
      </c>
      <c r="B4907" s="3" t="s">
        <v>569</v>
      </c>
      <c r="C4907" s="3" t="s">
        <v>570</v>
      </c>
      <c r="D4907" s="3" t="s">
        <v>705</v>
      </c>
      <c r="E4907" s="5">
        <v>10342</v>
      </c>
      <c r="F4907" s="5">
        <v>4514</v>
      </c>
      <c r="G4907" s="5">
        <v>3592</v>
      </c>
      <c r="H4907" s="5">
        <v>3308</v>
      </c>
      <c r="I4907" s="5">
        <v>6355</v>
      </c>
      <c r="J4907" s="5">
        <v>1841</v>
      </c>
      <c r="K4907" s="5">
        <v>91</v>
      </c>
      <c r="L4907" s="5">
        <v>4484</v>
      </c>
      <c r="M4907" s="5">
        <v>577</v>
      </c>
      <c r="N4907" s="5">
        <v>998</v>
      </c>
      <c r="O4907" s="6">
        <v>43.647263585380003</v>
      </c>
      <c r="P4907" s="6">
        <v>34.732160123767166</v>
      </c>
      <c r="Q4907" s="6">
        <v>31.986076194159736</v>
      </c>
      <c r="R4907" s="6">
        <v>61.448462579771807</v>
      </c>
      <c r="S4907" s="6">
        <v>17.8011989943918</v>
      </c>
      <c r="T4907" s="6">
        <v>0.8799071746277316</v>
      </c>
      <c r="U4907" s="6">
        <v>43.357184297041194</v>
      </c>
      <c r="V4907" s="6">
        <v>5.5791916457164961</v>
      </c>
      <c r="W4907" s="6">
        <v>9.6499709920711663</v>
      </c>
      <c r="X4907" s="5">
        <v>5358</v>
      </c>
      <c r="Y4907" s="5">
        <v>4787</v>
      </c>
      <c r="Z4907" s="5">
        <v>282</v>
      </c>
      <c r="AA4907" s="5">
        <v>2935</v>
      </c>
      <c r="AB4907" s="5">
        <v>2641</v>
      </c>
      <c r="AC4907" s="5">
        <v>161</v>
      </c>
      <c r="AD4907" s="5">
        <v>2423</v>
      </c>
      <c r="AE4907" s="5">
        <v>2146</v>
      </c>
      <c r="AF4907" s="5">
        <v>121</v>
      </c>
      <c r="AG4907" s="6">
        <v>5.6383970177073621</v>
      </c>
      <c r="AH4907" s="6">
        <v>88.567891044160135</v>
      </c>
      <c r="AI4907" s="3">
        <v>6.0961756910261267</v>
      </c>
      <c r="AJ4907" s="3">
        <v>89.982964224872234</v>
      </c>
    </row>
    <row r="4908" spans="1:36" hidden="1" x14ac:dyDescent="0.2">
      <c r="A4908" s="1" t="str">
        <f t="shared" si="76"/>
        <v>SalfordMixed White and Black Caribbean</v>
      </c>
      <c r="B4908" s="3" t="s">
        <v>569</v>
      </c>
      <c r="C4908" s="3" t="s">
        <v>570</v>
      </c>
      <c r="D4908" s="3" t="s">
        <v>706</v>
      </c>
      <c r="E4908" s="5">
        <v>1647</v>
      </c>
      <c r="F4908" s="5">
        <v>706</v>
      </c>
      <c r="G4908" s="5">
        <v>550</v>
      </c>
      <c r="H4908" s="5">
        <v>594</v>
      </c>
      <c r="I4908" s="5">
        <v>986</v>
      </c>
      <c r="J4908" s="5">
        <v>365</v>
      </c>
      <c r="K4908" s="5">
        <v>35</v>
      </c>
      <c r="L4908" s="5">
        <v>672</v>
      </c>
      <c r="M4908" s="5">
        <v>115</v>
      </c>
      <c r="N4908" s="5">
        <v>187</v>
      </c>
      <c r="O4908" s="6">
        <v>42.865816636308438</v>
      </c>
      <c r="P4908" s="6">
        <v>33.394049787492413</v>
      </c>
      <c r="Q4908" s="6">
        <v>36.065573770491802</v>
      </c>
      <c r="R4908" s="6">
        <v>59.866423800850029</v>
      </c>
      <c r="S4908" s="6">
        <v>22.161505768063144</v>
      </c>
      <c r="T4908" s="6">
        <v>2.1250758955676989</v>
      </c>
      <c r="U4908" s="6">
        <v>40.801457194899818</v>
      </c>
      <c r="V4908" s="6">
        <v>6.9823922282938673</v>
      </c>
      <c r="W4908" s="6">
        <v>11.35397692774742</v>
      </c>
      <c r="X4908" s="5">
        <v>490</v>
      </c>
      <c r="Y4908" s="5">
        <v>392</v>
      </c>
      <c r="Z4908" s="5">
        <v>45</v>
      </c>
      <c r="AA4908" s="5">
        <v>230</v>
      </c>
      <c r="AB4908" s="5">
        <v>183</v>
      </c>
      <c r="AC4908" s="5">
        <v>24</v>
      </c>
      <c r="AD4908" s="5">
        <v>260</v>
      </c>
      <c r="AE4908" s="5">
        <v>209</v>
      </c>
      <c r="AF4908" s="5">
        <v>21</v>
      </c>
      <c r="AG4908" s="6">
        <v>10.047846889952153</v>
      </c>
      <c r="AH4908" s="6">
        <v>80.384615384615387</v>
      </c>
      <c r="AI4908" s="3">
        <v>13.114754098360656</v>
      </c>
      <c r="AJ4908" s="3">
        <v>79.565217391304344</v>
      </c>
    </row>
    <row r="4909" spans="1:36" hidden="1" x14ac:dyDescent="0.2">
      <c r="A4909" s="1" t="str">
        <f t="shared" si="76"/>
        <v>SalfordMixed White and Black African</v>
      </c>
      <c r="B4909" s="3" t="s">
        <v>569</v>
      </c>
      <c r="C4909" s="3" t="s">
        <v>570</v>
      </c>
      <c r="D4909" s="3" t="s">
        <v>707</v>
      </c>
      <c r="E4909" s="5">
        <v>1058</v>
      </c>
      <c r="F4909" s="5">
        <v>554</v>
      </c>
      <c r="G4909" s="5">
        <v>459</v>
      </c>
      <c r="H4909" s="5">
        <v>489</v>
      </c>
      <c r="I4909" s="5">
        <v>741</v>
      </c>
      <c r="J4909" s="5">
        <v>287</v>
      </c>
      <c r="K4909" s="5">
        <v>7</v>
      </c>
      <c r="L4909" s="5">
        <v>499</v>
      </c>
      <c r="M4909" s="5">
        <v>59</v>
      </c>
      <c r="N4909" s="5">
        <v>161</v>
      </c>
      <c r="O4909" s="6">
        <v>52.362948960302461</v>
      </c>
      <c r="P4909" s="6">
        <v>43.383742911153121</v>
      </c>
      <c r="Q4909" s="6">
        <v>46.219281663516071</v>
      </c>
      <c r="R4909" s="6">
        <v>70.037807183364833</v>
      </c>
      <c r="S4909" s="6">
        <v>27.126654064272213</v>
      </c>
      <c r="T4909" s="6">
        <v>0.66162570888468808</v>
      </c>
      <c r="U4909" s="6">
        <v>47.16446124763705</v>
      </c>
      <c r="V4909" s="6">
        <v>5.5765595463138</v>
      </c>
      <c r="W4909" s="6">
        <v>15.217391304347826</v>
      </c>
      <c r="X4909" s="5">
        <v>284</v>
      </c>
      <c r="Y4909" s="5">
        <v>229</v>
      </c>
      <c r="Z4909" s="5">
        <v>44</v>
      </c>
      <c r="AA4909" s="5">
        <v>164</v>
      </c>
      <c r="AB4909" s="5">
        <v>131</v>
      </c>
      <c r="AC4909" s="5">
        <v>27</v>
      </c>
      <c r="AD4909" s="5">
        <v>120</v>
      </c>
      <c r="AE4909" s="5">
        <v>98</v>
      </c>
      <c r="AF4909" s="5">
        <v>17</v>
      </c>
      <c r="AG4909" s="6">
        <v>17.346938775510203</v>
      </c>
      <c r="AH4909" s="6">
        <v>81.666666666666671</v>
      </c>
      <c r="AI4909" s="3">
        <v>20.610687022900763</v>
      </c>
      <c r="AJ4909" s="3">
        <v>79.878048780487802</v>
      </c>
    </row>
    <row r="4910" spans="1:36" hidden="1" x14ac:dyDescent="0.2">
      <c r="A4910" s="1" t="str">
        <f t="shared" si="76"/>
        <v>SalfordMixed White and Asian</v>
      </c>
      <c r="B4910" s="3" t="s">
        <v>569</v>
      </c>
      <c r="C4910" s="3" t="s">
        <v>570</v>
      </c>
      <c r="D4910" s="3" t="s">
        <v>708</v>
      </c>
      <c r="E4910" s="5">
        <v>929</v>
      </c>
      <c r="F4910" s="5">
        <v>310</v>
      </c>
      <c r="G4910" s="5">
        <v>239</v>
      </c>
      <c r="H4910" s="5">
        <v>261</v>
      </c>
      <c r="I4910" s="5">
        <v>485</v>
      </c>
      <c r="J4910" s="5">
        <v>149</v>
      </c>
      <c r="K4910" s="5">
        <v>15</v>
      </c>
      <c r="L4910" s="5">
        <v>293</v>
      </c>
      <c r="M4910" s="5">
        <v>49</v>
      </c>
      <c r="N4910" s="5">
        <v>80</v>
      </c>
      <c r="O4910" s="6">
        <v>33.369214208826698</v>
      </c>
      <c r="P4910" s="6">
        <v>25.726587728740583</v>
      </c>
      <c r="Q4910" s="6">
        <v>28.094725511302475</v>
      </c>
      <c r="R4910" s="6">
        <v>52.206673842841766</v>
      </c>
      <c r="S4910" s="6">
        <v>16.03875134553283</v>
      </c>
      <c r="T4910" s="6">
        <v>1.6146393972012918</v>
      </c>
      <c r="U4910" s="6">
        <v>31.539289558665232</v>
      </c>
      <c r="V4910" s="6">
        <v>5.2744886975242196</v>
      </c>
      <c r="W4910" s="6">
        <v>8.611410118406889</v>
      </c>
      <c r="X4910" s="5">
        <v>292</v>
      </c>
      <c r="Y4910" s="5">
        <v>232</v>
      </c>
      <c r="Z4910" s="5">
        <v>22</v>
      </c>
      <c r="AA4910" s="5">
        <v>115</v>
      </c>
      <c r="AB4910" s="5">
        <v>91</v>
      </c>
      <c r="AC4910" s="5">
        <v>9</v>
      </c>
      <c r="AD4910" s="5">
        <v>177</v>
      </c>
      <c r="AE4910" s="5">
        <v>141</v>
      </c>
      <c r="AF4910" s="5">
        <v>13</v>
      </c>
      <c r="AG4910" s="6">
        <v>9.2198581560283692</v>
      </c>
      <c r="AH4910" s="6">
        <v>79.66101694915254</v>
      </c>
      <c r="AI4910" s="3">
        <v>9.8901098901098905</v>
      </c>
      <c r="AJ4910" s="3">
        <v>79.130434782608702</v>
      </c>
    </row>
    <row r="4911" spans="1:36" hidden="1" x14ac:dyDescent="0.2">
      <c r="A4911" s="1" t="str">
        <f t="shared" si="76"/>
        <v>SalfordMixed Other</v>
      </c>
      <c r="B4911" s="3" t="s">
        <v>569</v>
      </c>
      <c r="C4911" s="3" t="s">
        <v>570</v>
      </c>
      <c r="D4911" s="3" t="s">
        <v>709</v>
      </c>
      <c r="E4911" s="5">
        <v>982</v>
      </c>
      <c r="F4911" s="5">
        <v>385</v>
      </c>
      <c r="G4911" s="5">
        <v>291</v>
      </c>
      <c r="H4911" s="5">
        <v>310</v>
      </c>
      <c r="I4911" s="5">
        <v>558</v>
      </c>
      <c r="J4911" s="5">
        <v>173</v>
      </c>
      <c r="K4911" s="5">
        <v>24</v>
      </c>
      <c r="L4911" s="5">
        <v>372</v>
      </c>
      <c r="M4911" s="5">
        <v>49</v>
      </c>
      <c r="N4911" s="5">
        <v>95</v>
      </c>
      <c r="O4911" s="6">
        <v>39.205702647657844</v>
      </c>
      <c r="P4911" s="6">
        <v>29.633401221995928</v>
      </c>
      <c r="Q4911" s="6">
        <v>31.568228105906314</v>
      </c>
      <c r="R4911" s="6">
        <v>56.822810590631363</v>
      </c>
      <c r="S4911" s="6">
        <v>17.617107942973522</v>
      </c>
      <c r="T4911" s="6">
        <v>2.443991853360489</v>
      </c>
      <c r="U4911" s="6">
        <v>37.881873727087573</v>
      </c>
      <c r="V4911" s="6">
        <v>4.9898167006109979</v>
      </c>
      <c r="W4911" s="6">
        <v>9.674134419551935</v>
      </c>
      <c r="X4911" s="5">
        <v>312</v>
      </c>
      <c r="Y4911" s="5">
        <v>245</v>
      </c>
      <c r="Z4911" s="5">
        <v>27</v>
      </c>
      <c r="AA4911" s="5">
        <v>147</v>
      </c>
      <c r="AB4911" s="5">
        <v>113</v>
      </c>
      <c r="AC4911" s="5">
        <v>14</v>
      </c>
      <c r="AD4911" s="5">
        <v>165</v>
      </c>
      <c r="AE4911" s="5">
        <v>132</v>
      </c>
      <c r="AF4911" s="5">
        <v>13</v>
      </c>
      <c r="AG4911" s="6">
        <v>9.8484848484848477</v>
      </c>
      <c r="AH4911" s="6">
        <v>80</v>
      </c>
      <c r="AI4911" s="3">
        <v>12.389380530973451</v>
      </c>
      <c r="AJ4911" s="3">
        <v>76.870748299319729</v>
      </c>
    </row>
    <row r="4912" spans="1:36" hidden="1" x14ac:dyDescent="0.2">
      <c r="A4912" s="1" t="str">
        <f t="shared" si="76"/>
        <v>SalfordIndian</v>
      </c>
      <c r="B4912" s="3" t="s">
        <v>569</v>
      </c>
      <c r="C4912" s="3" t="s">
        <v>570</v>
      </c>
      <c r="D4912" s="3" t="s">
        <v>710</v>
      </c>
      <c r="E4912" s="5">
        <v>2553</v>
      </c>
      <c r="F4912" s="5">
        <v>758</v>
      </c>
      <c r="G4912" s="5">
        <v>632</v>
      </c>
      <c r="H4912" s="5">
        <v>551</v>
      </c>
      <c r="I4912" s="5">
        <v>1170</v>
      </c>
      <c r="J4912" s="5">
        <v>227</v>
      </c>
      <c r="K4912" s="5">
        <v>9</v>
      </c>
      <c r="L4912" s="5">
        <v>839</v>
      </c>
      <c r="M4912" s="5">
        <v>130</v>
      </c>
      <c r="N4912" s="5">
        <v>123</v>
      </c>
      <c r="O4912" s="6">
        <v>29.690560125342735</v>
      </c>
      <c r="P4912" s="6">
        <v>24.755189972581277</v>
      </c>
      <c r="Q4912" s="6">
        <v>21.582452017234626</v>
      </c>
      <c r="R4912" s="6">
        <v>45.828437132784956</v>
      </c>
      <c r="S4912" s="6">
        <v>8.8915001958480211</v>
      </c>
      <c r="T4912" s="6">
        <v>0.3525264394829612</v>
      </c>
      <c r="U4912" s="6">
        <v>32.863298080689383</v>
      </c>
      <c r="V4912" s="6">
        <v>5.0920485703094398</v>
      </c>
      <c r="W4912" s="6">
        <v>4.8178613396004701</v>
      </c>
      <c r="X4912" s="5">
        <v>1240</v>
      </c>
      <c r="Y4912" s="5">
        <v>1108</v>
      </c>
      <c r="Z4912" s="5">
        <v>56</v>
      </c>
      <c r="AA4912" s="5">
        <v>511</v>
      </c>
      <c r="AB4912" s="5">
        <v>442</v>
      </c>
      <c r="AC4912" s="5">
        <v>29</v>
      </c>
      <c r="AD4912" s="5">
        <v>729</v>
      </c>
      <c r="AE4912" s="5">
        <v>666</v>
      </c>
      <c r="AF4912" s="5">
        <v>27</v>
      </c>
      <c r="AG4912" s="6">
        <v>4.0540540540540544</v>
      </c>
      <c r="AH4912" s="6">
        <v>91.358024691358025</v>
      </c>
      <c r="AI4912" s="3">
        <v>6.5610859728506785</v>
      </c>
      <c r="AJ4912" s="3">
        <v>86.49706457925636</v>
      </c>
    </row>
    <row r="4913" spans="1:36" hidden="1" x14ac:dyDescent="0.2">
      <c r="A4913" s="1" t="str">
        <f t="shared" si="76"/>
        <v>SalfordPakistani</v>
      </c>
      <c r="B4913" s="3" t="s">
        <v>569</v>
      </c>
      <c r="C4913" s="3" t="s">
        <v>570</v>
      </c>
      <c r="D4913" s="3" t="s">
        <v>711</v>
      </c>
      <c r="E4913" s="5">
        <v>1843</v>
      </c>
      <c r="F4913" s="5">
        <v>707</v>
      </c>
      <c r="G4913" s="5">
        <v>586</v>
      </c>
      <c r="H4913" s="5">
        <v>544</v>
      </c>
      <c r="I4913" s="5">
        <v>1126</v>
      </c>
      <c r="J4913" s="5">
        <v>214</v>
      </c>
      <c r="K4913" s="5">
        <v>71</v>
      </c>
      <c r="L4913" s="5">
        <v>840</v>
      </c>
      <c r="M4913" s="5">
        <v>114</v>
      </c>
      <c r="N4913" s="5">
        <v>123</v>
      </c>
      <c r="O4913" s="6">
        <v>38.361367335865438</v>
      </c>
      <c r="P4913" s="6">
        <v>31.795984807379273</v>
      </c>
      <c r="Q4913" s="6">
        <v>29.517091698317959</v>
      </c>
      <c r="R4913" s="6">
        <v>61.09603906673901</v>
      </c>
      <c r="S4913" s="6">
        <v>11.611502984264785</v>
      </c>
      <c r="T4913" s="6">
        <v>3.8524145415084101</v>
      </c>
      <c r="U4913" s="6">
        <v>45.577862181226259</v>
      </c>
      <c r="V4913" s="6">
        <v>6.1855670103092786</v>
      </c>
      <c r="W4913" s="6">
        <v>6.673901247965274</v>
      </c>
      <c r="X4913" s="5">
        <v>803</v>
      </c>
      <c r="Y4913" s="5">
        <v>562</v>
      </c>
      <c r="Z4913" s="5">
        <v>54</v>
      </c>
      <c r="AA4913" s="5">
        <v>356</v>
      </c>
      <c r="AB4913" s="5">
        <v>245</v>
      </c>
      <c r="AC4913" s="5">
        <v>26</v>
      </c>
      <c r="AD4913" s="5">
        <v>447</v>
      </c>
      <c r="AE4913" s="5">
        <v>317</v>
      </c>
      <c r="AF4913" s="5">
        <v>28</v>
      </c>
      <c r="AG4913" s="6">
        <v>8.8328075709779181</v>
      </c>
      <c r="AH4913" s="6">
        <v>70.917225950782992</v>
      </c>
      <c r="AI4913" s="3">
        <v>10.612244897959183</v>
      </c>
      <c r="AJ4913" s="3">
        <v>68.82022471910112</v>
      </c>
    </row>
    <row r="4914" spans="1:36" hidden="1" x14ac:dyDescent="0.2">
      <c r="A4914" s="1" t="str">
        <f t="shared" si="76"/>
        <v>SalfordBangladeshi</v>
      </c>
      <c r="B4914" s="3" t="s">
        <v>569</v>
      </c>
      <c r="C4914" s="3" t="s">
        <v>570</v>
      </c>
      <c r="D4914" s="3" t="s">
        <v>712</v>
      </c>
      <c r="E4914" s="5">
        <v>605</v>
      </c>
      <c r="F4914" s="5">
        <v>182</v>
      </c>
      <c r="G4914" s="5">
        <v>85</v>
      </c>
      <c r="H4914" s="5">
        <v>142</v>
      </c>
      <c r="I4914" s="5">
        <v>282</v>
      </c>
      <c r="J4914" s="5">
        <v>43</v>
      </c>
      <c r="K4914" s="5">
        <v>12</v>
      </c>
      <c r="L4914" s="5">
        <v>203</v>
      </c>
      <c r="M4914" s="5">
        <v>45</v>
      </c>
      <c r="N4914" s="5">
        <v>15</v>
      </c>
      <c r="O4914" s="6">
        <v>30.082644628099175</v>
      </c>
      <c r="P4914" s="6">
        <v>14.049586776859504</v>
      </c>
      <c r="Q4914" s="6">
        <v>23.471074380165291</v>
      </c>
      <c r="R4914" s="6">
        <v>46.611570247933884</v>
      </c>
      <c r="S4914" s="6">
        <v>7.1074380165289259</v>
      </c>
      <c r="T4914" s="6">
        <v>1.9834710743801653</v>
      </c>
      <c r="U4914" s="6">
        <v>33.553719008264466</v>
      </c>
      <c r="V4914" s="6">
        <v>7.4380165289256199</v>
      </c>
      <c r="W4914" s="6">
        <v>2.4793388429752068</v>
      </c>
      <c r="X4914" s="5">
        <v>210</v>
      </c>
      <c r="Y4914" s="5">
        <v>142</v>
      </c>
      <c r="Z4914" s="5">
        <v>7</v>
      </c>
      <c r="AA4914" s="5">
        <v>63</v>
      </c>
      <c r="AB4914" s="5">
        <v>45</v>
      </c>
      <c r="AC4914" s="5">
        <v>3</v>
      </c>
      <c r="AD4914" s="5">
        <v>147</v>
      </c>
      <c r="AE4914" s="5">
        <v>97</v>
      </c>
      <c r="AF4914" s="5">
        <v>4</v>
      </c>
      <c r="AG4914" s="6">
        <v>4.1237113402061851</v>
      </c>
      <c r="AH4914" s="6">
        <v>65.986394557823132</v>
      </c>
      <c r="AI4914" s="3">
        <v>6.666666666666667</v>
      </c>
      <c r="AJ4914" s="3">
        <v>71.428571428571431</v>
      </c>
    </row>
    <row r="4915" spans="1:36" hidden="1" x14ac:dyDescent="0.2">
      <c r="A4915" s="1" t="str">
        <f t="shared" si="76"/>
        <v>SalfordChinese</v>
      </c>
      <c r="B4915" s="3" t="s">
        <v>569</v>
      </c>
      <c r="C4915" s="3" t="s">
        <v>570</v>
      </c>
      <c r="D4915" s="3" t="s">
        <v>713</v>
      </c>
      <c r="E4915" s="5">
        <v>2547</v>
      </c>
      <c r="F4915" s="5">
        <v>962</v>
      </c>
      <c r="G4915" s="5">
        <v>640</v>
      </c>
      <c r="H4915" s="5">
        <v>702</v>
      </c>
      <c r="I4915" s="5">
        <v>1376</v>
      </c>
      <c r="J4915" s="5">
        <v>385</v>
      </c>
      <c r="K4915" s="5">
        <v>32</v>
      </c>
      <c r="L4915" s="5">
        <v>1169</v>
      </c>
      <c r="M4915" s="5">
        <v>240</v>
      </c>
      <c r="N4915" s="5">
        <v>258</v>
      </c>
      <c r="O4915" s="6">
        <v>37.769925402434239</v>
      </c>
      <c r="P4915" s="6">
        <v>25.127601099332548</v>
      </c>
      <c r="Q4915" s="6">
        <v>27.561837455830389</v>
      </c>
      <c r="R4915" s="6">
        <v>54.024342363564976</v>
      </c>
      <c r="S4915" s="6">
        <v>15.115822536317236</v>
      </c>
      <c r="T4915" s="6">
        <v>1.2563800549666273</v>
      </c>
      <c r="U4915" s="6">
        <v>45.897133882999604</v>
      </c>
      <c r="V4915" s="6">
        <v>9.422850412249705</v>
      </c>
      <c r="W4915" s="6">
        <v>10.129564193168433</v>
      </c>
      <c r="X4915" s="5">
        <v>1101</v>
      </c>
      <c r="Y4915" s="5">
        <v>913</v>
      </c>
      <c r="Z4915" s="5">
        <v>68</v>
      </c>
      <c r="AA4915" s="5">
        <v>568</v>
      </c>
      <c r="AB4915" s="5">
        <v>469</v>
      </c>
      <c r="AC4915" s="5">
        <v>49</v>
      </c>
      <c r="AD4915" s="5">
        <v>533</v>
      </c>
      <c r="AE4915" s="5">
        <v>444</v>
      </c>
      <c r="AF4915" s="5">
        <v>19</v>
      </c>
      <c r="AG4915" s="6">
        <v>4.2792792792792795</v>
      </c>
      <c r="AH4915" s="6">
        <v>83.302063789868669</v>
      </c>
      <c r="AI4915" s="3">
        <v>10.447761194029852</v>
      </c>
      <c r="AJ4915" s="3">
        <v>82.570422535211264</v>
      </c>
    </row>
    <row r="4916" spans="1:36" hidden="1" x14ac:dyDescent="0.2">
      <c r="A4916" s="1" t="str">
        <f t="shared" si="76"/>
        <v>SalfordAsian Other</v>
      </c>
      <c r="B4916" s="3" t="s">
        <v>569</v>
      </c>
      <c r="C4916" s="3" t="s">
        <v>570</v>
      </c>
      <c r="D4916" s="3" t="s">
        <v>714</v>
      </c>
      <c r="E4916" s="5">
        <v>1881</v>
      </c>
      <c r="F4916" s="5">
        <v>816</v>
      </c>
      <c r="G4916" s="5">
        <v>602</v>
      </c>
      <c r="H4916" s="5">
        <v>646</v>
      </c>
      <c r="I4916" s="5">
        <v>1201</v>
      </c>
      <c r="J4916" s="5">
        <v>277</v>
      </c>
      <c r="K4916" s="5">
        <v>7</v>
      </c>
      <c r="L4916" s="5">
        <v>871</v>
      </c>
      <c r="M4916" s="5">
        <v>140</v>
      </c>
      <c r="N4916" s="5">
        <v>162</v>
      </c>
      <c r="O4916" s="6">
        <v>43.381180223285483</v>
      </c>
      <c r="P4916" s="6">
        <v>32.004253056884636</v>
      </c>
      <c r="Q4916" s="6">
        <v>34.343434343434346</v>
      </c>
      <c r="R4916" s="6">
        <v>63.849016480595431</v>
      </c>
      <c r="S4916" s="6">
        <v>14.726209463051568</v>
      </c>
      <c r="T4916" s="6">
        <v>0.37214247740563527</v>
      </c>
      <c r="U4916" s="6">
        <v>46.305156831472623</v>
      </c>
      <c r="V4916" s="6">
        <v>7.4428495481127062</v>
      </c>
      <c r="W4916" s="6">
        <v>8.6124401913875595</v>
      </c>
      <c r="X4916" s="5">
        <v>875</v>
      </c>
      <c r="Y4916" s="5">
        <v>681</v>
      </c>
      <c r="Z4916" s="5">
        <v>71</v>
      </c>
      <c r="AA4916" s="5">
        <v>411</v>
      </c>
      <c r="AB4916" s="5">
        <v>302</v>
      </c>
      <c r="AC4916" s="5">
        <v>51</v>
      </c>
      <c r="AD4916" s="5">
        <v>464</v>
      </c>
      <c r="AE4916" s="5">
        <v>379</v>
      </c>
      <c r="AF4916" s="5">
        <v>20</v>
      </c>
      <c r="AG4916" s="6">
        <v>5.2770448548812663</v>
      </c>
      <c r="AH4916" s="6">
        <v>81.681034482758619</v>
      </c>
      <c r="AI4916" s="3">
        <v>16.887417218543046</v>
      </c>
      <c r="AJ4916" s="3">
        <v>73.479318734793182</v>
      </c>
    </row>
    <row r="4917" spans="1:36" hidden="1" x14ac:dyDescent="0.2">
      <c r="A4917" s="1" t="str">
        <f t="shared" si="76"/>
        <v>SalfordBlack African</v>
      </c>
      <c r="B4917" s="3" t="s">
        <v>569</v>
      </c>
      <c r="C4917" s="3" t="s">
        <v>570</v>
      </c>
      <c r="D4917" s="3" t="s">
        <v>715</v>
      </c>
      <c r="E4917" s="5">
        <v>5354</v>
      </c>
      <c r="F4917" s="5">
        <v>3246</v>
      </c>
      <c r="G4917" s="5">
        <v>2778</v>
      </c>
      <c r="H4917" s="5">
        <v>2794</v>
      </c>
      <c r="I4917" s="5">
        <v>4166</v>
      </c>
      <c r="J4917" s="5">
        <v>1603</v>
      </c>
      <c r="K4917" s="5">
        <v>70</v>
      </c>
      <c r="L4917" s="5">
        <v>3073</v>
      </c>
      <c r="M4917" s="5">
        <v>392</v>
      </c>
      <c r="N4917" s="5">
        <v>994</v>
      </c>
      <c r="O4917" s="6">
        <v>60.627568173328349</v>
      </c>
      <c r="P4917" s="6">
        <v>51.886440044826301</v>
      </c>
      <c r="Q4917" s="6">
        <v>52.185282032125514</v>
      </c>
      <c r="R4917" s="6">
        <v>77.81098244303324</v>
      </c>
      <c r="S4917" s="6">
        <v>29.940231602540155</v>
      </c>
      <c r="T4917" s="6">
        <v>1.3074336944340681</v>
      </c>
      <c r="U4917" s="6">
        <v>57.396339185655584</v>
      </c>
      <c r="V4917" s="6">
        <v>7.3216286888307804</v>
      </c>
      <c r="W4917" s="6">
        <v>18.565558460963764</v>
      </c>
      <c r="X4917" s="5">
        <v>2256</v>
      </c>
      <c r="Y4917" s="5">
        <v>1808</v>
      </c>
      <c r="Z4917" s="5">
        <v>349</v>
      </c>
      <c r="AA4917" s="5">
        <v>1488</v>
      </c>
      <c r="AB4917" s="5">
        <v>1183</v>
      </c>
      <c r="AC4917" s="5">
        <v>247</v>
      </c>
      <c r="AD4917" s="5">
        <v>768</v>
      </c>
      <c r="AE4917" s="5">
        <v>625</v>
      </c>
      <c r="AF4917" s="5">
        <v>102</v>
      </c>
      <c r="AG4917" s="6">
        <v>16.32</v>
      </c>
      <c r="AH4917" s="6">
        <v>81.380208333333329</v>
      </c>
      <c r="AI4917" s="3">
        <v>20.87912087912088</v>
      </c>
      <c r="AJ4917" s="3">
        <v>79.502688172043008</v>
      </c>
    </row>
    <row r="4918" spans="1:36" hidden="1" x14ac:dyDescent="0.2">
      <c r="A4918" s="1" t="str">
        <f t="shared" si="76"/>
        <v>SalfordBlack Caribbean</v>
      </c>
      <c r="B4918" s="3" t="s">
        <v>569</v>
      </c>
      <c r="C4918" s="3" t="s">
        <v>570</v>
      </c>
      <c r="D4918" s="3" t="s">
        <v>716</v>
      </c>
      <c r="E4918" s="5">
        <v>666</v>
      </c>
      <c r="F4918" s="5">
        <v>319</v>
      </c>
      <c r="G4918" s="5">
        <v>266</v>
      </c>
      <c r="H4918" s="5">
        <v>271</v>
      </c>
      <c r="I4918" s="5">
        <v>437</v>
      </c>
      <c r="J4918" s="5">
        <v>167</v>
      </c>
      <c r="K4918" s="5">
        <v>8</v>
      </c>
      <c r="L4918" s="5">
        <v>312</v>
      </c>
      <c r="M4918" s="5">
        <v>45</v>
      </c>
      <c r="N4918" s="5">
        <v>111</v>
      </c>
      <c r="O4918" s="6">
        <v>47.897897897897899</v>
      </c>
      <c r="P4918" s="6">
        <v>39.93993993993994</v>
      </c>
      <c r="Q4918" s="6">
        <v>40.690690690690694</v>
      </c>
      <c r="R4918" s="6">
        <v>65.61561561561561</v>
      </c>
      <c r="S4918" s="6">
        <v>25.075075075075077</v>
      </c>
      <c r="T4918" s="6">
        <v>1.2012012012012012</v>
      </c>
      <c r="U4918" s="6">
        <v>46.846846846846844</v>
      </c>
      <c r="V4918" s="6">
        <v>6.756756756756757</v>
      </c>
      <c r="W4918" s="6">
        <v>16.666666666666668</v>
      </c>
      <c r="X4918" s="5">
        <v>364</v>
      </c>
      <c r="Y4918" s="5">
        <v>322</v>
      </c>
      <c r="Z4918" s="5">
        <v>37</v>
      </c>
      <c r="AA4918" s="5">
        <v>193</v>
      </c>
      <c r="AB4918" s="5">
        <v>168</v>
      </c>
      <c r="AC4918" s="5">
        <v>21</v>
      </c>
      <c r="AD4918" s="5">
        <v>171</v>
      </c>
      <c r="AE4918" s="5">
        <v>154</v>
      </c>
      <c r="AF4918" s="5">
        <v>16</v>
      </c>
      <c r="AG4918" s="6">
        <v>10.38961038961039</v>
      </c>
      <c r="AH4918" s="6">
        <v>90.058479532163744</v>
      </c>
      <c r="AI4918" s="3">
        <v>12.5</v>
      </c>
      <c r="AJ4918" s="3">
        <v>87.046632124352328</v>
      </c>
    </row>
    <row r="4919" spans="1:36" hidden="1" x14ac:dyDescent="0.2">
      <c r="A4919" s="1" t="str">
        <f t="shared" si="76"/>
        <v>SalfordBlack Other</v>
      </c>
      <c r="B4919" s="3" t="s">
        <v>569</v>
      </c>
      <c r="C4919" s="3" t="s">
        <v>570</v>
      </c>
      <c r="D4919" s="3" t="s">
        <v>717</v>
      </c>
      <c r="E4919" s="5">
        <v>521</v>
      </c>
      <c r="F4919" s="5">
        <v>329</v>
      </c>
      <c r="G4919" s="5">
        <v>281</v>
      </c>
      <c r="H4919" s="5">
        <v>278</v>
      </c>
      <c r="I4919" s="5">
        <v>404</v>
      </c>
      <c r="J4919" s="5">
        <v>142</v>
      </c>
      <c r="K4919" s="5">
        <v>4</v>
      </c>
      <c r="L4919" s="5">
        <v>301</v>
      </c>
      <c r="M4919" s="5">
        <v>22</v>
      </c>
      <c r="N4919" s="5">
        <v>92</v>
      </c>
      <c r="O4919" s="6">
        <v>63.147792706333973</v>
      </c>
      <c r="P4919" s="6">
        <v>53.934740882917467</v>
      </c>
      <c r="Q4919" s="6">
        <v>53.358925143953932</v>
      </c>
      <c r="R4919" s="6">
        <v>77.543186180422268</v>
      </c>
      <c r="S4919" s="6">
        <v>27.255278310940501</v>
      </c>
      <c r="T4919" s="6">
        <v>0.76775431861804222</v>
      </c>
      <c r="U4919" s="6">
        <v>57.773512476007674</v>
      </c>
      <c r="V4919" s="6">
        <v>4.2226487523992322</v>
      </c>
      <c r="W4919" s="6">
        <v>17.658349328214971</v>
      </c>
      <c r="X4919" s="5">
        <v>172</v>
      </c>
      <c r="Y4919" s="5">
        <v>143</v>
      </c>
      <c r="Z4919" s="5">
        <v>20</v>
      </c>
      <c r="AA4919" s="5">
        <v>108</v>
      </c>
      <c r="AB4919" s="5">
        <v>89</v>
      </c>
      <c r="AC4919" s="5">
        <v>16</v>
      </c>
      <c r="AD4919" s="5">
        <v>64</v>
      </c>
      <c r="AE4919" s="5">
        <v>54</v>
      </c>
      <c r="AF4919" s="5">
        <v>4</v>
      </c>
      <c r="AG4919" s="6">
        <v>7.4074074074074074</v>
      </c>
      <c r="AH4919" s="6">
        <v>84.375</v>
      </c>
      <c r="AI4919" s="3">
        <v>17.977528089887642</v>
      </c>
      <c r="AJ4919" s="3">
        <v>82.407407407407405</v>
      </c>
    </row>
    <row r="4920" spans="1:36" hidden="1" x14ac:dyDescent="0.2">
      <c r="A4920" s="1" t="str">
        <f t="shared" si="76"/>
        <v>SalfordArab</v>
      </c>
      <c r="B4920" s="3" t="s">
        <v>569</v>
      </c>
      <c r="C4920" s="3" t="s">
        <v>570</v>
      </c>
      <c r="D4920" s="3" t="s">
        <v>699</v>
      </c>
      <c r="E4920" s="5">
        <v>1425</v>
      </c>
      <c r="F4920" s="5">
        <v>637</v>
      </c>
      <c r="G4920" s="5">
        <v>392</v>
      </c>
      <c r="H4920" s="5">
        <v>467</v>
      </c>
      <c r="I4920" s="5">
        <v>844</v>
      </c>
      <c r="J4920" s="5">
        <v>174</v>
      </c>
      <c r="K4920" s="5">
        <v>10</v>
      </c>
      <c r="L4920" s="5">
        <v>667</v>
      </c>
      <c r="M4920" s="5">
        <v>57</v>
      </c>
      <c r="N4920" s="5">
        <v>99</v>
      </c>
      <c r="O4920" s="6">
        <v>44.701754385964911</v>
      </c>
      <c r="P4920" s="6">
        <v>27.508771929824562</v>
      </c>
      <c r="Q4920" s="6">
        <v>32.771929824561404</v>
      </c>
      <c r="R4920" s="6">
        <v>59.228070175438596</v>
      </c>
      <c r="S4920" s="6">
        <v>12.210526315789474</v>
      </c>
      <c r="T4920" s="6">
        <v>0.70175438596491224</v>
      </c>
      <c r="U4920" s="6">
        <v>46.807017543859651</v>
      </c>
      <c r="V4920" s="6">
        <v>4</v>
      </c>
      <c r="W4920" s="6">
        <v>6.9473684210526319</v>
      </c>
      <c r="X4920" s="5">
        <v>438</v>
      </c>
      <c r="Y4920" s="5">
        <v>290</v>
      </c>
      <c r="Z4920" s="5">
        <v>64</v>
      </c>
      <c r="AA4920" s="5">
        <v>215</v>
      </c>
      <c r="AB4920" s="5">
        <v>140</v>
      </c>
      <c r="AC4920" s="5">
        <v>42</v>
      </c>
      <c r="AD4920" s="5">
        <v>223</v>
      </c>
      <c r="AE4920" s="5">
        <v>150</v>
      </c>
      <c r="AF4920" s="5">
        <v>22</v>
      </c>
      <c r="AG4920" s="6">
        <v>14.666666666666666</v>
      </c>
      <c r="AH4920" s="6">
        <v>67.264573991031384</v>
      </c>
      <c r="AI4920" s="3">
        <v>30</v>
      </c>
      <c r="AJ4920" s="3">
        <v>65.116279069767444</v>
      </c>
    </row>
    <row r="4921" spans="1:36" hidden="1" x14ac:dyDescent="0.2">
      <c r="A4921" s="1" t="str">
        <f t="shared" si="76"/>
        <v>SalfordOther</v>
      </c>
      <c r="B4921" s="3" t="s">
        <v>569</v>
      </c>
      <c r="C4921" s="3" t="s">
        <v>570</v>
      </c>
      <c r="D4921" s="3" t="s">
        <v>718</v>
      </c>
      <c r="E4921" s="5">
        <v>1060</v>
      </c>
      <c r="F4921" s="5">
        <v>381</v>
      </c>
      <c r="G4921" s="5">
        <v>320</v>
      </c>
      <c r="H4921" s="5">
        <v>265</v>
      </c>
      <c r="I4921" s="5">
        <v>488</v>
      </c>
      <c r="J4921" s="5">
        <v>142</v>
      </c>
      <c r="K4921" s="5">
        <v>6</v>
      </c>
      <c r="L4921" s="5">
        <v>375</v>
      </c>
      <c r="M4921" s="5">
        <v>47</v>
      </c>
      <c r="N4921" s="5">
        <v>90</v>
      </c>
      <c r="O4921" s="6">
        <v>35.943396226415096</v>
      </c>
      <c r="P4921" s="6">
        <v>30.188679245283019</v>
      </c>
      <c r="Q4921" s="6">
        <v>25</v>
      </c>
      <c r="R4921" s="6">
        <v>46.037735849056602</v>
      </c>
      <c r="S4921" s="6">
        <v>13.39622641509434</v>
      </c>
      <c r="T4921" s="6">
        <v>0.56603773584905659</v>
      </c>
      <c r="U4921" s="6">
        <v>35.377358490566039</v>
      </c>
      <c r="V4921" s="6">
        <v>4.4339622641509431</v>
      </c>
      <c r="W4921" s="6">
        <v>8.4905660377358494</v>
      </c>
      <c r="X4921" s="5">
        <v>421</v>
      </c>
      <c r="Y4921" s="5">
        <v>317</v>
      </c>
      <c r="Z4921" s="5">
        <v>26</v>
      </c>
      <c r="AA4921" s="5">
        <v>189</v>
      </c>
      <c r="AB4921" s="5">
        <v>134</v>
      </c>
      <c r="AC4921" s="5">
        <v>20</v>
      </c>
      <c r="AD4921" s="5">
        <v>232</v>
      </c>
      <c r="AE4921" s="5">
        <v>183</v>
      </c>
      <c r="AF4921" s="5">
        <v>6</v>
      </c>
      <c r="AG4921" s="6">
        <v>3.278688524590164</v>
      </c>
      <c r="AH4921" s="6">
        <v>78.879310344827587</v>
      </c>
      <c r="AI4921" s="3">
        <v>14.925373134328359</v>
      </c>
      <c r="AJ4921" s="3">
        <v>70.899470899470899</v>
      </c>
    </row>
    <row r="4922" spans="1:36" x14ac:dyDescent="0.2">
      <c r="A4922" s="1" t="str">
        <f t="shared" si="76"/>
        <v>SandwellAll people</v>
      </c>
      <c r="B4922" s="3" t="s">
        <v>613</v>
      </c>
      <c r="C4922" s="3" t="s">
        <v>614</v>
      </c>
      <c r="D4922" s="3" t="s">
        <v>700</v>
      </c>
      <c r="E4922" s="5">
        <v>308063</v>
      </c>
      <c r="F4922" s="5">
        <v>93937</v>
      </c>
      <c r="G4922" s="5">
        <v>79872</v>
      </c>
      <c r="H4922" s="5">
        <v>71233</v>
      </c>
      <c r="I4922" s="5">
        <v>106730</v>
      </c>
      <c r="J4922" s="5">
        <v>101181</v>
      </c>
      <c r="K4922" s="5">
        <v>1502</v>
      </c>
      <c r="L4922" s="5">
        <v>17979</v>
      </c>
      <c r="M4922" s="5">
        <v>109098</v>
      </c>
      <c r="N4922" s="5">
        <v>30440</v>
      </c>
      <c r="O4922" s="6">
        <v>30.492788812677926</v>
      </c>
      <c r="P4922" s="6">
        <v>25.927164248871172</v>
      </c>
      <c r="Q4922" s="6">
        <v>23.122867725108176</v>
      </c>
      <c r="R4922" s="6">
        <v>34.645510820838595</v>
      </c>
      <c r="S4922" s="6">
        <v>32.844255882725285</v>
      </c>
      <c r="T4922" s="6">
        <v>0.48756260894687126</v>
      </c>
      <c r="U4922" s="6">
        <v>5.8361439056296929</v>
      </c>
      <c r="V4922" s="6">
        <v>35.414184760909293</v>
      </c>
      <c r="W4922" s="6">
        <v>9.881095749895314</v>
      </c>
      <c r="X4922" s="5">
        <v>106636</v>
      </c>
      <c r="Y4922" s="5">
        <v>88128</v>
      </c>
      <c r="Z4922" s="5">
        <v>8846</v>
      </c>
      <c r="AA4922" s="5">
        <v>31489</v>
      </c>
      <c r="AB4922" s="5">
        <v>23986</v>
      </c>
      <c r="AC4922" s="5">
        <v>3339</v>
      </c>
      <c r="AD4922" s="5">
        <v>75147</v>
      </c>
      <c r="AE4922" s="5">
        <v>64142</v>
      </c>
      <c r="AF4922" s="5">
        <v>5507</v>
      </c>
      <c r="AG4922" s="6">
        <v>8.5856381154313866</v>
      </c>
      <c r="AH4922" s="6">
        <v>85.355370141189937</v>
      </c>
      <c r="AI4922" s="3">
        <v>13.920620361877763</v>
      </c>
      <c r="AJ4922" s="3">
        <v>76.17263171266157</v>
      </c>
    </row>
    <row r="4923" spans="1:36" hidden="1" x14ac:dyDescent="0.2">
      <c r="A4923" s="1" t="str">
        <f t="shared" si="76"/>
        <v>SandwellWhite British</v>
      </c>
      <c r="B4923" s="3" t="s">
        <v>613</v>
      </c>
      <c r="C4923" s="3" t="s">
        <v>614</v>
      </c>
      <c r="D4923" s="3" t="s">
        <v>701</v>
      </c>
      <c r="E4923" s="5">
        <v>202822</v>
      </c>
      <c r="F4923" s="5">
        <v>55245</v>
      </c>
      <c r="G4923" s="5">
        <v>45013</v>
      </c>
      <c r="H4923" s="5">
        <v>45782</v>
      </c>
      <c r="I4923" s="5">
        <v>64146</v>
      </c>
      <c r="J4923" s="5">
        <v>69993</v>
      </c>
      <c r="K4923" s="5">
        <v>822</v>
      </c>
      <c r="L4923" s="5">
        <v>8954</v>
      </c>
      <c r="M4923" s="5">
        <v>64233</v>
      </c>
      <c r="N4923" s="5">
        <v>17920</v>
      </c>
      <c r="O4923" s="6">
        <v>27.238169429351846</v>
      </c>
      <c r="P4923" s="6">
        <v>22.193351806017098</v>
      </c>
      <c r="Q4923" s="6">
        <v>22.572501996824801</v>
      </c>
      <c r="R4923" s="6">
        <v>31.626746605397837</v>
      </c>
      <c r="S4923" s="6">
        <v>34.509569967754977</v>
      </c>
      <c r="T4923" s="6">
        <v>0.40528147834061395</v>
      </c>
      <c r="U4923" s="6">
        <v>4.4147084635789016</v>
      </c>
      <c r="V4923" s="6">
        <v>31.66964136040469</v>
      </c>
      <c r="W4923" s="6">
        <v>8.835333445089784</v>
      </c>
      <c r="X4923" s="5">
        <v>65186</v>
      </c>
      <c r="Y4923" s="5">
        <v>54590</v>
      </c>
      <c r="Z4923" s="5">
        <v>5100</v>
      </c>
      <c r="AA4923" s="5">
        <v>13806</v>
      </c>
      <c r="AB4923" s="5">
        <v>10540</v>
      </c>
      <c r="AC4923" s="5">
        <v>1538</v>
      </c>
      <c r="AD4923" s="5">
        <v>51380</v>
      </c>
      <c r="AE4923" s="5">
        <v>44050</v>
      </c>
      <c r="AF4923" s="5">
        <v>3562</v>
      </c>
      <c r="AG4923" s="6">
        <v>8.0862656072644725</v>
      </c>
      <c r="AH4923" s="6">
        <v>85.733748540288047</v>
      </c>
      <c r="AI4923" s="3">
        <v>14.592030360531309</v>
      </c>
      <c r="AJ4923" s="3">
        <v>76.343618716500075</v>
      </c>
    </row>
    <row r="4924" spans="1:36" hidden="1" x14ac:dyDescent="0.2">
      <c r="A4924" s="1" t="str">
        <f t="shared" si="76"/>
        <v>SandwellMinorities - all other than White British</v>
      </c>
      <c r="B4924" s="3" t="s">
        <v>613</v>
      </c>
      <c r="C4924" s="3" t="s">
        <v>614</v>
      </c>
      <c r="D4924" s="3" t="s">
        <v>702</v>
      </c>
      <c r="E4924" s="5">
        <v>105241</v>
      </c>
      <c r="F4924" s="5">
        <v>38692</v>
      </c>
      <c r="G4924" s="5">
        <v>34859</v>
      </c>
      <c r="H4924" s="5">
        <v>25451</v>
      </c>
      <c r="I4924" s="5">
        <v>42584</v>
      </c>
      <c r="J4924" s="5">
        <v>31188</v>
      </c>
      <c r="K4924" s="5">
        <v>680</v>
      </c>
      <c r="L4924" s="5">
        <v>9025</v>
      </c>
      <c r="M4924" s="5">
        <v>44865</v>
      </c>
      <c r="N4924" s="5">
        <v>12520</v>
      </c>
      <c r="O4924" s="6">
        <v>36.765139061772501</v>
      </c>
      <c r="P4924" s="6">
        <v>33.123022396214402</v>
      </c>
      <c r="Q4924" s="6">
        <v>24.183540635303732</v>
      </c>
      <c r="R4924" s="6">
        <v>40.463317528339715</v>
      </c>
      <c r="S4924" s="6">
        <v>29.634838133427085</v>
      </c>
      <c r="T4924" s="6">
        <v>0.6461360116304482</v>
      </c>
      <c r="U4924" s="6">
        <v>8.5755551543599928</v>
      </c>
      <c r="V4924" s="6">
        <v>42.630723767353025</v>
      </c>
      <c r="W4924" s="6">
        <v>11.896504214137076</v>
      </c>
      <c r="X4924" s="5">
        <v>41450</v>
      </c>
      <c r="Y4924" s="5">
        <v>33538</v>
      </c>
      <c r="Z4924" s="5">
        <v>3746</v>
      </c>
      <c r="AA4924" s="5">
        <v>17683</v>
      </c>
      <c r="AB4924" s="5">
        <v>13446</v>
      </c>
      <c r="AC4924" s="5">
        <v>1801</v>
      </c>
      <c r="AD4924" s="5">
        <v>23767</v>
      </c>
      <c r="AE4924" s="5">
        <v>20092</v>
      </c>
      <c r="AF4924" s="5">
        <v>1945</v>
      </c>
      <c r="AG4924" s="6">
        <v>9.6804698387417876</v>
      </c>
      <c r="AH4924" s="6">
        <v>84.537383767408585</v>
      </c>
      <c r="AI4924" s="3">
        <v>13.394318012791908</v>
      </c>
      <c r="AJ4924" s="3">
        <v>76.039133631171183</v>
      </c>
    </row>
    <row r="4925" spans="1:36" hidden="1" x14ac:dyDescent="0.2">
      <c r="A4925" s="1" t="str">
        <f t="shared" si="76"/>
        <v>SandwellWhite Irish</v>
      </c>
      <c r="B4925" s="3" t="s">
        <v>613</v>
      </c>
      <c r="C4925" s="3" t="s">
        <v>614</v>
      </c>
      <c r="D4925" s="3" t="s">
        <v>703</v>
      </c>
      <c r="E4925" s="5">
        <v>2045</v>
      </c>
      <c r="F4925" s="5">
        <v>403</v>
      </c>
      <c r="G4925" s="5">
        <v>360</v>
      </c>
      <c r="H4925" s="5">
        <v>349</v>
      </c>
      <c r="I4925" s="5">
        <v>515</v>
      </c>
      <c r="J4925" s="5">
        <v>460</v>
      </c>
      <c r="K4925" s="5">
        <v>8</v>
      </c>
      <c r="L4925" s="5">
        <v>84</v>
      </c>
      <c r="M4925" s="5">
        <v>660</v>
      </c>
      <c r="N4925" s="5">
        <v>144</v>
      </c>
      <c r="O4925" s="6">
        <v>19.706601466992666</v>
      </c>
      <c r="P4925" s="6">
        <v>17.603911980440099</v>
      </c>
      <c r="Q4925" s="6">
        <v>17.066014669926652</v>
      </c>
      <c r="R4925" s="6">
        <v>25.183374083129586</v>
      </c>
      <c r="S4925" s="6">
        <v>22.493887530562347</v>
      </c>
      <c r="T4925" s="6">
        <v>0.39119804400977998</v>
      </c>
      <c r="U4925" s="6">
        <v>4.1075794621026898</v>
      </c>
      <c r="V4925" s="6">
        <v>32.273838630806843</v>
      </c>
      <c r="W4925" s="6">
        <v>7.0415647921760387</v>
      </c>
      <c r="X4925" s="5">
        <v>541</v>
      </c>
      <c r="Y4925" s="5">
        <v>472</v>
      </c>
      <c r="Z4925" s="5">
        <v>34</v>
      </c>
      <c r="AA4925" s="5">
        <v>92</v>
      </c>
      <c r="AB4925" s="5">
        <v>74</v>
      </c>
      <c r="AC4925" s="5">
        <v>7</v>
      </c>
      <c r="AD4925" s="5">
        <v>449</v>
      </c>
      <c r="AE4925" s="5">
        <v>398</v>
      </c>
      <c r="AF4925" s="5">
        <v>27</v>
      </c>
      <c r="AG4925" s="6">
        <v>6.78391959798995</v>
      </c>
      <c r="AH4925" s="6">
        <v>88.641425389755014</v>
      </c>
      <c r="AI4925" s="3">
        <v>9.4594594594594597</v>
      </c>
      <c r="AJ4925" s="3">
        <v>80.434782608695656</v>
      </c>
    </row>
    <row r="4926" spans="1:36" hidden="1" x14ac:dyDescent="0.2">
      <c r="A4926" s="1" t="str">
        <f t="shared" si="76"/>
        <v>SandwellWhite Gyspy or Irish Traveller</v>
      </c>
      <c r="B4926" s="3" t="s">
        <v>613</v>
      </c>
      <c r="C4926" s="3" t="s">
        <v>614</v>
      </c>
      <c r="D4926" s="3" t="s">
        <v>704</v>
      </c>
      <c r="E4926" s="5">
        <v>141</v>
      </c>
      <c r="F4926" s="5">
        <v>33</v>
      </c>
      <c r="G4926" s="5">
        <v>32</v>
      </c>
      <c r="H4926" s="5">
        <v>20</v>
      </c>
      <c r="I4926" s="5">
        <v>57</v>
      </c>
      <c r="J4926" s="5">
        <v>48</v>
      </c>
      <c r="K4926" s="5">
        <v>1</v>
      </c>
      <c r="L4926" s="5">
        <v>8</v>
      </c>
      <c r="M4926" s="5">
        <v>69</v>
      </c>
      <c r="N4926" s="5">
        <v>13</v>
      </c>
      <c r="O4926" s="6">
        <v>23.404255319148938</v>
      </c>
      <c r="P4926" s="6">
        <v>22.695035460992909</v>
      </c>
      <c r="Q4926" s="6">
        <v>14.184397163120567</v>
      </c>
      <c r="R4926" s="6">
        <v>40.425531914893618</v>
      </c>
      <c r="S4926" s="6">
        <v>34.042553191489361</v>
      </c>
      <c r="T4926" s="6">
        <v>0.70921985815602839</v>
      </c>
      <c r="U4926" s="6">
        <v>5.6737588652482271</v>
      </c>
      <c r="V4926" s="6">
        <v>48.936170212765958</v>
      </c>
      <c r="W4926" s="6">
        <v>9.2198581560283692</v>
      </c>
      <c r="X4926" s="5">
        <v>54</v>
      </c>
      <c r="Y4926" s="5">
        <v>34</v>
      </c>
      <c r="Z4926" s="5">
        <v>8</v>
      </c>
      <c r="AA4926" s="5">
        <v>24</v>
      </c>
      <c r="AB4926" s="5">
        <v>14</v>
      </c>
      <c r="AC4926" s="5">
        <v>2</v>
      </c>
      <c r="AD4926" s="5">
        <v>30</v>
      </c>
      <c r="AE4926" s="5">
        <v>20</v>
      </c>
      <c r="AF4926" s="5">
        <v>6</v>
      </c>
      <c r="AG4926" s="6">
        <v>30</v>
      </c>
      <c r="AH4926" s="6">
        <v>66.666666666666671</v>
      </c>
      <c r="AI4926" s="3">
        <v>14.285714285714286</v>
      </c>
      <c r="AJ4926" s="3">
        <v>58.333333333333336</v>
      </c>
    </row>
    <row r="4927" spans="1:36" hidden="1" x14ac:dyDescent="0.2">
      <c r="A4927" s="1" t="str">
        <f t="shared" si="76"/>
        <v>SandwellWhite Other</v>
      </c>
      <c r="B4927" s="3" t="s">
        <v>613</v>
      </c>
      <c r="C4927" s="3" t="s">
        <v>614</v>
      </c>
      <c r="D4927" s="3" t="s">
        <v>705</v>
      </c>
      <c r="E4927" s="5">
        <v>10463</v>
      </c>
      <c r="F4927" s="5">
        <v>4329</v>
      </c>
      <c r="G4927" s="5">
        <v>3617</v>
      </c>
      <c r="H4927" s="5">
        <v>3261</v>
      </c>
      <c r="I4927" s="5">
        <v>4906</v>
      </c>
      <c r="J4927" s="5">
        <v>3318</v>
      </c>
      <c r="K4927" s="5">
        <v>50</v>
      </c>
      <c r="L4927" s="5">
        <v>1052</v>
      </c>
      <c r="M4927" s="5">
        <v>5196</v>
      </c>
      <c r="N4927" s="5">
        <v>1468</v>
      </c>
      <c r="O4927" s="6">
        <v>41.374366816400652</v>
      </c>
      <c r="P4927" s="6">
        <v>34.56943515244194</v>
      </c>
      <c r="Q4927" s="6">
        <v>31.166969320462581</v>
      </c>
      <c r="R4927" s="6">
        <v>46.88903756092899</v>
      </c>
      <c r="S4927" s="6">
        <v>31.711746153110962</v>
      </c>
      <c r="T4927" s="6">
        <v>0.47787441460384211</v>
      </c>
      <c r="U4927" s="6">
        <v>10.054477683264839</v>
      </c>
      <c r="V4927" s="6">
        <v>49.660709165631275</v>
      </c>
      <c r="W4927" s="6">
        <v>14.030392812768804</v>
      </c>
      <c r="X4927" s="5">
        <v>5455</v>
      </c>
      <c r="Y4927" s="5">
        <v>4747</v>
      </c>
      <c r="Z4927" s="5">
        <v>337</v>
      </c>
      <c r="AA4927" s="5">
        <v>2325</v>
      </c>
      <c r="AB4927" s="5">
        <v>2004</v>
      </c>
      <c r="AC4927" s="5">
        <v>163</v>
      </c>
      <c r="AD4927" s="5">
        <v>3130</v>
      </c>
      <c r="AE4927" s="5">
        <v>2743</v>
      </c>
      <c r="AF4927" s="5">
        <v>174</v>
      </c>
      <c r="AG4927" s="6">
        <v>6.3434196135617933</v>
      </c>
      <c r="AH4927" s="6">
        <v>87.635782747603841</v>
      </c>
      <c r="AI4927" s="3">
        <v>8.1337325349301395</v>
      </c>
      <c r="AJ4927" s="3">
        <v>86.193548387096769</v>
      </c>
    </row>
    <row r="4928" spans="1:36" hidden="1" x14ac:dyDescent="0.2">
      <c r="A4928" s="1" t="str">
        <f t="shared" si="76"/>
        <v>SandwellMixed White and Black Caribbean</v>
      </c>
      <c r="B4928" s="3" t="s">
        <v>613</v>
      </c>
      <c r="C4928" s="3" t="s">
        <v>614</v>
      </c>
      <c r="D4928" s="3" t="s">
        <v>706</v>
      </c>
      <c r="E4928" s="5">
        <v>6163</v>
      </c>
      <c r="F4928" s="5">
        <v>2273</v>
      </c>
      <c r="G4928" s="5">
        <v>1960</v>
      </c>
      <c r="H4928" s="5">
        <v>1774</v>
      </c>
      <c r="I4928" s="5">
        <v>2615</v>
      </c>
      <c r="J4928" s="5">
        <v>2353</v>
      </c>
      <c r="K4928" s="5">
        <v>48</v>
      </c>
      <c r="L4928" s="5">
        <v>547</v>
      </c>
      <c r="M4928" s="5">
        <v>2363</v>
      </c>
      <c r="N4928" s="5">
        <v>810</v>
      </c>
      <c r="O4928" s="6">
        <v>36.881388933960736</v>
      </c>
      <c r="P4928" s="6">
        <v>31.802693493428524</v>
      </c>
      <c r="Q4928" s="6">
        <v>28.784682784358267</v>
      </c>
      <c r="R4928" s="6">
        <v>42.430634431283465</v>
      </c>
      <c r="S4928" s="6">
        <v>38.179458056141492</v>
      </c>
      <c r="T4928" s="6">
        <v>0.77884147330845366</v>
      </c>
      <c r="U4928" s="6">
        <v>8.8755476229109203</v>
      </c>
      <c r="V4928" s="6">
        <v>38.341716696414082</v>
      </c>
      <c r="W4928" s="6">
        <v>13.142949862080156</v>
      </c>
      <c r="X4928" s="5">
        <v>1459</v>
      </c>
      <c r="Y4928" s="5">
        <v>1175</v>
      </c>
      <c r="Z4928" s="5">
        <v>211</v>
      </c>
      <c r="AA4928" s="5">
        <v>500</v>
      </c>
      <c r="AB4928" s="5">
        <v>394</v>
      </c>
      <c r="AC4928" s="5">
        <v>95</v>
      </c>
      <c r="AD4928" s="5">
        <v>959</v>
      </c>
      <c r="AE4928" s="5">
        <v>781</v>
      </c>
      <c r="AF4928" s="5">
        <v>116</v>
      </c>
      <c r="AG4928" s="6">
        <v>14.852752880921894</v>
      </c>
      <c r="AH4928" s="6">
        <v>81.438998957247136</v>
      </c>
      <c r="AI4928" s="3">
        <v>24.111675126903553</v>
      </c>
      <c r="AJ4928" s="3">
        <v>78.8</v>
      </c>
    </row>
    <row r="4929" spans="1:36" hidden="1" x14ac:dyDescent="0.2">
      <c r="A4929" s="1" t="str">
        <f t="shared" si="76"/>
        <v>SandwellMixed White and Black African</v>
      </c>
      <c r="B4929" s="3" t="s">
        <v>613</v>
      </c>
      <c r="C4929" s="3" t="s">
        <v>614</v>
      </c>
      <c r="D4929" s="3" t="s">
        <v>707</v>
      </c>
      <c r="E4929" s="5">
        <v>515</v>
      </c>
      <c r="F4929" s="5">
        <v>189</v>
      </c>
      <c r="G4929" s="5">
        <v>166</v>
      </c>
      <c r="H4929" s="5">
        <v>114</v>
      </c>
      <c r="I4929" s="5">
        <v>199</v>
      </c>
      <c r="J4929" s="5">
        <v>163</v>
      </c>
      <c r="K4929" s="5">
        <v>1</v>
      </c>
      <c r="L4929" s="5">
        <v>48</v>
      </c>
      <c r="M4929" s="5">
        <v>211</v>
      </c>
      <c r="N4929" s="5">
        <v>48</v>
      </c>
      <c r="O4929" s="6">
        <v>36.699029126213595</v>
      </c>
      <c r="P4929" s="6">
        <v>32.233009708737868</v>
      </c>
      <c r="Q4929" s="6">
        <v>22.135922330097088</v>
      </c>
      <c r="R4929" s="6">
        <v>38.640776699029125</v>
      </c>
      <c r="S4929" s="6">
        <v>31.650485436893202</v>
      </c>
      <c r="T4929" s="6">
        <v>0.1941747572815534</v>
      </c>
      <c r="U4929" s="6">
        <v>9.3203883495145625</v>
      </c>
      <c r="V4929" s="6">
        <v>40.970873786407765</v>
      </c>
      <c r="W4929" s="6">
        <v>9.3203883495145625</v>
      </c>
      <c r="X4929" s="5">
        <v>125</v>
      </c>
      <c r="Y4929" s="5">
        <v>109</v>
      </c>
      <c r="Z4929" s="5">
        <v>13</v>
      </c>
      <c r="AA4929" s="5">
        <v>47</v>
      </c>
      <c r="AB4929" s="5">
        <v>35</v>
      </c>
      <c r="AC4929" s="5">
        <v>6</v>
      </c>
      <c r="AD4929" s="5">
        <v>78</v>
      </c>
      <c r="AE4929" s="5">
        <v>74</v>
      </c>
      <c r="AF4929" s="5">
        <v>7</v>
      </c>
      <c r="AG4929" s="6">
        <v>9.4594594594594597</v>
      </c>
      <c r="AH4929" s="6">
        <v>94.871794871794876</v>
      </c>
      <c r="AI4929" s="3">
        <v>17.142857142857142</v>
      </c>
      <c r="AJ4929" s="3">
        <v>74.468085106382972</v>
      </c>
    </row>
    <row r="4930" spans="1:36" hidden="1" x14ac:dyDescent="0.2">
      <c r="A4930" s="1" t="str">
        <f t="shared" ref="A4930:A4993" si="77">C4930&amp;D4930</f>
        <v>SandwellMixed White and Asian</v>
      </c>
      <c r="B4930" s="3" t="s">
        <v>613</v>
      </c>
      <c r="C4930" s="3" t="s">
        <v>614</v>
      </c>
      <c r="D4930" s="3" t="s">
        <v>708</v>
      </c>
      <c r="E4930" s="5">
        <v>2043</v>
      </c>
      <c r="F4930" s="5">
        <v>681</v>
      </c>
      <c r="G4930" s="5">
        <v>600</v>
      </c>
      <c r="H4930" s="5">
        <v>485</v>
      </c>
      <c r="I4930" s="5">
        <v>737</v>
      </c>
      <c r="J4930" s="5">
        <v>677</v>
      </c>
      <c r="K4930" s="5">
        <v>12</v>
      </c>
      <c r="L4930" s="5">
        <v>147</v>
      </c>
      <c r="M4930" s="5">
        <v>789</v>
      </c>
      <c r="N4930" s="5">
        <v>248</v>
      </c>
      <c r="O4930" s="6">
        <v>33.333333333333336</v>
      </c>
      <c r="P4930" s="6">
        <v>29.368575624082233</v>
      </c>
      <c r="Q4930" s="6">
        <v>23.739598629466471</v>
      </c>
      <c r="R4930" s="6">
        <v>36.074400391581008</v>
      </c>
      <c r="S4930" s="6">
        <v>33.137542829172787</v>
      </c>
      <c r="T4930" s="6">
        <v>0.58737151248164465</v>
      </c>
      <c r="U4930" s="6">
        <v>7.1953010279001468</v>
      </c>
      <c r="V4930" s="6">
        <v>38.619676945668132</v>
      </c>
      <c r="W4930" s="6">
        <v>12.139011257953989</v>
      </c>
      <c r="X4930" s="5">
        <v>383</v>
      </c>
      <c r="Y4930" s="5">
        <v>292</v>
      </c>
      <c r="Z4930" s="5">
        <v>34</v>
      </c>
      <c r="AA4930" s="5">
        <v>116</v>
      </c>
      <c r="AB4930" s="5">
        <v>76</v>
      </c>
      <c r="AC4930" s="5">
        <v>13</v>
      </c>
      <c r="AD4930" s="5">
        <v>267</v>
      </c>
      <c r="AE4930" s="5">
        <v>216</v>
      </c>
      <c r="AF4930" s="5">
        <v>21</v>
      </c>
      <c r="AG4930" s="6">
        <v>9.7222222222222214</v>
      </c>
      <c r="AH4930" s="6">
        <v>80.898876404494388</v>
      </c>
      <c r="AI4930" s="3">
        <v>17.105263157894736</v>
      </c>
      <c r="AJ4930" s="3">
        <v>65.517241379310349</v>
      </c>
    </row>
    <row r="4931" spans="1:36" hidden="1" x14ac:dyDescent="0.2">
      <c r="A4931" s="1" t="str">
        <f t="shared" si="77"/>
        <v>SandwellMixed Other</v>
      </c>
      <c r="B4931" s="3" t="s">
        <v>613</v>
      </c>
      <c r="C4931" s="3" t="s">
        <v>614</v>
      </c>
      <c r="D4931" s="3" t="s">
        <v>709</v>
      </c>
      <c r="E4931" s="5">
        <v>1478</v>
      </c>
      <c r="F4931" s="5">
        <v>518</v>
      </c>
      <c r="G4931" s="5">
        <v>427</v>
      </c>
      <c r="H4931" s="5">
        <v>360</v>
      </c>
      <c r="I4931" s="5">
        <v>567</v>
      </c>
      <c r="J4931" s="5">
        <v>506</v>
      </c>
      <c r="K4931" s="5">
        <v>11</v>
      </c>
      <c r="L4931" s="5">
        <v>107</v>
      </c>
      <c r="M4931" s="5">
        <v>571</v>
      </c>
      <c r="N4931" s="5">
        <v>160</v>
      </c>
      <c r="O4931" s="6">
        <v>35.047361299052774</v>
      </c>
      <c r="P4931" s="6">
        <v>28.89039242219215</v>
      </c>
      <c r="Q4931" s="6">
        <v>24.357239512855209</v>
      </c>
      <c r="R4931" s="6">
        <v>38.362652232746953</v>
      </c>
      <c r="S4931" s="6">
        <v>34.235453315290933</v>
      </c>
      <c r="T4931" s="6">
        <v>0.74424898511502025</v>
      </c>
      <c r="U4931" s="6">
        <v>7.2395128552097425</v>
      </c>
      <c r="V4931" s="6">
        <v>38.633288227334234</v>
      </c>
      <c r="W4931" s="6">
        <v>10.825439783491204</v>
      </c>
      <c r="X4931" s="5">
        <v>349</v>
      </c>
      <c r="Y4931" s="5">
        <v>278</v>
      </c>
      <c r="Z4931" s="5">
        <v>37</v>
      </c>
      <c r="AA4931" s="5">
        <v>125</v>
      </c>
      <c r="AB4931" s="5">
        <v>94</v>
      </c>
      <c r="AC4931" s="5">
        <v>15</v>
      </c>
      <c r="AD4931" s="5">
        <v>224</v>
      </c>
      <c r="AE4931" s="5">
        <v>184</v>
      </c>
      <c r="AF4931" s="5">
        <v>22</v>
      </c>
      <c r="AG4931" s="6">
        <v>11.956521739130435</v>
      </c>
      <c r="AH4931" s="6">
        <v>82.142857142857139</v>
      </c>
      <c r="AI4931" s="3">
        <v>15.957446808510639</v>
      </c>
      <c r="AJ4931" s="3">
        <v>75.2</v>
      </c>
    </row>
    <row r="4932" spans="1:36" hidden="1" x14ac:dyDescent="0.2">
      <c r="A4932" s="1" t="str">
        <f t="shared" si="77"/>
        <v>SandwellIndian</v>
      </c>
      <c r="B4932" s="3" t="s">
        <v>613</v>
      </c>
      <c r="C4932" s="3" t="s">
        <v>614</v>
      </c>
      <c r="D4932" s="3" t="s">
        <v>710</v>
      </c>
      <c r="E4932" s="5">
        <v>31400</v>
      </c>
      <c r="F4932" s="5">
        <v>8735</v>
      </c>
      <c r="G4932" s="5">
        <v>7140</v>
      </c>
      <c r="H4932" s="5">
        <v>5510</v>
      </c>
      <c r="I4932" s="5">
        <v>9724</v>
      </c>
      <c r="J4932" s="5">
        <v>6511</v>
      </c>
      <c r="K4932" s="5">
        <v>203</v>
      </c>
      <c r="L4932" s="5">
        <v>2603</v>
      </c>
      <c r="M4932" s="5">
        <v>11658</v>
      </c>
      <c r="N4932" s="5">
        <v>3042</v>
      </c>
      <c r="O4932" s="6">
        <v>27.818471337579616</v>
      </c>
      <c r="P4932" s="6">
        <v>22.738853503184714</v>
      </c>
      <c r="Q4932" s="6">
        <v>17.547770700636942</v>
      </c>
      <c r="R4932" s="6">
        <v>30.96815286624204</v>
      </c>
      <c r="S4932" s="6">
        <v>20.735668789808916</v>
      </c>
      <c r="T4932" s="6">
        <v>0.64649681528662417</v>
      </c>
      <c r="U4932" s="6">
        <v>8.2898089171974529</v>
      </c>
      <c r="V4932" s="6">
        <v>37.127388535031848</v>
      </c>
      <c r="W4932" s="6">
        <v>9.6878980891719753</v>
      </c>
      <c r="X4932" s="5">
        <v>13343</v>
      </c>
      <c r="Y4932" s="5">
        <v>11546</v>
      </c>
      <c r="Z4932" s="5">
        <v>972</v>
      </c>
      <c r="AA4932" s="5">
        <v>5027</v>
      </c>
      <c r="AB4932" s="5">
        <v>4141</v>
      </c>
      <c r="AC4932" s="5">
        <v>442</v>
      </c>
      <c r="AD4932" s="5">
        <v>8316</v>
      </c>
      <c r="AE4932" s="5">
        <v>7405</v>
      </c>
      <c r="AF4932" s="5">
        <v>530</v>
      </c>
      <c r="AG4932" s="6">
        <v>7.1573261309925726</v>
      </c>
      <c r="AH4932" s="6">
        <v>89.045214045214038</v>
      </c>
      <c r="AI4932" s="3">
        <v>10.673750301859455</v>
      </c>
      <c r="AJ4932" s="3">
        <v>82.375174060075594</v>
      </c>
    </row>
    <row r="4933" spans="1:36" hidden="1" x14ac:dyDescent="0.2">
      <c r="A4933" s="1" t="str">
        <f t="shared" si="77"/>
        <v>SandwellPakistani</v>
      </c>
      <c r="B4933" s="3" t="s">
        <v>613</v>
      </c>
      <c r="C4933" s="3" t="s">
        <v>614</v>
      </c>
      <c r="D4933" s="3" t="s">
        <v>711</v>
      </c>
      <c r="E4933" s="5">
        <v>13952</v>
      </c>
      <c r="F4933" s="5">
        <v>6678</v>
      </c>
      <c r="G4933" s="5">
        <v>6373</v>
      </c>
      <c r="H4933" s="5">
        <v>3376</v>
      </c>
      <c r="I4933" s="5">
        <v>6976</v>
      </c>
      <c r="J4933" s="5">
        <v>4824</v>
      </c>
      <c r="K4933" s="5">
        <v>75</v>
      </c>
      <c r="L4933" s="5">
        <v>1010</v>
      </c>
      <c r="M4933" s="5">
        <v>7892</v>
      </c>
      <c r="N4933" s="5">
        <v>1684</v>
      </c>
      <c r="O4933" s="6">
        <v>47.864105504587158</v>
      </c>
      <c r="P4933" s="6">
        <v>45.678038990825691</v>
      </c>
      <c r="Q4933" s="6">
        <v>24.197247706422019</v>
      </c>
      <c r="R4933" s="6">
        <v>50</v>
      </c>
      <c r="S4933" s="6">
        <v>34.575688073394495</v>
      </c>
      <c r="T4933" s="6">
        <v>0.53755733944954132</v>
      </c>
      <c r="U4933" s="6">
        <v>7.2391055045871564</v>
      </c>
      <c r="V4933" s="6">
        <v>56.565366972477065</v>
      </c>
      <c r="W4933" s="6">
        <v>12.069954128440367</v>
      </c>
      <c r="X4933" s="5">
        <v>4979</v>
      </c>
      <c r="Y4933" s="5">
        <v>3006</v>
      </c>
      <c r="Z4933" s="5">
        <v>429</v>
      </c>
      <c r="AA4933" s="5">
        <v>2894</v>
      </c>
      <c r="AB4933" s="5">
        <v>1659</v>
      </c>
      <c r="AC4933" s="5">
        <v>240</v>
      </c>
      <c r="AD4933" s="5">
        <v>2085</v>
      </c>
      <c r="AE4933" s="5">
        <v>1347</v>
      </c>
      <c r="AF4933" s="5">
        <v>189</v>
      </c>
      <c r="AG4933" s="6">
        <v>14.031180400890868</v>
      </c>
      <c r="AH4933" s="6">
        <v>64.60431654676259</v>
      </c>
      <c r="AI4933" s="3">
        <v>14.466546112115733</v>
      </c>
      <c r="AJ4933" s="3">
        <v>57.325501036627507</v>
      </c>
    </row>
    <row r="4934" spans="1:36" hidden="1" x14ac:dyDescent="0.2">
      <c r="A4934" s="1" t="str">
        <f t="shared" si="77"/>
        <v>SandwellBangladeshi</v>
      </c>
      <c r="B4934" s="3" t="s">
        <v>613</v>
      </c>
      <c r="C4934" s="3" t="s">
        <v>614</v>
      </c>
      <c r="D4934" s="3" t="s">
        <v>712</v>
      </c>
      <c r="E4934" s="5">
        <v>6588</v>
      </c>
      <c r="F4934" s="5">
        <v>2629</v>
      </c>
      <c r="G4934" s="5">
        <v>3263</v>
      </c>
      <c r="H4934" s="5">
        <v>1878</v>
      </c>
      <c r="I4934" s="5">
        <v>2883</v>
      </c>
      <c r="J4934" s="5">
        <v>2473</v>
      </c>
      <c r="K4934" s="5">
        <v>6</v>
      </c>
      <c r="L4934" s="5">
        <v>461</v>
      </c>
      <c r="M4934" s="5">
        <v>3314</v>
      </c>
      <c r="N4934" s="5">
        <v>1071</v>
      </c>
      <c r="O4934" s="6">
        <v>39.905889496053433</v>
      </c>
      <c r="P4934" s="6">
        <v>49.529447480267152</v>
      </c>
      <c r="Q4934" s="6">
        <v>28.506375227686704</v>
      </c>
      <c r="R4934" s="6">
        <v>43.76138433515483</v>
      </c>
      <c r="S4934" s="6">
        <v>37.537947783849425</v>
      </c>
      <c r="T4934" s="6">
        <v>9.107468123861566E-2</v>
      </c>
      <c r="U4934" s="6">
        <v>6.9975713418336367</v>
      </c>
      <c r="V4934" s="6">
        <v>50.303582270795388</v>
      </c>
      <c r="W4934" s="6">
        <v>16.256830601092897</v>
      </c>
      <c r="X4934" s="5">
        <v>2425</v>
      </c>
      <c r="Y4934" s="5">
        <v>1526</v>
      </c>
      <c r="Z4934" s="5">
        <v>263</v>
      </c>
      <c r="AA4934" s="5">
        <v>1364</v>
      </c>
      <c r="AB4934" s="5">
        <v>853</v>
      </c>
      <c r="AC4934" s="5">
        <v>169</v>
      </c>
      <c r="AD4934" s="5">
        <v>1061</v>
      </c>
      <c r="AE4934" s="5">
        <v>673</v>
      </c>
      <c r="AF4934" s="5">
        <v>94</v>
      </c>
      <c r="AG4934" s="6">
        <v>13.967310549777118</v>
      </c>
      <c r="AH4934" s="6">
        <v>63.43072573044298</v>
      </c>
      <c r="AI4934" s="3">
        <v>19.812426729191092</v>
      </c>
      <c r="AJ4934" s="3">
        <v>62.536656891495603</v>
      </c>
    </row>
    <row r="4935" spans="1:36" hidden="1" x14ac:dyDescent="0.2">
      <c r="A4935" s="1" t="str">
        <f t="shared" si="77"/>
        <v>SandwellChinese</v>
      </c>
      <c r="B4935" s="3" t="s">
        <v>613</v>
      </c>
      <c r="C4935" s="3" t="s">
        <v>614</v>
      </c>
      <c r="D4935" s="3" t="s">
        <v>713</v>
      </c>
      <c r="E4935" s="5">
        <v>839</v>
      </c>
      <c r="F4935" s="5">
        <v>222</v>
      </c>
      <c r="G4935" s="5">
        <v>179</v>
      </c>
      <c r="H4935" s="5">
        <v>146</v>
      </c>
      <c r="I4935" s="5">
        <v>272</v>
      </c>
      <c r="J4935" s="5">
        <v>216</v>
      </c>
      <c r="K4935" s="5">
        <v>5</v>
      </c>
      <c r="L4935" s="5">
        <v>37</v>
      </c>
      <c r="M4935" s="5">
        <v>265</v>
      </c>
      <c r="N4935" s="5">
        <v>45</v>
      </c>
      <c r="O4935" s="6">
        <v>26.460071513706794</v>
      </c>
      <c r="P4935" s="6">
        <v>21.334922526817639</v>
      </c>
      <c r="Q4935" s="6">
        <v>17.401668653158524</v>
      </c>
      <c r="R4935" s="6">
        <v>32.419547079856976</v>
      </c>
      <c r="S4935" s="6">
        <v>25.744934445768774</v>
      </c>
      <c r="T4935" s="6">
        <v>0.59594755661501786</v>
      </c>
      <c r="U4935" s="6">
        <v>4.410011918951132</v>
      </c>
      <c r="V4935" s="6">
        <v>31.585220500595948</v>
      </c>
      <c r="W4935" s="6">
        <v>5.3635280095351607</v>
      </c>
      <c r="X4935" s="5">
        <v>392</v>
      </c>
      <c r="Y4935" s="5">
        <v>313</v>
      </c>
      <c r="Z4935" s="5">
        <v>24</v>
      </c>
      <c r="AA4935" s="5">
        <v>110</v>
      </c>
      <c r="AB4935" s="5">
        <v>86</v>
      </c>
      <c r="AC4935" s="5">
        <v>10</v>
      </c>
      <c r="AD4935" s="5">
        <v>282</v>
      </c>
      <c r="AE4935" s="5">
        <v>227</v>
      </c>
      <c r="AF4935" s="5">
        <v>14</v>
      </c>
      <c r="AG4935" s="6">
        <v>6.1674008810572687</v>
      </c>
      <c r="AH4935" s="6">
        <v>80.496453900709213</v>
      </c>
      <c r="AI4935" s="3">
        <v>11.627906976744185</v>
      </c>
      <c r="AJ4935" s="3">
        <v>78.181818181818187</v>
      </c>
    </row>
    <row r="4936" spans="1:36" hidden="1" x14ac:dyDescent="0.2">
      <c r="A4936" s="1" t="str">
        <f t="shared" si="77"/>
        <v>SandwellAsian Other</v>
      </c>
      <c r="B4936" s="3" t="s">
        <v>613</v>
      </c>
      <c r="C4936" s="3" t="s">
        <v>614</v>
      </c>
      <c r="D4936" s="3" t="s">
        <v>714</v>
      </c>
      <c r="E4936" s="5">
        <v>6479</v>
      </c>
      <c r="F4936" s="5">
        <v>2316</v>
      </c>
      <c r="G4936" s="5">
        <v>2063</v>
      </c>
      <c r="H4936" s="5">
        <v>1427</v>
      </c>
      <c r="I4936" s="5">
        <v>2449</v>
      </c>
      <c r="J4936" s="5">
        <v>1695</v>
      </c>
      <c r="K4936" s="5">
        <v>51</v>
      </c>
      <c r="L4936" s="5">
        <v>529</v>
      </c>
      <c r="M4936" s="5">
        <v>2580</v>
      </c>
      <c r="N4936" s="5">
        <v>646</v>
      </c>
      <c r="O4936" s="6">
        <v>35.746257138447291</v>
      </c>
      <c r="P4936" s="6">
        <v>31.84133353912641</v>
      </c>
      <c r="Q4936" s="6">
        <v>22.025003858620156</v>
      </c>
      <c r="R4936" s="6">
        <v>37.799043062200958</v>
      </c>
      <c r="S4936" s="6">
        <v>26.161444667386942</v>
      </c>
      <c r="T4936" s="6">
        <v>0.78715851211606724</v>
      </c>
      <c r="U4936" s="6">
        <v>8.1648402531254831</v>
      </c>
      <c r="V4936" s="6">
        <v>39.820960024695168</v>
      </c>
      <c r="W4936" s="6">
        <v>9.9706744868035191</v>
      </c>
      <c r="X4936" s="5">
        <v>2747</v>
      </c>
      <c r="Y4936" s="5">
        <v>2262</v>
      </c>
      <c r="Z4936" s="5">
        <v>219</v>
      </c>
      <c r="AA4936" s="5">
        <v>1159</v>
      </c>
      <c r="AB4936" s="5">
        <v>880</v>
      </c>
      <c r="AC4936" s="5">
        <v>101</v>
      </c>
      <c r="AD4936" s="5">
        <v>1588</v>
      </c>
      <c r="AE4936" s="5">
        <v>1382</v>
      </c>
      <c r="AF4936" s="5">
        <v>118</v>
      </c>
      <c r="AG4936" s="6">
        <v>8.5383502170767009</v>
      </c>
      <c r="AH4936" s="6">
        <v>87.02770780856423</v>
      </c>
      <c r="AI4936" s="3">
        <v>11.477272727272727</v>
      </c>
      <c r="AJ4936" s="3">
        <v>75.927523727351158</v>
      </c>
    </row>
    <row r="4937" spans="1:36" hidden="1" x14ac:dyDescent="0.2">
      <c r="A4937" s="1" t="str">
        <f t="shared" si="77"/>
        <v>SandwellBlack African</v>
      </c>
      <c r="B4937" s="3" t="s">
        <v>613</v>
      </c>
      <c r="C4937" s="3" t="s">
        <v>614</v>
      </c>
      <c r="D4937" s="3" t="s">
        <v>715</v>
      </c>
      <c r="E4937" s="5">
        <v>4396</v>
      </c>
      <c r="F4937" s="5">
        <v>2087</v>
      </c>
      <c r="G4937" s="5">
        <v>1955</v>
      </c>
      <c r="H4937" s="5">
        <v>1401</v>
      </c>
      <c r="I4937" s="5">
        <v>2241</v>
      </c>
      <c r="J4937" s="5">
        <v>1705</v>
      </c>
      <c r="K4937" s="5">
        <v>24</v>
      </c>
      <c r="L4937" s="5">
        <v>427</v>
      </c>
      <c r="M4937" s="5">
        <v>1851</v>
      </c>
      <c r="N4937" s="5">
        <v>493</v>
      </c>
      <c r="O4937" s="6">
        <v>47.474977252047317</v>
      </c>
      <c r="P4937" s="6">
        <v>44.472247497725206</v>
      </c>
      <c r="Q4937" s="6">
        <v>31.869881710646041</v>
      </c>
      <c r="R4937" s="6">
        <v>50.978161965423112</v>
      </c>
      <c r="S4937" s="6">
        <v>38.785259326660601</v>
      </c>
      <c r="T4937" s="6">
        <v>0.54595086442220198</v>
      </c>
      <c r="U4937" s="6">
        <v>9.7133757961783438</v>
      </c>
      <c r="V4937" s="6">
        <v>42.106460418562328</v>
      </c>
      <c r="W4937" s="6">
        <v>11.214740673339399</v>
      </c>
      <c r="X4937" s="5">
        <v>1783</v>
      </c>
      <c r="Y4937" s="5">
        <v>1424</v>
      </c>
      <c r="Z4937" s="5">
        <v>253</v>
      </c>
      <c r="AA4937" s="5">
        <v>816</v>
      </c>
      <c r="AB4937" s="5">
        <v>622</v>
      </c>
      <c r="AC4937" s="5">
        <v>128</v>
      </c>
      <c r="AD4937" s="5">
        <v>967</v>
      </c>
      <c r="AE4937" s="5">
        <v>802</v>
      </c>
      <c r="AF4937" s="5">
        <v>125</v>
      </c>
      <c r="AG4937" s="6">
        <v>15.586034912718205</v>
      </c>
      <c r="AH4937" s="6">
        <v>82.936918304033085</v>
      </c>
      <c r="AI4937" s="3">
        <v>20.578778135048232</v>
      </c>
      <c r="AJ4937" s="3">
        <v>76.225490196078425</v>
      </c>
    </row>
    <row r="4938" spans="1:36" hidden="1" x14ac:dyDescent="0.2">
      <c r="A4938" s="1" t="str">
        <f t="shared" si="77"/>
        <v>SandwellBlack Caribbean</v>
      </c>
      <c r="B4938" s="3" t="s">
        <v>613</v>
      </c>
      <c r="C4938" s="3" t="s">
        <v>614</v>
      </c>
      <c r="D4938" s="3" t="s">
        <v>716</v>
      </c>
      <c r="E4938" s="5">
        <v>11382</v>
      </c>
      <c r="F4938" s="5">
        <v>4555</v>
      </c>
      <c r="G4938" s="5">
        <v>4023</v>
      </c>
      <c r="H4938" s="5">
        <v>3284</v>
      </c>
      <c r="I4938" s="5">
        <v>5157</v>
      </c>
      <c r="J4938" s="5">
        <v>3839</v>
      </c>
      <c r="K4938" s="5">
        <v>120</v>
      </c>
      <c r="L4938" s="5">
        <v>1296</v>
      </c>
      <c r="M4938" s="5">
        <v>4421</v>
      </c>
      <c r="N4938" s="5">
        <v>1703</v>
      </c>
      <c r="O4938" s="6">
        <v>40.019328764716221</v>
      </c>
      <c r="P4938" s="6">
        <v>35.345282024248817</v>
      </c>
      <c r="Q4938" s="6">
        <v>28.852574240028115</v>
      </c>
      <c r="R4938" s="6">
        <v>45.308381655245121</v>
      </c>
      <c r="S4938" s="6">
        <v>33.728694429801443</v>
      </c>
      <c r="T4938" s="6">
        <v>1.0542962572482868</v>
      </c>
      <c r="U4938" s="6">
        <v>11.386399578281496</v>
      </c>
      <c r="V4938" s="6">
        <v>38.842031277455632</v>
      </c>
      <c r="W4938" s="6">
        <v>14.962221050781936</v>
      </c>
      <c r="X4938" s="5">
        <v>4503</v>
      </c>
      <c r="Y4938" s="5">
        <v>3996</v>
      </c>
      <c r="Z4938" s="5">
        <v>569</v>
      </c>
      <c r="AA4938" s="5">
        <v>1755</v>
      </c>
      <c r="AB4938" s="5">
        <v>1503</v>
      </c>
      <c r="AC4938" s="5">
        <v>247</v>
      </c>
      <c r="AD4938" s="5">
        <v>2748</v>
      </c>
      <c r="AE4938" s="5">
        <v>2493</v>
      </c>
      <c r="AF4938" s="5">
        <v>322</v>
      </c>
      <c r="AG4938" s="6">
        <v>12.91616526273566</v>
      </c>
      <c r="AH4938" s="6">
        <v>90.720524017467255</v>
      </c>
      <c r="AI4938" s="3">
        <v>16.433799068529609</v>
      </c>
      <c r="AJ4938" s="3">
        <v>85.641025641025635</v>
      </c>
    </row>
    <row r="4939" spans="1:36" hidden="1" x14ac:dyDescent="0.2">
      <c r="A4939" s="1" t="str">
        <f t="shared" si="77"/>
        <v>SandwellBlack Other</v>
      </c>
      <c r="B4939" s="3" t="s">
        <v>613</v>
      </c>
      <c r="C4939" s="3" t="s">
        <v>614</v>
      </c>
      <c r="D4939" s="3" t="s">
        <v>717</v>
      </c>
      <c r="E4939" s="5">
        <v>2579</v>
      </c>
      <c r="F4939" s="5">
        <v>1269</v>
      </c>
      <c r="G4939" s="5">
        <v>1123</v>
      </c>
      <c r="H4939" s="5">
        <v>878</v>
      </c>
      <c r="I4939" s="5">
        <v>1419</v>
      </c>
      <c r="J4939" s="5">
        <v>1096</v>
      </c>
      <c r="K4939" s="5">
        <v>26</v>
      </c>
      <c r="L4939" s="5">
        <v>321</v>
      </c>
      <c r="M4939" s="5">
        <v>1011</v>
      </c>
      <c r="N4939" s="5">
        <v>418</v>
      </c>
      <c r="O4939" s="6">
        <v>49.205118262892597</v>
      </c>
      <c r="P4939" s="6">
        <v>43.544009305932533</v>
      </c>
      <c r="Q4939" s="6">
        <v>34.044203179526946</v>
      </c>
      <c r="R4939" s="6">
        <v>55.02132609538581</v>
      </c>
      <c r="S4939" s="6">
        <v>42.497091896083752</v>
      </c>
      <c r="T4939" s="6">
        <v>1.0081426909654905</v>
      </c>
      <c r="U4939" s="6">
        <v>12.446684761535479</v>
      </c>
      <c r="V4939" s="6">
        <v>39.201240791004267</v>
      </c>
      <c r="W4939" s="6">
        <v>16.207832493214426</v>
      </c>
      <c r="X4939" s="5">
        <v>1007</v>
      </c>
      <c r="Y4939" s="5">
        <v>831</v>
      </c>
      <c r="Z4939" s="5">
        <v>170</v>
      </c>
      <c r="AA4939" s="5">
        <v>455</v>
      </c>
      <c r="AB4939" s="5">
        <v>364</v>
      </c>
      <c r="AC4939" s="5">
        <v>87</v>
      </c>
      <c r="AD4939" s="5">
        <v>552</v>
      </c>
      <c r="AE4939" s="5">
        <v>467</v>
      </c>
      <c r="AF4939" s="5">
        <v>83</v>
      </c>
      <c r="AG4939" s="6">
        <v>17.773019271948609</v>
      </c>
      <c r="AH4939" s="6">
        <v>84.601449275362313</v>
      </c>
      <c r="AI4939" s="3">
        <v>23.901098901098901</v>
      </c>
      <c r="AJ4939" s="3">
        <v>80</v>
      </c>
    </row>
    <row r="4940" spans="1:36" hidden="1" x14ac:dyDescent="0.2">
      <c r="A4940" s="1" t="str">
        <f t="shared" si="77"/>
        <v>SandwellArab</v>
      </c>
      <c r="B4940" s="3" t="s">
        <v>613</v>
      </c>
      <c r="C4940" s="3" t="s">
        <v>614</v>
      </c>
      <c r="D4940" s="3" t="s">
        <v>699</v>
      </c>
      <c r="E4940" s="5">
        <v>901</v>
      </c>
      <c r="F4940" s="5">
        <v>402</v>
      </c>
      <c r="G4940" s="5">
        <v>367</v>
      </c>
      <c r="H4940" s="5">
        <v>312</v>
      </c>
      <c r="I4940" s="5">
        <v>442</v>
      </c>
      <c r="J4940" s="5">
        <v>389</v>
      </c>
      <c r="K4940" s="5">
        <v>4</v>
      </c>
      <c r="L4940" s="5">
        <v>48</v>
      </c>
      <c r="M4940" s="5">
        <v>511</v>
      </c>
      <c r="N4940" s="5">
        <v>115</v>
      </c>
      <c r="O4940" s="6">
        <v>44.617092119866811</v>
      </c>
      <c r="P4940" s="6">
        <v>40.732519422863483</v>
      </c>
      <c r="Q4940" s="6">
        <v>34.628190899001112</v>
      </c>
      <c r="R4940" s="6">
        <v>49.056603773584904</v>
      </c>
      <c r="S4940" s="6">
        <v>43.174250832408433</v>
      </c>
      <c r="T4940" s="6">
        <v>0.44395116537180912</v>
      </c>
      <c r="U4940" s="6">
        <v>5.3274139844617094</v>
      </c>
      <c r="V4940" s="6">
        <v>56.71476137624861</v>
      </c>
      <c r="W4940" s="6">
        <v>12.763596004439512</v>
      </c>
      <c r="X4940" s="5">
        <v>296</v>
      </c>
      <c r="Y4940" s="5">
        <v>180</v>
      </c>
      <c r="Z4940" s="5">
        <v>29</v>
      </c>
      <c r="AA4940" s="5">
        <v>164</v>
      </c>
      <c r="AB4940" s="5">
        <v>97</v>
      </c>
      <c r="AC4940" s="5">
        <v>13</v>
      </c>
      <c r="AD4940" s="5">
        <v>132</v>
      </c>
      <c r="AE4940" s="5">
        <v>83</v>
      </c>
      <c r="AF4940" s="5">
        <v>16</v>
      </c>
      <c r="AG4940" s="6">
        <v>19.277108433734941</v>
      </c>
      <c r="AH4940" s="6">
        <v>62.878787878787875</v>
      </c>
      <c r="AI4940" s="3">
        <v>13.402061855670103</v>
      </c>
      <c r="AJ4940" s="3">
        <v>59.146341463414636</v>
      </c>
    </row>
    <row r="4941" spans="1:36" hidden="1" x14ac:dyDescent="0.2">
      <c r="A4941" s="1" t="str">
        <f t="shared" si="77"/>
        <v>SandwellOther</v>
      </c>
      <c r="B4941" s="3" t="s">
        <v>613</v>
      </c>
      <c r="C4941" s="3" t="s">
        <v>614</v>
      </c>
      <c r="D4941" s="3" t="s">
        <v>718</v>
      </c>
      <c r="E4941" s="5">
        <v>3877</v>
      </c>
      <c r="F4941" s="5">
        <v>1373</v>
      </c>
      <c r="G4941" s="5">
        <v>1211</v>
      </c>
      <c r="H4941" s="5">
        <v>876</v>
      </c>
      <c r="I4941" s="5">
        <v>1425</v>
      </c>
      <c r="J4941" s="5">
        <v>915</v>
      </c>
      <c r="K4941" s="5">
        <v>35</v>
      </c>
      <c r="L4941" s="5">
        <v>300</v>
      </c>
      <c r="M4941" s="5">
        <v>1503</v>
      </c>
      <c r="N4941" s="5">
        <v>412</v>
      </c>
      <c r="O4941" s="6">
        <v>35.413979881351558</v>
      </c>
      <c r="P4941" s="6">
        <v>31.235491359298425</v>
      </c>
      <c r="Q4941" s="6">
        <v>22.594789785916944</v>
      </c>
      <c r="R4941" s="6">
        <v>36.755223110652565</v>
      </c>
      <c r="S4941" s="6">
        <v>23.600722207892701</v>
      </c>
      <c r="T4941" s="6">
        <v>0.90275986587567703</v>
      </c>
      <c r="U4941" s="6">
        <v>7.7379417075058035</v>
      </c>
      <c r="V4941" s="6">
        <v>38.767087954604072</v>
      </c>
      <c r="W4941" s="6">
        <v>10.62677327830797</v>
      </c>
      <c r="X4941" s="5">
        <v>1609</v>
      </c>
      <c r="Y4941" s="5">
        <v>1347</v>
      </c>
      <c r="Z4941" s="5">
        <v>144</v>
      </c>
      <c r="AA4941" s="5">
        <v>710</v>
      </c>
      <c r="AB4941" s="5">
        <v>550</v>
      </c>
      <c r="AC4941" s="5">
        <v>63</v>
      </c>
      <c r="AD4941" s="5">
        <v>899</v>
      </c>
      <c r="AE4941" s="5">
        <v>797</v>
      </c>
      <c r="AF4941" s="5">
        <v>81</v>
      </c>
      <c r="AG4941" s="6">
        <v>10.163111668757843</v>
      </c>
      <c r="AH4941" s="6">
        <v>88.654060066740826</v>
      </c>
      <c r="AI4941" s="3">
        <v>11.454545454545455</v>
      </c>
      <c r="AJ4941" s="3">
        <v>77.464788732394368</v>
      </c>
    </row>
    <row r="4942" spans="1:36" x14ac:dyDescent="0.2">
      <c r="A4942" s="1" t="str">
        <f t="shared" si="77"/>
        <v>ScarboroughAll people</v>
      </c>
      <c r="B4942" s="3" t="s">
        <v>433</v>
      </c>
      <c r="C4942" s="3" t="s">
        <v>434</v>
      </c>
      <c r="D4942" s="3" t="s">
        <v>700</v>
      </c>
      <c r="E4942" s="5">
        <v>108793</v>
      </c>
      <c r="F4942" s="5">
        <v>12523</v>
      </c>
      <c r="G4942" s="5">
        <v>7637</v>
      </c>
      <c r="H4942" s="5">
        <v>12223</v>
      </c>
      <c r="I4942" s="5">
        <v>13897</v>
      </c>
      <c r="J4942" s="5">
        <v>10992</v>
      </c>
      <c r="K4942" s="5">
        <v>14452</v>
      </c>
      <c r="L4942" s="5">
        <v>4670</v>
      </c>
      <c r="M4942" s="5">
        <v>22798</v>
      </c>
      <c r="N4942" s="5">
        <v>3172</v>
      </c>
      <c r="O4942" s="6">
        <v>11.510850881950125</v>
      </c>
      <c r="P4942" s="6">
        <v>7.0197531091154763</v>
      </c>
      <c r="Q4942" s="6">
        <v>11.235097846368792</v>
      </c>
      <c r="R4942" s="6">
        <v>12.773799784912633</v>
      </c>
      <c r="S4942" s="6">
        <v>10.103591223700054</v>
      </c>
      <c r="T4942" s="6">
        <v>13.283942900738099</v>
      </c>
      <c r="U4942" s="6">
        <v>4.2925555872160892</v>
      </c>
      <c r="V4942" s="6">
        <v>20.955392350610794</v>
      </c>
      <c r="W4942" s="6">
        <v>2.9156287628799649</v>
      </c>
      <c r="X4942" s="5">
        <v>30055</v>
      </c>
      <c r="Y4942" s="5">
        <v>26102</v>
      </c>
      <c r="Z4942" s="5">
        <v>1691</v>
      </c>
      <c r="AA4942" s="5">
        <v>2667</v>
      </c>
      <c r="AB4942" s="5">
        <v>2207</v>
      </c>
      <c r="AC4942" s="5">
        <v>271</v>
      </c>
      <c r="AD4942" s="5">
        <v>27388</v>
      </c>
      <c r="AE4942" s="5">
        <v>23895</v>
      </c>
      <c r="AF4942" s="5">
        <v>1420</v>
      </c>
      <c r="AG4942" s="6">
        <v>5.9426658296714798</v>
      </c>
      <c r="AH4942" s="6">
        <v>87.246239228859352</v>
      </c>
      <c r="AI4942" s="3">
        <v>12.279111916628908</v>
      </c>
      <c r="AJ4942" s="3">
        <v>82.752155980502437</v>
      </c>
    </row>
    <row r="4943" spans="1:36" hidden="1" x14ac:dyDescent="0.2">
      <c r="A4943" s="1" t="str">
        <f t="shared" si="77"/>
        <v>ScarboroughWhite British</v>
      </c>
      <c r="B4943" s="3" t="s">
        <v>433</v>
      </c>
      <c r="C4943" s="3" t="s">
        <v>434</v>
      </c>
      <c r="D4943" s="3" t="s">
        <v>701</v>
      </c>
      <c r="E4943" s="5">
        <v>103625</v>
      </c>
      <c r="F4943" s="5">
        <v>11444</v>
      </c>
      <c r="G4943" s="5">
        <v>7240</v>
      </c>
      <c r="H4943" s="5">
        <v>11115</v>
      </c>
      <c r="I4943" s="5">
        <v>12549</v>
      </c>
      <c r="J4943" s="5">
        <v>10493</v>
      </c>
      <c r="K4943" s="5">
        <v>14022</v>
      </c>
      <c r="L4943" s="5">
        <v>4218</v>
      </c>
      <c r="M4943" s="5">
        <v>20584</v>
      </c>
      <c r="N4943" s="5">
        <v>2877</v>
      </c>
      <c r="O4943" s="6">
        <v>11.043667068757539</v>
      </c>
      <c r="P4943" s="6">
        <v>6.9867310012062722</v>
      </c>
      <c r="Q4943" s="6">
        <v>10.726176115802172</v>
      </c>
      <c r="R4943" s="6">
        <v>12.110012062726176</v>
      </c>
      <c r="S4943" s="6">
        <v>10.125934861278649</v>
      </c>
      <c r="T4943" s="6">
        <v>13.531483715319663</v>
      </c>
      <c r="U4943" s="6">
        <v>4.0704463208685162</v>
      </c>
      <c r="V4943" s="6">
        <v>19.863932448733415</v>
      </c>
      <c r="W4943" s="6">
        <v>2.7763570566948128</v>
      </c>
      <c r="X4943" s="5">
        <v>28000</v>
      </c>
      <c r="Y4943" s="5">
        <v>24330</v>
      </c>
      <c r="Z4943" s="5">
        <v>1580</v>
      </c>
      <c r="AA4943" s="5">
        <v>2292</v>
      </c>
      <c r="AB4943" s="5">
        <v>1893</v>
      </c>
      <c r="AC4943" s="5">
        <v>253</v>
      </c>
      <c r="AD4943" s="5">
        <v>25708</v>
      </c>
      <c r="AE4943" s="5">
        <v>22437</v>
      </c>
      <c r="AF4943" s="5">
        <v>1327</v>
      </c>
      <c r="AG4943" s="6">
        <v>5.9143379239648795</v>
      </c>
      <c r="AH4943" s="6">
        <v>87.276334215030346</v>
      </c>
      <c r="AI4943" s="3">
        <v>13.365029054410988</v>
      </c>
      <c r="AJ4943" s="3">
        <v>82.59162303664921</v>
      </c>
    </row>
    <row r="4944" spans="1:36" hidden="1" x14ac:dyDescent="0.2">
      <c r="A4944" s="1" t="str">
        <f t="shared" si="77"/>
        <v>ScarboroughMinorities - all other than White British</v>
      </c>
      <c r="B4944" s="3" t="s">
        <v>433</v>
      </c>
      <c r="C4944" s="3" t="s">
        <v>434</v>
      </c>
      <c r="D4944" s="3" t="s">
        <v>702</v>
      </c>
      <c r="E4944" s="5">
        <v>5168</v>
      </c>
      <c r="F4944" s="5">
        <v>1079</v>
      </c>
      <c r="G4944" s="5">
        <v>397</v>
      </c>
      <c r="H4944" s="5">
        <v>1108</v>
      </c>
      <c r="I4944" s="5">
        <v>1348</v>
      </c>
      <c r="J4944" s="5">
        <v>499</v>
      </c>
      <c r="K4944" s="5">
        <v>430</v>
      </c>
      <c r="L4944" s="5">
        <v>452</v>
      </c>
      <c r="M4944" s="5">
        <v>2214</v>
      </c>
      <c r="N4944" s="5">
        <v>295</v>
      </c>
      <c r="O4944" s="6">
        <v>20.878482972136222</v>
      </c>
      <c r="P4944" s="6">
        <v>7.681888544891641</v>
      </c>
      <c r="Q4944" s="6">
        <v>21.439628482972136</v>
      </c>
      <c r="R4944" s="6">
        <v>26.08359133126935</v>
      </c>
      <c r="S4944" s="6">
        <v>9.6555727554179569</v>
      </c>
      <c r="T4944" s="6">
        <v>8.3204334365325074</v>
      </c>
      <c r="U4944" s="6">
        <v>8.7461300309597529</v>
      </c>
      <c r="V4944" s="6">
        <v>42.840557275541798</v>
      </c>
      <c r="W4944" s="6">
        <v>5.708204334365325</v>
      </c>
      <c r="X4944" s="5">
        <v>2055</v>
      </c>
      <c r="Y4944" s="5">
        <v>1772</v>
      </c>
      <c r="Z4944" s="5">
        <v>111</v>
      </c>
      <c r="AA4944" s="5">
        <v>375</v>
      </c>
      <c r="AB4944" s="5">
        <v>314</v>
      </c>
      <c r="AC4944" s="5">
        <v>18</v>
      </c>
      <c r="AD4944" s="5">
        <v>1680</v>
      </c>
      <c r="AE4944" s="5">
        <v>1458</v>
      </c>
      <c r="AF4944" s="5">
        <v>93</v>
      </c>
      <c r="AG4944" s="6">
        <v>6.3786008230452671</v>
      </c>
      <c r="AH4944" s="6">
        <v>86.785714285714292</v>
      </c>
      <c r="AI4944" s="3">
        <v>5.7324840764331206</v>
      </c>
      <c r="AJ4944" s="3">
        <v>83.733333333333334</v>
      </c>
    </row>
    <row r="4945" spans="1:36" hidden="1" x14ac:dyDescent="0.2">
      <c r="A4945" s="1" t="str">
        <f t="shared" si="77"/>
        <v>ScarboroughWhite Irish</v>
      </c>
      <c r="B4945" s="3" t="s">
        <v>433</v>
      </c>
      <c r="C4945" s="3" t="s">
        <v>434</v>
      </c>
      <c r="D4945" s="3" t="s">
        <v>703</v>
      </c>
      <c r="E4945" s="5">
        <v>301</v>
      </c>
      <c r="F4945" s="5">
        <v>46</v>
      </c>
      <c r="G4945" s="5">
        <v>30</v>
      </c>
      <c r="H4945" s="5">
        <v>45</v>
      </c>
      <c r="I4945" s="5">
        <v>53</v>
      </c>
      <c r="J4945" s="5">
        <v>34</v>
      </c>
      <c r="K4945" s="5">
        <v>39</v>
      </c>
      <c r="L4945" s="5">
        <v>25</v>
      </c>
      <c r="M4945" s="5">
        <v>83</v>
      </c>
      <c r="N4945" s="5">
        <v>17</v>
      </c>
      <c r="O4945" s="6">
        <v>15.282392026578073</v>
      </c>
      <c r="P4945" s="6">
        <v>9.9667774086378742</v>
      </c>
      <c r="Q4945" s="6">
        <v>14.950166112956811</v>
      </c>
      <c r="R4945" s="6">
        <v>17.607973421926911</v>
      </c>
      <c r="S4945" s="6">
        <v>11.295681063122924</v>
      </c>
      <c r="T4945" s="6">
        <v>12.956810631229235</v>
      </c>
      <c r="U4945" s="6">
        <v>8.3056478405315612</v>
      </c>
      <c r="V4945" s="6">
        <v>27.574750830564785</v>
      </c>
      <c r="W4945" s="6">
        <v>5.6478405315614619</v>
      </c>
      <c r="X4945" s="5">
        <v>65</v>
      </c>
      <c r="Y4945" s="5">
        <v>58</v>
      </c>
      <c r="Z4945" s="5">
        <v>4</v>
      </c>
      <c r="AA4945" s="5">
        <v>10</v>
      </c>
      <c r="AB4945" s="5">
        <v>9</v>
      </c>
      <c r="AC4945" s="5">
        <v>0</v>
      </c>
      <c r="AD4945" s="5">
        <v>55</v>
      </c>
      <c r="AE4945" s="5">
        <v>49</v>
      </c>
      <c r="AF4945" s="5">
        <v>4</v>
      </c>
      <c r="AG4945" s="6">
        <v>8.1632653061224492</v>
      </c>
      <c r="AH4945" s="6">
        <v>89.090909090909093</v>
      </c>
      <c r="AI4945" s="3">
        <v>0</v>
      </c>
      <c r="AJ4945" s="3">
        <v>90</v>
      </c>
    </row>
    <row r="4946" spans="1:36" hidden="1" x14ac:dyDescent="0.2">
      <c r="A4946" s="1" t="str">
        <f t="shared" si="77"/>
        <v>ScarboroughWhite Gyspy or Irish Traveller</v>
      </c>
      <c r="B4946" s="3" t="s">
        <v>433</v>
      </c>
      <c r="C4946" s="3" t="s">
        <v>434</v>
      </c>
      <c r="D4946" s="3" t="s">
        <v>704</v>
      </c>
      <c r="E4946" s="5">
        <v>37</v>
      </c>
      <c r="F4946" s="5">
        <v>3</v>
      </c>
      <c r="G4946" s="5">
        <v>3</v>
      </c>
      <c r="H4946" s="5">
        <v>3</v>
      </c>
      <c r="I4946" s="5">
        <v>6</v>
      </c>
      <c r="J4946" s="5">
        <v>4</v>
      </c>
      <c r="K4946" s="5">
        <v>8</v>
      </c>
      <c r="L4946" s="5">
        <v>0</v>
      </c>
      <c r="M4946" s="5">
        <v>7</v>
      </c>
      <c r="N4946" s="5">
        <v>0</v>
      </c>
      <c r="O4946" s="6">
        <v>8.1081081081081088</v>
      </c>
      <c r="P4946" s="6">
        <v>8.1081081081081088</v>
      </c>
      <c r="Q4946" s="6">
        <v>8.1081081081081088</v>
      </c>
      <c r="R4946" s="6">
        <v>16.216216216216218</v>
      </c>
      <c r="S4946" s="6">
        <v>10.810810810810811</v>
      </c>
      <c r="T4946" s="6">
        <v>21.621621621621621</v>
      </c>
      <c r="U4946" s="6">
        <v>0</v>
      </c>
      <c r="V4946" s="6">
        <v>18.918918918918919</v>
      </c>
      <c r="W4946" s="6">
        <v>0</v>
      </c>
      <c r="X4946" s="5">
        <v>14</v>
      </c>
      <c r="Y4946" s="5">
        <v>8</v>
      </c>
      <c r="Z4946" s="5">
        <v>0</v>
      </c>
      <c r="AA4946" s="5">
        <v>0</v>
      </c>
      <c r="AB4946" s="5">
        <v>0</v>
      </c>
      <c r="AC4946" s="5">
        <v>0</v>
      </c>
      <c r="AD4946" s="5">
        <v>14</v>
      </c>
      <c r="AE4946" s="5">
        <v>8</v>
      </c>
      <c r="AF4946" s="5">
        <v>0</v>
      </c>
      <c r="AG4946" s="6">
        <v>0</v>
      </c>
      <c r="AH4946" s="6">
        <v>57.142857142857146</v>
      </c>
      <c r="AI4946" s="3"/>
      <c r="AJ4946" s="3"/>
    </row>
    <row r="4947" spans="1:36" hidden="1" x14ac:dyDescent="0.2">
      <c r="A4947" s="1" t="str">
        <f t="shared" si="77"/>
        <v>ScarboroughWhite Other</v>
      </c>
      <c r="B4947" s="3" t="s">
        <v>433</v>
      </c>
      <c r="C4947" s="3" t="s">
        <v>434</v>
      </c>
      <c r="D4947" s="3" t="s">
        <v>705</v>
      </c>
      <c r="E4947" s="5">
        <v>2141</v>
      </c>
      <c r="F4947" s="5">
        <v>559</v>
      </c>
      <c r="G4947" s="5">
        <v>192</v>
      </c>
      <c r="H4947" s="5">
        <v>588</v>
      </c>
      <c r="I4947" s="5">
        <v>696</v>
      </c>
      <c r="J4947" s="5">
        <v>229</v>
      </c>
      <c r="K4947" s="5">
        <v>196</v>
      </c>
      <c r="L4947" s="5">
        <v>235</v>
      </c>
      <c r="M4947" s="5">
        <v>1040</v>
      </c>
      <c r="N4947" s="5">
        <v>159</v>
      </c>
      <c r="O4947" s="6">
        <v>26.109294722092478</v>
      </c>
      <c r="P4947" s="6">
        <v>8.9677720691265765</v>
      </c>
      <c r="Q4947" s="6">
        <v>27.463801961700142</v>
      </c>
      <c r="R4947" s="6">
        <v>32.508173750583836</v>
      </c>
      <c r="S4947" s="6">
        <v>10.695936478281178</v>
      </c>
      <c r="T4947" s="6">
        <v>9.1546006539000473</v>
      </c>
      <c r="U4947" s="6">
        <v>10.976179355441383</v>
      </c>
      <c r="V4947" s="6">
        <v>48.575432041102289</v>
      </c>
      <c r="W4947" s="6">
        <v>7.4264362447454459</v>
      </c>
      <c r="X4947" s="5">
        <v>967</v>
      </c>
      <c r="Y4947" s="5">
        <v>847</v>
      </c>
      <c r="Z4947" s="5">
        <v>46</v>
      </c>
      <c r="AA4947" s="5">
        <v>219</v>
      </c>
      <c r="AB4947" s="5">
        <v>190</v>
      </c>
      <c r="AC4947" s="5">
        <v>10</v>
      </c>
      <c r="AD4947" s="5">
        <v>748</v>
      </c>
      <c r="AE4947" s="5">
        <v>657</v>
      </c>
      <c r="AF4947" s="5">
        <v>36</v>
      </c>
      <c r="AG4947" s="6">
        <v>5.4794520547945202</v>
      </c>
      <c r="AH4947" s="6">
        <v>87.834224598930476</v>
      </c>
      <c r="AI4947" s="3">
        <v>5.2631578947368425</v>
      </c>
      <c r="AJ4947" s="3">
        <v>86.757990867579906</v>
      </c>
    </row>
    <row r="4948" spans="1:36" hidden="1" x14ac:dyDescent="0.2">
      <c r="A4948" s="1" t="str">
        <f t="shared" si="77"/>
        <v>ScarboroughMixed White and Black Caribbean</v>
      </c>
      <c r="B4948" s="3" t="s">
        <v>433</v>
      </c>
      <c r="C4948" s="3" t="s">
        <v>434</v>
      </c>
      <c r="D4948" s="3" t="s">
        <v>706</v>
      </c>
      <c r="E4948" s="5">
        <v>228</v>
      </c>
      <c r="F4948" s="5">
        <v>45</v>
      </c>
      <c r="G4948" s="5">
        <v>22</v>
      </c>
      <c r="H4948" s="5">
        <v>45</v>
      </c>
      <c r="I4948" s="5">
        <v>51</v>
      </c>
      <c r="J4948" s="5">
        <v>29</v>
      </c>
      <c r="K4948" s="5">
        <v>11</v>
      </c>
      <c r="L4948" s="5">
        <v>21</v>
      </c>
      <c r="M4948" s="5">
        <v>81</v>
      </c>
      <c r="N4948" s="5">
        <v>14</v>
      </c>
      <c r="O4948" s="6">
        <v>19.736842105263158</v>
      </c>
      <c r="P4948" s="6">
        <v>9.6491228070175445</v>
      </c>
      <c r="Q4948" s="6">
        <v>19.736842105263158</v>
      </c>
      <c r="R4948" s="6">
        <v>22.368421052631579</v>
      </c>
      <c r="S4948" s="6">
        <v>12.719298245614034</v>
      </c>
      <c r="T4948" s="6">
        <v>4.8245614035087723</v>
      </c>
      <c r="U4948" s="6">
        <v>9.2105263157894743</v>
      </c>
      <c r="V4948" s="6">
        <v>35.526315789473685</v>
      </c>
      <c r="W4948" s="6">
        <v>6.1403508771929829</v>
      </c>
      <c r="X4948" s="5">
        <v>69</v>
      </c>
      <c r="Y4948" s="5">
        <v>54</v>
      </c>
      <c r="Z4948" s="5">
        <v>8</v>
      </c>
      <c r="AA4948" s="5">
        <v>9</v>
      </c>
      <c r="AB4948" s="5">
        <v>6</v>
      </c>
      <c r="AC4948" s="5">
        <v>1</v>
      </c>
      <c r="AD4948" s="5">
        <v>60</v>
      </c>
      <c r="AE4948" s="5">
        <v>48</v>
      </c>
      <c r="AF4948" s="5">
        <v>7</v>
      </c>
      <c r="AG4948" s="6">
        <v>14.583333333333334</v>
      </c>
      <c r="AH4948" s="6">
        <v>80</v>
      </c>
      <c r="AI4948" s="3">
        <v>16.666666666666668</v>
      </c>
      <c r="AJ4948" s="3">
        <v>66.666666666666671</v>
      </c>
    </row>
    <row r="4949" spans="1:36" hidden="1" x14ac:dyDescent="0.2">
      <c r="A4949" s="1" t="str">
        <f t="shared" si="77"/>
        <v>ScarboroughMixed White and Black African</v>
      </c>
      <c r="B4949" s="3" t="s">
        <v>433</v>
      </c>
      <c r="C4949" s="3" t="s">
        <v>434</v>
      </c>
      <c r="D4949" s="3" t="s">
        <v>707</v>
      </c>
      <c r="E4949" s="5">
        <v>109</v>
      </c>
      <c r="F4949" s="5">
        <v>22</v>
      </c>
      <c r="G4949" s="5">
        <v>9</v>
      </c>
      <c r="H4949" s="5">
        <v>21</v>
      </c>
      <c r="I4949" s="5">
        <v>26</v>
      </c>
      <c r="J4949" s="5">
        <v>11</v>
      </c>
      <c r="K4949" s="5">
        <v>4</v>
      </c>
      <c r="L4949" s="5">
        <v>9</v>
      </c>
      <c r="M4949" s="5">
        <v>53</v>
      </c>
      <c r="N4949" s="5">
        <v>7</v>
      </c>
      <c r="O4949" s="6">
        <v>20.183486238532112</v>
      </c>
      <c r="P4949" s="6">
        <v>8.2568807339449535</v>
      </c>
      <c r="Q4949" s="6">
        <v>19.26605504587156</v>
      </c>
      <c r="R4949" s="6">
        <v>23.853211009174313</v>
      </c>
      <c r="S4949" s="6">
        <v>10.091743119266056</v>
      </c>
      <c r="T4949" s="6">
        <v>3.669724770642202</v>
      </c>
      <c r="U4949" s="6">
        <v>8.2568807339449535</v>
      </c>
      <c r="V4949" s="6">
        <v>48.623853211009177</v>
      </c>
      <c r="W4949" s="6">
        <v>6.4220183486238529</v>
      </c>
      <c r="X4949" s="5">
        <v>21</v>
      </c>
      <c r="Y4949" s="5">
        <v>21</v>
      </c>
      <c r="Z4949" s="5">
        <v>1</v>
      </c>
      <c r="AA4949" s="5">
        <v>4</v>
      </c>
      <c r="AB4949" s="5">
        <v>4</v>
      </c>
      <c r="AC4949" s="5">
        <v>0</v>
      </c>
      <c r="AD4949" s="5">
        <v>17</v>
      </c>
      <c r="AE4949" s="5">
        <v>17</v>
      </c>
      <c r="AF4949" s="5">
        <v>1</v>
      </c>
      <c r="AG4949" s="6">
        <v>5.882352941176471</v>
      </c>
      <c r="AH4949" s="6">
        <v>100</v>
      </c>
      <c r="AI4949" s="3">
        <v>0</v>
      </c>
      <c r="AJ4949" s="3">
        <v>100</v>
      </c>
    </row>
    <row r="4950" spans="1:36" hidden="1" x14ac:dyDescent="0.2">
      <c r="A4950" s="1" t="str">
        <f t="shared" si="77"/>
        <v>ScarboroughMixed White and Asian</v>
      </c>
      <c r="B4950" s="3" t="s">
        <v>433</v>
      </c>
      <c r="C4950" s="3" t="s">
        <v>434</v>
      </c>
      <c r="D4950" s="3" t="s">
        <v>708</v>
      </c>
      <c r="E4950" s="5">
        <v>324</v>
      </c>
      <c r="F4950" s="5">
        <v>35</v>
      </c>
      <c r="G4950" s="5">
        <v>15</v>
      </c>
      <c r="H4950" s="5">
        <v>37</v>
      </c>
      <c r="I4950" s="5">
        <v>48</v>
      </c>
      <c r="J4950" s="5">
        <v>24</v>
      </c>
      <c r="K4950" s="5">
        <v>38</v>
      </c>
      <c r="L4950" s="5">
        <v>17</v>
      </c>
      <c r="M4950" s="5">
        <v>93</v>
      </c>
      <c r="N4950" s="5">
        <v>11</v>
      </c>
      <c r="O4950" s="6">
        <v>10.802469135802468</v>
      </c>
      <c r="P4950" s="6">
        <v>4.6296296296296298</v>
      </c>
      <c r="Q4950" s="6">
        <v>11.419753086419753</v>
      </c>
      <c r="R4950" s="6">
        <v>14.814814814814815</v>
      </c>
      <c r="S4950" s="6">
        <v>7.4074074074074074</v>
      </c>
      <c r="T4950" s="6">
        <v>11.728395061728396</v>
      </c>
      <c r="U4950" s="6">
        <v>5.2469135802469138</v>
      </c>
      <c r="V4950" s="6">
        <v>28.703703703703702</v>
      </c>
      <c r="W4950" s="6">
        <v>3.3950617283950617</v>
      </c>
      <c r="X4950" s="5">
        <v>59</v>
      </c>
      <c r="Y4950" s="5">
        <v>47</v>
      </c>
      <c r="Z4950" s="5">
        <v>2</v>
      </c>
      <c r="AA4950" s="5">
        <v>6</v>
      </c>
      <c r="AB4950" s="5">
        <v>4</v>
      </c>
      <c r="AC4950" s="5">
        <v>0</v>
      </c>
      <c r="AD4950" s="5">
        <v>53</v>
      </c>
      <c r="AE4950" s="5">
        <v>43</v>
      </c>
      <c r="AF4950" s="5">
        <v>2</v>
      </c>
      <c r="AG4950" s="6">
        <v>4.6511627906976747</v>
      </c>
      <c r="AH4950" s="6">
        <v>81.132075471698116</v>
      </c>
      <c r="AI4950" s="3">
        <v>0</v>
      </c>
      <c r="AJ4950" s="3">
        <v>66.666666666666671</v>
      </c>
    </row>
    <row r="4951" spans="1:36" hidden="1" x14ac:dyDescent="0.2">
      <c r="A4951" s="1" t="str">
        <f t="shared" si="77"/>
        <v>ScarboroughMixed Other</v>
      </c>
      <c r="B4951" s="3" t="s">
        <v>433</v>
      </c>
      <c r="C4951" s="3" t="s">
        <v>434</v>
      </c>
      <c r="D4951" s="3" t="s">
        <v>709</v>
      </c>
      <c r="E4951" s="5">
        <v>208</v>
      </c>
      <c r="F4951" s="5">
        <v>38</v>
      </c>
      <c r="G4951" s="5">
        <v>24</v>
      </c>
      <c r="H4951" s="5">
        <v>38</v>
      </c>
      <c r="I4951" s="5">
        <v>40</v>
      </c>
      <c r="J4951" s="5">
        <v>34</v>
      </c>
      <c r="K4951" s="5">
        <v>18</v>
      </c>
      <c r="L4951" s="5">
        <v>18</v>
      </c>
      <c r="M4951" s="5">
        <v>70</v>
      </c>
      <c r="N4951" s="5">
        <v>17</v>
      </c>
      <c r="O4951" s="6">
        <v>18.26923076923077</v>
      </c>
      <c r="P4951" s="6">
        <v>11.538461538461538</v>
      </c>
      <c r="Q4951" s="6">
        <v>18.26923076923077</v>
      </c>
      <c r="R4951" s="6">
        <v>19.23076923076923</v>
      </c>
      <c r="S4951" s="6">
        <v>16.346153846153847</v>
      </c>
      <c r="T4951" s="6">
        <v>8.6538461538461533</v>
      </c>
      <c r="U4951" s="6">
        <v>8.6538461538461533</v>
      </c>
      <c r="V4951" s="6">
        <v>33.653846153846153</v>
      </c>
      <c r="W4951" s="6">
        <v>8.1730769230769234</v>
      </c>
      <c r="X4951" s="5">
        <v>59</v>
      </c>
      <c r="Y4951" s="5">
        <v>54</v>
      </c>
      <c r="Z4951" s="5">
        <v>6</v>
      </c>
      <c r="AA4951" s="5">
        <v>7</v>
      </c>
      <c r="AB4951" s="5">
        <v>6</v>
      </c>
      <c r="AC4951" s="5">
        <v>1</v>
      </c>
      <c r="AD4951" s="5">
        <v>52</v>
      </c>
      <c r="AE4951" s="5">
        <v>48</v>
      </c>
      <c r="AF4951" s="5">
        <v>5</v>
      </c>
      <c r="AG4951" s="6">
        <v>10.416666666666666</v>
      </c>
      <c r="AH4951" s="6">
        <v>92.307692307692307</v>
      </c>
      <c r="AI4951" s="3">
        <v>16.666666666666668</v>
      </c>
      <c r="AJ4951" s="3">
        <v>85.714285714285708</v>
      </c>
    </row>
    <row r="4952" spans="1:36" hidden="1" x14ac:dyDescent="0.2">
      <c r="A4952" s="1" t="str">
        <f t="shared" si="77"/>
        <v>ScarboroughIndian</v>
      </c>
      <c r="B4952" s="3" t="s">
        <v>433</v>
      </c>
      <c r="C4952" s="3" t="s">
        <v>434</v>
      </c>
      <c r="D4952" s="3" t="s">
        <v>710</v>
      </c>
      <c r="E4952" s="5">
        <v>383</v>
      </c>
      <c r="F4952" s="5">
        <v>30</v>
      </c>
      <c r="G4952" s="5">
        <v>12</v>
      </c>
      <c r="H4952" s="5">
        <v>30</v>
      </c>
      <c r="I4952" s="5">
        <v>46</v>
      </c>
      <c r="J4952" s="5">
        <v>22</v>
      </c>
      <c r="K4952" s="5">
        <v>5</v>
      </c>
      <c r="L4952" s="5">
        <v>14</v>
      </c>
      <c r="M4952" s="5">
        <v>130</v>
      </c>
      <c r="N4952" s="5">
        <v>5</v>
      </c>
      <c r="O4952" s="6">
        <v>7.8328981723237598</v>
      </c>
      <c r="P4952" s="6">
        <v>3.133159268929504</v>
      </c>
      <c r="Q4952" s="6">
        <v>7.8328981723237598</v>
      </c>
      <c r="R4952" s="6">
        <v>12.010443864229766</v>
      </c>
      <c r="S4952" s="6">
        <v>5.7441253263707575</v>
      </c>
      <c r="T4952" s="6">
        <v>1.3054830287206267</v>
      </c>
      <c r="U4952" s="6">
        <v>3.6553524804177546</v>
      </c>
      <c r="V4952" s="6">
        <v>33.942558746736296</v>
      </c>
      <c r="W4952" s="6">
        <v>1.3054830287206267</v>
      </c>
      <c r="X4952" s="5">
        <v>205</v>
      </c>
      <c r="Y4952" s="5">
        <v>183</v>
      </c>
      <c r="Z4952" s="5">
        <v>9</v>
      </c>
      <c r="AA4952" s="5">
        <v>7</v>
      </c>
      <c r="AB4952" s="5">
        <v>6</v>
      </c>
      <c r="AC4952" s="5">
        <v>0</v>
      </c>
      <c r="AD4952" s="5">
        <v>198</v>
      </c>
      <c r="AE4952" s="5">
        <v>177</v>
      </c>
      <c r="AF4952" s="5">
        <v>9</v>
      </c>
      <c r="AG4952" s="6">
        <v>5.0847457627118642</v>
      </c>
      <c r="AH4952" s="6">
        <v>89.393939393939391</v>
      </c>
      <c r="AI4952" s="3">
        <v>0</v>
      </c>
      <c r="AJ4952" s="3">
        <v>85.714285714285708</v>
      </c>
    </row>
    <row r="4953" spans="1:36" hidden="1" x14ac:dyDescent="0.2">
      <c r="A4953" s="1" t="str">
        <f t="shared" si="77"/>
        <v>ScarboroughPakistani</v>
      </c>
      <c r="B4953" s="3" t="s">
        <v>433</v>
      </c>
      <c r="C4953" s="3" t="s">
        <v>434</v>
      </c>
      <c r="D4953" s="3" t="s">
        <v>711</v>
      </c>
      <c r="E4953" s="5">
        <v>169</v>
      </c>
      <c r="F4953" s="5">
        <v>35</v>
      </c>
      <c r="G4953" s="5">
        <v>6</v>
      </c>
      <c r="H4953" s="5">
        <v>35</v>
      </c>
      <c r="I4953" s="5">
        <v>38</v>
      </c>
      <c r="J4953" s="5">
        <v>6</v>
      </c>
      <c r="K4953" s="5">
        <v>14</v>
      </c>
      <c r="L4953" s="5">
        <v>13</v>
      </c>
      <c r="M4953" s="5">
        <v>64</v>
      </c>
      <c r="N4953" s="5">
        <v>6</v>
      </c>
      <c r="O4953" s="6">
        <v>20.710059171597631</v>
      </c>
      <c r="P4953" s="6">
        <v>3.5502958579881656</v>
      </c>
      <c r="Q4953" s="6">
        <v>20.710059171597631</v>
      </c>
      <c r="R4953" s="6">
        <v>22.485207100591715</v>
      </c>
      <c r="S4953" s="6">
        <v>3.5502958579881656</v>
      </c>
      <c r="T4953" s="6">
        <v>8.2840236686390529</v>
      </c>
      <c r="U4953" s="6">
        <v>7.6923076923076925</v>
      </c>
      <c r="V4953" s="6">
        <v>37.869822485207102</v>
      </c>
      <c r="W4953" s="6">
        <v>3.5502958579881656</v>
      </c>
      <c r="X4953" s="5">
        <v>70</v>
      </c>
      <c r="Y4953" s="5">
        <v>53</v>
      </c>
      <c r="Z4953" s="5">
        <v>0</v>
      </c>
      <c r="AA4953" s="5">
        <v>16</v>
      </c>
      <c r="AB4953" s="5">
        <v>14</v>
      </c>
      <c r="AC4953" s="5">
        <v>0</v>
      </c>
      <c r="AD4953" s="5">
        <v>54</v>
      </c>
      <c r="AE4953" s="5">
        <v>39</v>
      </c>
      <c r="AF4953" s="5">
        <v>0</v>
      </c>
      <c r="AG4953" s="6">
        <v>0</v>
      </c>
      <c r="AH4953" s="6">
        <v>72.222222222222229</v>
      </c>
      <c r="AI4953" s="3">
        <v>0</v>
      </c>
      <c r="AJ4953" s="3">
        <v>87.5</v>
      </c>
    </row>
    <row r="4954" spans="1:36" hidden="1" x14ac:dyDescent="0.2">
      <c r="A4954" s="1" t="str">
        <f t="shared" si="77"/>
        <v>ScarboroughBangladeshi</v>
      </c>
      <c r="B4954" s="3" t="s">
        <v>433</v>
      </c>
      <c r="C4954" s="3" t="s">
        <v>434</v>
      </c>
      <c r="D4954" s="3" t="s">
        <v>712</v>
      </c>
      <c r="E4954" s="5">
        <v>109</v>
      </c>
      <c r="F4954" s="5">
        <v>47</v>
      </c>
      <c r="G4954" s="5">
        <v>12</v>
      </c>
      <c r="H4954" s="5">
        <v>47</v>
      </c>
      <c r="I4954" s="5">
        <v>50</v>
      </c>
      <c r="J4954" s="5">
        <v>16</v>
      </c>
      <c r="K4954" s="5">
        <v>1</v>
      </c>
      <c r="L4954" s="5">
        <v>18</v>
      </c>
      <c r="M4954" s="5">
        <v>70</v>
      </c>
      <c r="N4954" s="5">
        <v>12</v>
      </c>
      <c r="O4954" s="6">
        <v>43.11926605504587</v>
      </c>
      <c r="P4954" s="6">
        <v>11.009174311926605</v>
      </c>
      <c r="Q4954" s="6">
        <v>43.11926605504587</v>
      </c>
      <c r="R4954" s="6">
        <v>45.871559633027523</v>
      </c>
      <c r="S4954" s="6">
        <v>14.678899082568808</v>
      </c>
      <c r="T4954" s="6">
        <v>0.91743119266055051</v>
      </c>
      <c r="U4954" s="6">
        <v>16.513761467889907</v>
      </c>
      <c r="V4954" s="6">
        <v>64.220183486238525</v>
      </c>
      <c r="W4954" s="6">
        <v>11.009174311926605</v>
      </c>
      <c r="X4954" s="5">
        <v>53</v>
      </c>
      <c r="Y4954" s="5">
        <v>33</v>
      </c>
      <c r="Z4954" s="5">
        <v>3</v>
      </c>
      <c r="AA4954" s="5">
        <v>31</v>
      </c>
      <c r="AB4954" s="5">
        <v>17</v>
      </c>
      <c r="AC4954" s="5">
        <v>2</v>
      </c>
      <c r="AD4954" s="5">
        <v>22</v>
      </c>
      <c r="AE4954" s="5">
        <v>16</v>
      </c>
      <c r="AF4954" s="5">
        <v>1</v>
      </c>
      <c r="AG4954" s="6">
        <v>6.25</v>
      </c>
      <c r="AH4954" s="6">
        <v>72.727272727272734</v>
      </c>
      <c r="AI4954" s="3">
        <v>11.764705882352942</v>
      </c>
      <c r="AJ4954" s="3">
        <v>54.838709677419352</v>
      </c>
    </row>
    <row r="4955" spans="1:36" hidden="1" x14ac:dyDescent="0.2">
      <c r="A4955" s="1" t="str">
        <f t="shared" si="77"/>
        <v>ScarboroughChinese</v>
      </c>
      <c r="B4955" s="3" t="s">
        <v>433</v>
      </c>
      <c r="C4955" s="3" t="s">
        <v>434</v>
      </c>
      <c r="D4955" s="3" t="s">
        <v>713</v>
      </c>
      <c r="E4955" s="5">
        <v>287</v>
      </c>
      <c r="F4955" s="5">
        <v>46</v>
      </c>
      <c r="G4955" s="5">
        <v>22</v>
      </c>
      <c r="H4955" s="5">
        <v>48</v>
      </c>
      <c r="I4955" s="5">
        <v>64</v>
      </c>
      <c r="J4955" s="5">
        <v>23</v>
      </c>
      <c r="K4955" s="5">
        <v>40</v>
      </c>
      <c r="L4955" s="5">
        <v>17</v>
      </c>
      <c r="M4955" s="5">
        <v>105</v>
      </c>
      <c r="N4955" s="5">
        <v>16</v>
      </c>
      <c r="O4955" s="6">
        <v>16.027874564459932</v>
      </c>
      <c r="P4955" s="6">
        <v>7.6655052264808363</v>
      </c>
      <c r="Q4955" s="6">
        <v>16.724738675958189</v>
      </c>
      <c r="R4955" s="6">
        <v>22.299651567944252</v>
      </c>
      <c r="S4955" s="6">
        <v>8.0139372822299659</v>
      </c>
      <c r="T4955" s="6">
        <v>13.937282229965156</v>
      </c>
      <c r="U4955" s="6">
        <v>5.9233449477351918</v>
      </c>
      <c r="V4955" s="6">
        <v>36.585365853658537</v>
      </c>
      <c r="W4955" s="6">
        <v>5.5749128919860631</v>
      </c>
      <c r="X4955" s="5">
        <v>110</v>
      </c>
      <c r="Y4955" s="5">
        <v>96</v>
      </c>
      <c r="Z4955" s="5">
        <v>5</v>
      </c>
      <c r="AA4955" s="5">
        <v>18</v>
      </c>
      <c r="AB4955" s="5">
        <v>17</v>
      </c>
      <c r="AC4955" s="5">
        <v>2</v>
      </c>
      <c r="AD4955" s="5">
        <v>92</v>
      </c>
      <c r="AE4955" s="5">
        <v>79</v>
      </c>
      <c r="AF4955" s="5">
        <v>3</v>
      </c>
      <c r="AG4955" s="6">
        <v>3.7974683544303796</v>
      </c>
      <c r="AH4955" s="6">
        <v>85.869565217391298</v>
      </c>
      <c r="AI4955" s="3">
        <v>11.764705882352942</v>
      </c>
      <c r="AJ4955" s="3">
        <v>94.444444444444443</v>
      </c>
    </row>
    <row r="4956" spans="1:36" hidden="1" x14ac:dyDescent="0.2">
      <c r="A4956" s="1" t="str">
        <f t="shared" si="77"/>
        <v>ScarboroughAsian Other</v>
      </c>
      <c r="B4956" s="3" t="s">
        <v>433</v>
      </c>
      <c r="C4956" s="3" t="s">
        <v>434</v>
      </c>
      <c r="D4956" s="3" t="s">
        <v>714</v>
      </c>
      <c r="E4956" s="5">
        <v>416</v>
      </c>
      <c r="F4956" s="5">
        <v>68</v>
      </c>
      <c r="G4956" s="5">
        <v>12</v>
      </c>
      <c r="H4956" s="5">
        <v>69</v>
      </c>
      <c r="I4956" s="5">
        <v>80</v>
      </c>
      <c r="J4956" s="5">
        <v>19</v>
      </c>
      <c r="K4956" s="5">
        <v>30</v>
      </c>
      <c r="L4956" s="5">
        <v>26</v>
      </c>
      <c r="M4956" s="5">
        <v>198</v>
      </c>
      <c r="N4956" s="5">
        <v>3</v>
      </c>
      <c r="O4956" s="6">
        <v>16.346153846153847</v>
      </c>
      <c r="P4956" s="6">
        <v>2.8846153846153846</v>
      </c>
      <c r="Q4956" s="6">
        <v>16.58653846153846</v>
      </c>
      <c r="R4956" s="6">
        <v>19.23076923076923</v>
      </c>
      <c r="S4956" s="6">
        <v>4.5673076923076925</v>
      </c>
      <c r="T4956" s="6">
        <v>7.2115384615384617</v>
      </c>
      <c r="U4956" s="6">
        <v>6.25</v>
      </c>
      <c r="V4956" s="6">
        <v>47.596153846153847</v>
      </c>
      <c r="W4956" s="6">
        <v>0.72115384615384615</v>
      </c>
      <c r="X4956" s="5">
        <v>175</v>
      </c>
      <c r="Y4956" s="5">
        <v>153</v>
      </c>
      <c r="Z4956" s="5">
        <v>6</v>
      </c>
      <c r="AA4956" s="5">
        <v>15</v>
      </c>
      <c r="AB4956" s="5">
        <v>11</v>
      </c>
      <c r="AC4956" s="5">
        <v>0</v>
      </c>
      <c r="AD4956" s="5">
        <v>160</v>
      </c>
      <c r="AE4956" s="5">
        <v>142</v>
      </c>
      <c r="AF4956" s="5">
        <v>6</v>
      </c>
      <c r="AG4956" s="6">
        <v>4.225352112676056</v>
      </c>
      <c r="AH4956" s="6">
        <v>88.75</v>
      </c>
      <c r="AI4956" s="3">
        <v>0</v>
      </c>
      <c r="AJ4956" s="3">
        <v>73.333333333333329</v>
      </c>
    </row>
    <row r="4957" spans="1:36" hidden="1" x14ac:dyDescent="0.2">
      <c r="A4957" s="1" t="str">
        <f t="shared" si="77"/>
        <v>ScarboroughBlack African</v>
      </c>
      <c r="B4957" s="3" t="s">
        <v>433</v>
      </c>
      <c r="C4957" s="3" t="s">
        <v>434</v>
      </c>
      <c r="D4957" s="3" t="s">
        <v>715</v>
      </c>
      <c r="E4957" s="5">
        <v>176</v>
      </c>
      <c r="F4957" s="5">
        <v>42</v>
      </c>
      <c r="G4957" s="5">
        <v>17</v>
      </c>
      <c r="H4957" s="5">
        <v>41</v>
      </c>
      <c r="I4957" s="5">
        <v>62</v>
      </c>
      <c r="J4957" s="5">
        <v>18</v>
      </c>
      <c r="K4957" s="5">
        <v>10</v>
      </c>
      <c r="L4957" s="5">
        <v>16</v>
      </c>
      <c r="M4957" s="5">
        <v>92</v>
      </c>
      <c r="N4957" s="5">
        <v>15</v>
      </c>
      <c r="O4957" s="6">
        <v>23.863636363636363</v>
      </c>
      <c r="P4957" s="6">
        <v>9.6590909090909083</v>
      </c>
      <c r="Q4957" s="6">
        <v>23.295454545454547</v>
      </c>
      <c r="R4957" s="6">
        <v>35.227272727272727</v>
      </c>
      <c r="S4957" s="6">
        <v>10.227272727272727</v>
      </c>
      <c r="T4957" s="6">
        <v>5.6818181818181817</v>
      </c>
      <c r="U4957" s="6">
        <v>9.0909090909090917</v>
      </c>
      <c r="V4957" s="6">
        <v>52.272727272727273</v>
      </c>
      <c r="W4957" s="6">
        <v>8.5227272727272734</v>
      </c>
      <c r="X4957" s="5">
        <v>74</v>
      </c>
      <c r="Y4957" s="5">
        <v>65</v>
      </c>
      <c r="Z4957" s="5">
        <v>5</v>
      </c>
      <c r="AA4957" s="5">
        <v>8</v>
      </c>
      <c r="AB4957" s="5">
        <v>7</v>
      </c>
      <c r="AC4957" s="5">
        <v>0</v>
      </c>
      <c r="AD4957" s="5">
        <v>66</v>
      </c>
      <c r="AE4957" s="5">
        <v>58</v>
      </c>
      <c r="AF4957" s="5">
        <v>5</v>
      </c>
      <c r="AG4957" s="6">
        <v>8.6206896551724146</v>
      </c>
      <c r="AH4957" s="6">
        <v>87.878787878787875</v>
      </c>
      <c r="AI4957" s="3">
        <v>0</v>
      </c>
      <c r="AJ4957" s="3">
        <v>87.5</v>
      </c>
    </row>
    <row r="4958" spans="1:36" hidden="1" x14ac:dyDescent="0.2">
      <c r="A4958" s="1" t="str">
        <f t="shared" si="77"/>
        <v>ScarboroughBlack Caribbean</v>
      </c>
      <c r="B4958" s="3" t="s">
        <v>433</v>
      </c>
      <c r="C4958" s="3" t="s">
        <v>434</v>
      </c>
      <c r="D4958" s="3" t="s">
        <v>716</v>
      </c>
      <c r="E4958" s="5">
        <v>51</v>
      </c>
      <c r="F4958" s="5">
        <v>10</v>
      </c>
      <c r="G4958" s="5">
        <v>5</v>
      </c>
      <c r="H4958" s="5">
        <v>10</v>
      </c>
      <c r="I4958" s="5">
        <v>12</v>
      </c>
      <c r="J4958" s="5">
        <v>7</v>
      </c>
      <c r="K4958" s="5">
        <v>3</v>
      </c>
      <c r="L4958" s="5">
        <v>6</v>
      </c>
      <c r="M4958" s="5">
        <v>16</v>
      </c>
      <c r="N4958" s="5">
        <v>3</v>
      </c>
      <c r="O4958" s="6">
        <v>19.607843137254903</v>
      </c>
      <c r="P4958" s="6">
        <v>9.8039215686274517</v>
      </c>
      <c r="Q4958" s="6">
        <v>19.607843137254903</v>
      </c>
      <c r="R4958" s="6">
        <v>23.529411764705884</v>
      </c>
      <c r="S4958" s="6">
        <v>13.725490196078431</v>
      </c>
      <c r="T4958" s="6">
        <v>5.882352941176471</v>
      </c>
      <c r="U4958" s="6">
        <v>11.764705882352942</v>
      </c>
      <c r="V4958" s="6">
        <v>31.372549019607842</v>
      </c>
      <c r="W4958" s="6">
        <v>5.882352941176471</v>
      </c>
      <c r="X4958" s="5">
        <v>19</v>
      </c>
      <c r="Y4958" s="5">
        <v>15</v>
      </c>
      <c r="Z4958" s="5">
        <v>3</v>
      </c>
      <c r="AA4958" s="5">
        <v>5</v>
      </c>
      <c r="AB4958" s="5">
        <v>4</v>
      </c>
      <c r="AC4958" s="5">
        <v>1</v>
      </c>
      <c r="AD4958" s="5">
        <v>14</v>
      </c>
      <c r="AE4958" s="5">
        <v>11</v>
      </c>
      <c r="AF4958" s="5">
        <v>2</v>
      </c>
      <c r="AG4958" s="6">
        <v>18.181818181818183</v>
      </c>
      <c r="AH4958" s="6">
        <v>78.571428571428569</v>
      </c>
      <c r="AI4958" s="3">
        <v>25</v>
      </c>
      <c r="AJ4958" s="3">
        <v>80</v>
      </c>
    </row>
    <row r="4959" spans="1:36" hidden="1" x14ac:dyDescent="0.2">
      <c r="A4959" s="1" t="str">
        <f t="shared" si="77"/>
        <v>ScarboroughBlack Other</v>
      </c>
      <c r="B4959" s="3" t="s">
        <v>433</v>
      </c>
      <c r="C4959" s="3" t="s">
        <v>434</v>
      </c>
      <c r="D4959" s="3" t="s">
        <v>717</v>
      </c>
      <c r="E4959" s="5">
        <v>13</v>
      </c>
      <c r="F4959" s="5">
        <v>0</v>
      </c>
      <c r="G4959" s="5">
        <v>0</v>
      </c>
      <c r="H4959" s="5">
        <v>1</v>
      </c>
      <c r="I4959" s="5">
        <v>3</v>
      </c>
      <c r="J4959" s="5">
        <v>2</v>
      </c>
      <c r="K4959" s="5">
        <v>0</v>
      </c>
      <c r="L4959" s="5">
        <v>0</v>
      </c>
      <c r="M4959" s="5">
        <v>5</v>
      </c>
      <c r="N4959" s="5">
        <v>0</v>
      </c>
      <c r="O4959" s="6">
        <v>0</v>
      </c>
      <c r="P4959" s="6">
        <v>0</v>
      </c>
      <c r="Q4959" s="6">
        <v>7.6923076923076925</v>
      </c>
      <c r="R4959" s="6">
        <v>23.076923076923077</v>
      </c>
      <c r="S4959" s="6">
        <v>15.384615384615385</v>
      </c>
      <c r="T4959" s="6">
        <v>0</v>
      </c>
      <c r="U4959" s="6">
        <v>0</v>
      </c>
      <c r="V4959" s="6">
        <v>38.46153846153846</v>
      </c>
      <c r="W4959" s="6">
        <v>0</v>
      </c>
      <c r="X4959" s="5">
        <v>10</v>
      </c>
      <c r="Y4959" s="5">
        <v>9</v>
      </c>
      <c r="Z4959" s="5">
        <v>0</v>
      </c>
      <c r="AA4959" s="5">
        <v>0</v>
      </c>
      <c r="AB4959" s="5">
        <v>0</v>
      </c>
      <c r="AC4959" s="5">
        <v>0</v>
      </c>
      <c r="AD4959" s="5">
        <v>10</v>
      </c>
      <c r="AE4959" s="5">
        <v>9</v>
      </c>
      <c r="AF4959" s="5">
        <v>0</v>
      </c>
      <c r="AG4959" s="6">
        <v>0</v>
      </c>
      <c r="AH4959" s="6">
        <v>90</v>
      </c>
      <c r="AI4959" s="3"/>
      <c r="AJ4959" s="3"/>
    </row>
    <row r="4960" spans="1:36" hidden="1" x14ac:dyDescent="0.2">
      <c r="A4960" s="1" t="str">
        <f t="shared" si="77"/>
        <v>ScarboroughArab</v>
      </c>
      <c r="B4960" s="3" t="s">
        <v>433</v>
      </c>
      <c r="C4960" s="3" t="s">
        <v>434</v>
      </c>
      <c r="D4960" s="3" t="s">
        <v>699</v>
      </c>
      <c r="E4960" s="5">
        <v>123</v>
      </c>
      <c r="F4960" s="5">
        <v>25</v>
      </c>
      <c r="G4960" s="5">
        <v>6</v>
      </c>
      <c r="H4960" s="5">
        <v>24</v>
      </c>
      <c r="I4960" s="5">
        <v>40</v>
      </c>
      <c r="J4960" s="5">
        <v>7</v>
      </c>
      <c r="K4960" s="5">
        <v>8</v>
      </c>
      <c r="L4960" s="5">
        <v>10</v>
      </c>
      <c r="M4960" s="5">
        <v>59</v>
      </c>
      <c r="N4960" s="5">
        <v>5</v>
      </c>
      <c r="O4960" s="6">
        <v>20.325203252032519</v>
      </c>
      <c r="P4960" s="6">
        <v>4.8780487804878048</v>
      </c>
      <c r="Q4960" s="6">
        <v>19.512195121951219</v>
      </c>
      <c r="R4960" s="6">
        <v>32.520325203252035</v>
      </c>
      <c r="S4960" s="6">
        <v>5.691056910569106</v>
      </c>
      <c r="T4960" s="6">
        <v>6.5040650406504064</v>
      </c>
      <c r="U4960" s="6">
        <v>8.1300813008130088</v>
      </c>
      <c r="V4960" s="6">
        <v>47.967479674796749</v>
      </c>
      <c r="W4960" s="6">
        <v>4.0650406504065044</v>
      </c>
      <c r="X4960" s="5">
        <v>37</v>
      </c>
      <c r="Y4960" s="5">
        <v>35</v>
      </c>
      <c r="Z4960" s="5">
        <v>3</v>
      </c>
      <c r="AA4960" s="5">
        <v>7</v>
      </c>
      <c r="AB4960" s="5">
        <v>7</v>
      </c>
      <c r="AC4960" s="5">
        <v>0</v>
      </c>
      <c r="AD4960" s="5">
        <v>30</v>
      </c>
      <c r="AE4960" s="5">
        <v>28</v>
      </c>
      <c r="AF4960" s="5">
        <v>3</v>
      </c>
      <c r="AG4960" s="6">
        <v>10.714285714285714</v>
      </c>
      <c r="AH4960" s="6">
        <v>93.333333333333329</v>
      </c>
      <c r="AI4960" s="3">
        <v>0</v>
      </c>
      <c r="AJ4960" s="3">
        <v>100</v>
      </c>
    </row>
    <row r="4961" spans="1:36" hidden="1" x14ac:dyDescent="0.2">
      <c r="A4961" s="1" t="str">
        <f t="shared" si="77"/>
        <v>ScarboroughOther</v>
      </c>
      <c r="B4961" s="3" t="s">
        <v>433</v>
      </c>
      <c r="C4961" s="3" t="s">
        <v>434</v>
      </c>
      <c r="D4961" s="3" t="s">
        <v>718</v>
      </c>
      <c r="E4961" s="5">
        <v>93</v>
      </c>
      <c r="F4961" s="5">
        <v>28</v>
      </c>
      <c r="G4961" s="5">
        <v>10</v>
      </c>
      <c r="H4961" s="5">
        <v>26</v>
      </c>
      <c r="I4961" s="5">
        <v>33</v>
      </c>
      <c r="J4961" s="5">
        <v>14</v>
      </c>
      <c r="K4961" s="5">
        <v>5</v>
      </c>
      <c r="L4961" s="5">
        <v>7</v>
      </c>
      <c r="M4961" s="5">
        <v>48</v>
      </c>
      <c r="N4961" s="5">
        <v>5</v>
      </c>
      <c r="O4961" s="6">
        <v>30.107526881720432</v>
      </c>
      <c r="P4961" s="6">
        <v>10.75268817204301</v>
      </c>
      <c r="Q4961" s="6">
        <v>27.956989247311828</v>
      </c>
      <c r="R4961" s="6">
        <v>35.483870967741936</v>
      </c>
      <c r="S4961" s="6">
        <v>15.053763440860216</v>
      </c>
      <c r="T4961" s="6">
        <v>5.376344086021505</v>
      </c>
      <c r="U4961" s="6">
        <v>7.5268817204301079</v>
      </c>
      <c r="V4961" s="6">
        <v>51.612903225806448</v>
      </c>
      <c r="W4961" s="6">
        <v>5.376344086021505</v>
      </c>
      <c r="X4961" s="5">
        <v>48</v>
      </c>
      <c r="Y4961" s="5">
        <v>41</v>
      </c>
      <c r="Z4961" s="5">
        <v>10</v>
      </c>
      <c r="AA4961" s="5">
        <v>13</v>
      </c>
      <c r="AB4961" s="5">
        <v>12</v>
      </c>
      <c r="AC4961" s="5">
        <v>1</v>
      </c>
      <c r="AD4961" s="5">
        <v>35</v>
      </c>
      <c r="AE4961" s="5">
        <v>29</v>
      </c>
      <c r="AF4961" s="5">
        <v>9</v>
      </c>
      <c r="AG4961" s="6">
        <v>31.03448275862069</v>
      </c>
      <c r="AH4961" s="6">
        <v>82.857142857142861</v>
      </c>
      <c r="AI4961" s="3">
        <v>8.3333333333333339</v>
      </c>
      <c r="AJ4961" s="3">
        <v>92.307692307692307</v>
      </c>
    </row>
    <row r="4962" spans="1:36" x14ac:dyDescent="0.2">
      <c r="A4962" s="1" t="str">
        <f t="shared" si="77"/>
        <v>SedgemoorAll people</v>
      </c>
      <c r="B4962" s="3" t="s">
        <v>463</v>
      </c>
      <c r="C4962" s="3" t="s">
        <v>464</v>
      </c>
      <c r="D4962" s="3" t="s">
        <v>700</v>
      </c>
      <c r="E4962" s="5">
        <v>114588</v>
      </c>
      <c r="F4962" s="5">
        <v>3113</v>
      </c>
      <c r="G4962" s="5">
        <v>3113</v>
      </c>
      <c r="H4962" s="5">
        <v>4609</v>
      </c>
      <c r="I4962" s="5">
        <v>0</v>
      </c>
      <c r="J4962" s="5">
        <v>12680</v>
      </c>
      <c r="K4962" s="5">
        <v>14258</v>
      </c>
      <c r="L4962" s="5">
        <v>3033</v>
      </c>
      <c r="M4962" s="5">
        <v>3016</v>
      </c>
      <c r="N4962" s="5">
        <v>0</v>
      </c>
      <c r="O4962" s="6">
        <v>2.7166893566516563</v>
      </c>
      <c r="P4962" s="6">
        <v>2.7166893566516563</v>
      </c>
      <c r="Q4962" s="6">
        <v>4.0222361852899082</v>
      </c>
      <c r="R4962" s="6">
        <v>0</v>
      </c>
      <c r="S4962" s="6">
        <v>11.065731141131707</v>
      </c>
      <c r="T4962" s="6">
        <v>12.442838691660558</v>
      </c>
      <c r="U4962" s="6">
        <v>2.6468740182218031</v>
      </c>
      <c r="V4962" s="6">
        <v>2.6320382588054594</v>
      </c>
      <c r="W4962" s="6">
        <v>0</v>
      </c>
      <c r="X4962" s="5">
        <v>34075</v>
      </c>
      <c r="Y4962" s="5">
        <v>29765</v>
      </c>
      <c r="Z4962" s="5">
        <v>1412</v>
      </c>
      <c r="AA4962" s="5">
        <v>0</v>
      </c>
      <c r="AB4962" s="5">
        <v>0</v>
      </c>
      <c r="AC4962" s="5">
        <v>0</v>
      </c>
      <c r="AD4962" s="5">
        <v>34075</v>
      </c>
      <c r="AE4962" s="5">
        <v>29765</v>
      </c>
      <c r="AF4962" s="5">
        <v>1412</v>
      </c>
      <c r="AG4962" s="6">
        <v>4.7438266420292292</v>
      </c>
      <c r="AH4962" s="6">
        <v>87.351430667644905</v>
      </c>
      <c r="AI4962" s="3"/>
      <c r="AJ4962" s="3"/>
    </row>
    <row r="4963" spans="1:36" hidden="1" x14ac:dyDescent="0.2">
      <c r="A4963" s="1" t="str">
        <f t="shared" si="77"/>
        <v>SedgemoorWhite British</v>
      </c>
      <c r="B4963" s="3" t="s">
        <v>463</v>
      </c>
      <c r="C4963" s="3" t="s">
        <v>464</v>
      </c>
      <c r="D4963" s="3" t="s">
        <v>701</v>
      </c>
      <c r="E4963" s="5">
        <v>109199</v>
      </c>
      <c r="F4963" s="5">
        <v>3001</v>
      </c>
      <c r="G4963" s="5">
        <v>3001</v>
      </c>
      <c r="H4963" s="5">
        <v>4402</v>
      </c>
      <c r="I4963" s="5">
        <v>0</v>
      </c>
      <c r="J4963" s="5">
        <v>12045</v>
      </c>
      <c r="K4963" s="5">
        <v>13849</v>
      </c>
      <c r="L4963" s="5">
        <v>2874</v>
      </c>
      <c r="M4963" s="5">
        <v>2646</v>
      </c>
      <c r="N4963" s="5">
        <v>0</v>
      </c>
      <c r="O4963" s="6">
        <v>2.7481936647771499</v>
      </c>
      <c r="P4963" s="6">
        <v>2.7481936647771499</v>
      </c>
      <c r="Q4963" s="6">
        <v>4.0311724466341268</v>
      </c>
      <c r="R4963" s="6">
        <v>0</v>
      </c>
      <c r="S4963" s="6">
        <v>11.03032079048343</v>
      </c>
      <c r="T4963" s="6">
        <v>12.682350570975924</v>
      </c>
      <c r="U4963" s="6">
        <v>2.6318922334453614</v>
      </c>
      <c r="V4963" s="6">
        <v>2.4230991126292367</v>
      </c>
      <c r="W4963" s="6">
        <v>0</v>
      </c>
      <c r="X4963" s="5">
        <v>31708</v>
      </c>
      <c r="Y4963" s="5">
        <v>27704</v>
      </c>
      <c r="Z4963" s="5">
        <v>1308</v>
      </c>
      <c r="AA4963" s="5">
        <v>0</v>
      </c>
      <c r="AB4963" s="5">
        <v>0</v>
      </c>
      <c r="AC4963" s="5">
        <v>0</v>
      </c>
      <c r="AD4963" s="5">
        <v>31708</v>
      </c>
      <c r="AE4963" s="5">
        <v>27704</v>
      </c>
      <c r="AF4963" s="5">
        <v>1308</v>
      </c>
      <c r="AG4963" s="6">
        <v>4.7213398787178749</v>
      </c>
      <c r="AH4963" s="6">
        <v>87.372271981834231</v>
      </c>
      <c r="AI4963" s="3"/>
      <c r="AJ4963" s="3"/>
    </row>
    <row r="4964" spans="1:36" hidden="1" x14ac:dyDescent="0.2">
      <c r="A4964" s="1" t="str">
        <f t="shared" si="77"/>
        <v>SedgemoorMinorities - all other than White British</v>
      </c>
      <c r="B4964" s="3" t="s">
        <v>463</v>
      </c>
      <c r="C4964" s="3" t="s">
        <v>464</v>
      </c>
      <c r="D4964" s="3" t="s">
        <v>702</v>
      </c>
      <c r="E4964" s="5">
        <v>5389</v>
      </c>
      <c r="F4964" s="5">
        <v>112</v>
      </c>
      <c r="G4964" s="5">
        <v>112</v>
      </c>
      <c r="H4964" s="5">
        <v>207</v>
      </c>
      <c r="I4964" s="5">
        <v>0</v>
      </c>
      <c r="J4964" s="5">
        <v>635</v>
      </c>
      <c r="K4964" s="5">
        <v>409</v>
      </c>
      <c r="L4964" s="5">
        <v>159</v>
      </c>
      <c r="M4964" s="5">
        <v>370</v>
      </c>
      <c r="N4964" s="5">
        <v>0</v>
      </c>
      <c r="O4964" s="6">
        <v>2.0783076637595101</v>
      </c>
      <c r="P4964" s="6">
        <v>2.0783076637595101</v>
      </c>
      <c r="Q4964" s="6">
        <v>3.8411579142698087</v>
      </c>
      <c r="R4964" s="6">
        <v>0</v>
      </c>
      <c r="S4964" s="6">
        <v>11.783262200779365</v>
      </c>
      <c r="T4964" s="6">
        <v>7.5895342364074967</v>
      </c>
      <c r="U4964" s="6">
        <v>2.9504546298014476</v>
      </c>
      <c r="V4964" s="6">
        <v>6.8658378177769528</v>
      </c>
      <c r="W4964" s="6">
        <v>0</v>
      </c>
      <c r="X4964" s="5">
        <v>2367</v>
      </c>
      <c r="Y4964" s="5">
        <v>2061</v>
      </c>
      <c r="Z4964" s="5">
        <v>104</v>
      </c>
      <c r="AA4964" s="5">
        <v>0</v>
      </c>
      <c r="AB4964" s="5">
        <v>0</v>
      </c>
      <c r="AC4964" s="5">
        <v>0</v>
      </c>
      <c r="AD4964" s="5">
        <v>2367</v>
      </c>
      <c r="AE4964" s="5">
        <v>2061</v>
      </c>
      <c r="AF4964" s="5">
        <v>104</v>
      </c>
      <c r="AG4964" s="6">
        <v>5.0460941290635617</v>
      </c>
      <c r="AH4964" s="6">
        <v>87.07224334600761</v>
      </c>
      <c r="AI4964" s="3"/>
      <c r="AJ4964" s="3"/>
    </row>
    <row r="4965" spans="1:36" hidden="1" x14ac:dyDescent="0.2">
      <c r="A4965" s="1" t="str">
        <f t="shared" si="77"/>
        <v>SedgemoorWhite Irish</v>
      </c>
      <c r="B4965" s="3" t="s">
        <v>463</v>
      </c>
      <c r="C4965" s="3" t="s">
        <v>464</v>
      </c>
      <c r="D4965" s="3" t="s">
        <v>703</v>
      </c>
      <c r="E4965" s="5">
        <v>459</v>
      </c>
      <c r="F4965" s="5">
        <v>6</v>
      </c>
      <c r="G4965" s="5">
        <v>6</v>
      </c>
      <c r="H4965" s="5">
        <v>16</v>
      </c>
      <c r="I4965" s="5">
        <v>0</v>
      </c>
      <c r="J4965" s="5">
        <v>26</v>
      </c>
      <c r="K4965" s="5">
        <v>55</v>
      </c>
      <c r="L4965" s="5">
        <v>9</v>
      </c>
      <c r="M4965" s="5">
        <v>13</v>
      </c>
      <c r="N4965" s="5">
        <v>0</v>
      </c>
      <c r="O4965" s="6">
        <v>1.3071895424836601</v>
      </c>
      <c r="P4965" s="6">
        <v>1.3071895424836601</v>
      </c>
      <c r="Q4965" s="6">
        <v>3.4858387799564272</v>
      </c>
      <c r="R4965" s="6">
        <v>0</v>
      </c>
      <c r="S4965" s="6">
        <v>5.6644880174291936</v>
      </c>
      <c r="T4965" s="6">
        <v>11.982570806100219</v>
      </c>
      <c r="U4965" s="6">
        <v>1.9607843137254901</v>
      </c>
      <c r="V4965" s="6">
        <v>2.8322440087145968</v>
      </c>
      <c r="W4965" s="6">
        <v>0</v>
      </c>
      <c r="X4965" s="5">
        <v>109</v>
      </c>
      <c r="Y4965" s="5">
        <v>95</v>
      </c>
      <c r="Z4965" s="5">
        <v>4</v>
      </c>
      <c r="AA4965" s="5">
        <v>0</v>
      </c>
      <c r="AB4965" s="5">
        <v>0</v>
      </c>
      <c r="AC4965" s="5">
        <v>0</v>
      </c>
      <c r="AD4965" s="5">
        <v>109</v>
      </c>
      <c r="AE4965" s="5">
        <v>95</v>
      </c>
      <c r="AF4965" s="5">
        <v>4</v>
      </c>
      <c r="AG4965" s="6">
        <v>4.2105263157894735</v>
      </c>
      <c r="AH4965" s="6">
        <v>87.155963302752298</v>
      </c>
      <c r="AI4965" s="3"/>
      <c r="AJ4965" s="3"/>
    </row>
    <row r="4966" spans="1:36" hidden="1" x14ac:dyDescent="0.2">
      <c r="A4966" s="1" t="str">
        <f t="shared" si="77"/>
        <v>SedgemoorWhite Gyspy or Irish Traveller</v>
      </c>
      <c r="B4966" s="3" t="s">
        <v>463</v>
      </c>
      <c r="C4966" s="3" t="s">
        <v>464</v>
      </c>
      <c r="D4966" s="3" t="s">
        <v>704</v>
      </c>
      <c r="E4966" s="5">
        <v>132</v>
      </c>
      <c r="F4966" s="5">
        <v>2</v>
      </c>
      <c r="G4966" s="5">
        <v>2</v>
      </c>
      <c r="H4966" s="5">
        <v>7</v>
      </c>
      <c r="I4966" s="5">
        <v>0</v>
      </c>
      <c r="J4966" s="5">
        <v>16</v>
      </c>
      <c r="K4966" s="5">
        <v>18</v>
      </c>
      <c r="L4966" s="5">
        <v>1</v>
      </c>
      <c r="M4966" s="5">
        <v>10</v>
      </c>
      <c r="N4966" s="5">
        <v>0</v>
      </c>
      <c r="O4966" s="6">
        <v>1.5151515151515151</v>
      </c>
      <c r="P4966" s="6">
        <v>1.5151515151515151</v>
      </c>
      <c r="Q4966" s="6">
        <v>5.3030303030303028</v>
      </c>
      <c r="R4966" s="6">
        <v>0</v>
      </c>
      <c r="S4966" s="6">
        <v>12.121212121212121</v>
      </c>
      <c r="T4966" s="6">
        <v>13.636363636363637</v>
      </c>
      <c r="U4966" s="6">
        <v>0.75757575757575757</v>
      </c>
      <c r="V4966" s="6">
        <v>7.5757575757575761</v>
      </c>
      <c r="W4966" s="6">
        <v>0</v>
      </c>
      <c r="X4966" s="5">
        <v>56</v>
      </c>
      <c r="Y4966" s="5">
        <v>29</v>
      </c>
      <c r="Z4966" s="5">
        <v>2</v>
      </c>
      <c r="AA4966" s="5">
        <v>0</v>
      </c>
      <c r="AB4966" s="5">
        <v>0</v>
      </c>
      <c r="AC4966" s="5">
        <v>0</v>
      </c>
      <c r="AD4966" s="5">
        <v>56</v>
      </c>
      <c r="AE4966" s="5">
        <v>29</v>
      </c>
      <c r="AF4966" s="5">
        <v>2</v>
      </c>
      <c r="AG4966" s="6">
        <v>6.8965517241379306</v>
      </c>
      <c r="AH4966" s="6">
        <v>51.785714285714285</v>
      </c>
      <c r="AI4966" s="3"/>
      <c r="AJ4966" s="3"/>
    </row>
    <row r="4967" spans="1:36" hidden="1" x14ac:dyDescent="0.2">
      <c r="A4967" s="1" t="str">
        <f t="shared" si="77"/>
        <v>SedgemoorWhite Other</v>
      </c>
      <c r="B4967" s="3" t="s">
        <v>463</v>
      </c>
      <c r="C4967" s="3" t="s">
        <v>464</v>
      </c>
      <c r="D4967" s="3" t="s">
        <v>705</v>
      </c>
      <c r="E4967" s="5">
        <v>2934</v>
      </c>
      <c r="F4967" s="5">
        <v>54</v>
      </c>
      <c r="G4967" s="5">
        <v>54</v>
      </c>
      <c r="H4967" s="5">
        <v>92</v>
      </c>
      <c r="I4967" s="5">
        <v>0</v>
      </c>
      <c r="J4967" s="5">
        <v>387</v>
      </c>
      <c r="K4967" s="5">
        <v>186</v>
      </c>
      <c r="L4967" s="5">
        <v>89</v>
      </c>
      <c r="M4967" s="5">
        <v>244</v>
      </c>
      <c r="N4967" s="5">
        <v>0</v>
      </c>
      <c r="O4967" s="6">
        <v>1.8404907975460123</v>
      </c>
      <c r="P4967" s="6">
        <v>1.8404907975460123</v>
      </c>
      <c r="Q4967" s="6">
        <v>3.1356509884117245</v>
      </c>
      <c r="R4967" s="6">
        <v>0</v>
      </c>
      <c r="S4967" s="6">
        <v>13.190184049079754</v>
      </c>
      <c r="T4967" s="6">
        <v>6.3394683026584868</v>
      </c>
      <c r="U4967" s="6">
        <v>3.0334014996591683</v>
      </c>
      <c r="V4967" s="6">
        <v>8.3162917518745747</v>
      </c>
      <c r="W4967" s="6">
        <v>0</v>
      </c>
      <c r="X4967" s="5">
        <v>1504</v>
      </c>
      <c r="Y4967" s="5">
        <v>1358</v>
      </c>
      <c r="Z4967" s="5">
        <v>67</v>
      </c>
      <c r="AA4967" s="5">
        <v>0</v>
      </c>
      <c r="AB4967" s="5">
        <v>0</v>
      </c>
      <c r="AC4967" s="5">
        <v>0</v>
      </c>
      <c r="AD4967" s="5">
        <v>1504</v>
      </c>
      <c r="AE4967" s="5">
        <v>1358</v>
      </c>
      <c r="AF4967" s="5">
        <v>67</v>
      </c>
      <c r="AG4967" s="6">
        <v>4.9337260677466865</v>
      </c>
      <c r="AH4967" s="6">
        <v>90.292553191489361</v>
      </c>
      <c r="AI4967" s="3"/>
      <c r="AJ4967" s="3"/>
    </row>
    <row r="4968" spans="1:36" hidden="1" x14ac:dyDescent="0.2">
      <c r="A4968" s="1" t="str">
        <f t="shared" si="77"/>
        <v>SedgemoorMixed White and Black Caribbean</v>
      </c>
      <c r="B4968" s="3" t="s">
        <v>463</v>
      </c>
      <c r="C4968" s="3" t="s">
        <v>464</v>
      </c>
      <c r="D4968" s="3" t="s">
        <v>706</v>
      </c>
      <c r="E4968" s="5">
        <v>285</v>
      </c>
      <c r="F4968" s="5">
        <v>18</v>
      </c>
      <c r="G4968" s="5">
        <v>18</v>
      </c>
      <c r="H4968" s="5">
        <v>24</v>
      </c>
      <c r="I4968" s="5">
        <v>0</v>
      </c>
      <c r="J4968" s="5">
        <v>46</v>
      </c>
      <c r="K4968" s="5">
        <v>31</v>
      </c>
      <c r="L4968" s="5">
        <v>16</v>
      </c>
      <c r="M4968" s="5">
        <v>11</v>
      </c>
      <c r="N4968" s="5">
        <v>0</v>
      </c>
      <c r="O4968" s="6">
        <v>6.3157894736842106</v>
      </c>
      <c r="P4968" s="6">
        <v>6.3157894736842106</v>
      </c>
      <c r="Q4968" s="6">
        <v>8.4210526315789469</v>
      </c>
      <c r="R4968" s="6">
        <v>0</v>
      </c>
      <c r="S4968" s="6">
        <v>16.140350877192983</v>
      </c>
      <c r="T4968" s="6">
        <v>10.87719298245614</v>
      </c>
      <c r="U4968" s="6">
        <v>5.6140350877192979</v>
      </c>
      <c r="V4968" s="6">
        <v>3.8596491228070176</v>
      </c>
      <c r="W4968" s="6">
        <v>0</v>
      </c>
      <c r="X4968" s="5">
        <v>82</v>
      </c>
      <c r="Y4968" s="5">
        <v>65</v>
      </c>
      <c r="Z4968" s="5">
        <v>9</v>
      </c>
      <c r="AA4968" s="5">
        <v>0</v>
      </c>
      <c r="AB4968" s="5">
        <v>0</v>
      </c>
      <c r="AC4968" s="5">
        <v>0</v>
      </c>
      <c r="AD4968" s="5">
        <v>82</v>
      </c>
      <c r="AE4968" s="5">
        <v>65</v>
      </c>
      <c r="AF4968" s="5">
        <v>9</v>
      </c>
      <c r="AG4968" s="6">
        <v>13.846153846153847</v>
      </c>
      <c r="AH4968" s="6">
        <v>79.268292682926827</v>
      </c>
      <c r="AI4968" s="3"/>
      <c r="AJ4968" s="3"/>
    </row>
    <row r="4969" spans="1:36" hidden="1" x14ac:dyDescent="0.2">
      <c r="A4969" s="1" t="str">
        <f t="shared" si="77"/>
        <v>SedgemoorMixed White and Black African</v>
      </c>
      <c r="B4969" s="3" t="s">
        <v>463</v>
      </c>
      <c r="C4969" s="3" t="s">
        <v>464</v>
      </c>
      <c r="D4969" s="3" t="s">
        <v>707</v>
      </c>
      <c r="E4969" s="5">
        <v>105</v>
      </c>
      <c r="F4969" s="5">
        <v>1</v>
      </c>
      <c r="G4969" s="5">
        <v>1</v>
      </c>
      <c r="H4969" s="5">
        <v>7</v>
      </c>
      <c r="I4969" s="5">
        <v>0</v>
      </c>
      <c r="J4969" s="5">
        <v>15</v>
      </c>
      <c r="K4969" s="5">
        <v>11</v>
      </c>
      <c r="L4969" s="5">
        <v>1</v>
      </c>
      <c r="M4969" s="5">
        <v>2</v>
      </c>
      <c r="N4969" s="5">
        <v>0</v>
      </c>
      <c r="O4969" s="6">
        <v>0.95238095238095233</v>
      </c>
      <c r="P4969" s="6">
        <v>0.95238095238095233</v>
      </c>
      <c r="Q4969" s="6">
        <v>6.666666666666667</v>
      </c>
      <c r="R4969" s="6">
        <v>0</v>
      </c>
      <c r="S4969" s="6">
        <v>14.285714285714286</v>
      </c>
      <c r="T4969" s="6">
        <v>10.476190476190476</v>
      </c>
      <c r="U4969" s="6">
        <v>0.95238095238095233</v>
      </c>
      <c r="V4969" s="6">
        <v>1.9047619047619047</v>
      </c>
      <c r="W4969" s="6">
        <v>0</v>
      </c>
      <c r="X4969" s="5">
        <v>20</v>
      </c>
      <c r="Y4969" s="5">
        <v>16</v>
      </c>
      <c r="Z4969" s="5">
        <v>2</v>
      </c>
      <c r="AA4969" s="5">
        <v>0</v>
      </c>
      <c r="AB4969" s="5">
        <v>0</v>
      </c>
      <c r="AC4969" s="5">
        <v>0</v>
      </c>
      <c r="AD4969" s="5">
        <v>20</v>
      </c>
      <c r="AE4969" s="5">
        <v>16</v>
      </c>
      <c r="AF4969" s="5">
        <v>2</v>
      </c>
      <c r="AG4969" s="6">
        <v>12.5</v>
      </c>
      <c r="AH4969" s="6">
        <v>80</v>
      </c>
      <c r="AI4969" s="3"/>
      <c r="AJ4969" s="3"/>
    </row>
    <row r="4970" spans="1:36" hidden="1" x14ac:dyDescent="0.2">
      <c r="A4970" s="1" t="str">
        <f t="shared" si="77"/>
        <v>SedgemoorMixed White and Asian</v>
      </c>
      <c r="B4970" s="3" t="s">
        <v>463</v>
      </c>
      <c r="C4970" s="3" t="s">
        <v>464</v>
      </c>
      <c r="D4970" s="3" t="s">
        <v>708</v>
      </c>
      <c r="E4970" s="5">
        <v>278</v>
      </c>
      <c r="F4970" s="5">
        <v>3</v>
      </c>
      <c r="G4970" s="5">
        <v>3</v>
      </c>
      <c r="H4970" s="5">
        <v>7</v>
      </c>
      <c r="I4970" s="5">
        <v>0</v>
      </c>
      <c r="J4970" s="5">
        <v>23</v>
      </c>
      <c r="K4970" s="5">
        <v>31</v>
      </c>
      <c r="L4970" s="5">
        <v>3</v>
      </c>
      <c r="M4970" s="5">
        <v>16</v>
      </c>
      <c r="N4970" s="5">
        <v>0</v>
      </c>
      <c r="O4970" s="6">
        <v>1.079136690647482</v>
      </c>
      <c r="P4970" s="6">
        <v>1.079136690647482</v>
      </c>
      <c r="Q4970" s="6">
        <v>2.5179856115107913</v>
      </c>
      <c r="R4970" s="6">
        <v>0</v>
      </c>
      <c r="S4970" s="6">
        <v>8.2733812949640289</v>
      </c>
      <c r="T4970" s="6">
        <v>11.151079136690647</v>
      </c>
      <c r="U4970" s="6">
        <v>1.079136690647482</v>
      </c>
      <c r="V4970" s="6">
        <v>5.7553956834532372</v>
      </c>
      <c r="W4970" s="6">
        <v>0</v>
      </c>
      <c r="X4970" s="5">
        <v>55</v>
      </c>
      <c r="Y4970" s="5">
        <v>48</v>
      </c>
      <c r="Z4970" s="5">
        <v>2</v>
      </c>
      <c r="AA4970" s="5">
        <v>0</v>
      </c>
      <c r="AB4970" s="5">
        <v>0</v>
      </c>
      <c r="AC4970" s="5">
        <v>0</v>
      </c>
      <c r="AD4970" s="5">
        <v>55</v>
      </c>
      <c r="AE4970" s="5">
        <v>48</v>
      </c>
      <c r="AF4970" s="5">
        <v>2</v>
      </c>
      <c r="AG4970" s="6">
        <v>4.166666666666667</v>
      </c>
      <c r="AH4970" s="6">
        <v>87.272727272727266</v>
      </c>
      <c r="AI4970" s="3"/>
      <c r="AJ4970" s="3"/>
    </row>
    <row r="4971" spans="1:36" hidden="1" x14ac:dyDescent="0.2">
      <c r="A4971" s="1" t="str">
        <f t="shared" si="77"/>
        <v>SedgemoorMixed Other</v>
      </c>
      <c r="B4971" s="3" t="s">
        <v>463</v>
      </c>
      <c r="C4971" s="3" t="s">
        <v>464</v>
      </c>
      <c r="D4971" s="3" t="s">
        <v>709</v>
      </c>
      <c r="E4971" s="5">
        <v>201</v>
      </c>
      <c r="F4971" s="5">
        <v>7</v>
      </c>
      <c r="G4971" s="5">
        <v>7</v>
      </c>
      <c r="H4971" s="5">
        <v>13</v>
      </c>
      <c r="I4971" s="5">
        <v>0</v>
      </c>
      <c r="J4971" s="5">
        <v>21</v>
      </c>
      <c r="K4971" s="5">
        <v>16</v>
      </c>
      <c r="L4971" s="5">
        <v>7</v>
      </c>
      <c r="M4971" s="5">
        <v>8</v>
      </c>
      <c r="N4971" s="5">
        <v>0</v>
      </c>
      <c r="O4971" s="6">
        <v>3.4825870646766171</v>
      </c>
      <c r="P4971" s="6">
        <v>3.4825870646766171</v>
      </c>
      <c r="Q4971" s="6">
        <v>6.4676616915422889</v>
      </c>
      <c r="R4971" s="6">
        <v>0</v>
      </c>
      <c r="S4971" s="6">
        <v>10.447761194029852</v>
      </c>
      <c r="T4971" s="6">
        <v>7.9601990049751246</v>
      </c>
      <c r="U4971" s="6">
        <v>3.4825870646766171</v>
      </c>
      <c r="V4971" s="6">
        <v>3.9800995024875623</v>
      </c>
      <c r="W4971" s="6">
        <v>0</v>
      </c>
      <c r="X4971" s="5">
        <v>65</v>
      </c>
      <c r="Y4971" s="5">
        <v>58</v>
      </c>
      <c r="Z4971" s="5">
        <v>4</v>
      </c>
      <c r="AA4971" s="5">
        <v>0</v>
      </c>
      <c r="AB4971" s="5">
        <v>0</v>
      </c>
      <c r="AC4971" s="5">
        <v>0</v>
      </c>
      <c r="AD4971" s="5">
        <v>65</v>
      </c>
      <c r="AE4971" s="5">
        <v>58</v>
      </c>
      <c r="AF4971" s="5">
        <v>4</v>
      </c>
      <c r="AG4971" s="6">
        <v>6.8965517241379306</v>
      </c>
      <c r="AH4971" s="6">
        <v>89.230769230769226</v>
      </c>
      <c r="AI4971" s="3"/>
      <c r="AJ4971" s="3"/>
    </row>
    <row r="4972" spans="1:36" hidden="1" x14ac:dyDescent="0.2">
      <c r="A4972" s="1" t="str">
        <f t="shared" si="77"/>
        <v>SedgemoorIndian</v>
      </c>
      <c r="B4972" s="3" t="s">
        <v>463</v>
      </c>
      <c r="C4972" s="3" t="s">
        <v>464</v>
      </c>
      <c r="D4972" s="3" t="s">
        <v>710</v>
      </c>
      <c r="E4972" s="5">
        <v>144</v>
      </c>
      <c r="F4972" s="5">
        <v>7</v>
      </c>
      <c r="G4972" s="5">
        <v>7</v>
      </c>
      <c r="H4972" s="5">
        <v>8</v>
      </c>
      <c r="I4972" s="5">
        <v>0</v>
      </c>
      <c r="J4972" s="5">
        <v>19</v>
      </c>
      <c r="K4972" s="5">
        <v>4</v>
      </c>
      <c r="L4972" s="5">
        <v>6</v>
      </c>
      <c r="M4972" s="5">
        <v>14</v>
      </c>
      <c r="N4972" s="5">
        <v>0</v>
      </c>
      <c r="O4972" s="6">
        <v>4.8611111111111107</v>
      </c>
      <c r="P4972" s="6">
        <v>4.8611111111111107</v>
      </c>
      <c r="Q4972" s="6">
        <v>5.5555555555555554</v>
      </c>
      <c r="R4972" s="6">
        <v>0</v>
      </c>
      <c r="S4972" s="6">
        <v>13.194444444444445</v>
      </c>
      <c r="T4972" s="6">
        <v>2.7777777777777777</v>
      </c>
      <c r="U4972" s="6">
        <v>4.166666666666667</v>
      </c>
      <c r="V4972" s="6">
        <v>9.7222222222222214</v>
      </c>
      <c r="W4972" s="6">
        <v>0</v>
      </c>
      <c r="X4972" s="5">
        <v>57</v>
      </c>
      <c r="Y4972" s="5">
        <v>52</v>
      </c>
      <c r="Z4972" s="5">
        <v>0</v>
      </c>
      <c r="AA4972" s="5">
        <v>0</v>
      </c>
      <c r="AB4972" s="5">
        <v>0</v>
      </c>
      <c r="AC4972" s="5">
        <v>0</v>
      </c>
      <c r="AD4972" s="5">
        <v>57</v>
      </c>
      <c r="AE4972" s="5">
        <v>52</v>
      </c>
      <c r="AF4972" s="5">
        <v>0</v>
      </c>
      <c r="AG4972" s="6">
        <v>0</v>
      </c>
      <c r="AH4972" s="6">
        <v>91.228070175438603</v>
      </c>
      <c r="AI4972" s="3"/>
      <c r="AJ4972" s="3"/>
    </row>
    <row r="4973" spans="1:36" hidden="1" x14ac:dyDescent="0.2">
      <c r="A4973" s="1" t="str">
        <f t="shared" si="77"/>
        <v>SedgemoorPakistani</v>
      </c>
      <c r="B4973" s="3" t="s">
        <v>463</v>
      </c>
      <c r="C4973" s="3" t="s">
        <v>464</v>
      </c>
      <c r="D4973" s="3" t="s">
        <v>711</v>
      </c>
      <c r="E4973" s="5">
        <v>34</v>
      </c>
      <c r="F4973" s="5">
        <v>0</v>
      </c>
      <c r="G4973" s="5">
        <v>0</v>
      </c>
      <c r="H4973" s="5">
        <v>0</v>
      </c>
      <c r="I4973" s="5">
        <v>0</v>
      </c>
      <c r="J4973" s="5">
        <v>0</v>
      </c>
      <c r="K4973" s="5">
        <v>2</v>
      </c>
      <c r="L4973" s="5">
        <v>0</v>
      </c>
      <c r="M4973" s="5">
        <v>4</v>
      </c>
      <c r="N4973" s="5">
        <v>0</v>
      </c>
      <c r="O4973" s="6">
        <v>0</v>
      </c>
      <c r="P4973" s="6">
        <v>0</v>
      </c>
      <c r="Q4973" s="6">
        <v>0</v>
      </c>
      <c r="R4973" s="6">
        <v>0</v>
      </c>
      <c r="S4973" s="6">
        <v>0</v>
      </c>
      <c r="T4973" s="6">
        <v>5.882352941176471</v>
      </c>
      <c r="U4973" s="6">
        <v>0</v>
      </c>
      <c r="V4973" s="6">
        <v>11.764705882352942</v>
      </c>
      <c r="W4973" s="6">
        <v>0</v>
      </c>
      <c r="X4973" s="5">
        <v>12</v>
      </c>
      <c r="Y4973" s="5">
        <v>8</v>
      </c>
      <c r="Z4973" s="5">
        <v>0</v>
      </c>
      <c r="AA4973" s="5">
        <v>0</v>
      </c>
      <c r="AB4973" s="5">
        <v>0</v>
      </c>
      <c r="AC4973" s="5">
        <v>0</v>
      </c>
      <c r="AD4973" s="5">
        <v>12</v>
      </c>
      <c r="AE4973" s="5">
        <v>8</v>
      </c>
      <c r="AF4973" s="5">
        <v>0</v>
      </c>
      <c r="AG4973" s="6">
        <v>0</v>
      </c>
      <c r="AH4973" s="6">
        <v>66.666666666666671</v>
      </c>
      <c r="AI4973" s="3"/>
      <c r="AJ4973" s="3"/>
    </row>
    <row r="4974" spans="1:36" hidden="1" x14ac:dyDescent="0.2">
      <c r="A4974" s="1" t="str">
        <f t="shared" si="77"/>
        <v>SedgemoorBangladeshi</v>
      </c>
      <c r="B4974" s="3" t="s">
        <v>463</v>
      </c>
      <c r="C4974" s="3" t="s">
        <v>464</v>
      </c>
      <c r="D4974" s="3" t="s">
        <v>712</v>
      </c>
      <c r="E4974" s="5">
        <v>150</v>
      </c>
      <c r="F4974" s="5">
        <v>1</v>
      </c>
      <c r="G4974" s="5">
        <v>1</v>
      </c>
      <c r="H4974" s="5">
        <v>7</v>
      </c>
      <c r="I4974" s="5">
        <v>0</v>
      </c>
      <c r="J4974" s="5">
        <v>23</v>
      </c>
      <c r="K4974" s="5">
        <v>4</v>
      </c>
      <c r="L4974" s="5">
        <v>0</v>
      </c>
      <c r="M4974" s="5">
        <v>14</v>
      </c>
      <c r="N4974" s="5">
        <v>0</v>
      </c>
      <c r="O4974" s="6">
        <v>0.66666666666666663</v>
      </c>
      <c r="P4974" s="6">
        <v>0.66666666666666663</v>
      </c>
      <c r="Q4974" s="6">
        <v>4.666666666666667</v>
      </c>
      <c r="R4974" s="6">
        <v>0</v>
      </c>
      <c r="S4974" s="6">
        <v>15.333333333333334</v>
      </c>
      <c r="T4974" s="6">
        <v>2.6666666666666665</v>
      </c>
      <c r="U4974" s="6">
        <v>0</v>
      </c>
      <c r="V4974" s="6">
        <v>9.3333333333333339</v>
      </c>
      <c r="W4974" s="6">
        <v>0</v>
      </c>
      <c r="X4974" s="5">
        <v>66</v>
      </c>
      <c r="Y4974" s="5">
        <v>49</v>
      </c>
      <c r="Z4974" s="5">
        <v>3</v>
      </c>
      <c r="AA4974" s="5">
        <v>0</v>
      </c>
      <c r="AB4974" s="5">
        <v>0</v>
      </c>
      <c r="AC4974" s="5">
        <v>0</v>
      </c>
      <c r="AD4974" s="5">
        <v>66</v>
      </c>
      <c r="AE4974" s="5">
        <v>49</v>
      </c>
      <c r="AF4974" s="5">
        <v>3</v>
      </c>
      <c r="AG4974" s="6">
        <v>6.1224489795918364</v>
      </c>
      <c r="AH4974" s="6">
        <v>74.242424242424249</v>
      </c>
      <c r="AI4974" s="3"/>
      <c r="AJ4974" s="3"/>
    </row>
    <row r="4975" spans="1:36" hidden="1" x14ac:dyDescent="0.2">
      <c r="A4975" s="1" t="str">
        <f t="shared" si="77"/>
        <v>SedgemoorChinese</v>
      </c>
      <c r="B4975" s="3" t="s">
        <v>463</v>
      </c>
      <c r="C4975" s="3" t="s">
        <v>464</v>
      </c>
      <c r="D4975" s="3" t="s">
        <v>713</v>
      </c>
      <c r="E4975" s="5">
        <v>139</v>
      </c>
      <c r="F4975" s="5">
        <v>4</v>
      </c>
      <c r="G4975" s="5">
        <v>4</v>
      </c>
      <c r="H4975" s="5">
        <v>14</v>
      </c>
      <c r="I4975" s="5">
        <v>0</v>
      </c>
      <c r="J4975" s="5">
        <v>6</v>
      </c>
      <c r="K4975" s="5">
        <v>3</v>
      </c>
      <c r="L4975" s="5">
        <v>2</v>
      </c>
      <c r="M4975" s="5">
        <v>1</v>
      </c>
      <c r="N4975" s="5">
        <v>0</v>
      </c>
      <c r="O4975" s="6">
        <v>2.8776978417266186</v>
      </c>
      <c r="P4975" s="6">
        <v>2.8776978417266186</v>
      </c>
      <c r="Q4975" s="6">
        <v>10.071942446043165</v>
      </c>
      <c r="R4975" s="6">
        <v>0</v>
      </c>
      <c r="S4975" s="6">
        <v>4.3165467625899279</v>
      </c>
      <c r="T4975" s="6">
        <v>2.1582733812949639</v>
      </c>
      <c r="U4975" s="6">
        <v>1.4388489208633093</v>
      </c>
      <c r="V4975" s="6">
        <v>0.71942446043165464</v>
      </c>
      <c r="W4975" s="6">
        <v>0</v>
      </c>
      <c r="X4975" s="5">
        <v>62</v>
      </c>
      <c r="Y4975" s="5">
        <v>56</v>
      </c>
      <c r="Z4975" s="5">
        <v>3</v>
      </c>
      <c r="AA4975" s="5">
        <v>0</v>
      </c>
      <c r="AB4975" s="5">
        <v>0</v>
      </c>
      <c r="AC4975" s="5">
        <v>0</v>
      </c>
      <c r="AD4975" s="5">
        <v>62</v>
      </c>
      <c r="AE4975" s="5">
        <v>56</v>
      </c>
      <c r="AF4975" s="5">
        <v>3</v>
      </c>
      <c r="AG4975" s="6">
        <v>5.3571428571428568</v>
      </c>
      <c r="AH4975" s="6">
        <v>90.322580645161295</v>
      </c>
      <c r="AI4975" s="3"/>
      <c r="AJ4975" s="3"/>
    </row>
    <row r="4976" spans="1:36" hidden="1" x14ac:dyDescent="0.2">
      <c r="A4976" s="1" t="str">
        <f t="shared" si="77"/>
        <v>SedgemoorAsian Other</v>
      </c>
      <c r="B4976" s="3" t="s">
        <v>463</v>
      </c>
      <c r="C4976" s="3" t="s">
        <v>464</v>
      </c>
      <c r="D4976" s="3" t="s">
        <v>714</v>
      </c>
      <c r="E4976" s="5">
        <v>268</v>
      </c>
      <c r="F4976" s="5">
        <v>4</v>
      </c>
      <c r="G4976" s="5">
        <v>4</v>
      </c>
      <c r="H4976" s="5">
        <v>6</v>
      </c>
      <c r="I4976" s="5">
        <v>0</v>
      </c>
      <c r="J4976" s="5">
        <v>38</v>
      </c>
      <c r="K4976" s="5">
        <v>20</v>
      </c>
      <c r="L4976" s="5">
        <v>11</v>
      </c>
      <c r="M4976" s="5">
        <v>11</v>
      </c>
      <c r="N4976" s="5">
        <v>0</v>
      </c>
      <c r="O4976" s="6">
        <v>1.4925373134328359</v>
      </c>
      <c r="P4976" s="6">
        <v>1.4925373134328359</v>
      </c>
      <c r="Q4976" s="6">
        <v>2.2388059701492535</v>
      </c>
      <c r="R4976" s="6">
        <v>0</v>
      </c>
      <c r="S4976" s="6">
        <v>14.17910447761194</v>
      </c>
      <c r="T4976" s="6">
        <v>7.4626865671641793</v>
      </c>
      <c r="U4976" s="6">
        <v>4.1044776119402986</v>
      </c>
      <c r="V4976" s="6">
        <v>4.1044776119402986</v>
      </c>
      <c r="W4976" s="6">
        <v>0</v>
      </c>
      <c r="X4976" s="5">
        <v>145</v>
      </c>
      <c r="Y4976" s="5">
        <v>121</v>
      </c>
      <c r="Z4976" s="5">
        <v>5</v>
      </c>
      <c r="AA4976" s="5">
        <v>0</v>
      </c>
      <c r="AB4976" s="5">
        <v>0</v>
      </c>
      <c r="AC4976" s="5">
        <v>0</v>
      </c>
      <c r="AD4976" s="5">
        <v>145</v>
      </c>
      <c r="AE4976" s="5">
        <v>121</v>
      </c>
      <c r="AF4976" s="5">
        <v>5</v>
      </c>
      <c r="AG4976" s="6">
        <v>4.1322314049586772</v>
      </c>
      <c r="AH4976" s="6">
        <v>83.448275862068968</v>
      </c>
      <c r="AI4976" s="3"/>
      <c r="AJ4976" s="3"/>
    </row>
    <row r="4977" spans="1:36" hidden="1" x14ac:dyDescent="0.2">
      <c r="A4977" s="1" t="str">
        <f t="shared" si="77"/>
        <v>SedgemoorBlack African</v>
      </c>
      <c r="B4977" s="3" t="s">
        <v>463</v>
      </c>
      <c r="C4977" s="3" t="s">
        <v>464</v>
      </c>
      <c r="D4977" s="3" t="s">
        <v>715</v>
      </c>
      <c r="E4977" s="5">
        <v>76</v>
      </c>
      <c r="F4977" s="5">
        <v>1</v>
      </c>
      <c r="G4977" s="5">
        <v>1</v>
      </c>
      <c r="H4977" s="5">
        <v>1</v>
      </c>
      <c r="I4977" s="5">
        <v>0</v>
      </c>
      <c r="J4977" s="5">
        <v>5</v>
      </c>
      <c r="K4977" s="5">
        <v>5</v>
      </c>
      <c r="L4977" s="5">
        <v>1</v>
      </c>
      <c r="M4977" s="5">
        <v>9</v>
      </c>
      <c r="N4977" s="5">
        <v>0</v>
      </c>
      <c r="O4977" s="6">
        <v>1.3157894736842106</v>
      </c>
      <c r="P4977" s="6">
        <v>1.3157894736842106</v>
      </c>
      <c r="Q4977" s="6">
        <v>1.3157894736842106</v>
      </c>
      <c r="R4977" s="6">
        <v>0</v>
      </c>
      <c r="S4977" s="6">
        <v>6.5789473684210522</v>
      </c>
      <c r="T4977" s="6">
        <v>6.5789473684210522</v>
      </c>
      <c r="U4977" s="6">
        <v>1.3157894736842106</v>
      </c>
      <c r="V4977" s="6">
        <v>11.842105263157896</v>
      </c>
      <c r="W4977" s="6">
        <v>0</v>
      </c>
      <c r="X4977" s="5">
        <v>44</v>
      </c>
      <c r="Y4977" s="5">
        <v>33</v>
      </c>
      <c r="Z4977" s="5">
        <v>1</v>
      </c>
      <c r="AA4977" s="5">
        <v>0</v>
      </c>
      <c r="AB4977" s="5">
        <v>0</v>
      </c>
      <c r="AC4977" s="5">
        <v>0</v>
      </c>
      <c r="AD4977" s="5">
        <v>44</v>
      </c>
      <c r="AE4977" s="5">
        <v>33</v>
      </c>
      <c r="AF4977" s="5">
        <v>1</v>
      </c>
      <c r="AG4977" s="6">
        <v>3.0303030303030303</v>
      </c>
      <c r="AH4977" s="6">
        <v>75</v>
      </c>
      <c r="AI4977" s="3"/>
      <c r="AJ4977" s="3"/>
    </row>
    <row r="4978" spans="1:36" hidden="1" x14ac:dyDescent="0.2">
      <c r="A4978" s="1" t="str">
        <f t="shared" si="77"/>
        <v>SedgemoorBlack Caribbean</v>
      </c>
      <c r="B4978" s="3" t="s">
        <v>463</v>
      </c>
      <c r="C4978" s="3" t="s">
        <v>464</v>
      </c>
      <c r="D4978" s="3" t="s">
        <v>716</v>
      </c>
      <c r="E4978" s="5">
        <v>54</v>
      </c>
      <c r="F4978" s="5">
        <v>1</v>
      </c>
      <c r="G4978" s="5">
        <v>1</v>
      </c>
      <c r="H4978" s="5">
        <v>2</v>
      </c>
      <c r="I4978" s="5">
        <v>0</v>
      </c>
      <c r="J4978" s="5">
        <v>4</v>
      </c>
      <c r="K4978" s="5">
        <v>4</v>
      </c>
      <c r="L4978" s="5">
        <v>4</v>
      </c>
      <c r="M4978" s="5">
        <v>1</v>
      </c>
      <c r="N4978" s="5">
        <v>0</v>
      </c>
      <c r="O4978" s="6">
        <v>1.8518518518518519</v>
      </c>
      <c r="P4978" s="6">
        <v>1.8518518518518519</v>
      </c>
      <c r="Q4978" s="6">
        <v>3.7037037037037037</v>
      </c>
      <c r="R4978" s="6">
        <v>0</v>
      </c>
      <c r="S4978" s="6">
        <v>7.4074074074074074</v>
      </c>
      <c r="T4978" s="6">
        <v>7.4074074074074074</v>
      </c>
      <c r="U4978" s="6">
        <v>7.4074074074074074</v>
      </c>
      <c r="V4978" s="6">
        <v>1.8518518518518519</v>
      </c>
      <c r="W4978" s="6">
        <v>0</v>
      </c>
      <c r="X4978" s="5">
        <v>29</v>
      </c>
      <c r="Y4978" s="5">
        <v>21</v>
      </c>
      <c r="Z4978" s="5">
        <v>0</v>
      </c>
      <c r="AA4978" s="5">
        <v>0</v>
      </c>
      <c r="AB4978" s="5">
        <v>0</v>
      </c>
      <c r="AC4978" s="5">
        <v>0</v>
      </c>
      <c r="AD4978" s="5">
        <v>29</v>
      </c>
      <c r="AE4978" s="5">
        <v>21</v>
      </c>
      <c r="AF4978" s="5">
        <v>0</v>
      </c>
      <c r="AG4978" s="6">
        <v>0</v>
      </c>
      <c r="AH4978" s="6">
        <v>72.41379310344827</v>
      </c>
      <c r="AI4978" s="3"/>
      <c r="AJ4978" s="3"/>
    </row>
    <row r="4979" spans="1:36" hidden="1" x14ac:dyDescent="0.2">
      <c r="A4979" s="1" t="str">
        <f t="shared" si="77"/>
        <v>SedgemoorBlack Other</v>
      </c>
      <c r="B4979" s="3" t="s">
        <v>463</v>
      </c>
      <c r="C4979" s="3" t="s">
        <v>464</v>
      </c>
      <c r="D4979" s="3" t="s">
        <v>717</v>
      </c>
      <c r="E4979" s="5">
        <v>10</v>
      </c>
      <c r="F4979" s="5">
        <v>0</v>
      </c>
      <c r="G4979" s="5">
        <v>0</v>
      </c>
      <c r="H4979" s="5">
        <v>0</v>
      </c>
      <c r="I4979" s="5">
        <v>0</v>
      </c>
      <c r="J4979" s="5">
        <v>0</v>
      </c>
      <c r="K4979" s="5">
        <v>2</v>
      </c>
      <c r="L4979" s="5">
        <v>0</v>
      </c>
      <c r="M4979" s="5">
        <v>0</v>
      </c>
      <c r="N4979" s="5">
        <v>0</v>
      </c>
      <c r="O4979" s="6">
        <v>0</v>
      </c>
      <c r="P4979" s="6">
        <v>0</v>
      </c>
      <c r="Q4979" s="6">
        <v>0</v>
      </c>
      <c r="R4979" s="6">
        <v>0</v>
      </c>
      <c r="S4979" s="6">
        <v>0</v>
      </c>
      <c r="T4979" s="6">
        <v>20</v>
      </c>
      <c r="U4979" s="6">
        <v>0</v>
      </c>
      <c r="V4979" s="6">
        <v>0</v>
      </c>
      <c r="W4979" s="6">
        <v>0</v>
      </c>
      <c r="X4979" s="5">
        <v>7</v>
      </c>
      <c r="Y4979" s="5">
        <v>7</v>
      </c>
      <c r="Z4979" s="5">
        <v>0</v>
      </c>
      <c r="AA4979" s="5">
        <v>0</v>
      </c>
      <c r="AB4979" s="5">
        <v>0</v>
      </c>
      <c r="AC4979" s="5">
        <v>0</v>
      </c>
      <c r="AD4979" s="5">
        <v>7</v>
      </c>
      <c r="AE4979" s="5">
        <v>7</v>
      </c>
      <c r="AF4979" s="5">
        <v>0</v>
      </c>
      <c r="AG4979" s="6">
        <v>0</v>
      </c>
      <c r="AH4979" s="6">
        <v>100</v>
      </c>
      <c r="AI4979" s="3"/>
      <c r="AJ4979" s="3"/>
    </row>
    <row r="4980" spans="1:36" hidden="1" x14ac:dyDescent="0.2">
      <c r="A4980" s="1" t="str">
        <f t="shared" si="77"/>
        <v>SedgemoorArab</v>
      </c>
      <c r="B4980" s="3" t="s">
        <v>463</v>
      </c>
      <c r="C4980" s="3" t="s">
        <v>464</v>
      </c>
      <c r="D4980" s="3" t="s">
        <v>699</v>
      </c>
      <c r="E4980" s="5">
        <v>34</v>
      </c>
      <c r="F4980" s="5">
        <v>1</v>
      </c>
      <c r="G4980" s="5">
        <v>1</v>
      </c>
      <c r="H4980" s="5">
        <v>1</v>
      </c>
      <c r="I4980" s="5">
        <v>0</v>
      </c>
      <c r="J4980" s="5">
        <v>1</v>
      </c>
      <c r="K4980" s="5">
        <v>4</v>
      </c>
      <c r="L4980" s="5">
        <v>2</v>
      </c>
      <c r="M4980" s="5">
        <v>5</v>
      </c>
      <c r="N4980" s="5">
        <v>0</v>
      </c>
      <c r="O4980" s="6">
        <v>2.9411764705882355</v>
      </c>
      <c r="P4980" s="6">
        <v>2.9411764705882355</v>
      </c>
      <c r="Q4980" s="6">
        <v>2.9411764705882355</v>
      </c>
      <c r="R4980" s="6">
        <v>0</v>
      </c>
      <c r="S4980" s="6">
        <v>2.9411764705882355</v>
      </c>
      <c r="T4980" s="6">
        <v>11.764705882352942</v>
      </c>
      <c r="U4980" s="6">
        <v>5.882352941176471</v>
      </c>
      <c r="V4980" s="6">
        <v>14.705882352941176</v>
      </c>
      <c r="W4980" s="6">
        <v>0</v>
      </c>
      <c r="X4980" s="5">
        <v>13</v>
      </c>
      <c r="Y4980" s="5">
        <v>11</v>
      </c>
      <c r="Z4980" s="5">
        <v>1</v>
      </c>
      <c r="AA4980" s="5">
        <v>0</v>
      </c>
      <c r="AB4980" s="5">
        <v>0</v>
      </c>
      <c r="AC4980" s="5">
        <v>0</v>
      </c>
      <c r="AD4980" s="5">
        <v>13</v>
      </c>
      <c r="AE4980" s="5">
        <v>11</v>
      </c>
      <c r="AF4980" s="5">
        <v>1</v>
      </c>
      <c r="AG4980" s="6">
        <v>9.0909090909090917</v>
      </c>
      <c r="AH4980" s="6">
        <v>84.615384615384613</v>
      </c>
      <c r="AI4980" s="3"/>
      <c r="AJ4980" s="3"/>
    </row>
    <row r="4981" spans="1:36" hidden="1" x14ac:dyDescent="0.2">
      <c r="A4981" s="1" t="str">
        <f t="shared" si="77"/>
        <v>SedgemoorOther</v>
      </c>
      <c r="B4981" s="3" t="s">
        <v>463</v>
      </c>
      <c r="C4981" s="3" t="s">
        <v>464</v>
      </c>
      <c r="D4981" s="3" t="s">
        <v>718</v>
      </c>
      <c r="E4981" s="5">
        <v>86</v>
      </c>
      <c r="F4981" s="5">
        <v>2</v>
      </c>
      <c r="G4981" s="5">
        <v>2</v>
      </c>
      <c r="H4981" s="5">
        <v>2</v>
      </c>
      <c r="I4981" s="5">
        <v>0</v>
      </c>
      <c r="J4981" s="5">
        <v>5</v>
      </c>
      <c r="K4981" s="5">
        <v>13</v>
      </c>
      <c r="L4981" s="5">
        <v>7</v>
      </c>
      <c r="M4981" s="5">
        <v>7</v>
      </c>
      <c r="N4981" s="5">
        <v>0</v>
      </c>
      <c r="O4981" s="6">
        <v>2.3255813953488373</v>
      </c>
      <c r="P4981" s="6">
        <v>2.3255813953488373</v>
      </c>
      <c r="Q4981" s="6">
        <v>2.3255813953488373</v>
      </c>
      <c r="R4981" s="6">
        <v>0</v>
      </c>
      <c r="S4981" s="6">
        <v>5.8139534883720927</v>
      </c>
      <c r="T4981" s="6">
        <v>15.116279069767442</v>
      </c>
      <c r="U4981" s="6">
        <v>8.1395348837209305</v>
      </c>
      <c r="V4981" s="6">
        <v>8.1395348837209305</v>
      </c>
      <c r="W4981" s="6">
        <v>0</v>
      </c>
      <c r="X4981" s="5">
        <v>41</v>
      </c>
      <c r="Y4981" s="5">
        <v>34</v>
      </c>
      <c r="Z4981" s="5">
        <v>1</v>
      </c>
      <c r="AA4981" s="5">
        <v>0</v>
      </c>
      <c r="AB4981" s="5">
        <v>0</v>
      </c>
      <c r="AC4981" s="5">
        <v>0</v>
      </c>
      <c r="AD4981" s="5">
        <v>41</v>
      </c>
      <c r="AE4981" s="5">
        <v>34</v>
      </c>
      <c r="AF4981" s="5">
        <v>1</v>
      </c>
      <c r="AG4981" s="6">
        <v>2.9411764705882355</v>
      </c>
      <c r="AH4981" s="6">
        <v>82.926829268292678</v>
      </c>
      <c r="AI4981" s="3"/>
      <c r="AJ4981" s="3"/>
    </row>
    <row r="4982" spans="1:36" x14ac:dyDescent="0.2">
      <c r="A4982" s="1" t="str">
        <f t="shared" si="77"/>
        <v>SeftonAll people</v>
      </c>
      <c r="B4982" s="3" t="s">
        <v>585</v>
      </c>
      <c r="C4982" s="3" t="s">
        <v>586</v>
      </c>
      <c r="D4982" s="3" t="s">
        <v>700</v>
      </c>
      <c r="E4982" s="5">
        <v>273790</v>
      </c>
      <c r="F4982" s="5">
        <v>49649</v>
      </c>
      <c r="G4982" s="5">
        <v>42641</v>
      </c>
      <c r="H4982" s="5">
        <v>61959</v>
      </c>
      <c r="I4982" s="5">
        <v>61044</v>
      </c>
      <c r="J4982" s="5">
        <v>15379</v>
      </c>
      <c r="K4982" s="5">
        <v>0</v>
      </c>
      <c r="L4982" s="5">
        <v>6211</v>
      </c>
      <c r="M4982" s="5">
        <v>21896</v>
      </c>
      <c r="N4982" s="5">
        <v>5488</v>
      </c>
      <c r="O4982" s="6">
        <v>18.133971291866029</v>
      </c>
      <c r="P4982" s="6">
        <v>15.574345301143213</v>
      </c>
      <c r="Q4982" s="6">
        <v>22.630117973629424</v>
      </c>
      <c r="R4982" s="6">
        <v>22.29592023083385</v>
      </c>
      <c r="S4982" s="6">
        <v>5.6170787830088758</v>
      </c>
      <c r="T4982" s="6">
        <v>0</v>
      </c>
      <c r="U4982" s="6">
        <v>2.2685269732276563</v>
      </c>
      <c r="V4982" s="6">
        <v>7.9973702472698056</v>
      </c>
      <c r="W4982" s="6">
        <v>2.0044559699039408</v>
      </c>
      <c r="X4982" s="5">
        <v>81905</v>
      </c>
      <c r="Y4982" s="5">
        <v>70809</v>
      </c>
      <c r="Z4982" s="5">
        <v>4900</v>
      </c>
      <c r="AA4982" s="5">
        <v>18383</v>
      </c>
      <c r="AB4982" s="5">
        <v>14512</v>
      </c>
      <c r="AC4982" s="5">
        <v>1891</v>
      </c>
      <c r="AD4982" s="5">
        <v>63522</v>
      </c>
      <c r="AE4982" s="5">
        <v>56297</v>
      </c>
      <c r="AF4982" s="5">
        <v>3009</v>
      </c>
      <c r="AG4982" s="6">
        <v>5.3448673996838201</v>
      </c>
      <c r="AH4982" s="6">
        <v>88.625987846730268</v>
      </c>
      <c r="AI4982" s="3">
        <v>13.030595369349504</v>
      </c>
      <c r="AJ4982" s="3">
        <v>78.94250122395691</v>
      </c>
    </row>
    <row r="4983" spans="1:36" hidden="1" x14ac:dyDescent="0.2">
      <c r="A4983" s="1" t="str">
        <f t="shared" si="77"/>
        <v>SeftonWhite British</v>
      </c>
      <c r="B4983" s="3" t="s">
        <v>585</v>
      </c>
      <c r="C4983" s="3" t="s">
        <v>586</v>
      </c>
      <c r="D4983" s="3" t="s">
        <v>701</v>
      </c>
      <c r="E4983" s="5">
        <v>259629</v>
      </c>
      <c r="F4983" s="5">
        <v>46526</v>
      </c>
      <c r="G4983" s="5">
        <v>40539</v>
      </c>
      <c r="H4983" s="5">
        <v>57878</v>
      </c>
      <c r="I4983" s="5">
        <v>56592</v>
      </c>
      <c r="J4983" s="5">
        <v>14635</v>
      </c>
      <c r="K4983" s="5">
        <v>0</v>
      </c>
      <c r="L4983" s="5">
        <v>5961</v>
      </c>
      <c r="M4983" s="5">
        <v>20027</v>
      </c>
      <c r="N4983" s="5">
        <v>5160</v>
      </c>
      <c r="O4983" s="6">
        <v>17.920186111720955</v>
      </c>
      <c r="P4983" s="6">
        <v>15.614203344002403</v>
      </c>
      <c r="Q4983" s="6">
        <v>22.292579026225884</v>
      </c>
      <c r="R4983" s="6">
        <v>21.797256854973828</v>
      </c>
      <c r="S4983" s="6">
        <v>5.6368895616437298</v>
      </c>
      <c r="T4983" s="6">
        <v>0</v>
      </c>
      <c r="U4983" s="6">
        <v>2.2959684780975933</v>
      </c>
      <c r="V4983" s="6">
        <v>7.7136991630364866</v>
      </c>
      <c r="W4983" s="6">
        <v>1.9874513247749674</v>
      </c>
      <c r="X4983" s="5">
        <v>76488</v>
      </c>
      <c r="Y4983" s="5">
        <v>66145</v>
      </c>
      <c r="Z4983" s="5">
        <v>4562</v>
      </c>
      <c r="AA4983" s="5">
        <v>17408</v>
      </c>
      <c r="AB4983" s="5">
        <v>13678</v>
      </c>
      <c r="AC4983" s="5">
        <v>1810</v>
      </c>
      <c r="AD4983" s="5">
        <v>59080</v>
      </c>
      <c r="AE4983" s="5">
        <v>52467</v>
      </c>
      <c r="AF4983" s="5">
        <v>2752</v>
      </c>
      <c r="AG4983" s="6">
        <v>5.2452017458593021</v>
      </c>
      <c r="AH4983" s="6">
        <v>88.806702775897094</v>
      </c>
      <c r="AI4983" s="3">
        <v>13.232928790758884</v>
      </c>
      <c r="AJ4983" s="3">
        <v>78.573069852941174</v>
      </c>
    </row>
    <row r="4984" spans="1:36" hidden="1" x14ac:dyDescent="0.2">
      <c r="A4984" s="1" t="str">
        <f t="shared" si="77"/>
        <v>SeftonMinorities - all other than White British</v>
      </c>
      <c r="B4984" s="3" t="s">
        <v>585</v>
      </c>
      <c r="C4984" s="3" t="s">
        <v>586</v>
      </c>
      <c r="D4984" s="3" t="s">
        <v>702</v>
      </c>
      <c r="E4984" s="5">
        <v>14161</v>
      </c>
      <c r="F4984" s="5">
        <v>3123</v>
      </c>
      <c r="G4984" s="5">
        <v>2102</v>
      </c>
      <c r="H4984" s="5">
        <v>4081</v>
      </c>
      <c r="I4984" s="5">
        <v>4452</v>
      </c>
      <c r="J4984" s="5">
        <v>744</v>
      </c>
      <c r="K4984" s="5">
        <v>0</v>
      </c>
      <c r="L4984" s="5">
        <v>250</v>
      </c>
      <c r="M4984" s="5">
        <v>1869</v>
      </c>
      <c r="N4984" s="5">
        <v>328</v>
      </c>
      <c r="O4984" s="6">
        <v>22.05352729327025</v>
      </c>
      <c r="P4984" s="6">
        <v>14.843584492620577</v>
      </c>
      <c r="Q4984" s="6">
        <v>28.818586258032624</v>
      </c>
      <c r="R4984" s="6">
        <v>31.438457736035591</v>
      </c>
      <c r="S4984" s="6">
        <v>5.2538662523833066</v>
      </c>
      <c r="T4984" s="6">
        <v>0</v>
      </c>
      <c r="U4984" s="6">
        <v>1.76541204717181</v>
      </c>
      <c r="V4984" s="6">
        <v>13.198220464656451</v>
      </c>
      <c r="W4984" s="6">
        <v>2.3162206058894146</v>
      </c>
      <c r="X4984" s="5">
        <v>5417</v>
      </c>
      <c r="Y4984" s="5">
        <v>4664</v>
      </c>
      <c r="Z4984" s="5">
        <v>338</v>
      </c>
      <c r="AA4984" s="5">
        <v>975</v>
      </c>
      <c r="AB4984" s="5">
        <v>834</v>
      </c>
      <c r="AC4984" s="5">
        <v>81</v>
      </c>
      <c r="AD4984" s="5">
        <v>4442</v>
      </c>
      <c r="AE4984" s="5">
        <v>3830</v>
      </c>
      <c r="AF4984" s="5">
        <v>257</v>
      </c>
      <c r="AG4984" s="6">
        <v>6.7101827676240209</v>
      </c>
      <c r="AH4984" s="6">
        <v>86.222422332282761</v>
      </c>
      <c r="AI4984" s="3">
        <v>9.7122302158273381</v>
      </c>
      <c r="AJ4984" s="3">
        <v>85.538461538461533</v>
      </c>
    </row>
    <row r="4985" spans="1:36" hidden="1" x14ac:dyDescent="0.2">
      <c r="A4985" s="1" t="str">
        <f t="shared" si="77"/>
        <v>SeftonWhite Irish</v>
      </c>
      <c r="B4985" s="3" t="s">
        <v>585</v>
      </c>
      <c r="C4985" s="3" t="s">
        <v>586</v>
      </c>
      <c r="D4985" s="3" t="s">
        <v>703</v>
      </c>
      <c r="E4985" s="5">
        <v>2312</v>
      </c>
      <c r="F4985" s="5">
        <v>334</v>
      </c>
      <c r="G4985" s="5">
        <v>291</v>
      </c>
      <c r="H4985" s="5">
        <v>464</v>
      </c>
      <c r="I4985" s="5">
        <v>485</v>
      </c>
      <c r="J4985" s="5">
        <v>104</v>
      </c>
      <c r="K4985" s="5">
        <v>0</v>
      </c>
      <c r="L4985" s="5">
        <v>15</v>
      </c>
      <c r="M4985" s="5">
        <v>173</v>
      </c>
      <c r="N4985" s="5">
        <v>45</v>
      </c>
      <c r="O4985" s="6">
        <v>14.446366782006921</v>
      </c>
      <c r="P4985" s="6">
        <v>12.586505190311419</v>
      </c>
      <c r="Q4985" s="6">
        <v>20.069204152249135</v>
      </c>
      <c r="R4985" s="6">
        <v>20.977508650519031</v>
      </c>
      <c r="S4985" s="6">
        <v>4.4982698961937713</v>
      </c>
      <c r="T4985" s="6">
        <v>0</v>
      </c>
      <c r="U4985" s="6">
        <v>0.64878892733564009</v>
      </c>
      <c r="V4985" s="6">
        <v>7.4826989619377162</v>
      </c>
      <c r="W4985" s="6">
        <v>1.9463667820069204</v>
      </c>
      <c r="X4985" s="5">
        <v>524</v>
      </c>
      <c r="Y4985" s="5">
        <v>466</v>
      </c>
      <c r="Z4985" s="5">
        <v>37</v>
      </c>
      <c r="AA4985" s="5">
        <v>86</v>
      </c>
      <c r="AB4985" s="5">
        <v>77</v>
      </c>
      <c r="AC4985" s="5">
        <v>11</v>
      </c>
      <c r="AD4985" s="5">
        <v>438</v>
      </c>
      <c r="AE4985" s="5">
        <v>389</v>
      </c>
      <c r="AF4985" s="5">
        <v>26</v>
      </c>
      <c r="AG4985" s="6">
        <v>6.6838046272493576</v>
      </c>
      <c r="AH4985" s="6">
        <v>88.81278538812785</v>
      </c>
      <c r="AI4985" s="3">
        <v>14.285714285714286</v>
      </c>
      <c r="AJ4985" s="3">
        <v>89.534883720930239</v>
      </c>
    </row>
    <row r="4986" spans="1:36" hidden="1" x14ac:dyDescent="0.2">
      <c r="A4986" s="1" t="str">
        <f t="shared" si="77"/>
        <v>SeftonWhite Gyspy or Irish Traveller</v>
      </c>
      <c r="B4986" s="3" t="s">
        <v>585</v>
      </c>
      <c r="C4986" s="3" t="s">
        <v>586</v>
      </c>
      <c r="D4986" s="3" t="s">
        <v>704</v>
      </c>
      <c r="E4986" s="5">
        <v>120</v>
      </c>
      <c r="F4986" s="5">
        <v>34</v>
      </c>
      <c r="G4986" s="5">
        <v>34</v>
      </c>
      <c r="H4986" s="5">
        <v>41</v>
      </c>
      <c r="I4986" s="5">
        <v>43</v>
      </c>
      <c r="J4986" s="5">
        <v>12</v>
      </c>
      <c r="K4986" s="5">
        <v>0</v>
      </c>
      <c r="L4986" s="5">
        <v>2</v>
      </c>
      <c r="M4986" s="5">
        <v>8</v>
      </c>
      <c r="N4986" s="5">
        <v>2</v>
      </c>
      <c r="O4986" s="6">
        <v>28.333333333333332</v>
      </c>
      <c r="P4986" s="6">
        <v>28.333333333333332</v>
      </c>
      <c r="Q4986" s="6">
        <v>34.166666666666664</v>
      </c>
      <c r="R4986" s="6">
        <v>35.833333333333336</v>
      </c>
      <c r="S4986" s="6">
        <v>10</v>
      </c>
      <c r="T4986" s="6">
        <v>0</v>
      </c>
      <c r="U4986" s="6">
        <v>1.6666666666666667</v>
      </c>
      <c r="V4986" s="6">
        <v>6.666666666666667</v>
      </c>
      <c r="W4986" s="6">
        <v>1.6666666666666667</v>
      </c>
      <c r="X4986" s="5">
        <v>32</v>
      </c>
      <c r="Y4986" s="5">
        <v>14</v>
      </c>
      <c r="Z4986" s="5">
        <v>5</v>
      </c>
      <c r="AA4986" s="5">
        <v>8</v>
      </c>
      <c r="AB4986" s="5">
        <v>4</v>
      </c>
      <c r="AC4986" s="5">
        <v>1</v>
      </c>
      <c r="AD4986" s="5">
        <v>24</v>
      </c>
      <c r="AE4986" s="5">
        <v>10</v>
      </c>
      <c r="AF4986" s="5">
        <v>4</v>
      </c>
      <c r="AG4986" s="6">
        <v>40</v>
      </c>
      <c r="AH4986" s="6">
        <v>41.666666666666664</v>
      </c>
      <c r="AI4986" s="3">
        <v>25</v>
      </c>
      <c r="AJ4986" s="3">
        <v>50</v>
      </c>
    </row>
    <row r="4987" spans="1:36" hidden="1" x14ac:dyDescent="0.2">
      <c r="A4987" s="1" t="str">
        <f t="shared" si="77"/>
        <v>SeftonWhite Other</v>
      </c>
      <c r="B4987" s="3" t="s">
        <v>585</v>
      </c>
      <c r="C4987" s="3" t="s">
        <v>586</v>
      </c>
      <c r="D4987" s="3" t="s">
        <v>705</v>
      </c>
      <c r="E4987" s="5">
        <v>4680</v>
      </c>
      <c r="F4987" s="5">
        <v>1097</v>
      </c>
      <c r="G4987" s="5">
        <v>536</v>
      </c>
      <c r="H4987" s="5">
        <v>1484</v>
      </c>
      <c r="I4987" s="5">
        <v>1780</v>
      </c>
      <c r="J4987" s="5">
        <v>162</v>
      </c>
      <c r="K4987" s="5">
        <v>0</v>
      </c>
      <c r="L4987" s="5">
        <v>54</v>
      </c>
      <c r="M4987" s="5">
        <v>799</v>
      </c>
      <c r="N4987" s="5">
        <v>80</v>
      </c>
      <c r="O4987" s="6">
        <v>23.44017094017094</v>
      </c>
      <c r="P4987" s="6">
        <v>11.452991452991453</v>
      </c>
      <c r="Q4987" s="6">
        <v>31.70940170940171</v>
      </c>
      <c r="R4987" s="6">
        <v>38.034188034188034</v>
      </c>
      <c r="S4987" s="6">
        <v>3.4615384615384617</v>
      </c>
      <c r="T4987" s="6">
        <v>0</v>
      </c>
      <c r="U4987" s="6">
        <v>1.1538461538461537</v>
      </c>
      <c r="V4987" s="6">
        <v>17.072649572649574</v>
      </c>
      <c r="W4987" s="6">
        <v>1.7094017094017093</v>
      </c>
      <c r="X4987" s="5">
        <v>2328</v>
      </c>
      <c r="Y4987" s="5">
        <v>2077</v>
      </c>
      <c r="Z4987" s="5">
        <v>119</v>
      </c>
      <c r="AA4987" s="5">
        <v>328</v>
      </c>
      <c r="AB4987" s="5">
        <v>286</v>
      </c>
      <c r="AC4987" s="5">
        <v>20</v>
      </c>
      <c r="AD4987" s="5">
        <v>2000</v>
      </c>
      <c r="AE4987" s="5">
        <v>1791</v>
      </c>
      <c r="AF4987" s="5">
        <v>99</v>
      </c>
      <c r="AG4987" s="6">
        <v>5.5276381909547743</v>
      </c>
      <c r="AH4987" s="6">
        <v>89.55</v>
      </c>
      <c r="AI4987" s="3">
        <v>6.9930069930069934</v>
      </c>
      <c r="AJ4987" s="3">
        <v>87.195121951219505</v>
      </c>
    </row>
    <row r="4988" spans="1:36" hidden="1" x14ac:dyDescent="0.2">
      <c r="A4988" s="1" t="str">
        <f t="shared" si="77"/>
        <v>SeftonMixed White and Black Caribbean</v>
      </c>
      <c r="B4988" s="3" t="s">
        <v>585</v>
      </c>
      <c r="C4988" s="3" t="s">
        <v>586</v>
      </c>
      <c r="D4988" s="3" t="s">
        <v>706</v>
      </c>
      <c r="E4988" s="5">
        <v>830</v>
      </c>
      <c r="F4988" s="5">
        <v>230</v>
      </c>
      <c r="G4988" s="5">
        <v>192</v>
      </c>
      <c r="H4988" s="5">
        <v>282</v>
      </c>
      <c r="I4988" s="5">
        <v>290</v>
      </c>
      <c r="J4988" s="5">
        <v>80</v>
      </c>
      <c r="K4988" s="5">
        <v>0</v>
      </c>
      <c r="L4988" s="5">
        <v>47</v>
      </c>
      <c r="M4988" s="5">
        <v>102</v>
      </c>
      <c r="N4988" s="5">
        <v>43</v>
      </c>
      <c r="O4988" s="6">
        <v>27.710843373493976</v>
      </c>
      <c r="P4988" s="6">
        <v>23.132530120481928</v>
      </c>
      <c r="Q4988" s="6">
        <v>33.975903614457835</v>
      </c>
      <c r="R4988" s="6">
        <v>34.939759036144579</v>
      </c>
      <c r="S4988" s="6">
        <v>9.6385542168674707</v>
      </c>
      <c r="T4988" s="6">
        <v>0</v>
      </c>
      <c r="U4988" s="6">
        <v>5.6626506024096388</v>
      </c>
      <c r="V4988" s="6">
        <v>12.289156626506024</v>
      </c>
      <c r="W4988" s="6">
        <v>5.1807228915662646</v>
      </c>
      <c r="X4988" s="5">
        <v>232</v>
      </c>
      <c r="Y4988" s="5">
        <v>166</v>
      </c>
      <c r="Z4988" s="5">
        <v>21</v>
      </c>
      <c r="AA4988" s="5">
        <v>55</v>
      </c>
      <c r="AB4988" s="5">
        <v>37</v>
      </c>
      <c r="AC4988" s="5">
        <v>4</v>
      </c>
      <c r="AD4988" s="5">
        <v>177</v>
      </c>
      <c r="AE4988" s="5">
        <v>129</v>
      </c>
      <c r="AF4988" s="5">
        <v>17</v>
      </c>
      <c r="AG4988" s="6">
        <v>13.178294573643411</v>
      </c>
      <c r="AH4988" s="6">
        <v>72.881355932203391</v>
      </c>
      <c r="AI4988" s="3">
        <v>10.810810810810811</v>
      </c>
      <c r="AJ4988" s="3">
        <v>67.272727272727266</v>
      </c>
    </row>
    <row r="4989" spans="1:36" hidden="1" x14ac:dyDescent="0.2">
      <c r="A4989" s="1" t="str">
        <f t="shared" si="77"/>
        <v>SeftonMixed White and Black African</v>
      </c>
      <c r="B4989" s="3" t="s">
        <v>585</v>
      </c>
      <c r="C4989" s="3" t="s">
        <v>586</v>
      </c>
      <c r="D4989" s="3" t="s">
        <v>707</v>
      </c>
      <c r="E4989" s="5">
        <v>488</v>
      </c>
      <c r="F4989" s="5">
        <v>118</v>
      </c>
      <c r="G4989" s="5">
        <v>76</v>
      </c>
      <c r="H4989" s="5">
        <v>158</v>
      </c>
      <c r="I4989" s="5">
        <v>158</v>
      </c>
      <c r="J4989" s="5">
        <v>30</v>
      </c>
      <c r="K4989" s="5">
        <v>0</v>
      </c>
      <c r="L4989" s="5">
        <v>12</v>
      </c>
      <c r="M4989" s="5">
        <v>60</v>
      </c>
      <c r="N4989" s="5">
        <v>2</v>
      </c>
      <c r="O4989" s="6">
        <v>24.180327868852459</v>
      </c>
      <c r="P4989" s="6">
        <v>15.573770491803279</v>
      </c>
      <c r="Q4989" s="6">
        <v>32.377049180327866</v>
      </c>
      <c r="R4989" s="6">
        <v>32.377049180327866</v>
      </c>
      <c r="S4989" s="6">
        <v>6.1475409836065573</v>
      </c>
      <c r="T4989" s="6">
        <v>0</v>
      </c>
      <c r="U4989" s="6">
        <v>2.459016393442623</v>
      </c>
      <c r="V4989" s="6">
        <v>12.295081967213115</v>
      </c>
      <c r="W4989" s="6">
        <v>0.4098360655737705</v>
      </c>
      <c r="X4989" s="5">
        <v>131</v>
      </c>
      <c r="Y4989" s="5">
        <v>109</v>
      </c>
      <c r="Z4989" s="5">
        <v>14</v>
      </c>
      <c r="AA4989" s="5">
        <v>25</v>
      </c>
      <c r="AB4989" s="5">
        <v>19</v>
      </c>
      <c r="AC4989" s="5">
        <v>5</v>
      </c>
      <c r="AD4989" s="5">
        <v>106</v>
      </c>
      <c r="AE4989" s="5">
        <v>90</v>
      </c>
      <c r="AF4989" s="5">
        <v>9</v>
      </c>
      <c r="AG4989" s="6">
        <v>10</v>
      </c>
      <c r="AH4989" s="6">
        <v>84.905660377358487</v>
      </c>
      <c r="AI4989" s="3">
        <v>26.315789473684209</v>
      </c>
      <c r="AJ4989" s="3">
        <v>76</v>
      </c>
    </row>
    <row r="4990" spans="1:36" hidden="1" x14ac:dyDescent="0.2">
      <c r="A4990" s="1" t="str">
        <f t="shared" si="77"/>
        <v>SeftonMixed White and Asian</v>
      </c>
      <c r="B4990" s="3" t="s">
        <v>585</v>
      </c>
      <c r="C4990" s="3" t="s">
        <v>586</v>
      </c>
      <c r="D4990" s="3" t="s">
        <v>708</v>
      </c>
      <c r="E4990" s="5">
        <v>760</v>
      </c>
      <c r="F4990" s="5">
        <v>126</v>
      </c>
      <c r="G4990" s="5">
        <v>116</v>
      </c>
      <c r="H4990" s="5">
        <v>174</v>
      </c>
      <c r="I4990" s="5">
        <v>192</v>
      </c>
      <c r="J4990" s="5">
        <v>43</v>
      </c>
      <c r="K4990" s="5">
        <v>0</v>
      </c>
      <c r="L4990" s="5">
        <v>10</v>
      </c>
      <c r="M4990" s="5">
        <v>64</v>
      </c>
      <c r="N4990" s="5">
        <v>14</v>
      </c>
      <c r="O4990" s="6">
        <v>16.578947368421051</v>
      </c>
      <c r="P4990" s="6">
        <v>15.263157894736842</v>
      </c>
      <c r="Q4990" s="6">
        <v>22.894736842105264</v>
      </c>
      <c r="R4990" s="6">
        <v>25.263157894736842</v>
      </c>
      <c r="S4990" s="6">
        <v>5.6578947368421053</v>
      </c>
      <c r="T4990" s="6">
        <v>0</v>
      </c>
      <c r="U4990" s="6">
        <v>1.3157894736842106</v>
      </c>
      <c r="V4990" s="6">
        <v>8.4210526315789469</v>
      </c>
      <c r="W4990" s="6">
        <v>1.8421052631578947</v>
      </c>
      <c r="X4990" s="5">
        <v>195</v>
      </c>
      <c r="Y4990" s="5">
        <v>159</v>
      </c>
      <c r="Z4990" s="5">
        <v>4</v>
      </c>
      <c r="AA4990" s="5">
        <v>36</v>
      </c>
      <c r="AB4990" s="5">
        <v>28</v>
      </c>
      <c r="AC4990" s="5">
        <v>1</v>
      </c>
      <c r="AD4990" s="5">
        <v>159</v>
      </c>
      <c r="AE4990" s="5">
        <v>131</v>
      </c>
      <c r="AF4990" s="5">
        <v>3</v>
      </c>
      <c r="AG4990" s="6">
        <v>2.2900763358778624</v>
      </c>
      <c r="AH4990" s="6">
        <v>82.389937106918239</v>
      </c>
      <c r="AI4990" s="3">
        <v>3.5714285714285716</v>
      </c>
      <c r="AJ4990" s="3">
        <v>77.777777777777771</v>
      </c>
    </row>
    <row r="4991" spans="1:36" hidden="1" x14ac:dyDescent="0.2">
      <c r="A4991" s="1" t="str">
        <f t="shared" si="77"/>
        <v>SeftonMixed Other</v>
      </c>
      <c r="B4991" s="3" t="s">
        <v>585</v>
      </c>
      <c r="C4991" s="3" t="s">
        <v>586</v>
      </c>
      <c r="D4991" s="3" t="s">
        <v>709</v>
      </c>
      <c r="E4991" s="5">
        <v>742</v>
      </c>
      <c r="F4991" s="5">
        <v>156</v>
      </c>
      <c r="G4991" s="5">
        <v>114</v>
      </c>
      <c r="H4991" s="5">
        <v>203</v>
      </c>
      <c r="I4991" s="5">
        <v>196</v>
      </c>
      <c r="J4991" s="5">
        <v>40</v>
      </c>
      <c r="K4991" s="5">
        <v>0</v>
      </c>
      <c r="L4991" s="5">
        <v>24</v>
      </c>
      <c r="M4991" s="5">
        <v>87</v>
      </c>
      <c r="N4991" s="5">
        <v>19</v>
      </c>
      <c r="O4991" s="6">
        <v>21.024258760107816</v>
      </c>
      <c r="P4991" s="6">
        <v>15.363881401617251</v>
      </c>
      <c r="Q4991" s="6">
        <v>27.358490566037737</v>
      </c>
      <c r="R4991" s="6">
        <v>26.415094339622641</v>
      </c>
      <c r="S4991" s="6">
        <v>5.3908355795148246</v>
      </c>
      <c r="T4991" s="6">
        <v>0</v>
      </c>
      <c r="U4991" s="6">
        <v>3.2345013477088949</v>
      </c>
      <c r="V4991" s="6">
        <v>11.725067385444744</v>
      </c>
      <c r="W4991" s="6">
        <v>2.5606469002695418</v>
      </c>
      <c r="X4991" s="5">
        <v>223</v>
      </c>
      <c r="Y4991" s="5">
        <v>188</v>
      </c>
      <c r="Z4991" s="5">
        <v>15</v>
      </c>
      <c r="AA4991" s="5">
        <v>54</v>
      </c>
      <c r="AB4991" s="5">
        <v>42</v>
      </c>
      <c r="AC4991" s="5">
        <v>3</v>
      </c>
      <c r="AD4991" s="5">
        <v>169</v>
      </c>
      <c r="AE4991" s="5">
        <v>146</v>
      </c>
      <c r="AF4991" s="5">
        <v>12</v>
      </c>
      <c r="AG4991" s="6">
        <v>8.2191780821917817</v>
      </c>
      <c r="AH4991" s="6">
        <v>86.390532544378701</v>
      </c>
      <c r="AI4991" s="3">
        <v>7.1428571428571432</v>
      </c>
      <c r="AJ4991" s="3">
        <v>77.777777777777771</v>
      </c>
    </row>
    <row r="4992" spans="1:36" hidden="1" x14ac:dyDescent="0.2">
      <c r="A4992" s="1" t="str">
        <f t="shared" si="77"/>
        <v>SeftonIndian</v>
      </c>
      <c r="B4992" s="3" t="s">
        <v>585</v>
      </c>
      <c r="C4992" s="3" t="s">
        <v>586</v>
      </c>
      <c r="D4992" s="3" t="s">
        <v>710</v>
      </c>
      <c r="E4992" s="5">
        <v>666</v>
      </c>
      <c r="F4992" s="5">
        <v>82</v>
      </c>
      <c r="G4992" s="5">
        <v>59</v>
      </c>
      <c r="H4992" s="5">
        <v>116</v>
      </c>
      <c r="I4992" s="5">
        <v>130</v>
      </c>
      <c r="J4992" s="5">
        <v>15</v>
      </c>
      <c r="K4992" s="5">
        <v>0</v>
      </c>
      <c r="L4992" s="5">
        <v>4</v>
      </c>
      <c r="M4992" s="5">
        <v>46</v>
      </c>
      <c r="N4992" s="5">
        <v>6</v>
      </c>
      <c r="O4992" s="6">
        <v>12.312312312312311</v>
      </c>
      <c r="P4992" s="6">
        <v>8.8588588588588593</v>
      </c>
      <c r="Q4992" s="6">
        <v>17.417417417417418</v>
      </c>
      <c r="R4992" s="6">
        <v>19.51951951951952</v>
      </c>
      <c r="S4992" s="6">
        <v>2.2522522522522523</v>
      </c>
      <c r="T4992" s="6">
        <v>0</v>
      </c>
      <c r="U4992" s="6">
        <v>0.60060060060060061</v>
      </c>
      <c r="V4992" s="6">
        <v>6.9069069069069071</v>
      </c>
      <c r="W4992" s="6">
        <v>0.90090090090090091</v>
      </c>
      <c r="X4992" s="5">
        <v>260</v>
      </c>
      <c r="Y4992" s="5">
        <v>226</v>
      </c>
      <c r="Z4992" s="5">
        <v>6</v>
      </c>
      <c r="AA4992" s="5">
        <v>30</v>
      </c>
      <c r="AB4992" s="5">
        <v>29</v>
      </c>
      <c r="AC4992" s="5">
        <v>2</v>
      </c>
      <c r="AD4992" s="5">
        <v>230</v>
      </c>
      <c r="AE4992" s="5">
        <v>197</v>
      </c>
      <c r="AF4992" s="5">
        <v>4</v>
      </c>
      <c r="AG4992" s="6">
        <v>2.030456852791878</v>
      </c>
      <c r="AH4992" s="6">
        <v>85.652173913043484</v>
      </c>
      <c r="AI4992" s="3">
        <v>6.8965517241379306</v>
      </c>
      <c r="AJ4992" s="3">
        <v>96.666666666666671</v>
      </c>
    </row>
    <row r="4993" spans="1:36" hidden="1" x14ac:dyDescent="0.2">
      <c r="A4993" s="1" t="str">
        <f t="shared" si="77"/>
        <v>SeftonPakistani</v>
      </c>
      <c r="B4993" s="3" t="s">
        <v>585</v>
      </c>
      <c r="C4993" s="3" t="s">
        <v>586</v>
      </c>
      <c r="D4993" s="3" t="s">
        <v>711</v>
      </c>
      <c r="E4993" s="5">
        <v>127</v>
      </c>
      <c r="F4993" s="5">
        <v>31</v>
      </c>
      <c r="G4993" s="5">
        <v>16</v>
      </c>
      <c r="H4993" s="5">
        <v>42</v>
      </c>
      <c r="I4993" s="5">
        <v>40</v>
      </c>
      <c r="J4993" s="5">
        <v>11</v>
      </c>
      <c r="K4993" s="5">
        <v>0</v>
      </c>
      <c r="L4993" s="5">
        <v>2</v>
      </c>
      <c r="M4993" s="5">
        <v>28</v>
      </c>
      <c r="N4993" s="5">
        <v>9</v>
      </c>
      <c r="O4993" s="6">
        <v>24.409448818897637</v>
      </c>
      <c r="P4993" s="6">
        <v>12.598425196850394</v>
      </c>
      <c r="Q4993" s="6">
        <v>33.070866141732282</v>
      </c>
      <c r="R4993" s="6">
        <v>31.496062992125985</v>
      </c>
      <c r="S4993" s="6">
        <v>8.6614173228346463</v>
      </c>
      <c r="T4993" s="6">
        <v>0</v>
      </c>
      <c r="U4993" s="6">
        <v>1.5748031496062993</v>
      </c>
      <c r="V4993" s="6">
        <v>22.047244094488189</v>
      </c>
      <c r="W4993" s="6">
        <v>7.0866141732283463</v>
      </c>
      <c r="X4993" s="5">
        <v>57</v>
      </c>
      <c r="Y4993" s="5">
        <v>42</v>
      </c>
      <c r="Z4993" s="5">
        <v>7</v>
      </c>
      <c r="AA4993" s="5">
        <v>13</v>
      </c>
      <c r="AB4993" s="5">
        <v>12</v>
      </c>
      <c r="AC4993" s="5">
        <v>1</v>
      </c>
      <c r="AD4993" s="5">
        <v>44</v>
      </c>
      <c r="AE4993" s="5">
        <v>30</v>
      </c>
      <c r="AF4993" s="5">
        <v>6</v>
      </c>
      <c r="AG4993" s="6">
        <v>20</v>
      </c>
      <c r="AH4993" s="6">
        <v>68.181818181818187</v>
      </c>
      <c r="AI4993" s="3">
        <v>8.3333333333333339</v>
      </c>
      <c r="AJ4993" s="3">
        <v>92.307692307692307</v>
      </c>
    </row>
    <row r="4994" spans="1:36" hidden="1" x14ac:dyDescent="0.2">
      <c r="A4994" s="1" t="str">
        <f t="shared" ref="A4994:A5057" si="78">C4994&amp;D4994</f>
        <v>SeftonBangladeshi</v>
      </c>
      <c r="B4994" s="3" t="s">
        <v>585</v>
      </c>
      <c r="C4994" s="3" t="s">
        <v>586</v>
      </c>
      <c r="D4994" s="3" t="s">
        <v>712</v>
      </c>
      <c r="E4994" s="5">
        <v>308</v>
      </c>
      <c r="F4994" s="5">
        <v>69</v>
      </c>
      <c r="G4994" s="5">
        <v>45</v>
      </c>
      <c r="H4994" s="5">
        <v>76</v>
      </c>
      <c r="I4994" s="5">
        <v>87</v>
      </c>
      <c r="J4994" s="5">
        <v>15</v>
      </c>
      <c r="K4994" s="5">
        <v>0</v>
      </c>
      <c r="L4994" s="5">
        <v>0</v>
      </c>
      <c r="M4994" s="5">
        <v>39</v>
      </c>
      <c r="N4994" s="5">
        <v>9</v>
      </c>
      <c r="O4994" s="6">
        <v>22.402597402597401</v>
      </c>
      <c r="P4994" s="6">
        <v>14.61038961038961</v>
      </c>
      <c r="Q4994" s="6">
        <v>24.675324675324674</v>
      </c>
      <c r="R4994" s="6">
        <v>28.246753246753247</v>
      </c>
      <c r="S4994" s="6">
        <v>4.8701298701298699</v>
      </c>
      <c r="T4994" s="6">
        <v>0</v>
      </c>
      <c r="U4994" s="6">
        <v>0</v>
      </c>
      <c r="V4994" s="6">
        <v>12.662337662337663</v>
      </c>
      <c r="W4994" s="6">
        <v>2.9220779220779223</v>
      </c>
      <c r="X4994" s="5">
        <v>115</v>
      </c>
      <c r="Y4994" s="5">
        <v>86</v>
      </c>
      <c r="Z4994" s="5">
        <v>8</v>
      </c>
      <c r="AA4994" s="5">
        <v>21</v>
      </c>
      <c r="AB4994" s="5">
        <v>16</v>
      </c>
      <c r="AC4994" s="5">
        <v>2</v>
      </c>
      <c r="AD4994" s="5">
        <v>94</v>
      </c>
      <c r="AE4994" s="5">
        <v>70</v>
      </c>
      <c r="AF4994" s="5">
        <v>6</v>
      </c>
      <c r="AG4994" s="6">
        <v>8.5714285714285712</v>
      </c>
      <c r="AH4994" s="6">
        <v>74.468085106382972</v>
      </c>
      <c r="AI4994" s="3">
        <v>12.5</v>
      </c>
      <c r="AJ4994" s="3">
        <v>76.19047619047619</v>
      </c>
    </row>
    <row r="4995" spans="1:36" hidden="1" x14ac:dyDescent="0.2">
      <c r="A4995" s="1" t="str">
        <f t="shared" si="78"/>
        <v>SeftonChinese</v>
      </c>
      <c r="B4995" s="3" t="s">
        <v>585</v>
      </c>
      <c r="C4995" s="3" t="s">
        <v>586</v>
      </c>
      <c r="D4995" s="3" t="s">
        <v>713</v>
      </c>
      <c r="E4995" s="5">
        <v>965</v>
      </c>
      <c r="F4995" s="5">
        <v>220</v>
      </c>
      <c r="G4995" s="5">
        <v>164</v>
      </c>
      <c r="H4995" s="5">
        <v>262</v>
      </c>
      <c r="I4995" s="5">
        <v>278</v>
      </c>
      <c r="J4995" s="5">
        <v>64</v>
      </c>
      <c r="K4995" s="5">
        <v>0</v>
      </c>
      <c r="L4995" s="5">
        <v>12</v>
      </c>
      <c r="M4995" s="5">
        <v>116</v>
      </c>
      <c r="N4995" s="5">
        <v>16</v>
      </c>
      <c r="O4995" s="6">
        <v>22.797927461139896</v>
      </c>
      <c r="P4995" s="6">
        <v>16.994818652849741</v>
      </c>
      <c r="Q4995" s="6">
        <v>27.150259067357513</v>
      </c>
      <c r="R4995" s="6">
        <v>28.808290155440414</v>
      </c>
      <c r="S4995" s="6">
        <v>6.6321243523316058</v>
      </c>
      <c r="T4995" s="6">
        <v>0</v>
      </c>
      <c r="U4995" s="6">
        <v>1.2435233160621761</v>
      </c>
      <c r="V4995" s="6">
        <v>12.020725388601036</v>
      </c>
      <c r="W4995" s="6">
        <v>1.6580310880829014</v>
      </c>
      <c r="X4995" s="5">
        <v>359</v>
      </c>
      <c r="Y4995" s="5">
        <v>289</v>
      </c>
      <c r="Z4995" s="5">
        <v>18</v>
      </c>
      <c r="AA4995" s="5">
        <v>81</v>
      </c>
      <c r="AB4995" s="5">
        <v>70</v>
      </c>
      <c r="AC4995" s="5">
        <v>2</v>
      </c>
      <c r="AD4995" s="5">
        <v>278</v>
      </c>
      <c r="AE4995" s="5">
        <v>219</v>
      </c>
      <c r="AF4995" s="5">
        <v>16</v>
      </c>
      <c r="AG4995" s="6">
        <v>7.3059360730593603</v>
      </c>
      <c r="AH4995" s="6">
        <v>78.776978417266193</v>
      </c>
      <c r="AI4995" s="3">
        <v>2.8571428571428572</v>
      </c>
      <c r="AJ4995" s="3">
        <v>86.419753086419746</v>
      </c>
    </row>
    <row r="4996" spans="1:36" hidden="1" x14ac:dyDescent="0.2">
      <c r="A4996" s="1" t="str">
        <f t="shared" si="78"/>
        <v>SeftonAsian Other</v>
      </c>
      <c r="B4996" s="3" t="s">
        <v>585</v>
      </c>
      <c r="C4996" s="3" t="s">
        <v>586</v>
      </c>
      <c r="D4996" s="3" t="s">
        <v>714</v>
      </c>
      <c r="E4996" s="5">
        <v>653</v>
      </c>
      <c r="F4996" s="5">
        <v>132</v>
      </c>
      <c r="G4996" s="5">
        <v>106</v>
      </c>
      <c r="H4996" s="5">
        <v>169</v>
      </c>
      <c r="I4996" s="5">
        <v>173</v>
      </c>
      <c r="J4996" s="5">
        <v>40</v>
      </c>
      <c r="K4996" s="5">
        <v>0</v>
      </c>
      <c r="L4996" s="5">
        <v>14</v>
      </c>
      <c r="M4996" s="5">
        <v>87</v>
      </c>
      <c r="N4996" s="5">
        <v>19</v>
      </c>
      <c r="O4996" s="6">
        <v>20.214395099540582</v>
      </c>
      <c r="P4996" s="6">
        <v>16.232771822358345</v>
      </c>
      <c r="Q4996" s="6">
        <v>25.880551301684534</v>
      </c>
      <c r="R4996" s="6">
        <v>26.493108728943337</v>
      </c>
      <c r="S4996" s="6">
        <v>6.1255742725880555</v>
      </c>
      <c r="T4996" s="6">
        <v>0</v>
      </c>
      <c r="U4996" s="6">
        <v>2.1439509954058193</v>
      </c>
      <c r="V4996" s="6">
        <v>13.323124042879019</v>
      </c>
      <c r="W4996" s="6">
        <v>2.9096477794793261</v>
      </c>
      <c r="X4996" s="5">
        <v>343</v>
      </c>
      <c r="Y4996" s="5">
        <v>304</v>
      </c>
      <c r="Z4996" s="5">
        <v>22</v>
      </c>
      <c r="AA4996" s="5">
        <v>67</v>
      </c>
      <c r="AB4996" s="5">
        <v>59</v>
      </c>
      <c r="AC4996" s="5">
        <v>7</v>
      </c>
      <c r="AD4996" s="5">
        <v>276</v>
      </c>
      <c r="AE4996" s="5">
        <v>245</v>
      </c>
      <c r="AF4996" s="5">
        <v>15</v>
      </c>
      <c r="AG4996" s="6">
        <v>6.1224489795918364</v>
      </c>
      <c r="AH4996" s="6">
        <v>88.768115942028984</v>
      </c>
      <c r="AI4996" s="3">
        <v>11.864406779661017</v>
      </c>
      <c r="AJ4996" s="3">
        <v>88.059701492537314</v>
      </c>
    </row>
    <row r="4997" spans="1:36" hidden="1" x14ac:dyDescent="0.2">
      <c r="A4997" s="1" t="str">
        <f t="shared" si="78"/>
        <v>SeftonBlack African</v>
      </c>
      <c r="B4997" s="3" t="s">
        <v>585</v>
      </c>
      <c r="C4997" s="3" t="s">
        <v>586</v>
      </c>
      <c r="D4997" s="3" t="s">
        <v>715</v>
      </c>
      <c r="E4997" s="5">
        <v>464</v>
      </c>
      <c r="F4997" s="5">
        <v>135</v>
      </c>
      <c r="G4997" s="5">
        <v>106</v>
      </c>
      <c r="H4997" s="5">
        <v>165</v>
      </c>
      <c r="I4997" s="5">
        <v>179</v>
      </c>
      <c r="J4997" s="5">
        <v>48</v>
      </c>
      <c r="K4997" s="5">
        <v>0</v>
      </c>
      <c r="L4997" s="5">
        <v>19</v>
      </c>
      <c r="M4997" s="5">
        <v>75</v>
      </c>
      <c r="N4997" s="5">
        <v>32</v>
      </c>
      <c r="O4997" s="6">
        <v>29.094827586206897</v>
      </c>
      <c r="P4997" s="6">
        <v>22.844827586206897</v>
      </c>
      <c r="Q4997" s="6">
        <v>35.560344827586206</v>
      </c>
      <c r="R4997" s="6">
        <v>38.577586206896555</v>
      </c>
      <c r="S4997" s="6">
        <v>10.344827586206897</v>
      </c>
      <c r="T4997" s="6">
        <v>0</v>
      </c>
      <c r="U4997" s="6">
        <v>4.0948275862068968</v>
      </c>
      <c r="V4997" s="6">
        <v>16.163793103448278</v>
      </c>
      <c r="W4997" s="6">
        <v>6.8965517241379306</v>
      </c>
      <c r="X4997" s="5">
        <v>197</v>
      </c>
      <c r="Y4997" s="5">
        <v>178</v>
      </c>
      <c r="Z4997" s="5">
        <v>25</v>
      </c>
      <c r="AA4997" s="5">
        <v>50</v>
      </c>
      <c r="AB4997" s="5">
        <v>46</v>
      </c>
      <c r="AC4997" s="5">
        <v>10</v>
      </c>
      <c r="AD4997" s="5">
        <v>147</v>
      </c>
      <c r="AE4997" s="5">
        <v>132</v>
      </c>
      <c r="AF4997" s="5">
        <v>15</v>
      </c>
      <c r="AG4997" s="6">
        <v>11.363636363636363</v>
      </c>
      <c r="AH4997" s="6">
        <v>89.795918367346943</v>
      </c>
      <c r="AI4997" s="3">
        <v>21.739130434782609</v>
      </c>
      <c r="AJ4997" s="3">
        <v>92</v>
      </c>
    </row>
    <row r="4998" spans="1:36" hidden="1" x14ac:dyDescent="0.2">
      <c r="A4998" s="1" t="str">
        <f t="shared" si="78"/>
        <v>SeftonBlack Caribbean</v>
      </c>
      <c r="B4998" s="3" t="s">
        <v>585</v>
      </c>
      <c r="C4998" s="3" t="s">
        <v>586</v>
      </c>
      <c r="D4998" s="3" t="s">
        <v>716</v>
      </c>
      <c r="E4998" s="5">
        <v>223</v>
      </c>
      <c r="F4998" s="5">
        <v>61</v>
      </c>
      <c r="G4998" s="5">
        <v>37</v>
      </c>
      <c r="H4998" s="5">
        <v>76</v>
      </c>
      <c r="I4998" s="5">
        <v>79</v>
      </c>
      <c r="J4998" s="5">
        <v>9</v>
      </c>
      <c r="K4998" s="5">
        <v>0</v>
      </c>
      <c r="L4998" s="5">
        <v>9</v>
      </c>
      <c r="M4998" s="5">
        <v>42</v>
      </c>
      <c r="N4998" s="5">
        <v>4</v>
      </c>
      <c r="O4998" s="6">
        <v>27.3542600896861</v>
      </c>
      <c r="P4998" s="6">
        <v>16.591928251121075</v>
      </c>
      <c r="Q4998" s="6">
        <v>34.08071748878924</v>
      </c>
      <c r="R4998" s="6">
        <v>35.426008968609864</v>
      </c>
      <c r="S4998" s="6">
        <v>4.0358744394618835</v>
      </c>
      <c r="T4998" s="6">
        <v>0</v>
      </c>
      <c r="U4998" s="6">
        <v>4.0358744394618835</v>
      </c>
      <c r="V4998" s="6">
        <v>18.834080717488789</v>
      </c>
      <c r="W4998" s="6">
        <v>1.7937219730941705</v>
      </c>
      <c r="X4998" s="5">
        <v>81</v>
      </c>
      <c r="Y4998" s="5">
        <v>64</v>
      </c>
      <c r="Z4998" s="5">
        <v>10</v>
      </c>
      <c r="AA4998" s="5">
        <v>14</v>
      </c>
      <c r="AB4998" s="5">
        <v>10</v>
      </c>
      <c r="AC4998" s="5">
        <v>1</v>
      </c>
      <c r="AD4998" s="5">
        <v>67</v>
      </c>
      <c r="AE4998" s="5">
        <v>54</v>
      </c>
      <c r="AF4998" s="5">
        <v>9</v>
      </c>
      <c r="AG4998" s="6">
        <v>16.666666666666668</v>
      </c>
      <c r="AH4998" s="6">
        <v>80.597014925373131</v>
      </c>
      <c r="AI4998" s="3">
        <v>10</v>
      </c>
      <c r="AJ4998" s="3">
        <v>71.428571428571431</v>
      </c>
    </row>
    <row r="4999" spans="1:36" hidden="1" x14ac:dyDescent="0.2">
      <c r="A4999" s="1" t="str">
        <f t="shared" si="78"/>
        <v>SeftonBlack Other</v>
      </c>
      <c r="B4999" s="3" t="s">
        <v>585</v>
      </c>
      <c r="C4999" s="3" t="s">
        <v>586</v>
      </c>
      <c r="D4999" s="3" t="s">
        <v>717</v>
      </c>
      <c r="E4999" s="5">
        <v>109</v>
      </c>
      <c r="F4999" s="5">
        <v>32</v>
      </c>
      <c r="G4999" s="5">
        <v>27</v>
      </c>
      <c r="H4999" s="5">
        <v>41</v>
      </c>
      <c r="I4999" s="5">
        <v>36</v>
      </c>
      <c r="J4999" s="5">
        <v>15</v>
      </c>
      <c r="K4999" s="5">
        <v>0</v>
      </c>
      <c r="L4999" s="5">
        <v>3</v>
      </c>
      <c r="M4999" s="5">
        <v>17</v>
      </c>
      <c r="N4999" s="5">
        <v>12</v>
      </c>
      <c r="O4999" s="6">
        <v>29.357798165137616</v>
      </c>
      <c r="P4999" s="6">
        <v>24.770642201834864</v>
      </c>
      <c r="Q4999" s="6">
        <v>37.61467889908257</v>
      </c>
      <c r="R4999" s="6">
        <v>33.027522935779814</v>
      </c>
      <c r="S4999" s="6">
        <v>13.761467889908257</v>
      </c>
      <c r="T4999" s="6">
        <v>0</v>
      </c>
      <c r="U4999" s="6">
        <v>2.7522935779816513</v>
      </c>
      <c r="V4999" s="6">
        <v>15.596330275229358</v>
      </c>
      <c r="W4999" s="6">
        <v>11.009174311926605</v>
      </c>
      <c r="X4999" s="5">
        <v>40</v>
      </c>
      <c r="Y4999" s="5">
        <v>32</v>
      </c>
      <c r="Z4999" s="5">
        <v>1</v>
      </c>
      <c r="AA4999" s="5">
        <v>6</v>
      </c>
      <c r="AB4999" s="5">
        <v>6</v>
      </c>
      <c r="AC4999" s="5">
        <v>0</v>
      </c>
      <c r="AD4999" s="5">
        <v>34</v>
      </c>
      <c r="AE4999" s="5">
        <v>26</v>
      </c>
      <c r="AF4999" s="5">
        <v>1</v>
      </c>
      <c r="AG4999" s="6">
        <v>3.8461538461538463</v>
      </c>
      <c r="AH4999" s="6">
        <v>76.470588235294116</v>
      </c>
      <c r="AI4999" s="3">
        <v>0</v>
      </c>
      <c r="AJ4999" s="3">
        <v>100</v>
      </c>
    </row>
    <row r="5000" spans="1:36" hidden="1" x14ac:dyDescent="0.2">
      <c r="A5000" s="1" t="str">
        <f t="shared" si="78"/>
        <v>SeftonArab</v>
      </c>
      <c r="B5000" s="3" t="s">
        <v>585</v>
      </c>
      <c r="C5000" s="3" t="s">
        <v>586</v>
      </c>
      <c r="D5000" s="3" t="s">
        <v>699</v>
      </c>
      <c r="E5000" s="5">
        <v>327</v>
      </c>
      <c r="F5000" s="5">
        <v>139</v>
      </c>
      <c r="G5000" s="5">
        <v>106</v>
      </c>
      <c r="H5000" s="5">
        <v>156</v>
      </c>
      <c r="I5000" s="5">
        <v>156</v>
      </c>
      <c r="J5000" s="5">
        <v>25</v>
      </c>
      <c r="K5000" s="5">
        <v>0</v>
      </c>
      <c r="L5000" s="5">
        <v>7</v>
      </c>
      <c r="M5000" s="5">
        <v>66</v>
      </c>
      <c r="N5000" s="5">
        <v>10</v>
      </c>
      <c r="O5000" s="6">
        <v>42.50764525993884</v>
      </c>
      <c r="P5000" s="6">
        <v>32.415902140672785</v>
      </c>
      <c r="Q5000" s="6">
        <v>47.706422018348626</v>
      </c>
      <c r="R5000" s="6">
        <v>47.706422018348626</v>
      </c>
      <c r="S5000" s="6">
        <v>7.6452599388379205</v>
      </c>
      <c r="T5000" s="6">
        <v>0</v>
      </c>
      <c r="U5000" s="6">
        <v>2.1406727828746179</v>
      </c>
      <c r="V5000" s="6">
        <v>20.183486238532112</v>
      </c>
      <c r="W5000" s="6">
        <v>3.0581039755351682</v>
      </c>
      <c r="X5000" s="5">
        <v>120</v>
      </c>
      <c r="Y5000" s="5">
        <v>99</v>
      </c>
      <c r="Z5000" s="5">
        <v>7</v>
      </c>
      <c r="AA5000" s="5">
        <v>48</v>
      </c>
      <c r="AB5000" s="5">
        <v>45</v>
      </c>
      <c r="AC5000" s="5">
        <v>3</v>
      </c>
      <c r="AD5000" s="5">
        <v>72</v>
      </c>
      <c r="AE5000" s="5">
        <v>54</v>
      </c>
      <c r="AF5000" s="5">
        <v>4</v>
      </c>
      <c r="AG5000" s="6">
        <v>7.4074074074074074</v>
      </c>
      <c r="AH5000" s="6">
        <v>75</v>
      </c>
      <c r="AI5000" s="3">
        <v>6.666666666666667</v>
      </c>
      <c r="AJ5000" s="3">
        <v>93.75</v>
      </c>
    </row>
    <row r="5001" spans="1:36" hidden="1" x14ac:dyDescent="0.2">
      <c r="A5001" s="1" t="str">
        <f t="shared" si="78"/>
        <v>SeftonOther</v>
      </c>
      <c r="B5001" s="3" t="s">
        <v>585</v>
      </c>
      <c r="C5001" s="3" t="s">
        <v>586</v>
      </c>
      <c r="D5001" s="3" t="s">
        <v>718</v>
      </c>
      <c r="E5001" s="5">
        <v>387</v>
      </c>
      <c r="F5001" s="5">
        <v>127</v>
      </c>
      <c r="G5001" s="5">
        <v>77</v>
      </c>
      <c r="H5001" s="5">
        <v>172</v>
      </c>
      <c r="I5001" s="5">
        <v>150</v>
      </c>
      <c r="J5001" s="5">
        <v>31</v>
      </c>
      <c r="K5001" s="5">
        <v>0</v>
      </c>
      <c r="L5001" s="5">
        <v>16</v>
      </c>
      <c r="M5001" s="5">
        <v>60</v>
      </c>
      <c r="N5001" s="5">
        <v>6</v>
      </c>
      <c r="O5001" s="6">
        <v>32.816537467700257</v>
      </c>
      <c r="P5001" s="6">
        <v>19.896640826873384</v>
      </c>
      <c r="Q5001" s="6">
        <v>44.444444444444443</v>
      </c>
      <c r="R5001" s="6">
        <v>38.759689922480618</v>
      </c>
      <c r="S5001" s="6">
        <v>8.0103359173126609</v>
      </c>
      <c r="T5001" s="6">
        <v>0</v>
      </c>
      <c r="U5001" s="6">
        <v>4.1343669250645991</v>
      </c>
      <c r="V5001" s="6">
        <v>15.503875968992247</v>
      </c>
      <c r="W5001" s="6">
        <v>1.5503875968992249</v>
      </c>
      <c r="X5001" s="5">
        <v>180</v>
      </c>
      <c r="Y5001" s="5">
        <v>165</v>
      </c>
      <c r="Z5001" s="5">
        <v>19</v>
      </c>
      <c r="AA5001" s="5">
        <v>53</v>
      </c>
      <c r="AB5001" s="5">
        <v>48</v>
      </c>
      <c r="AC5001" s="5">
        <v>8</v>
      </c>
      <c r="AD5001" s="5">
        <v>127</v>
      </c>
      <c r="AE5001" s="5">
        <v>117</v>
      </c>
      <c r="AF5001" s="5">
        <v>11</v>
      </c>
      <c r="AG5001" s="6">
        <v>9.4017094017094021</v>
      </c>
      <c r="AH5001" s="6">
        <v>92.125984251968504</v>
      </c>
      <c r="AI5001" s="3">
        <v>16.666666666666668</v>
      </c>
      <c r="AJ5001" s="3">
        <v>90.566037735849051</v>
      </c>
    </row>
    <row r="5002" spans="1:36" x14ac:dyDescent="0.2">
      <c r="A5002" s="1" t="str">
        <f t="shared" si="78"/>
        <v>SelbyAll people</v>
      </c>
      <c r="B5002" s="3" t="s">
        <v>435</v>
      </c>
      <c r="C5002" s="3" t="s">
        <v>436</v>
      </c>
      <c r="D5002" s="3" t="s">
        <v>700</v>
      </c>
      <c r="E5002" s="5">
        <v>83449</v>
      </c>
      <c r="F5002" s="5">
        <v>1377</v>
      </c>
      <c r="G5002" s="5">
        <v>1377</v>
      </c>
      <c r="H5002" s="5">
        <v>1377</v>
      </c>
      <c r="I5002" s="5">
        <v>0</v>
      </c>
      <c r="J5002" s="5">
        <v>5560</v>
      </c>
      <c r="K5002" s="5">
        <v>14169</v>
      </c>
      <c r="L5002" s="5">
        <v>5471</v>
      </c>
      <c r="M5002" s="5">
        <v>0</v>
      </c>
      <c r="N5002" s="5">
        <v>0</v>
      </c>
      <c r="O5002" s="6">
        <v>1.6501096478088413</v>
      </c>
      <c r="P5002" s="6">
        <v>1.6501096478088413</v>
      </c>
      <c r="Q5002" s="6">
        <v>1.6501096478088413</v>
      </c>
      <c r="R5002" s="6">
        <v>0</v>
      </c>
      <c r="S5002" s="6">
        <v>6.6627521000850818</v>
      </c>
      <c r="T5002" s="6">
        <v>16.979232824839123</v>
      </c>
      <c r="U5002" s="6">
        <v>6.5561001330153745</v>
      </c>
      <c r="V5002" s="6">
        <v>0</v>
      </c>
      <c r="W5002" s="6">
        <v>0</v>
      </c>
      <c r="X5002" s="5">
        <v>27678</v>
      </c>
      <c r="Y5002" s="5">
        <v>25360</v>
      </c>
      <c r="Z5002" s="5">
        <v>1053</v>
      </c>
      <c r="AA5002" s="5">
        <v>0</v>
      </c>
      <c r="AB5002" s="5">
        <v>0</v>
      </c>
      <c r="AC5002" s="5">
        <v>0</v>
      </c>
      <c r="AD5002" s="5">
        <v>27678</v>
      </c>
      <c r="AE5002" s="5">
        <v>25360</v>
      </c>
      <c r="AF5002" s="5">
        <v>1053</v>
      </c>
      <c r="AG5002" s="6">
        <v>4.1522082018927442</v>
      </c>
      <c r="AH5002" s="6">
        <v>91.625117421779024</v>
      </c>
      <c r="AI5002" s="3"/>
      <c r="AJ5002" s="3"/>
    </row>
    <row r="5003" spans="1:36" hidden="1" x14ac:dyDescent="0.2">
      <c r="A5003" s="1" t="str">
        <f t="shared" si="78"/>
        <v>SelbyWhite British</v>
      </c>
      <c r="B5003" s="3" t="s">
        <v>435</v>
      </c>
      <c r="C5003" s="3" t="s">
        <v>436</v>
      </c>
      <c r="D5003" s="3" t="s">
        <v>701</v>
      </c>
      <c r="E5003" s="5">
        <v>79686</v>
      </c>
      <c r="F5003" s="5">
        <v>1254</v>
      </c>
      <c r="G5003" s="5">
        <v>1254</v>
      </c>
      <c r="H5003" s="5">
        <v>1254</v>
      </c>
      <c r="I5003" s="5">
        <v>0</v>
      </c>
      <c r="J5003" s="5">
        <v>5091</v>
      </c>
      <c r="K5003" s="5">
        <v>13724</v>
      </c>
      <c r="L5003" s="5">
        <v>4672</v>
      </c>
      <c r="M5003" s="5">
        <v>0</v>
      </c>
      <c r="N5003" s="5">
        <v>0</v>
      </c>
      <c r="O5003" s="6">
        <v>1.5736766809728182</v>
      </c>
      <c r="P5003" s="6">
        <v>1.5736766809728182</v>
      </c>
      <c r="Q5003" s="6">
        <v>1.5736766809728182</v>
      </c>
      <c r="R5003" s="6">
        <v>0</v>
      </c>
      <c r="S5003" s="6">
        <v>6.3888261426097435</v>
      </c>
      <c r="T5003" s="6">
        <v>17.222598699897095</v>
      </c>
      <c r="U5003" s="6">
        <v>5.8630123233692242</v>
      </c>
      <c r="V5003" s="6">
        <v>0</v>
      </c>
      <c r="W5003" s="6">
        <v>0</v>
      </c>
      <c r="X5003" s="5">
        <v>25947</v>
      </c>
      <c r="Y5003" s="5">
        <v>23787</v>
      </c>
      <c r="Z5003" s="5">
        <v>987</v>
      </c>
      <c r="AA5003" s="5">
        <v>0</v>
      </c>
      <c r="AB5003" s="5">
        <v>0</v>
      </c>
      <c r="AC5003" s="5">
        <v>0</v>
      </c>
      <c r="AD5003" s="5">
        <v>25947</v>
      </c>
      <c r="AE5003" s="5">
        <v>23787</v>
      </c>
      <c r="AF5003" s="5">
        <v>987</v>
      </c>
      <c r="AG5003" s="6">
        <v>4.149325261697566</v>
      </c>
      <c r="AH5003" s="6">
        <v>91.675338189386054</v>
      </c>
      <c r="AI5003" s="3"/>
      <c r="AJ5003" s="3"/>
    </row>
    <row r="5004" spans="1:36" hidden="1" x14ac:dyDescent="0.2">
      <c r="A5004" s="1" t="str">
        <f t="shared" si="78"/>
        <v>SelbyMinorities - all other than White British</v>
      </c>
      <c r="B5004" s="3" t="s">
        <v>435</v>
      </c>
      <c r="C5004" s="3" t="s">
        <v>436</v>
      </c>
      <c r="D5004" s="3" t="s">
        <v>702</v>
      </c>
      <c r="E5004" s="5">
        <v>3763</v>
      </c>
      <c r="F5004" s="5">
        <v>123</v>
      </c>
      <c r="G5004" s="5">
        <v>123</v>
      </c>
      <c r="H5004" s="5">
        <v>123</v>
      </c>
      <c r="I5004" s="5">
        <v>0</v>
      </c>
      <c r="J5004" s="5">
        <v>469</v>
      </c>
      <c r="K5004" s="5">
        <v>445</v>
      </c>
      <c r="L5004" s="5">
        <v>799</v>
      </c>
      <c r="M5004" s="5">
        <v>0</v>
      </c>
      <c r="N5004" s="5">
        <v>0</v>
      </c>
      <c r="O5004" s="6">
        <v>3.2686686154663831</v>
      </c>
      <c r="P5004" s="6">
        <v>3.2686686154663831</v>
      </c>
      <c r="Q5004" s="6">
        <v>3.2686686154663831</v>
      </c>
      <c r="R5004" s="6">
        <v>0</v>
      </c>
      <c r="S5004" s="6">
        <v>12.463460005314909</v>
      </c>
      <c r="T5004" s="6">
        <v>11.825671007175126</v>
      </c>
      <c r="U5004" s="6">
        <v>21.233058729736911</v>
      </c>
      <c r="V5004" s="6">
        <v>0</v>
      </c>
      <c r="W5004" s="6">
        <v>0</v>
      </c>
      <c r="X5004" s="5">
        <v>1731</v>
      </c>
      <c r="Y5004" s="5">
        <v>1573</v>
      </c>
      <c r="Z5004" s="5">
        <v>66</v>
      </c>
      <c r="AA5004" s="5">
        <v>0</v>
      </c>
      <c r="AB5004" s="5">
        <v>0</v>
      </c>
      <c r="AC5004" s="5">
        <v>0</v>
      </c>
      <c r="AD5004" s="5">
        <v>1731</v>
      </c>
      <c r="AE5004" s="5">
        <v>1573</v>
      </c>
      <c r="AF5004" s="5">
        <v>66</v>
      </c>
      <c r="AG5004" s="6">
        <v>4.1958041958041958</v>
      </c>
      <c r="AH5004" s="6">
        <v>90.872328134026574</v>
      </c>
      <c r="AI5004" s="3"/>
      <c r="AJ5004" s="3"/>
    </row>
    <row r="5005" spans="1:36" hidden="1" x14ac:dyDescent="0.2">
      <c r="A5005" s="1" t="str">
        <f t="shared" si="78"/>
        <v>SelbyWhite Irish</v>
      </c>
      <c r="B5005" s="3" t="s">
        <v>435</v>
      </c>
      <c r="C5005" s="3" t="s">
        <v>436</v>
      </c>
      <c r="D5005" s="3" t="s">
        <v>703</v>
      </c>
      <c r="E5005" s="5">
        <v>326</v>
      </c>
      <c r="F5005" s="5">
        <v>3</v>
      </c>
      <c r="G5005" s="5">
        <v>3</v>
      </c>
      <c r="H5005" s="5">
        <v>3</v>
      </c>
      <c r="I5005" s="5">
        <v>0</v>
      </c>
      <c r="J5005" s="5">
        <v>20</v>
      </c>
      <c r="K5005" s="5">
        <v>54</v>
      </c>
      <c r="L5005" s="5">
        <v>16</v>
      </c>
      <c r="M5005" s="5">
        <v>0</v>
      </c>
      <c r="N5005" s="5">
        <v>0</v>
      </c>
      <c r="O5005" s="6">
        <v>0.92024539877300615</v>
      </c>
      <c r="P5005" s="6">
        <v>0.92024539877300615</v>
      </c>
      <c r="Q5005" s="6">
        <v>0.92024539877300615</v>
      </c>
      <c r="R5005" s="6">
        <v>0</v>
      </c>
      <c r="S5005" s="6">
        <v>6.1349693251533743</v>
      </c>
      <c r="T5005" s="6">
        <v>16.564417177914109</v>
      </c>
      <c r="U5005" s="6">
        <v>4.9079754601226995</v>
      </c>
      <c r="V5005" s="6">
        <v>0</v>
      </c>
      <c r="W5005" s="6">
        <v>0</v>
      </c>
      <c r="X5005" s="5">
        <v>95</v>
      </c>
      <c r="Y5005" s="5">
        <v>89</v>
      </c>
      <c r="Z5005" s="5">
        <v>0</v>
      </c>
      <c r="AA5005" s="5">
        <v>0</v>
      </c>
      <c r="AB5005" s="5">
        <v>0</v>
      </c>
      <c r="AC5005" s="5">
        <v>0</v>
      </c>
      <c r="AD5005" s="5">
        <v>95</v>
      </c>
      <c r="AE5005" s="5">
        <v>89</v>
      </c>
      <c r="AF5005" s="5">
        <v>0</v>
      </c>
      <c r="AG5005" s="6">
        <v>0</v>
      </c>
      <c r="AH5005" s="6">
        <v>93.684210526315795</v>
      </c>
      <c r="AI5005" s="3"/>
      <c r="AJ5005" s="3"/>
    </row>
    <row r="5006" spans="1:36" hidden="1" x14ac:dyDescent="0.2">
      <c r="A5006" s="1" t="str">
        <f t="shared" si="78"/>
        <v>SelbyWhite Gyspy or Irish Traveller</v>
      </c>
      <c r="B5006" s="3" t="s">
        <v>435</v>
      </c>
      <c r="C5006" s="3" t="s">
        <v>436</v>
      </c>
      <c r="D5006" s="3" t="s">
        <v>704</v>
      </c>
      <c r="E5006" s="5">
        <v>158</v>
      </c>
      <c r="F5006" s="5">
        <v>0</v>
      </c>
      <c r="G5006" s="5">
        <v>0</v>
      </c>
      <c r="H5006" s="5">
        <v>0</v>
      </c>
      <c r="I5006" s="5">
        <v>0</v>
      </c>
      <c r="J5006" s="5">
        <v>2</v>
      </c>
      <c r="K5006" s="5">
        <v>35</v>
      </c>
      <c r="L5006" s="5">
        <v>18</v>
      </c>
      <c r="M5006" s="5">
        <v>0</v>
      </c>
      <c r="N5006" s="5">
        <v>0</v>
      </c>
      <c r="O5006" s="6">
        <v>0</v>
      </c>
      <c r="P5006" s="6">
        <v>0</v>
      </c>
      <c r="Q5006" s="6">
        <v>0</v>
      </c>
      <c r="R5006" s="6">
        <v>0</v>
      </c>
      <c r="S5006" s="6">
        <v>1.2658227848101267</v>
      </c>
      <c r="T5006" s="6">
        <v>22.151898734177216</v>
      </c>
      <c r="U5006" s="6">
        <v>11.39240506329114</v>
      </c>
      <c r="V5006" s="6">
        <v>0</v>
      </c>
      <c r="W5006" s="6">
        <v>0</v>
      </c>
      <c r="X5006" s="5">
        <v>48</v>
      </c>
      <c r="Y5006" s="5">
        <v>24</v>
      </c>
      <c r="Z5006" s="5">
        <v>6</v>
      </c>
      <c r="AA5006" s="5">
        <v>0</v>
      </c>
      <c r="AB5006" s="5">
        <v>0</v>
      </c>
      <c r="AC5006" s="5">
        <v>0</v>
      </c>
      <c r="AD5006" s="5">
        <v>48</v>
      </c>
      <c r="AE5006" s="5">
        <v>24</v>
      </c>
      <c r="AF5006" s="5">
        <v>6</v>
      </c>
      <c r="AG5006" s="6">
        <v>25</v>
      </c>
      <c r="AH5006" s="6">
        <v>50</v>
      </c>
      <c r="AI5006" s="3"/>
      <c r="AJ5006" s="3"/>
    </row>
    <row r="5007" spans="1:36" hidden="1" x14ac:dyDescent="0.2">
      <c r="A5007" s="1" t="str">
        <f t="shared" si="78"/>
        <v>SelbyWhite Other</v>
      </c>
      <c r="B5007" s="3" t="s">
        <v>435</v>
      </c>
      <c r="C5007" s="3" t="s">
        <v>436</v>
      </c>
      <c r="D5007" s="3" t="s">
        <v>705</v>
      </c>
      <c r="E5007" s="5">
        <v>1907</v>
      </c>
      <c r="F5007" s="5">
        <v>103</v>
      </c>
      <c r="G5007" s="5">
        <v>103</v>
      </c>
      <c r="H5007" s="5">
        <v>103</v>
      </c>
      <c r="I5007" s="5">
        <v>0</v>
      </c>
      <c r="J5007" s="5">
        <v>360</v>
      </c>
      <c r="K5007" s="5">
        <v>178</v>
      </c>
      <c r="L5007" s="5">
        <v>591</v>
      </c>
      <c r="M5007" s="5">
        <v>0</v>
      </c>
      <c r="N5007" s="5">
        <v>0</v>
      </c>
      <c r="O5007" s="6">
        <v>5.4011536444677501</v>
      </c>
      <c r="P5007" s="6">
        <v>5.4011536444677501</v>
      </c>
      <c r="Q5007" s="6">
        <v>5.4011536444677501</v>
      </c>
      <c r="R5007" s="6">
        <v>0</v>
      </c>
      <c r="S5007" s="6">
        <v>18.877818563188253</v>
      </c>
      <c r="T5007" s="6">
        <v>9.334032511798636</v>
      </c>
      <c r="U5007" s="6">
        <v>30.991085474567384</v>
      </c>
      <c r="V5007" s="6">
        <v>0</v>
      </c>
      <c r="W5007" s="6">
        <v>0</v>
      </c>
      <c r="X5007" s="5">
        <v>1050</v>
      </c>
      <c r="Y5007" s="5">
        <v>979</v>
      </c>
      <c r="Z5007" s="5">
        <v>33</v>
      </c>
      <c r="AA5007" s="5">
        <v>0</v>
      </c>
      <c r="AB5007" s="5">
        <v>0</v>
      </c>
      <c r="AC5007" s="5">
        <v>0</v>
      </c>
      <c r="AD5007" s="5">
        <v>1050</v>
      </c>
      <c r="AE5007" s="5">
        <v>979</v>
      </c>
      <c r="AF5007" s="5">
        <v>33</v>
      </c>
      <c r="AG5007" s="6">
        <v>3.3707865168539324</v>
      </c>
      <c r="AH5007" s="6">
        <v>93.238095238095241</v>
      </c>
      <c r="AI5007" s="3"/>
      <c r="AJ5007" s="3"/>
    </row>
    <row r="5008" spans="1:36" hidden="1" x14ac:dyDescent="0.2">
      <c r="A5008" s="1" t="str">
        <f t="shared" si="78"/>
        <v>SelbyMixed White and Black Caribbean</v>
      </c>
      <c r="B5008" s="3" t="s">
        <v>435</v>
      </c>
      <c r="C5008" s="3" t="s">
        <v>436</v>
      </c>
      <c r="D5008" s="3" t="s">
        <v>706</v>
      </c>
      <c r="E5008" s="5">
        <v>190</v>
      </c>
      <c r="F5008" s="5">
        <v>2</v>
      </c>
      <c r="G5008" s="5">
        <v>2</v>
      </c>
      <c r="H5008" s="5">
        <v>2</v>
      </c>
      <c r="I5008" s="5">
        <v>0</v>
      </c>
      <c r="J5008" s="5">
        <v>15</v>
      </c>
      <c r="K5008" s="5">
        <v>26</v>
      </c>
      <c r="L5008" s="5">
        <v>14</v>
      </c>
      <c r="M5008" s="5">
        <v>0</v>
      </c>
      <c r="N5008" s="5">
        <v>0</v>
      </c>
      <c r="O5008" s="6">
        <v>1.0526315789473684</v>
      </c>
      <c r="P5008" s="6">
        <v>1.0526315789473684</v>
      </c>
      <c r="Q5008" s="6">
        <v>1.0526315789473684</v>
      </c>
      <c r="R5008" s="6">
        <v>0</v>
      </c>
      <c r="S5008" s="6">
        <v>7.8947368421052628</v>
      </c>
      <c r="T5008" s="6">
        <v>13.684210526315789</v>
      </c>
      <c r="U5008" s="6">
        <v>7.3684210526315788</v>
      </c>
      <c r="V5008" s="6">
        <v>0</v>
      </c>
      <c r="W5008" s="6">
        <v>0</v>
      </c>
      <c r="X5008" s="5">
        <v>71</v>
      </c>
      <c r="Y5008" s="5">
        <v>60</v>
      </c>
      <c r="Z5008" s="5">
        <v>6</v>
      </c>
      <c r="AA5008" s="5">
        <v>0</v>
      </c>
      <c r="AB5008" s="5">
        <v>0</v>
      </c>
      <c r="AC5008" s="5">
        <v>0</v>
      </c>
      <c r="AD5008" s="5">
        <v>71</v>
      </c>
      <c r="AE5008" s="5">
        <v>60</v>
      </c>
      <c r="AF5008" s="5">
        <v>6</v>
      </c>
      <c r="AG5008" s="6">
        <v>10</v>
      </c>
      <c r="AH5008" s="6">
        <v>84.507042253521121</v>
      </c>
      <c r="AI5008" s="3"/>
      <c r="AJ5008" s="3"/>
    </row>
    <row r="5009" spans="1:36" hidden="1" x14ac:dyDescent="0.2">
      <c r="A5009" s="1" t="str">
        <f t="shared" si="78"/>
        <v>SelbyMixed White and Black African</v>
      </c>
      <c r="B5009" s="3" t="s">
        <v>435</v>
      </c>
      <c r="C5009" s="3" t="s">
        <v>436</v>
      </c>
      <c r="D5009" s="3" t="s">
        <v>707</v>
      </c>
      <c r="E5009" s="5">
        <v>50</v>
      </c>
      <c r="F5009" s="5">
        <v>0</v>
      </c>
      <c r="G5009" s="5">
        <v>0</v>
      </c>
      <c r="H5009" s="5">
        <v>0</v>
      </c>
      <c r="I5009" s="5">
        <v>0</v>
      </c>
      <c r="J5009" s="5">
        <v>5</v>
      </c>
      <c r="K5009" s="5">
        <v>5</v>
      </c>
      <c r="L5009" s="5">
        <v>8</v>
      </c>
      <c r="M5009" s="5">
        <v>0</v>
      </c>
      <c r="N5009" s="5">
        <v>0</v>
      </c>
      <c r="O5009" s="6">
        <v>0</v>
      </c>
      <c r="P5009" s="6">
        <v>0</v>
      </c>
      <c r="Q5009" s="6">
        <v>0</v>
      </c>
      <c r="R5009" s="6">
        <v>0</v>
      </c>
      <c r="S5009" s="6">
        <v>10</v>
      </c>
      <c r="T5009" s="6">
        <v>10</v>
      </c>
      <c r="U5009" s="6">
        <v>16</v>
      </c>
      <c r="V5009" s="6">
        <v>0</v>
      </c>
      <c r="W5009" s="6">
        <v>0</v>
      </c>
      <c r="X5009" s="5">
        <v>18</v>
      </c>
      <c r="Y5009" s="5">
        <v>18</v>
      </c>
      <c r="Z5009" s="5">
        <v>2</v>
      </c>
      <c r="AA5009" s="5">
        <v>0</v>
      </c>
      <c r="AB5009" s="5">
        <v>0</v>
      </c>
      <c r="AC5009" s="5">
        <v>0</v>
      </c>
      <c r="AD5009" s="5">
        <v>18</v>
      </c>
      <c r="AE5009" s="5">
        <v>18</v>
      </c>
      <c r="AF5009" s="5">
        <v>2</v>
      </c>
      <c r="AG5009" s="6">
        <v>11.111111111111111</v>
      </c>
      <c r="AH5009" s="6">
        <v>100</v>
      </c>
      <c r="AI5009" s="3"/>
      <c r="AJ5009" s="3"/>
    </row>
    <row r="5010" spans="1:36" hidden="1" x14ac:dyDescent="0.2">
      <c r="A5010" s="1" t="str">
        <f t="shared" si="78"/>
        <v>SelbyMixed White and Asian</v>
      </c>
      <c r="B5010" s="3" t="s">
        <v>435</v>
      </c>
      <c r="C5010" s="3" t="s">
        <v>436</v>
      </c>
      <c r="D5010" s="3" t="s">
        <v>708</v>
      </c>
      <c r="E5010" s="5">
        <v>271</v>
      </c>
      <c r="F5010" s="5">
        <v>2</v>
      </c>
      <c r="G5010" s="5">
        <v>2</v>
      </c>
      <c r="H5010" s="5">
        <v>2</v>
      </c>
      <c r="I5010" s="5">
        <v>0</v>
      </c>
      <c r="J5010" s="5">
        <v>12</v>
      </c>
      <c r="K5010" s="5">
        <v>50</v>
      </c>
      <c r="L5010" s="5">
        <v>9</v>
      </c>
      <c r="M5010" s="5">
        <v>0</v>
      </c>
      <c r="N5010" s="5">
        <v>0</v>
      </c>
      <c r="O5010" s="6">
        <v>0.73800738007380073</v>
      </c>
      <c r="P5010" s="6">
        <v>0.73800738007380073</v>
      </c>
      <c r="Q5010" s="6">
        <v>0.73800738007380073</v>
      </c>
      <c r="R5010" s="6">
        <v>0</v>
      </c>
      <c r="S5010" s="6">
        <v>4.4280442804428048</v>
      </c>
      <c r="T5010" s="6">
        <v>18.450184501845019</v>
      </c>
      <c r="U5010" s="6">
        <v>3.3210332103321032</v>
      </c>
      <c r="V5010" s="6">
        <v>0</v>
      </c>
      <c r="W5010" s="6">
        <v>0</v>
      </c>
      <c r="X5010" s="5">
        <v>42</v>
      </c>
      <c r="Y5010" s="5">
        <v>40</v>
      </c>
      <c r="Z5010" s="5">
        <v>2</v>
      </c>
      <c r="AA5010" s="5">
        <v>0</v>
      </c>
      <c r="AB5010" s="5">
        <v>0</v>
      </c>
      <c r="AC5010" s="5">
        <v>0</v>
      </c>
      <c r="AD5010" s="5">
        <v>42</v>
      </c>
      <c r="AE5010" s="5">
        <v>40</v>
      </c>
      <c r="AF5010" s="5">
        <v>2</v>
      </c>
      <c r="AG5010" s="6">
        <v>5</v>
      </c>
      <c r="AH5010" s="6">
        <v>95.238095238095241</v>
      </c>
      <c r="AI5010" s="3"/>
      <c r="AJ5010" s="3"/>
    </row>
    <row r="5011" spans="1:36" hidden="1" x14ac:dyDescent="0.2">
      <c r="A5011" s="1" t="str">
        <f t="shared" si="78"/>
        <v>SelbyMixed Other</v>
      </c>
      <c r="B5011" s="3" t="s">
        <v>435</v>
      </c>
      <c r="C5011" s="3" t="s">
        <v>436</v>
      </c>
      <c r="D5011" s="3" t="s">
        <v>709</v>
      </c>
      <c r="E5011" s="5">
        <v>115</v>
      </c>
      <c r="F5011" s="5">
        <v>2</v>
      </c>
      <c r="G5011" s="5">
        <v>2</v>
      </c>
      <c r="H5011" s="5">
        <v>2</v>
      </c>
      <c r="I5011" s="5">
        <v>0</v>
      </c>
      <c r="J5011" s="5">
        <v>6</v>
      </c>
      <c r="K5011" s="5">
        <v>9</v>
      </c>
      <c r="L5011" s="5">
        <v>21</v>
      </c>
      <c r="M5011" s="5">
        <v>0</v>
      </c>
      <c r="N5011" s="5">
        <v>0</v>
      </c>
      <c r="O5011" s="6">
        <v>1.7391304347826086</v>
      </c>
      <c r="P5011" s="6">
        <v>1.7391304347826086</v>
      </c>
      <c r="Q5011" s="6">
        <v>1.7391304347826086</v>
      </c>
      <c r="R5011" s="6">
        <v>0</v>
      </c>
      <c r="S5011" s="6">
        <v>5.2173913043478262</v>
      </c>
      <c r="T5011" s="6">
        <v>7.8260869565217392</v>
      </c>
      <c r="U5011" s="6">
        <v>18.260869565217391</v>
      </c>
      <c r="V5011" s="6">
        <v>0</v>
      </c>
      <c r="W5011" s="6">
        <v>0</v>
      </c>
      <c r="X5011" s="5">
        <v>42</v>
      </c>
      <c r="Y5011" s="5">
        <v>32</v>
      </c>
      <c r="Z5011" s="5">
        <v>2</v>
      </c>
      <c r="AA5011" s="5">
        <v>0</v>
      </c>
      <c r="AB5011" s="5">
        <v>0</v>
      </c>
      <c r="AC5011" s="5">
        <v>0</v>
      </c>
      <c r="AD5011" s="5">
        <v>42</v>
      </c>
      <c r="AE5011" s="5">
        <v>32</v>
      </c>
      <c r="AF5011" s="5">
        <v>2</v>
      </c>
      <c r="AG5011" s="6">
        <v>6.25</v>
      </c>
      <c r="AH5011" s="6">
        <v>76.19047619047619</v>
      </c>
      <c r="AI5011" s="3"/>
      <c r="AJ5011" s="3"/>
    </row>
    <row r="5012" spans="1:36" hidden="1" x14ac:dyDescent="0.2">
      <c r="A5012" s="1" t="str">
        <f t="shared" si="78"/>
        <v>SelbyIndian</v>
      </c>
      <c r="B5012" s="3" t="s">
        <v>435</v>
      </c>
      <c r="C5012" s="3" t="s">
        <v>436</v>
      </c>
      <c r="D5012" s="3" t="s">
        <v>710</v>
      </c>
      <c r="E5012" s="5">
        <v>175</v>
      </c>
      <c r="F5012" s="5">
        <v>3</v>
      </c>
      <c r="G5012" s="5">
        <v>3</v>
      </c>
      <c r="H5012" s="5">
        <v>3</v>
      </c>
      <c r="I5012" s="5">
        <v>0</v>
      </c>
      <c r="J5012" s="5">
        <v>26</v>
      </c>
      <c r="K5012" s="5">
        <v>28</v>
      </c>
      <c r="L5012" s="5">
        <v>31</v>
      </c>
      <c r="M5012" s="5">
        <v>0</v>
      </c>
      <c r="N5012" s="5">
        <v>0</v>
      </c>
      <c r="O5012" s="6">
        <v>1.7142857142857142</v>
      </c>
      <c r="P5012" s="6">
        <v>1.7142857142857142</v>
      </c>
      <c r="Q5012" s="6">
        <v>1.7142857142857142</v>
      </c>
      <c r="R5012" s="6">
        <v>0</v>
      </c>
      <c r="S5012" s="6">
        <v>14.857142857142858</v>
      </c>
      <c r="T5012" s="6">
        <v>16</v>
      </c>
      <c r="U5012" s="6">
        <v>17.714285714285715</v>
      </c>
      <c r="V5012" s="6">
        <v>0</v>
      </c>
      <c r="W5012" s="6">
        <v>0</v>
      </c>
      <c r="X5012" s="5">
        <v>93</v>
      </c>
      <c r="Y5012" s="5">
        <v>85</v>
      </c>
      <c r="Z5012" s="5">
        <v>5</v>
      </c>
      <c r="AA5012" s="5">
        <v>0</v>
      </c>
      <c r="AB5012" s="5">
        <v>0</v>
      </c>
      <c r="AC5012" s="5">
        <v>0</v>
      </c>
      <c r="AD5012" s="5">
        <v>93</v>
      </c>
      <c r="AE5012" s="5">
        <v>85</v>
      </c>
      <c r="AF5012" s="5">
        <v>5</v>
      </c>
      <c r="AG5012" s="6">
        <v>5.882352941176471</v>
      </c>
      <c r="AH5012" s="6">
        <v>91.397849462365585</v>
      </c>
      <c r="AI5012" s="3"/>
      <c r="AJ5012" s="3"/>
    </row>
    <row r="5013" spans="1:36" hidden="1" x14ac:dyDescent="0.2">
      <c r="A5013" s="1" t="str">
        <f t="shared" si="78"/>
        <v>SelbyPakistani</v>
      </c>
      <c r="B5013" s="3" t="s">
        <v>435</v>
      </c>
      <c r="C5013" s="3" t="s">
        <v>436</v>
      </c>
      <c r="D5013" s="3" t="s">
        <v>711</v>
      </c>
      <c r="E5013" s="5">
        <v>17</v>
      </c>
      <c r="F5013" s="5">
        <v>0</v>
      </c>
      <c r="G5013" s="5">
        <v>0</v>
      </c>
      <c r="H5013" s="5">
        <v>0</v>
      </c>
      <c r="I5013" s="5">
        <v>0</v>
      </c>
      <c r="J5013" s="5">
        <v>0</v>
      </c>
      <c r="K5013" s="5">
        <v>10</v>
      </c>
      <c r="L5013" s="5">
        <v>2</v>
      </c>
      <c r="M5013" s="5">
        <v>0</v>
      </c>
      <c r="N5013" s="5">
        <v>0</v>
      </c>
      <c r="O5013" s="6">
        <v>0</v>
      </c>
      <c r="P5013" s="6">
        <v>0</v>
      </c>
      <c r="Q5013" s="6">
        <v>0</v>
      </c>
      <c r="R5013" s="6">
        <v>0</v>
      </c>
      <c r="S5013" s="6">
        <v>0</v>
      </c>
      <c r="T5013" s="6">
        <v>58.823529411764703</v>
      </c>
      <c r="U5013" s="6">
        <v>11.764705882352942</v>
      </c>
      <c r="V5013" s="6">
        <v>0</v>
      </c>
      <c r="W5013" s="6">
        <v>0</v>
      </c>
      <c r="X5013" s="5">
        <v>11</v>
      </c>
      <c r="Y5013" s="5">
        <v>9</v>
      </c>
      <c r="Z5013" s="5">
        <v>0</v>
      </c>
      <c r="AA5013" s="5">
        <v>0</v>
      </c>
      <c r="AB5013" s="5">
        <v>0</v>
      </c>
      <c r="AC5013" s="5">
        <v>0</v>
      </c>
      <c r="AD5013" s="5">
        <v>11</v>
      </c>
      <c r="AE5013" s="5">
        <v>9</v>
      </c>
      <c r="AF5013" s="5">
        <v>0</v>
      </c>
      <c r="AG5013" s="6">
        <v>0</v>
      </c>
      <c r="AH5013" s="6">
        <v>81.818181818181813</v>
      </c>
      <c r="AI5013" s="3"/>
      <c r="AJ5013" s="3"/>
    </row>
    <row r="5014" spans="1:36" hidden="1" x14ac:dyDescent="0.2">
      <c r="A5014" s="1" t="str">
        <f t="shared" si="78"/>
        <v>SelbyBangladeshi</v>
      </c>
      <c r="B5014" s="3" t="s">
        <v>435</v>
      </c>
      <c r="C5014" s="3" t="s">
        <v>436</v>
      </c>
      <c r="D5014" s="3" t="s">
        <v>712</v>
      </c>
      <c r="E5014" s="5">
        <v>2</v>
      </c>
      <c r="F5014" s="5">
        <v>0</v>
      </c>
      <c r="G5014" s="5">
        <v>0</v>
      </c>
      <c r="H5014" s="5">
        <v>0</v>
      </c>
      <c r="I5014" s="5">
        <v>0</v>
      </c>
      <c r="J5014" s="5">
        <v>0</v>
      </c>
      <c r="K5014" s="5">
        <v>2</v>
      </c>
      <c r="L5014" s="5">
        <v>0</v>
      </c>
      <c r="M5014" s="5">
        <v>0</v>
      </c>
      <c r="N5014" s="5">
        <v>0</v>
      </c>
      <c r="O5014" s="6">
        <v>0</v>
      </c>
      <c r="P5014" s="6">
        <v>0</v>
      </c>
      <c r="Q5014" s="6">
        <v>0</v>
      </c>
      <c r="R5014" s="6">
        <v>0</v>
      </c>
      <c r="S5014" s="6">
        <v>0</v>
      </c>
      <c r="T5014" s="6">
        <v>100</v>
      </c>
      <c r="U5014" s="6">
        <v>0</v>
      </c>
      <c r="V5014" s="6">
        <v>0</v>
      </c>
      <c r="W5014" s="6">
        <v>0</v>
      </c>
      <c r="X5014" s="5">
        <v>1</v>
      </c>
      <c r="Y5014" s="5">
        <v>1</v>
      </c>
      <c r="Z5014" s="5">
        <v>0</v>
      </c>
      <c r="AA5014" s="5">
        <v>0</v>
      </c>
      <c r="AB5014" s="5">
        <v>0</v>
      </c>
      <c r="AC5014" s="5">
        <v>0</v>
      </c>
      <c r="AD5014" s="5">
        <v>1</v>
      </c>
      <c r="AE5014" s="5">
        <v>1</v>
      </c>
      <c r="AF5014" s="5">
        <v>0</v>
      </c>
      <c r="AG5014" s="6">
        <v>0</v>
      </c>
      <c r="AH5014" s="6">
        <v>100</v>
      </c>
      <c r="AI5014" s="3"/>
      <c r="AJ5014" s="3"/>
    </row>
    <row r="5015" spans="1:36" hidden="1" x14ac:dyDescent="0.2">
      <c r="A5015" s="1" t="str">
        <f t="shared" si="78"/>
        <v>SelbyChinese</v>
      </c>
      <c r="B5015" s="3" t="s">
        <v>435</v>
      </c>
      <c r="C5015" s="3" t="s">
        <v>436</v>
      </c>
      <c r="D5015" s="3" t="s">
        <v>713</v>
      </c>
      <c r="E5015" s="5">
        <v>170</v>
      </c>
      <c r="F5015" s="5">
        <v>7</v>
      </c>
      <c r="G5015" s="5">
        <v>7</v>
      </c>
      <c r="H5015" s="5">
        <v>7</v>
      </c>
      <c r="I5015" s="5">
        <v>0</v>
      </c>
      <c r="J5015" s="5">
        <v>13</v>
      </c>
      <c r="K5015" s="5">
        <v>9</v>
      </c>
      <c r="L5015" s="5">
        <v>41</v>
      </c>
      <c r="M5015" s="5">
        <v>0</v>
      </c>
      <c r="N5015" s="5">
        <v>0</v>
      </c>
      <c r="O5015" s="6">
        <v>4.117647058823529</v>
      </c>
      <c r="P5015" s="6">
        <v>4.117647058823529</v>
      </c>
      <c r="Q5015" s="6">
        <v>4.117647058823529</v>
      </c>
      <c r="R5015" s="6">
        <v>0</v>
      </c>
      <c r="S5015" s="6">
        <v>7.6470588235294121</v>
      </c>
      <c r="T5015" s="6">
        <v>5.2941176470588234</v>
      </c>
      <c r="U5015" s="6">
        <v>24.117647058823529</v>
      </c>
      <c r="V5015" s="6">
        <v>0</v>
      </c>
      <c r="W5015" s="6">
        <v>0</v>
      </c>
      <c r="X5015" s="5">
        <v>82</v>
      </c>
      <c r="Y5015" s="5">
        <v>74</v>
      </c>
      <c r="Z5015" s="5">
        <v>5</v>
      </c>
      <c r="AA5015" s="5">
        <v>0</v>
      </c>
      <c r="AB5015" s="5">
        <v>0</v>
      </c>
      <c r="AC5015" s="5">
        <v>0</v>
      </c>
      <c r="AD5015" s="5">
        <v>82</v>
      </c>
      <c r="AE5015" s="5">
        <v>74</v>
      </c>
      <c r="AF5015" s="5">
        <v>5</v>
      </c>
      <c r="AG5015" s="6">
        <v>6.756756756756757</v>
      </c>
      <c r="AH5015" s="6">
        <v>90.243902439024396</v>
      </c>
      <c r="AI5015" s="3"/>
      <c r="AJ5015" s="3"/>
    </row>
    <row r="5016" spans="1:36" hidden="1" x14ac:dyDescent="0.2">
      <c r="A5016" s="1" t="str">
        <f t="shared" si="78"/>
        <v>SelbyAsian Other</v>
      </c>
      <c r="B5016" s="3" t="s">
        <v>435</v>
      </c>
      <c r="C5016" s="3" t="s">
        <v>436</v>
      </c>
      <c r="D5016" s="3" t="s">
        <v>714</v>
      </c>
      <c r="E5016" s="5">
        <v>129</v>
      </c>
      <c r="F5016" s="5">
        <v>0</v>
      </c>
      <c r="G5016" s="5">
        <v>0</v>
      </c>
      <c r="H5016" s="5">
        <v>0</v>
      </c>
      <c r="I5016" s="5">
        <v>0</v>
      </c>
      <c r="J5016" s="5">
        <v>3</v>
      </c>
      <c r="K5016" s="5">
        <v>12</v>
      </c>
      <c r="L5016" s="5">
        <v>26</v>
      </c>
      <c r="M5016" s="5">
        <v>0</v>
      </c>
      <c r="N5016" s="5">
        <v>0</v>
      </c>
      <c r="O5016" s="6">
        <v>0</v>
      </c>
      <c r="P5016" s="6">
        <v>0</v>
      </c>
      <c r="Q5016" s="6">
        <v>0</v>
      </c>
      <c r="R5016" s="6">
        <v>0</v>
      </c>
      <c r="S5016" s="6">
        <v>2.3255813953488373</v>
      </c>
      <c r="T5016" s="6">
        <v>9.3023255813953494</v>
      </c>
      <c r="U5016" s="6">
        <v>20.155038759689923</v>
      </c>
      <c r="V5016" s="6">
        <v>0</v>
      </c>
      <c r="W5016" s="6">
        <v>0</v>
      </c>
      <c r="X5016" s="5">
        <v>62</v>
      </c>
      <c r="Y5016" s="5">
        <v>51</v>
      </c>
      <c r="Z5016" s="5">
        <v>2</v>
      </c>
      <c r="AA5016" s="5">
        <v>0</v>
      </c>
      <c r="AB5016" s="5">
        <v>0</v>
      </c>
      <c r="AC5016" s="5">
        <v>0</v>
      </c>
      <c r="AD5016" s="5">
        <v>62</v>
      </c>
      <c r="AE5016" s="5">
        <v>51</v>
      </c>
      <c r="AF5016" s="5">
        <v>2</v>
      </c>
      <c r="AG5016" s="6">
        <v>3.9215686274509802</v>
      </c>
      <c r="AH5016" s="6">
        <v>82.258064516129039</v>
      </c>
      <c r="AI5016" s="3"/>
      <c r="AJ5016" s="3"/>
    </row>
    <row r="5017" spans="1:36" hidden="1" x14ac:dyDescent="0.2">
      <c r="A5017" s="1" t="str">
        <f t="shared" si="78"/>
        <v>SelbyBlack African</v>
      </c>
      <c r="B5017" s="3" t="s">
        <v>435</v>
      </c>
      <c r="C5017" s="3" t="s">
        <v>436</v>
      </c>
      <c r="D5017" s="3" t="s">
        <v>715</v>
      </c>
      <c r="E5017" s="5">
        <v>170</v>
      </c>
      <c r="F5017" s="5">
        <v>1</v>
      </c>
      <c r="G5017" s="5">
        <v>1</v>
      </c>
      <c r="H5017" s="5">
        <v>1</v>
      </c>
      <c r="I5017" s="5">
        <v>0</v>
      </c>
      <c r="J5017" s="5">
        <v>5</v>
      </c>
      <c r="K5017" s="5">
        <v>16</v>
      </c>
      <c r="L5017" s="5">
        <v>9</v>
      </c>
      <c r="M5017" s="5">
        <v>0</v>
      </c>
      <c r="N5017" s="5">
        <v>0</v>
      </c>
      <c r="O5017" s="6">
        <v>0.58823529411764708</v>
      </c>
      <c r="P5017" s="6">
        <v>0.58823529411764708</v>
      </c>
      <c r="Q5017" s="6">
        <v>0.58823529411764708</v>
      </c>
      <c r="R5017" s="6">
        <v>0</v>
      </c>
      <c r="S5017" s="6">
        <v>2.9411764705882355</v>
      </c>
      <c r="T5017" s="6">
        <v>9.4117647058823533</v>
      </c>
      <c r="U5017" s="6">
        <v>5.2941176470588234</v>
      </c>
      <c r="V5017" s="6">
        <v>0</v>
      </c>
      <c r="W5017" s="6">
        <v>0</v>
      </c>
      <c r="X5017" s="5">
        <v>72</v>
      </c>
      <c r="Y5017" s="5">
        <v>70</v>
      </c>
      <c r="Z5017" s="5">
        <v>2</v>
      </c>
      <c r="AA5017" s="5">
        <v>0</v>
      </c>
      <c r="AB5017" s="5">
        <v>0</v>
      </c>
      <c r="AC5017" s="5">
        <v>0</v>
      </c>
      <c r="AD5017" s="5">
        <v>72</v>
      </c>
      <c r="AE5017" s="5">
        <v>70</v>
      </c>
      <c r="AF5017" s="5">
        <v>2</v>
      </c>
      <c r="AG5017" s="6">
        <v>2.8571428571428572</v>
      </c>
      <c r="AH5017" s="6">
        <v>97.222222222222229</v>
      </c>
      <c r="AI5017" s="3"/>
      <c r="AJ5017" s="3"/>
    </row>
    <row r="5018" spans="1:36" hidden="1" x14ac:dyDescent="0.2">
      <c r="A5018" s="1" t="str">
        <f t="shared" si="78"/>
        <v>SelbyBlack Caribbean</v>
      </c>
      <c r="B5018" s="3" t="s">
        <v>435</v>
      </c>
      <c r="C5018" s="3" t="s">
        <v>436</v>
      </c>
      <c r="D5018" s="3" t="s">
        <v>716</v>
      </c>
      <c r="E5018" s="5">
        <v>33</v>
      </c>
      <c r="F5018" s="5">
        <v>0</v>
      </c>
      <c r="G5018" s="5">
        <v>0</v>
      </c>
      <c r="H5018" s="5">
        <v>0</v>
      </c>
      <c r="I5018" s="5">
        <v>0</v>
      </c>
      <c r="J5018" s="5">
        <v>0</v>
      </c>
      <c r="K5018" s="5">
        <v>4</v>
      </c>
      <c r="L5018" s="5">
        <v>2</v>
      </c>
      <c r="M5018" s="5">
        <v>0</v>
      </c>
      <c r="N5018" s="5">
        <v>0</v>
      </c>
      <c r="O5018" s="6">
        <v>0</v>
      </c>
      <c r="P5018" s="6">
        <v>0</v>
      </c>
      <c r="Q5018" s="6">
        <v>0</v>
      </c>
      <c r="R5018" s="6">
        <v>0</v>
      </c>
      <c r="S5018" s="6">
        <v>0</v>
      </c>
      <c r="T5018" s="6">
        <v>12.121212121212121</v>
      </c>
      <c r="U5018" s="6">
        <v>6.0606060606060606</v>
      </c>
      <c r="V5018" s="6">
        <v>0</v>
      </c>
      <c r="W5018" s="6">
        <v>0</v>
      </c>
      <c r="X5018" s="5">
        <v>20</v>
      </c>
      <c r="Y5018" s="5">
        <v>20</v>
      </c>
      <c r="Z5018" s="5">
        <v>0</v>
      </c>
      <c r="AA5018" s="5">
        <v>0</v>
      </c>
      <c r="AB5018" s="5">
        <v>0</v>
      </c>
      <c r="AC5018" s="5">
        <v>0</v>
      </c>
      <c r="AD5018" s="5">
        <v>20</v>
      </c>
      <c r="AE5018" s="5">
        <v>20</v>
      </c>
      <c r="AF5018" s="5">
        <v>0</v>
      </c>
      <c r="AG5018" s="6">
        <v>0</v>
      </c>
      <c r="AH5018" s="6">
        <v>100</v>
      </c>
      <c r="AI5018" s="3"/>
      <c r="AJ5018" s="3"/>
    </row>
    <row r="5019" spans="1:36" hidden="1" x14ac:dyDescent="0.2">
      <c r="A5019" s="1" t="str">
        <f t="shared" si="78"/>
        <v>SelbyBlack Other</v>
      </c>
      <c r="B5019" s="3" t="s">
        <v>435</v>
      </c>
      <c r="C5019" s="3" t="s">
        <v>436</v>
      </c>
      <c r="D5019" s="3" t="s">
        <v>717</v>
      </c>
      <c r="E5019" s="5">
        <v>9</v>
      </c>
      <c r="F5019" s="5">
        <v>0</v>
      </c>
      <c r="G5019" s="5">
        <v>0</v>
      </c>
      <c r="H5019" s="5">
        <v>0</v>
      </c>
      <c r="I5019" s="5">
        <v>0</v>
      </c>
      <c r="J5019" s="5">
        <v>0</v>
      </c>
      <c r="K5019" s="5">
        <v>1</v>
      </c>
      <c r="L5019" s="5">
        <v>3</v>
      </c>
      <c r="M5019" s="5">
        <v>0</v>
      </c>
      <c r="N5019" s="5">
        <v>0</v>
      </c>
      <c r="O5019" s="6">
        <v>0</v>
      </c>
      <c r="P5019" s="6">
        <v>0</v>
      </c>
      <c r="Q5019" s="6">
        <v>0</v>
      </c>
      <c r="R5019" s="6">
        <v>0</v>
      </c>
      <c r="S5019" s="6">
        <v>0</v>
      </c>
      <c r="T5019" s="6">
        <v>11.111111111111111</v>
      </c>
      <c r="U5019" s="6">
        <v>33.333333333333336</v>
      </c>
      <c r="V5019" s="6">
        <v>0</v>
      </c>
      <c r="W5019" s="6">
        <v>0</v>
      </c>
      <c r="X5019" s="5">
        <v>3</v>
      </c>
      <c r="Y5019" s="5">
        <v>3</v>
      </c>
      <c r="Z5019" s="5">
        <v>0</v>
      </c>
      <c r="AA5019" s="5">
        <v>0</v>
      </c>
      <c r="AB5019" s="5">
        <v>0</v>
      </c>
      <c r="AC5019" s="5">
        <v>0</v>
      </c>
      <c r="AD5019" s="5">
        <v>3</v>
      </c>
      <c r="AE5019" s="5">
        <v>3</v>
      </c>
      <c r="AF5019" s="5">
        <v>0</v>
      </c>
      <c r="AG5019" s="6">
        <v>0</v>
      </c>
      <c r="AH5019" s="6">
        <v>100</v>
      </c>
      <c r="AI5019" s="3"/>
      <c r="AJ5019" s="3"/>
    </row>
    <row r="5020" spans="1:36" hidden="1" x14ac:dyDescent="0.2">
      <c r="A5020" s="1" t="str">
        <f t="shared" si="78"/>
        <v>SelbyArab</v>
      </c>
      <c r="B5020" s="3" t="s">
        <v>435</v>
      </c>
      <c r="C5020" s="3" t="s">
        <v>436</v>
      </c>
      <c r="D5020" s="3" t="s">
        <v>699</v>
      </c>
      <c r="E5020" s="5">
        <v>9</v>
      </c>
      <c r="F5020" s="5">
        <v>0</v>
      </c>
      <c r="G5020" s="5">
        <v>0</v>
      </c>
      <c r="H5020" s="5">
        <v>0</v>
      </c>
      <c r="I5020" s="5">
        <v>0</v>
      </c>
      <c r="J5020" s="5">
        <v>0</v>
      </c>
      <c r="K5020" s="5">
        <v>0</v>
      </c>
      <c r="L5020" s="5">
        <v>0</v>
      </c>
      <c r="M5020" s="5">
        <v>0</v>
      </c>
      <c r="N5020" s="5">
        <v>0</v>
      </c>
      <c r="O5020" s="6">
        <v>0</v>
      </c>
      <c r="P5020" s="6">
        <v>0</v>
      </c>
      <c r="Q5020" s="6">
        <v>0</v>
      </c>
      <c r="R5020" s="6">
        <v>0</v>
      </c>
      <c r="S5020" s="6">
        <v>0</v>
      </c>
      <c r="T5020" s="6">
        <v>0</v>
      </c>
      <c r="U5020" s="6">
        <v>0</v>
      </c>
      <c r="V5020" s="6">
        <v>0</v>
      </c>
      <c r="W5020" s="6">
        <v>0</v>
      </c>
      <c r="X5020" s="5">
        <v>3</v>
      </c>
      <c r="Y5020" s="5">
        <v>3</v>
      </c>
      <c r="Z5020" s="5">
        <v>0</v>
      </c>
      <c r="AA5020" s="5">
        <v>0</v>
      </c>
      <c r="AB5020" s="5">
        <v>0</v>
      </c>
      <c r="AC5020" s="5">
        <v>0</v>
      </c>
      <c r="AD5020" s="5">
        <v>3</v>
      </c>
      <c r="AE5020" s="5">
        <v>3</v>
      </c>
      <c r="AF5020" s="5">
        <v>0</v>
      </c>
      <c r="AG5020" s="6">
        <v>0</v>
      </c>
      <c r="AH5020" s="6">
        <v>100</v>
      </c>
      <c r="AI5020" s="3"/>
      <c r="AJ5020" s="3"/>
    </row>
    <row r="5021" spans="1:36" hidden="1" x14ac:dyDescent="0.2">
      <c r="A5021" s="1" t="str">
        <f t="shared" si="78"/>
        <v>SelbyOther</v>
      </c>
      <c r="B5021" s="3" t="s">
        <v>435</v>
      </c>
      <c r="C5021" s="3" t="s">
        <v>436</v>
      </c>
      <c r="D5021" s="3" t="s">
        <v>718</v>
      </c>
      <c r="E5021" s="5">
        <v>32</v>
      </c>
      <c r="F5021" s="5">
        <v>0</v>
      </c>
      <c r="G5021" s="5">
        <v>0</v>
      </c>
      <c r="H5021" s="5">
        <v>0</v>
      </c>
      <c r="I5021" s="5">
        <v>0</v>
      </c>
      <c r="J5021" s="5">
        <v>2</v>
      </c>
      <c r="K5021" s="5">
        <v>6</v>
      </c>
      <c r="L5021" s="5">
        <v>8</v>
      </c>
      <c r="M5021" s="5">
        <v>0</v>
      </c>
      <c r="N5021" s="5">
        <v>0</v>
      </c>
      <c r="O5021" s="6">
        <v>0</v>
      </c>
      <c r="P5021" s="6">
        <v>0</v>
      </c>
      <c r="Q5021" s="6">
        <v>0</v>
      </c>
      <c r="R5021" s="6">
        <v>0</v>
      </c>
      <c r="S5021" s="6">
        <v>6.25</v>
      </c>
      <c r="T5021" s="6">
        <v>18.75</v>
      </c>
      <c r="U5021" s="6">
        <v>25</v>
      </c>
      <c r="V5021" s="6">
        <v>0</v>
      </c>
      <c r="W5021" s="6">
        <v>0</v>
      </c>
      <c r="X5021" s="5">
        <v>18</v>
      </c>
      <c r="Y5021" s="5">
        <v>15</v>
      </c>
      <c r="Z5021" s="5">
        <v>1</v>
      </c>
      <c r="AA5021" s="5">
        <v>0</v>
      </c>
      <c r="AB5021" s="5">
        <v>0</v>
      </c>
      <c r="AC5021" s="5">
        <v>0</v>
      </c>
      <c r="AD5021" s="5">
        <v>18</v>
      </c>
      <c r="AE5021" s="5">
        <v>15</v>
      </c>
      <c r="AF5021" s="5">
        <v>1</v>
      </c>
      <c r="AG5021" s="6">
        <v>6.666666666666667</v>
      </c>
      <c r="AH5021" s="6">
        <v>83.333333333333329</v>
      </c>
      <c r="AI5021" s="3"/>
      <c r="AJ5021" s="3"/>
    </row>
    <row r="5022" spans="1:36" x14ac:dyDescent="0.2">
      <c r="A5022" s="1" t="str">
        <f t="shared" si="78"/>
        <v>SevenoaksAll people</v>
      </c>
      <c r="B5022" s="3" t="s">
        <v>331</v>
      </c>
      <c r="C5022" s="3" t="s">
        <v>332</v>
      </c>
      <c r="D5022" s="3" t="s">
        <v>700</v>
      </c>
      <c r="E5022" s="5">
        <v>114893</v>
      </c>
      <c r="F5022" s="5">
        <v>0</v>
      </c>
      <c r="G5022" s="5">
        <v>0</v>
      </c>
      <c r="H5022" s="5">
        <v>0</v>
      </c>
      <c r="I5022" s="5">
        <v>0</v>
      </c>
      <c r="J5022" s="5">
        <v>5862</v>
      </c>
      <c r="K5022" s="5">
        <v>7890</v>
      </c>
      <c r="L5022" s="5">
        <v>0</v>
      </c>
      <c r="M5022" s="5">
        <v>0</v>
      </c>
      <c r="N5022" s="5">
        <v>0</v>
      </c>
      <c r="O5022" s="6">
        <v>0</v>
      </c>
      <c r="P5022" s="6">
        <v>0</v>
      </c>
      <c r="Q5022" s="6">
        <v>0</v>
      </c>
      <c r="R5022" s="6">
        <v>0</v>
      </c>
      <c r="S5022" s="6">
        <v>5.1021385114845987</v>
      </c>
      <c r="T5022" s="6">
        <v>6.8672591019470293</v>
      </c>
      <c r="U5022" s="6">
        <v>0</v>
      </c>
      <c r="V5022" s="6">
        <v>0</v>
      </c>
      <c r="W5022" s="6">
        <v>0</v>
      </c>
      <c r="X5022" s="5">
        <v>36249</v>
      </c>
      <c r="Y5022" s="5">
        <v>31646</v>
      </c>
      <c r="Z5022" s="5">
        <v>1104</v>
      </c>
      <c r="AA5022" s="5">
        <v>0</v>
      </c>
      <c r="AB5022" s="5">
        <v>0</v>
      </c>
      <c r="AC5022" s="5">
        <v>0</v>
      </c>
      <c r="AD5022" s="5">
        <v>36249</v>
      </c>
      <c r="AE5022" s="5">
        <v>31646</v>
      </c>
      <c r="AF5022" s="5">
        <v>1104</v>
      </c>
      <c r="AG5022" s="6">
        <v>3.48859255514125</v>
      </c>
      <c r="AH5022" s="6">
        <v>87.301718668101188</v>
      </c>
      <c r="AI5022" s="3"/>
      <c r="AJ5022" s="3"/>
    </row>
    <row r="5023" spans="1:36" hidden="1" x14ac:dyDescent="0.2">
      <c r="A5023" s="1" t="str">
        <f t="shared" si="78"/>
        <v>SevenoaksWhite British</v>
      </c>
      <c r="B5023" s="3" t="s">
        <v>331</v>
      </c>
      <c r="C5023" s="3" t="s">
        <v>332</v>
      </c>
      <c r="D5023" s="3" t="s">
        <v>701</v>
      </c>
      <c r="E5023" s="5">
        <v>104538</v>
      </c>
      <c r="F5023" s="5">
        <v>0</v>
      </c>
      <c r="G5023" s="5">
        <v>0</v>
      </c>
      <c r="H5023" s="5">
        <v>0</v>
      </c>
      <c r="I5023" s="5">
        <v>0</v>
      </c>
      <c r="J5023" s="5">
        <v>5227</v>
      </c>
      <c r="K5023" s="5">
        <v>7336</v>
      </c>
      <c r="L5023" s="5">
        <v>0</v>
      </c>
      <c r="M5023" s="5">
        <v>0</v>
      </c>
      <c r="N5023" s="5">
        <v>0</v>
      </c>
      <c r="O5023" s="6">
        <v>0</v>
      </c>
      <c r="P5023" s="6">
        <v>0</v>
      </c>
      <c r="Q5023" s="6">
        <v>0</v>
      </c>
      <c r="R5023" s="6">
        <v>0</v>
      </c>
      <c r="S5023" s="6">
        <v>5.0000956589948151</v>
      </c>
      <c r="T5023" s="6">
        <v>7.0175438596491224</v>
      </c>
      <c r="U5023" s="6">
        <v>0</v>
      </c>
      <c r="V5023" s="6">
        <v>0</v>
      </c>
      <c r="W5023" s="6">
        <v>0</v>
      </c>
      <c r="X5023" s="5">
        <v>31899</v>
      </c>
      <c r="Y5023" s="5">
        <v>27979</v>
      </c>
      <c r="Z5023" s="5">
        <v>952</v>
      </c>
      <c r="AA5023" s="5">
        <v>0</v>
      </c>
      <c r="AB5023" s="5">
        <v>0</v>
      </c>
      <c r="AC5023" s="5">
        <v>0</v>
      </c>
      <c r="AD5023" s="5">
        <v>31899</v>
      </c>
      <c r="AE5023" s="5">
        <v>27979</v>
      </c>
      <c r="AF5023" s="5">
        <v>952</v>
      </c>
      <c r="AG5023" s="6">
        <v>3.4025519139354516</v>
      </c>
      <c r="AH5023" s="6">
        <v>87.711213517665129</v>
      </c>
      <c r="AI5023" s="3"/>
      <c r="AJ5023" s="3"/>
    </row>
    <row r="5024" spans="1:36" hidden="1" x14ac:dyDescent="0.2">
      <c r="A5024" s="1" t="str">
        <f t="shared" si="78"/>
        <v>SevenoaksMinorities - all other than White British</v>
      </c>
      <c r="B5024" s="3" t="s">
        <v>331</v>
      </c>
      <c r="C5024" s="3" t="s">
        <v>332</v>
      </c>
      <c r="D5024" s="3" t="s">
        <v>702</v>
      </c>
      <c r="E5024" s="5">
        <v>10355</v>
      </c>
      <c r="F5024" s="5">
        <v>0</v>
      </c>
      <c r="G5024" s="5">
        <v>0</v>
      </c>
      <c r="H5024" s="5">
        <v>0</v>
      </c>
      <c r="I5024" s="5">
        <v>0</v>
      </c>
      <c r="J5024" s="5">
        <v>635</v>
      </c>
      <c r="K5024" s="5">
        <v>554</v>
      </c>
      <c r="L5024" s="5">
        <v>0</v>
      </c>
      <c r="M5024" s="5">
        <v>0</v>
      </c>
      <c r="N5024" s="5">
        <v>0</v>
      </c>
      <c r="O5024" s="6">
        <v>0</v>
      </c>
      <c r="P5024" s="6">
        <v>0</v>
      </c>
      <c r="Q5024" s="6">
        <v>0</v>
      </c>
      <c r="R5024" s="6">
        <v>0</v>
      </c>
      <c r="S5024" s="6">
        <v>6.1323032351521007</v>
      </c>
      <c r="T5024" s="6">
        <v>5.3500724287783683</v>
      </c>
      <c r="U5024" s="6">
        <v>0</v>
      </c>
      <c r="V5024" s="6">
        <v>0</v>
      </c>
      <c r="W5024" s="6">
        <v>0</v>
      </c>
      <c r="X5024" s="5">
        <v>4350</v>
      </c>
      <c r="Y5024" s="5">
        <v>3667</v>
      </c>
      <c r="Z5024" s="5">
        <v>152</v>
      </c>
      <c r="AA5024" s="5">
        <v>0</v>
      </c>
      <c r="AB5024" s="5">
        <v>0</v>
      </c>
      <c r="AC5024" s="5">
        <v>0</v>
      </c>
      <c r="AD5024" s="5">
        <v>4350</v>
      </c>
      <c r="AE5024" s="5">
        <v>3667</v>
      </c>
      <c r="AF5024" s="5">
        <v>152</v>
      </c>
      <c r="AG5024" s="6">
        <v>4.1450777202072535</v>
      </c>
      <c r="AH5024" s="6">
        <v>84.298850574712645</v>
      </c>
      <c r="AI5024" s="3"/>
      <c r="AJ5024" s="3"/>
    </row>
    <row r="5025" spans="1:36" hidden="1" x14ac:dyDescent="0.2">
      <c r="A5025" s="1" t="str">
        <f t="shared" si="78"/>
        <v>SevenoaksWhite Irish</v>
      </c>
      <c r="B5025" s="3" t="s">
        <v>331</v>
      </c>
      <c r="C5025" s="3" t="s">
        <v>332</v>
      </c>
      <c r="D5025" s="3" t="s">
        <v>703</v>
      </c>
      <c r="E5025" s="5">
        <v>950</v>
      </c>
      <c r="F5025" s="5">
        <v>0</v>
      </c>
      <c r="G5025" s="5">
        <v>0</v>
      </c>
      <c r="H5025" s="5">
        <v>0</v>
      </c>
      <c r="I5025" s="5">
        <v>0</v>
      </c>
      <c r="J5025" s="5">
        <v>42</v>
      </c>
      <c r="K5025" s="5">
        <v>58</v>
      </c>
      <c r="L5025" s="5">
        <v>0</v>
      </c>
      <c r="M5025" s="5">
        <v>0</v>
      </c>
      <c r="N5025" s="5">
        <v>0</v>
      </c>
      <c r="O5025" s="6">
        <v>0</v>
      </c>
      <c r="P5025" s="6">
        <v>0</v>
      </c>
      <c r="Q5025" s="6">
        <v>0</v>
      </c>
      <c r="R5025" s="6">
        <v>0</v>
      </c>
      <c r="S5025" s="6">
        <v>4.4210526315789478</v>
      </c>
      <c r="T5025" s="6">
        <v>6.1052631578947372</v>
      </c>
      <c r="U5025" s="6">
        <v>0</v>
      </c>
      <c r="V5025" s="6">
        <v>0</v>
      </c>
      <c r="W5025" s="6">
        <v>0</v>
      </c>
      <c r="X5025" s="5">
        <v>349</v>
      </c>
      <c r="Y5025" s="5">
        <v>301</v>
      </c>
      <c r="Z5025" s="5">
        <v>8</v>
      </c>
      <c r="AA5025" s="5">
        <v>0</v>
      </c>
      <c r="AB5025" s="5">
        <v>0</v>
      </c>
      <c r="AC5025" s="5">
        <v>0</v>
      </c>
      <c r="AD5025" s="5">
        <v>349</v>
      </c>
      <c r="AE5025" s="5">
        <v>301</v>
      </c>
      <c r="AF5025" s="5">
        <v>8</v>
      </c>
      <c r="AG5025" s="6">
        <v>2.6578073089700998</v>
      </c>
      <c r="AH5025" s="6">
        <v>86.246418338108882</v>
      </c>
      <c r="AI5025" s="3"/>
      <c r="AJ5025" s="3"/>
    </row>
    <row r="5026" spans="1:36" hidden="1" x14ac:dyDescent="0.2">
      <c r="A5026" s="1" t="str">
        <f t="shared" si="78"/>
        <v>SevenoaksWhite Gyspy or Irish Traveller</v>
      </c>
      <c r="B5026" s="3" t="s">
        <v>331</v>
      </c>
      <c r="C5026" s="3" t="s">
        <v>332</v>
      </c>
      <c r="D5026" s="3" t="s">
        <v>704</v>
      </c>
      <c r="E5026" s="5">
        <v>391</v>
      </c>
      <c r="F5026" s="5">
        <v>0</v>
      </c>
      <c r="G5026" s="5">
        <v>0</v>
      </c>
      <c r="H5026" s="5">
        <v>0</v>
      </c>
      <c r="I5026" s="5">
        <v>0</v>
      </c>
      <c r="J5026" s="5">
        <v>37</v>
      </c>
      <c r="K5026" s="5">
        <v>8</v>
      </c>
      <c r="L5026" s="5">
        <v>0</v>
      </c>
      <c r="M5026" s="5">
        <v>0</v>
      </c>
      <c r="N5026" s="5">
        <v>0</v>
      </c>
      <c r="O5026" s="6">
        <v>0</v>
      </c>
      <c r="P5026" s="6">
        <v>0</v>
      </c>
      <c r="Q5026" s="6">
        <v>0</v>
      </c>
      <c r="R5026" s="6">
        <v>0</v>
      </c>
      <c r="S5026" s="6">
        <v>9.4629156010230187</v>
      </c>
      <c r="T5026" s="6">
        <v>2.0460358056265986</v>
      </c>
      <c r="U5026" s="6">
        <v>0</v>
      </c>
      <c r="V5026" s="6">
        <v>0</v>
      </c>
      <c r="W5026" s="6">
        <v>0</v>
      </c>
      <c r="X5026" s="5">
        <v>112</v>
      </c>
      <c r="Y5026" s="5">
        <v>50</v>
      </c>
      <c r="Z5026" s="5">
        <v>2</v>
      </c>
      <c r="AA5026" s="5">
        <v>0</v>
      </c>
      <c r="AB5026" s="5">
        <v>0</v>
      </c>
      <c r="AC5026" s="5">
        <v>0</v>
      </c>
      <c r="AD5026" s="5">
        <v>112</v>
      </c>
      <c r="AE5026" s="5">
        <v>50</v>
      </c>
      <c r="AF5026" s="5">
        <v>2</v>
      </c>
      <c r="AG5026" s="6">
        <v>4</v>
      </c>
      <c r="AH5026" s="6">
        <v>44.642857142857146</v>
      </c>
      <c r="AI5026" s="3"/>
      <c r="AJ5026" s="3"/>
    </row>
    <row r="5027" spans="1:36" hidden="1" x14ac:dyDescent="0.2">
      <c r="A5027" s="1" t="str">
        <f t="shared" si="78"/>
        <v>SevenoaksWhite Other</v>
      </c>
      <c r="B5027" s="3" t="s">
        <v>331</v>
      </c>
      <c r="C5027" s="3" t="s">
        <v>332</v>
      </c>
      <c r="D5027" s="3" t="s">
        <v>705</v>
      </c>
      <c r="E5027" s="5">
        <v>4150</v>
      </c>
      <c r="F5027" s="5">
        <v>0</v>
      </c>
      <c r="G5027" s="5">
        <v>0</v>
      </c>
      <c r="H5027" s="5">
        <v>0</v>
      </c>
      <c r="I5027" s="5">
        <v>0</v>
      </c>
      <c r="J5027" s="5">
        <v>142</v>
      </c>
      <c r="K5027" s="5">
        <v>267</v>
      </c>
      <c r="L5027" s="5">
        <v>0</v>
      </c>
      <c r="M5027" s="5">
        <v>0</v>
      </c>
      <c r="N5027" s="5">
        <v>0</v>
      </c>
      <c r="O5027" s="6">
        <v>0</v>
      </c>
      <c r="P5027" s="6">
        <v>0</v>
      </c>
      <c r="Q5027" s="6">
        <v>0</v>
      </c>
      <c r="R5027" s="6">
        <v>0</v>
      </c>
      <c r="S5027" s="6">
        <v>3.4216867469879517</v>
      </c>
      <c r="T5027" s="6">
        <v>6.4337349397590362</v>
      </c>
      <c r="U5027" s="6">
        <v>0</v>
      </c>
      <c r="V5027" s="6">
        <v>0</v>
      </c>
      <c r="W5027" s="6">
        <v>0</v>
      </c>
      <c r="X5027" s="5">
        <v>2076</v>
      </c>
      <c r="Y5027" s="5">
        <v>1757</v>
      </c>
      <c r="Z5027" s="5">
        <v>62</v>
      </c>
      <c r="AA5027" s="5">
        <v>0</v>
      </c>
      <c r="AB5027" s="5">
        <v>0</v>
      </c>
      <c r="AC5027" s="5">
        <v>0</v>
      </c>
      <c r="AD5027" s="5">
        <v>2076</v>
      </c>
      <c r="AE5027" s="5">
        <v>1757</v>
      </c>
      <c r="AF5027" s="5">
        <v>62</v>
      </c>
      <c r="AG5027" s="6">
        <v>3.528742174160501</v>
      </c>
      <c r="AH5027" s="6">
        <v>84.633911368015418</v>
      </c>
      <c r="AI5027" s="3"/>
      <c r="AJ5027" s="3"/>
    </row>
    <row r="5028" spans="1:36" hidden="1" x14ac:dyDescent="0.2">
      <c r="A5028" s="1" t="str">
        <f t="shared" si="78"/>
        <v>SevenoaksMixed White and Black Caribbean</v>
      </c>
      <c r="B5028" s="3" t="s">
        <v>331</v>
      </c>
      <c r="C5028" s="3" t="s">
        <v>332</v>
      </c>
      <c r="D5028" s="3" t="s">
        <v>706</v>
      </c>
      <c r="E5028" s="5">
        <v>424</v>
      </c>
      <c r="F5028" s="5">
        <v>0</v>
      </c>
      <c r="G5028" s="5">
        <v>0</v>
      </c>
      <c r="H5028" s="5">
        <v>0</v>
      </c>
      <c r="I5028" s="5">
        <v>0</v>
      </c>
      <c r="J5028" s="5">
        <v>50</v>
      </c>
      <c r="K5028" s="5">
        <v>17</v>
      </c>
      <c r="L5028" s="5">
        <v>0</v>
      </c>
      <c r="M5028" s="5">
        <v>0</v>
      </c>
      <c r="N5028" s="5">
        <v>0</v>
      </c>
      <c r="O5028" s="6">
        <v>0</v>
      </c>
      <c r="P5028" s="6">
        <v>0</v>
      </c>
      <c r="Q5028" s="6">
        <v>0</v>
      </c>
      <c r="R5028" s="6">
        <v>0</v>
      </c>
      <c r="S5028" s="6">
        <v>11.79245283018868</v>
      </c>
      <c r="T5028" s="6">
        <v>4.0094339622641506</v>
      </c>
      <c r="U5028" s="6">
        <v>0</v>
      </c>
      <c r="V5028" s="6">
        <v>0</v>
      </c>
      <c r="W5028" s="6">
        <v>0</v>
      </c>
      <c r="X5028" s="5">
        <v>86</v>
      </c>
      <c r="Y5028" s="5">
        <v>73</v>
      </c>
      <c r="Z5028" s="5">
        <v>5</v>
      </c>
      <c r="AA5028" s="5">
        <v>0</v>
      </c>
      <c r="AB5028" s="5">
        <v>0</v>
      </c>
      <c r="AC5028" s="5">
        <v>0</v>
      </c>
      <c r="AD5028" s="5">
        <v>86</v>
      </c>
      <c r="AE5028" s="5">
        <v>73</v>
      </c>
      <c r="AF5028" s="5">
        <v>5</v>
      </c>
      <c r="AG5028" s="6">
        <v>6.8493150684931505</v>
      </c>
      <c r="AH5028" s="6">
        <v>84.883720930232556</v>
      </c>
      <c r="AI5028" s="3"/>
      <c r="AJ5028" s="3"/>
    </row>
    <row r="5029" spans="1:36" hidden="1" x14ac:dyDescent="0.2">
      <c r="A5029" s="1" t="str">
        <f t="shared" si="78"/>
        <v>SevenoaksMixed White and Black African</v>
      </c>
      <c r="B5029" s="3" t="s">
        <v>331</v>
      </c>
      <c r="C5029" s="3" t="s">
        <v>332</v>
      </c>
      <c r="D5029" s="3" t="s">
        <v>707</v>
      </c>
      <c r="E5029" s="5">
        <v>176</v>
      </c>
      <c r="F5029" s="5">
        <v>0</v>
      </c>
      <c r="G5029" s="5">
        <v>0</v>
      </c>
      <c r="H5029" s="5">
        <v>0</v>
      </c>
      <c r="I5029" s="5">
        <v>0</v>
      </c>
      <c r="J5029" s="5">
        <v>16</v>
      </c>
      <c r="K5029" s="5">
        <v>6</v>
      </c>
      <c r="L5029" s="5">
        <v>0</v>
      </c>
      <c r="M5029" s="5">
        <v>0</v>
      </c>
      <c r="N5029" s="5">
        <v>0</v>
      </c>
      <c r="O5029" s="6">
        <v>0</v>
      </c>
      <c r="P5029" s="6">
        <v>0</v>
      </c>
      <c r="Q5029" s="6">
        <v>0</v>
      </c>
      <c r="R5029" s="6">
        <v>0</v>
      </c>
      <c r="S5029" s="6">
        <v>9.0909090909090917</v>
      </c>
      <c r="T5029" s="6">
        <v>3.4090909090909092</v>
      </c>
      <c r="U5029" s="6">
        <v>0</v>
      </c>
      <c r="V5029" s="6">
        <v>0</v>
      </c>
      <c r="W5029" s="6">
        <v>0</v>
      </c>
      <c r="X5029" s="5">
        <v>28</v>
      </c>
      <c r="Y5029" s="5">
        <v>27</v>
      </c>
      <c r="Z5029" s="5">
        <v>1</v>
      </c>
      <c r="AA5029" s="5">
        <v>0</v>
      </c>
      <c r="AB5029" s="5">
        <v>0</v>
      </c>
      <c r="AC5029" s="5">
        <v>0</v>
      </c>
      <c r="AD5029" s="5">
        <v>28</v>
      </c>
      <c r="AE5029" s="5">
        <v>27</v>
      </c>
      <c r="AF5029" s="5">
        <v>1</v>
      </c>
      <c r="AG5029" s="6">
        <v>3.7037037037037037</v>
      </c>
      <c r="AH5029" s="6">
        <v>96.428571428571431</v>
      </c>
      <c r="AI5029" s="3"/>
      <c r="AJ5029" s="3"/>
    </row>
    <row r="5030" spans="1:36" hidden="1" x14ac:dyDescent="0.2">
      <c r="A5030" s="1" t="str">
        <f t="shared" si="78"/>
        <v>SevenoaksMixed White and Asian</v>
      </c>
      <c r="B5030" s="3" t="s">
        <v>331</v>
      </c>
      <c r="C5030" s="3" t="s">
        <v>332</v>
      </c>
      <c r="D5030" s="3" t="s">
        <v>708</v>
      </c>
      <c r="E5030" s="5">
        <v>682</v>
      </c>
      <c r="F5030" s="5">
        <v>0</v>
      </c>
      <c r="G5030" s="5">
        <v>0</v>
      </c>
      <c r="H5030" s="5">
        <v>0</v>
      </c>
      <c r="I5030" s="5">
        <v>0</v>
      </c>
      <c r="J5030" s="5">
        <v>36</v>
      </c>
      <c r="K5030" s="5">
        <v>68</v>
      </c>
      <c r="L5030" s="5">
        <v>0</v>
      </c>
      <c r="M5030" s="5">
        <v>0</v>
      </c>
      <c r="N5030" s="5">
        <v>0</v>
      </c>
      <c r="O5030" s="6">
        <v>0</v>
      </c>
      <c r="P5030" s="6">
        <v>0</v>
      </c>
      <c r="Q5030" s="6">
        <v>0</v>
      </c>
      <c r="R5030" s="6">
        <v>0</v>
      </c>
      <c r="S5030" s="6">
        <v>5.2785923753665687</v>
      </c>
      <c r="T5030" s="6">
        <v>9.9706744868035191</v>
      </c>
      <c r="U5030" s="6">
        <v>0</v>
      </c>
      <c r="V5030" s="6">
        <v>0</v>
      </c>
      <c r="W5030" s="6">
        <v>0</v>
      </c>
      <c r="X5030" s="5">
        <v>157</v>
      </c>
      <c r="Y5030" s="5">
        <v>133</v>
      </c>
      <c r="Z5030" s="5">
        <v>4</v>
      </c>
      <c r="AA5030" s="5">
        <v>0</v>
      </c>
      <c r="AB5030" s="5">
        <v>0</v>
      </c>
      <c r="AC5030" s="5">
        <v>0</v>
      </c>
      <c r="AD5030" s="5">
        <v>157</v>
      </c>
      <c r="AE5030" s="5">
        <v>133</v>
      </c>
      <c r="AF5030" s="5">
        <v>4</v>
      </c>
      <c r="AG5030" s="6">
        <v>3.007518796992481</v>
      </c>
      <c r="AH5030" s="6">
        <v>84.71337579617834</v>
      </c>
      <c r="AI5030" s="3"/>
      <c r="AJ5030" s="3"/>
    </row>
    <row r="5031" spans="1:36" hidden="1" x14ac:dyDescent="0.2">
      <c r="A5031" s="1" t="str">
        <f t="shared" si="78"/>
        <v>SevenoaksMixed Other</v>
      </c>
      <c r="B5031" s="3" t="s">
        <v>331</v>
      </c>
      <c r="C5031" s="3" t="s">
        <v>332</v>
      </c>
      <c r="D5031" s="3" t="s">
        <v>709</v>
      </c>
      <c r="E5031" s="5">
        <v>393</v>
      </c>
      <c r="F5031" s="5">
        <v>0</v>
      </c>
      <c r="G5031" s="5">
        <v>0</v>
      </c>
      <c r="H5031" s="5">
        <v>0</v>
      </c>
      <c r="I5031" s="5">
        <v>0</v>
      </c>
      <c r="J5031" s="5">
        <v>24</v>
      </c>
      <c r="K5031" s="5">
        <v>30</v>
      </c>
      <c r="L5031" s="5">
        <v>0</v>
      </c>
      <c r="M5031" s="5">
        <v>0</v>
      </c>
      <c r="N5031" s="5">
        <v>0</v>
      </c>
      <c r="O5031" s="6">
        <v>0</v>
      </c>
      <c r="P5031" s="6">
        <v>0</v>
      </c>
      <c r="Q5031" s="6">
        <v>0</v>
      </c>
      <c r="R5031" s="6">
        <v>0</v>
      </c>
      <c r="S5031" s="6">
        <v>6.106870229007634</v>
      </c>
      <c r="T5031" s="6">
        <v>7.6335877862595423</v>
      </c>
      <c r="U5031" s="6">
        <v>0</v>
      </c>
      <c r="V5031" s="6">
        <v>0</v>
      </c>
      <c r="W5031" s="6">
        <v>0</v>
      </c>
      <c r="X5031" s="5">
        <v>113</v>
      </c>
      <c r="Y5031" s="5">
        <v>95</v>
      </c>
      <c r="Z5031" s="5">
        <v>6</v>
      </c>
      <c r="AA5031" s="5">
        <v>0</v>
      </c>
      <c r="AB5031" s="5">
        <v>0</v>
      </c>
      <c r="AC5031" s="5">
        <v>0</v>
      </c>
      <c r="AD5031" s="5">
        <v>113</v>
      </c>
      <c r="AE5031" s="5">
        <v>95</v>
      </c>
      <c r="AF5031" s="5">
        <v>6</v>
      </c>
      <c r="AG5031" s="6">
        <v>6.3157894736842106</v>
      </c>
      <c r="AH5031" s="6">
        <v>84.070796460176993</v>
      </c>
      <c r="AI5031" s="3"/>
      <c r="AJ5031" s="3"/>
    </row>
    <row r="5032" spans="1:36" hidden="1" x14ac:dyDescent="0.2">
      <c r="A5032" s="1" t="str">
        <f t="shared" si="78"/>
        <v>SevenoaksIndian</v>
      </c>
      <c r="B5032" s="3" t="s">
        <v>331</v>
      </c>
      <c r="C5032" s="3" t="s">
        <v>332</v>
      </c>
      <c r="D5032" s="3" t="s">
        <v>710</v>
      </c>
      <c r="E5032" s="5">
        <v>712</v>
      </c>
      <c r="F5032" s="5">
        <v>0</v>
      </c>
      <c r="G5032" s="5">
        <v>0</v>
      </c>
      <c r="H5032" s="5">
        <v>0</v>
      </c>
      <c r="I5032" s="5">
        <v>0</v>
      </c>
      <c r="J5032" s="5">
        <v>24</v>
      </c>
      <c r="K5032" s="5">
        <v>16</v>
      </c>
      <c r="L5032" s="5">
        <v>0</v>
      </c>
      <c r="M5032" s="5">
        <v>0</v>
      </c>
      <c r="N5032" s="5">
        <v>0</v>
      </c>
      <c r="O5032" s="6">
        <v>0</v>
      </c>
      <c r="P5032" s="6">
        <v>0</v>
      </c>
      <c r="Q5032" s="6">
        <v>0</v>
      </c>
      <c r="R5032" s="6">
        <v>0</v>
      </c>
      <c r="S5032" s="6">
        <v>3.3707865168539324</v>
      </c>
      <c r="T5032" s="6">
        <v>2.2471910112359552</v>
      </c>
      <c r="U5032" s="6">
        <v>0</v>
      </c>
      <c r="V5032" s="6">
        <v>0</v>
      </c>
      <c r="W5032" s="6">
        <v>0</v>
      </c>
      <c r="X5032" s="5">
        <v>309</v>
      </c>
      <c r="Y5032" s="5">
        <v>278</v>
      </c>
      <c r="Z5032" s="5">
        <v>14</v>
      </c>
      <c r="AA5032" s="5">
        <v>0</v>
      </c>
      <c r="AB5032" s="5">
        <v>0</v>
      </c>
      <c r="AC5032" s="5">
        <v>0</v>
      </c>
      <c r="AD5032" s="5">
        <v>309</v>
      </c>
      <c r="AE5032" s="5">
        <v>278</v>
      </c>
      <c r="AF5032" s="5">
        <v>14</v>
      </c>
      <c r="AG5032" s="6">
        <v>5.0359712230215825</v>
      </c>
      <c r="AH5032" s="6">
        <v>89.967637540453069</v>
      </c>
      <c r="AI5032" s="3"/>
      <c r="AJ5032" s="3"/>
    </row>
    <row r="5033" spans="1:36" hidden="1" x14ac:dyDescent="0.2">
      <c r="A5033" s="1" t="str">
        <f t="shared" si="78"/>
        <v>SevenoaksPakistani</v>
      </c>
      <c r="B5033" s="3" t="s">
        <v>331</v>
      </c>
      <c r="C5033" s="3" t="s">
        <v>332</v>
      </c>
      <c r="D5033" s="3" t="s">
        <v>711</v>
      </c>
      <c r="E5033" s="5">
        <v>106</v>
      </c>
      <c r="F5033" s="5">
        <v>0</v>
      </c>
      <c r="G5033" s="5">
        <v>0</v>
      </c>
      <c r="H5033" s="5">
        <v>0</v>
      </c>
      <c r="I5033" s="5">
        <v>0</v>
      </c>
      <c r="J5033" s="5">
        <v>7</v>
      </c>
      <c r="K5033" s="5">
        <v>10</v>
      </c>
      <c r="L5033" s="5">
        <v>0</v>
      </c>
      <c r="M5033" s="5">
        <v>0</v>
      </c>
      <c r="N5033" s="5">
        <v>0</v>
      </c>
      <c r="O5033" s="6">
        <v>0</v>
      </c>
      <c r="P5033" s="6">
        <v>0</v>
      </c>
      <c r="Q5033" s="6">
        <v>0</v>
      </c>
      <c r="R5033" s="6">
        <v>0</v>
      </c>
      <c r="S5033" s="6">
        <v>6.6037735849056602</v>
      </c>
      <c r="T5033" s="6">
        <v>9.433962264150944</v>
      </c>
      <c r="U5033" s="6">
        <v>0</v>
      </c>
      <c r="V5033" s="6">
        <v>0</v>
      </c>
      <c r="W5033" s="6">
        <v>0</v>
      </c>
      <c r="X5033" s="5">
        <v>48</v>
      </c>
      <c r="Y5033" s="5">
        <v>41</v>
      </c>
      <c r="Z5033" s="5">
        <v>3</v>
      </c>
      <c r="AA5033" s="5">
        <v>0</v>
      </c>
      <c r="AB5033" s="5">
        <v>0</v>
      </c>
      <c r="AC5033" s="5">
        <v>0</v>
      </c>
      <c r="AD5033" s="5">
        <v>48</v>
      </c>
      <c r="AE5033" s="5">
        <v>41</v>
      </c>
      <c r="AF5033" s="5">
        <v>3</v>
      </c>
      <c r="AG5033" s="6">
        <v>7.3170731707317076</v>
      </c>
      <c r="AH5033" s="6">
        <v>85.416666666666671</v>
      </c>
      <c r="AI5033" s="3"/>
      <c r="AJ5033" s="3"/>
    </row>
    <row r="5034" spans="1:36" hidden="1" x14ac:dyDescent="0.2">
      <c r="A5034" s="1" t="str">
        <f t="shared" si="78"/>
        <v>SevenoaksBangladeshi</v>
      </c>
      <c r="B5034" s="3" t="s">
        <v>331</v>
      </c>
      <c r="C5034" s="3" t="s">
        <v>332</v>
      </c>
      <c r="D5034" s="3" t="s">
        <v>712</v>
      </c>
      <c r="E5034" s="5">
        <v>146</v>
      </c>
      <c r="F5034" s="5">
        <v>0</v>
      </c>
      <c r="G5034" s="5">
        <v>0</v>
      </c>
      <c r="H5034" s="5">
        <v>0</v>
      </c>
      <c r="I5034" s="5">
        <v>0</v>
      </c>
      <c r="J5034" s="5">
        <v>8</v>
      </c>
      <c r="K5034" s="5">
        <v>1</v>
      </c>
      <c r="L5034" s="5">
        <v>0</v>
      </c>
      <c r="M5034" s="5">
        <v>0</v>
      </c>
      <c r="N5034" s="5">
        <v>0</v>
      </c>
      <c r="O5034" s="6">
        <v>0</v>
      </c>
      <c r="P5034" s="6">
        <v>0</v>
      </c>
      <c r="Q5034" s="6">
        <v>0</v>
      </c>
      <c r="R5034" s="6">
        <v>0</v>
      </c>
      <c r="S5034" s="6">
        <v>5.4794520547945202</v>
      </c>
      <c r="T5034" s="6">
        <v>0.68493150684931503</v>
      </c>
      <c r="U5034" s="6">
        <v>0</v>
      </c>
      <c r="V5034" s="6">
        <v>0</v>
      </c>
      <c r="W5034" s="6">
        <v>0</v>
      </c>
      <c r="X5034" s="5">
        <v>60</v>
      </c>
      <c r="Y5034" s="5">
        <v>44</v>
      </c>
      <c r="Z5034" s="5">
        <v>2</v>
      </c>
      <c r="AA5034" s="5">
        <v>0</v>
      </c>
      <c r="AB5034" s="5">
        <v>0</v>
      </c>
      <c r="AC5034" s="5">
        <v>0</v>
      </c>
      <c r="AD5034" s="5">
        <v>60</v>
      </c>
      <c r="AE5034" s="5">
        <v>44</v>
      </c>
      <c r="AF5034" s="5">
        <v>2</v>
      </c>
      <c r="AG5034" s="6">
        <v>4.5454545454545459</v>
      </c>
      <c r="AH5034" s="6">
        <v>73.333333333333329</v>
      </c>
      <c r="AI5034" s="3"/>
      <c r="AJ5034" s="3"/>
    </row>
    <row r="5035" spans="1:36" hidden="1" x14ac:dyDescent="0.2">
      <c r="A5035" s="1" t="str">
        <f t="shared" si="78"/>
        <v>SevenoaksChinese</v>
      </c>
      <c r="B5035" s="3" t="s">
        <v>331</v>
      </c>
      <c r="C5035" s="3" t="s">
        <v>332</v>
      </c>
      <c r="D5035" s="3" t="s">
        <v>713</v>
      </c>
      <c r="E5035" s="5">
        <v>500</v>
      </c>
      <c r="F5035" s="5">
        <v>0</v>
      </c>
      <c r="G5035" s="5">
        <v>0</v>
      </c>
      <c r="H5035" s="5">
        <v>0</v>
      </c>
      <c r="I5035" s="5">
        <v>0</v>
      </c>
      <c r="J5035" s="5">
        <v>15</v>
      </c>
      <c r="K5035" s="5">
        <v>15</v>
      </c>
      <c r="L5035" s="5">
        <v>0</v>
      </c>
      <c r="M5035" s="5">
        <v>0</v>
      </c>
      <c r="N5035" s="5">
        <v>0</v>
      </c>
      <c r="O5035" s="6">
        <v>0</v>
      </c>
      <c r="P5035" s="6">
        <v>0</v>
      </c>
      <c r="Q5035" s="6">
        <v>0</v>
      </c>
      <c r="R5035" s="6">
        <v>0</v>
      </c>
      <c r="S5035" s="6">
        <v>3</v>
      </c>
      <c r="T5035" s="6">
        <v>3</v>
      </c>
      <c r="U5035" s="6">
        <v>0</v>
      </c>
      <c r="V5035" s="6">
        <v>0</v>
      </c>
      <c r="W5035" s="6">
        <v>0</v>
      </c>
      <c r="X5035" s="5">
        <v>221</v>
      </c>
      <c r="Y5035" s="5">
        <v>196</v>
      </c>
      <c r="Z5035" s="5">
        <v>13</v>
      </c>
      <c r="AA5035" s="5">
        <v>0</v>
      </c>
      <c r="AB5035" s="5">
        <v>0</v>
      </c>
      <c r="AC5035" s="5">
        <v>0</v>
      </c>
      <c r="AD5035" s="5">
        <v>221</v>
      </c>
      <c r="AE5035" s="5">
        <v>196</v>
      </c>
      <c r="AF5035" s="5">
        <v>13</v>
      </c>
      <c r="AG5035" s="6">
        <v>6.6326530612244898</v>
      </c>
      <c r="AH5035" s="6">
        <v>88.687782805429862</v>
      </c>
      <c r="AI5035" s="3"/>
      <c r="AJ5035" s="3"/>
    </row>
    <row r="5036" spans="1:36" hidden="1" x14ac:dyDescent="0.2">
      <c r="A5036" s="1" t="str">
        <f t="shared" si="78"/>
        <v>SevenoaksAsian Other</v>
      </c>
      <c r="B5036" s="3" t="s">
        <v>331</v>
      </c>
      <c r="C5036" s="3" t="s">
        <v>332</v>
      </c>
      <c r="D5036" s="3" t="s">
        <v>714</v>
      </c>
      <c r="E5036" s="5">
        <v>621</v>
      </c>
      <c r="F5036" s="5">
        <v>0</v>
      </c>
      <c r="G5036" s="5">
        <v>0</v>
      </c>
      <c r="H5036" s="5">
        <v>0</v>
      </c>
      <c r="I5036" s="5">
        <v>0</v>
      </c>
      <c r="J5036" s="5">
        <v>33</v>
      </c>
      <c r="K5036" s="5">
        <v>27</v>
      </c>
      <c r="L5036" s="5">
        <v>0</v>
      </c>
      <c r="M5036" s="5">
        <v>0</v>
      </c>
      <c r="N5036" s="5">
        <v>0</v>
      </c>
      <c r="O5036" s="6">
        <v>0</v>
      </c>
      <c r="P5036" s="6">
        <v>0</v>
      </c>
      <c r="Q5036" s="6">
        <v>0</v>
      </c>
      <c r="R5036" s="6">
        <v>0</v>
      </c>
      <c r="S5036" s="6">
        <v>5.3140096618357484</v>
      </c>
      <c r="T5036" s="6">
        <v>4.3478260869565215</v>
      </c>
      <c r="U5036" s="6">
        <v>0</v>
      </c>
      <c r="V5036" s="6">
        <v>0</v>
      </c>
      <c r="W5036" s="6">
        <v>0</v>
      </c>
      <c r="X5036" s="5">
        <v>329</v>
      </c>
      <c r="Y5036" s="5">
        <v>270</v>
      </c>
      <c r="Z5036" s="5">
        <v>9</v>
      </c>
      <c r="AA5036" s="5">
        <v>0</v>
      </c>
      <c r="AB5036" s="5">
        <v>0</v>
      </c>
      <c r="AC5036" s="5">
        <v>0</v>
      </c>
      <c r="AD5036" s="5">
        <v>329</v>
      </c>
      <c r="AE5036" s="5">
        <v>270</v>
      </c>
      <c r="AF5036" s="5">
        <v>9</v>
      </c>
      <c r="AG5036" s="6">
        <v>3.3333333333333335</v>
      </c>
      <c r="AH5036" s="6">
        <v>82.066869300911847</v>
      </c>
      <c r="AI5036" s="3"/>
      <c r="AJ5036" s="3"/>
    </row>
    <row r="5037" spans="1:36" hidden="1" x14ac:dyDescent="0.2">
      <c r="A5037" s="1" t="str">
        <f t="shared" si="78"/>
        <v>SevenoaksBlack African</v>
      </c>
      <c r="B5037" s="3" t="s">
        <v>331</v>
      </c>
      <c r="C5037" s="3" t="s">
        <v>332</v>
      </c>
      <c r="D5037" s="3" t="s">
        <v>715</v>
      </c>
      <c r="E5037" s="5">
        <v>569</v>
      </c>
      <c r="F5037" s="5">
        <v>0</v>
      </c>
      <c r="G5037" s="5">
        <v>0</v>
      </c>
      <c r="H5037" s="5">
        <v>0</v>
      </c>
      <c r="I5037" s="5">
        <v>0</v>
      </c>
      <c r="J5037" s="5">
        <v>139</v>
      </c>
      <c r="K5037" s="5">
        <v>9</v>
      </c>
      <c r="L5037" s="5">
        <v>0</v>
      </c>
      <c r="M5037" s="5">
        <v>0</v>
      </c>
      <c r="N5037" s="5">
        <v>0</v>
      </c>
      <c r="O5037" s="6">
        <v>0</v>
      </c>
      <c r="P5037" s="6">
        <v>0</v>
      </c>
      <c r="Q5037" s="6">
        <v>0</v>
      </c>
      <c r="R5037" s="6">
        <v>0</v>
      </c>
      <c r="S5037" s="6">
        <v>24.428822495606326</v>
      </c>
      <c r="T5037" s="6">
        <v>1.5817223198594024</v>
      </c>
      <c r="U5037" s="6">
        <v>0</v>
      </c>
      <c r="V5037" s="6">
        <v>0</v>
      </c>
      <c r="W5037" s="6">
        <v>0</v>
      </c>
      <c r="X5037" s="5">
        <v>228</v>
      </c>
      <c r="Y5037" s="5">
        <v>203</v>
      </c>
      <c r="Z5037" s="5">
        <v>7</v>
      </c>
      <c r="AA5037" s="5">
        <v>0</v>
      </c>
      <c r="AB5037" s="5">
        <v>0</v>
      </c>
      <c r="AC5037" s="5">
        <v>0</v>
      </c>
      <c r="AD5037" s="5">
        <v>228</v>
      </c>
      <c r="AE5037" s="5">
        <v>203</v>
      </c>
      <c r="AF5037" s="5">
        <v>7</v>
      </c>
      <c r="AG5037" s="6">
        <v>3.4482758620689653</v>
      </c>
      <c r="AH5037" s="6">
        <v>89.035087719298247</v>
      </c>
      <c r="AI5037" s="3"/>
      <c r="AJ5037" s="3"/>
    </row>
    <row r="5038" spans="1:36" hidden="1" x14ac:dyDescent="0.2">
      <c r="A5038" s="1" t="str">
        <f t="shared" si="78"/>
        <v>SevenoaksBlack Caribbean</v>
      </c>
      <c r="B5038" s="3" t="s">
        <v>331</v>
      </c>
      <c r="C5038" s="3" t="s">
        <v>332</v>
      </c>
      <c r="D5038" s="3" t="s">
        <v>716</v>
      </c>
      <c r="E5038" s="5">
        <v>204</v>
      </c>
      <c r="F5038" s="5">
        <v>0</v>
      </c>
      <c r="G5038" s="5">
        <v>0</v>
      </c>
      <c r="H5038" s="5">
        <v>0</v>
      </c>
      <c r="I5038" s="5">
        <v>0</v>
      </c>
      <c r="J5038" s="5">
        <v>30</v>
      </c>
      <c r="K5038" s="5">
        <v>4</v>
      </c>
      <c r="L5038" s="5">
        <v>0</v>
      </c>
      <c r="M5038" s="5">
        <v>0</v>
      </c>
      <c r="N5038" s="5">
        <v>0</v>
      </c>
      <c r="O5038" s="6">
        <v>0</v>
      </c>
      <c r="P5038" s="6">
        <v>0</v>
      </c>
      <c r="Q5038" s="6">
        <v>0</v>
      </c>
      <c r="R5038" s="6">
        <v>0</v>
      </c>
      <c r="S5038" s="6">
        <v>14.705882352941176</v>
      </c>
      <c r="T5038" s="6">
        <v>1.9607843137254901</v>
      </c>
      <c r="U5038" s="6">
        <v>0</v>
      </c>
      <c r="V5038" s="6">
        <v>0</v>
      </c>
      <c r="W5038" s="6">
        <v>0</v>
      </c>
      <c r="X5038" s="5">
        <v>94</v>
      </c>
      <c r="Y5038" s="5">
        <v>85</v>
      </c>
      <c r="Z5038" s="5">
        <v>7</v>
      </c>
      <c r="AA5038" s="5">
        <v>0</v>
      </c>
      <c r="AB5038" s="5">
        <v>0</v>
      </c>
      <c r="AC5038" s="5">
        <v>0</v>
      </c>
      <c r="AD5038" s="5">
        <v>94</v>
      </c>
      <c r="AE5038" s="5">
        <v>85</v>
      </c>
      <c r="AF5038" s="5">
        <v>7</v>
      </c>
      <c r="AG5038" s="6">
        <v>8.235294117647058</v>
      </c>
      <c r="AH5038" s="6">
        <v>90.425531914893611</v>
      </c>
      <c r="AI5038" s="3"/>
      <c r="AJ5038" s="3"/>
    </row>
    <row r="5039" spans="1:36" hidden="1" x14ac:dyDescent="0.2">
      <c r="A5039" s="1" t="str">
        <f t="shared" si="78"/>
        <v>SevenoaksBlack Other</v>
      </c>
      <c r="B5039" s="3" t="s">
        <v>331</v>
      </c>
      <c r="C5039" s="3" t="s">
        <v>332</v>
      </c>
      <c r="D5039" s="3" t="s">
        <v>717</v>
      </c>
      <c r="E5039" s="5">
        <v>80</v>
      </c>
      <c r="F5039" s="5">
        <v>0</v>
      </c>
      <c r="G5039" s="5">
        <v>0</v>
      </c>
      <c r="H5039" s="5">
        <v>0</v>
      </c>
      <c r="I5039" s="5">
        <v>0</v>
      </c>
      <c r="J5039" s="5">
        <v>14</v>
      </c>
      <c r="K5039" s="5">
        <v>3</v>
      </c>
      <c r="L5039" s="5">
        <v>0</v>
      </c>
      <c r="M5039" s="5">
        <v>0</v>
      </c>
      <c r="N5039" s="5">
        <v>0</v>
      </c>
      <c r="O5039" s="6">
        <v>0</v>
      </c>
      <c r="P5039" s="6">
        <v>0</v>
      </c>
      <c r="Q5039" s="6">
        <v>0</v>
      </c>
      <c r="R5039" s="6">
        <v>0</v>
      </c>
      <c r="S5039" s="6">
        <v>17.5</v>
      </c>
      <c r="T5039" s="6">
        <v>3.75</v>
      </c>
      <c r="U5039" s="6">
        <v>0</v>
      </c>
      <c r="V5039" s="6">
        <v>0</v>
      </c>
      <c r="W5039" s="6">
        <v>0</v>
      </c>
      <c r="X5039" s="5">
        <v>28</v>
      </c>
      <c r="Y5039" s="5">
        <v>25</v>
      </c>
      <c r="Z5039" s="5">
        <v>2</v>
      </c>
      <c r="AA5039" s="5">
        <v>0</v>
      </c>
      <c r="AB5039" s="5">
        <v>0</v>
      </c>
      <c r="AC5039" s="5">
        <v>0</v>
      </c>
      <c r="AD5039" s="5">
        <v>28</v>
      </c>
      <c r="AE5039" s="5">
        <v>25</v>
      </c>
      <c r="AF5039" s="5">
        <v>2</v>
      </c>
      <c r="AG5039" s="6">
        <v>8</v>
      </c>
      <c r="AH5039" s="6">
        <v>89.285714285714292</v>
      </c>
      <c r="AI5039" s="3"/>
      <c r="AJ5039" s="3"/>
    </row>
    <row r="5040" spans="1:36" hidden="1" x14ac:dyDescent="0.2">
      <c r="A5040" s="1" t="str">
        <f t="shared" si="78"/>
        <v>SevenoaksArab</v>
      </c>
      <c r="B5040" s="3" t="s">
        <v>331</v>
      </c>
      <c r="C5040" s="3" t="s">
        <v>332</v>
      </c>
      <c r="D5040" s="3" t="s">
        <v>699</v>
      </c>
      <c r="E5040" s="5">
        <v>84</v>
      </c>
      <c r="F5040" s="5">
        <v>0</v>
      </c>
      <c r="G5040" s="5">
        <v>0</v>
      </c>
      <c r="H5040" s="5">
        <v>0</v>
      </c>
      <c r="I5040" s="5">
        <v>0</v>
      </c>
      <c r="J5040" s="5">
        <v>13</v>
      </c>
      <c r="K5040" s="5">
        <v>3</v>
      </c>
      <c r="L5040" s="5">
        <v>0</v>
      </c>
      <c r="M5040" s="5">
        <v>0</v>
      </c>
      <c r="N5040" s="5">
        <v>0</v>
      </c>
      <c r="O5040" s="6">
        <v>0</v>
      </c>
      <c r="P5040" s="6">
        <v>0</v>
      </c>
      <c r="Q5040" s="6">
        <v>0</v>
      </c>
      <c r="R5040" s="6">
        <v>0</v>
      </c>
      <c r="S5040" s="6">
        <v>15.476190476190476</v>
      </c>
      <c r="T5040" s="6">
        <v>3.5714285714285716</v>
      </c>
      <c r="U5040" s="6">
        <v>0</v>
      </c>
      <c r="V5040" s="6">
        <v>0</v>
      </c>
      <c r="W5040" s="6">
        <v>0</v>
      </c>
      <c r="X5040" s="5">
        <v>37</v>
      </c>
      <c r="Y5040" s="5">
        <v>26</v>
      </c>
      <c r="Z5040" s="5">
        <v>1</v>
      </c>
      <c r="AA5040" s="5">
        <v>0</v>
      </c>
      <c r="AB5040" s="5">
        <v>0</v>
      </c>
      <c r="AC5040" s="5">
        <v>0</v>
      </c>
      <c r="AD5040" s="5">
        <v>37</v>
      </c>
      <c r="AE5040" s="5">
        <v>26</v>
      </c>
      <c r="AF5040" s="5">
        <v>1</v>
      </c>
      <c r="AG5040" s="6">
        <v>3.8461538461538463</v>
      </c>
      <c r="AH5040" s="6">
        <v>70.270270270270274</v>
      </c>
      <c r="AI5040" s="3"/>
      <c r="AJ5040" s="3"/>
    </row>
    <row r="5041" spans="1:36" hidden="1" x14ac:dyDescent="0.2">
      <c r="A5041" s="1" t="str">
        <f t="shared" si="78"/>
        <v>SevenoaksOther</v>
      </c>
      <c r="B5041" s="3" t="s">
        <v>331</v>
      </c>
      <c r="C5041" s="3" t="s">
        <v>332</v>
      </c>
      <c r="D5041" s="3" t="s">
        <v>718</v>
      </c>
      <c r="E5041" s="5">
        <v>167</v>
      </c>
      <c r="F5041" s="5">
        <v>0</v>
      </c>
      <c r="G5041" s="5">
        <v>0</v>
      </c>
      <c r="H5041" s="5">
        <v>0</v>
      </c>
      <c r="I5041" s="5">
        <v>0</v>
      </c>
      <c r="J5041" s="5">
        <v>5</v>
      </c>
      <c r="K5041" s="5">
        <v>12</v>
      </c>
      <c r="L5041" s="5">
        <v>0</v>
      </c>
      <c r="M5041" s="5">
        <v>0</v>
      </c>
      <c r="N5041" s="5">
        <v>0</v>
      </c>
      <c r="O5041" s="6">
        <v>0</v>
      </c>
      <c r="P5041" s="6">
        <v>0</v>
      </c>
      <c r="Q5041" s="6">
        <v>0</v>
      </c>
      <c r="R5041" s="6">
        <v>0</v>
      </c>
      <c r="S5041" s="6">
        <v>2.9940119760479043</v>
      </c>
      <c r="T5041" s="6">
        <v>7.1856287425149699</v>
      </c>
      <c r="U5041" s="6">
        <v>0</v>
      </c>
      <c r="V5041" s="6">
        <v>0</v>
      </c>
      <c r="W5041" s="6">
        <v>0</v>
      </c>
      <c r="X5041" s="5">
        <v>75</v>
      </c>
      <c r="Y5041" s="5">
        <v>63</v>
      </c>
      <c r="Z5041" s="5">
        <v>6</v>
      </c>
      <c r="AA5041" s="5">
        <v>0</v>
      </c>
      <c r="AB5041" s="5">
        <v>0</v>
      </c>
      <c r="AC5041" s="5">
        <v>0</v>
      </c>
      <c r="AD5041" s="5">
        <v>75</v>
      </c>
      <c r="AE5041" s="5">
        <v>63</v>
      </c>
      <c r="AF5041" s="5">
        <v>6</v>
      </c>
      <c r="AG5041" s="6">
        <v>9.5238095238095237</v>
      </c>
      <c r="AH5041" s="6">
        <v>84</v>
      </c>
      <c r="AI5041" s="3"/>
      <c r="AJ5041" s="3"/>
    </row>
    <row r="5042" spans="1:36" x14ac:dyDescent="0.2">
      <c r="A5042" s="1" t="str">
        <f t="shared" si="78"/>
        <v>SheffieldAll people</v>
      </c>
      <c r="B5042" s="3" t="s">
        <v>595</v>
      </c>
      <c r="C5042" s="3" t="s">
        <v>596</v>
      </c>
      <c r="D5042" s="3" t="s">
        <v>700</v>
      </c>
      <c r="E5042" s="5">
        <v>552698</v>
      </c>
      <c r="F5042" s="5">
        <v>120881</v>
      </c>
      <c r="G5042" s="5">
        <v>98426</v>
      </c>
      <c r="H5042" s="5">
        <v>101575</v>
      </c>
      <c r="I5042" s="5">
        <v>123908</v>
      </c>
      <c r="J5042" s="5">
        <v>138116</v>
      </c>
      <c r="K5042" s="5">
        <v>11093</v>
      </c>
      <c r="L5042" s="5">
        <v>140599</v>
      </c>
      <c r="M5042" s="5">
        <v>51732</v>
      </c>
      <c r="N5042" s="5">
        <v>44307</v>
      </c>
      <c r="O5042" s="6">
        <v>21.871076066857487</v>
      </c>
      <c r="P5042" s="6">
        <v>17.808278662126515</v>
      </c>
      <c r="Q5042" s="6">
        <v>18.378029231153359</v>
      </c>
      <c r="R5042" s="6">
        <v>22.418753098437122</v>
      </c>
      <c r="S5042" s="6">
        <v>24.989415557863428</v>
      </c>
      <c r="T5042" s="6">
        <v>2.0070635319831083</v>
      </c>
      <c r="U5042" s="6">
        <v>25.438666324104666</v>
      </c>
      <c r="V5042" s="6">
        <v>9.3599036001577716</v>
      </c>
      <c r="W5042" s="6">
        <v>8.0164936366695745</v>
      </c>
      <c r="X5042" s="5">
        <v>176881</v>
      </c>
      <c r="Y5042" s="5">
        <v>151594</v>
      </c>
      <c r="Z5042" s="5">
        <v>10560</v>
      </c>
      <c r="AA5042" s="5">
        <v>46192</v>
      </c>
      <c r="AB5042" s="5">
        <v>35213</v>
      </c>
      <c r="AC5042" s="5">
        <v>4413</v>
      </c>
      <c r="AD5042" s="5">
        <v>130689</v>
      </c>
      <c r="AE5042" s="5">
        <v>116381</v>
      </c>
      <c r="AF5042" s="5">
        <v>6147</v>
      </c>
      <c r="AG5042" s="6">
        <v>5.2817899829009889</v>
      </c>
      <c r="AH5042" s="6">
        <v>89.051871236293792</v>
      </c>
      <c r="AI5042" s="3">
        <v>12.532303410672196</v>
      </c>
      <c r="AJ5042" s="3">
        <v>76.231815032906127</v>
      </c>
    </row>
    <row r="5043" spans="1:36" hidden="1" x14ac:dyDescent="0.2">
      <c r="A5043" s="1" t="str">
        <f t="shared" si="78"/>
        <v>SheffieldWhite British</v>
      </c>
      <c r="B5043" s="3" t="s">
        <v>595</v>
      </c>
      <c r="C5043" s="3" t="s">
        <v>596</v>
      </c>
      <c r="D5043" s="3" t="s">
        <v>701</v>
      </c>
      <c r="E5043" s="5">
        <v>446837</v>
      </c>
      <c r="F5043" s="5">
        <v>86754</v>
      </c>
      <c r="G5043" s="5">
        <v>64424</v>
      </c>
      <c r="H5043" s="5">
        <v>74951</v>
      </c>
      <c r="I5043" s="5">
        <v>88145</v>
      </c>
      <c r="J5043" s="5">
        <v>106525</v>
      </c>
      <c r="K5043" s="5">
        <v>7714</v>
      </c>
      <c r="L5043" s="5">
        <v>108185</v>
      </c>
      <c r="M5043" s="5">
        <v>28932</v>
      </c>
      <c r="N5043" s="5">
        <v>36234</v>
      </c>
      <c r="O5043" s="6">
        <v>19.415133482679366</v>
      </c>
      <c r="P5043" s="6">
        <v>14.41778545644161</v>
      </c>
      <c r="Q5043" s="6">
        <v>16.773678097382266</v>
      </c>
      <c r="R5043" s="6">
        <v>19.726432681268562</v>
      </c>
      <c r="S5043" s="6">
        <v>23.839789453424849</v>
      </c>
      <c r="T5043" s="6">
        <v>1.7263565908821337</v>
      </c>
      <c r="U5043" s="6">
        <v>24.211289575393263</v>
      </c>
      <c r="V5043" s="6">
        <v>6.4748442944518922</v>
      </c>
      <c r="W5043" s="6">
        <v>8.1089972406045163</v>
      </c>
      <c r="X5043" s="5">
        <v>141468</v>
      </c>
      <c r="Y5043" s="5">
        <v>124390</v>
      </c>
      <c r="Z5043" s="5">
        <v>7241</v>
      </c>
      <c r="AA5043" s="5">
        <v>31845</v>
      </c>
      <c r="AB5043" s="5">
        <v>24837</v>
      </c>
      <c r="AC5043" s="5">
        <v>2821</v>
      </c>
      <c r="AD5043" s="5">
        <v>109623</v>
      </c>
      <c r="AE5043" s="5">
        <v>99553</v>
      </c>
      <c r="AF5043" s="5">
        <v>4420</v>
      </c>
      <c r="AG5043" s="6">
        <v>4.4398461121211819</v>
      </c>
      <c r="AH5043" s="6">
        <v>90.813971520575066</v>
      </c>
      <c r="AI5043" s="3">
        <v>11.358054515440672</v>
      </c>
      <c r="AJ5043" s="3">
        <v>77.993405558172398</v>
      </c>
    </row>
    <row r="5044" spans="1:36" hidden="1" x14ac:dyDescent="0.2">
      <c r="A5044" s="1" t="str">
        <f t="shared" si="78"/>
        <v>SheffieldMinorities - all other than White British</v>
      </c>
      <c r="B5044" s="3" t="s">
        <v>595</v>
      </c>
      <c r="C5044" s="3" t="s">
        <v>596</v>
      </c>
      <c r="D5044" s="3" t="s">
        <v>702</v>
      </c>
      <c r="E5044" s="5">
        <v>105861</v>
      </c>
      <c r="F5044" s="5">
        <v>34127</v>
      </c>
      <c r="G5044" s="5">
        <v>34002</v>
      </c>
      <c r="H5044" s="5">
        <v>26624</v>
      </c>
      <c r="I5044" s="5">
        <v>35763</v>
      </c>
      <c r="J5044" s="5">
        <v>31591</v>
      </c>
      <c r="K5044" s="5">
        <v>3379</v>
      </c>
      <c r="L5044" s="5">
        <v>32414</v>
      </c>
      <c r="M5044" s="5">
        <v>22800</v>
      </c>
      <c r="N5044" s="5">
        <v>8073</v>
      </c>
      <c r="O5044" s="6">
        <v>32.237556796176115</v>
      </c>
      <c r="P5044" s="6">
        <v>32.11947742794797</v>
      </c>
      <c r="Q5044" s="6">
        <v>25.149960797649747</v>
      </c>
      <c r="R5044" s="6">
        <v>33.782979567546121</v>
      </c>
      <c r="S5044" s="6">
        <v>29.841962573563446</v>
      </c>
      <c r="T5044" s="6">
        <v>3.1919214819433028</v>
      </c>
      <c r="U5044" s="6">
        <v>30.619397133977575</v>
      </c>
      <c r="V5044" s="6">
        <v>21.537676764814236</v>
      </c>
      <c r="W5044" s="6">
        <v>7.626037917646725</v>
      </c>
      <c r="X5044" s="5">
        <v>35413</v>
      </c>
      <c r="Y5044" s="5">
        <v>27204</v>
      </c>
      <c r="Z5044" s="5">
        <v>3319</v>
      </c>
      <c r="AA5044" s="5">
        <v>14347</v>
      </c>
      <c r="AB5044" s="5">
        <v>10376</v>
      </c>
      <c r="AC5044" s="5">
        <v>1592</v>
      </c>
      <c r="AD5044" s="5">
        <v>21066</v>
      </c>
      <c r="AE5044" s="5">
        <v>16828</v>
      </c>
      <c r="AF5044" s="5">
        <v>1727</v>
      </c>
      <c r="AG5044" s="6">
        <v>10.262657475635844</v>
      </c>
      <c r="AH5044" s="6">
        <v>79.882274755530233</v>
      </c>
      <c r="AI5044" s="3">
        <v>15.343099460292985</v>
      </c>
      <c r="AJ5044" s="3">
        <v>72.32173973653029</v>
      </c>
    </row>
    <row r="5045" spans="1:36" hidden="1" x14ac:dyDescent="0.2">
      <c r="A5045" s="1" t="str">
        <f t="shared" si="78"/>
        <v>SheffieldWhite Irish</v>
      </c>
      <c r="B5045" s="3" t="s">
        <v>595</v>
      </c>
      <c r="C5045" s="3" t="s">
        <v>596</v>
      </c>
      <c r="D5045" s="3" t="s">
        <v>703</v>
      </c>
      <c r="E5045" s="5">
        <v>2891</v>
      </c>
      <c r="F5045" s="5">
        <v>453</v>
      </c>
      <c r="G5045" s="5">
        <v>366</v>
      </c>
      <c r="H5045" s="5">
        <v>429</v>
      </c>
      <c r="I5045" s="5">
        <v>507</v>
      </c>
      <c r="J5045" s="5">
        <v>469</v>
      </c>
      <c r="K5045" s="5">
        <v>36</v>
      </c>
      <c r="L5045" s="5">
        <v>655</v>
      </c>
      <c r="M5045" s="5">
        <v>259</v>
      </c>
      <c r="N5045" s="5">
        <v>152</v>
      </c>
      <c r="O5045" s="6">
        <v>15.669318574887582</v>
      </c>
      <c r="P5045" s="6">
        <v>12.659979245935663</v>
      </c>
      <c r="Q5045" s="6">
        <v>14.839156001383603</v>
      </c>
      <c r="R5045" s="6">
        <v>17.537184365271532</v>
      </c>
      <c r="S5045" s="6">
        <v>16.222760290556902</v>
      </c>
      <c r="T5045" s="6">
        <v>1.2452438602559668</v>
      </c>
      <c r="U5045" s="6">
        <v>22.656520235212728</v>
      </c>
      <c r="V5045" s="6">
        <v>8.9588377723970947</v>
      </c>
      <c r="W5045" s="6">
        <v>5.2576962988585265</v>
      </c>
      <c r="X5045" s="5">
        <v>909</v>
      </c>
      <c r="Y5045" s="5">
        <v>817</v>
      </c>
      <c r="Z5045" s="5">
        <v>41</v>
      </c>
      <c r="AA5045" s="5">
        <v>138</v>
      </c>
      <c r="AB5045" s="5">
        <v>102</v>
      </c>
      <c r="AC5045" s="5">
        <v>10</v>
      </c>
      <c r="AD5045" s="5">
        <v>771</v>
      </c>
      <c r="AE5045" s="5">
        <v>715</v>
      </c>
      <c r="AF5045" s="5">
        <v>31</v>
      </c>
      <c r="AG5045" s="6">
        <v>4.3356643356643358</v>
      </c>
      <c r="AH5045" s="6">
        <v>92.736705577172501</v>
      </c>
      <c r="AI5045" s="3">
        <v>9.8039215686274517</v>
      </c>
      <c r="AJ5045" s="3">
        <v>73.913043478260875</v>
      </c>
    </row>
    <row r="5046" spans="1:36" hidden="1" x14ac:dyDescent="0.2">
      <c r="A5046" s="1" t="str">
        <f t="shared" si="78"/>
        <v>SheffieldWhite Gyspy or Irish Traveller</v>
      </c>
      <c r="B5046" s="3" t="s">
        <v>595</v>
      </c>
      <c r="C5046" s="3" t="s">
        <v>596</v>
      </c>
      <c r="D5046" s="3" t="s">
        <v>704</v>
      </c>
      <c r="E5046" s="5">
        <v>358</v>
      </c>
      <c r="F5046" s="5">
        <v>123</v>
      </c>
      <c r="G5046" s="5">
        <v>126</v>
      </c>
      <c r="H5046" s="5">
        <v>103</v>
      </c>
      <c r="I5046" s="5">
        <v>139</v>
      </c>
      <c r="J5046" s="5">
        <v>130</v>
      </c>
      <c r="K5046" s="5">
        <v>18</v>
      </c>
      <c r="L5046" s="5">
        <v>96</v>
      </c>
      <c r="M5046" s="5">
        <v>41</v>
      </c>
      <c r="N5046" s="5">
        <v>40</v>
      </c>
      <c r="O5046" s="6">
        <v>34.357541899441344</v>
      </c>
      <c r="P5046" s="6">
        <v>35.195530726256983</v>
      </c>
      <c r="Q5046" s="6">
        <v>28.770949720670391</v>
      </c>
      <c r="R5046" s="6">
        <v>38.826815642458101</v>
      </c>
      <c r="S5046" s="6">
        <v>36.312849162011176</v>
      </c>
      <c r="T5046" s="6">
        <v>5.027932960893855</v>
      </c>
      <c r="U5046" s="6">
        <v>26.815642458100559</v>
      </c>
      <c r="V5046" s="6">
        <v>11.452513966480447</v>
      </c>
      <c r="W5046" s="6">
        <v>11.173184357541899</v>
      </c>
      <c r="X5046" s="5">
        <v>124</v>
      </c>
      <c r="Y5046" s="5">
        <v>73</v>
      </c>
      <c r="Z5046" s="5">
        <v>30</v>
      </c>
      <c r="AA5046" s="5">
        <v>53</v>
      </c>
      <c r="AB5046" s="5">
        <v>26</v>
      </c>
      <c r="AC5046" s="5">
        <v>8</v>
      </c>
      <c r="AD5046" s="5">
        <v>71</v>
      </c>
      <c r="AE5046" s="5">
        <v>47</v>
      </c>
      <c r="AF5046" s="5">
        <v>22</v>
      </c>
      <c r="AG5046" s="6">
        <v>46.808510638297875</v>
      </c>
      <c r="AH5046" s="6">
        <v>66.197183098591552</v>
      </c>
      <c r="AI5046" s="3">
        <v>30.76923076923077</v>
      </c>
      <c r="AJ5046" s="3">
        <v>49.056603773584904</v>
      </c>
    </row>
    <row r="5047" spans="1:36" hidden="1" x14ac:dyDescent="0.2">
      <c r="A5047" s="1" t="str">
        <f t="shared" si="78"/>
        <v>SheffieldWhite Other</v>
      </c>
      <c r="B5047" s="3" t="s">
        <v>595</v>
      </c>
      <c r="C5047" s="3" t="s">
        <v>596</v>
      </c>
      <c r="D5047" s="3" t="s">
        <v>705</v>
      </c>
      <c r="E5047" s="5">
        <v>12458</v>
      </c>
      <c r="F5047" s="5">
        <v>2882</v>
      </c>
      <c r="G5047" s="5">
        <v>2652</v>
      </c>
      <c r="H5047" s="5">
        <v>2414</v>
      </c>
      <c r="I5047" s="5">
        <v>3325</v>
      </c>
      <c r="J5047" s="5">
        <v>2815</v>
      </c>
      <c r="K5047" s="5">
        <v>224</v>
      </c>
      <c r="L5047" s="5">
        <v>3380</v>
      </c>
      <c r="M5047" s="5">
        <v>2335</v>
      </c>
      <c r="N5047" s="5">
        <v>851</v>
      </c>
      <c r="O5047" s="6">
        <v>23.133729330550651</v>
      </c>
      <c r="P5047" s="6">
        <v>21.28752608765452</v>
      </c>
      <c r="Q5047" s="6">
        <v>19.37710707978809</v>
      </c>
      <c r="R5047" s="6">
        <v>26.689677315781026</v>
      </c>
      <c r="S5047" s="6">
        <v>22.595922298924386</v>
      </c>
      <c r="T5047" s="6">
        <v>1.7980414191684058</v>
      </c>
      <c r="U5047" s="6">
        <v>27.131160699951838</v>
      </c>
      <c r="V5047" s="6">
        <v>18.742976400706372</v>
      </c>
      <c r="W5047" s="6">
        <v>6.830951998715685</v>
      </c>
      <c r="X5047" s="5">
        <v>5877</v>
      </c>
      <c r="Y5047" s="5">
        <v>5239</v>
      </c>
      <c r="Z5047" s="5">
        <v>353</v>
      </c>
      <c r="AA5047" s="5">
        <v>1758</v>
      </c>
      <c r="AB5047" s="5">
        <v>1490</v>
      </c>
      <c r="AC5047" s="5">
        <v>133</v>
      </c>
      <c r="AD5047" s="5">
        <v>4119</v>
      </c>
      <c r="AE5047" s="5">
        <v>3749</v>
      </c>
      <c r="AF5047" s="5">
        <v>220</v>
      </c>
      <c r="AG5047" s="6">
        <v>5.8682315284075752</v>
      </c>
      <c r="AH5047" s="6">
        <v>91.017237193493571</v>
      </c>
      <c r="AI5047" s="3">
        <v>8.9261744966442951</v>
      </c>
      <c r="AJ5047" s="3">
        <v>84.755403868031848</v>
      </c>
    </row>
    <row r="5048" spans="1:36" hidden="1" x14ac:dyDescent="0.2">
      <c r="A5048" s="1" t="str">
        <f t="shared" si="78"/>
        <v>SheffieldMixed White and Black Caribbean</v>
      </c>
      <c r="B5048" s="3" t="s">
        <v>595</v>
      </c>
      <c r="C5048" s="3" t="s">
        <v>596</v>
      </c>
      <c r="D5048" s="3" t="s">
        <v>706</v>
      </c>
      <c r="E5048" s="5">
        <v>5450</v>
      </c>
      <c r="F5048" s="5">
        <v>2124</v>
      </c>
      <c r="G5048" s="5">
        <v>1757</v>
      </c>
      <c r="H5048" s="5">
        <v>1853</v>
      </c>
      <c r="I5048" s="5">
        <v>2181</v>
      </c>
      <c r="J5048" s="5">
        <v>2194</v>
      </c>
      <c r="K5048" s="5">
        <v>60</v>
      </c>
      <c r="L5048" s="5">
        <v>2286</v>
      </c>
      <c r="M5048" s="5">
        <v>531</v>
      </c>
      <c r="N5048" s="5">
        <v>925</v>
      </c>
      <c r="O5048" s="6">
        <v>38.972477064220186</v>
      </c>
      <c r="P5048" s="6">
        <v>32.238532110091747</v>
      </c>
      <c r="Q5048" s="6">
        <v>34</v>
      </c>
      <c r="R5048" s="6">
        <v>40.018348623853214</v>
      </c>
      <c r="S5048" s="6">
        <v>40.256880733944953</v>
      </c>
      <c r="T5048" s="6">
        <v>1.1009174311926606</v>
      </c>
      <c r="U5048" s="6">
        <v>41.944954128440365</v>
      </c>
      <c r="V5048" s="6">
        <v>9.7431192660550465</v>
      </c>
      <c r="W5048" s="6">
        <v>16.972477064220183</v>
      </c>
      <c r="X5048" s="5">
        <v>1148</v>
      </c>
      <c r="Y5048" s="5">
        <v>884</v>
      </c>
      <c r="Z5048" s="5">
        <v>139</v>
      </c>
      <c r="AA5048" s="5">
        <v>501</v>
      </c>
      <c r="AB5048" s="5">
        <v>358</v>
      </c>
      <c r="AC5048" s="5">
        <v>72</v>
      </c>
      <c r="AD5048" s="5">
        <v>647</v>
      </c>
      <c r="AE5048" s="5">
        <v>526</v>
      </c>
      <c r="AF5048" s="5">
        <v>67</v>
      </c>
      <c r="AG5048" s="6">
        <v>12.737642585551331</v>
      </c>
      <c r="AH5048" s="6">
        <v>81.298299845440496</v>
      </c>
      <c r="AI5048" s="3">
        <v>20.11173184357542</v>
      </c>
      <c r="AJ5048" s="3">
        <v>71.45708582834331</v>
      </c>
    </row>
    <row r="5049" spans="1:36" hidden="1" x14ac:dyDescent="0.2">
      <c r="A5049" s="1" t="str">
        <f t="shared" si="78"/>
        <v>SheffieldMixed White and Black African</v>
      </c>
      <c r="B5049" s="3" t="s">
        <v>595</v>
      </c>
      <c r="C5049" s="3" t="s">
        <v>596</v>
      </c>
      <c r="D5049" s="3" t="s">
        <v>707</v>
      </c>
      <c r="E5049" s="5">
        <v>1296</v>
      </c>
      <c r="F5049" s="5">
        <v>490</v>
      </c>
      <c r="G5049" s="5">
        <v>462</v>
      </c>
      <c r="H5049" s="5">
        <v>427</v>
      </c>
      <c r="I5049" s="5">
        <v>521</v>
      </c>
      <c r="J5049" s="5">
        <v>486</v>
      </c>
      <c r="K5049" s="5">
        <v>16</v>
      </c>
      <c r="L5049" s="5">
        <v>446</v>
      </c>
      <c r="M5049" s="5">
        <v>181</v>
      </c>
      <c r="N5049" s="5">
        <v>186</v>
      </c>
      <c r="O5049" s="6">
        <v>37.808641975308639</v>
      </c>
      <c r="P5049" s="6">
        <v>35.648148148148145</v>
      </c>
      <c r="Q5049" s="6">
        <v>32.947530864197532</v>
      </c>
      <c r="R5049" s="6">
        <v>40.200617283950621</v>
      </c>
      <c r="S5049" s="6">
        <v>37.5</v>
      </c>
      <c r="T5049" s="6">
        <v>1.2345679012345678</v>
      </c>
      <c r="U5049" s="6">
        <v>34.413580246913583</v>
      </c>
      <c r="V5049" s="6">
        <v>13.966049382716049</v>
      </c>
      <c r="W5049" s="6">
        <v>14.351851851851851</v>
      </c>
      <c r="X5049" s="5">
        <v>309</v>
      </c>
      <c r="Y5049" s="5">
        <v>242</v>
      </c>
      <c r="Z5049" s="5">
        <v>29</v>
      </c>
      <c r="AA5049" s="5">
        <v>133</v>
      </c>
      <c r="AB5049" s="5">
        <v>103</v>
      </c>
      <c r="AC5049" s="5">
        <v>16</v>
      </c>
      <c r="AD5049" s="5">
        <v>176</v>
      </c>
      <c r="AE5049" s="5">
        <v>139</v>
      </c>
      <c r="AF5049" s="5">
        <v>13</v>
      </c>
      <c r="AG5049" s="6">
        <v>9.3525179856115113</v>
      </c>
      <c r="AH5049" s="6">
        <v>78.977272727272734</v>
      </c>
      <c r="AI5049" s="3">
        <v>15.533980582524272</v>
      </c>
      <c r="AJ5049" s="3">
        <v>77.443609022556387</v>
      </c>
    </row>
    <row r="5050" spans="1:36" hidden="1" x14ac:dyDescent="0.2">
      <c r="A5050" s="1" t="str">
        <f t="shared" si="78"/>
        <v>SheffieldMixed White and Asian</v>
      </c>
      <c r="B5050" s="3" t="s">
        <v>595</v>
      </c>
      <c r="C5050" s="3" t="s">
        <v>596</v>
      </c>
      <c r="D5050" s="3" t="s">
        <v>708</v>
      </c>
      <c r="E5050" s="5">
        <v>3490</v>
      </c>
      <c r="F5050" s="5">
        <v>851</v>
      </c>
      <c r="G5050" s="5">
        <v>729</v>
      </c>
      <c r="H5050" s="5">
        <v>707</v>
      </c>
      <c r="I5050" s="5">
        <v>909</v>
      </c>
      <c r="J5050" s="5">
        <v>773</v>
      </c>
      <c r="K5050" s="5">
        <v>58</v>
      </c>
      <c r="L5050" s="5">
        <v>909</v>
      </c>
      <c r="M5050" s="5">
        <v>428</v>
      </c>
      <c r="N5050" s="5">
        <v>234</v>
      </c>
      <c r="O5050" s="6">
        <v>24.383954154727792</v>
      </c>
      <c r="P5050" s="6">
        <v>20.888252148997136</v>
      </c>
      <c r="Q5050" s="6">
        <v>20.257879656160458</v>
      </c>
      <c r="R5050" s="6">
        <v>26.045845272206304</v>
      </c>
      <c r="S5050" s="6">
        <v>22.148997134670488</v>
      </c>
      <c r="T5050" s="6">
        <v>1.66189111747851</v>
      </c>
      <c r="U5050" s="6">
        <v>26.045845272206304</v>
      </c>
      <c r="V5050" s="6">
        <v>12.263610315186247</v>
      </c>
      <c r="W5050" s="6">
        <v>6.7048710601719197</v>
      </c>
      <c r="X5050" s="5">
        <v>756</v>
      </c>
      <c r="Y5050" s="5">
        <v>637</v>
      </c>
      <c r="Z5050" s="5">
        <v>63</v>
      </c>
      <c r="AA5050" s="5">
        <v>222</v>
      </c>
      <c r="AB5050" s="5">
        <v>167</v>
      </c>
      <c r="AC5050" s="5">
        <v>30</v>
      </c>
      <c r="AD5050" s="5">
        <v>534</v>
      </c>
      <c r="AE5050" s="5">
        <v>470</v>
      </c>
      <c r="AF5050" s="5">
        <v>33</v>
      </c>
      <c r="AG5050" s="6">
        <v>7.0212765957446805</v>
      </c>
      <c r="AH5050" s="6">
        <v>88.014981273408239</v>
      </c>
      <c r="AI5050" s="3">
        <v>17.964071856287426</v>
      </c>
      <c r="AJ5050" s="3">
        <v>75.22522522522523</v>
      </c>
    </row>
    <row r="5051" spans="1:36" hidden="1" x14ac:dyDescent="0.2">
      <c r="A5051" s="1" t="str">
        <f t="shared" si="78"/>
        <v>SheffieldMixed Other</v>
      </c>
      <c r="B5051" s="3" t="s">
        <v>595</v>
      </c>
      <c r="C5051" s="3" t="s">
        <v>596</v>
      </c>
      <c r="D5051" s="3" t="s">
        <v>709</v>
      </c>
      <c r="E5051" s="5">
        <v>3053</v>
      </c>
      <c r="F5051" s="5">
        <v>956</v>
      </c>
      <c r="G5051" s="5">
        <v>887</v>
      </c>
      <c r="H5051" s="5">
        <v>765</v>
      </c>
      <c r="I5051" s="5">
        <v>1042</v>
      </c>
      <c r="J5051" s="5">
        <v>903</v>
      </c>
      <c r="K5051" s="5">
        <v>89</v>
      </c>
      <c r="L5051" s="5">
        <v>867</v>
      </c>
      <c r="M5051" s="5">
        <v>399</v>
      </c>
      <c r="N5051" s="5">
        <v>266</v>
      </c>
      <c r="O5051" s="6">
        <v>31.313462168358992</v>
      </c>
      <c r="P5051" s="6">
        <v>29.053390108090404</v>
      </c>
      <c r="Q5051" s="6">
        <v>25.057320668195217</v>
      </c>
      <c r="R5051" s="6">
        <v>34.130363576809692</v>
      </c>
      <c r="S5051" s="6">
        <v>29.577464788732396</v>
      </c>
      <c r="T5051" s="6">
        <v>2.9151654110710776</v>
      </c>
      <c r="U5051" s="6">
        <v>28.398296757287913</v>
      </c>
      <c r="V5051" s="6">
        <v>13.069112348509663</v>
      </c>
      <c r="W5051" s="6">
        <v>8.7127415656731078</v>
      </c>
      <c r="X5051" s="5">
        <v>707</v>
      </c>
      <c r="Y5051" s="5">
        <v>578</v>
      </c>
      <c r="Z5051" s="5">
        <v>68</v>
      </c>
      <c r="AA5051" s="5">
        <v>237</v>
      </c>
      <c r="AB5051" s="5">
        <v>173</v>
      </c>
      <c r="AC5051" s="5">
        <v>25</v>
      </c>
      <c r="AD5051" s="5">
        <v>470</v>
      </c>
      <c r="AE5051" s="5">
        <v>405</v>
      </c>
      <c r="AF5051" s="5">
        <v>43</v>
      </c>
      <c r="AG5051" s="6">
        <v>10.617283950617283</v>
      </c>
      <c r="AH5051" s="6">
        <v>86.170212765957444</v>
      </c>
      <c r="AI5051" s="3">
        <v>14.450867052023121</v>
      </c>
      <c r="AJ5051" s="3">
        <v>72.995780590717303</v>
      </c>
    </row>
    <row r="5052" spans="1:36" hidden="1" x14ac:dyDescent="0.2">
      <c r="A5052" s="1" t="str">
        <f t="shared" si="78"/>
        <v>SheffieldIndian</v>
      </c>
      <c r="B5052" s="3" t="s">
        <v>595</v>
      </c>
      <c r="C5052" s="3" t="s">
        <v>596</v>
      </c>
      <c r="D5052" s="3" t="s">
        <v>710</v>
      </c>
      <c r="E5052" s="5">
        <v>5868</v>
      </c>
      <c r="F5052" s="5">
        <v>801</v>
      </c>
      <c r="G5052" s="5">
        <v>795</v>
      </c>
      <c r="H5052" s="5">
        <v>687</v>
      </c>
      <c r="I5052" s="5">
        <v>1005</v>
      </c>
      <c r="J5052" s="5">
        <v>891</v>
      </c>
      <c r="K5052" s="5">
        <v>78</v>
      </c>
      <c r="L5052" s="5">
        <v>1792</v>
      </c>
      <c r="M5052" s="5">
        <v>1411</v>
      </c>
      <c r="N5052" s="5">
        <v>160</v>
      </c>
      <c r="O5052" s="6">
        <v>13.650306748466258</v>
      </c>
      <c r="P5052" s="6">
        <v>13.548057259713701</v>
      </c>
      <c r="Q5052" s="6">
        <v>11.707566462167689</v>
      </c>
      <c r="R5052" s="6">
        <v>17.12678936605317</v>
      </c>
      <c r="S5052" s="6">
        <v>15.184049079754601</v>
      </c>
      <c r="T5052" s="6">
        <v>1.3292433537832311</v>
      </c>
      <c r="U5052" s="6">
        <v>30.538513974096798</v>
      </c>
      <c r="V5052" s="6">
        <v>24.045671438309476</v>
      </c>
      <c r="W5052" s="6">
        <v>2.7266530334014996</v>
      </c>
      <c r="X5052" s="5">
        <v>2218</v>
      </c>
      <c r="Y5052" s="5">
        <v>2020</v>
      </c>
      <c r="Z5052" s="5">
        <v>106</v>
      </c>
      <c r="AA5052" s="5">
        <v>461</v>
      </c>
      <c r="AB5052" s="5">
        <v>405</v>
      </c>
      <c r="AC5052" s="5">
        <v>18</v>
      </c>
      <c r="AD5052" s="5">
        <v>1757</v>
      </c>
      <c r="AE5052" s="5">
        <v>1615</v>
      </c>
      <c r="AF5052" s="5">
        <v>88</v>
      </c>
      <c r="AG5052" s="6">
        <v>5.4489164086687305</v>
      </c>
      <c r="AH5052" s="6">
        <v>91.918042117245307</v>
      </c>
      <c r="AI5052" s="3">
        <v>4.4444444444444446</v>
      </c>
      <c r="AJ5052" s="3">
        <v>87.85249457700651</v>
      </c>
    </row>
    <row r="5053" spans="1:36" hidden="1" x14ac:dyDescent="0.2">
      <c r="A5053" s="1" t="str">
        <f t="shared" si="78"/>
        <v>SheffieldPakistani</v>
      </c>
      <c r="B5053" s="3" t="s">
        <v>595</v>
      </c>
      <c r="C5053" s="3" t="s">
        <v>596</v>
      </c>
      <c r="D5053" s="3" t="s">
        <v>711</v>
      </c>
      <c r="E5053" s="5">
        <v>21990</v>
      </c>
      <c r="F5053" s="5">
        <v>6694</v>
      </c>
      <c r="G5053" s="5">
        <v>7494</v>
      </c>
      <c r="H5053" s="5">
        <v>4150</v>
      </c>
      <c r="I5053" s="5">
        <v>5672</v>
      </c>
      <c r="J5053" s="5">
        <v>7993</v>
      </c>
      <c r="K5053" s="5">
        <v>985</v>
      </c>
      <c r="L5053" s="5">
        <v>5647</v>
      </c>
      <c r="M5053" s="5">
        <v>4902</v>
      </c>
      <c r="N5053" s="5">
        <v>830</v>
      </c>
      <c r="O5053" s="6">
        <v>30.441109595270579</v>
      </c>
      <c r="P5053" s="6">
        <v>34.079126875852658</v>
      </c>
      <c r="Q5053" s="6">
        <v>18.872214643019554</v>
      </c>
      <c r="R5053" s="6">
        <v>25.793542519326966</v>
      </c>
      <c r="S5053" s="6">
        <v>36.348340154615734</v>
      </c>
      <c r="T5053" s="6">
        <v>4.4793087767166897</v>
      </c>
      <c r="U5053" s="6">
        <v>25.679854479308776</v>
      </c>
      <c r="V5053" s="6">
        <v>22.291950886766713</v>
      </c>
      <c r="W5053" s="6">
        <v>3.7744429286039107</v>
      </c>
      <c r="X5053" s="5">
        <v>7775</v>
      </c>
      <c r="Y5053" s="5">
        <v>5059</v>
      </c>
      <c r="Z5053" s="5">
        <v>624</v>
      </c>
      <c r="AA5053" s="5">
        <v>3616</v>
      </c>
      <c r="AB5053" s="5">
        <v>2310</v>
      </c>
      <c r="AC5053" s="5">
        <v>333</v>
      </c>
      <c r="AD5053" s="5">
        <v>4159</v>
      </c>
      <c r="AE5053" s="5">
        <v>2749</v>
      </c>
      <c r="AF5053" s="5">
        <v>291</v>
      </c>
      <c r="AG5053" s="6">
        <v>10.585667515460168</v>
      </c>
      <c r="AH5053" s="6">
        <v>66.097619620100986</v>
      </c>
      <c r="AI5053" s="3">
        <v>14.415584415584416</v>
      </c>
      <c r="AJ5053" s="3">
        <v>63.88274336283186</v>
      </c>
    </row>
    <row r="5054" spans="1:36" hidden="1" x14ac:dyDescent="0.2">
      <c r="A5054" s="1" t="str">
        <f t="shared" si="78"/>
        <v>SheffieldBangladeshi</v>
      </c>
      <c r="B5054" s="3" t="s">
        <v>595</v>
      </c>
      <c r="C5054" s="3" t="s">
        <v>596</v>
      </c>
      <c r="D5054" s="3" t="s">
        <v>712</v>
      </c>
      <c r="E5054" s="5">
        <v>3326</v>
      </c>
      <c r="F5054" s="5">
        <v>1662</v>
      </c>
      <c r="G5054" s="5">
        <v>1683</v>
      </c>
      <c r="H5054" s="5">
        <v>531</v>
      </c>
      <c r="I5054" s="5">
        <v>1085</v>
      </c>
      <c r="J5054" s="5">
        <v>1862</v>
      </c>
      <c r="K5054" s="5">
        <v>819</v>
      </c>
      <c r="L5054" s="5">
        <v>678</v>
      </c>
      <c r="M5054" s="5">
        <v>823</v>
      </c>
      <c r="N5054" s="5">
        <v>64</v>
      </c>
      <c r="O5054" s="6">
        <v>49.969933854479855</v>
      </c>
      <c r="P5054" s="6">
        <v>50.601322910402885</v>
      </c>
      <c r="Q5054" s="6">
        <v>15.965123271196633</v>
      </c>
      <c r="R5054" s="6">
        <v>32.621767889356583</v>
      </c>
      <c r="S5054" s="6">
        <v>55.983162958508721</v>
      </c>
      <c r="T5054" s="6">
        <v>24.624173180998195</v>
      </c>
      <c r="U5054" s="6">
        <v>20.384846662657846</v>
      </c>
      <c r="V5054" s="6">
        <v>24.744437763078775</v>
      </c>
      <c r="W5054" s="6">
        <v>1.9242333132892364</v>
      </c>
      <c r="X5054" s="5">
        <v>1159</v>
      </c>
      <c r="Y5054" s="5">
        <v>759</v>
      </c>
      <c r="Z5054" s="5">
        <v>82</v>
      </c>
      <c r="AA5054" s="5">
        <v>634</v>
      </c>
      <c r="AB5054" s="5">
        <v>386</v>
      </c>
      <c r="AC5054" s="5">
        <v>49</v>
      </c>
      <c r="AD5054" s="5">
        <v>525</v>
      </c>
      <c r="AE5054" s="5">
        <v>373</v>
      </c>
      <c r="AF5054" s="5">
        <v>33</v>
      </c>
      <c r="AG5054" s="6">
        <v>8.8471849865951739</v>
      </c>
      <c r="AH5054" s="6">
        <v>71.047619047619051</v>
      </c>
      <c r="AI5054" s="3">
        <v>12.694300518134716</v>
      </c>
      <c r="AJ5054" s="3">
        <v>60.883280757097793</v>
      </c>
    </row>
    <row r="5055" spans="1:36" hidden="1" x14ac:dyDescent="0.2">
      <c r="A5055" s="1" t="str">
        <f t="shared" si="78"/>
        <v>SheffieldChinese</v>
      </c>
      <c r="B5055" s="3" t="s">
        <v>595</v>
      </c>
      <c r="C5055" s="3" t="s">
        <v>596</v>
      </c>
      <c r="D5055" s="3" t="s">
        <v>713</v>
      </c>
      <c r="E5055" s="5">
        <v>7398</v>
      </c>
      <c r="F5055" s="5">
        <v>921</v>
      </c>
      <c r="G5055" s="5">
        <v>1092</v>
      </c>
      <c r="H5055" s="5">
        <v>854</v>
      </c>
      <c r="I5055" s="5">
        <v>1702</v>
      </c>
      <c r="J5055" s="5">
        <v>699</v>
      </c>
      <c r="K5055" s="5">
        <v>69</v>
      </c>
      <c r="L5055" s="5">
        <v>2197</v>
      </c>
      <c r="M5055" s="5">
        <v>3524</v>
      </c>
      <c r="N5055" s="5">
        <v>246</v>
      </c>
      <c r="O5055" s="6">
        <v>12.449310624493107</v>
      </c>
      <c r="P5055" s="6">
        <v>14.760746147607462</v>
      </c>
      <c r="Q5055" s="6">
        <v>11.543660448769938</v>
      </c>
      <c r="R5055" s="6">
        <v>23.006217896728845</v>
      </c>
      <c r="S5055" s="6">
        <v>9.4484995944849963</v>
      </c>
      <c r="T5055" s="6">
        <v>0.9326845093268451</v>
      </c>
      <c r="U5055" s="6">
        <v>29.69721546363882</v>
      </c>
      <c r="V5055" s="6">
        <v>47.634495809678292</v>
      </c>
      <c r="W5055" s="6">
        <v>3.3252230332522301</v>
      </c>
      <c r="X5055" s="5">
        <v>1458</v>
      </c>
      <c r="Y5055" s="5">
        <v>1216</v>
      </c>
      <c r="Z5055" s="5">
        <v>96</v>
      </c>
      <c r="AA5055" s="5">
        <v>332</v>
      </c>
      <c r="AB5055" s="5">
        <v>285</v>
      </c>
      <c r="AC5055" s="5">
        <v>28</v>
      </c>
      <c r="AD5055" s="5">
        <v>1126</v>
      </c>
      <c r="AE5055" s="5">
        <v>931</v>
      </c>
      <c r="AF5055" s="5">
        <v>68</v>
      </c>
      <c r="AG5055" s="6">
        <v>7.3039742212674543</v>
      </c>
      <c r="AH5055" s="6">
        <v>82.682060390763766</v>
      </c>
      <c r="AI5055" s="3">
        <v>9.8245614035087723</v>
      </c>
      <c r="AJ5055" s="3">
        <v>85.843373493975903</v>
      </c>
    </row>
    <row r="5056" spans="1:36" hidden="1" x14ac:dyDescent="0.2">
      <c r="A5056" s="1" t="str">
        <f t="shared" si="78"/>
        <v>SheffieldAsian Other</v>
      </c>
      <c r="B5056" s="3" t="s">
        <v>595</v>
      </c>
      <c r="C5056" s="3" t="s">
        <v>596</v>
      </c>
      <c r="D5056" s="3" t="s">
        <v>714</v>
      </c>
      <c r="E5056" s="5">
        <v>5803</v>
      </c>
      <c r="F5056" s="5">
        <v>1758</v>
      </c>
      <c r="G5056" s="5">
        <v>1850</v>
      </c>
      <c r="H5056" s="5">
        <v>1354</v>
      </c>
      <c r="I5056" s="5">
        <v>1960</v>
      </c>
      <c r="J5056" s="5">
        <v>1668</v>
      </c>
      <c r="K5056" s="5">
        <v>175</v>
      </c>
      <c r="L5056" s="5">
        <v>1890</v>
      </c>
      <c r="M5056" s="5">
        <v>1393</v>
      </c>
      <c r="N5056" s="5">
        <v>486</v>
      </c>
      <c r="O5056" s="6">
        <v>30.294675168016543</v>
      </c>
      <c r="P5056" s="6">
        <v>31.880062036877476</v>
      </c>
      <c r="Q5056" s="6">
        <v>23.332758917801137</v>
      </c>
      <c r="R5056" s="6">
        <v>33.775633293124244</v>
      </c>
      <c r="S5056" s="6">
        <v>28.743753231087368</v>
      </c>
      <c r="T5056" s="6">
        <v>3.0156815440289506</v>
      </c>
      <c r="U5056" s="6">
        <v>32.569360675512662</v>
      </c>
      <c r="V5056" s="6">
        <v>24.004825090470447</v>
      </c>
      <c r="W5056" s="6">
        <v>8.3749784594175427</v>
      </c>
      <c r="X5056" s="5">
        <v>2151</v>
      </c>
      <c r="Y5056" s="5">
        <v>1593</v>
      </c>
      <c r="Z5056" s="5">
        <v>209</v>
      </c>
      <c r="AA5056" s="5">
        <v>846</v>
      </c>
      <c r="AB5056" s="5">
        <v>608</v>
      </c>
      <c r="AC5056" s="5">
        <v>90</v>
      </c>
      <c r="AD5056" s="5">
        <v>1305</v>
      </c>
      <c r="AE5056" s="5">
        <v>985</v>
      </c>
      <c r="AF5056" s="5">
        <v>119</v>
      </c>
      <c r="AG5056" s="6">
        <v>12.081218274111675</v>
      </c>
      <c r="AH5056" s="6">
        <v>75.47892720306514</v>
      </c>
      <c r="AI5056" s="3">
        <v>14.802631578947368</v>
      </c>
      <c r="AJ5056" s="3">
        <v>71.867612293144205</v>
      </c>
    </row>
    <row r="5057" spans="1:36" hidden="1" x14ac:dyDescent="0.2">
      <c r="A5057" s="1" t="str">
        <f t="shared" si="78"/>
        <v>SheffieldBlack African</v>
      </c>
      <c r="B5057" s="3" t="s">
        <v>595</v>
      </c>
      <c r="C5057" s="3" t="s">
        <v>596</v>
      </c>
      <c r="D5057" s="3" t="s">
        <v>715</v>
      </c>
      <c r="E5057" s="5">
        <v>11543</v>
      </c>
      <c r="F5057" s="5">
        <v>5509</v>
      </c>
      <c r="G5057" s="5">
        <v>5224</v>
      </c>
      <c r="H5057" s="5">
        <v>4711</v>
      </c>
      <c r="I5057" s="5">
        <v>5944</v>
      </c>
      <c r="J5057" s="5">
        <v>4399</v>
      </c>
      <c r="K5057" s="5">
        <v>272</v>
      </c>
      <c r="L5057" s="5">
        <v>4663</v>
      </c>
      <c r="M5057" s="5">
        <v>2603</v>
      </c>
      <c r="N5057" s="5">
        <v>1636</v>
      </c>
      <c r="O5057" s="6">
        <v>47.725894481503943</v>
      </c>
      <c r="P5057" s="6">
        <v>45.256865632851081</v>
      </c>
      <c r="Q5057" s="6">
        <v>40.812613705275922</v>
      </c>
      <c r="R5057" s="6">
        <v>51.49441219786884</v>
      </c>
      <c r="S5057" s="6">
        <v>38.109676860434895</v>
      </c>
      <c r="T5057" s="6">
        <v>2.3564064801178204</v>
      </c>
      <c r="U5057" s="6">
        <v>40.396777267608073</v>
      </c>
      <c r="V5057" s="6">
        <v>22.550463484362819</v>
      </c>
      <c r="W5057" s="6">
        <v>14.173091917179242</v>
      </c>
      <c r="X5057" s="5">
        <v>3970</v>
      </c>
      <c r="Y5057" s="5">
        <v>3137</v>
      </c>
      <c r="Z5057" s="5">
        <v>613</v>
      </c>
      <c r="AA5057" s="5">
        <v>2183</v>
      </c>
      <c r="AB5057" s="5">
        <v>1732</v>
      </c>
      <c r="AC5057" s="5">
        <v>317</v>
      </c>
      <c r="AD5057" s="5">
        <v>1787</v>
      </c>
      <c r="AE5057" s="5">
        <v>1405</v>
      </c>
      <c r="AF5057" s="5">
        <v>296</v>
      </c>
      <c r="AG5057" s="6">
        <v>21.067615658362989</v>
      </c>
      <c r="AH5057" s="6">
        <v>78.623391158365976</v>
      </c>
      <c r="AI5057" s="3">
        <v>18.302540415704389</v>
      </c>
      <c r="AJ5057" s="3">
        <v>79.340357306458998</v>
      </c>
    </row>
    <row r="5058" spans="1:36" hidden="1" x14ac:dyDescent="0.2">
      <c r="A5058" s="1" t="str">
        <f t="shared" ref="A5058:A5121" si="79">C5058&amp;D5058</f>
        <v>SheffieldBlack Caribbean</v>
      </c>
      <c r="B5058" s="3" t="s">
        <v>595</v>
      </c>
      <c r="C5058" s="3" t="s">
        <v>596</v>
      </c>
      <c r="D5058" s="3" t="s">
        <v>716</v>
      </c>
      <c r="E5058" s="5">
        <v>5506</v>
      </c>
      <c r="F5058" s="5">
        <v>1889</v>
      </c>
      <c r="G5058" s="5">
        <v>1821</v>
      </c>
      <c r="H5058" s="5">
        <v>1748</v>
      </c>
      <c r="I5058" s="5">
        <v>2188</v>
      </c>
      <c r="J5058" s="5">
        <v>1562</v>
      </c>
      <c r="K5058" s="5">
        <v>72</v>
      </c>
      <c r="L5058" s="5">
        <v>1975</v>
      </c>
      <c r="M5058" s="5">
        <v>729</v>
      </c>
      <c r="N5058" s="5">
        <v>562</v>
      </c>
      <c r="O5058" s="6">
        <v>34.308027606247727</v>
      </c>
      <c r="P5058" s="6">
        <v>33.073011260443153</v>
      </c>
      <c r="Q5058" s="6">
        <v>31.74718488921177</v>
      </c>
      <c r="R5058" s="6">
        <v>39.738467126770793</v>
      </c>
      <c r="S5058" s="6">
        <v>28.369051943334544</v>
      </c>
      <c r="T5058" s="6">
        <v>1.3076643661460225</v>
      </c>
      <c r="U5058" s="6">
        <v>35.869960043588812</v>
      </c>
      <c r="V5058" s="6">
        <v>13.240101707228478</v>
      </c>
      <c r="W5058" s="6">
        <v>10.20704685797312</v>
      </c>
      <c r="X5058" s="5">
        <v>2050</v>
      </c>
      <c r="Y5058" s="5">
        <v>1785</v>
      </c>
      <c r="Z5058" s="5">
        <v>232</v>
      </c>
      <c r="AA5058" s="5">
        <v>870</v>
      </c>
      <c r="AB5058" s="5">
        <v>740</v>
      </c>
      <c r="AC5058" s="5">
        <v>133</v>
      </c>
      <c r="AD5058" s="5">
        <v>1180</v>
      </c>
      <c r="AE5058" s="5">
        <v>1045</v>
      </c>
      <c r="AF5058" s="5">
        <v>99</v>
      </c>
      <c r="AG5058" s="6">
        <v>9.473684210526315</v>
      </c>
      <c r="AH5058" s="6">
        <v>88.559322033898312</v>
      </c>
      <c r="AI5058" s="3">
        <v>17.972972972972972</v>
      </c>
      <c r="AJ5058" s="3">
        <v>85.05747126436782</v>
      </c>
    </row>
    <row r="5059" spans="1:36" hidden="1" x14ac:dyDescent="0.2">
      <c r="A5059" s="1" t="str">
        <f t="shared" si="79"/>
        <v>SheffieldBlack Other</v>
      </c>
      <c r="B5059" s="3" t="s">
        <v>595</v>
      </c>
      <c r="C5059" s="3" t="s">
        <v>596</v>
      </c>
      <c r="D5059" s="3" t="s">
        <v>717</v>
      </c>
      <c r="E5059" s="5">
        <v>3033</v>
      </c>
      <c r="F5059" s="5">
        <v>1436</v>
      </c>
      <c r="G5059" s="5">
        <v>1420</v>
      </c>
      <c r="H5059" s="5">
        <v>1225</v>
      </c>
      <c r="I5059" s="5">
        <v>1538</v>
      </c>
      <c r="J5059" s="5">
        <v>1074</v>
      </c>
      <c r="K5059" s="5">
        <v>124</v>
      </c>
      <c r="L5059" s="5">
        <v>1104</v>
      </c>
      <c r="M5059" s="5">
        <v>543</v>
      </c>
      <c r="N5059" s="5">
        <v>284</v>
      </c>
      <c r="O5059" s="6">
        <v>47.345862182657434</v>
      </c>
      <c r="P5059" s="6">
        <v>46.818331684800526</v>
      </c>
      <c r="Q5059" s="6">
        <v>40.389053742169466</v>
      </c>
      <c r="R5059" s="6">
        <v>50.708869106495222</v>
      </c>
      <c r="S5059" s="6">
        <v>35.410484668644905</v>
      </c>
      <c r="T5059" s="6">
        <v>4.0883613583910323</v>
      </c>
      <c r="U5059" s="6">
        <v>36.399604352126609</v>
      </c>
      <c r="V5059" s="6">
        <v>17.903066271018794</v>
      </c>
      <c r="W5059" s="6">
        <v>9.3636663369601063</v>
      </c>
      <c r="X5059" s="5">
        <v>919</v>
      </c>
      <c r="Y5059" s="5">
        <v>693</v>
      </c>
      <c r="Z5059" s="5">
        <v>137</v>
      </c>
      <c r="AA5059" s="5">
        <v>423</v>
      </c>
      <c r="AB5059" s="5">
        <v>300</v>
      </c>
      <c r="AC5059" s="5">
        <v>57</v>
      </c>
      <c r="AD5059" s="5">
        <v>496</v>
      </c>
      <c r="AE5059" s="5">
        <v>393</v>
      </c>
      <c r="AF5059" s="5">
        <v>80</v>
      </c>
      <c r="AG5059" s="6">
        <v>20.356234096692113</v>
      </c>
      <c r="AH5059" s="6">
        <v>79.233870967741936</v>
      </c>
      <c r="AI5059" s="3">
        <v>19</v>
      </c>
      <c r="AJ5059" s="3">
        <v>70.921985815602838</v>
      </c>
    </row>
    <row r="5060" spans="1:36" hidden="1" x14ac:dyDescent="0.2">
      <c r="A5060" s="1" t="str">
        <f t="shared" si="79"/>
        <v>SheffieldArab</v>
      </c>
      <c r="B5060" s="3" t="s">
        <v>595</v>
      </c>
      <c r="C5060" s="3" t="s">
        <v>596</v>
      </c>
      <c r="D5060" s="3" t="s">
        <v>699</v>
      </c>
      <c r="E5060" s="5">
        <v>8432</v>
      </c>
      <c r="F5060" s="5">
        <v>4098</v>
      </c>
      <c r="G5060" s="5">
        <v>4172</v>
      </c>
      <c r="H5060" s="5">
        <v>3436</v>
      </c>
      <c r="I5060" s="5">
        <v>4470</v>
      </c>
      <c r="J5060" s="5">
        <v>2455</v>
      </c>
      <c r="K5060" s="5">
        <v>230</v>
      </c>
      <c r="L5060" s="5">
        <v>2671</v>
      </c>
      <c r="M5060" s="5">
        <v>1642</v>
      </c>
      <c r="N5060" s="5">
        <v>809</v>
      </c>
      <c r="O5060" s="6">
        <v>48.60056925996205</v>
      </c>
      <c r="P5060" s="6">
        <v>49.478178368121441</v>
      </c>
      <c r="Q5060" s="6">
        <v>40.749525616698293</v>
      </c>
      <c r="R5060" s="6">
        <v>53.012333965844405</v>
      </c>
      <c r="S5060" s="6">
        <v>29.115275142314992</v>
      </c>
      <c r="T5060" s="6">
        <v>2.7277039848197342</v>
      </c>
      <c r="U5060" s="6">
        <v>31.676944971537001</v>
      </c>
      <c r="V5060" s="6">
        <v>19.473434535104364</v>
      </c>
      <c r="W5060" s="6">
        <v>9.5944022770398476</v>
      </c>
      <c r="X5060" s="5">
        <v>2281</v>
      </c>
      <c r="Y5060" s="5">
        <v>1266</v>
      </c>
      <c r="Z5060" s="5">
        <v>227</v>
      </c>
      <c r="AA5060" s="5">
        <v>1260</v>
      </c>
      <c r="AB5060" s="5">
        <v>701</v>
      </c>
      <c r="AC5060" s="5">
        <v>139</v>
      </c>
      <c r="AD5060" s="5">
        <v>1021</v>
      </c>
      <c r="AE5060" s="5">
        <v>565</v>
      </c>
      <c r="AF5060" s="5">
        <v>88</v>
      </c>
      <c r="AG5060" s="6">
        <v>15.575221238938052</v>
      </c>
      <c r="AH5060" s="6">
        <v>55.337904015670908</v>
      </c>
      <c r="AI5060" s="3">
        <v>19.828815977175463</v>
      </c>
      <c r="AJ5060" s="3">
        <v>55.634920634920633</v>
      </c>
    </row>
    <row r="5061" spans="1:36" hidden="1" x14ac:dyDescent="0.2">
      <c r="A5061" s="1" t="str">
        <f t="shared" si="79"/>
        <v>SheffieldOther</v>
      </c>
      <c r="B5061" s="3" t="s">
        <v>595</v>
      </c>
      <c r="C5061" s="3" t="s">
        <v>596</v>
      </c>
      <c r="D5061" s="3" t="s">
        <v>718</v>
      </c>
      <c r="E5061" s="5">
        <v>3966</v>
      </c>
      <c r="F5061" s="5">
        <v>1480</v>
      </c>
      <c r="G5061" s="5">
        <v>1472</v>
      </c>
      <c r="H5061" s="5">
        <v>1230</v>
      </c>
      <c r="I5061" s="5">
        <v>1575</v>
      </c>
      <c r="J5061" s="5">
        <v>1218</v>
      </c>
      <c r="K5061" s="5">
        <v>54</v>
      </c>
      <c r="L5061" s="5">
        <v>1158</v>
      </c>
      <c r="M5061" s="5">
        <v>1056</v>
      </c>
      <c r="N5061" s="5">
        <v>342</v>
      </c>
      <c r="O5061" s="6">
        <v>37.317196167423099</v>
      </c>
      <c r="P5061" s="6">
        <v>37.115481593545134</v>
      </c>
      <c r="Q5061" s="6">
        <v>31.013615733736764</v>
      </c>
      <c r="R5061" s="6">
        <v>39.712556732223902</v>
      </c>
      <c r="S5061" s="6">
        <v>30.71104387291982</v>
      </c>
      <c r="T5061" s="6">
        <v>1.3615733736762481</v>
      </c>
      <c r="U5061" s="6">
        <v>29.198184568835099</v>
      </c>
      <c r="V5061" s="6">
        <v>26.626323751891075</v>
      </c>
      <c r="W5061" s="6">
        <v>8.6232980332829055</v>
      </c>
      <c r="X5061" s="5">
        <v>1602</v>
      </c>
      <c r="Y5061" s="5">
        <v>1206</v>
      </c>
      <c r="Z5061" s="5">
        <v>270</v>
      </c>
      <c r="AA5061" s="5">
        <v>680</v>
      </c>
      <c r="AB5061" s="5">
        <v>490</v>
      </c>
      <c r="AC5061" s="5">
        <v>134</v>
      </c>
      <c r="AD5061" s="5">
        <v>922</v>
      </c>
      <c r="AE5061" s="5">
        <v>716</v>
      </c>
      <c r="AF5061" s="5">
        <v>136</v>
      </c>
      <c r="AG5061" s="6">
        <v>18.994413407821231</v>
      </c>
      <c r="AH5061" s="6">
        <v>77.657266811279825</v>
      </c>
      <c r="AI5061" s="3">
        <v>27.346938775510203</v>
      </c>
      <c r="AJ5061" s="3">
        <v>72.058823529411768</v>
      </c>
    </row>
    <row r="5062" spans="1:36" x14ac:dyDescent="0.2">
      <c r="A5062" s="1" t="str">
        <f t="shared" si="79"/>
        <v>ShepwayAll people</v>
      </c>
      <c r="B5062" s="3" t="s">
        <v>333</v>
      </c>
      <c r="C5062" s="3" t="s">
        <v>334</v>
      </c>
      <c r="D5062" s="3" t="s">
        <v>700</v>
      </c>
      <c r="E5062" s="5">
        <v>107969</v>
      </c>
      <c r="F5062" s="5">
        <v>8360</v>
      </c>
      <c r="G5062" s="5">
        <v>8360</v>
      </c>
      <c r="H5062" s="5">
        <v>12008</v>
      </c>
      <c r="I5062" s="5">
        <v>10346</v>
      </c>
      <c r="J5062" s="5">
        <v>5229</v>
      </c>
      <c r="K5062" s="5">
        <v>21587</v>
      </c>
      <c r="L5062" s="5">
        <v>6585</v>
      </c>
      <c r="M5062" s="5">
        <v>3611</v>
      </c>
      <c r="N5062" s="5">
        <v>2035</v>
      </c>
      <c r="O5062" s="6">
        <v>7.7429632579721961</v>
      </c>
      <c r="P5062" s="6">
        <v>7.7429632579721961</v>
      </c>
      <c r="Q5062" s="6">
        <v>11.121710861450971</v>
      </c>
      <c r="R5062" s="6">
        <v>9.5823801276292269</v>
      </c>
      <c r="S5062" s="6">
        <v>4.8430568033416996</v>
      </c>
      <c r="T5062" s="6">
        <v>19.993701895914569</v>
      </c>
      <c r="U5062" s="6">
        <v>6.0989728533190082</v>
      </c>
      <c r="V5062" s="6">
        <v>3.3444785077198085</v>
      </c>
      <c r="W5062" s="6">
        <v>1.8848002667432318</v>
      </c>
      <c r="X5062" s="5">
        <v>32342</v>
      </c>
      <c r="Y5062" s="5">
        <v>27484</v>
      </c>
      <c r="Z5062" s="5">
        <v>1857</v>
      </c>
      <c r="AA5062" s="5">
        <v>4962</v>
      </c>
      <c r="AB5062" s="5">
        <v>4157</v>
      </c>
      <c r="AC5062" s="5">
        <v>548</v>
      </c>
      <c r="AD5062" s="5">
        <v>27380</v>
      </c>
      <c r="AE5062" s="5">
        <v>23327</v>
      </c>
      <c r="AF5062" s="5">
        <v>1309</v>
      </c>
      <c r="AG5062" s="6">
        <v>5.611523127706092</v>
      </c>
      <c r="AH5062" s="6">
        <v>85.1972242512783</v>
      </c>
      <c r="AI5062" s="3">
        <v>13.182583593937936</v>
      </c>
      <c r="AJ5062" s="3">
        <v>83.77670294236195</v>
      </c>
    </row>
    <row r="5063" spans="1:36" hidden="1" x14ac:dyDescent="0.2">
      <c r="A5063" s="1" t="str">
        <f t="shared" si="79"/>
        <v>ShepwayWhite British</v>
      </c>
      <c r="B5063" s="3" t="s">
        <v>333</v>
      </c>
      <c r="C5063" s="3" t="s">
        <v>334</v>
      </c>
      <c r="D5063" s="3" t="s">
        <v>701</v>
      </c>
      <c r="E5063" s="5">
        <v>98029</v>
      </c>
      <c r="F5063" s="5">
        <v>7032</v>
      </c>
      <c r="G5063" s="5">
        <v>7032</v>
      </c>
      <c r="H5063" s="5">
        <v>10087</v>
      </c>
      <c r="I5063" s="5">
        <v>8542</v>
      </c>
      <c r="J5063" s="5">
        <v>4736</v>
      </c>
      <c r="K5063" s="5">
        <v>20128</v>
      </c>
      <c r="L5063" s="5">
        <v>5559</v>
      </c>
      <c r="M5063" s="5">
        <v>3146</v>
      </c>
      <c r="N5063" s="5">
        <v>1698</v>
      </c>
      <c r="O5063" s="6">
        <v>7.1733874669740585</v>
      </c>
      <c r="P5063" s="6">
        <v>7.1733874669740585</v>
      </c>
      <c r="Q5063" s="6">
        <v>10.289812198431077</v>
      </c>
      <c r="R5063" s="6">
        <v>8.713747972538739</v>
      </c>
      <c r="S5063" s="6">
        <v>4.8312234134796848</v>
      </c>
      <c r="T5063" s="6">
        <v>20.532699507288658</v>
      </c>
      <c r="U5063" s="6">
        <v>5.6707708943271893</v>
      </c>
      <c r="V5063" s="6">
        <v>3.2092544043089291</v>
      </c>
      <c r="W5063" s="6">
        <v>1.7321404890389578</v>
      </c>
      <c r="X5063" s="5">
        <v>28387</v>
      </c>
      <c r="Y5063" s="5">
        <v>24207</v>
      </c>
      <c r="Z5063" s="5">
        <v>1641</v>
      </c>
      <c r="AA5063" s="5">
        <v>3934</v>
      </c>
      <c r="AB5063" s="5">
        <v>3262</v>
      </c>
      <c r="AC5063" s="5">
        <v>471</v>
      </c>
      <c r="AD5063" s="5">
        <v>24453</v>
      </c>
      <c r="AE5063" s="5">
        <v>20945</v>
      </c>
      <c r="AF5063" s="5">
        <v>1170</v>
      </c>
      <c r="AG5063" s="6">
        <v>5.5860587252327525</v>
      </c>
      <c r="AH5063" s="6">
        <v>85.65411196990145</v>
      </c>
      <c r="AI5063" s="3">
        <v>14.438994481912937</v>
      </c>
      <c r="AJ5063" s="3">
        <v>82.918149466192176</v>
      </c>
    </row>
    <row r="5064" spans="1:36" hidden="1" x14ac:dyDescent="0.2">
      <c r="A5064" s="1" t="str">
        <f t="shared" si="79"/>
        <v>ShepwayMinorities - all other than White British</v>
      </c>
      <c r="B5064" s="3" t="s">
        <v>333</v>
      </c>
      <c r="C5064" s="3" t="s">
        <v>334</v>
      </c>
      <c r="D5064" s="3" t="s">
        <v>702</v>
      </c>
      <c r="E5064" s="5">
        <v>9940</v>
      </c>
      <c r="F5064" s="5">
        <v>1328</v>
      </c>
      <c r="G5064" s="5">
        <v>1328</v>
      </c>
      <c r="H5064" s="5">
        <v>1921</v>
      </c>
      <c r="I5064" s="5">
        <v>1804</v>
      </c>
      <c r="J5064" s="5">
        <v>493</v>
      </c>
      <c r="K5064" s="5">
        <v>1459</v>
      </c>
      <c r="L5064" s="5">
        <v>1026</v>
      </c>
      <c r="M5064" s="5">
        <v>465</v>
      </c>
      <c r="N5064" s="5">
        <v>337</v>
      </c>
      <c r="O5064" s="6">
        <v>13.360160965794769</v>
      </c>
      <c r="P5064" s="6">
        <v>13.360160965794769</v>
      </c>
      <c r="Q5064" s="6">
        <v>19.325955734406438</v>
      </c>
      <c r="R5064" s="6">
        <v>18.148893360160965</v>
      </c>
      <c r="S5064" s="6">
        <v>4.9597585513078473</v>
      </c>
      <c r="T5064" s="6">
        <v>14.678068410462776</v>
      </c>
      <c r="U5064" s="6">
        <v>10.321931589537224</v>
      </c>
      <c r="V5064" s="6">
        <v>4.6780684104627763</v>
      </c>
      <c r="W5064" s="6">
        <v>3.3903420523138834</v>
      </c>
      <c r="X5064" s="5">
        <v>3955</v>
      </c>
      <c r="Y5064" s="5">
        <v>3277</v>
      </c>
      <c r="Z5064" s="5">
        <v>216</v>
      </c>
      <c r="AA5064" s="5">
        <v>1028</v>
      </c>
      <c r="AB5064" s="5">
        <v>895</v>
      </c>
      <c r="AC5064" s="5">
        <v>77</v>
      </c>
      <c r="AD5064" s="5">
        <v>2927</v>
      </c>
      <c r="AE5064" s="5">
        <v>2382</v>
      </c>
      <c r="AF5064" s="5">
        <v>139</v>
      </c>
      <c r="AG5064" s="6">
        <v>5.8354324097397141</v>
      </c>
      <c r="AH5064" s="6">
        <v>81.380252818585589</v>
      </c>
      <c r="AI5064" s="3">
        <v>8.6033519553072626</v>
      </c>
      <c r="AJ5064" s="3">
        <v>87.062256809338521</v>
      </c>
    </row>
    <row r="5065" spans="1:36" hidden="1" x14ac:dyDescent="0.2">
      <c r="A5065" s="1" t="str">
        <f t="shared" si="79"/>
        <v>ShepwayWhite Irish</v>
      </c>
      <c r="B5065" s="3" t="s">
        <v>333</v>
      </c>
      <c r="C5065" s="3" t="s">
        <v>334</v>
      </c>
      <c r="D5065" s="3" t="s">
        <v>703</v>
      </c>
      <c r="E5065" s="5">
        <v>745</v>
      </c>
      <c r="F5065" s="5">
        <v>85</v>
      </c>
      <c r="G5065" s="5">
        <v>85</v>
      </c>
      <c r="H5065" s="5">
        <v>122</v>
      </c>
      <c r="I5065" s="5">
        <v>111</v>
      </c>
      <c r="J5065" s="5">
        <v>32</v>
      </c>
      <c r="K5065" s="5">
        <v>113</v>
      </c>
      <c r="L5065" s="5">
        <v>51</v>
      </c>
      <c r="M5065" s="5">
        <v>22</v>
      </c>
      <c r="N5065" s="5">
        <v>10</v>
      </c>
      <c r="O5065" s="6">
        <v>11.409395973154362</v>
      </c>
      <c r="P5065" s="6">
        <v>11.409395973154362</v>
      </c>
      <c r="Q5065" s="6">
        <v>16.375838926174495</v>
      </c>
      <c r="R5065" s="6">
        <v>14.899328859060402</v>
      </c>
      <c r="S5065" s="6">
        <v>4.2953020134228188</v>
      </c>
      <c r="T5065" s="6">
        <v>15.167785234899329</v>
      </c>
      <c r="U5065" s="6">
        <v>6.8456375838926178</v>
      </c>
      <c r="V5065" s="6">
        <v>2.9530201342281881</v>
      </c>
      <c r="W5065" s="6">
        <v>1.3422818791946309</v>
      </c>
      <c r="X5065" s="5">
        <v>165</v>
      </c>
      <c r="Y5065" s="5">
        <v>148</v>
      </c>
      <c r="Z5065" s="5">
        <v>13</v>
      </c>
      <c r="AA5065" s="5">
        <v>38</v>
      </c>
      <c r="AB5065" s="5">
        <v>34</v>
      </c>
      <c r="AC5065" s="5">
        <v>7</v>
      </c>
      <c r="AD5065" s="5">
        <v>127</v>
      </c>
      <c r="AE5065" s="5">
        <v>114</v>
      </c>
      <c r="AF5065" s="5">
        <v>6</v>
      </c>
      <c r="AG5065" s="6">
        <v>5.2631578947368425</v>
      </c>
      <c r="AH5065" s="6">
        <v>89.763779527559052</v>
      </c>
      <c r="AI5065" s="3">
        <v>20.588235294117649</v>
      </c>
      <c r="AJ5065" s="3">
        <v>89.473684210526315</v>
      </c>
    </row>
    <row r="5066" spans="1:36" hidden="1" x14ac:dyDescent="0.2">
      <c r="A5066" s="1" t="str">
        <f t="shared" si="79"/>
        <v>ShepwayWhite Gyspy or Irish Traveller</v>
      </c>
      <c r="B5066" s="3" t="s">
        <v>333</v>
      </c>
      <c r="C5066" s="3" t="s">
        <v>334</v>
      </c>
      <c r="D5066" s="3" t="s">
        <v>704</v>
      </c>
      <c r="E5066" s="5">
        <v>164</v>
      </c>
      <c r="F5066" s="5">
        <v>14</v>
      </c>
      <c r="G5066" s="5">
        <v>14</v>
      </c>
      <c r="H5066" s="5">
        <v>15</v>
      </c>
      <c r="I5066" s="5">
        <v>15</v>
      </c>
      <c r="J5066" s="5">
        <v>4</v>
      </c>
      <c r="K5066" s="5">
        <v>37</v>
      </c>
      <c r="L5066" s="5">
        <v>12</v>
      </c>
      <c r="M5066" s="5">
        <v>3</v>
      </c>
      <c r="N5066" s="5">
        <v>2</v>
      </c>
      <c r="O5066" s="6">
        <v>8.536585365853659</v>
      </c>
      <c r="P5066" s="6">
        <v>8.536585365853659</v>
      </c>
      <c r="Q5066" s="6">
        <v>9.1463414634146343</v>
      </c>
      <c r="R5066" s="6">
        <v>9.1463414634146343</v>
      </c>
      <c r="S5066" s="6">
        <v>2.4390243902439024</v>
      </c>
      <c r="T5066" s="6">
        <v>22.560975609756099</v>
      </c>
      <c r="U5066" s="6">
        <v>7.3170731707317076</v>
      </c>
      <c r="V5066" s="6">
        <v>1.8292682926829269</v>
      </c>
      <c r="W5066" s="6">
        <v>1.2195121951219512</v>
      </c>
      <c r="X5066" s="5">
        <v>54</v>
      </c>
      <c r="Y5066" s="5">
        <v>21</v>
      </c>
      <c r="Z5066" s="5">
        <v>1</v>
      </c>
      <c r="AA5066" s="5">
        <v>6</v>
      </c>
      <c r="AB5066" s="5">
        <v>2</v>
      </c>
      <c r="AC5066" s="5">
        <v>0</v>
      </c>
      <c r="AD5066" s="5">
        <v>48</v>
      </c>
      <c r="AE5066" s="5">
        <v>19</v>
      </c>
      <c r="AF5066" s="5">
        <v>1</v>
      </c>
      <c r="AG5066" s="6">
        <v>5.2631578947368425</v>
      </c>
      <c r="AH5066" s="6">
        <v>39.583333333333336</v>
      </c>
      <c r="AI5066" s="3">
        <v>0</v>
      </c>
      <c r="AJ5066" s="3">
        <v>33.333333333333336</v>
      </c>
    </row>
    <row r="5067" spans="1:36" hidden="1" x14ac:dyDescent="0.2">
      <c r="A5067" s="1" t="str">
        <f t="shared" si="79"/>
        <v>ShepwayWhite Other</v>
      </c>
      <c r="B5067" s="3" t="s">
        <v>333</v>
      </c>
      <c r="C5067" s="3" t="s">
        <v>334</v>
      </c>
      <c r="D5067" s="3" t="s">
        <v>705</v>
      </c>
      <c r="E5067" s="5">
        <v>3277</v>
      </c>
      <c r="F5067" s="5">
        <v>663</v>
      </c>
      <c r="G5067" s="5">
        <v>663</v>
      </c>
      <c r="H5067" s="5">
        <v>911</v>
      </c>
      <c r="I5067" s="5">
        <v>867</v>
      </c>
      <c r="J5067" s="5">
        <v>225</v>
      </c>
      <c r="K5067" s="5">
        <v>468</v>
      </c>
      <c r="L5067" s="5">
        <v>556</v>
      </c>
      <c r="M5067" s="5">
        <v>214</v>
      </c>
      <c r="N5067" s="5">
        <v>170</v>
      </c>
      <c r="O5067" s="6">
        <v>20.231919438510833</v>
      </c>
      <c r="P5067" s="6">
        <v>20.231919438510833</v>
      </c>
      <c r="Q5067" s="6">
        <v>27.799816905706439</v>
      </c>
      <c r="R5067" s="6">
        <v>26.45712541959109</v>
      </c>
      <c r="S5067" s="6">
        <v>6.8660360085444001</v>
      </c>
      <c r="T5067" s="6">
        <v>14.281354897772353</v>
      </c>
      <c r="U5067" s="6">
        <v>16.966737870003051</v>
      </c>
      <c r="V5067" s="6">
        <v>6.5303631370155628</v>
      </c>
      <c r="W5067" s="6">
        <v>5.1876716509002136</v>
      </c>
      <c r="X5067" s="5">
        <v>1461</v>
      </c>
      <c r="Y5067" s="5">
        <v>1259</v>
      </c>
      <c r="Z5067" s="5">
        <v>71</v>
      </c>
      <c r="AA5067" s="5">
        <v>554</v>
      </c>
      <c r="AB5067" s="5">
        <v>506</v>
      </c>
      <c r="AC5067" s="5">
        <v>40</v>
      </c>
      <c r="AD5067" s="5">
        <v>907</v>
      </c>
      <c r="AE5067" s="5">
        <v>753</v>
      </c>
      <c r="AF5067" s="5">
        <v>31</v>
      </c>
      <c r="AG5067" s="6">
        <v>4.1168658698539176</v>
      </c>
      <c r="AH5067" s="6">
        <v>83.020948180815878</v>
      </c>
      <c r="AI5067" s="3">
        <v>7.9051383399209483</v>
      </c>
      <c r="AJ5067" s="3">
        <v>91.335740072202171</v>
      </c>
    </row>
    <row r="5068" spans="1:36" hidden="1" x14ac:dyDescent="0.2">
      <c r="A5068" s="1" t="str">
        <f t="shared" si="79"/>
        <v>ShepwayMixed White and Black Caribbean</v>
      </c>
      <c r="B5068" s="3" t="s">
        <v>333</v>
      </c>
      <c r="C5068" s="3" t="s">
        <v>334</v>
      </c>
      <c r="D5068" s="3" t="s">
        <v>706</v>
      </c>
      <c r="E5068" s="5">
        <v>387</v>
      </c>
      <c r="F5068" s="5">
        <v>47</v>
      </c>
      <c r="G5068" s="5">
        <v>47</v>
      </c>
      <c r="H5068" s="5">
        <v>75</v>
      </c>
      <c r="I5068" s="5">
        <v>64</v>
      </c>
      <c r="J5068" s="5">
        <v>33</v>
      </c>
      <c r="K5068" s="5">
        <v>49</v>
      </c>
      <c r="L5068" s="5">
        <v>37</v>
      </c>
      <c r="M5068" s="5">
        <v>22</v>
      </c>
      <c r="N5068" s="5">
        <v>19</v>
      </c>
      <c r="O5068" s="6">
        <v>12.144702842377262</v>
      </c>
      <c r="P5068" s="6">
        <v>12.144702842377262</v>
      </c>
      <c r="Q5068" s="6">
        <v>19.379844961240309</v>
      </c>
      <c r="R5068" s="6">
        <v>16.537467700258397</v>
      </c>
      <c r="S5068" s="6">
        <v>8.5271317829457356</v>
      </c>
      <c r="T5068" s="6">
        <v>12.661498708010337</v>
      </c>
      <c r="U5068" s="6">
        <v>9.5607235142118867</v>
      </c>
      <c r="V5068" s="6">
        <v>5.684754521963824</v>
      </c>
      <c r="W5068" s="6">
        <v>4.909560723514212</v>
      </c>
      <c r="X5068" s="5">
        <v>114</v>
      </c>
      <c r="Y5068" s="5">
        <v>84</v>
      </c>
      <c r="Z5068" s="5">
        <v>9</v>
      </c>
      <c r="AA5068" s="5">
        <v>27</v>
      </c>
      <c r="AB5068" s="5">
        <v>22</v>
      </c>
      <c r="AC5068" s="5">
        <v>4</v>
      </c>
      <c r="AD5068" s="5">
        <v>87</v>
      </c>
      <c r="AE5068" s="5">
        <v>62</v>
      </c>
      <c r="AF5068" s="5">
        <v>5</v>
      </c>
      <c r="AG5068" s="6">
        <v>8.064516129032258</v>
      </c>
      <c r="AH5068" s="6">
        <v>71.264367816091948</v>
      </c>
      <c r="AI5068" s="3">
        <v>18.181818181818183</v>
      </c>
      <c r="AJ5068" s="3">
        <v>81.481481481481481</v>
      </c>
    </row>
    <row r="5069" spans="1:36" hidden="1" x14ac:dyDescent="0.2">
      <c r="A5069" s="1" t="str">
        <f t="shared" si="79"/>
        <v>ShepwayMixed White and Black African</v>
      </c>
      <c r="B5069" s="3" t="s">
        <v>333</v>
      </c>
      <c r="C5069" s="3" t="s">
        <v>334</v>
      </c>
      <c r="D5069" s="3" t="s">
        <v>707</v>
      </c>
      <c r="E5069" s="5">
        <v>149</v>
      </c>
      <c r="F5069" s="5">
        <v>20</v>
      </c>
      <c r="G5069" s="5">
        <v>20</v>
      </c>
      <c r="H5069" s="5">
        <v>36</v>
      </c>
      <c r="I5069" s="5">
        <v>36</v>
      </c>
      <c r="J5069" s="5">
        <v>5</v>
      </c>
      <c r="K5069" s="5">
        <v>13</v>
      </c>
      <c r="L5069" s="5">
        <v>14</v>
      </c>
      <c r="M5069" s="5">
        <v>9</v>
      </c>
      <c r="N5069" s="5">
        <v>5</v>
      </c>
      <c r="O5069" s="6">
        <v>13.422818791946309</v>
      </c>
      <c r="P5069" s="6">
        <v>13.422818791946309</v>
      </c>
      <c r="Q5069" s="6">
        <v>24.161073825503355</v>
      </c>
      <c r="R5069" s="6">
        <v>24.161073825503355</v>
      </c>
      <c r="S5069" s="6">
        <v>3.3557046979865772</v>
      </c>
      <c r="T5069" s="6">
        <v>8.724832214765101</v>
      </c>
      <c r="U5069" s="6">
        <v>9.3959731543624159</v>
      </c>
      <c r="V5069" s="6">
        <v>6.0402684563758386</v>
      </c>
      <c r="W5069" s="6">
        <v>3.3557046979865772</v>
      </c>
      <c r="X5069" s="5">
        <v>27</v>
      </c>
      <c r="Y5069" s="5">
        <v>17</v>
      </c>
      <c r="Z5069" s="5">
        <v>3</v>
      </c>
      <c r="AA5069" s="5">
        <v>11</v>
      </c>
      <c r="AB5069" s="5">
        <v>7</v>
      </c>
      <c r="AC5069" s="5">
        <v>1</v>
      </c>
      <c r="AD5069" s="5">
        <v>16</v>
      </c>
      <c r="AE5069" s="5">
        <v>10</v>
      </c>
      <c r="AF5069" s="5">
        <v>2</v>
      </c>
      <c r="AG5069" s="6">
        <v>20</v>
      </c>
      <c r="AH5069" s="6">
        <v>62.5</v>
      </c>
      <c r="AI5069" s="3">
        <v>14.285714285714286</v>
      </c>
      <c r="AJ5069" s="3">
        <v>63.636363636363633</v>
      </c>
    </row>
    <row r="5070" spans="1:36" hidden="1" x14ac:dyDescent="0.2">
      <c r="A5070" s="1" t="str">
        <f t="shared" si="79"/>
        <v>ShepwayMixed White and Asian</v>
      </c>
      <c r="B5070" s="3" t="s">
        <v>333</v>
      </c>
      <c r="C5070" s="3" t="s">
        <v>334</v>
      </c>
      <c r="D5070" s="3" t="s">
        <v>708</v>
      </c>
      <c r="E5070" s="5">
        <v>420</v>
      </c>
      <c r="F5070" s="5">
        <v>34</v>
      </c>
      <c r="G5070" s="5">
        <v>34</v>
      </c>
      <c r="H5070" s="5">
        <v>62</v>
      </c>
      <c r="I5070" s="5">
        <v>54</v>
      </c>
      <c r="J5070" s="5">
        <v>25</v>
      </c>
      <c r="K5070" s="5">
        <v>75</v>
      </c>
      <c r="L5070" s="5">
        <v>24</v>
      </c>
      <c r="M5070" s="5">
        <v>22</v>
      </c>
      <c r="N5070" s="5">
        <v>12</v>
      </c>
      <c r="O5070" s="6">
        <v>8.0952380952380949</v>
      </c>
      <c r="P5070" s="6">
        <v>8.0952380952380949</v>
      </c>
      <c r="Q5070" s="6">
        <v>14.761904761904763</v>
      </c>
      <c r="R5070" s="6">
        <v>12.857142857142858</v>
      </c>
      <c r="S5070" s="6">
        <v>5.9523809523809526</v>
      </c>
      <c r="T5070" s="6">
        <v>17.857142857142858</v>
      </c>
      <c r="U5070" s="6">
        <v>5.7142857142857144</v>
      </c>
      <c r="V5070" s="6">
        <v>5.2380952380952381</v>
      </c>
      <c r="W5070" s="6">
        <v>2.8571428571428572</v>
      </c>
      <c r="X5070" s="5">
        <v>96</v>
      </c>
      <c r="Y5070" s="5">
        <v>71</v>
      </c>
      <c r="Z5070" s="5">
        <v>2</v>
      </c>
      <c r="AA5070" s="5">
        <v>19</v>
      </c>
      <c r="AB5070" s="5">
        <v>14</v>
      </c>
      <c r="AC5070" s="5">
        <v>2</v>
      </c>
      <c r="AD5070" s="5">
        <v>77</v>
      </c>
      <c r="AE5070" s="5">
        <v>57</v>
      </c>
      <c r="AF5070" s="5">
        <v>0</v>
      </c>
      <c r="AG5070" s="6">
        <v>0</v>
      </c>
      <c r="AH5070" s="6">
        <v>74.025974025974023</v>
      </c>
      <c r="AI5070" s="3">
        <v>14.285714285714286</v>
      </c>
      <c r="AJ5070" s="3">
        <v>73.684210526315795</v>
      </c>
    </row>
    <row r="5071" spans="1:36" hidden="1" x14ac:dyDescent="0.2">
      <c r="A5071" s="1" t="str">
        <f t="shared" si="79"/>
        <v>ShepwayMixed Other</v>
      </c>
      <c r="B5071" s="3" t="s">
        <v>333</v>
      </c>
      <c r="C5071" s="3" t="s">
        <v>334</v>
      </c>
      <c r="D5071" s="3" t="s">
        <v>709</v>
      </c>
      <c r="E5071" s="5">
        <v>311</v>
      </c>
      <c r="F5071" s="5">
        <v>23</v>
      </c>
      <c r="G5071" s="5">
        <v>23</v>
      </c>
      <c r="H5071" s="5">
        <v>34</v>
      </c>
      <c r="I5071" s="5">
        <v>29</v>
      </c>
      <c r="J5071" s="5">
        <v>15</v>
      </c>
      <c r="K5071" s="5">
        <v>69</v>
      </c>
      <c r="L5071" s="5">
        <v>22</v>
      </c>
      <c r="M5071" s="5">
        <v>11</v>
      </c>
      <c r="N5071" s="5">
        <v>8</v>
      </c>
      <c r="O5071" s="6">
        <v>7.395498392282958</v>
      </c>
      <c r="P5071" s="6">
        <v>7.395498392282958</v>
      </c>
      <c r="Q5071" s="6">
        <v>10.932475884244372</v>
      </c>
      <c r="R5071" s="6">
        <v>9.32475884244373</v>
      </c>
      <c r="S5071" s="6">
        <v>4.823151125401929</v>
      </c>
      <c r="T5071" s="6">
        <v>22.186495176848876</v>
      </c>
      <c r="U5071" s="6">
        <v>7.07395498392283</v>
      </c>
      <c r="V5071" s="6">
        <v>3.536977491961415</v>
      </c>
      <c r="W5071" s="6">
        <v>2.572347266881029</v>
      </c>
      <c r="X5071" s="5">
        <v>102</v>
      </c>
      <c r="Y5071" s="5">
        <v>90</v>
      </c>
      <c r="Z5071" s="5">
        <v>11</v>
      </c>
      <c r="AA5071" s="5">
        <v>15</v>
      </c>
      <c r="AB5071" s="5">
        <v>13</v>
      </c>
      <c r="AC5071" s="5">
        <v>1</v>
      </c>
      <c r="AD5071" s="5">
        <v>87</v>
      </c>
      <c r="AE5071" s="5">
        <v>77</v>
      </c>
      <c r="AF5071" s="5">
        <v>10</v>
      </c>
      <c r="AG5071" s="6">
        <v>12.987012987012987</v>
      </c>
      <c r="AH5071" s="6">
        <v>88.505747126436788</v>
      </c>
      <c r="AI5071" s="3">
        <v>7.6923076923076925</v>
      </c>
      <c r="AJ5071" s="3">
        <v>86.666666666666671</v>
      </c>
    </row>
    <row r="5072" spans="1:36" hidden="1" x14ac:dyDescent="0.2">
      <c r="A5072" s="1" t="str">
        <f t="shared" si="79"/>
        <v>ShepwayIndian</v>
      </c>
      <c r="B5072" s="3" t="s">
        <v>333</v>
      </c>
      <c r="C5072" s="3" t="s">
        <v>334</v>
      </c>
      <c r="D5072" s="3" t="s">
        <v>710</v>
      </c>
      <c r="E5072" s="5">
        <v>413</v>
      </c>
      <c r="F5072" s="5">
        <v>79</v>
      </c>
      <c r="G5072" s="5">
        <v>79</v>
      </c>
      <c r="H5072" s="5">
        <v>121</v>
      </c>
      <c r="I5072" s="5">
        <v>117</v>
      </c>
      <c r="J5072" s="5">
        <v>21</v>
      </c>
      <c r="K5072" s="5">
        <v>47</v>
      </c>
      <c r="L5072" s="5">
        <v>55</v>
      </c>
      <c r="M5072" s="5">
        <v>22</v>
      </c>
      <c r="N5072" s="5">
        <v>15</v>
      </c>
      <c r="O5072" s="6">
        <v>19.128329297820823</v>
      </c>
      <c r="P5072" s="6">
        <v>19.128329297820823</v>
      </c>
      <c r="Q5072" s="6">
        <v>29.297820823244553</v>
      </c>
      <c r="R5072" s="6">
        <v>28.329297820823246</v>
      </c>
      <c r="S5072" s="6">
        <v>5.0847457627118642</v>
      </c>
      <c r="T5072" s="6">
        <v>11.380145278450364</v>
      </c>
      <c r="U5072" s="6">
        <v>13.317191283292978</v>
      </c>
      <c r="V5072" s="6">
        <v>5.3268765133171909</v>
      </c>
      <c r="W5072" s="6">
        <v>3.6319612590799033</v>
      </c>
      <c r="X5072" s="5">
        <v>191</v>
      </c>
      <c r="Y5072" s="5">
        <v>167</v>
      </c>
      <c r="Z5072" s="5">
        <v>9</v>
      </c>
      <c r="AA5072" s="5">
        <v>71</v>
      </c>
      <c r="AB5072" s="5">
        <v>66</v>
      </c>
      <c r="AC5072" s="5">
        <v>4</v>
      </c>
      <c r="AD5072" s="5">
        <v>120</v>
      </c>
      <c r="AE5072" s="5">
        <v>101</v>
      </c>
      <c r="AF5072" s="5">
        <v>5</v>
      </c>
      <c r="AG5072" s="6">
        <v>4.9504950495049505</v>
      </c>
      <c r="AH5072" s="6">
        <v>84.166666666666671</v>
      </c>
      <c r="AI5072" s="3">
        <v>6.0606060606060606</v>
      </c>
      <c r="AJ5072" s="3">
        <v>92.957746478873233</v>
      </c>
    </row>
    <row r="5073" spans="1:36" hidden="1" x14ac:dyDescent="0.2">
      <c r="A5073" s="1" t="str">
        <f t="shared" si="79"/>
        <v>ShepwayPakistani</v>
      </c>
      <c r="B5073" s="3" t="s">
        <v>333</v>
      </c>
      <c r="C5073" s="3" t="s">
        <v>334</v>
      </c>
      <c r="D5073" s="3" t="s">
        <v>711</v>
      </c>
      <c r="E5073" s="5">
        <v>93</v>
      </c>
      <c r="F5073" s="5">
        <v>14</v>
      </c>
      <c r="G5073" s="5">
        <v>14</v>
      </c>
      <c r="H5073" s="5">
        <v>21</v>
      </c>
      <c r="I5073" s="5">
        <v>16</v>
      </c>
      <c r="J5073" s="5">
        <v>6</v>
      </c>
      <c r="K5073" s="5">
        <v>2</v>
      </c>
      <c r="L5073" s="5">
        <v>7</v>
      </c>
      <c r="M5073" s="5">
        <v>13</v>
      </c>
      <c r="N5073" s="5">
        <v>1</v>
      </c>
      <c r="O5073" s="6">
        <v>15.053763440860216</v>
      </c>
      <c r="P5073" s="6">
        <v>15.053763440860216</v>
      </c>
      <c r="Q5073" s="6">
        <v>22.580645161290324</v>
      </c>
      <c r="R5073" s="6">
        <v>17.204301075268816</v>
      </c>
      <c r="S5073" s="6">
        <v>6.4516129032258061</v>
      </c>
      <c r="T5073" s="6">
        <v>2.150537634408602</v>
      </c>
      <c r="U5073" s="6">
        <v>7.5268817204301079</v>
      </c>
      <c r="V5073" s="6">
        <v>13.978494623655914</v>
      </c>
      <c r="W5073" s="6">
        <v>1.075268817204301</v>
      </c>
      <c r="X5073" s="5">
        <v>42</v>
      </c>
      <c r="Y5073" s="5">
        <v>36</v>
      </c>
      <c r="Z5073" s="5">
        <v>1</v>
      </c>
      <c r="AA5073" s="5">
        <v>14</v>
      </c>
      <c r="AB5073" s="5">
        <v>13</v>
      </c>
      <c r="AC5073" s="5">
        <v>1</v>
      </c>
      <c r="AD5073" s="5">
        <v>28</v>
      </c>
      <c r="AE5073" s="5">
        <v>23</v>
      </c>
      <c r="AF5073" s="5">
        <v>0</v>
      </c>
      <c r="AG5073" s="6">
        <v>0</v>
      </c>
      <c r="AH5073" s="6">
        <v>82.142857142857139</v>
      </c>
      <c r="AI5073" s="3">
        <v>7.6923076923076925</v>
      </c>
      <c r="AJ5073" s="3">
        <v>92.857142857142861</v>
      </c>
    </row>
    <row r="5074" spans="1:36" hidden="1" x14ac:dyDescent="0.2">
      <c r="A5074" s="1" t="str">
        <f t="shared" si="79"/>
        <v>ShepwayBangladeshi</v>
      </c>
      <c r="B5074" s="3" t="s">
        <v>333</v>
      </c>
      <c r="C5074" s="3" t="s">
        <v>334</v>
      </c>
      <c r="D5074" s="3" t="s">
        <v>712</v>
      </c>
      <c r="E5074" s="5">
        <v>226</v>
      </c>
      <c r="F5074" s="5">
        <v>53</v>
      </c>
      <c r="G5074" s="5">
        <v>53</v>
      </c>
      <c r="H5074" s="5">
        <v>56</v>
      </c>
      <c r="I5074" s="5">
        <v>52</v>
      </c>
      <c r="J5074" s="5">
        <v>12</v>
      </c>
      <c r="K5074" s="5">
        <v>14</v>
      </c>
      <c r="L5074" s="5">
        <v>38</v>
      </c>
      <c r="M5074" s="5">
        <v>17</v>
      </c>
      <c r="N5074" s="5">
        <v>8</v>
      </c>
      <c r="O5074" s="6">
        <v>23.451327433628318</v>
      </c>
      <c r="P5074" s="6">
        <v>23.451327433628318</v>
      </c>
      <c r="Q5074" s="6">
        <v>24.778761061946902</v>
      </c>
      <c r="R5074" s="6">
        <v>23.008849557522122</v>
      </c>
      <c r="S5074" s="6">
        <v>5.3097345132743365</v>
      </c>
      <c r="T5074" s="6">
        <v>6.1946902654867255</v>
      </c>
      <c r="U5074" s="6">
        <v>16.814159292035399</v>
      </c>
      <c r="V5074" s="6">
        <v>7.5221238938053094</v>
      </c>
      <c r="W5074" s="6">
        <v>3.5398230088495577</v>
      </c>
      <c r="X5074" s="5">
        <v>108</v>
      </c>
      <c r="Y5074" s="5">
        <v>88</v>
      </c>
      <c r="Z5074" s="5">
        <v>10</v>
      </c>
      <c r="AA5074" s="5">
        <v>33</v>
      </c>
      <c r="AB5074" s="5">
        <v>28</v>
      </c>
      <c r="AC5074" s="5">
        <v>3</v>
      </c>
      <c r="AD5074" s="5">
        <v>75</v>
      </c>
      <c r="AE5074" s="5">
        <v>60</v>
      </c>
      <c r="AF5074" s="5">
        <v>7</v>
      </c>
      <c r="AG5074" s="6">
        <v>11.666666666666666</v>
      </c>
      <c r="AH5074" s="6">
        <v>80</v>
      </c>
      <c r="AI5074" s="3">
        <v>10.714285714285714</v>
      </c>
      <c r="AJ5074" s="3">
        <v>84.848484848484844</v>
      </c>
    </row>
    <row r="5075" spans="1:36" hidden="1" x14ac:dyDescent="0.2">
      <c r="A5075" s="1" t="str">
        <f t="shared" si="79"/>
        <v>ShepwayChinese</v>
      </c>
      <c r="B5075" s="3" t="s">
        <v>333</v>
      </c>
      <c r="C5075" s="3" t="s">
        <v>334</v>
      </c>
      <c r="D5075" s="3" t="s">
        <v>713</v>
      </c>
      <c r="E5075" s="5">
        <v>281</v>
      </c>
      <c r="F5075" s="5">
        <v>49</v>
      </c>
      <c r="G5075" s="5">
        <v>49</v>
      </c>
      <c r="H5075" s="5">
        <v>72</v>
      </c>
      <c r="I5075" s="5">
        <v>65</v>
      </c>
      <c r="J5075" s="5">
        <v>16</v>
      </c>
      <c r="K5075" s="5">
        <v>39</v>
      </c>
      <c r="L5075" s="5">
        <v>30</v>
      </c>
      <c r="M5075" s="5">
        <v>12</v>
      </c>
      <c r="N5075" s="5">
        <v>9</v>
      </c>
      <c r="O5075" s="6">
        <v>17.437722419928825</v>
      </c>
      <c r="P5075" s="6">
        <v>17.437722419928825</v>
      </c>
      <c r="Q5075" s="6">
        <v>25.622775800711743</v>
      </c>
      <c r="R5075" s="6">
        <v>23.131672597864767</v>
      </c>
      <c r="S5075" s="6">
        <v>5.6939501779359434</v>
      </c>
      <c r="T5075" s="6">
        <v>13.87900355871886</v>
      </c>
      <c r="U5075" s="6">
        <v>10.676156583629894</v>
      </c>
      <c r="V5075" s="6">
        <v>4.2704626334519569</v>
      </c>
      <c r="W5075" s="6">
        <v>3.2028469750889679</v>
      </c>
      <c r="X5075" s="5">
        <v>135</v>
      </c>
      <c r="Y5075" s="5">
        <v>116</v>
      </c>
      <c r="Z5075" s="5">
        <v>11</v>
      </c>
      <c r="AA5075" s="5">
        <v>37</v>
      </c>
      <c r="AB5075" s="5">
        <v>31</v>
      </c>
      <c r="AC5075" s="5">
        <v>6</v>
      </c>
      <c r="AD5075" s="5">
        <v>98</v>
      </c>
      <c r="AE5075" s="5">
        <v>85</v>
      </c>
      <c r="AF5075" s="5">
        <v>5</v>
      </c>
      <c r="AG5075" s="6">
        <v>5.882352941176471</v>
      </c>
      <c r="AH5075" s="6">
        <v>86.734693877551024</v>
      </c>
      <c r="AI5075" s="3">
        <v>19.35483870967742</v>
      </c>
      <c r="AJ5075" s="3">
        <v>83.78378378378379</v>
      </c>
    </row>
    <row r="5076" spans="1:36" hidden="1" x14ac:dyDescent="0.2">
      <c r="A5076" s="1" t="str">
        <f t="shared" si="79"/>
        <v>ShepwayAsian Other</v>
      </c>
      <c r="B5076" s="3" t="s">
        <v>333</v>
      </c>
      <c r="C5076" s="3" t="s">
        <v>334</v>
      </c>
      <c r="D5076" s="3" t="s">
        <v>714</v>
      </c>
      <c r="E5076" s="5">
        <v>2686</v>
      </c>
      <c r="F5076" s="5">
        <v>121</v>
      </c>
      <c r="G5076" s="5">
        <v>121</v>
      </c>
      <c r="H5076" s="5">
        <v>194</v>
      </c>
      <c r="I5076" s="5">
        <v>186</v>
      </c>
      <c r="J5076" s="5">
        <v>43</v>
      </c>
      <c r="K5076" s="5">
        <v>462</v>
      </c>
      <c r="L5076" s="5">
        <v>87</v>
      </c>
      <c r="M5076" s="5">
        <v>48</v>
      </c>
      <c r="N5076" s="5">
        <v>33</v>
      </c>
      <c r="O5076" s="6">
        <v>4.5048399106478039</v>
      </c>
      <c r="P5076" s="6">
        <v>4.5048399106478039</v>
      </c>
      <c r="Q5076" s="6">
        <v>7.2226358897989575</v>
      </c>
      <c r="R5076" s="6">
        <v>6.9247952345495163</v>
      </c>
      <c r="S5076" s="6">
        <v>1.6008935219657483</v>
      </c>
      <c r="T5076" s="6">
        <v>17.200297840655249</v>
      </c>
      <c r="U5076" s="6">
        <v>3.2390171258376768</v>
      </c>
      <c r="V5076" s="6">
        <v>1.7870439314966493</v>
      </c>
      <c r="W5076" s="6">
        <v>1.2285927029039463</v>
      </c>
      <c r="X5076" s="5">
        <v>1127</v>
      </c>
      <c r="Y5076" s="5">
        <v>917</v>
      </c>
      <c r="Z5076" s="5">
        <v>60</v>
      </c>
      <c r="AA5076" s="5">
        <v>89</v>
      </c>
      <c r="AB5076" s="5">
        <v>72</v>
      </c>
      <c r="AC5076" s="5">
        <v>3</v>
      </c>
      <c r="AD5076" s="5">
        <v>1038</v>
      </c>
      <c r="AE5076" s="5">
        <v>845</v>
      </c>
      <c r="AF5076" s="5">
        <v>57</v>
      </c>
      <c r="AG5076" s="6">
        <v>6.7455621301775146</v>
      </c>
      <c r="AH5076" s="6">
        <v>81.406551059730248</v>
      </c>
      <c r="AI5076" s="3">
        <v>4.166666666666667</v>
      </c>
      <c r="AJ5076" s="3">
        <v>80.898876404494388</v>
      </c>
    </row>
    <row r="5077" spans="1:36" hidden="1" x14ac:dyDescent="0.2">
      <c r="A5077" s="1" t="str">
        <f t="shared" si="79"/>
        <v>ShepwayBlack African</v>
      </c>
      <c r="B5077" s="3" t="s">
        <v>333</v>
      </c>
      <c r="C5077" s="3" t="s">
        <v>334</v>
      </c>
      <c r="D5077" s="3" t="s">
        <v>715</v>
      </c>
      <c r="E5077" s="5">
        <v>277</v>
      </c>
      <c r="F5077" s="5">
        <v>59</v>
      </c>
      <c r="G5077" s="5">
        <v>59</v>
      </c>
      <c r="H5077" s="5">
        <v>95</v>
      </c>
      <c r="I5077" s="5">
        <v>91</v>
      </c>
      <c r="J5077" s="5">
        <v>22</v>
      </c>
      <c r="K5077" s="5">
        <v>27</v>
      </c>
      <c r="L5077" s="5">
        <v>42</v>
      </c>
      <c r="M5077" s="5">
        <v>18</v>
      </c>
      <c r="N5077" s="5">
        <v>18</v>
      </c>
      <c r="O5077" s="6">
        <v>21.299638989169676</v>
      </c>
      <c r="P5077" s="6">
        <v>21.299638989169676</v>
      </c>
      <c r="Q5077" s="6">
        <v>34.296028880866423</v>
      </c>
      <c r="R5077" s="6">
        <v>32.851985559566785</v>
      </c>
      <c r="S5077" s="6">
        <v>7.9422382671480145</v>
      </c>
      <c r="T5077" s="6">
        <v>9.7472924187725631</v>
      </c>
      <c r="U5077" s="6">
        <v>15.16245487364621</v>
      </c>
      <c r="V5077" s="6">
        <v>6.4981949458483754</v>
      </c>
      <c r="W5077" s="6">
        <v>6.4981949458483754</v>
      </c>
      <c r="X5077" s="5">
        <v>125</v>
      </c>
      <c r="Y5077" s="5">
        <v>106</v>
      </c>
      <c r="Z5077" s="5">
        <v>9</v>
      </c>
      <c r="AA5077" s="5">
        <v>52</v>
      </c>
      <c r="AB5077" s="5">
        <v>45</v>
      </c>
      <c r="AC5077" s="5">
        <v>5</v>
      </c>
      <c r="AD5077" s="5">
        <v>73</v>
      </c>
      <c r="AE5077" s="5">
        <v>61</v>
      </c>
      <c r="AF5077" s="5">
        <v>4</v>
      </c>
      <c r="AG5077" s="6">
        <v>6.557377049180328</v>
      </c>
      <c r="AH5077" s="6">
        <v>83.561643835616437</v>
      </c>
      <c r="AI5077" s="3">
        <v>11.111111111111111</v>
      </c>
      <c r="AJ5077" s="3">
        <v>86.538461538461533</v>
      </c>
    </row>
    <row r="5078" spans="1:36" hidden="1" x14ac:dyDescent="0.2">
      <c r="A5078" s="1" t="str">
        <f t="shared" si="79"/>
        <v>ShepwayBlack Caribbean</v>
      </c>
      <c r="B5078" s="3" t="s">
        <v>333</v>
      </c>
      <c r="C5078" s="3" t="s">
        <v>334</v>
      </c>
      <c r="D5078" s="3" t="s">
        <v>716</v>
      </c>
      <c r="E5078" s="5">
        <v>130</v>
      </c>
      <c r="F5078" s="5">
        <v>21</v>
      </c>
      <c r="G5078" s="5">
        <v>21</v>
      </c>
      <c r="H5078" s="5">
        <v>28</v>
      </c>
      <c r="I5078" s="5">
        <v>23</v>
      </c>
      <c r="J5078" s="5">
        <v>13</v>
      </c>
      <c r="K5078" s="5">
        <v>15</v>
      </c>
      <c r="L5078" s="5">
        <v>14</v>
      </c>
      <c r="M5078" s="5">
        <v>8</v>
      </c>
      <c r="N5078" s="5">
        <v>8</v>
      </c>
      <c r="O5078" s="6">
        <v>16.153846153846153</v>
      </c>
      <c r="P5078" s="6">
        <v>16.153846153846153</v>
      </c>
      <c r="Q5078" s="6">
        <v>21.53846153846154</v>
      </c>
      <c r="R5078" s="6">
        <v>17.692307692307693</v>
      </c>
      <c r="S5078" s="6">
        <v>10</v>
      </c>
      <c r="T5078" s="6">
        <v>11.538461538461538</v>
      </c>
      <c r="U5078" s="6">
        <v>10.76923076923077</v>
      </c>
      <c r="V5078" s="6">
        <v>6.1538461538461542</v>
      </c>
      <c r="W5078" s="6">
        <v>6.1538461538461542</v>
      </c>
      <c r="X5078" s="5">
        <v>54</v>
      </c>
      <c r="Y5078" s="5">
        <v>43</v>
      </c>
      <c r="Z5078" s="5">
        <v>1</v>
      </c>
      <c r="AA5078" s="5">
        <v>15</v>
      </c>
      <c r="AB5078" s="5">
        <v>10</v>
      </c>
      <c r="AC5078" s="5">
        <v>0</v>
      </c>
      <c r="AD5078" s="5">
        <v>39</v>
      </c>
      <c r="AE5078" s="5">
        <v>33</v>
      </c>
      <c r="AF5078" s="5">
        <v>1</v>
      </c>
      <c r="AG5078" s="6">
        <v>3.0303030303030303</v>
      </c>
      <c r="AH5078" s="6">
        <v>84.615384615384613</v>
      </c>
      <c r="AI5078" s="3">
        <v>0</v>
      </c>
      <c r="AJ5078" s="3">
        <v>66.666666666666671</v>
      </c>
    </row>
    <row r="5079" spans="1:36" hidden="1" x14ac:dyDescent="0.2">
      <c r="A5079" s="1" t="str">
        <f t="shared" si="79"/>
        <v>ShepwayBlack Other</v>
      </c>
      <c r="B5079" s="3" t="s">
        <v>333</v>
      </c>
      <c r="C5079" s="3" t="s">
        <v>334</v>
      </c>
      <c r="D5079" s="3" t="s">
        <v>717</v>
      </c>
      <c r="E5079" s="5">
        <v>51</v>
      </c>
      <c r="F5079" s="5">
        <v>2</v>
      </c>
      <c r="G5079" s="5">
        <v>2</v>
      </c>
      <c r="H5079" s="5">
        <v>8</v>
      </c>
      <c r="I5079" s="5">
        <v>7</v>
      </c>
      <c r="J5079" s="5">
        <v>3</v>
      </c>
      <c r="K5079" s="5">
        <v>6</v>
      </c>
      <c r="L5079" s="5">
        <v>1</v>
      </c>
      <c r="M5079" s="5">
        <v>1</v>
      </c>
      <c r="N5079" s="5">
        <v>1</v>
      </c>
      <c r="O5079" s="6">
        <v>3.9215686274509802</v>
      </c>
      <c r="P5079" s="6">
        <v>3.9215686274509802</v>
      </c>
      <c r="Q5079" s="6">
        <v>15.686274509803921</v>
      </c>
      <c r="R5079" s="6">
        <v>13.725490196078431</v>
      </c>
      <c r="S5079" s="6">
        <v>5.882352941176471</v>
      </c>
      <c r="T5079" s="6">
        <v>11.764705882352942</v>
      </c>
      <c r="U5079" s="6">
        <v>1.9607843137254901</v>
      </c>
      <c r="V5079" s="6">
        <v>1.9607843137254901</v>
      </c>
      <c r="W5079" s="6">
        <v>1.9607843137254901</v>
      </c>
      <c r="X5079" s="5">
        <v>23</v>
      </c>
      <c r="Y5079" s="5">
        <v>20</v>
      </c>
      <c r="Z5079" s="5">
        <v>2</v>
      </c>
      <c r="AA5079" s="5">
        <v>7</v>
      </c>
      <c r="AB5079" s="5">
        <v>7</v>
      </c>
      <c r="AC5079" s="5">
        <v>0</v>
      </c>
      <c r="AD5079" s="5">
        <v>16</v>
      </c>
      <c r="AE5079" s="5">
        <v>13</v>
      </c>
      <c r="AF5079" s="5">
        <v>2</v>
      </c>
      <c r="AG5079" s="6">
        <v>15.384615384615385</v>
      </c>
      <c r="AH5079" s="6">
        <v>81.25</v>
      </c>
      <c r="AI5079" s="3">
        <v>0</v>
      </c>
      <c r="AJ5079" s="3">
        <v>100</v>
      </c>
    </row>
    <row r="5080" spans="1:36" hidden="1" x14ac:dyDescent="0.2">
      <c r="A5080" s="1" t="str">
        <f t="shared" si="79"/>
        <v>ShepwayArab</v>
      </c>
      <c r="B5080" s="3" t="s">
        <v>333</v>
      </c>
      <c r="C5080" s="3" t="s">
        <v>334</v>
      </c>
      <c r="D5080" s="3" t="s">
        <v>699</v>
      </c>
      <c r="E5080" s="5">
        <v>64</v>
      </c>
      <c r="F5080" s="5">
        <v>11</v>
      </c>
      <c r="G5080" s="5">
        <v>11</v>
      </c>
      <c r="H5080" s="5">
        <v>22</v>
      </c>
      <c r="I5080" s="5">
        <v>22</v>
      </c>
      <c r="J5080" s="5">
        <v>10</v>
      </c>
      <c r="K5080" s="5">
        <v>5</v>
      </c>
      <c r="L5080" s="5">
        <v>14</v>
      </c>
      <c r="M5080" s="5">
        <v>10</v>
      </c>
      <c r="N5080" s="5">
        <v>10</v>
      </c>
      <c r="O5080" s="6">
        <v>17.1875</v>
      </c>
      <c r="P5080" s="6">
        <v>17.1875</v>
      </c>
      <c r="Q5080" s="6">
        <v>34.375</v>
      </c>
      <c r="R5080" s="6">
        <v>34.375</v>
      </c>
      <c r="S5080" s="6">
        <v>15.625</v>
      </c>
      <c r="T5080" s="6">
        <v>7.8125</v>
      </c>
      <c r="U5080" s="6">
        <v>21.875</v>
      </c>
      <c r="V5080" s="6">
        <v>15.625</v>
      </c>
      <c r="W5080" s="6">
        <v>15.625</v>
      </c>
      <c r="X5080" s="5">
        <v>20</v>
      </c>
      <c r="Y5080" s="5">
        <v>13</v>
      </c>
      <c r="Z5080" s="5">
        <v>0</v>
      </c>
      <c r="AA5080" s="5">
        <v>12</v>
      </c>
      <c r="AB5080" s="5">
        <v>6</v>
      </c>
      <c r="AC5080" s="5">
        <v>0</v>
      </c>
      <c r="AD5080" s="5">
        <v>8</v>
      </c>
      <c r="AE5080" s="5">
        <v>7</v>
      </c>
      <c r="AF5080" s="5">
        <v>0</v>
      </c>
      <c r="AG5080" s="6">
        <v>0</v>
      </c>
      <c r="AH5080" s="6">
        <v>87.5</v>
      </c>
      <c r="AI5080" s="3">
        <v>0</v>
      </c>
      <c r="AJ5080" s="3">
        <v>50</v>
      </c>
    </row>
    <row r="5081" spans="1:36" hidden="1" x14ac:dyDescent="0.2">
      <c r="A5081" s="1" t="str">
        <f t="shared" si="79"/>
        <v>ShepwayOther</v>
      </c>
      <c r="B5081" s="3" t="s">
        <v>333</v>
      </c>
      <c r="C5081" s="3" t="s">
        <v>334</v>
      </c>
      <c r="D5081" s="3" t="s">
        <v>718</v>
      </c>
      <c r="E5081" s="5">
        <v>266</v>
      </c>
      <c r="F5081" s="5">
        <v>33</v>
      </c>
      <c r="G5081" s="5">
        <v>33</v>
      </c>
      <c r="H5081" s="5">
        <v>49</v>
      </c>
      <c r="I5081" s="5">
        <v>49</v>
      </c>
      <c r="J5081" s="5">
        <v>8</v>
      </c>
      <c r="K5081" s="5">
        <v>18</v>
      </c>
      <c r="L5081" s="5">
        <v>22</v>
      </c>
      <c r="M5081" s="5">
        <v>13</v>
      </c>
      <c r="N5081" s="5">
        <v>8</v>
      </c>
      <c r="O5081" s="6">
        <v>12.406015037593985</v>
      </c>
      <c r="P5081" s="6">
        <v>12.406015037593985</v>
      </c>
      <c r="Q5081" s="6">
        <v>18.421052631578949</v>
      </c>
      <c r="R5081" s="6">
        <v>18.421052631578949</v>
      </c>
      <c r="S5081" s="6">
        <v>3.007518796992481</v>
      </c>
      <c r="T5081" s="6">
        <v>6.7669172932330826</v>
      </c>
      <c r="U5081" s="6">
        <v>8.2706766917293226</v>
      </c>
      <c r="V5081" s="6">
        <v>4.8872180451127818</v>
      </c>
      <c r="W5081" s="6">
        <v>3.007518796992481</v>
      </c>
      <c r="X5081" s="5">
        <v>111</v>
      </c>
      <c r="Y5081" s="5">
        <v>81</v>
      </c>
      <c r="Z5081" s="5">
        <v>3</v>
      </c>
      <c r="AA5081" s="5">
        <v>28</v>
      </c>
      <c r="AB5081" s="5">
        <v>19</v>
      </c>
      <c r="AC5081" s="5">
        <v>0</v>
      </c>
      <c r="AD5081" s="5">
        <v>83</v>
      </c>
      <c r="AE5081" s="5">
        <v>62</v>
      </c>
      <c r="AF5081" s="5">
        <v>3</v>
      </c>
      <c r="AG5081" s="6">
        <v>4.838709677419355</v>
      </c>
      <c r="AH5081" s="6">
        <v>74.698795180722897</v>
      </c>
      <c r="AI5081" s="3">
        <v>0</v>
      </c>
      <c r="AJ5081" s="3">
        <v>67.857142857142861</v>
      </c>
    </row>
    <row r="5082" spans="1:36" x14ac:dyDescent="0.2">
      <c r="A5082" s="1" t="str">
        <f t="shared" si="79"/>
        <v>ShropshireAll people</v>
      </c>
      <c r="B5082" s="3" t="s">
        <v>145</v>
      </c>
      <c r="C5082" s="3" t="s">
        <v>146</v>
      </c>
      <c r="D5082" s="3" t="s">
        <v>700</v>
      </c>
      <c r="E5082" s="5">
        <v>306129</v>
      </c>
      <c r="F5082" s="5">
        <v>1637</v>
      </c>
      <c r="G5082" s="5">
        <v>3210</v>
      </c>
      <c r="H5082" s="5">
        <v>4453</v>
      </c>
      <c r="I5082" s="5">
        <v>6354</v>
      </c>
      <c r="J5082" s="5">
        <v>8721</v>
      </c>
      <c r="K5082" s="5">
        <v>82256</v>
      </c>
      <c r="L5082" s="5">
        <v>0</v>
      </c>
      <c r="M5082" s="5">
        <v>4084</v>
      </c>
      <c r="N5082" s="5">
        <v>0</v>
      </c>
      <c r="O5082" s="6">
        <v>0.53474188985689042</v>
      </c>
      <c r="P5082" s="6">
        <v>1.0485775604402066</v>
      </c>
      <c r="Q5082" s="6">
        <v>1.4546155378941557</v>
      </c>
      <c r="R5082" s="6">
        <v>2.0755955822545396</v>
      </c>
      <c r="S5082" s="6">
        <v>2.8487990357006359</v>
      </c>
      <c r="T5082" s="6">
        <v>26.869718321361255</v>
      </c>
      <c r="U5082" s="6">
        <v>0</v>
      </c>
      <c r="V5082" s="6">
        <v>1.3340781173949545</v>
      </c>
      <c r="W5082" s="6">
        <v>0</v>
      </c>
      <c r="X5082" s="5">
        <v>93085</v>
      </c>
      <c r="Y5082" s="5">
        <v>83339</v>
      </c>
      <c r="Z5082" s="5">
        <v>3594</v>
      </c>
      <c r="AA5082" s="5">
        <v>0</v>
      </c>
      <c r="AB5082" s="5">
        <v>0</v>
      </c>
      <c r="AC5082" s="5">
        <v>0</v>
      </c>
      <c r="AD5082" s="5">
        <v>93085</v>
      </c>
      <c r="AE5082" s="5">
        <v>83339</v>
      </c>
      <c r="AF5082" s="5">
        <v>3594</v>
      </c>
      <c r="AG5082" s="6">
        <v>4.312506749541031</v>
      </c>
      <c r="AH5082" s="6">
        <v>89.529999462856523</v>
      </c>
      <c r="AI5082" s="3"/>
      <c r="AJ5082" s="3"/>
    </row>
    <row r="5083" spans="1:36" hidden="1" x14ac:dyDescent="0.2">
      <c r="A5083" s="1" t="str">
        <f t="shared" si="79"/>
        <v>ShropshireWhite British</v>
      </c>
      <c r="B5083" s="3" t="s">
        <v>145</v>
      </c>
      <c r="C5083" s="3" t="s">
        <v>146</v>
      </c>
      <c r="D5083" s="3" t="s">
        <v>701</v>
      </c>
      <c r="E5083" s="5">
        <v>292047</v>
      </c>
      <c r="F5083" s="5">
        <v>1537</v>
      </c>
      <c r="G5083" s="5">
        <v>3060</v>
      </c>
      <c r="H5083" s="5">
        <v>4161</v>
      </c>
      <c r="I5083" s="5">
        <v>6031</v>
      </c>
      <c r="J5083" s="5">
        <v>8260</v>
      </c>
      <c r="K5083" s="5">
        <v>79003</v>
      </c>
      <c r="L5083" s="5">
        <v>0</v>
      </c>
      <c r="M5083" s="5">
        <v>3779</v>
      </c>
      <c r="N5083" s="5">
        <v>0</v>
      </c>
      <c r="O5083" s="6">
        <v>0.52628515273226573</v>
      </c>
      <c r="P5083" s="6">
        <v>1.047776556513164</v>
      </c>
      <c r="Q5083" s="6">
        <v>1.4247706704742731</v>
      </c>
      <c r="R5083" s="6">
        <v>2.0650785661212065</v>
      </c>
      <c r="S5083" s="6">
        <v>2.8283118813067758</v>
      </c>
      <c r="T5083" s="6">
        <v>27.051467743205716</v>
      </c>
      <c r="U5083" s="6">
        <v>0</v>
      </c>
      <c r="V5083" s="6">
        <v>1.2939698062298193</v>
      </c>
      <c r="W5083" s="6">
        <v>0</v>
      </c>
      <c r="X5083" s="5">
        <v>87287</v>
      </c>
      <c r="Y5083" s="5">
        <v>78221</v>
      </c>
      <c r="Z5083" s="5">
        <v>3316</v>
      </c>
      <c r="AA5083" s="5">
        <v>0</v>
      </c>
      <c r="AB5083" s="5">
        <v>0</v>
      </c>
      <c r="AC5083" s="5">
        <v>0</v>
      </c>
      <c r="AD5083" s="5">
        <v>87287</v>
      </c>
      <c r="AE5083" s="5">
        <v>78221</v>
      </c>
      <c r="AF5083" s="5">
        <v>3316</v>
      </c>
      <c r="AG5083" s="6">
        <v>4.2392707840605466</v>
      </c>
      <c r="AH5083" s="6">
        <v>89.613573613481961</v>
      </c>
      <c r="AI5083" s="3"/>
      <c r="AJ5083" s="3"/>
    </row>
    <row r="5084" spans="1:36" hidden="1" x14ac:dyDescent="0.2">
      <c r="A5084" s="1" t="str">
        <f t="shared" si="79"/>
        <v>ShropshireMinorities - all other than White British</v>
      </c>
      <c r="B5084" s="3" t="s">
        <v>145</v>
      </c>
      <c r="C5084" s="3" t="s">
        <v>146</v>
      </c>
      <c r="D5084" s="3" t="s">
        <v>702</v>
      </c>
      <c r="E5084" s="5">
        <v>14082</v>
      </c>
      <c r="F5084" s="5">
        <v>100</v>
      </c>
      <c r="G5084" s="5">
        <v>150</v>
      </c>
      <c r="H5084" s="5">
        <v>292</v>
      </c>
      <c r="I5084" s="5">
        <v>323</v>
      </c>
      <c r="J5084" s="5">
        <v>461</v>
      </c>
      <c r="K5084" s="5">
        <v>3253</v>
      </c>
      <c r="L5084" s="5">
        <v>0</v>
      </c>
      <c r="M5084" s="5">
        <v>305</v>
      </c>
      <c r="N5084" s="5">
        <v>0</v>
      </c>
      <c r="O5084" s="6">
        <v>0.71012640249964498</v>
      </c>
      <c r="P5084" s="6">
        <v>1.0651896037494675</v>
      </c>
      <c r="Q5084" s="6">
        <v>2.0735690952989634</v>
      </c>
      <c r="R5084" s="6">
        <v>2.2937082800738531</v>
      </c>
      <c r="S5084" s="6">
        <v>3.2736827155233632</v>
      </c>
      <c r="T5084" s="6">
        <v>23.100411873313451</v>
      </c>
      <c r="U5084" s="6">
        <v>0</v>
      </c>
      <c r="V5084" s="6">
        <v>2.1658855276239168</v>
      </c>
      <c r="W5084" s="6">
        <v>0</v>
      </c>
      <c r="X5084" s="5">
        <v>5798</v>
      </c>
      <c r="Y5084" s="5">
        <v>5118</v>
      </c>
      <c r="Z5084" s="5">
        <v>278</v>
      </c>
      <c r="AA5084" s="5">
        <v>0</v>
      </c>
      <c r="AB5084" s="5">
        <v>0</v>
      </c>
      <c r="AC5084" s="5">
        <v>0</v>
      </c>
      <c r="AD5084" s="5">
        <v>5798</v>
      </c>
      <c r="AE5084" s="5">
        <v>5118</v>
      </c>
      <c r="AF5084" s="5">
        <v>278</v>
      </c>
      <c r="AG5084" s="6">
        <v>5.4318093005080108</v>
      </c>
      <c r="AH5084" s="6">
        <v>88.271817868230428</v>
      </c>
      <c r="AI5084" s="3"/>
      <c r="AJ5084" s="3"/>
    </row>
    <row r="5085" spans="1:36" hidden="1" x14ac:dyDescent="0.2">
      <c r="A5085" s="1" t="str">
        <f t="shared" si="79"/>
        <v>ShropshireWhite Irish</v>
      </c>
      <c r="B5085" s="3" t="s">
        <v>145</v>
      </c>
      <c r="C5085" s="3" t="s">
        <v>146</v>
      </c>
      <c r="D5085" s="3" t="s">
        <v>703</v>
      </c>
      <c r="E5085" s="5">
        <v>1410</v>
      </c>
      <c r="F5085" s="5">
        <v>5</v>
      </c>
      <c r="G5085" s="5">
        <v>9</v>
      </c>
      <c r="H5085" s="5">
        <v>23</v>
      </c>
      <c r="I5085" s="5">
        <v>14</v>
      </c>
      <c r="J5085" s="5">
        <v>28</v>
      </c>
      <c r="K5085" s="5">
        <v>359</v>
      </c>
      <c r="L5085" s="5">
        <v>0</v>
      </c>
      <c r="M5085" s="5">
        <v>15</v>
      </c>
      <c r="N5085" s="5">
        <v>0</v>
      </c>
      <c r="O5085" s="6">
        <v>0.3546099290780142</v>
      </c>
      <c r="P5085" s="6">
        <v>0.63829787234042556</v>
      </c>
      <c r="Q5085" s="6">
        <v>1.6312056737588652</v>
      </c>
      <c r="R5085" s="6">
        <v>0.99290780141843971</v>
      </c>
      <c r="S5085" s="6">
        <v>1.9858156028368794</v>
      </c>
      <c r="T5085" s="6">
        <v>25.460992907801419</v>
      </c>
      <c r="U5085" s="6">
        <v>0</v>
      </c>
      <c r="V5085" s="6">
        <v>1.0638297872340425</v>
      </c>
      <c r="W5085" s="6">
        <v>0</v>
      </c>
      <c r="X5085" s="5">
        <v>404</v>
      </c>
      <c r="Y5085" s="5">
        <v>381</v>
      </c>
      <c r="Z5085" s="5">
        <v>17</v>
      </c>
      <c r="AA5085" s="5">
        <v>0</v>
      </c>
      <c r="AB5085" s="5">
        <v>0</v>
      </c>
      <c r="AC5085" s="5">
        <v>0</v>
      </c>
      <c r="AD5085" s="5">
        <v>404</v>
      </c>
      <c r="AE5085" s="5">
        <v>381</v>
      </c>
      <c r="AF5085" s="5">
        <v>17</v>
      </c>
      <c r="AG5085" s="6">
        <v>4.4619422572178475</v>
      </c>
      <c r="AH5085" s="6">
        <v>94.306930693069305</v>
      </c>
      <c r="AI5085" s="3"/>
      <c r="AJ5085" s="3"/>
    </row>
    <row r="5086" spans="1:36" hidden="1" x14ac:dyDescent="0.2">
      <c r="A5086" s="1" t="str">
        <f t="shared" si="79"/>
        <v>ShropshireWhite Gyspy or Irish Traveller</v>
      </c>
      <c r="B5086" s="3" t="s">
        <v>145</v>
      </c>
      <c r="C5086" s="3" t="s">
        <v>146</v>
      </c>
      <c r="D5086" s="3" t="s">
        <v>704</v>
      </c>
      <c r="E5086" s="5">
        <v>312</v>
      </c>
      <c r="F5086" s="5">
        <v>0</v>
      </c>
      <c r="G5086" s="5">
        <v>0</v>
      </c>
      <c r="H5086" s="5">
        <v>2</v>
      </c>
      <c r="I5086" s="5">
        <v>2</v>
      </c>
      <c r="J5086" s="5">
        <v>2</v>
      </c>
      <c r="K5086" s="5">
        <v>111</v>
      </c>
      <c r="L5086" s="5">
        <v>0</v>
      </c>
      <c r="M5086" s="5">
        <v>6</v>
      </c>
      <c r="N5086" s="5">
        <v>0</v>
      </c>
      <c r="O5086" s="6">
        <v>0</v>
      </c>
      <c r="P5086" s="6">
        <v>0</v>
      </c>
      <c r="Q5086" s="6">
        <v>0.64102564102564108</v>
      </c>
      <c r="R5086" s="6">
        <v>0.64102564102564108</v>
      </c>
      <c r="S5086" s="6">
        <v>0.64102564102564108</v>
      </c>
      <c r="T5086" s="6">
        <v>35.57692307692308</v>
      </c>
      <c r="U5086" s="6">
        <v>0</v>
      </c>
      <c r="V5086" s="6">
        <v>1.9230769230769231</v>
      </c>
      <c r="W5086" s="6">
        <v>0</v>
      </c>
      <c r="X5086" s="5">
        <v>117</v>
      </c>
      <c r="Y5086" s="5">
        <v>55</v>
      </c>
      <c r="Z5086" s="5">
        <v>10</v>
      </c>
      <c r="AA5086" s="5">
        <v>0</v>
      </c>
      <c r="AB5086" s="5">
        <v>0</v>
      </c>
      <c r="AC5086" s="5">
        <v>0</v>
      </c>
      <c r="AD5086" s="5">
        <v>117</v>
      </c>
      <c r="AE5086" s="5">
        <v>55</v>
      </c>
      <c r="AF5086" s="5">
        <v>10</v>
      </c>
      <c r="AG5086" s="6">
        <v>18.181818181818183</v>
      </c>
      <c r="AH5086" s="6">
        <v>47.008547008547012</v>
      </c>
      <c r="AI5086" s="3"/>
      <c r="AJ5086" s="3"/>
    </row>
    <row r="5087" spans="1:36" hidden="1" x14ac:dyDescent="0.2">
      <c r="A5087" s="1" t="str">
        <f t="shared" si="79"/>
        <v>ShropshireWhite Other</v>
      </c>
      <c r="B5087" s="3" t="s">
        <v>145</v>
      </c>
      <c r="C5087" s="3" t="s">
        <v>146</v>
      </c>
      <c r="D5087" s="3" t="s">
        <v>705</v>
      </c>
      <c r="E5087" s="5">
        <v>6105</v>
      </c>
      <c r="F5087" s="5">
        <v>54</v>
      </c>
      <c r="G5087" s="5">
        <v>72</v>
      </c>
      <c r="H5087" s="5">
        <v>172</v>
      </c>
      <c r="I5087" s="5">
        <v>173</v>
      </c>
      <c r="J5087" s="5">
        <v>249</v>
      </c>
      <c r="K5087" s="5">
        <v>1220</v>
      </c>
      <c r="L5087" s="5">
        <v>0</v>
      </c>
      <c r="M5087" s="5">
        <v>192</v>
      </c>
      <c r="N5087" s="5">
        <v>0</v>
      </c>
      <c r="O5087" s="6">
        <v>0.88452088452088451</v>
      </c>
      <c r="P5087" s="6">
        <v>1.1793611793611793</v>
      </c>
      <c r="Q5087" s="6">
        <v>2.8173628173628176</v>
      </c>
      <c r="R5087" s="6">
        <v>2.8337428337428339</v>
      </c>
      <c r="S5087" s="6">
        <v>4.0786240786240784</v>
      </c>
      <c r="T5087" s="6">
        <v>19.983619983619985</v>
      </c>
      <c r="U5087" s="6">
        <v>0</v>
      </c>
      <c r="V5087" s="6">
        <v>3.1449631449631448</v>
      </c>
      <c r="W5087" s="6">
        <v>0</v>
      </c>
      <c r="X5087" s="5">
        <v>3079</v>
      </c>
      <c r="Y5087" s="5">
        <v>2791</v>
      </c>
      <c r="Z5087" s="5">
        <v>139</v>
      </c>
      <c r="AA5087" s="5">
        <v>0</v>
      </c>
      <c r="AB5087" s="5">
        <v>0</v>
      </c>
      <c r="AC5087" s="5">
        <v>0</v>
      </c>
      <c r="AD5087" s="5">
        <v>3079</v>
      </c>
      <c r="AE5087" s="5">
        <v>2791</v>
      </c>
      <c r="AF5087" s="5">
        <v>139</v>
      </c>
      <c r="AG5087" s="6">
        <v>4.9802938015048372</v>
      </c>
      <c r="AH5087" s="6">
        <v>90.646313738226695</v>
      </c>
      <c r="AI5087" s="3"/>
      <c r="AJ5087" s="3"/>
    </row>
    <row r="5088" spans="1:36" hidden="1" x14ac:dyDescent="0.2">
      <c r="A5088" s="1" t="str">
        <f t="shared" si="79"/>
        <v>ShropshireMixed White and Black Caribbean</v>
      </c>
      <c r="B5088" s="3" t="s">
        <v>145</v>
      </c>
      <c r="C5088" s="3" t="s">
        <v>146</v>
      </c>
      <c r="D5088" s="3" t="s">
        <v>706</v>
      </c>
      <c r="E5088" s="5">
        <v>765</v>
      </c>
      <c r="F5088" s="5">
        <v>3</v>
      </c>
      <c r="G5088" s="5">
        <v>9</v>
      </c>
      <c r="H5088" s="5">
        <v>13</v>
      </c>
      <c r="I5088" s="5">
        <v>19</v>
      </c>
      <c r="J5088" s="5">
        <v>41</v>
      </c>
      <c r="K5088" s="5">
        <v>197</v>
      </c>
      <c r="L5088" s="5">
        <v>0</v>
      </c>
      <c r="M5088" s="5">
        <v>12</v>
      </c>
      <c r="N5088" s="5">
        <v>0</v>
      </c>
      <c r="O5088" s="6">
        <v>0.39215686274509803</v>
      </c>
      <c r="P5088" s="6">
        <v>1.1764705882352942</v>
      </c>
      <c r="Q5088" s="6">
        <v>1.6993464052287581</v>
      </c>
      <c r="R5088" s="6">
        <v>2.4836601307189543</v>
      </c>
      <c r="S5088" s="6">
        <v>5.3594771241830061</v>
      </c>
      <c r="T5088" s="6">
        <v>25.751633986928105</v>
      </c>
      <c r="U5088" s="6">
        <v>0</v>
      </c>
      <c r="V5088" s="6">
        <v>1.5686274509803921</v>
      </c>
      <c r="W5088" s="6">
        <v>0</v>
      </c>
      <c r="X5088" s="5">
        <v>205</v>
      </c>
      <c r="Y5088" s="5">
        <v>165</v>
      </c>
      <c r="Z5088" s="5">
        <v>12</v>
      </c>
      <c r="AA5088" s="5">
        <v>0</v>
      </c>
      <c r="AB5088" s="5">
        <v>0</v>
      </c>
      <c r="AC5088" s="5">
        <v>0</v>
      </c>
      <c r="AD5088" s="5">
        <v>205</v>
      </c>
      <c r="AE5088" s="5">
        <v>165</v>
      </c>
      <c r="AF5088" s="5">
        <v>12</v>
      </c>
      <c r="AG5088" s="6">
        <v>7.2727272727272725</v>
      </c>
      <c r="AH5088" s="6">
        <v>80.487804878048777</v>
      </c>
      <c r="AI5088" s="3"/>
      <c r="AJ5088" s="3"/>
    </row>
    <row r="5089" spans="1:36" hidden="1" x14ac:dyDescent="0.2">
      <c r="A5089" s="1" t="str">
        <f t="shared" si="79"/>
        <v>ShropshireMixed White and Black African</v>
      </c>
      <c r="B5089" s="3" t="s">
        <v>145</v>
      </c>
      <c r="C5089" s="3" t="s">
        <v>146</v>
      </c>
      <c r="D5089" s="3" t="s">
        <v>707</v>
      </c>
      <c r="E5089" s="5">
        <v>231</v>
      </c>
      <c r="F5089" s="5">
        <v>4</v>
      </c>
      <c r="G5089" s="5">
        <v>5</v>
      </c>
      <c r="H5089" s="5">
        <v>5</v>
      </c>
      <c r="I5089" s="5">
        <v>7</v>
      </c>
      <c r="J5089" s="5">
        <v>7</v>
      </c>
      <c r="K5089" s="5">
        <v>67</v>
      </c>
      <c r="L5089" s="5">
        <v>0</v>
      </c>
      <c r="M5089" s="5">
        <v>1</v>
      </c>
      <c r="N5089" s="5">
        <v>0</v>
      </c>
      <c r="O5089" s="6">
        <v>1.7316017316017316</v>
      </c>
      <c r="P5089" s="6">
        <v>2.1645021645021645</v>
      </c>
      <c r="Q5089" s="6">
        <v>2.1645021645021645</v>
      </c>
      <c r="R5089" s="6">
        <v>3.0303030303030303</v>
      </c>
      <c r="S5089" s="6">
        <v>3.0303030303030303</v>
      </c>
      <c r="T5089" s="6">
        <v>29.004329004329005</v>
      </c>
      <c r="U5089" s="6">
        <v>0</v>
      </c>
      <c r="V5089" s="6">
        <v>0.4329004329004329</v>
      </c>
      <c r="W5089" s="6">
        <v>0</v>
      </c>
      <c r="X5089" s="5">
        <v>37</v>
      </c>
      <c r="Y5089" s="5">
        <v>35</v>
      </c>
      <c r="Z5089" s="5">
        <v>5</v>
      </c>
      <c r="AA5089" s="5">
        <v>0</v>
      </c>
      <c r="AB5089" s="5">
        <v>0</v>
      </c>
      <c r="AC5089" s="5">
        <v>0</v>
      </c>
      <c r="AD5089" s="5">
        <v>37</v>
      </c>
      <c r="AE5089" s="5">
        <v>35</v>
      </c>
      <c r="AF5089" s="5">
        <v>5</v>
      </c>
      <c r="AG5089" s="6">
        <v>14.285714285714286</v>
      </c>
      <c r="AH5089" s="6">
        <v>94.594594594594597</v>
      </c>
      <c r="AI5089" s="3"/>
      <c r="AJ5089" s="3"/>
    </row>
    <row r="5090" spans="1:36" hidden="1" x14ac:dyDescent="0.2">
      <c r="A5090" s="1" t="str">
        <f t="shared" si="79"/>
        <v>ShropshireMixed White and Asian</v>
      </c>
      <c r="B5090" s="3" t="s">
        <v>145</v>
      </c>
      <c r="C5090" s="3" t="s">
        <v>146</v>
      </c>
      <c r="D5090" s="3" t="s">
        <v>708</v>
      </c>
      <c r="E5090" s="5">
        <v>669</v>
      </c>
      <c r="F5090" s="5">
        <v>4</v>
      </c>
      <c r="G5090" s="5">
        <v>9</v>
      </c>
      <c r="H5090" s="5">
        <v>10</v>
      </c>
      <c r="I5090" s="5">
        <v>7</v>
      </c>
      <c r="J5090" s="5">
        <v>13</v>
      </c>
      <c r="K5090" s="5">
        <v>169</v>
      </c>
      <c r="L5090" s="5">
        <v>0</v>
      </c>
      <c r="M5090" s="5">
        <v>6</v>
      </c>
      <c r="N5090" s="5">
        <v>0</v>
      </c>
      <c r="O5090" s="6">
        <v>0.59790732436472349</v>
      </c>
      <c r="P5090" s="6">
        <v>1.3452914798206279</v>
      </c>
      <c r="Q5090" s="6">
        <v>1.4947683109118086</v>
      </c>
      <c r="R5090" s="6">
        <v>1.0463378176382661</v>
      </c>
      <c r="S5090" s="6">
        <v>1.9431988041853512</v>
      </c>
      <c r="T5090" s="6">
        <v>25.261584454409565</v>
      </c>
      <c r="U5090" s="6">
        <v>0</v>
      </c>
      <c r="V5090" s="6">
        <v>0.89686098654708524</v>
      </c>
      <c r="W5090" s="6">
        <v>0</v>
      </c>
      <c r="X5090" s="5">
        <v>155</v>
      </c>
      <c r="Y5090" s="5">
        <v>132</v>
      </c>
      <c r="Z5090" s="5">
        <v>1</v>
      </c>
      <c r="AA5090" s="5">
        <v>0</v>
      </c>
      <c r="AB5090" s="5">
        <v>0</v>
      </c>
      <c r="AC5090" s="5">
        <v>0</v>
      </c>
      <c r="AD5090" s="5">
        <v>155</v>
      </c>
      <c r="AE5090" s="5">
        <v>132</v>
      </c>
      <c r="AF5090" s="5">
        <v>1</v>
      </c>
      <c r="AG5090" s="6">
        <v>0.75757575757575757</v>
      </c>
      <c r="AH5090" s="6">
        <v>85.161290322580641</v>
      </c>
      <c r="AI5090" s="3"/>
      <c r="AJ5090" s="3"/>
    </row>
    <row r="5091" spans="1:36" hidden="1" x14ac:dyDescent="0.2">
      <c r="A5091" s="1" t="str">
        <f t="shared" si="79"/>
        <v>ShropshireMixed Other</v>
      </c>
      <c r="B5091" s="3" t="s">
        <v>145</v>
      </c>
      <c r="C5091" s="3" t="s">
        <v>146</v>
      </c>
      <c r="D5091" s="3" t="s">
        <v>709</v>
      </c>
      <c r="E5091" s="5">
        <v>503</v>
      </c>
      <c r="F5091" s="5">
        <v>1</v>
      </c>
      <c r="G5091" s="5">
        <v>3</v>
      </c>
      <c r="H5091" s="5">
        <v>7</v>
      </c>
      <c r="I5091" s="5">
        <v>12</v>
      </c>
      <c r="J5091" s="5">
        <v>20</v>
      </c>
      <c r="K5091" s="5">
        <v>113</v>
      </c>
      <c r="L5091" s="5">
        <v>0</v>
      </c>
      <c r="M5091" s="5">
        <v>13</v>
      </c>
      <c r="N5091" s="5">
        <v>0</v>
      </c>
      <c r="O5091" s="6">
        <v>0.19880715705765409</v>
      </c>
      <c r="P5091" s="6">
        <v>0.59642147117296218</v>
      </c>
      <c r="Q5091" s="6">
        <v>1.3916500994035785</v>
      </c>
      <c r="R5091" s="6">
        <v>2.3856858846918487</v>
      </c>
      <c r="S5091" s="6">
        <v>3.9761431411530817</v>
      </c>
      <c r="T5091" s="6">
        <v>22.465208747514911</v>
      </c>
      <c r="U5091" s="6">
        <v>0</v>
      </c>
      <c r="V5091" s="6">
        <v>2.5844930417495031</v>
      </c>
      <c r="W5091" s="6">
        <v>0</v>
      </c>
      <c r="X5091" s="5">
        <v>136</v>
      </c>
      <c r="Y5091" s="5">
        <v>112</v>
      </c>
      <c r="Z5091" s="5">
        <v>8</v>
      </c>
      <c r="AA5091" s="5">
        <v>0</v>
      </c>
      <c r="AB5091" s="5">
        <v>0</v>
      </c>
      <c r="AC5091" s="5">
        <v>0</v>
      </c>
      <c r="AD5091" s="5">
        <v>136</v>
      </c>
      <c r="AE5091" s="5">
        <v>112</v>
      </c>
      <c r="AF5091" s="5">
        <v>8</v>
      </c>
      <c r="AG5091" s="6">
        <v>7.1428571428571432</v>
      </c>
      <c r="AH5091" s="6">
        <v>82.352941176470594</v>
      </c>
      <c r="AI5091" s="3"/>
      <c r="AJ5091" s="3"/>
    </row>
    <row r="5092" spans="1:36" hidden="1" x14ac:dyDescent="0.2">
      <c r="A5092" s="1" t="str">
        <f t="shared" si="79"/>
        <v>ShropshireIndian</v>
      </c>
      <c r="B5092" s="3" t="s">
        <v>145</v>
      </c>
      <c r="C5092" s="3" t="s">
        <v>146</v>
      </c>
      <c r="D5092" s="3" t="s">
        <v>710</v>
      </c>
      <c r="E5092" s="5">
        <v>752</v>
      </c>
      <c r="F5092" s="5">
        <v>6</v>
      </c>
      <c r="G5092" s="5">
        <v>14</v>
      </c>
      <c r="H5092" s="5">
        <v>16</v>
      </c>
      <c r="I5092" s="5">
        <v>14</v>
      </c>
      <c r="J5092" s="5">
        <v>13</v>
      </c>
      <c r="K5092" s="5">
        <v>125</v>
      </c>
      <c r="L5092" s="5">
        <v>0</v>
      </c>
      <c r="M5092" s="5">
        <v>6</v>
      </c>
      <c r="N5092" s="5">
        <v>0</v>
      </c>
      <c r="O5092" s="6">
        <v>0.7978723404255319</v>
      </c>
      <c r="P5092" s="6">
        <v>1.8617021276595744</v>
      </c>
      <c r="Q5092" s="6">
        <v>2.1276595744680851</v>
      </c>
      <c r="R5092" s="6">
        <v>1.8617021276595744</v>
      </c>
      <c r="S5092" s="6">
        <v>1.7287234042553192</v>
      </c>
      <c r="T5092" s="6">
        <v>16.622340425531913</v>
      </c>
      <c r="U5092" s="6">
        <v>0</v>
      </c>
      <c r="V5092" s="6">
        <v>0.7978723404255319</v>
      </c>
      <c r="W5092" s="6">
        <v>0</v>
      </c>
      <c r="X5092" s="5">
        <v>380</v>
      </c>
      <c r="Y5092" s="5">
        <v>333</v>
      </c>
      <c r="Z5092" s="5">
        <v>18</v>
      </c>
      <c r="AA5092" s="5">
        <v>0</v>
      </c>
      <c r="AB5092" s="5">
        <v>0</v>
      </c>
      <c r="AC5092" s="5">
        <v>0</v>
      </c>
      <c r="AD5092" s="5">
        <v>380</v>
      </c>
      <c r="AE5092" s="5">
        <v>333</v>
      </c>
      <c r="AF5092" s="5">
        <v>18</v>
      </c>
      <c r="AG5092" s="6">
        <v>5.4054054054054053</v>
      </c>
      <c r="AH5092" s="6">
        <v>87.631578947368425</v>
      </c>
      <c r="AI5092" s="3"/>
      <c r="AJ5092" s="3"/>
    </row>
    <row r="5093" spans="1:36" hidden="1" x14ac:dyDescent="0.2">
      <c r="A5093" s="1" t="str">
        <f t="shared" si="79"/>
        <v>ShropshirePakistani</v>
      </c>
      <c r="B5093" s="3" t="s">
        <v>145</v>
      </c>
      <c r="C5093" s="3" t="s">
        <v>146</v>
      </c>
      <c r="D5093" s="3" t="s">
        <v>711</v>
      </c>
      <c r="E5093" s="5">
        <v>216</v>
      </c>
      <c r="F5093" s="5">
        <v>0</v>
      </c>
      <c r="G5093" s="5">
        <v>0</v>
      </c>
      <c r="H5093" s="5">
        <v>0</v>
      </c>
      <c r="I5093" s="5">
        <v>0</v>
      </c>
      <c r="J5093" s="5">
        <v>2</v>
      </c>
      <c r="K5093" s="5">
        <v>62</v>
      </c>
      <c r="L5093" s="5">
        <v>0</v>
      </c>
      <c r="M5093" s="5">
        <v>6</v>
      </c>
      <c r="N5093" s="5">
        <v>0</v>
      </c>
      <c r="O5093" s="6">
        <v>0</v>
      </c>
      <c r="P5093" s="6">
        <v>0</v>
      </c>
      <c r="Q5093" s="6">
        <v>0</v>
      </c>
      <c r="R5093" s="6">
        <v>0</v>
      </c>
      <c r="S5093" s="6">
        <v>0.92592592592592593</v>
      </c>
      <c r="T5093" s="6">
        <v>28.703703703703702</v>
      </c>
      <c r="U5093" s="6">
        <v>0</v>
      </c>
      <c r="V5093" s="6">
        <v>2.7777777777777777</v>
      </c>
      <c r="W5093" s="6">
        <v>0</v>
      </c>
      <c r="X5093" s="5">
        <v>96</v>
      </c>
      <c r="Y5093" s="5">
        <v>71</v>
      </c>
      <c r="Z5093" s="5">
        <v>4</v>
      </c>
      <c r="AA5093" s="5">
        <v>0</v>
      </c>
      <c r="AB5093" s="5">
        <v>0</v>
      </c>
      <c r="AC5093" s="5">
        <v>0</v>
      </c>
      <c r="AD5093" s="5">
        <v>96</v>
      </c>
      <c r="AE5093" s="5">
        <v>71</v>
      </c>
      <c r="AF5093" s="5">
        <v>4</v>
      </c>
      <c r="AG5093" s="6">
        <v>5.6338028169014081</v>
      </c>
      <c r="AH5093" s="6">
        <v>73.958333333333329</v>
      </c>
      <c r="AI5093" s="3"/>
      <c r="AJ5093" s="3"/>
    </row>
    <row r="5094" spans="1:36" hidden="1" x14ac:dyDescent="0.2">
      <c r="A5094" s="1" t="str">
        <f t="shared" si="79"/>
        <v>ShropshireBangladeshi</v>
      </c>
      <c r="B5094" s="3" t="s">
        <v>145</v>
      </c>
      <c r="C5094" s="3" t="s">
        <v>146</v>
      </c>
      <c r="D5094" s="3" t="s">
        <v>712</v>
      </c>
      <c r="E5094" s="5">
        <v>208</v>
      </c>
      <c r="F5094" s="5">
        <v>0</v>
      </c>
      <c r="G5094" s="5">
        <v>0</v>
      </c>
      <c r="H5094" s="5">
        <v>2</v>
      </c>
      <c r="I5094" s="5">
        <v>1</v>
      </c>
      <c r="J5094" s="5">
        <v>1</v>
      </c>
      <c r="K5094" s="5">
        <v>36</v>
      </c>
      <c r="L5094" s="5">
        <v>0</v>
      </c>
      <c r="M5094" s="5">
        <v>3</v>
      </c>
      <c r="N5094" s="5">
        <v>0</v>
      </c>
      <c r="O5094" s="6">
        <v>0</v>
      </c>
      <c r="P5094" s="6">
        <v>0</v>
      </c>
      <c r="Q5094" s="6">
        <v>0.96153846153846156</v>
      </c>
      <c r="R5094" s="6">
        <v>0.48076923076923078</v>
      </c>
      <c r="S5094" s="6">
        <v>0.48076923076923078</v>
      </c>
      <c r="T5094" s="6">
        <v>17.307692307692307</v>
      </c>
      <c r="U5094" s="6">
        <v>0</v>
      </c>
      <c r="V5094" s="6">
        <v>1.4423076923076923</v>
      </c>
      <c r="W5094" s="6">
        <v>0</v>
      </c>
      <c r="X5094" s="5">
        <v>85</v>
      </c>
      <c r="Y5094" s="5">
        <v>63</v>
      </c>
      <c r="Z5094" s="5">
        <v>3</v>
      </c>
      <c r="AA5094" s="5">
        <v>0</v>
      </c>
      <c r="AB5094" s="5">
        <v>0</v>
      </c>
      <c r="AC5094" s="5">
        <v>0</v>
      </c>
      <c r="AD5094" s="5">
        <v>85</v>
      </c>
      <c r="AE5094" s="5">
        <v>63</v>
      </c>
      <c r="AF5094" s="5">
        <v>3</v>
      </c>
      <c r="AG5094" s="6">
        <v>4.7619047619047619</v>
      </c>
      <c r="AH5094" s="6">
        <v>74.117647058823536</v>
      </c>
      <c r="AI5094" s="3"/>
      <c r="AJ5094" s="3"/>
    </row>
    <row r="5095" spans="1:36" hidden="1" x14ac:dyDescent="0.2">
      <c r="A5095" s="1" t="str">
        <f t="shared" si="79"/>
        <v>ShropshireChinese</v>
      </c>
      <c r="B5095" s="3" t="s">
        <v>145</v>
      </c>
      <c r="C5095" s="3" t="s">
        <v>146</v>
      </c>
      <c r="D5095" s="3" t="s">
        <v>713</v>
      </c>
      <c r="E5095" s="5">
        <v>1020</v>
      </c>
      <c r="F5095" s="5">
        <v>5</v>
      </c>
      <c r="G5095" s="5">
        <v>7</v>
      </c>
      <c r="H5095" s="5">
        <v>9</v>
      </c>
      <c r="I5095" s="5">
        <v>17</v>
      </c>
      <c r="J5095" s="5">
        <v>12</v>
      </c>
      <c r="K5095" s="5">
        <v>361</v>
      </c>
      <c r="L5095" s="5">
        <v>0</v>
      </c>
      <c r="M5095" s="5">
        <v>4</v>
      </c>
      <c r="N5095" s="5">
        <v>0</v>
      </c>
      <c r="O5095" s="6">
        <v>0.49019607843137253</v>
      </c>
      <c r="P5095" s="6">
        <v>0.68627450980392157</v>
      </c>
      <c r="Q5095" s="6">
        <v>0.88235294117647056</v>
      </c>
      <c r="R5095" s="6">
        <v>1.6666666666666667</v>
      </c>
      <c r="S5095" s="6">
        <v>1.1764705882352942</v>
      </c>
      <c r="T5095" s="6">
        <v>35.392156862745097</v>
      </c>
      <c r="U5095" s="6">
        <v>0</v>
      </c>
      <c r="V5095" s="6">
        <v>0.39215686274509803</v>
      </c>
      <c r="W5095" s="6">
        <v>0</v>
      </c>
      <c r="X5095" s="5">
        <v>258</v>
      </c>
      <c r="Y5095" s="5">
        <v>221</v>
      </c>
      <c r="Z5095" s="5">
        <v>10</v>
      </c>
      <c r="AA5095" s="5">
        <v>0</v>
      </c>
      <c r="AB5095" s="5">
        <v>0</v>
      </c>
      <c r="AC5095" s="5">
        <v>0</v>
      </c>
      <c r="AD5095" s="5">
        <v>258</v>
      </c>
      <c r="AE5095" s="5">
        <v>221</v>
      </c>
      <c r="AF5095" s="5">
        <v>10</v>
      </c>
      <c r="AG5095" s="6">
        <v>4.5248868778280542</v>
      </c>
      <c r="AH5095" s="6">
        <v>85.658914728682177</v>
      </c>
      <c r="AI5095" s="3"/>
      <c r="AJ5095" s="3"/>
    </row>
    <row r="5096" spans="1:36" hidden="1" x14ac:dyDescent="0.2">
      <c r="A5096" s="1" t="str">
        <f t="shared" si="79"/>
        <v>ShropshireAsian Other</v>
      </c>
      <c r="B5096" s="3" t="s">
        <v>145</v>
      </c>
      <c r="C5096" s="3" t="s">
        <v>146</v>
      </c>
      <c r="D5096" s="3" t="s">
        <v>714</v>
      </c>
      <c r="E5096" s="5">
        <v>893</v>
      </c>
      <c r="F5096" s="5">
        <v>4</v>
      </c>
      <c r="G5096" s="5">
        <v>5</v>
      </c>
      <c r="H5096" s="5">
        <v>10</v>
      </c>
      <c r="I5096" s="5">
        <v>23</v>
      </c>
      <c r="J5096" s="5">
        <v>34</v>
      </c>
      <c r="K5096" s="5">
        <v>182</v>
      </c>
      <c r="L5096" s="5">
        <v>0</v>
      </c>
      <c r="M5096" s="5">
        <v>14</v>
      </c>
      <c r="N5096" s="5">
        <v>0</v>
      </c>
      <c r="O5096" s="6">
        <v>0.44792833146696531</v>
      </c>
      <c r="P5096" s="6">
        <v>0.55991041433370659</v>
      </c>
      <c r="Q5096" s="6">
        <v>1.1198208286674132</v>
      </c>
      <c r="R5096" s="6">
        <v>2.5755879059350506</v>
      </c>
      <c r="S5096" s="6">
        <v>3.807390817469205</v>
      </c>
      <c r="T5096" s="6">
        <v>20.380739081746921</v>
      </c>
      <c r="U5096" s="6">
        <v>0</v>
      </c>
      <c r="V5096" s="6">
        <v>1.5677491601343785</v>
      </c>
      <c r="W5096" s="6">
        <v>0</v>
      </c>
      <c r="X5096" s="5">
        <v>419</v>
      </c>
      <c r="Y5096" s="5">
        <v>386</v>
      </c>
      <c r="Z5096" s="5">
        <v>12</v>
      </c>
      <c r="AA5096" s="5">
        <v>0</v>
      </c>
      <c r="AB5096" s="5">
        <v>0</v>
      </c>
      <c r="AC5096" s="5">
        <v>0</v>
      </c>
      <c r="AD5096" s="5">
        <v>419</v>
      </c>
      <c r="AE5096" s="5">
        <v>386</v>
      </c>
      <c r="AF5096" s="5">
        <v>12</v>
      </c>
      <c r="AG5096" s="6">
        <v>3.1088082901554404</v>
      </c>
      <c r="AH5096" s="6">
        <v>92.124105011933167</v>
      </c>
      <c r="AI5096" s="3"/>
      <c r="AJ5096" s="3"/>
    </row>
    <row r="5097" spans="1:36" hidden="1" x14ac:dyDescent="0.2">
      <c r="A5097" s="1" t="str">
        <f t="shared" si="79"/>
        <v>ShropshireBlack African</v>
      </c>
      <c r="B5097" s="3" t="s">
        <v>145</v>
      </c>
      <c r="C5097" s="3" t="s">
        <v>146</v>
      </c>
      <c r="D5097" s="3" t="s">
        <v>715</v>
      </c>
      <c r="E5097" s="5">
        <v>302</v>
      </c>
      <c r="F5097" s="5">
        <v>4</v>
      </c>
      <c r="G5097" s="5">
        <v>5</v>
      </c>
      <c r="H5097" s="5">
        <v>8</v>
      </c>
      <c r="I5097" s="5">
        <v>11</v>
      </c>
      <c r="J5097" s="5">
        <v>16</v>
      </c>
      <c r="K5097" s="5">
        <v>65</v>
      </c>
      <c r="L5097" s="5">
        <v>0</v>
      </c>
      <c r="M5097" s="5">
        <v>20</v>
      </c>
      <c r="N5097" s="5">
        <v>0</v>
      </c>
      <c r="O5097" s="6">
        <v>1.3245033112582782</v>
      </c>
      <c r="P5097" s="6">
        <v>1.6556291390728477</v>
      </c>
      <c r="Q5097" s="6">
        <v>2.6490066225165565</v>
      </c>
      <c r="R5097" s="6">
        <v>3.6423841059602649</v>
      </c>
      <c r="S5097" s="6">
        <v>5.298013245033113</v>
      </c>
      <c r="T5097" s="6">
        <v>21.523178807947019</v>
      </c>
      <c r="U5097" s="6">
        <v>0</v>
      </c>
      <c r="V5097" s="6">
        <v>6.6225165562913908</v>
      </c>
      <c r="W5097" s="6">
        <v>0</v>
      </c>
      <c r="X5097" s="5">
        <v>121</v>
      </c>
      <c r="Y5097" s="5">
        <v>107</v>
      </c>
      <c r="Z5097" s="5">
        <v>15</v>
      </c>
      <c r="AA5097" s="5">
        <v>0</v>
      </c>
      <c r="AB5097" s="5">
        <v>0</v>
      </c>
      <c r="AC5097" s="5">
        <v>0</v>
      </c>
      <c r="AD5097" s="5">
        <v>121</v>
      </c>
      <c r="AE5097" s="5">
        <v>107</v>
      </c>
      <c r="AF5097" s="5">
        <v>15</v>
      </c>
      <c r="AG5097" s="6">
        <v>14.018691588785046</v>
      </c>
      <c r="AH5097" s="6">
        <v>88.429752066115697</v>
      </c>
      <c r="AI5097" s="3"/>
      <c r="AJ5097" s="3"/>
    </row>
    <row r="5098" spans="1:36" hidden="1" x14ac:dyDescent="0.2">
      <c r="A5098" s="1" t="str">
        <f t="shared" si="79"/>
        <v>ShropshireBlack Caribbean</v>
      </c>
      <c r="B5098" s="3" t="s">
        <v>145</v>
      </c>
      <c r="C5098" s="3" t="s">
        <v>146</v>
      </c>
      <c r="D5098" s="3" t="s">
        <v>716</v>
      </c>
      <c r="E5098" s="5">
        <v>164</v>
      </c>
      <c r="F5098" s="5">
        <v>0</v>
      </c>
      <c r="G5098" s="5">
        <v>0</v>
      </c>
      <c r="H5098" s="5">
        <v>0</v>
      </c>
      <c r="I5098" s="5">
        <v>2</v>
      </c>
      <c r="J5098" s="5">
        <v>2</v>
      </c>
      <c r="K5098" s="5">
        <v>49</v>
      </c>
      <c r="L5098" s="5">
        <v>0</v>
      </c>
      <c r="M5098" s="5">
        <v>1</v>
      </c>
      <c r="N5098" s="5">
        <v>0</v>
      </c>
      <c r="O5098" s="6">
        <v>0</v>
      </c>
      <c r="P5098" s="6">
        <v>0</v>
      </c>
      <c r="Q5098" s="6">
        <v>0</v>
      </c>
      <c r="R5098" s="6">
        <v>1.2195121951219512</v>
      </c>
      <c r="S5098" s="6">
        <v>1.2195121951219512</v>
      </c>
      <c r="T5098" s="6">
        <v>29.878048780487806</v>
      </c>
      <c r="U5098" s="6">
        <v>0</v>
      </c>
      <c r="V5098" s="6">
        <v>0.6097560975609756</v>
      </c>
      <c r="W5098" s="6">
        <v>0</v>
      </c>
      <c r="X5098" s="5">
        <v>84</v>
      </c>
      <c r="Y5098" s="5">
        <v>75</v>
      </c>
      <c r="Z5098" s="5">
        <v>5</v>
      </c>
      <c r="AA5098" s="5">
        <v>0</v>
      </c>
      <c r="AB5098" s="5">
        <v>0</v>
      </c>
      <c r="AC5098" s="5">
        <v>0</v>
      </c>
      <c r="AD5098" s="5">
        <v>84</v>
      </c>
      <c r="AE5098" s="5">
        <v>75</v>
      </c>
      <c r="AF5098" s="5">
        <v>5</v>
      </c>
      <c r="AG5098" s="6">
        <v>6.666666666666667</v>
      </c>
      <c r="AH5098" s="6">
        <v>89.285714285714292</v>
      </c>
      <c r="AI5098" s="3"/>
      <c r="AJ5098" s="3"/>
    </row>
    <row r="5099" spans="1:36" hidden="1" x14ac:dyDescent="0.2">
      <c r="A5099" s="1" t="str">
        <f t="shared" si="79"/>
        <v>ShropshireBlack Other</v>
      </c>
      <c r="B5099" s="3" t="s">
        <v>145</v>
      </c>
      <c r="C5099" s="3" t="s">
        <v>146</v>
      </c>
      <c r="D5099" s="3" t="s">
        <v>717</v>
      </c>
      <c r="E5099" s="5">
        <v>114</v>
      </c>
      <c r="F5099" s="5">
        <v>4</v>
      </c>
      <c r="G5099" s="5">
        <v>4</v>
      </c>
      <c r="H5099" s="5">
        <v>4</v>
      </c>
      <c r="I5099" s="5">
        <v>4</v>
      </c>
      <c r="J5099" s="5">
        <v>4</v>
      </c>
      <c r="K5099" s="5">
        <v>47</v>
      </c>
      <c r="L5099" s="5">
        <v>0</v>
      </c>
      <c r="M5099" s="5">
        <v>0</v>
      </c>
      <c r="N5099" s="5">
        <v>0</v>
      </c>
      <c r="O5099" s="6">
        <v>3.5087719298245612</v>
      </c>
      <c r="P5099" s="6">
        <v>3.5087719298245612</v>
      </c>
      <c r="Q5099" s="6">
        <v>3.5087719298245612</v>
      </c>
      <c r="R5099" s="6">
        <v>3.5087719298245612</v>
      </c>
      <c r="S5099" s="6">
        <v>3.5087719298245612</v>
      </c>
      <c r="T5099" s="6">
        <v>41.228070175438596</v>
      </c>
      <c r="U5099" s="6">
        <v>0</v>
      </c>
      <c r="V5099" s="6">
        <v>0</v>
      </c>
      <c r="W5099" s="6">
        <v>0</v>
      </c>
      <c r="X5099" s="5">
        <v>57</v>
      </c>
      <c r="Y5099" s="5">
        <v>52</v>
      </c>
      <c r="Z5099" s="5">
        <v>5</v>
      </c>
      <c r="AA5099" s="5">
        <v>0</v>
      </c>
      <c r="AB5099" s="5">
        <v>0</v>
      </c>
      <c r="AC5099" s="5">
        <v>0</v>
      </c>
      <c r="AD5099" s="5">
        <v>57</v>
      </c>
      <c r="AE5099" s="5">
        <v>52</v>
      </c>
      <c r="AF5099" s="5">
        <v>5</v>
      </c>
      <c r="AG5099" s="6">
        <v>9.615384615384615</v>
      </c>
      <c r="AH5099" s="6">
        <v>91.228070175438603</v>
      </c>
      <c r="AI5099" s="3"/>
      <c r="AJ5099" s="3"/>
    </row>
    <row r="5100" spans="1:36" hidden="1" x14ac:dyDescent="0.2">
      <c r="A5100" s="1" t="str">
        <f t="shared" si="79"/>
        <v>ShropshireArab</v>
      </c>
      <c r="B5100" s="3" t="s">
        <v>145</v>
      </c>
      <c r="C5100" s="3" t="s">
        <v>146</v>
      </c>
      <c r="D5100" s="3" t="s">
        <v>699</v>
      </c>
      <c r="E5100" s="5">
        <v>179</v>
      </c>
      <c r="F5100" s="5">
        <v>0</v>
      </c>
      <c r="G5100" s="5">
        <v>2</v>
      </c>
      <c r="H5100" s="5">
        <v>2</v>
      </c>
      <c r="I5100" s="5">
        <v>9</v>
      </c>
      <c r="J5100" s="5">
        <v>7</v>
      </c>
      <c r="K5100" s="5">
        <v>27</v>
      </c>
      <c r="L5100" s="5">
        <v>0</v>
      </c>
      <c r="M5100" s="5">
        <v>0</v>
      </c>
      <c r="N5100" s="5">
        <v>0</v>
      </c>
      <c r="O5100" s="6">
        <v>0</v>
      </c>
      <c r="P5100" s="6">
        <v>1.1173184357541899</v>
      </c>
      <c r="Q5100" s="6">
        <v>1.1173184357541899</v>
      </c>
      <c r="R5100" s="6">
        <v>5.027932960893855</v>
      </c>
      <c r="S5100" s="6">
        <v>3.9106145251396649</v>
      </c>
      <c r="T5100" s="6">
        <v>15.083798882681565</v>
      </c>
      <c r="U5100" s="6">
        <v>0</v>
      </c>
      <c r="V5100" s="6">
        <v>0</v>
      </c>
      <c r="W5100" s="6">
        <v>0</v>
      </c>
      <c r="X5100" s="5">
        <v>51</v>
      </c>
      <c r="Y5100" s="5">
        <v>40</v>
      </c>
      <c r="Z5100" s="5">
        <v>4</v>
      </c>
      <c r="AA5100" s="5">
        <v>0</v>
      </c>
      <c r="AB5100" s="5">
        <v>0</v>
      </c>
      <c r="AC5100" s="5">
        <v>0</v>
      </c>
      <c r="AD5100" s="5">
        <v>51</v>
      </c>
      <c r="AE5100" s="5">
        <v>40</v>
      </c>
      <c r="AF5100" s="5">
        <v>4</v>
      </c>
      <c r="AG5100" s="6">
        <v>10</v>
      </c>
      <c r="AH5100" s="6">
        <v>78.431372549019613</v>
      </c>
      <c r="AI5100" s="3"/>
      <c r="AJ5100" s="3"/>
    </row>
    <row r="5101" spans="1:36" hidden="1" x14ac:dyDescent="0.2">
      <c r="A5101" s="1" t="str">
        <f t="shared" si="79"/>
        <v>ShropshireOther</v>
      </c>
      <c r="B5101" s="3" t="s">
        <v>145</v>
      </c>
      <c r="C5101" s="3" t="s">
        <v>146</v>
      </c>
      <c r="D5101" s="3" t="s">
        <v>718</v>
      </c>
      <c r="E5101" s="5">
        <v>239</v>
      </c>
      <c r="F5101" s="5">
        <v>6</v>
      </c>
      <c r="G5101" s="5">
        <v>6</v>
      </c>
      <c r="H5101" s="5">
        <v>9</v>
      </c>
      <c r="I5101" s="5">
        <v>8</v>
      </c>
      <c r="J5101" s="5">
        <v>10</v>
      </c>
      <c r="K5101" s="5">
        <v>63</v>
      </c>
      <c r="L5101" s="5">
        <v>0</v>
      </c>
      <c r="M5101" s="5">
        <v>6</v>
      </c>
      <c r="N5101" s="5">
        <v>0</v>
      </c>
      <c r="O5101" s="6">
        <v>2.510460251046025</v>
      </c>
      <c r="P5101" s="6">
        <v>2.510460251046025</v>
      </c>
      <c r="Q5101" s="6">
        <v>3.7656903765690375</v>
      </c>
      <c r="R5101" s="6">
        <v>3.3472803347280333</v>
      </c>
      <c r="S5101" s="6">
        <v>4.1841004184100417</v>
      </c>
      <c r="T5101" s="6">
        <v>26.359832635983263</v>
      </c>
      <c r="U5101" s="6">
        <v>0</v>
      </c>
      <c r="V5101" s="6">
        <v>2.510460251046025</v>
      </c>
      <c r="W5101" s="6">
        <v>0</v>
      </c>
      <c r="X5101" s="5">
        <v>114</v>
      </c>
      <c r="Y5101" s="5">
        <v>99</v>
      </c>
      <c r="Z5101" s="5">
        <v>10</v>
      </c>
      <c r="AA5101" s="5">
        <v>0</v>
      </c>
      <c r="AB5101" s="5">
        <v>0</v>
      </c>
      <c r="AC5101" s="5">
        <v>0</v>
      </c>
      <c r="AD5101" s="5">
        <v>114</v>
      </c>
      <c r="AE5101" s="5">
        <v>99</v>
      </c>
      <c r="AF5101" s="5">
        <v>10</v>
      </c>
      <c r="AG5101" s="6">
        <v>10.1010101010101</v>
      </c>
      <c r="AH5101" s="6">
        <v>86.84210526315789</v>
      </c>
      <c r="AI5101" s="3"/>
      <c r="AJ5101" s="3"/>
    </row>
    <row r="5102" spans="1:36" x14ac:dyDescent="0.2">
      <c r="A5102" s="1" t="str">
        <f t="shared" si="79"/>
        <v>SloughAll people</v>
      </c>
      <c r="B5102" s="3" t="s">
        <v>121</v>
      </c>
      <c r="C5102" s="3" t="s">
        <v>122</v>
      </c>
      <c r="D5102" s="3" t="s">
        <v>700</v>
      </c>
      <c r="E5102" s="5">
        <v>140205</v>
      </c>
      <c r="F5102" s="5">
        <v>1956</v>
      </c>
      <c r="G5102" s="5">
        <v>0</v>
      </c>
      <c r="H5102" s="5">
        <v>0</v>
      </c>
      <c r="I5102" s="5">
        <v>0</v>
      </c>
      <c r="J5102" s="5">
        <v>0</v>
      </c>
      <c r="K5102" s="5">
        <v>19939</v>
      </c>
      <c r="L5102" s="5">
        <v>74198</v>
      </c>
      <c r="M5102" s="5">
        <v>1578</v>
      </c>
      <c r="N5102" s="5">
        <v>0</v>
      </c>
      <c r="O5102" s="6">
        <v>1.3951000320958595</v>
      </c>
      <c r="P5102" s="6">
        <v>0</v>
      </c>
      <c r="Q5102" s="6">
        <v>0</v>
      </c>
      <c r="R5102" s="6">
        <v>0</v>
      </c>
      <c r="S5102" s="6">
        <v>0</v>
      </c>
      <c r="T5102" s="6">
        <v>14.221318783210299</v>
      </c>
      <c r="U5102" s="6">
        <v>52.921079847366357</v>
      </c>
      <c r="V5102" s="6">
        <v>1.1254948111693592</v>
      </c>
      <c r="W5102" s="6">
        <v>0</v>
      </c>
      <c r="X5102" s="5">
        <v>56364</v>
      </c>
      <c r="Y5102" s="5">
        <v>47789</v>
      </c>
      <c r="Z5102" s="5">
        <v>3272</v>
      </c>
      <c r="AA5102" s="5">
        <v>0</v>
      </c>
      <c r="AB5102" s="5">
        <v>0</v>
      </c>
      <c r="AC5102" s="5">
        <v>0</v>
      </c>
      <c r="AD5102" s="5">
        <v>56364</v>
      </c>
      <c r="AE5102" s="5">
        <v>47789</v>
      </c>
      <c r="AF5102" s="5">
        <v>3272</v>
      </c>
      <c r="AG5102" s="6">
        <v>6.8467638996421769</v>
      </c>
      <c r="AH5102" s="6">
        <v>84.786388474913068</v>
      </c>
      <c r="AI5102" s="3"/>
      <c r="AJ5102" s="3"/>
    </row>
    <row r="5103" spans="1:36" hidden="1" x14ac:dyDescent="0.2">
      <c r="A5103" s="1" t="str">
        <f t="shared" si="79"/>
        <v>SloughWhite British</v>
      </c>
      <c r="B5103" s="3" t="s">
        <v>121</v>
      </c>
      <c r="C5103" s="3" t="s">
        <v>122</v>
      </c>
      <c r="D5103" s="3" t="s">
        <v>701</v>
      </c>
      <c r="E5103" s="5">
        <v>48401</v>
      </c>
      <c r="F5103" s="5">
        <v>844</v>
      </c>
      <c r="G5103" s="5">
        <v>0</v>
      </c>
      <c r="H5103" s="5">
        <v>0</v>
      </c>
      <c r="I5103" s="5">
        <v>0</v>
      </c>
      <c r="J5103" s="5">
        <v>0</v>
      </c>
      <c r="K5103" s="5">
        <v>4940</v>
      </c>
      <c r="L5103" s="5">
        <v>23862</v>
      </c>
      <c r="M5103" s="5">
        <v>367</v>
      </c>
      <c r="N5103" s="5">
        <v>0</v>
      </c>
      <c r="O5103" s="6">
        <v>1.743765624677176</v>
      </c>
      <c r="P5103" s="6">
        <v>0</v>
      </c>
      <c r="Q5103" s="6">
        <v>0</v>
      </c>
      <c r="R5103" s="6">
        <v>0</v>
      </c>
      <c r="S5103" s="6">
        <v>0</v>
      </c>
      <c r="T5103" s="6">
        <v>10.206400694200534</v>
      </c>
      <c r="U5103" s="6">
        <v>49.300634284415608</v>
      </c>
      <c r="V5103" s="6">
        <v>0.75824879651246879</v>
      </c>
      <c r="W5103" s="6">
        <v>0</v>
      </c>
      <c r="X5103" s="5">
        <v>17188</v>
      </c>
      <c r="Y5103" s="5">
        <v>15028</v>
      </c>
      <c r="Z5103" s="5">
        <v>873</v>
      </c>
      <c r="AA5103" s="5">
        <v>0</v>
      </c>
      <c r="AB5103" s="5">
        <v>0</v>
      </c>
      <c r="AC5103" s="5">
        <v>0</v>
      </c>
      <c r="AD5103" s="5">
        <v>17188</v>
      </c>
      <c r="AE5103" s="5">
        <v>15028</v>
      </c>
      <c r="AF5103" s="5">
        <v>873</v>
      </c>
      <c r="AG5103" s="6">
        <v>5.8091562416821931</v>
      </c>
      <c r="AH5103" s="6">
        <v>87.433092855480567</v>
      </c>
      <c r="AI5103" s="3"/>
      <c r="AJ5103" s="3"/>
    </row>
    <row r="5104" spans="1:36" hidden="1" x14ac:dyDescent="0.2">
      <c r="A5104" s="1" t="str">
        <f t="shared" si="79"/>
        <v>SloughMinorities - all other than White British</v>
      </c>
      <c r="B5104" s="3" t="s">
        <v>121</v>
      </c>
      <c r="C5104" s="3" t="s">
        <v>122</v>
      </c>
      <c r="D5104" s="3" t="s">
        <v>702</v>
      </c>
      <c r="E5104" s="5">
        <v>91804</v>
      </c>
      <c r="F5104" s="5">
        <v>1112</v>
      </c>
      <c r="G5104" s="5">
        <v>0</v>
      </c>
      <c r="H5104" s="5">
        <v>0</v>
      </c>
      <c r="I5104" s="5">
        <v>0</v>
      </c>
      <c r="J5104" s="5">
        <v>0</v>
      </c>
      <c r="K5104" s="5">
        <v>14999</v>
      </c>
      <c r="L5104" s="5">
        <v>50336</v>
      </c>
      <c r="M5104" s="5">
        <v>1211</v>
      </c>
      <c r="N5104" s="5">
        <v>0</v>
      </c>
      <c r="O5104" s="6">
        <v>1.2112761971155941</v>
      </c>
      <c r="P5104" s="6">
        <v>0</v>
      </c>
      <c r="Q5104" s="6">
        <v>0</v>
      </c>
      <c r="R5104" s="6">
        <v>0</v>
      </c>
      <c r="S5104" s="6">
        <v>0</v>
      </c>
      <c r="T5104" s="6">
        <v>16.338068058036686</v>
      </c>
      <c r="U5104" s="6">
        <v>54.829854908282861</v>
      </c>
      <c r="V5104" s="6">
        <v>1.3191146355278638</v>
      </c>
      <c r="W5104" s="6">
        <v>0</v>
      </c>
      <c r="X5104" s="5">
        <v>39176</v>
      </c>
      <c r="Y5104" s="5">
        <v>32761</v>
      </c>
      <c r="Z5104" s="5">
        <v>2399</v>
      </c>
      <c r="AA5104" s="5">
        <v>0</v>
      </c>
      <c r="AB5104" s="5">
        <v>0</v>
      </c>
      <c r="AC5104" s="5">
        <v>0</v>
      </c>
      <c r="AD5104" s="5">
        <v>39176</v>
      </c>
      <c r="AE5104" s="5">
        <v>32761</v>
      </c>
      <c r="AF5104" s="5">
        <v>2399</v>
      </c>
      <c r="AG5104" s="6">
        <v>7.3227312963584748</v>
      </c>
      <c r="AH5104" s="6">
        <v>83.625178680825002</v>
      </c>
      <c r="AI5104" s="3"/>
      <c r="AJ5104" s="3"/>
    </row>
    <row r="5105" spans="1:36" hidden="1" x14ac:dyDescent="0.2">
      <c r="A5105" s="1" t="str">
        <f t="shared" si="79"/>
        <v>SloughWhite Irish</v>
      </c>
      <c r="B5105" s="3" t="s">
        <v>121</v>
      </c>
      <c r="C5105" s="3" t="s">
        <v>122</v>
      </c>
      <c r="D5105" s="3" t="s">
        <v>703</v>
      </c>
      <c r="E5105" s="5">
        <v>1607</v>
      </c>
      <c r="F5105" s="5">
        <v>21</v>
      </c>
      <c r="G5105" s="5">
        <v>0</v>
      </c>
      <c r="H5105" s="5">
        <v>0</v>
      </c>
      <c r="I5105" s="5">
        <v>0</v>
      </c>
      <c r="J5105" s="5">
        <v>0</v>
      </c>
      <c r="K5105" s="5">
        <v>182</v>
      </c>
      <c r="L5105" s="5">
        <v>803</v>
      </c>
      <c r="M5105" s="5">
        <v>9</v>
      </c>
      <c r="N5105" s="5">
        <v>0</v>
      </c>
      <c r="O5105" s="6">
        <v>1.3067828251400124</v>
      </c>
      <c r="P5105" s="6">
        <v>0</v>
      </c>
      <c r="Q5105" s="6">
        <v>0</v>
      </c>
      <c r="R5105" s="6">
        <v>0</v>
      </c>
      <c r="S5105" s="6">
        <v>0</v>
      </c>
      <c r="T5105" s="6">
        <v>11.325451151213441</v>
      </c>
      <c r="U5105" s="6">
        <v>49.96888612321095</v>
      </c>
      <c r="V5105" s="6">
        <v>0.5600497822028625</v>
      </c>
      <c r="W5105" s="6">
        <v>0</v>
      </c>
      <c r="X5105" s="5">
        <v>452</v>
      </c>
      <c r="Y5105" s="5">
        <v>398</v>
      </c>
      <c r="Z5105" s="5">
        <v>18</v>
      </c>
      <c r="AA5105" s="5">
        <v>0</v>
      </c>
      <c r="AB5105" s="5">
        <v>0</v>
      </c>
      <c r="AC5105" s="5">
        <v>0</v>
      </c>
      <c r="AD5105" s="5">
        <v>452</v>
      </c>
      <c r="AE5105" s="5">
        <v>398</v>
      </c>
      <c r="AF5105" s="5">
        <v>18</v>
      </c>
      <c r="AG5105" s="6">
        <v>4.5226130653266328</v>
      </c>
      <c r="AH5105" s="6">
        <v>88.053097345132741</v>
      </c>
      <c r="AI5105" s="3"/>
      <c r="AJ5105" s="3"/>
    </row>
    <row r="5106" spans="1:36" hidden="1" x14ac:dyDescent="0.2">
      <c r="A5106" s="1" t="str">
        <f t="shared" si="79"/>
        <v>SloughWhite Gyspy or Irish Traveller</v>
      </c>
      <c r="B5106" s="3" t="s">
        <v>121</v>
      </c>
      <c r="C5106" s="3" t="s">
        <v>122</v>
      </c>
      <c r="D5106" s="3" t="s">
        <v>704</v>
      </c>
      <c r="E5106" s="5">
        <v>220</v>
      </c>
      <c r="F5106" s="5">
        <v>6</v>
      </c>
      <c r="G5106" s="5">
        <v>0</v>
      </c>
      <c r="H5106" s="5">
        <v>0</v>
      </c>
      <c r="I5106" s="5">
        <v>0</v>
      </c>
      <c r="J5106" s="5">
        <v>0</v>
      </c>
      <c r="K5106" s="5">
        <v>44</v>
      </c>
      <c r="L5106" s="5">
        <v>143</v>
      </c>
      <c r="M5106" s="5">
        <v>1</v>
      </c>
      <c r="N5106" s="5">
        <v>0</v>
      </c>
      <c r="O5106" s="6">
        <v>2.7272727272727271</v>
      </c>
      <c r="P5106" s="6">
        <v>0</v>
      </c>
      <c r="Q5106" s="6">
        <v>0</v>
      </c>
      <c r="R5106" s="6">
        <v>0</v>
      </c>
      <c r="S5106" s="6">
        <v>0</v>
      </c>
      <c r="T5106" s="6">
        <v>20</v>
      </c>
      <c r="U5106" s="6">
        <v>65</v>
      </c>
      <c r="V5106" s="6">
        <v>0.45454545454545453</v>
      </c>
      <c r="W5106" s="6">
        <v>0</v>
      </c>
      <c r="X5106" s="5">
        <v>57</v>
      </c>
      <c r="Y5106" s="5">
        <v>32</v>
      </c>
      <c r="Z5106" s="5">
        <v>5</v>
      </c>
      <c r="AA5106" s="5">
        <v>0</v>
      </c>
      <c r="AB5106" s="5">
        <v>0</v>
      </c>
      <c r="AC5106" s="5">
        <v>0</v>
      </c>
      <c r="AD5106" s="5">
        <v>57</v>
      </c>
      <c r="AE5106" s="5">
        <v>32</v>
      </c>
      <c r="AF5106" s="5">
        <v>5</v>
      </c>
      <c r="AG5106" s="6">
        <v>15.625</v>
      </c>
      <c r="AH5106" s="6">
        <v>56.140350877192979</v>
      </c>
      <c r="AI5106" s="3"/>
      <c r="AJ5106" s="3"/>
    </row>
    <row r="5107" spans="1:36" hidden="1" x14ac:dyDescent="0.2">
      <c r="A5107" s="1" t="str">
        <f t="shared" si="79"/>
        <v>SloughWhite Other</v>
      </c>
      <c r="B5107" s="3" t="s">
        <v>121</v>
      </c>
      <c r="C5107" s="3" t="s">
        <v>122</v>
      </c>
      <c r="D5107" s="3" t="s">
        <v>705</v>
      </c>
      <c r="E5107" s="5">
        <v>13825</v>
      </c>
      <c r="F5107" s="5">
        <v>134</v>
      </c>
      <c r="G5107" s="5">
        <v>0</v>
      </c>
      <c r="H5107" s="5">
        <v>0</v>
      </c>
      <c r="I5107" s="5">
        <v>0</v>
      </c>
      <c r="J5107" s="5">
        <v>0</v>
      </c>
      <c r="K5107" s="5">
        <v>2371</v>
      </c>
      <c r="L5107" s="5">
        <v>8280</v>
      </c>
      <c r="M5107" s="5">
        <v>238</v>
      </c>
      <c r="N5107" s="5">
        <v>0</v>
      </c>
      <c r="O5107" s="6">
        <v>0.96925858951175403</v>
      </c>
      <c r="P5107" s="6">
        <v>0</v>
      </c>
      <c r="Q5107" s="6">
        <v>0</v>
      </c>
      <c r="R5107" s="6">
        <v>0</v>
      </c>
      <c r="S5107" s="6">
        <v>0</v>
      </c>
      <c r="T5107" s="6">
        <v>17.150090415913201</v>
      </c>
      <c r="U5107" s="6">
        <v>59.89150090415913</v>
      </c>
      <c r="V5107" s="6">
        <v>1.7215189873417722</v>
      </c>
      <c r="W5107" s="6">
        <v>0</v>
      </c>
      <c r="X5107" s="5">
        <v>7808</v>
      </c>
      <c r="Y5107" s="5">
        <v>7118</v>
      </c>
      <c r="Z5107" s="5">
        <v>263</v>
      </c>
      <c r="AA5107" s="5">
        <v>0</v>
      </c>
      <c r="AB5107" s="5">
        <v>0</v>
      </c>
      <c r="AC5107" s="5">
        <v>0</v>
      </c>
      <c r="AD5107" s="5">
        <v>7808</v>
      </c>
      <c r="AE5107" s="5">
        <v>7118</v>
      </c>
      <c r="AF5107" s="5">
        <v>263</v>
      </c>
      <c r="AG5107" s="6">
        <v>3.6948581062096095</v>
      </c>
      <c r="AH5107" s="6">
        <v>91.16290983606558</v>
      </c>
      <c r="AI5107" s="3"/>
      <c r="AJ5107" s="3"/>
    </row>
    <row r="5108" spans="1:36" hidden="1" x14ac:dyDescent="0.2">
      <c r="A5108" s="1" t="str">
        <f t="shared" si="79"/>
        <v>SloughMixed White and Black Caribbean</v>
      </c>
      <c r="B5108" s="3" t="s">
        <v>121</v>
      </c>
      <c r="C5108" s="3" t="s">
        <v>122</v>
      </c>
      <c r="D5108" s="3" t="s">
        <v>706</v>
      </c>
      <c r="E5108" s="5">
        <v>1667</v>
      </c>
      <c r="F5108" s="5">
        <v>33</v>
      </c>
      <c r="G5108" s="5">
        <v>0</v>
      </c>
      <c r="H5108" s="5">
        <v>0</v>
      </c>
      <c r="I5108" s="5">
        <v>0</v>
      </c>
      <c r="J5108" s="5">
        <v>0</v>
      </c>
      <c r="K5108" s="5">
        <v>218</v>
      </c>
      <c r="L5108" s="5">
        <v>916</v>
      </c>
      <c r="M5108" s="5">
        <v>2</v>
      </c>
      <c r="N5108" s="5">
        <v>0</v>
      </c>
      <c r="O5108" s="6">
        <v>1.9796040791841631</v>
      </c>
      <c r="P5108" s="6">
        <v>0</v>
      </c>
      <c r="Q5108" s="6">
        <v>0</v>
      </c>
      <c r="R5108" s="6">
        <v>0</v>
      </c>
      <c r="S5108" s="6">
        <v>0</v>
      </c>
      <c r="T5108" s="6">
        <v>13.077384523095381</v>
      </c>
      <c r="U5108" s="6">
        <v>54.949010197960405</v>
      </c>
      <c r="V5108" s="6">
        <v>0.11997600479904019</v>
      </c>
      <c r="W5108" s="6">
        <v>0</v>
      </c>
      <c r="X5108" s="5">
        <v>426</v>
      </c>
      <c r="Y5108" s="5">
        <v>325</v>
      </c>
      <c r="Z5108" s="5">
        <v>35</v>
      </c>
      <c r="AA5108" s="5">
        <v>0</v>
      </c>
      <c r="AB5108" s="5">
        <v>0</v>
      </c>
      <c r="AC5108" s="5">
        <v>0</v>
      </c>
      <c r="AD5108" s="5">
        <v>426</v>
      </c>
      <c r="AE5108" s="5">
        <v>325</v>
      </c>
      <c r="AF5108" s="5">
        <v>35</v>
      </c>
      <c r="AG5108" s="6">
        <v>10.76923076923077</v>
      </c>
      <c r="AH5108" s="6">
        <v>76.291079812206576</v>
      </c>
      <c r="AI5108" s="3"/>
      <c r="AJ5108" s="3"/>
    </row>
    <row r="5109" spans="1:36" hidden="1" x14ac:dyDescent="0.2">
      <c r="A5109" s="1" t="str">
        <f t="shared" si="79"/>
        <v>SloughMixed White and Black African</v>
      </c>
      <c r="B5109" s="3" t="s">
        <v>121</v>
      </c>
      <c r="C5109" s="3" t="s">
        <v>122</v>
      </c>
      <c r="D5109" s="3" t="s">
        <v>707</v>
      </c>
      <c r="E5109" s="5">
        <v>607</v>
      </c>
      <c r="F5109" s="5">
        <v>10</v>
      </c>
      <c r="G5109" s="5">
        <v>0</v>
      </c>
      <c r="H5109" s="5">
        <v>0</v>
      </c>
      <c r="I5109" s="5">
        <v>0</v>
      </c>
      <c r="J5109" s="5">
        <v>0</v>
      </c>
      <c r="K5109" s="5">
        <v>104</v>
      </c>
      <c r="L5109" s="5">
        <v>332</v>
      </c>
      <c r="M5109" s="5">
        <v>6</v>
      </c>
      <c r="N5109" s="5">
        <v>0</v>
      </c>
      <c r="O5109" s="6">
        <v>1.6474464579901154</v>
      </c>
      <c r="P5109" s="6">
        <v>0</v>
      </c>
      <c r="Q5109" s="6">
        <v>0</v>
      </c>
      <c r="R5109" s="6">
        <v>0</v>
      </c>
      <c r="S5109" s="6">
        <v>0</v>
      </c>
      <c r="T5109" s="6">
        <v>17.133443163097198</v>
      </c>
      <c r="U5109" s="6">
        <v>54.695222405271828</v>
      </c>
      <c r="V5109" s="6">
        <v>0.98846787479406917</v>
      </c>
      <c r="W5109" s="6">
        <v>0</v>
      </c>
      <c r="X5109" s="5">
        <v>187</v>
      </c>
      <c r="Y5109" s="5">
        <v>160</v>
      </c>
      <c r="Z5109" s="5">
        <v>17</v>
      </c>
      <c r="AA5109" s="5">
        <v>0</v>
      </c>
      <c r="AB5109" s="5">
        <v>0</v>
      </c>
      <c r="AC5109" s="5">
        <v>0</v>
      </c>
      <c r="AD5109" s="5">
        <v>187</v>
      </c>
      <c r="AE5109" s="5">
        <v>160</v>
      </c>
      <c r="AF5109" s="5">
        <v>17</v>
      </c>
      <c r="AG5109" s="6">
        <v>10.625</v>
      </c>
      <c r="AH5109" s="6">
        <v>85.561497326203209</v>
      </c>
      <c r="AI5109" s="3"/>
      <c r="AJ5109" s="3"/>
    </row>
    <row r="5110" spans="1:36" hidden="1" x14ac:dyDescent="0.2">
      <c r="A5110" s="1" t="str">
        <f t="shared" si="79"/>
        <v>SloughMixed White and Asian</v>
      </c>
      <c r="B5110" s="3" t="s">
        <v>121</v>
      </c>
      <c r="C5110" s="3" t="s">
        <v>122</v>
      </c>
      <c r="D5110" s="3" t="s">
        <v>708</v>
      </c>
      <c r="E5110" s="5">
        <v>1429</v>
      </c>
      <c r="F5110" s="5">
        <v>15</v>
      </c>
      <c r="G5110" s="5">
        <v>0</v>
      </c>
      <c r="H5110" s="5">
        <v>0</v>
      </c>
      <c r="I5110" s="5">
        <v>0</v>
      </c>
      <c r="J5110" s="5">
        <v>0</v>
      </c>
      <c r="K5110" s="5">
        <v>190</v>
      </c>
      <c r="L5110" s="5">
        <v>695</v>
      </c>
      <c r="M5110" s="5">
        <v>12</v>
      </c>
      <c r="N5110" s="5">
        <v>0</v>
      </c>
      <c r="O5110" s="6">
        <v>1.0496850944716585</v>
      </c>
      <c r="P5110" s="6">
        <v>0</v>
      </c>
      <c r="Q5110" s="6">
        <v>0</v>
      </c>
      <c r="R5110" s="6">
        <v>0</v>
      </c>
      <c r="S5110" s="6">
        <v>0</v>
      </c>
      <c r="T5110" s="6">
        <v>13.296011196641008</v>
      </c>
      <c r="U5110" s="6">
        <v>48.635409377186846</v>
      </c>
      <c r="V5110" s="6">
        <v>0.83974807557732678</v>
      </c>
      <c r="W5110" s="6">
        <v>0</v>
      </c>
      <c r="X5110" s="5">
        <v>338</v>
      </c>
      <c r="Y5110" s="5">
        <v>283</v>
      </c>
      <c r="Z5110" s="5">
        <v>38</v>
      </c>
      <c r="AA5110" s="5">
        <v>0</v>
      </c>
      <c r="AB5110" s="5">
        <v>0</v>
      </c>
      <c r="AC5110" s="5">
        <v>0</v>
      </c>
      <c r="AD5110" s="5">
        <v>338</v>
      </c>
      <c r="AE5110" s="5">
        <v>283</v>
      </c>
      <c r="AF5110" s="5">
        <v>38</v>
      </c>
      <c r="AG5110" s="6">
        <v>13.42756183745583</v>
      </c>
      <c r="AH5110" s="6">
        <v>83.727810650887577</v>
      </c>
      <c r="AI5110" s="3"/>
      <c r="AJ5110" s="3"/>
    </row>
    <row r="5111" spans="1:36" hidden="1" x14ac:dyDescent="0.2">
      <c r="A5111" s="1" t="str">
        <f t="shared" si="79"/>
        <v>SloughMixed Other</v>
      </c>
      <c r="B5111" s="3" t="s">
        <v>121</v>
      </c>
      <c r="C5111" s="3" t="s">
        <v>122</v>
      </c>
      <c r="D5111" s="3" t="s">
        <v>709</v>
      </c>
      <c r="E5111" s="5">
        <v>1055</v>
      </c>
      <c r="F5111" s="5">
        <v>27</v>
      </c>
      <c r="G5111" s="5">
        <v>0</v>
      </c>
      <c r="H5111" s="5">
        <v>0</v>
      </c>
      <c r="I5111" s="5">
        <v>0</v>
      </c>
      <c r="J5111" s="5">
        <v>0</v>
      </c>
      <c r="K5111" s="5">
        <v>136</v>
      </c>
      <c r="L5111" s="5">
        <v>564</v>
      </c>
      <c r="M5111" s="5">
        <v>3</v>
      </c>
      <c r="N5111" s="5">
        <v>0</v>
      </c>
      <c r="O5111" s="6">
        <v>2.5592417061611372</v>
      </c>
      <c r="P5111" s="6">
        <v>0</v>
      </c>
      <c r="Q5111" s="6">
        <v>0</v>
      </c>
      <c r="R5111" s="6">
        <v>0</v>
      </c>
      <c r="S5111" s="6">
        <v>0</v>
      </c>
      <c r="T5111" s="6">
        <v>12.890995260663507</v>
      </c>
      <c r="U5111" s="6">
        <v>53.459715639810426</v>
      </c>
      <c r="V5111" s="6">
        <v>0.28436018957345971</v>
      </c>
      <c r="W5111" s="6">
        <v>0</v>
      </c>
      <c r="X5111" s="5">
        <v>339</v>
      </c>
      <c r="Y5111" s="5">
        <v>280</v>
      </c>
      <c r="Z5111" s="5">
        <v>36</v>
      </c>
      <c r="AA5111" s="5">
        <v>0</v>
      </c>
      <c r="AB5111" s="5">
        <v>0</v>
      </c>
      <c r="AC5111" s="5">
        <v>0</v>
      </c>
      <c r="AD5111" s="5">
        <v>339</v>
      </c>
      <c r="AE5111" s="5">
        <v>280</v>
      </c>
      <c r="AF5111" s="5">
        <v>36</v>
      </c>
      <c r="AG5111" s="6">
        <v>12.857142857142858</v>
      </c>
      <c r="AH5111" s="6">
        <v>82.595870206489678</v>
      </c>
      <c r="AI5111" s="3"/>
      <c r="AJ5111" s="3"/>
    </row>
    <row r="5112" spans="1:36" hidden="1" x14ac:dyDescent="0.2">
      <c r="A5112" s="1" t="str">
        <f t="shared" si="79"/>
        <v>SloughIndian</v>
      </c>
      <c r="B5112" s="3" t="s">
        <v>121</v>
      </c>
      <c r="C5112" s="3" t="s">
        <v>122</v>
      </c>
      <c r="D5112" s="3" t="s">
        <v>710</v>
      </c>
      <c r="E5112" s="5">
        <v>21922</v>
      </c>
      <c r="F5112" s="5">
        <v>173</v>
      </c>
      <c r="G5112" s="5">
        <v>0</v>
      </c>
      <c r="H5112" s="5">
        <v>0</v>
      </c>
      <c r="I5112" s="5">
        <v>0</v>
      </c>
      <c r="J5112" s="5">
        <v>0</v>
      </c>
      <c r="K5112" s="5">
        <v>3029</v>
      </c>
      <c r="L5112" s="5">
        <v>11398</v>
      </c>
      <c r="M5112" s="5">
        <v>297</v>
      </c>
      <c r="N5112" s="5">
        <v>0</v>
      </c>
      <c r="O5112" s="6">
        <v>0.78916157284919264</v>
      </c>
      <c r="P5112" s="6">
        <v>0</v>
      </c>
      <c r="Q5112" s="6">
        <v>0</v>
      </c>
      <c r="R5112" s="6">
        <v>0</v>
      </c>
      <c r="S5112" s="6">
        <v>0</v>
      </c>
      <c r="T5112" s="6">
        <v>13.817169966243956</v>
      </c>
      <c r="U5112" s="6">
        <v>51.993431256272238</v>
      </c>
      <c r="V5112" s="6">
        <v>1.3548033938509261</v>
      </c>
      <c r="W5112" s="6">
        <v>0</v>
      </c>
      <c r="X5112" s="5">
        <v>9982</v>
      </c>
      <c r="Y5112" s="5">
        <v>8856</v>
      </c>
      <c r="Z5112" s="5">
        <v>520</v>
      </c>
      <c r="AA5112" s="5">
        <v>0</v>
      </c>
      <c r="AB5112" s="5">
        <v>0</v>
      </c>
      <c r="AC5112" s="5">
        <v>0</v>
      </c>
      <c r="AD5112" s="5">
        <v>9982</v>
      </c>
      <c r="AE5112" s="5">
        <v>8856</v>
      </c>
      <c r="AF5112" s="5">
        <v>520</v>
      </c>
      <c r="AG5112" s="6">
        <v>5.8717253839205057</v>
      </c>
      <c r="AH5112" s="6">
        <v>88.719695451813266</v>
      </c>
      <c r="AI5112" s="3"/>
      <c r="AJ5112" s="3"/>
    </row>
    <row r="5113" spans="1:36" hidden="1" x14ac:dyDescent="0.2">
      <c r="A5113" s="1" t="str">
        <f t="shared" si="79"/>
        <v>SloughPakistani</v>
      </c>
      <c r="B5113" s="3" t="s">
        <v>121</v>
      </c>
      <c r="C5113" s="3" t="s">
        <v>122</v>
      </c>
      <c r="D5113" s="3" t="s">
        <v>711</v>
      </c>
      <c r="E5113" s="5">
        <v>24869</v>
      </c>
      <c r="F5113" s="5">
        <v>170</v>
      </c>
      <c r="G5113" s="5">
        <v>0</v>
      </c>
      <c r="H5113" s="5">
        <v>0</v>
      </c>
      <c r="I5113" s="5">
        <v>0</v>
      </c>
      <c r="J5113" s="5">
        <v>0</v>
      </c>
      <c r="K5113" s="5">
        <v>4740</v>
      </c>
      <c r="L5113" s="5">
        <v>13018</v>
      </c>
      <c r="M5113" s="5">
        <v>311</v>
      </c>
      <c r="N5113" s="5">
        <v>0</v>
      </c>
      <c r="O5113" s="6">
        <v>0.68358196952028627</v>
      </c>
      <c r="P5113" s="6">
        <v>0</v>
      </c>
      <c r="Q5113" s="6">
        <v>0</v>
      </c>
      <c r="R5113" s="6">
        <v>0</v>
      </c>
      <c r="S5113" s="6">
        <v>0</v>
      </c>
      <c r="T5113" s="6">
        <v>19.059873738389157</v>
      </c>
      <c r="U5113" s="6">
        <v>52.34629458361816</v>
      </c>
      <c r="V5113" s="6">
        <v>1.2505528971812296</v>
      </c>
      <c r="W5113" s="6">
        <v>0</v>
      </c>
      <c r="X5113" s="5">
        <v>9362</v>
      </c>
      <c r="Y5113" s="5">
        <v>6667</v>
      </c>
      <c r="Z5113" s="5">
        <v>646</v>
      </c>
      <c r="AA5113" s="5">
        <v>0</v>
      </c>
      <c r="AB5113" s="5">
        <v>0</v>
      </c>
      <c r="AC5113" s="5">
        <v>0</v>
      </c>
      <c r="AD5113" s="5">
        <v>9362</v>
      </c>
      <c r="AE5113" s="5">
        <v>6667</v>
      </c>
      <c r="AF5113" s="5">
        <v>646</v>
      </c>
      <c r="AG5113" s="6">
        <v>9.689515524223788</v>
      </c>
      <c r="AH5113" s="6">
        <v>71.213415936765642</v>
      </c>
      <c r="AI5113" s="3"/>
      <c r="AJ5113" s="3"/>
    </row>
    <row r="5114" spans="1:36" hidden="1" x14ac:dyDescent="0.2">
      <c r="A5114" s="1" t="str">
        <f t="shared" si="79"/>
        <v>SloughBangladeshi</v>
      </c>
      <c r="B5114" s="3" t="s">
        <v>121</v>
      </c>
      <c r="C5114" s="3" t="s">
        <v>122</v>
      </c>
      <c r="D5114" s="3" t="s">
        <v>712</v>
      </c>
      <c r="E5114" s="5">
        <v>549</v>
      </c>
      <c r="F5114" s="5">
        <v>11</v>
      </c>
      <c r="G5114" s="5">
        <v>0</v>
      </c>
      <c r="H5114" s="5">
        <v>0</v>
      </c>
      <c r="I5114" s="5">
        <v>0</v>
      </c>
      <c r="J5114" s="5">
        <v>0</v>
      </c>
      <c r="K5114" s="5">
        <v>94</v>
      </c>
      <c r="L5114" s="5">
        <v>333</v>
      </c>
      <c r="M5114" s="5">
        <v>11</v>
      </c>
      <c r="N5114" s="5">
        <v>0</v>
      </c>
      <c r="O5114" s="6">
        <v>2.0036429872495445</v>
      </c>
      <c r="P5114" s="6">
        <v>0</v>
      </c>
      <c r="Q5114" s="6">
        <v>0</v>
      </c>
      <c r="R5114" s="6">
        <v>0</v>
      </c>
      <c r="S5114" s="6">
        <v>0</v>
      </c>
      <c r="T5114" s="6">
        <v>17.122040072859743</v>
      </c>
      <c r="U5114" s="6">
        <v>60.655737704918032</v>
      </c>
      <c r="V5114" s="6">
        <v>2.0036429872495445</v>
      </c>
      <c r="W5114" s="6">
        <v>0</v>
      </c>
      <c r="X5114" s="5">
        <v>220</v>
      </c>
      <c r="Y5114" s="5">
        <v>163</v>
      </c>
      <c r="Z5114" s="5">
        <v>9</v>
      </c>
      <c r="AA5114" s="5">
        <v>0</v>
      </c>
      <c r="AB5114" s="5">
        <v>0</v>
      </c>
      <c r="AC5114" s="5">
        <v>0</v>
      </c>
      <c r="AD5114" s="5">
        <v>220</v>
      </c>
      <c r="AE5114" s="5">
        <v>163</v>
      </c>
      <c r="AF5114" s="5">
        <v>9</v>
      </c>
      <c r="AG5114" s="6">
        <v>5.5214723926380369</v>
      </c>
      <c r="AH5114" s="6">
        <v>74.090909090909093</v>
      </c>
      <c r="AI5114" s="3"/>
      <c r="AJ5114" s="3"/>
    </row>
    <row r="5115" spans="1:36" hidden="1" x14ac:dyDescent="0.2">
      <c r="A5115" s="1" t="str">
        <f t="shared" si="79"/>
        <v>SloughChinese</v>
      </c>
      <c r="B5115" s="3" t="s">
        <v>121</v>
      </c>
      <c r="C5115" s="3" t="s">
        <v>122</v>
      </c>
      <c r="D5115" s="3" t="s">
        <v>713</v>
      </c>
      <c r="E5115" s="5">
        <v>797</v>
      </c>
      <c r="F5115" s="5">
        <v>10</v>
      </c>
      <c r="G5115" s="5">
        <v>0</v>
      </c>
      <c r="H5115" s="5">
        <v>0</v>
      </c>
      <c r="I5115" s="5">
        <v>0</v>
      </c>
      <c r="J5115" s="5">
        <v>0</v>
      </c>
      <c r="K5115" s="5">
        <v>70</v>
      </c>
      <c r="L5115" s="5">
        <v>471</v>
      </c>
      <c r="M5115" s="5">
        <v>6</v>
      </c>
      <c r="N5115" s="5">
        <v>0</v>
      </c>
      <c r="O5115" s="6">
        <v>1.2547051442910917</v>
      </c>
      <c r="P5115" s="6">
        <v>0</v>
      </c>
      <c r="Q5115" s="6">
        <v>0</v>
      </c>
      <c r="R5115" s="6">
        <v>0</v>
      </c>
      <c r="S5115" s="6">
        <v>0</v>
      </c>
      <c r="T5115" s="6">
        <v>8.7829360100376412</v>
      </c>
      <c r="U5115" s="6">
        <v>59.096612296110415</v>
      </c>
      <c r="V5115" s="6">
        <v>0.75282308657465491</v>
      </c>
      <c r="W5115" s="6">
        <v>0</v>
      </c>
      <c r="X5115" s="5">
        <v>435</v>
      </c>
      <c r="Y5115" s="5">
        <v>405</v>
      </c>
      <c r="Z5115" s="5">
        <v>17</v>
      </c>
      <c r="AA5115" s="5">
        <v>0</v>
      </c>
      <c r="AB5115" s="5">
        <v>0</v>
      </c>
      <c r="AC5115" s="5">
        <v>0</v>
      </c>
      <c r="AD5115" s="5">
        <v>435</v>
      </c>
      <c r="AE5115" s="5">
        <v>405</v>
      </c>
      <c r="AF5115" s="5">
        <v>17</v>
      </c>
      <c r="AG5115" s="6">
        <v>4.1975308641975309</v>
      </c>
      <c r="AH5115" s="6">
        <v>93.103448275862064</v>
      </c>
      <c r="AI5115" s="3"/>
      <c r="AJ5115" s="3"/>
    </row>
    <row r="5116" spans="1:36" hidden="1" x14ac:dyDescent="0.2">
      <c r="A5116" s="1" t="str">
        <f t="shared" si="79"/>
        <v>SloughAsian Other</v>
      </c>
      <c r="B5116" s="3" t="s">
        <v>121</v>
      </c>
      <c r="C5116" s="3" t="s">
        <v>122</v>
      </c>
      <c r="D5116" s="3" t="s">
        <v>714</v>
      </c>
      <c r="E5116" s="5">
        <v>7560</v>
      </c>
      <c r="F5116" s="5">
        <v>90</v>
      </c>
      <c r="G5116" s="5">
        <v>0</v>
      </c>
      <c r="H5116" s="5">
        <v>0</v>
      </c>
      <c r="I5116" s="5">
        <v>0</v>
      </c>
      <c r="J5116" s="5">
        <v>0</v>
      </c>
      <c r="K5116" s="5">
        <v>1220</v>
      </c>
      <c r="L5116" s="5">
        <v>4141</v>
      </c>
      <c r="M5116" s="5">
        <v>102</v>
      </c>
      <c r="N5116" s="5">
        <v>0</v>
      </c>
      <c r="O5116" s="6">
        <v>1.1904761904761905</v>
      </c>
      <c r="P5116" s="6">
        <v>0</v>
      </c>
      <c r="Q5116" s="6">
        <v>0</v>
      </c>
      <c r="R5116" s="6">
        <v>0</v>
      </c>
      <c r="S5116" s="6">
        <v>0</v>
      </c>
      <c r="T5116" s="6">
        <v>16.137566137566136</v>
      </c>
      <c r="U5116" s="6">
        <v>54.775132275132272</v>
      </c>
      <c r="V5116" s="6">
        <v>1.3492063492063493</v>
      </c>
      <c r="W5116" s="6">
        <v>0</v>
      </c>
      <c r="X5116" s="5">
        <v>3289</v>
      </c>
      <c r="Y5116" s="5">
        <v>2785</v>
      </c>
      <c r="Z5116" s="5">
        <v>187</v>
      </c>
      <c r="AA5116" s="5">
        <v>0</v>
      </c>
      <c r="AB5116" s="5">
        <v>0</v>
      </c>
      <c r="AC5116" s="5">
        <v>0</v>
      </c>
      <c r="AD5116" s="5">
        <v>3289</v>
      </c>
      <c r="AE5116" s="5">
        <v>2785</v>
      </c>
      <c r="AF5116" s="5">
        <v>187</v>
      </c>
      <c r="AG5116" s="6">
        <v>6.714542190305206</v>
      </c>
      <c r="AH5116" s="6">
        <v>84.676193371845542</v>
      </c>
      <c r="AI5116" s="3"/>
      <c r="AJ5116" s="3"/>
    </row>
    <row r="5117" spans="1:36" hidden="1" x14ac:dyDescent="0.2">
      <c r="A5117" s="1" t="str">
        <f t="shared" si="79"/>
        <v>SloughBlack African</v>
      </c>
      <c r="B5117" s="3" t="s">
        <v>121</v>
      </c>
      <c r="C5117" s="3" t="s">
        <v>122</v>
      </c>
      <c r="D5117" s="3" t="s">
        <v>715</v>
      </c>
      <c r="E5117" s="5">
        <v>7548</v>
      </c>
      <c r="F5117" s="5">
        <v>210</v>
      </c>
      <c r="G5117" s="5">
        <v>0</v>
      </c>
      <c r="H5117" s="5">
        <v>0</v>
      </c>
      <c r="I5117" s="5">
        <v>0</v>
      </c>
      <c r="J5117" s="5">
        <v>0</v>
      </c>
      <c r="K5117" s="5">
        <v>1188</v>
      </c>
      <c r="L5117" s="5">
        <v>4638</v>
      </c>
      <c r="M5117" s="5">
        <v>109</v>
      </c>
      <c r="N5117" s="5">
        <v>0</v>
      </c>
      <c r="O5117" s="6">
        <v>2.7821939586645468</v>
      </c>
      <c r="P5117" s="6">
        <v>0</v>
      </c>
      <c r="Q5117" s="6">
        <v>0</v>
      </c>
      <c r="R5117" s="6">
        <v>0</v>
      </c>
      <c r="S5117" s="6">
        <v>0</v>
      </c>
      <c r="T5117" s="6">
        <v>15.739268680445152</v>
      </c>
      <c r="U5117" s="6">
        <v>61.446740858505564</v>
      </c>
      <c r="V5117" s="6">
        <v>1.444091149973503</v>
      </c>
      <c r="W5117" s="6">
        <v>0</v>
      </c>
      <c r="X5117" s="5">
        <v>3081</v>
      </c>
      <c r="Y5117" s="5">
        <v>2598</v>
      </c>
      <c r="Z5117" s="5">
        <v>304</v>
      </c>
      <c r="AA5117" s="5">
        <v>0</v>
      </c>
      <c r="AB5117" s="5">
        <v>0</v>
      </c>
      <c r="AC5117" s="5">
        <v>0</v>
      </c>
      <c r="AD5117" s="5">
        <v>3081</v>
      </c>
      <c r="AE5117" s="5">
        <v>2598</v>
      </c>
      <c r="AF5117" s="5">
        <v>304</v>
      </c>
      <c r="AG5117" s="6">
        <v>11.701308698999231</v>
      </c>
      <c r="AH5117" s="6">
        <v>84.323271665043819</v>
      </c>
      <c r="AI5117" s="3"/>
      <c r="AJ5117" s="3"/>
    </row>
    <row r="5118" spans="1:36" hidden="1" x14ac:dyDescent="0.2">
      <c r="A5118" s="1" t="str">
        <f t="shared" si="79"/>
        <v>SloughBlack Caribbean</v>
      </c>
      <c r="B5118" s="3" t="s">
        <v>121</v>
      </c>
      <c r="C5118" s="3" t="s">
        <v>122</v>
      </c>
      <c r="D5118" s="3" t="s">
        <v>716</v>
      </c>
      <c r="E5118" s="5">
        <v>3096</v>
      </c>
      <c r="F5118" s="5">
        <v>117</v>
      </c>
      <c r="G5118" s="5">
        <v>0</v>
      </c>
      <c r="H5118" s="5">
        <v>0</v>
      </c>
      <c r="I5118" s="5">
        <v>0</v>
      </c>
      <c r="J5118" s="5">
        <v>0</v>
      </c>
      <c r="K5118" s="5">
        <v>569</v>
      </c>
      <c r="L5118" s="5">
        <v>1759</v>
      </c>
      <c r="M5118" s="5">
        <v>24</v>
      </c>
      <c r="N5118" s="5">
        <v>0</v>
      </c>
      <c r="O5118" s="6">
        <v>3.7790697674418605</v>
      </c>
      <c r="P5118" s="6">
        <v>0</v>
      </c>
      <c r="Q5118" s="6">
        <v>0</v>
      </c>
      <c r="R5118" s="6">
        <v>0</v>
      </c>
      <c r="S5118" s="6">
        <v>0</v>
      </c>
      <c r="T5118" s="6">
        <v>18.378552971576227</v>
      </c>
      <c r="U5118" s="6">
        <v>56.815245478036175</v>
      </c>
      <c r="V5118" s="6">
        <v>0.77519379844961245</v>
      </c>
      <c r="W5118" s="6">
        <v>0</v>
      </c>
      <c r="X5118" s="5">
        <v>1182</v>
      </c>
      <c r="Y5118" s="5">
        <v>1065</v>
      </c>
      <c r="Z5118" s="5">
        <v>121</v>
      </c>
      <c r="AA5118" s="5">
        <v>0</v>
      </c>
      <c r="AB5118" s="5">
        <v>0</v>
      </c>
      <c r="AC5118" s="5">
        <v>0</v>
      </c>
      <c r="AD5118" s="5">
        <v>1182</v>
      </c>
      <c r="AE5118" s="5">
        <v>1065</v>
      </c>
      <c r="AF5118" s="5">
        <v>121</v>
      </c>
      <c r="AG5118" s="6">
        <v>11.36150234741784</v>
      </c>
      <c r="AH5118" s="6">
        <v>90.101522842639596</v>
      </c>
      <c r="AI5118" s="3"/>
      <c r="AJ5118" s="3"/>
    </row>
    <row r="5119" spans="1:36" hidden="1" x14ac:dyDescent="0.2">
      <c r="A5119" s="1" t="str">
        <f t="shared" si="79"/>
        <v>SloughBlack Other</v>
      </c>
      <c r="B5119" s="3" t="s">
        <v>121</v>
      </c>
      <c r="C5119" s="3" t="s">
        <v>122</v>
      </c>
      <c r="D5119" s="3" t="s">
        <v>717</v>
      </c>
      <c r="E5119" s="5">
        <v>1471</v>
      </c>
      <c r="F5119" s="5">
        <v>42</v>
      </c>
      <c r="G5119" s="5">
        <v>0</v>
      </c>
      <c r="H5119" s="5">
        <v>0</v>
      </c>
      <c r="I5119" s="5">
        <v>0</v>
      </c>
      <c r="J5119" s="5">
        <v>0</v>
      </c>
      <c r="K5119" s="5">
        <v>246</v>
      </c>
      <c r="L5119" s="5">
        <v>879</v>
      </c>
      <c r="M5119" s="5">
        <v>28</v>
      </c>
      <c r="N5119" s="5">
        <v>0</v>
      </c>
      <c r="O5119" s="6">
        <v>2.8552005438477228</v>
      </c>
      <c r="P5119" s="6">
        <v>0</v>
      </c>
      <c r="Q5119" s="6">
        <v>0</v>
      </c>
      <c r="R5119" s="6">
        <v>0</v>
      </c>
      <c r="S5119" s="6">
        <v>0</v>
      </c>
      <c r="T5119" s="6">
        <v>16.723317471108089</v>
      </c>
      <c r="U5119" s="6">
        <v>59.755268524813054</v>
      </c>
      <c r="V5119" s="6">
        <v>1.903467029231815</v>
      </c>
      <c r="W5119" s="6">
        <v>0</v>
      </c>
      <c r="X5119" s="5">
        <v>497</v>
      </c>
      <c r="Y5119" s="5">
        <v>399</v>
      </c>
      <c r="Z5119" s="5">
        <v>68</v>
      </c>
      <c r="AA5119" s="5">
        <v>0</v>
      </c>
      <c r="AB5119" s="5">
        <v>0</v>
      </c>
      <c r="AC5119" s="5">
        <v>0</v>
      </c>
      <c r="AD5119" s="5">
        <v>497</v>
      </c>
      <c r="AE5119" s="5">
        <v>399</v>
      </c>
      <c r="AF5119" s="5">
        <v>68</v>
      </c>
      <c r="AG5119" s="6">
        <v>17.042606516290729</v>
      </c>
      <c r="AH5119" s="6">
        <v>80.281690140845072</v>
      </c>
      <c r="AI5119" s="3"/>
      <c r="AJ5119" s="3"/>
    </row>
    <row r="5120" spans="1:36" hidden="1" x14ac:dyDescent="0.2">
      <c r="A5120" s="1" t="str">
        <f t="shared" si="79"/>
        <v>SloughArab</v>
      </c>
      <c r="B5120" s="3" t="s">
        <v>121</v>
      </c>
      <c r="C5120" s="3" t="s">
        <v>122</v>
      </c>
      <c r="D5120" s="3" t="s">
        <v>699</v>
      </c>
      <c r="E5120" s="5">
        <v>928</v>
      </c>
      <c r="F5120" s="5">
        <v>7</v>
      </c>
      <c r="G5120" s="5">
        <v>0</v>
      </c>
      <c r="H5120" s="5">
        <v>0</v>
      </c>
      <c r="I5120" s="5">
        <v>0</v>
      </c>
      <c r="J5120" s="5">
        <v>0</v>
      </c>
      <c r="K5120" s="5">
        <v>183</v>
      </c>
      <c r="L5120" s="5">
        <v>541</v>
      </c>
      <c r="M5120" s="5">
        <v>5</v>
      </c>
      <c r="N5120" s="5">
        <v>0</v>
      </c>
      <c r="O5120" s="6">
        <v>0.75431034482758619</v>
      </c>
      <c r="P5120" s="6">
        <v>0</v>
      </c>
      <c r="Q5120" s="6">
        <v>0</v>
      </c>
      <c r="R5120" s="6">
        <v>0</v>
      </c>
      <c r="S5120" s="6">
        <v>0</v>
      </c>
      <c r="T5120" s="6">
        <v>19.719827586206897</v>
      </c>
      <c r="U5120" s="6">
        <v>58.297413793103445</v>
      </c>
      <c r="V5120" s="6">
        <v>0.53879310344827591</v>
      </c>
      <c r="W5120" s="6">
        <v>0</v>
      </c>
      <c r="X5120" s="5">
        <v>412</v>
      </c>
      <c r="Y5120" s="5">
        <v>298</v>
      </c>
      <c r="Z5120" s="5">
        <v>47</v>
      </c>
      <c r="AA5120" s="5">
        <v>0</v>
      </c>
      <c r="AB5120" s="5">
        <v>0</v>
      </c>
      <c r="AC5120" s="5">
        <v>0</v>
      </c>
      <c r="AD5120" s="5">
        <v>412</v>
      </c>
      <c r="AE5120" s="5">
        <v>298</v>
      </c>
      <c r="AF5120" s="5">
        <v>47</v>
      </c>
      <c r="AG5120" s="6">
        <v>15.771812080536913</v>
      </c>
      <c r="AH5120" s="6">
        <v>72.330097087378647</v>
      </c>
      <c r="AI5120" s="3"/>
      <c r="AJ5120" s="3"/>
    </row>
    <row r="5121" spans="1:36" hidden="1" x14ac:dyDescent="0.2">
      <c r="A5121" s="1" t="str">
        <f t="shared" si="79"/>
        <v>SloughOther</v>
      </c>
      <c r="B5121" s="3" t="s">
        <v>121</v>
      </c>
      <c r="C5121" s="3" t="s">
        <v>122</v>
      </c>
      <c r="D5121" s="3" t="s">
        <v>718</v>
      </c>
      <c r="E5121" s="5">
        <v>2654</v>
      </c>
      <c r="F5121" s="5">
        <v>36</v>
      </c>
      <c r="G5121" s="5">
        <v>0</v>
      </c>
      <c r="H5121" s="5">
        <v>0</v>
      </c>
      <c r="I5121" s="5">
        <v>0</v>
      </c>
      <c r="J5121" s="5">
        <v>0</v>
      </c>
      <c r="K5121" s="5">
        <v>415</v>
      </c>
      <c r="L5121" s="5">
        <v>1425</v>
      </c>
      <c r="M5121" s="5">
        <v>47</v>
      </c>
      <c r="N5121" s="5">
        <v>0</v>
      </c>
      <c r="O5121" s="6">
        <v>1.3564431047475509</v>
      </c>
      <c r="P5121" s="6">
        <v>0</v>
      </c>
      <c r="Q5121" s="6">
        <v>0</v>
      </c>
      <c r="R5121" s="6">
        <v>0</v>
      </c>
      <c r="S5121" s="6">
        <v>0</v>
      </c>
      <c r="T5121" s="6">
        <v>15.636774679728711</v>
      </c>
      <c r="U5121" s="6">
        <v>53.692539562923891</v>
      </c>
      <c r="V5121" s="6">
        <v>1.7709118311981915</v>
      </c>
      <c r="W5121" s="6">
        <v>0</v>
      </c>
      <c r="X5121" s="5">
        <v>1109</v>
      </c>
      <c r="Y5121" s="5">
        <v>929</v>
      </c>
      <c r="Z5121" s="5">
        <v>68</v>
      </c>
      <c r="AA5121" s="5">
        <v>0</v>
      </c>
      <c r="AB5121" s="5">
        <v>0</v>
      </c>
      <c r="AC5121" s="5">
        <v>0</v>
      </c>
      <c r="AD5121" s="5">
        <v>1109</v>
      </c>
      <c r="AE5121" s="5">
        <v>929</v>
      </c>
      <c r="AF5121" s="5">
        <v>68</v>
      </c>
      <c r="AG5121" s="6">
        <v>7.3196986006458555</v>
      </c>
      <c r="AH5121" s="6">
        <v>83.76916140667268</v>
      </c>
      <c r="AI5121" s="3"/>
      <c r="AJ5121" s="3"/>
    </row>
    <row r="5122" spans="1:36" x14ac:dyDescent="0.2">
      <c r="A5122" s="1" t="str">
        <f t="shared" ref="A5122:A5185" si="80">C5122&amp;D5122</f>
        <v>SolihullAll people</v>
      </c>
      <c r="B5122" s="3" t="s">
        <v>615</v>
      </c>
      <c r="C5122" s="3" t="s">
        <v>616</v>
      </c>
      <c r="D5122" s="3" t="s">
        <v>700</v>
      </c>
      <c r="E5122" s="5">
        <v>206674</v>
      </c>
      <c r="F5122" s="5">
        <v>22333</v>
      </c>
      <c r="G5122" s="5">
        <v>15070</v>
      </c>
      <c r="H5122" s="5">
        <v>23828</v>
      </c>
      <c r="I5122" s="5">
        <v>4860</v>
      </c>
      <c r="J5122" s="5">
        <v>30061</v>
      </c>
      <c r="K5122" s="5">
        <v>4604</v>
      </c>
      <c r="L5122" s="5">
        <v>17860</v>
      </c>
      <c r="M5122" s="5">
        <v>0</v>
      </c>
      <c r="N5122" s="5">
        <v>1482</v>
      </c>
      <c r="O5122" s="6">
        <v>10.805906887174972</v>
      </c>
      <c r="P5122" s="6">
        <v>7.2916767469541401</v>
      </c>
      <c r="Q5122" s="6">
        <v>11.529268316285551</v>
      </c>
      <c r="R5122" s="6">
        <v>2.3515294618578051</v>
      </c>
      <c r="S5122" s="6">
        <v>14.545129043808123</v>
      </c>
      <c r="T5122" s="6">
        <v>2.2276628893813446</v>
      </c>
      <c r="U5122" s="6">
        <v>8.6416288454280661</v>
      </c>
      <c r="V5122" s="6">
        <v>0</v>
      </c>
      <c r="W5122" s="6">
        <v>0.71707132972700971</v>
      </c>
      <c r="X5122" s="5">
        <v>64418</v>
      </c>
      <c r="Y5122" s="5">
        <v>57346</v>
      </c>
      <c r="Z5122" s="5">
        <v>3039</v>
      </c>
      <c r="AA5122" s="5">
        <v>6783</v>
      </c>
      <c r="AB5122" s="5">
        <v>5494</v>
      </c>
      <c r="AC5122" s="5">
        <v>688</v>
      </c>
      <c r="AD5122" s="5">
        <v>57635</v>
      </c>
      <c r="AE5122" s="5">
        <v>51852</v>
      </c>
      <c r="AF5122" s="5">
        <v>2351</v>
      </c>
      <c r="AG5122" s="6">
        <v>4.5340584741186456</v>
      </c>
      <c r="AH5122" s="6">
        <v>89.966166391949329</v>
      </c>
      <c r="AI5122" s="3">
        <v>12.522752093192574</v>
      </c>
      <c r="AJ5122" s="3">
        <v>80.996609169983785</v>
      </c>
    </row>
    <row r="5123" spans="1:36" hidden="1" x14ac:dyDescent="0.2">
      <c r="A5123" s="1" t="str">
        <f t="shared" si="80"/>
        <v>SolihullWhite British</v>
      </c>
      <c r="B5123" s="3" t="s">
        <v>615</v>
      </c>
      <c r="C5123" s="3" t="s">
        <v>616</v>
      </c>
      <c r="D5123" s="3" t="s">
        <v>701</v>
      </c>
      <c r="E5123" s="5">
        <v>177248</v>
      </c>
      <c r="F5123" s="5">
        <v>19607</v>
      </c>
      <c r="G5123" s="5">
        <v>13236</v>
      </c>
      <c r="H5123" s="5">
        <v>20898</v>
      </c>
      <c r="I5123" s="5">
        <v>4075</v>
      </c>
      <c r="J5123" s="5">
        <v>26553</v>
      </c>
      <c r="K5123" s="5">
        <v>4205</v>
      </c>
      <c r="L5123" s="5">
        <v>15815</v>
      </c>
      <c r="M5123" s="5">
        <v>0</v>
      </c>
      <c r="N5123" s="5">
        <v>1315</v>
      </c>
      <c r="O5123" s="6">
        <v>11.061901967864236</v>
      </c>
      <c r="P5123" s="6">
        <v>7.4675031594150569</v>
      </c>
      <c r="Q5123" s="6">
        <v>11.79025997472468</v>
      </c>
      <c r="R5123" s="6">
        <v>2.2990386351326952</v>
      </c>
      <c r="S5123" s="6">
        <v>14.98070500090269</v>
      </c>
      <c r="T5123" s="6">
        <v>2.3723821989528795</v>
      </c>
      <c r="U5123" s="6">
        <v>8.9225266293554792</v>
      </c>
      <c r="V5123" s="6">
        <v>0</v>
      </c>
      <c r="W5123" s="6">
        <v>0.7418983571041704</v>
      </c>
      <c r="X5123" s="5">
        <v>53326</v>
      </c>
      <c r="Y5123" s="5">
        <v>47730</v>
      </c>
      <c r="Z5123" s="5">
        <v>2391</v>
      </c>
      <c r="AA5123" s="5">
        <v>6037</v>
      </c>
      <c r="AB5123" s="5">
        <v>4888</v>
      </c>
      <c r="AC5123" s="5">
        <v>578</v>
      </c>
      <c r="AD5123" s="5">
        <v>47289</v>
      </c>
      <c r="AE5123" s="5">
        <v>42842</v>
      </c>
      <c r="AF5123" s="5">
        <v>1813</v>
      </c>
      <c r="AG5123" s="6">
        <v>4.231828579431399</v>
      </c>
      <c r="AH5123" s="6">
        <v>90.596121719638816</v>
      </c>
      <c r="AI5123" s="3">
        <v>11.824877250409166</v>
      </c>
      <c r="AJ5123" s="3">
        <v>80.967367897962561</v>
      </c>
    </row>
    <row r="5124" spans="1:36" hidden="1" x14ac:dyDescent="0.2">
      <c r="A5124" s="1" t="str">
        <f t="shared" si="80"/>
        <v>SolihullMinorities - all other than White British</v>
      </c>
      <c r="B5124" s="3" t="s">
        <v>615</v>
      </c>
      <c r="C5124" s="3" t="s">
        <v>616</v>
      </c>
      <c r="D5124" s="3" t="s">
        <v>702</v>
      </c>
      <c r="E5124" s="5">
        <v>29426</v>
      </c>
      <c r="F5124" s="5">
        <v>2726</v>
      </c>
      <c r="G5124" s="5">
        <v>1834</v>
      </c>
      <c r="H5124" s="5">
        <v>2930</v>
      </c>
      <c r="I5124" s="5">
        <v>785</v>
      </c>
      <c r="J5124" s="5">
        <v>3508</v>
      </c>
      <c r="K5124" s="5">
        <v>399</v>
      </c>
      <c r="L5124" s="5">
        <v>2045</v>
      </c>
      <c r="M5124" s="5">
        <v>0</v>
      </c>
      <c r="N5124" s="5">
        <v>167</v>
      </c>
      <c r="O5124" s="6">
        <v>9.2639162645279693</v>
      </c>
      <c r="P5124" s="6">
        <v>6.232583429620064</v>
      </c>
      <c r="Q5124" s="6">
        <v>9.9571807245293282</v>
      </c>
      <c r="R5124" s="6">
        <v>2.6677088289267994</v>
      </c>
      <c r="S5124" s="6">
        <v>11.921430027866512</v>
      </c>
      <c r="T5124" s="6">
        <v>1.3559437232379528</v>
      </c>
      <c r="U5124" s="6">
        <v>6.949636375994019</v>
      </c>
      <c r="V5124" s="6">
        <v>0</v>
      </c>
      <c r="W5124" s="6">
        <v>0.56752531774621084</v>
      </c>
      <c r="X5124" s="5">
        <v>11092</v>
      </c>
      <c r="Y5124" s="5">
        <v>9616</v>
      </c>
      <c r="Z5124" s="5">
        <v>648</v>
      </c>
      <c r="AA5124" s="5">
        <v>746</v>
      </c>
      <c r="AB5124" s="5">
        <v>606</v>
      </c>
      <c r="AC5124" s="5">
        <v>110</v>
      </c>
      <c r="AD5124" s="5">
        <v>10346</v>
      </c>
      <c r="AE5124" s="5">
        <v>9010</v>
      </c>
      <c r="AF5124" s="5">
        <v>538</v>
      </c>
      <c r="AG5124" s="6">
        <v>5.9711431742508321</v>
      </c>
      <c r="AH5124" s="6">
        <v>87.086796829692631</v>
      </c>
      <c r="AI5124" s="3">
        <v>18.151815181518153</v>
      </c>
      <c r="AJ5124" s="3">
        <v>81.233243967828415</v>
      </c>
    </row>
    <row r="5125" spans="1:36" hidden="1" x14ac:dyDescent="0.2">
      <c r="A5125" s="1" t="str">
        <f t="shared" si="80"/>
        <v>SolihullWhite Irish</v>
      </c>
      <c r="B5125" s="3" t="s">
        <v>615</v>
      </c>
      <c r="C5125" s="3" t="s">
        <v>616</v>
      </c>
      <c r="D5125" s="3" t="s">
        <v>703</v>
      </c>
      <c r="E5125" s="5">
        <v>3935</v>
      </c>
      <c r="F5125" s="5">
        <v>337</v>
      </c>
      <c r="G5125" s="5">
        <v>213</v>
      </c>
      <c r="H5125" s="5">
        <v>358</v>
      </c>
      <c r="I5125" s="5">
        <v>121</v>
      </c>
      <c r="J5125" s="5">
        <v>438</v>
      </c>
      <c r="K5125" s="5">
        <v>71</v>
      </c>
      <c r="L5125" s="5">
        <v>316</v>
      </c>
      <c r="M5125" s="5">
        <v>0</v>
      </c>
      <c r="N5125" s="5">
        <v>32</v>
      </c>
      <c r="O5125" s="6">
        <v>8.5641677255400257</v>
      </c>
      <c r="P5125" s="6">
        <v>5.412960609911055</v>
      </c>
      <c r="Q5125" s="6">
        <v>9.0978398983481572</v>
      </c>
      <c r="R5125" s="6">
        <v>3.0749682337992374</v>
      </c>
      <c r="S5125" s="6">
        <v>11.130876747141041</v>
      </c>
      <c r="T5125" s="6">
        <v>1.8043202033036849</v>
      </c>
      <c r="U5125" s="6">
        <v>8.0304955527318924</v>
      </c>
      <c r="V5125" s="6">
        <v>0</v>
      </c>
      <c r="W5125" s="6">
        <v>0.81321473951715373</v>
      </c>
      <c r="X5125" s="5">
        <v>997</v>
      </c>
      <c r="Y5125" s="5">
        <v>907</v>
      </c>
      <c r="Z5125" s="5">
        <v>46</v>
      </c>
      <c r="AA5125" s="5">
        <v>51</v>
      </c>
      <c r="AB5125" s="5">
        <v>39</v>
      </c>
      <c r="AC5125" s="5">
        <v>6</v>
      </c>
      <c r="AD5125" s="5">
        <v>946</v>
      </c>
      <c r="AE5125" s="5">
        <v>868</v>
      </c>
      <c r="AF5125" s="5">
        <v>40</v>
      </c>
      <c r="AG5125" s="6">
        <v>4.6082949308755756</v>
      </c>
      <c r="AH5125" s="6">
        <v>91.754756871035937</v>
      </c>
      <c r="AI5125" s="3">
        <v>15.384615384615385</v>
      </c>
      <c r="AJ5125" s="3">
        <v>76.470588235294116</v>
      </c>
    </row>
    <row r="5126" spans="1:36" hidden="1" x14ac:dyDescent="0.2">
      <c r="A5126" s="1" t="str">
        <f t="shared" si="80"/>
        <v>SolihullWhite Gyspy or Irish Traveller</v>
      </c>
      <c r="B5126" s="3" t="s">
        <v>615</v>
      </c>
      <c r="C5126" s="3" t="s">
        <v>616</v>
      </c>
      <c r="D5126" s="3" t="s">
        <v>704</v>
      </c>
      <c r="E5126" s="5">
        <v>70</v>
      </c>
      <c r="F5126" s="5">
        <v>12</v>
      </c>
      <c r="G5126" s="5">
        <v>9</v>
      </c>
      <c r="H5126" s="5">
        <v>14</v>
      </c>
      <c r="I5126" s="5">
        <v>2</v>
      </c>
      <c r="J5126" s="5">
        <v>14</v>
      </c>
      <c r="K5126" s="5">
        <v>1</v>
      </c>
      <c r="L5126" s="5">
        <v>9</v>
      </c>
      <c r="M5126" s="5">
        <v>0</v>
      </c>
      <c r="N5126" s="5">
        <v>1</v>
      </c>
      <c r="O5126" s="6">
        <v>17.142857142857142</v>
      </c>
      <c r="P5126" s="6">
        <v>12.857142857142858</v>
      </c>
      <c r="Q5126" s="6">
        <v>20</v>
      </c>
      <c r="R5126" s="6">
        <v>2.8571428571428572</v>
      </c>
      <c r="S5126" s="6">
        <v>20</v>
      </c>
      <c r="T5126" s="6">
        <v>1.4285714285714286</v>
      </c>
      <c r="U5126" s="6">
        <v>12.857142857142858</v>
      </c>
      <c r="V5126" s="6">
        <v>0</v>
      </c>
      <c r="W5126" s="6">
        <v>1.4285714285714286</v>
      </c>
      <c r="X5126" s="5">
        <v>22</v>
      </c>
      <c r="Y5126" s="5">
        <v>11</v>
      </c>
      <c r="Z5126" s="5">
        <v>1</v>
      </c>
      <c r="AA5126" s="5">
        <v>4</v>
      </c>
      <c r="AB5126" s="5">
        <v>0</v>
      </c>
      <c r="AC5126" s="5">
        <v>0</v>
      </c>
      <c r="AD5126" s="5">
        <v>18</v>
      </c>
      <c r="AE5126" s="5">
        <v>11</v>
      </c>
      <c r="AF5126" s="5">
        <v>1</v>
      </c>
      <c r="AG5126" s="6">
        <v>9.0909090909090917</v>
      </c>
      <c r="AH5126" s="6">
        <v>61.111111111111114</v>
      </c>
      <c r="AI5126" s="3"/>
      <c r="AJ5126" s="3">
        <v>0</v>
      </c>
    </row>
    <row r="5127" spans="1:36" hidden="1" x14ac:dyDescent="0.2">
      <c r="A5127" s="1" t="str">
        <f t="shared" si="80"/>
        <v>SolihullWhite Other</v>
      </c>
      <c r="B5127" s="3" t="s">
        <v>615</v>
      </c>
      <c r="C5127" s="3" t="s">
        <v>616</v>
      </c>
      <c r="D5127" s="3" t="s">
        <v>705</v>
      </c>
      <c r="E5127" s="5">
        <v>2991</v>
      </c>
      <c r="F5127" s="5">
        <v>229</v>
      </c>
      <c r="G5127" s="5">
        <v>178</v>
      </c>
      <c r="H5127" s="5">
        <v>243</v>
      </c>
      <c r="I5127" s="5">
        <v>69</v>
      </c>
      <c r="J5127" s="5">
        <v>288</v>
      </c>
      <c r="K5127" s="5">
        <v>64</v>
      </c>
      <c r="L5127" s="5">
        <v>167</v>
      </c>
      <c r="M5127" s="5">
        <v>0</v>
      </c>
      <c r="N5127" s="5">
        <v>8</v>
      </c>
      <c r="O5127" s="6">
        <v>7.6563022400534937</v>
      </c>
      <c r="P5127" s="6">
        <v>5.9511868940153798</v>
      </c>
      <c r="Q5127" s="6">
        <v>8.1243731193580739</v>
      </c>
      <c r="R5127" s="6">
        <v>2.3069207622868606</v>
      </c>
      <c r="S5127" s="6">
        <v>9.6288866599799405</v>
      </c>
      <c r="T5127" s="6">
        <v>2.1397525911066535</v>
      </c>
      <c r="U5127" s="6">
        <v>5.5834169174189237</v>
      </c>
      <c r="V5127" s="6">
        <v>0</v>
      </c>
      <c r="W5127" s="6">
        <v>0.26746907388833169</v>
      </c>
      <c r="X5127" s="5">
        <v>1463</v>
      </c>
      <c r="Y5127" s="5">
        <v>1301</v>
      </c>
      <c r="Z5127" s="5">
        <v>75</v>
      </c>
      <c r="AA5127" s="5">
        <v>91</v>
      </c>
      <c r="AB5127" s="5">
        <v>79</v>
      </c>
      <c r="AC5127" s="5">
        <v>10</v>
      </c>
      <c r="AD5127" s="5">
        <v>1372</v>
      </c>
      <c r="AE5127" s="5">
        <v>1222</v>
      </c>
      <c r="AF5127" s="5">
        <v>65</v>
      </c>
      <c r="AG5127" s="6">
        <v>5.3191489361702127</v>
      </c>
      <c r="AH5127" s="6">
        <v>89.067055393586003</v>
      </c>
      <c r="AI5127" s="3">
        <v>12.658227848101266</v>
      </c>
      <c r="AJ5127" s="3">
        <v>86.813186813186817</v>
      </c>
    </row>
    <row r="5128" spans="1:36" hidden="1" x14ac:dyDescent="0.2">
      <c r="A5128" s="1" t="str">
        <f t="shared" si="80"/>
        <v>SolihullMixed White and Black Caribbean</v>
      </c>
      <c r="B5128" s="3" t="s">
        <v>615</v>
      </c>
      <c r="C5128" s="3" t="s">
        <v>616</v>
      </c>
      <c r="D5128" s="3" t="s">
        <v>706</v>
      </c>
      <c r="E5128" s="5">
        <v>2395</v>
      </c>
      <c r="F5128" s="5">
        <v>733</v>
      </c>
      <c r="G5128" s="5">
        <v>464</v>
      </c>
      <c r="H5128" s="5">
        <v>787</v>
      </c>
      <c r="I5128" s="5">
        <v>141</v>
      </c>
      <c r="J5128" s="5">
        <v>893</v>
      </c>
      <c r="K5128" s="5">
        <v>24</v>
      </c>
      <c r="L5128" s="5">
        <v>516</v>
      </c>
      <c r="M5128" s="5">
        <v>0</v>
      </c>
      <c r="N5128" s="5">
        <v>51</v>
      </c>
      <c r="O5128" s="6">
        <v>30.605427974947808</v>
      </c>
      <c r="P5128" s="6">
        <v>19.373695198329855</v>
      </c>
      <c r="Q5128" s="6">
        <v>32.860125260960331</v>
      </c>
      <c r="R5128" s="6">
        <v>5.8872651356993737</v>
      </c>
      <c r="S5128" s="6">
        <v>37.28601252609603</v>
      </c>
      <c r="T5128" s="6">
        <v>1.0020876826722338</v>
      </c>
      <c r="U5128" s="6">
        <v>21.544885177453025</v>
      </c>
      <c r="V5128" s="6">
        <v>0</v>
      </c>
      <c r="W5128" s="6">
        <v>2.1294363256784967</v>
      </c>
      <c r="X5128" s="5">
        <v>553</v>
      </c>
      <c r="Y5128" s="5">
        <v>473</v>
      </c>
      <c r="Z5128" s="5">
        <v>71</v>
      </c>
      <c r="AA5128" s="5">
        <v>141</v>
      </c>
      <c r="AB5128" s="5">
        <v>117</v>
      </c>
      <c r="AC5128" s="5">
        <v>33</v>
      </c>
      <c r="AD5128" s="5">
        <v>412</v>
      </c>
      <c r="AE5128" s="5">
        <v>356</v>
      </c>
      <c r="AF5128" s="5">
        <v>38</v>
      </c>
      <c r="AG5128" s="6">
        <v>10.674157303370787</v>
      </c>
      <c r="AH5128" s="6">
        <v>86.407766990291265</v>
      </c>
      <c r="AI5128" s="3">
        <v>28.205128205128204</v>
      </c>
      <c r="AJ5128" s="3">
        <v>82.978723404255319</v>
      </c>
    </row>
    <row r="5129" spans="1:36" hidden="1" x14ac:dyDescent="0.2">
      <c r="A5129" s="1" t="str">
        <f t="shared" si="80"/>
        <v>SolihullMixed White and Black African</v>
      </c>
      <c r="B5129" s="3" t="s">
        <v>615</v>
      </c>
      <c r="C5129" s="3" t="s">
        <v>616</v>
      </c>
      <c r="D5129" s="3" t="s">
        <v>707</v>
      </c>
      <c r="E5129" s="5">
        <v>247</v>
      </c>
      <c r="F5129" s="5">
        <v>48</v>
      </c>
      <c r="G5129" s="5">
        <v>41</v>
      </c>
      <c r="H5129" s="5">
        <v>51</v>
      </c>
      <c r="I5129" s="5">
        <v>13</v>
      </c>
      <c r="J5129" s="5">
        <v>67</v>
      </c>
      <c r="K5129" s="5">
        <v>4</v>
      </c>
      <c r="L5129" s="5">
        <v>36</v>
      </c>
      <c r="M5129" s="5">
        <v>0</v>
      </c>
      <c r="N5129" s="5">
        <v>7</v>
      </c>
      <c r="O5129" s="6">
        <v>19.4331983805668</v>
      </c>
      <c r="P5129" s="6">
        <v>16.599190283400809</v>
      </c>
      <c r="Q5129" s="6">
        <v>20.647773279352226</v>
      </c>
      <c r="R5129" s="6">
        <v>5.2631578947368425</v>
      </c>
      <c r="S5129" s="6">
        <v>27.125506072874494</v>
      </c>
      <c r="T5129" s="6">
        <v>1.6194331983805668</v>
      </c>
      <c r="U5129" s="6">
        <v>14.574898785425102</v>
      </c>
      <c r="V5129" s="6">
        <v>0</v>
      </c>
      <c r="W5129" s="6">
        <v>2.834008097165992</v>
      </c>
      <c r="X5129" s="5">
        <v>53</v>
      </c>
      <c r="Y5129" s="5">
        <v>43</v>
      </c>
      <c r="Z5129" s="5">
        <v>4</v>
      </c>
      <c r="AA5129" s="5">
        <v>5</v>
      </c>
      <c r="AB5129" s="5">
        <v>4</v>
      </c>
      <c r="AC5129" s="5">
        <v>0</v>
      </c>
      <c r="AD5129" s="5">
        <v>48</v>
      </c>
      <c r="AE5129" s="5">
        <v>39</v>
      </c>
      <c r="AF5129" s="5">
        <v>4</v>
      </c>
      <c r="AG5129" s="6">
        <v>10.256410256410257</v>
      </c>
      <c r="AH5129" s="6">
        <v>81.25</v>
      </c>
      <c r="AI5129" s="3">
        <v>0</v>
      </c>
      <c r="AJ5129" s="3">
        <v>80</v>
      </c>
    </row>
    <row r="5130" spans="1:36" hidden="1" x14ac:dyDescent="0.2">
      <c r="A5130" s="1" t="str">
        <f t="shared" si="80"/>
        <v>SolihullMixed White and Asian</v>
      </c>
      <c r="B5130" s="3" t="s">
        <v>615</v>
      </c>
      <c r="C5130" s="3" t="s">
        <v>616</v>
      </c>
      <c r="D5130" s="3" t="s">
        <v>708</v>
      </c>
      <c r="E5130" s="5">
        <v>1156</v>
      </c>
      <c r="F5130" s="5">
        <v>97</v>
      </c>
      <c r="G5130" s="5">
        <v>70</v>
      </c>
      <c r="H5130" s="5">
        <v>101</v>
      </c>
      <c r="I5130" s="5">
        <v>31</v>
      </c>
      <c r="J5130" s="5">
        <v>113</v>
      </c>
      <c r="K5130" s="5">
        <v>19</v>
      </c>
      <c r="L5130" s="5">
        <v>72</v>
      </c>
      <c r="M5130" s="5">
        <v>0</v>
      </c>
      <c r="N5130" s="5">
        <v>4</v>
      </c>
      <c r="O5130" s="6">
        <v>8.391003460207612</v>
      </c>
      <c r="P5130" s="6">
        <v>6.0553633217993079</v>
      </c>
      <c r="Q5130" s="6">
        <v>8.7370242214532876</v>
      </c>
      <c r="R5130" s="6">
        <v>2.6816608996539792</v>
      </c>
      <c r="S5130" s="6">
        <v>9.7750865051903109</v>
      </c>
      <c r="T5130" s="6">
        <v>1.6435986159169551</v>
      </c>
      <c r="U5130" s="6">
        <v>6.2283737024221457</v>
      </c>
      <c r="V5130" s="6">
        <v>0</v>
      </c>
      <c r="W5130" s="6">
        <v>0.34602076124567471</v>
      </c>
      <c r="X5130" s="5">
        <v>214</v>
      </c>
      <c r="Y5130" s="5">
        <v>176</v>
      </c>
      <c r="Z5130" s="5">
        <v>11</v>
      </c>
      <c r="AA5130" s="5">
        <v>17</v>
      </c>
      <c r="AB5130" s="5">
        <v>12</v>
      </c>
      <c r="AC5130" s="5">
        <v>0</v>
      </c>
      <c r="AD5130" s="5">
        <v>197</v>
      </c>
      <c r="AE5130" s="5">
        <v>164</v>
      </c>
      <c r="AF5130" s="5">
        <v>11</v>
      </c>
      <c r="AG5130" s="6">
        <v>6.7073170731707314</v>
      </c>
      <c r="AH5130" s="6">
        <v>83.248730964467001</v>
      </c>
      <c r="AI5130" s="3">
        <v>0</v>
      </c>
      <c r="AJ5130" s="3">
        <v>70.588235294117652</v>
      </c>
    </row>
    <row r="5131" spans="1:36" hidden="1" x14ac:dyDescent="0.2">
      <c r="A5131" s="1" t="str">
        <f t="shared" si="80"/>
        <v>SolihullMixed Other</v>
      </c>
      <c r="B5131" s="3" t="s">
        <v>615</v>
      </c>
      <c r="C5131" s="3" t="s">
        <v>616</v>
      </c>
      <c r="D5131" s="3" t="s">
        <v>709</v>
      </c>
      <c r="E5131" s="5">
        <v>606</v>
      </c>
      <c r="F5131" s="5">
        <v>89</v>
      </c>
      <c r="G5131" s="5">
        <v>53</v>
      </c>
      <c r="H5131" s="5">
        <v>91</v>
      </c>
      <c r="I5131" s="5">
        <v>16</v>
      </c>
      <c r="J5131" s="5">
        <v>108</v>
      </c>
      <c r="K5131" s="5">
        <v>9</v>
      </c>
      <c r="L5131" s="5">
        <v>49</v>
      </c>
      <c r="M5131" s="5">
        <v>0</v>
      </c>
      <c r="N5131" s="5">
        <v>2</v>
      </c>
      <c r="O5131" s="6">
        <v>14.686468646864686</v>
      </c>
      <c r="P5131" s="6">
        <v>8.7458745874587454</v>
      </c>
      <c r="Q5131" s="6">
        <v>15.016501650165017</v>
      </c>
      <c r="R5131" s="6">
        <v>2.6402640264026402</v>
      </c>
      <c r="S5131" s="6">
        <v>17.821782178217823</v>
      </c>
      <c r="T5131" s="6">
        <v>1.4851485148514851</v>
      </c>
      <c r="U5131" s="6">
        <v>8.0858085808580853</v>
      </c>
      <c r="V5131" s="6">
        <v>0</v>
      </c>
      <c r="W5131" s="6">
        <v>0.33003300330033003</v>
      </c>
      <c r="X5131" s="5">
        <v>144</v>
      </c>
      <c r="Y5131" s="5">
        <v>116</v>
      </c>
      <c r="Z5131" s="5">
        <v>8</v>
      </c>
      <c r="AA5131" s="5">
        <v>10</v>
      </c>
      <c r="AB5131" s="5">
        <v>9</v>
      </c>
      <c r="AC5131" s="5">
        <v>3</v>
      </c>
      <c r="AD5131" s="5">
        <v>134</v>
      </c>
      <c r="AE5131" s="5">
        <v>107</v>
      </c>
      <c r="AF5131" s="5">
        <v>5</v>
      </c>
      <c r="AG5131" s="6">
        <v>4.6728971962616823</v>
      </c>
      <c r="AH5131" s="6">
        <v>79.850746268656721</v>
      </c>
      <c r="AI5131" s="3">
        <v>33.333333333333336</v>
      </c>
      <c r="AJ5131" s="3">
        <v>90</v>
      </c>
    </row>
    <row r="5132" spans="1:36" hidden="1" x14ac:dyDescent="0.2">
      <c r="A5132" s="1" t="str">
        <f t="shared" si="80"/>
        <v>SolihullIndian</v>
      </c>
      <c r="B5132" s="3" t="s">
        <v>615</v>
      </c>
      <c r="C5132" s="3" t="s">
        <v>616</v>
      </c>
      <c r="D5132" s="3" t="s">
        <v>710</v>
      </c>
      <c r="E5132" s="5">
        <v>7098</v>
      </c>
      <c r="F5132" s="5">
        <v>102</v>
      </c>
      <c r="G5132" s="5">
        <v>71</v>
      </c>
      <c r="H5132" s="5">
        <v>123</v>
      </c>
      <c r="I5132" s="5">
        <v>76</v>
      </c>
      <c r="J5132" s="5">
        <v>141</v>
      </c>
      <c r="K5132" s="5">
        <v>86</v>
      </c>
      <c r="L5132" s="5">
        <v>85</v>
      </c>
      <c r="M5132" s="5">
        <v>0</v>
      </c>
      <c r="N5132" s="5">
        <v>3</v>
      </c>
      <c r="O5132" s="6">
        <v>1.4370245139475908</v>
      </c>
      <c r="P5132" s="6">
        <v>1.0002817695125388</v>
      </c>
      <c r="Q5132" s="6">
        <v>1.7328825021132714</v>
      </c>
      <c r="R5132" s="6">
        <v>1.0707241476472247</v>
      </c>
      <c r="S5132" s="6">
        <v>1.9864750633981403</v>
      </c>
      <c r="T5132" s="6">
        <v>1.2116089039165963</v>
      </c>
      <c r="U5132" s="6">
        <v>1.197520428289659</v>
      </c>
      <c r="V5132" s="6">
        <v>0</v>
      </c>
      <c r="W5132" s="6">
        <v>4.2265426880811495E-2</v>
      </c>
      <c r="X5132" s="5">
        <v>3215</v>
      </c>
      <c r="Y5132" s="5">
        <v>2912</v>
      </c>
      <c r="Z5132" s="5">
        <v>139</v>
      </c>
      <c r="AA5132" s="5">
        <v>48</v>
      </c>
      <c r="AB5132" s="5">
        <v>40</v>
      </c>
      <c r="AC5132" s="5">
        <v>0</v>
      </c>
      <c r="AD5132" s="5">
        <v>3167</v>
      </c>
      <c r="AE5132" s="5">
        <v>2872</v>
      </c>
      <c r="AF5132" s="5">
        <v>139</v>
      </c>
      <c r="AG5132" s="6">
        <v>4.8398328690807801</v>
      </c>
      <c r="AH5132" s="6">
        <v>90.685191032522894</v>
      </c>
      <c r="AI5132" s="3">
        <v>0</v>
      </c>
      <c r="AJ5132" s="3">
        <v>83.333333333333329</v>
      </c>
    </row>
    <row r="5133" spans="1:36" hidden="1" x14ac:dyDescent="0.2">
      <c r="A5133" s="1" t="str">
        <f t="shared" si="80"/>
        <v>SolihullPakistani</v>
      </c>
      <c r="B5133" s="3" t="s">
        <v>615</v>
      </c>
      <c r="C5133" s="3" t="s">
        <v>616</v>
      </c>
      <c r="D5133" s="3" t="s">
        <v>711</v>
      </c>
      <c r="E5133" s="5">
        <v>3413</v>
      </c>
      <c r="F5133" s="5">
        <v>46</v>
      </c>
      <c r="G5133" s="5">
        <v>42</v>
      </c>
      <c r="H5133" s="5">
        <v>46</v>
      </c>
      <c r="I5133" s="5">
        <v>93</v>
      </c>
      <c r="J5133" s="5">
        <v>60</v>
      </c>
      <c r="K5133" s="5">
        <v>25</v>
      </c>
      <c r="L5133" s="5">
        <v>43</v>
      </c>
      <c r="M5133" s="5">
        <v>0</v>
      </c>
      <c r="N5133" s="5">
        <v>6</v>
      </c>
      <c r="O5133" s="6">
        <v>1.3477878699091708</v>
      </c>
      <c r="P5133" s="6">
        <v>1.2305889246996777</v>
      </c>
      <c r="Q5133" s="6">
        <v>1.3477878699091708</v>
      </c>
      <c r="R5133" s="6">
        <v>2.7248754761207148</v>
      </c>
      <c r="S5133" s="6">
        <v>1.7579841781423968</v>
      </c>
      <c r="T5133" s="6">
        <v>0.73249340755933201</v>
      </c>
      <c r="U5133" s="6">
        <v>1.259888661002051</v>
      </c>
      <c r="V5133" s="6">
        <v>0</v>
      </c>
      <c r="W5133" s="6">
        <v>0.17579841781423966</v>
      </c>
      <c r="X5133" s="5">
        <v>1295</v>
      </c>
      <c r="Y5133" s="5">
        <v>1008</v>
      </c>
      <c r="Z5133" s="5">
        <v>68</v>
      </c>
      <c r="AA5133" s="5">
        <v>11</v>
      </c>
      <c r="AB5133" s="5">
        <v>5</v>
      </c>
      <c r="AC5133" s="5">
        <v>0</v>
      </c>
      <c r="AD5133" s="5">
        <v>1284</v>
      </c>
      <c r="AE5133" s="5">
        <v>1003</v>
      </c>
      <c r="AF5133" s="5">
        <v>68</v>
      </c>
      <c r="AG5133" s="6">
        <v>6.7796610169491522</v>
      </c>
      <c r="AH5133" s="6">
        <v>78.115264797507791</v>
      </c>
      <c r="AI5133" s="3">
        <v>0</v>
      </c>
      <c r="AJ5133" s="3">
        <v>45.454545454545453</v>
      </c>
    </row>
    <row r="5134" spans="1:36" hidden="1" x14ac:dyDescent="0.2">
      <c r="A5134" s="1" t="str">
        <f t="shared" si="80"/>
        <v>SolihullBangladeshi</v>
      </c>
      <c r="B5134" s="3" t="s">
        <v>615</v>
      </c>
      <c r="C5134" s="3" t="s">
        <v>616</v>
      </c>
      <c r="D5134" s="3" t="s">
        <v>712</v>
      </c>
      <c r="E5134" s="5">
        <v>633</v>
      </c>
      <c r="F5134" s="5">
        <v>25</v>
      </c>
      <c r="G5134" s="5">
        <v>10</v>
      </c>
      <c r="H5134" s="5">
        <v>26</v>
      </c>
      <c r="I5134" s="5">
        <v>16</v>
      </c>
      <c r="J5134" s="5">
        <v>22</v>
      </c>
      <c r="K5134" s="5">
        <v>12</v>
      </c>
      <c r="L5134" s="5">
        <v>20</v>
      </c>
      <c r="M5134" s="5">
        <v>0</v>
      </c>
      <c r="N5134" s="5">
        <v>0</v>
      </c>
      <c r="O5134" s="6">
        <v>3.9494470774091628</v>
      </c>
      <c r="P5134" s="6">
        <v>1.5797788309636651</v>
      </c>
      <c r="Q5134" s="6">
        <v>4.1074249605055293</v>
      </c>
      <c r="R5134" s="6">
        <v>2.5276461295418642</v>
      </c>
      <c r="S5134" s="6">
        <v>3.4755134281200633</v>
      </c>
      <c r="T5134" s="6">
        <v>1.8957345971563981</v>
      </c>
      <c r="U5134" s="6">
        <v>3.1595576619273302</v>
      </c>
      <c r="V5134" s="6">
        <v>0</v>
      </c>
      <c r="W5134" s="6">
        <v>0</v>
      </c>
      <c r="X5134" s="5">
        <v>251</v>
      </c>
      <c r="Y5134" s="5">
        <v>198</v>
      </c>
      <c r="Z5134" s="5">
        <v>25</v>
      </c>
      <c r="AA5134" s="5">
        <v>10</v>
      </c>
      <c r="AB5134" s="5">
        <v>9</v>
      </c>
      <c r="AC5134" s="5">
        <v>5</v>
      </c>
      <c r="AD5134" s="5">
        <v>241</v>
      </c>
      <c r="AE5134" s="5">
        <v>189</v>
      </c>
      <c r="AF5134" s="5">
        <v>20</v>
      </c>
      <c r="AG5134" s="6">
        <v>10.582010582010582</v>
      </c>
      <c r="AH5134" s="6">
        <v>78.423236514522827</v>
      </c>
      <c r="AI5134" s="3">
        <v>55.555555555555557</v>
      </c>
      <c r="AJ5134" s="3">
        <v>90</v>
      </c>
    </row>
    <row r="5135" spans="1:36" hidden="1" x14ac:dyDescent="0.2">
      <c r="A5135" s="1" t="str">
        <f t="shared" si="80"/>
        <v>SolihullChinese</v>
      </c>
      <c r="B5135" s="3" t="s">
        <v>615</v>
      </c>
      <c r="C5135" s="3" t="s">
        <v>616</v>
      </c>
      <c r="D5135" s="3" t="s">
        <v>713</v>
      </c>
      <c r="E5135" s="5">
        <v>906</v>
      </c>
      <c r="F5135" s="5">
        <v>24</v>
      </c>
      <c r="G5135" s="5">
        <v>20</v>
      </c>
      <c r="H5135" s="5">
        <v>24</v>
      </c>
      <c r="I5135" s="5">
        <v>3</v>
      </c>
      <c r="J5135" s="5">
        <v>39</v>
      </c>
      <c r="K5135" s="5">
        <v>23</v>
      </c>
      <c r="L5135" s="5">
        <v>23</v>
      </c>
      <c r="M5135" s="5">
        <v>0</v>
      </c>
      <c r="N5135" s="5">
        <v>2</v>
      </c>
      <c r="O5135" s="6">
        <v>2.6490066225165565</v>
      </c>
      <c r="P5135" s="6">
        <v>2.2075055187637971</v>
      </c>
      <c r="Q5135" s="6">
        <v>2.6490066225165565</v>
      </c>
      <c r="R5135" s="6">
        <v>0.33112582781456956</v>
      </c>
      <c r="S5135" s="6">
        <v>4.3046357615894042</v>
      </c>
      <c r="T5135" s="6">
        <v>2.5386313465783665</v>
      </c>
      <c r="U5135" s="6">
        <v>2.5386313465783665</v>
      </c>
      <c r="V5135" s="6">
        <v>0</v>
      </c>
      <c r="W5135" s="6">
        <v>0.22075055187637968</v>
      </c>
      <c r="X5135" s="5">
        <v>381</v>
      </c>
      <c r="Y5135" s="5">
        <v>329</v>
      </c>
      <c r="Z5135" s="5">
        <v>6</v>
      </c>
      <c r="AA5135" s="5">
        <v>9</v>
      </c>
      <c r="AB5135" s="5">
        <v>6</v>
      </c>
      <c r="AC5135" s="5">
        <v>1</v>
      </c>
      <c r="AD5135" s="5">
        <v>372</v>
      </c>
      <c r="AE5135" s="5">
        <v>323</v>
      </c>
      <c r="AF5135" s="5">
        <v>5</v>
      </c>
      <c r="AG5135" s="6">
        <v>1.5479876160990713</v>
      </c>
      <c r="AH5135" s="6">
        <v>86.827956989247312</v>
      </c>
      <c r="AI5135" s="3">
        <v>16.666666666666668</v>
      </c>
      <c r="AJ5135" s="3">
        <v>66.666666666666671</v>
      </c>
    </row>
    <row r="5136" spans="1:36" hidden="1" x14ac:dyDescent="0.2">
      <c r="A5136" s="1" t="str">
        <f t="shared" si="80"/>
        <v>SolihullAsian Other</v>
      </c>
      <c r="B5136" s="3" t="s">
        <v>615</v>
      </c>
      <c r="C5136" s="3" t="s">
        <v>616</v>
      </c>
      <c r="D5136" s="3" t="s">
        <v>714</v>
      </c>
      <c r="E5136" s="5">
        <v>1511</v>
      </c>
      <c r="F5136" s="5">
        <v>104</v>
      </c>
      <c r="G5136" s="5">
        <v>77</v>
      </c>
      <c r="H5136" s="5">
        <v>105</v>
      </c>
      <c r="I5136" s="5">
        <v>42</v>
      </c>
      <c r="J5136" s="5">
        <v>102</v>
      </c>
      <c r="K5136" s="5">
        <v>12</v>
      </c>
      <c r="L5136" s="5">
        <v>84</v>
      </c>
      <c r="M5136" s="5">
        <v>0</v>
      </c>
      <c r="N5136" s="5">
        <v>5</v>
      </c>
      <c r="O5136" s="6">
        <v>6.8828590337524815</v>
      </c>
      <c r="P5136" s="6">
        <v>5.0959629384513567</v>
      </c>
      <c r="Q5136" s="6">
        <v>6.9490403706154869</v>
      </c>
      <c r="R5136" s="6">
        <v>2.7796161482461947</v>
      </c>
      <c r="S5136" s="6">
        <v>6.7504963600264727</v>
      </c>
      <c r="T5136" s="6">
        <v>0.79417604235605554</v>
      </c>
      <c r="U5136" s="6">
        <v>5.5592322964923895</v>
      </c>
      <c r="V5136" s="6">
        <v>0</v>
      </c>
      <c r="W5136" s="6">
        <v>0.33090668431502318</v>
      </c>
      <c r="X5136" s="5">
        <v>649</v>
      </c>
      <c r="Y5136" s="5">
        <v>536</v>
      </c>
      <c r="Z5136" s="5">
        <v>33</v>
      </c>
      <c r="AA5136" s="5">
        <v>41</v>
      </c>
      <c r="AB5136" s="5">
        <v>29</v>
      </c>
      <c r="AC5136" s="5">
        <v>3</v>
      </c>
      <c r="AD5136" s="5">
        <v>608</v>
      </c>
      <c r="AE5136" s="5">
        <v>507</v>
      </c>
      <c r="AF5136" s="5">
        <v>30</v>
      </c>
      <c r="AG5136" s="6">
        <v>5.9171597633136095</v>
      </c>
      <c r="AH5136" s="6">
        <v>83.388157894736835</v>
      </c>
      <c r="AI5136" s="3">
        <v>10.344827586206897</v>
      </c>
      <c r="AJ5136" s="3">
        <v>70.731707317073173</v>
      </c>
    </row>
    <row r="5137" spans="1:36" hidden="1" x14ac:dyDescent="0.2">
      <c r="A5137" s="1" t="str">
        <f t="shared" si="80"/>
        <v>SolihullBlack African</v>
      </c>
      <c r="B5137" s="3" t="s">
        <v>615</v>
      </c>
      <c r="C5137" s="3" t="s">
        <v>616</v>
      </c>
      <c r="D5137" s="3" t="s">
        <v>715</v>
      </c>
      <c r="E5137" s="5">
        <v>852</v>
      </c>
      <c r="F5137" s="5">
        <v>212</v>
      </c>
      <c r="G5137" s="5">
        <v>145</v>
      </c>
      <c r="H5137" s="5">
        <v>228</v>
      </c>
      <c r="I5137" s="5">
        <v>31</v>
      </c>
      <c r="J5137" s="5">
        <v>297</v>
      </c>
      <c r="K5137" s="5">
        <v>14</v>
      </c>
      <c r="L5137" s="5">
        <v>128</v>
      </c>
      <c r="M5137" s="5">
        <v>0</v>
      </c>
      <c r="N5137" s="5">
        <v>3</v>
      </c>
      <c r="O5137" s="6">
        <v>24.88262910798122</v>
      </c>
      <c r="P5137" s="6">
        <v>17.018779342723004</v>
      </c>
      <c r="Q5137" s="6">
        <v>26.760563380281692</v>
      </c>
      <c r="R5137" s="6">
        <v>3.6384976525821595</v>
      </c>
      <c r="S5137" s="6">
        <v>34.859154929577464</v>
      </c>
      <c r="T5137" s="6">
        <v>1.6431924882629108</v>
      </c>
      <c r="U5137" s="6">
        <v>15.023474178403756</v>
      </c>
      <c r="V5137" s="6">
        <v>0</v>
      </c>
      <c r="W5137" s="6">
        <v>0.352112676056338</v>
      </c>
      <c r="X5137" s="5">
        <v>351</v>
      </c>
      <c r="Y5137" s="5">
        <v>303</v>
      </c>
      <c r="Z5137" s="5">
        <v>34</v>
      </c>
      <c r="AA5137" s="5">
        <v>53</v>
      </c>
      <c r="AB5137" s="5">
        <v>38</v>
      </c>
      <c r="AC5137" s="5">
        <v>6</v>
      </c>
      <c r="AD5137" s="5">
        <v>298</v>
      </c>
      <c r="AE5137" s="5">
        <v>265</v>
      </c>
      <c r="AF5137" s="5">
        <v>28</v>
      </c>
      <c r="AG5137" s="6">
        <v>10.566037735849056</v>
      </c>
      <c r="AH5137" s="6">
        <v>88.926174496644293</v>
      </c>
      <c r="AI5137" s="3">
        <v>15.789473684210526</v>
      </c>
      <c r="AJ5137" s="3">
        <v>71.698113207547166</v>
      </c>
    </row>
    <row r="5138" spans="1:36" hidden="1" x14ac:dyDescent="0.2">
      <c r="A5138" s="1" t="str">
        <f t="shared" si="80"/>
        <v>SolihullBlack Caribbean</v>
      </c>
      <c r="B5138" s="3" t="s">
        <v>615</v>
      </c>
      <c r="C5138" s="3" t="s">
        <v>616</v>
      </c>
      <c r="D5138" s="3" t="s">
        <v>716</v>
      </c>
      <c r="E5138" s="5">
        <v>1930</v>
      </c>
      <c r="F5138" s="5">
        <v>520</v>
      </c>
      <c r="G5138" s="5">
        <v>339</v>
      </c>
      <c r="H5138" s="5">
        <v>569</v>
      </c>
      <c r="I5138" s="5">
        <v>92</v>
      </c>
      <c r="J5138" s="5">
        <v>726</v>
      </c>
      <c r="K5138" s="5">
        <v>13</v>
      </c>
      <c r="L5138" s="5">
        <v>387</v>
      </c>
      <c r="M5138" s="5">
        <v>0</v>
      </c>
      <c r="N5138" s="5">
        <v>30</v>
      </c>
      <c r="O5138" s="6">
        <v>26.94300518134715</v>
      </c>
      <c r="P5138" s="6">
        <v>17.564766839378237</v>
      </c>
      <c r="Q5138" s="6">
        <v>29.481865284974095</v>
      </c>
      <c r="R5138" s="6">
        <v>4.766839378238342</v>
      </c>
      <c r="S5138" s="6">
        <v>37.616580310880828</v>
      </c>
      <c r="T5138" s="6">
        <v>0.67357512953367871</v>
      </c>
      <c r="U5138" s="6">
        <v>20.051813471502591</v>
      </c>
      <c r="V5138" s="6">
        <v>0</v>
      </c>
      <c r="W5138" s="6">
        <v>1.5544041450777202</v>
      </c>
      <c r="X5138" s="5">
        <v>789</v>
      </c>
      <c r="Y5138" s="5">
        <v>699</v>
      </c>
      <c r="Z5138" s="5">
        <v>67</v>
      </c>
      <c r="AA5138" s="5">
        <v>184</v>
      </c>
      <c r="AB5138" s="5">
        <v>154</v>
      </c>
      <c r="AC5138" s="5">
        <v>20</v>
      </c>
      <c r="AD5138" s="5">
        <v>605</v>
      </c>
      <c r="AE5138" s="5">
        <v>545</v>
      </c>
      <c r="AF5138" s="5">
        <v>47</v>
      </c>
      <c r="AG5138" s="6">
        <v>8.623853211009175</v>
      </c>
      <c r="AH5138" s="6">
        <v>90.082644628099175</v>
      </c>
      <c r="AI5138" s="3">
        <v>12.987012987012987</v>
      </c>
      <c r="AJ5138" s="3">
        <v>83.695652173913047</v>
      </c>
    </row>
    <row r="5139" spans="1:36" hidden="1" x14ac:dyDescent="0.2">
      <c r="A5139" s="1" t="str">
        <f t="shared" si="80"/>
        <v>SolihullBlack Other</v>
      </c>
      <c r="B5139" s="3" t="s">
        <v>615</v>
      </c>
      <c r="C5139" s="3" t="s">
        <v>616</v>
      </c>
      <c r="D5139" s="3" t="s">
        <v>717</v>
      </c>
      <c r="E5139" s="5">
        <v>457</v>
      </c>
      <c r="F5139" s="5">
        <v>122</v>
      </c>
      <c r="G5139" s="5">
        <v>87</v>
      </c>
      <c r="H5139" s="5">
        <v>133</v>
      </c>
      <c r="I5139" s="5">
        <v>33</v>
      </c>
      <c r="J5139" s="5">
        <v>157</v>
      </c>
      <c r="K5139" s="5">
        <v>6</v>
      </c>
      <c r="L5139" s="5">
        <v>84</v>
      </c>
      <c r="M5139" s="5">
        <v>0</v>
      </c>
      <c r="N5139" s="5">
        <v>12</v>
      </c>
      <c r="O5139" s="6">
        <v>26.695842450765863</v>
      </c>
      <c r="P5139" s="6">
        <v>19.037199124726477</v>
      </c>
      <c r="Q5139" s="6">
        <v>29.102844638949673</v>
      </c>
      <c r="R5139" s="6">
        <v>7.2210065645514225</v>
      </c>
      <c r="S5139" s="6">
        <v>34.354485776805255</v>
      </c>
      <c r="T5139" s="6">
        <v>1.3129102844638949</v>
      </c>
      <c r="U5139" s="6">
        <v>18.380743982494529</v>
      </c>
      <c r="V5139" s="6">
        <v>0</v>
      </c>
      <c r="W5139" s="6">
        <v>2.6258205689277898</v>
      </c>
      <c r="X5139" s="5">
        <v>224</v>
      </c>
      <c r="Y5139" s="5">
        <v>192</v>
      </c>
      <c r="Z5139" s="5">
        <v>39</v>
      </c>
      <c r="AA5139" s="5">
        <v>59</v>
      </c>
      <c r="AB5139" s="5">
        <v>56</v>
      </c>
      <c r="AC5139" s="5">
        <v>20</v>
      </c>
      <c r="AD5139" s="5">
        <v>165</v>
      </c>
      <c r="AE5139" s="5">
        <v>136</v>
      </c>
      <c r="AF5139" s="5">
        <v>19</v>
      </c>
      <c r="AG5139" s="6">
        <v>13.970588235294118</v>
      </c>
      <c r="AH5139" s="6">
        <v>82.424242424242422</v>
      </c>
      <c r="AI5139" s="3">
        <v>35.714285714285715</v>
      </c>
      <c r="AJ5139" s="3">
        <v>94.915254237288138</v>
      </c>
    </row>
    <row r="5140" spans="1:36" hidden="1" x14ac:dyDescent="0.2">
      <c r="A5140" s="1" t="str">
        <f t="shared" si="80"/>
        <v>SolihullArab</v>
      </c>
      <c r="B5140" s="3" t="s">
        <v>615</v>
      </c>
      <c r="C5140" s="3" t="s">
        <v>616</v>
      </c>
      <c r="D5140" s="3" t="s">
        <v>699</v>
      </c>
      <c r="E5140" s="5">
        <v>358</v>
      </c>
      <c r="F5140" s="5">
        <v>12</v>
      </c>
      <c r="G5140" s="5">
        <v>6</v>
      </c>
      <c r="H5140" s="5">
        <v>15</v>
      </c>
      <c r="I5140" s="5">
        <v>2</v>
      </c>
      <c r="J5140" s="5">
        <v>18</v>
      </c>
      <c r="K5140" s="5">
        <v>4</v>
      </c>
      <c r="L5140" s="5">
        <v>7</v>
      </c>
      <c r="M5140" s="5">
        <v>0</v>
      </c>
      <c r="N5140" s="5">
        <v>0</v>
      </c>
      <c r="O5140" s="6">
        <v>3.3519553072625698</v>
      </c>
      <c r="P5140" s="6">
        <v>1.6759776536312849</v>
      </c>
      <c r="Q5140" s="6">
        <v>4.1899441340782122</v>
      </c>
      <c r="R5140" s="6">
        <v>0.55865921787709494</v>
      </c>
      <c r="S5140" s="6">
        <v>5.027932960893855</v>
      </c>
      <c r="T5140" s="6">
        <v>1.1173184357541899</v>
      </c>
      <c r="U5140" s="6">
        <v>1.9553072625698324</v>
      </c>
      <c r="V5140" s="6">
        <v>0</v>
      </c>
      <c r="W5140" s="6">
        <v>0</v>
      </c>
      <c r="X5140" s="5">
        <v>137</v>
      </c>
      <c r="Y5140" s="5">
        <v>101</v>
      </c>
      <c r="Z5140" s="5">
        <v>5</v>
      </c>
      <c r="AA5140" s="5">
        <v>4</v>
      </c>
      <c r="AB5140" s="5">
        <v>3</v>
      </c>
      <c r="AC5140" s="5">
        <v>0</v>
      </c>
      <c r="AD5140" s="5">
        <v>133</v>
      </c>
      <c r="AE5140" s="5">
        <v>98</v>
      </c>
      <c r="AF5140" s="5">
        <v>5</v>
      </c>
      <c r="AG5140" s="6">
        <v>5.1020408163265305</v>
      </c>
      <c r="AH5140" s="6">
        <v>73.684210526315795</v>
      </c>
      <c r="AI5140" s="3">
        <v>0</v>
      </c>
      <c r="AJ5140" s="3">
        <v>75</v>
      </c>
    </row>
    <row r="5141" spans="1:36" hidden="1" x14ac:dyDescent="0.2">
      <c r="A5141" s="1" t="str">
        <f t="shared" si="80"/>
        <v>SolihullOther</v>
      </c>
      <c r="B5141" s="3" t="s">
        <v>615</v>
      </c>
      <c r="C5141" s="3" t="s">
        <v>616</v>
      </c>
      <c r="D5141" s="3" t="s">
        <v>718</v>
      </c>
      <c r="E5141" s="5">
        <v>868</v>
      </c>
      <c r="F5141" s="5">
        <v>14</v>
      </c>
      <c r="G5141" s="5">
        <v>9</v>
      </c>
      <c r="H5141" s="5">
        <v>16</v>
      </c>
      <c r="I5141" s="5">
        <v>4</v>
      </c>
      <c r="J5141" s="5">
        <v>25</v>
      </c>
      <c r="K5141" s="5">
        <v>12</v>
      </c>
      <c r="L5141" s="5">
        <v>19</v>
      </c>
      <c r="M5141" s="5">
        <v>0</v>
      </c>
      <c r="N5141" s="5">
        <v>1</v>
      </c>
      <c r="O5141" s="6">
        <v>1.6129032258064515</v>
      </c>
      <c r="P5141" s="6">
        <v>1.0368663594470047</v>
      </c>
      <c r="Q5141" s="6">
        <v>1.8433179723502304</v>
      </c>
      <c r="R5141" s="6">
        <v>0.46082949308755761</v>
      </c>
      <c r="S5141" s="6">
        <v>2.8801843317972349</v>
      </c>
      <c r="T5141" s="6">
        <v>1.3824884792626728</v>
      </c>
      <c r="U5141" s="6">
        <v>2.1889400921658986</v>
      </c>
      <c r="V5141" s="6">
        <v>0</v>
      </c>
      <c r="W5141" s="6">
        <v>0.1152073732718894</v>
      </c>
      <c r="X5141" s="5">
        <v>354</v>
      </c>
      <c r="Y5141" s="5">
        <v>311</v>
      </c>
      <c r="Z5141" s="5">
        <v>16</v>
      </c>
      <c r="AA5141" s="5">
        <v>8</v>
      </c>
      <c r="AB5141" s="5">
        <v>6</v>
      </c>
      <c r="AC5141" s="5">
        <v>3</v>
      </c>
      <c r="AD5141" s="5">
        <v>346</v>
      </c>
      <c r="AE5141" s="5">
        <v>305</v>
      </c>
      <c r="AF5141" s="5">
        <v>13</v>
      </c>
      <c r="AG5141" s="6">
        <v>4.2622950819672134</v>
      </c>
      <c r="AH5141" s="6">
        <v>88.150289017341038</v>
      </c>
      <c r="AI5141" s="3">
        <v>50</v>
      </c>
      <c r="AJ5141" s="3">
        <v>75</v>
      </c>
    </row>
    <row r="5142" spans="1:36" x14ac:dyDescent="0.2">
      <c r="A5142" s="1" t="str">
        <f t="shared" si="80"/>
        <v>South BucksAll people</v>
      </c>
      <c r="B5142" s="3" t="s">
        <v>161</v>
      </c>
      <c r="C5142" s="3" t="s">
        <v>162</v>
      </c>
      <c r="D5142" s="3" t="s">
        <v>700</v>
      </c>
      <c r="E5142" s="5">
        <v>66867</v>
      </c>
      <c r="F5142" s="5">
        <v>0</v>
      </c>
      <c r="G5142" s="5">
        <v>0</v>
      </c>
      <c r="H5142" s="5">
        <v>0</v>
      </c>
      <c r="I5142" s="5">
        <v>0</v>
      </c>
      <c r="J5142" s="5">
        <v>0</v>
      </c>
      <c r="K5142" s="5">
        <v>1709</v>
      </c>
      <c r="L5142" s="5">
        <v>4746</v>
      </c>
      <c r="M5142" s="5">
        <v>0</v>
      </c>
      <c r="N5142" s="5">
        <v>0</v>
      </c>
      <c r="O5142" s="6">
        <v>0</v>
      </c>
      <c r="P5142" s="6">
        <v>0</v>
      </c>
      <c r="Q5142" s="6">
        <v>0</v>
      </c>
      <c r="R5142" s="6">
        <v>0</v>
      </c>
      <c r="S5142" s="6">
        <v>0</v>
      </c>
      <c r="T5142" s="6">
        <v>2.5558197616163429</v>
      </c>
      <c r="U5142" s="6">
        <v>7.0976714971510608</v>
      </c>
      <c r="V5142" s="6">
        <v>0</v>
      </c>
      <c r="W5142" s="6">
        <v>0</v>
      </c>
      <c r="X5142" s="5">
        <v>21144</v>
      </c>
      <c r="Y5142" s="5">
        <v>18700</v>
      </c>
      <c r="Z5142" s="5">
        <v>599</v>
      </c>
      <c r="AA5142" s="5">
        <v>0</v>
      </c>
      <c r="AB5142" s="5">
        <v>0</v>
      </c>
      <c r="AC5142" s="5">
        <v>0</v>
      </c>
      <c r="AD5142" s="5">
        <v>21144</v>
      </c>
      <c r="AE5142" s="5">
        <v>18700</v>
      </c>
      <c r="AF5142" s="5">
        <v>599</v>
      </c>
      <c r="AG5142" s="6">
        <v>3.2032085561497325</v>
      </c>
      <c r="AH5142" s="6">
        <v>88.441165342413925</v>
      </c>
      <c r="AI5142" s="6"/>
      <c r="AJ5142" s="6"/>
    </row>
    <row r="5143" spans="1:36" hidden="1" x14ac:dyDescent="0.2">
      <c r="A5143" s="1" t="str">
        <f t="shared" si="80"/>
        <v>South BucksWhite British</v>
      </c>
      <c r="B5143" s="3" t="s">
        <v>161</v>
      </c>
      <c r="C5143" s="3" t="s">
        <v>162</v>
      </c>
      <c r="D5143" s="3" t="s">
        <v>701</v>
      </c>
      <c r="E5143" s="5">
        <v>51541</v>
      </c>
      <c r="F5143" s="5">
        <v>0</v>
      </c>
      <c r="G5143" s="5">
        <v>0</v>
      </c>
      <c r="H5143" s="5">
        <v>0</v>
      </c>
      <c r="I5143" s="5">
        <v>0</v>
      </c>
      <c r="J5143" s="5">
        <v>0</v>
      </c>
      <c r="K5143" s="5">
        <v>1312</v>
      </c>
      <c r="L5143" s="5">
        <v>3310</v>
      </c>
      <c r="M5143" s="5">
        <v>0</v>
      </c>
      <c r="N5143" s="5">
        <v>0</v>
      </c>
      <c r="O5143" s="6">
        <v>0</v>
      </c>
      <c r="P5143" s="6">
        <v>0</v>
      </c>
      <c r="Q5143" s="6">
        <v>0</v>
      </c>
      <c r="R5143" s="6">
        <v>0</v>
      </c>
      <c r="S5143" s="6">
        <v>0</v>
      </c>
      <c r="T5143" s="6">
        <v>2.545546264139229</v>
      </c>
      <c r="U5143" s="6">
        <v>6.4220717487049148</v>
      </c>
      <c r="V5143" s="6">
        <v>0</v>
      </c>
      <c r="W5143" s="6">
        <v>0</v>
      </c>
      <c r="X5143" s="5">
        <v>14970</v>
      </c>
      <c r="Y5143" s="5">
        <v>13317</v>
      </c>
      <c r="Z5143" s="5">
        <v>402</v>
      </c>
      <c r="AA5143" s="5">
        <v>0</v>
      </c>
      <c r="AB5143" s="5">
        <v>0</v>
      </c>
      <c r="AC5143" s="5">
        <v>0</v>
      </c>
      <c r="AD5143" s="5">
        <v>14970</v>
      </c>
      <c r="AE5143" s="5">
        <v>13317</v>
      </c>
      <c r="AF5143" s="5">
        <v>402</v>
      </c>
      <c r="AG5143" s="6">
        <v>3.0186979049335436</v>
      </c>
      <c r="AH5143" s="6">
        <v>88.957915831663328</v>
      </c>
      <c r="AI5143" s="6"/>
      <c r="AJ5143" s="6"/>
    </row>
    <row r="5144" spans="1:36" hidden="1" x14ac:dyDescent="0.2">
      <c r="A5144" s="1" t="str">
        <f t="shared" si="80"/>
        <v>South BucksMinorities - all other than White British</v>
      </c>
      <c r="B5144" s="3" t="s">
        <v>161</v>
      </c>
      <c r="C5144" s="3" t="s">
        <v>162</v>
      </c>
      <c r="D5144" s="3" t="s">
        <v>702</v>
      </c>
      <c r="E5144" s="5">
        <v>15326</v>
      </c>
      <c r="F5144" s="5">
        <v>0</v>
      </c>
      <c r="G5144" s="5">
        <v>0</v>
      </c>
      <c r="H5144" s="5">
        <v>0</v>
      </c>
      <c r="I5144" s="5">
        <v>0</v>
      </c>
      <c r="J5144" s="5">
        <v>0</v>
      </c>
      <c r="K5144" s="5">
        <v>397</v>
      </c>
      <c r="L5144" s="5">
        <v>1436</v>
      </c>
      <c r="M5144" s="5">
        <v>0</v>
      </c>
      <c r="N5144" s="5">
        <v>0</v>
      </c>
      <c r="O5144" s="6">
        <v>0</v>
      </c>
      <c r="P5144" s="6">
        <v>0</v>
      </c>
      <c r="Q5144" s="6">
        <v>0</v>
      </c>
      <c r="R5144" s="6">
        <v>0</v>
      </c>
      <c r="S5144" s="6">
        <v>0</v>
      </c>
      <c r="T5144" s="6">
        <v>2.5903693070598983</v>
      </c>
      <c r="U5144" s="6">
        <v>9.3696985514811431</v>
      </c>
      <c r="V5144" s="6">
        <v>0</v>
      </c>
      <c r="W5144" s="6">
        <v>0</v>
      </c>
      <c r="X5144" s="5">
        <v>6174</v>
      </c>
      <c r="Y5144" s="5">
        <v>5383</v>
      </c>
      <c r="Z5144" s="5">
        <v>197</v>
      </c>
      <c r="AA5144" s="5">
        <v>0</v>
      </c>
      <c r="AB5144" s="5">
        <v>0</v>
      </c>
      <c r="AC5144" s="5">
        <v>0</v>
      </c>
      <c r="AD5144" s="5">
        <v>6174</v>
      </c>
      <c r="AE5144" s="5">
        <v>5383</v>
      </c>
      <c r="AF5144" s="5">
        <v>197</v>
      </c>
      <c r="AG5144" s="6">
        <v>3.6596693293702396</v>
      </c>
      <c r="AH5144" s="6">
        <v>87.188208616780045</v>
      </c>
      <c r="AI5144" s="6"/>
      <c r="AJ5144" s="6"/>
    </row>
    <row r="5145" spans="1:36" hidden="1" x14ac:dyDescent="0.2">
      <c r="A5145" s="1" t="str">
        <f t="shared" si="80"/>
        <v>South BucksWhite Irish</v>
      </c>
      <c r="B5145" s="3" t="s">
        <v>161</v>
      </c>
      <c r="C5145" s="3" t="s">
        <v>162</v>
      </c>
      <c r="D5145" s="3" t="s">
        <v>703</v>
      </c>
      <c r="E5145" s="5">
        <v>1133</v>
      </c>
      <c r="F5145" s="5">
        <v>0</v>
      </c>
      <c r="G5145" s="5">
        <v>0</v>
      </c>
      <c r="H5145" s="5">
        <v>0</v>
      </c>
      <c r="I5145" s="5">
        <v>0</v>
      </c>
      <c r="J5145" s="5">
        <v>0</v>
      </c>
      <c r="K5145" s="5">
        <v>21</v>
      </c>
      <c r="L5145" s="5">
        <v>83</v>
      </c>
      <c r="M5145" s="5">
        <v>0</v>
      </c>
      <c r="N5145" s="5">
        <v>0</v>
      </c>
      <c r="O5145" s="6">
        <v>0</v>
      </c>
      <c r="P5145" s="6">
        <v>0</v>
      </c>
      <c r="Q5145" s="6">
        <v>0</v>
      </c>
      <c r="R5145" s="6">
        <v>0</v>
      </c>
      <c r="S5145" s="6">
        <v>0</v>
      </c>
      <c r="T5145" s="6">
        <v>1.8534863195057369</v>
      </c>
      <c r="U5145" s="6">
        <v>7.3256840247131505</v>
      </c>
      <c r="V5145" s="6">
        <v>0</v>
      </c>
      <c r="W5145" s="6">
        <v>0</v>
      </c>
      <c r="X5145" s="5">
        <v>366</v>
      </c>
      <c r="Y5145" s="5">
        <v>323</v>
      </c>
      <c r="Z5145" s="5">
        <v>5</v>
      </c>
      <c r="AA5145" s="5">
        <v>0</v>
      </c>
      <c r="AB5145" s="5">
        <v>0</v>
      </c>
      <c r="AC5145" s="5">
        <v>0</v>
      </c>
      <c r="AD5145" s="5">
        <v>366</v>
      </c>
      <c r="AE5145" s="5">
        <v>323</v>
      </c>
      <c r="AF5145" s="5">
        <v>5</v>
      </c>
      <c r="AG5145" s="6">
        <v>1.5479876160990713</v>
      </c>
      <c r="AH5145" s="6">
        <v>88.251366120218577</v>
      </c>
      <c r="AI5145" s="6"/>
      <c r="AJ5145" s="6"/>
    </row>
    <row r="5146" spans="1:36" hidden="1" x14ac:dyDescent="0.2">
      <c r="A5146" s="1" t="str">
        <f t="shared" si="80"/>
        <v>South BucksWhite Gyspy or Irish Traveller</v>
      </c>
      <c r="B5146" s="3" t="s">
        <v>161</v>
      </c>
      <c r="C5146" s="3" t="s">
        <v>162</v>
      </c>
      <c r="D5146" s="3" t="s">
        <v>704</v>
      </c>
      <c r="E5146" s="5">
        <v>256</v>
      </c>
      <c r="F5146" s="5">
        <v>0</v>
      </c>
      <c r="G5146" s="5">
        <v>0</v>
      </c>
      <c r="H5146" s="5">
        <v>0</v>
      </c>
      <c r="I5146" s="5">
        <v>0</v>
      </c>
      <c r="J5146" s="5">
        <v>0</v>
      </c>
      <c r="K5146" s="5">
        <v>39</v>
      </c>
      <c r="L5146" s="5">
        <v>14</v>
      </c>
      <c r="M5146" s="5">
        <v>0</v>
      </c>
      <c r="N5146" s="5">
        <v>0</v>
      </c>
      <c r="O5146" s="6">
        <v>0</v>
      </c>
      <c r="P5146" s="6">
        <v>0</v>
      </c>
      <c r="Q5146" s="6">
        <v>0</v>
      </c>
      <c r="R5146" s="6">
        <v>0</v>
      </c>
      <c r="S5146" s="6">
        <v>0</v>
      </c>
      <c r="T5146" s="6">
        <v>15.234375</v>
      </c>
      <c r="U5146" s="6">
        <v>5.46875</v>
      </c>
      <c r="V5146" s="6">
        <v>0</v>
      </c>
      <c r="W5146" s="6">
        <v>0</v>
      </c>
      <c r="X5146" s="5">
        <v>78</v>
      </c>
      <c r="Y5146" s="5">
        <v>40</v>
      </c>
      <c r="Z5146" s="5">
        <v>8</v>
      </c>
      <c r="AA5146" s="5">
        <v>0</v>
      </c>
      <c r="AB5146" s="5">
        <v>0</v>
      </c>
      <c r="AC5146" s="5">
        <v>0</v>
      </c>
      <c r="AD5146" s="5">
        <v>78</v>
      </c>
      <c r="AE5146" s="5">
        <v>40</v>
      </c>
      <c r="AF5146" s="5">
        <v>8</v>
      </c>
      <c r="AG5146" s="6">
        <v>20</v>
      </c>
      <c r="AH5146" s="6">
        <v>51.282051282051285</v>
      </c>
      <c r="AI5146" s="6"/>
      <c r="AJ5146" s="6"/>
    </row>
    <row r="5147" spans="1:36" hidden="1" x14ac:dyDescent="0.2">
      <c r="A5147" s="1" t="str">
        <f t="shared" si="80"/>
        <v>South BucksWhite Other</v>
      </c>
      <c r="B5147" s="3" t="s">
        <v>161</v>
      </c>
      <c r="C5147" s="3" t="s">
        <v>162</v>
      </c>
      <c r="D5147" s="3" t="s">
        <v>705</v>
      </c>
      <c r="E5147" s="5">
        <v>3435</v>
      </c>
      <c r="F5147" s="5">
        <v>0</v>
      </c>
      <c r="G5147" s="5">
        <v>0</v>
      </c>
      <c r="H5147" s="5">
        <v>0</v>
      </c>
      <c r="I5147" s="5">
        <v>0</v>
      </c>
      <c r="J5147" s="5">
        <v>0</v>
      </c>
      <c r="K5147" s="5">
        <v>54</v>
      </c>
      <c r="L5147" s="5">
        <v>195</v>
      </c>
      <c r="M5147" s="5">
        <v>0</v>
      </c>
      <c r="N5147" s="5">
        <v>0</v>
      </c>
      <c r="O5147" s="6">
        <v>0</v>
      </c>
      <c r="P5147" s="6">
        <v>0</v>
      </c>
      <c r="Q5147" s="6">
        <v>0</v>
      </c>
      <c r="R5147" s="6">
        <v>0</v>
      </c>
      <c r="S5147" s="6">
        <v>0</v>
      </c>
      <c r="T5147" s="6">
        <v>1.5720524017467248</v>
      </c>
      <c r="U5147" s="6">
        <v>5.6768558951965069</v>
      </c>
      <c r="V5147" s="6">
        <v>0</v>
      </c>
      <c r="W5147" s="6">
        <v>0</v>
      </c>
      <c r="X5147" s="5">
        <v>1600</v>
      </c>
      <c r="Y5147" s="5">
        <v>1372</v>
      </c>
      <c r="Z5147" s="5">
        <v>46</v>
      </c>
      <c r="AA5147" s="5">
        <v>0</v>
      </c>
      <c r="AB5147" s="5">
        <v>0</v>
      </c>
      <c r="AC5147" s="5">
        <v>0</v>
      </c>
      <c r="AD5147" s="5">
        <v>1600</v>
      </c>
      <c r="AE5147" s="5">
        <v>1372</v>
      </c>
      <c r="AF5147" s="5">
        <v>46</v>
      </c>
      <c r="AG5147" s="6">
        <v>3.3527696793002915</v>
      </c>
      <c r="AH5147" s="6">
        <v>85.75</v>
      </c>
      <c r="AI5147" s="6"/>
      <c r="AJ5147" s="6"/>
    </row>
    <row r="5148" spans="1:36" hidden="1" x14ac:dyDescent="0.2">
      <c r="A5148" s="1" t="str">
        <f t="shared" si="80"/>
        <v>South BucksMixed White and Black Caribbean</v>
      </c>
      <c r="B5148" s="3" t="s">
        <v>161</v>
      </c>
      <c r="C5148" s="3" t="s">
        <v>162</v>
      </c>
      <c r="D5148" s="3" t="s">
        <v>706</v>
      </c>
      <c r="E5148" s="5">
        <v>416</v>
      </c>
      <c r="F5148" s="5">
        <v>0</v>
      </c>
      <c r="G5148" s="5">
        <v>0</v>
      </c>
      <c r="H5148" s="5">
        <v>0</v>
      </c>
      <c r="I5148" s="5">
        <v>0</v>
      </c>
      <c r="J5148" s="5">
        <v>0</v>
      </c>
      <c r="K5148" s="5">
        <v>22</v>
      </c>
      <c r="L5148" s="5">
        <v>28</v>
      </c>
      <c r="M5148" s="5">
        <v>0</v>
      </c>
      <c r="N5148" s="5">
        <v>0</v>
      </c>
      <c r="O5148" s="6">
        <v>0</v>
      </c>
      <c r="P5148" s="6">
        <v>0</v>
      </c>
      <c r="Q5148" s="6">
        <v>0</v>
      </c>
      <c r="R5148" s="6">
        <v>0</v>
      </c>
      <c r="S5148" s="6">
        <v>0</v>
      </c>
      <c r="T5148" s="6">
        <v>5.2884615384615383</v>
      </c>
      <c r="U5148" s="6">
        <v>6.7307692307692308</v>
      </c>
      <c r="V5148" s="6">
        <v>0</v>
      </c>
      <c r="W5148" s="6">
        <v>0</v>
      </c>
      <c r="X5148" s="5">
        <v>89</v>
      </c>
      <c r="Y5148" s="5">
        <v>71</v>
      </c>
      <c r="Z5148" s="5">
        <v>4</v>
      </c>
      <c r="AA5148" s="5">
        <v>0</v>
      </c>
      <c r="AB5148" s="5">
        <v>0</v>
      </c>
      <c r="AC5148" s="5">
        <v>0</v>
      </c>
      <c r="AD5148" s="5">
        <v>89</v>
      </c>
      <c r="AE5148" s="5">
        <v>71</v>
      </c>
      <c r="AF5148" s="5">
        <v>4</v>
      </c>
      <c r="AG5148" s="6">
        <v>5.6338028169014081</v>
      </c>
      <c r="AH5148" s="6">
        <v>79.775280898876403</v>
      </c>
      <c r="AI5148" s="6"/>
      <c r="AJ5148" s="6"/>
    </row>
    <row r="5149" spans="1:36" hidden="1" x14ac:dyDescent="0.2">
      <c r="A5149" s="1" t="str">
        <f t="shared" si="80"/>
        <v>South BucksMixed White and Black African</v>
      </c>
      <c r="B5149" s="3" t="s">
        <v>161</v>
      </c>
      <c r="C5149" s="3" t="s">
        <v>162</v>
      </c>
      <c r="D5149" s="3" t="s">
        <v>707</v>
      </c>
      <c r="E5149" s="5">
        <v>119</v>
      </c>
      <c r="F5149" s="5">
        <v>0</v>
      </c>
      <c r="G5149" s="5">
        <v>0</v>
      </c>
      <c r="H5149" s="5">
        <v>0</v>
      </c>
      <c r="I5149" s="5">
        <v>0</v>
      </c>
      <c r="J5149" s="5">
        <v>0</v>
      </c>
      <c r="K5149" s="5">
        <v>2</v>
      </c>
      <c r="L5149" s="5">
        <v>15</v>
      </c>
      <c r="M5149" s="5">
        <v>0</v>
      </c>
      <c r="N5149" s="5">
        <v>0</v>
      </c>
      <c r="O5149" s="6">
        <v>0</v>
      </c>
      <c r="P5149" s="6">
        <v>0</v>
      </c>
      <c r="Q5149" s="6">
        <v>0</v>
      </c>
      <c r="R5149" s="6">
        <v>0</v>
      </c>
      <c r="S5149" s="6">
        <v>0</v>
      </c>
      <c r="T5149" s="6">
        <v>1.680672268907563</v>
      </c>
      <c r="U5149" s="6">
        <v>12.605042016806722</v>
      </c>
      <c r="V5149" s="6">
        <v>0</v>
      </c>
      <c r="W5149" s="6">
        <v>0</v>
      </c>
      <c r="X5149" s="5">
        <v>36</v>
      </c>
      <c r="Y5149" s="5">
        <v>31</v>
      </c>
      <c r="Z5149" s="5">
        <v>3</v>
      </c>
      <c r="AA5149" s="5">
        <v>0</v>
      </c>
      <c r="AB5149" s="5">
        <v>0</v>
      </c>
      <c r="AC5149" s="5">
        <v>0</v>
      </c>
      <c r="AD5149" s="5">
        <v>36</v>
      </c>
      <c r="AE5149" s="5">
        <v>31</v>
      </c>
      <c r="AF5149" s="5">
        <v>3</v>
      </c>
      <c r="AG5149" s="6">
        <v>9.67741935483871</v>
      </c>
      <c r="AH5149" s="6">
        <v>86.111111111111114</v>
      </c>
      <c r="AI5149" s="6"/>
      <c r="AJ5149" s="6"/>
    </row>
    <row r="5150" spans="1:36" hidden="1" x14ac:dyDescent="0.2">
      <c r="A5150" s="1" t="str">
        <f t="shared" si="80"/>
        <v>South BucksMixed White and Asian</v>
      </c>
      <c r="B5150" s="3" t="s">
        <v>161</v>
      </c>
      <c r="C5150" s="3" t="s">
        <v>162</v>
      </c>
      <c r="D5150" s="3" t="s">
        <v>708</v>
      </c>
      <c r="E5150" s="5">
        <v>720</v>
      </c>
      <c r="F5150" s="5">
        <v>0</v>
      </c>
      <c r="G5150" s="5">
        <v>0</v>
      </c>
      <c r="H5150" s="5">
        <v>0</v>
      </c>
      <c r="I5150" s="5">
        <v>0</v>
      </c>
      <c r="J5150" s="5">
        <v>0</v>
      </c>
      <c r="K5150" s="5">
        <v>17</v>
      </c>
      <c r="L5150" s="5">
        <v>52</v>
      </c>
      <c r="M5150" s="5">
        <v>0</v>
      </c>
      <c r="N5150" s="5">
        <v>0</v>
      </c>
      <c r="O5150" s="6">
        <v>0</v>
      </c>
      <c r="P5150" s="6">
        <v>0</v>
      </c>
      <c r="Q5150" s="6">
        <v>0</v>
      </c>
      <c r="R5150" s="6">
        <v>0</v>
      </c>
      <c r="S5150" s="6">
        <v>0</v>
      </c>
      <c r="T5150" s="6">
        <v>2.3611111111111112</v>
      </c>
      <c r="U5150" s="6">
        <v>7.2222222222222223</v>
      </c>
      <c r="V5150" s="6">
        <v>0</v>
      </c>
      <c r="W5150" s="6">
        <v>0</v>
      </c>
      <c r="X5150" s="5">
        <v>126</v>
      </c>
      <c r="Y5150" s="5">
        <v>112</v>
      </c>
      <c r="Z5150" s="5">
        <v>6</v>
      </c>
      <c r="AA5150" s="5">
        <v>0</v>
      </c>
      <c r="AB5150" s="5">
        <v>0</v>
      </c>
      <c r="AC5150" s="5">
        <v>0</v>
      </c>
      <c r="AD5150" s="5">
        <v>126</v>
      </c>
      <c r="AE5150" s="5">
        <v>112</v>
      </c>
      <c r="AF5150" s="5">
        <v>6</v>
      </c>
      <c r="AG5150" s="6">
        <v>5.3571428571428568</v>
      </c>
      <c r="AH5150" s="6">
        <v>88.888888888888886</v>
      </c>
      <c r="AI5150" s="6"/>
      <c r="AJ5150" s="6"/>
    </row>
    <row r="5151" spans="1:36" hidden="1" x14ac:dyDescent="0.2">
      <c r="A5151" s="1" t="str">
        <f t="shared" si="80"/>
        <v>South BucksMixed Other</v>
      </c>
      <c r="B5151" s="3" t="s">
        <v>161</v>
      </c>
      <c r="C5151" s="3" t="s">
        <v>162</v>
      </c>
      <c r="D5151" s="3" t="s">
        <v>709</v>
      </c>
      <c r="E5151" s="5">
        <v>352</v>
      </c>
      <c r="F5151" s="5">
        <v>0</v>
      </c>
      <c r="G5151" s="5">
        <v>0</v>
      </c>
      <c r="H5151" s="5">
        <v>0</v>
      </c>
      <c r="I5151" s="5">
        <v>0</v>
      </c>
      <c r="J5151" s="5">
        <v>0</v>
      </c>
      <c r="K5151" s="5">
        <v>10</v>
      </c>
      <c r="L5151" s="5">
        <v>34</v>
      </c>
      <c r="M5151" s="5">
        <v>0</v>
      </c>
      <c r="N5151" s="5">
        <v>0</v>
      </c>
      <c r="O5151" s="6">
        <v>0</v>
      </c>
      <c r="P5151" s="6">
        <v>0</v>
      </c>
      <c r="Q5151" s="6">
        <v>0</v>
      </c>
      <c r="R5151" s="6">
        <v>0</v>
      </c>
      <c r="S5151" s="6">
        <v>0</v>
      </c>
      <c r="T5151" s="6">
        <v>2.8409090909090908</v>
      </c>
      <c r="U5151" s="6">
        <v>9.6590909090909083</v>
      </c>
      <c r="V5151" s="6">
        <v>0</v>
      </c>
      <c r="W5151" s="6">
        <v>0</v>
      </c>
      <c r="X5151" s="5">
        <v>76</v>
      </c>
      <c r="Y5151" s="5">
        <v>68</v>
      </c>
      <c r="Z5151" s="5">
        <v>5</v>
      </c>
      <c r="AA5151" s="5">
        <v>0</v>
      </c>
      <c r="AB5151" s="5">
        <v>0</v>
      </c>
      <c r="AC5151" s="5">
        <v>0</v>
      </c>
      <c r="AD5151" s="5">
        <v>76</v>
      </c>
      <c r="AE5151" s="5">
        <v>68</v>
      </c>
      <c r="AF5151" s="5">
        <v>5</v>
      </c>
      <c r="AG5151" s="6">
        <v>7.3529411764705879</v>
      </c>
      <c r="AH5151" s="6">
        <v>89.473684210526315</v>
      </c>
      <c r="AI5151" s="6"/>
      <c r="AJ5151" s="6"/>
    </row>
    <row r="5152" spans="1:36" hidden="1" x14ac:dyDescent="0.2">
      <c r="A5152" s="1" t="str">
        <f t="shared" si="80"/>
        <v>South BucksIndian</v>
      </c>
      <c r="B5152" s="3" t="s">
        <v>161</v>
      </c>
      <c r="C5152" s="3" t="s">
        <v>162</v>
      </c>
      <c r="D5152" s="3" t="s">
        <v>710</v>
      </c>
      <c r="E5152" s="5">
        <v>4758</v>
      </c>
      <c r="F5152" s="5">
        <v>0</v>
      </c>
      <c r="G5152" s="5">
        <v>0</v>
      </c>
      <c r="H5152" s="5">
        <v>0</v>
      </c>
      <c r="I5152" s="5">
        <v>0</v>
      </c>
      <c r="J5152" s="5">
        <v>0</v>
      </c>
      <c r="K5152" s="5">
        <v>143</v>
      </c>
      <c r="L5152" s="5">
        <v>536</v>
      </c>
      <c r="M5152" s="5">
        <v>0</v>
      </c>
      <c r="N5152" s="5">
        <v>0</v>
      </c>
      <c r="O5152" s="6">
        <v>0</v>
      </c>
      <c r="P5152" s="6">
        <v>0</v>
      </c>
      <c r="Q5152" s="6">
        <v>0</v>
      </c>
      <c r="R5152" s="6">
        <v>0</v>
      </c>
      <c r="S5152" s="6">
        <v>0</v>
      </c>
      <c r="T5152" s="6">
        <v>3.0054644808743167</v>
      </c>
      <c r="U5152" s="6">
        <v>11.265237494745691</v>
      </c>
      <c r="V5152" s="6">
        <v>0</v>
      </c>
      <c r="W5152" s="6">
        <v>0</v>
      </c>
      <c r="X5152" s="5">
        <v>2040</v>
      </c>
      <c r="Y5152" s="5">
        <v>1878</v>
      </c>
      <c r="Z5152" s="5">
        <v>68</v>
      </c>
      <c r="AA5152" s="5">
        <v>0</v>
      </c>
      <c r="AB5152" s="5">
        <v>0</v>
      </c>
      <c r="AC5152" s="5">
        <v>0</v>
      </c>
      <c r="AD5152" s="5">
        <v>2040</v>
      </c>
      <c r="AE5152" s="5">
        <v>1878</v>
      </c>
      <c r="AF5152" s="5">
        <v>68</v>
      </c>
      <c r="AG5152" s="6">
        <v>3.6208732694355699</v>
      </c>
      <c r="AH5152" s="6">
        <v>92.058823529411768</v>
      </c>
      <c r="AI5152" s="6"/>
      <c r="AJ5152" s="6"/>
    </row>
    <row r="5153" spans="1:36" hidden="1" x14ac:dyDescent="0.2">
      <c r="A5153" s="1" t="str">
        <f t="shared" si="80"/>
        <v>South BucksPakistani</v>
      </c>
      <c r="B5153" s="3" t="s">
        <v>161</v>
      </c>
      <c r="C5153" s="3" t="s">
        <v>162</v>
      </c>
      <c r="D5153" s="3" t="s">
        <v>711</v>
      </c>
      <c r="E5153" s="5">
        <v>965</v>
      </c>
      <c r="F5153" s="5">
        <v>0</v>
      </c>
      <c r="G5153" s="5">
        <v>0</v>
      </c>
      <c r="H5153" s="5">
        <v>0</v>
      </c>
      <c r="I5153" s="5">
        <v>0</v>
      </c>
      <c r="J5153" s="5">
        <v>0</v>
      </c>
      <c r="K5153" s="5">
        <v>14</v>
      </c>
      <c r="L5153" s="5">
        <v>128</v>
      </c>
      <c r="M5153" s="5">
        <v>0</v>
      </c>
      <c r="N5153" s="5">
        <v>0</v>
      </c>
      <c r="O5153" s="6">
        <v>0</v>
      </c>
      <c r="P5153" s="6">
        <v>0</v>
      </c>
      <c r="Q5153" s="6">
        <v>0</v>
      </c>
      <c r="R5153" s="6">
        <v>0</v>
      </c>
      <c r="S5153" s="6">
        <v>0</v>
      </c>
      <c r="T5153" s="6">
        <v>1.4507772020725389</v>
      </c>
      <c r="U5153" s="6">
        <v>13.264248704663212</v>
      </c>
      <c r="V5153" s="6">
        <v>0</v>
      </c>
      <c r="W5153" s="6">
        <v>0</v>
      </c>
      <c r="X5153" s="5">
        <v>388</v>
      </c>
      <c r="Y5153" s="5">
        <v>290</v>
      </c>
      <c r="Z5153" s="5">
        <v>11</v>
      </c>
      <c r="AA5153" s="5">
        <v>0</v>
      </c>
      <c r="AB5153" s="5">
        <v>0</v>
      </c>
      <c r="AC5153" s="5">
        <v>0</v>
      </c>
      <c r="AD5153" s="5">
        <v>388</v>
      </c>
      <c r="AE5153" s="5">
        <v>290</v>
      </c>
      <c r="AF5153" s="5">
        <v>11</v>
      </c>
      <c r="AG5153" s="6">
        <v>3.7931034482758621</v>
      </c>
      <c r="AH5153" s="6">
        <v>74.742268041237111</v>
      </c>
      <c r="AI5153" s="6"/>
      <c r="AJ5153" s="6"/>
    </row>
    <row r="5154" spans="1:36" hidden="1" x14ac:dyDescent="0.2">
      <c r="A5154" s="1" t="str">
        <f t="shared" si="80"/>
        <v>South BucksBangladeshi</v>
      </c>
      <c r="B5154" s="3" t="s">
        <v>161</v>
      </c>
      <c r="C5154" s="3" t="s">
        <v>162</v>
      </c>
      <c r="D5154" s="3" t="s">
        <v>712</v>
      </c>
      <c r="E5154" s="5">
        <v>171</v>
      </c>
      <c r="F5154" s="5">
        <v>0</v>
      </c>
      <c r="G5154" s="5">
        <v>0</v>
      </c>
      <c r="H5154" s="5">
        <v>0</v>
      </c>
      <c r="I5154" s="5">
        <v>0</v>
      </c>
      <c r="J5154" s="5">
        <v>0</v>
      </c>
      <c r="K5154" s="5">
        <v>1</v>
      </c>
      <c r="L5154" s="5">
        <v>18</v>
      </c>
      <c r="M5154" s="5">
        <v>0</v>
      </c>
      <c r="N5154" s="5">
        <v>0</v>
      </c>
      <c r="O5154" s="6">
        <v>0</v>
      </c>
      <c r="P5154" s="6">
        <v>0</v>
      </c>
      <c r="Q5154" s="6">
        <v>0</v>
      </c>
      <c r="R5154" s="6">
        <v>0</v>
      </c>
      <c r="S5154" s="6">
        <v>0</v>
      </c>
      <c r="T5154" s="6">
        <v>0.58479532163742687</v>
      </c>
      <c r="U5154" s="6">
        <v>10.526315789473685</v>
      </c>
      <c r="V5154" s="6">
        <v>0</v>
      </c>
      <c r="W5154" s="6">
        <v>0</v>
      </c>
      <c r="X5154" s="5">
        <v>68</v>
      </c>
      <c r="Y5154" s="5">
        <v>49</v>
      </c>
      <c r="Z5154" s="5">
        <v>1</v>
      </c>
      <c r="AA5154" s="5">
        <v>0</v>
      </c>
      <c r="AB5154" s="5">
        <v>0</v>
      </c>
      <c r="AC5154" s="5">
        <v>0</v>
      </c>
      <c r="AD5154" s="5">
        <v>68</v>
      </c>
      <c r="AE5154" s="5">
        <v>49</v>
      </c>
      <c r="AF5154" s="5">
        <v>1</v>
      </c>
      <c r="AG5154" s="6">
        <v>2.0408163265306123</v>
      </c>
      <c r="AH5154" s="6">
        <v>72.058823529411768</v>
      </c>
      <c r="AI5154" s="3"/>
      <c r="AJ5154" s="3"/>
    </row>
    <row r="5155" spans="1:36" hidden="1" x14ac:dyDescent="0.2">
      <c r="A5155" s="1" t="str">
        <f t="shared" si="80"/>
        <v>South BucksChinese</v>
      </c>
      <c r="B5155" s="3" t="s">
        <v>161</v>
      </c>
      <c r="C5155" s="3" t="s">
        <v>162</v>
      </c>
      <c r="D5155" s="3" t="s">
        <v>713</v>
      </c>
      <c r="E5155" s="5">
        <v>527</v>
      </c>
      <c r="F5155" s="5">
        <v>0</v>
      </c>
      <c r="G5155" s="5">
        <v>0</v>
      </c>
      <c r="H5155" s="5">
        <v>0</v>
      </c>
      <c r="I5155" s="5">
        <v>0</v>
      </c>
      <c r="J5155" s="5">
        <v>0</v>
      </c>
      <c r="K5155" s="5">
        <v>4</v>
      </c>
      <c r="L5155" s="5">
        <v>41</v>
      </c>
      <c r="M5155" s="5">
        <v>0</v>
      </c>
      <c r="N5155" s="5">
        <v>0</v>
      </c>
      <c r="O5155" s="6">
        <v>0</v>
      </c>
      <c r="P5155" s="6">
        <v>0</v>
      </c>
      <c r="Q5155" s="6">
        <v>0</v>
      </c>
      <c r="R5155" s="6">
        <v>0</v>
      </c>
      <c r="S5155" s="6">
        <v>0</v>
      </c>
      <c r="T5155" s="6">
        <v>0.75901328273244784</v>
      </c>
      <c r="U5155" s="6">
        <v>7.7798861480075905</v>
      </c>
      <c r="V5155" s="6">
        <v>0</v>
      </c>
      <c r="W5155" s="6">
        <v>0</v>
      </c>
      <c r="X5155" s="5">
        <v>226</v>
      </c>
      <c r="Y5155" s="5">
        <v>199</v>
      </c>
      <c r="Z5155" s="5">
        <v>7</v>
      </c>
      <c r="AA5155" s="5">
        <v>0</v>
      </c>
      <c r="AB5155" s="5">
        <v>0</v>
      </c>
      <c r="AC5155" s="5">
        <v>0</v>
      </c>
      <c r="AD5155" s="5">
        <v>226</v>
      </c>
      <c r="AE5155" s="5">
        <v>199</v>
      </c>
      <c r="AF5155" s="5">
        <v>7</v>
      </c>
      <c r="AG5155" s="6">
        <v>3.5175879396984926</v>
      </c>
      <c r="AH5155" s="6">
        <v>88.053097345132741</v>
      </c>
      <c r="AI5155" s="6"/>
      <c r="AJ5155" s="6"/>
    </row>
    <row r="5156" spans="1:36" hidden="1" x14ac:dyDescent="0.2">
      <c r="A5156" s="1" t="str">
        <f t="shared" si="80"/>
        <v>South BucksAsian Other</v>
      </c>
      <c r="B5156" s="3" t="s">
        <v>161</v>
      </c>
      <c r="C5156" s="3" t="s">
        <v>162</v>
      </c>
      <c r="D5156" s="3" t="s">
        <v>714</v>
      </c>
      <c r="E5156" s="5">
        <v>1112</v>
      </c>
      <c r="F5156" s="5">
        <v>0</v>
      </c>
      <c r="G5156" s="5">
        <v>0</v>
      </c>
      <c r="H5156" s="5">
        <v>0</v>
      </c>
      <c r="I5156" s="5">
        <v>0</v>
      </c>
      <c r="J5156" s="5">
        <v>0</v>
      </c>
      <c r="K5156" s="5">
        <v>32</v>
      </c>
      <c r="L5156" s="5">
        <v>151</v>
      </c>
      <c r="M5156" s="5">
        <v>0</v>
      </c>
      <c r="N5156" s="5">
        <v>0</v>
      </c>
      <c r="O5156" s="6">
        <v>0</v>
      </c>
      <c r="P5156" s="6">
        <v>0</v>
      </c>
      <c r="Q5156" s="6">
        <v>0</v>
      </c>
      <c r="R5156" s="6">
        <v>0</v>
      </c>
      <c r="S5156" s="6">
        <v>0</v>
      </c>
      <c r="T5156" s="6">
        <v>2.8776978417266186</v>
      </c>
      <c r="U5156" s="6">
        <v>13.579136690647482</v>
      </c>
      <c r="V5156" s="6">
        <v>0</v>
      </c>
      <c r="W5156" s="6">
        <v>0</v>
      </c>
      <c r="X5156" s="5">
        <v>496</v>
      </c>
      <c r="Y5156" s="5">
        <v>431</v>
      </c>
      <c r="Z5156" s="5">
        <v>13</v>
      </c>
      <c r="AA5156" s="5">
        <v>0</v>
      </c>
      <c r="AB5156" s="5">
        <v>0</v>
      </c>
      <c r="AC5156" s="5">
        <v>0</v>
      </c>
      <c r="AD5156" s="5">
        <v>496</v>
      </c>
      <c r="AE5156" s="5">
        <v>431</v>
      </c>
      <c r="AF5156" s="5">
        <v>13</v>
      </c>
      <c r="AG5156" s="6">
        <v>3.0162412993039442</v>
      </c>
      <c r="AH5156" s="6">
        <v>86.895161290322577</v>
      </c>
      <c r="AI5156" s="6"/>
      <c r="AJ5156" s="6"/>
    </row>
    <row r="5157" spans="1:36" hidden="1" x14ac:dyDescent="0.2">
      <c r="A5157" s="1" t="str">
        <f t="shared" si="80"/>
        <v>South BucksBlack African</v>
      </c>
      <c r="B5157" s="3" t="s">
        <v>161</v>
      </c>
      <c r="C5157" s="3" t="s">
        <v>162</v>
      </c>
      <c r="D5157" s="3" t="s">
        <v>715</v>
      </c>
      <c r="E5157" s="5">
        <v>354</v>
      </c>
      <c r="F5157" s="5">
        <v>0</v>
      </c>
      <c r="G5157" s="5">
        <v>0</v>
      </c>
      <c r="H5157" s="5">
        <v>0</v>
      </c>
      <c r="I5157" s="5">
        <v>0</v>
      </c>
      <c r="J5157" s="5">
        <v>0</v>
      </c>
      <c r="K5157" s="5">
        <v>19</v>
      </c>
      <c r="L5157" s="5">
        <v>26</v>
      </c>
      <c r="M5157" s="5">
        <v>0</v>
      </c>
      <c r="N5157" s="5">
        <v>0</v>
      </c>
      <c r="O5157" s="6">
        <v>0</v>
      </c>
      <c r="P5157" s="6">
        <v>0</v>
      </c>
      <c r="Q5157" s="6">
        <v>0</v>
      </c>
      <c r="R5157" s="6">
        <v>0</v>
      </c>
      <c r="S5157" s="6">
        <v>0</v>
      </c>
      <c r="T5157" s="6">
        <v>5.3672316384180787</v>
      </c>
      <c r="U5157" s="6">
        <v>7.3446327683615822</v>
      </c>
      <c r="V5157" s="6">
        <v>0</v>
      </c>
      <c r="W5157" s="6">
        <v>0</v>
      </c>
      <c r="X5157" s="5">
        <v>161</v>
      </c>
      <c r="Y5157" s="5">
        <v>143</v>
      </c>
      <c r="Z5157" s="5">
        <v>9</v>
      </c>
      <c r="AA5157" s="5">
        <v>0</v>
      </c>
      <c r="AB5157" s="5">
        <v>0</v>
      </c>
      <c r="AC5157" s="5">
        <v>0</v>
      </c>
      <c r="AD5157" s="5">
        <v>161</v>
      </c>
      <c r="AE5157" s="5">
        <v>143</v>
      </c>
      <c r="AF5157" s="5">
        <v>9</v>
      </c>
      <c r="AG5157" s="6">
        <v>6.2937062937062933</v>
      </c>
      <c r="AH5157" s="6">
        <v>88.81987577639751</v>
      </c>
      <c r="AI5157" s="6"/>
      <c r="AJ5157" s="6"/>
    </row>
    <row r="5158" spans="1:36" hidden="1" x14ac:dyDescent="0.2">
      <c r="A5158" s="1" t="str">
        <f t="shared" si="80"/>
        <v>South BucksBlack Caribbean</v>
      </c>
      <c r="B5158" s="3" t="s">
        <v>161</v>
      </c>
      <c r="C5158" s="3" t="s">
        <v>162</v>
      </c>
      <c r="D5158" s="3" t="s">
        <v>716</v>
      </c>
      <c r="E5158" s="5">
        <v>278</v>
      </c>
      <c r="F5158" s="5">
        <v>0</v>
      </c>
      <c r="G5158" s="5">
        <v>0</v>
      </c>
      <c r="H5158" s="5">
        <v>0</v>
      </c>
      <c r="I5158" s="5">
        <v>0</v>
      </c>
      <c r="J5158" s="5">
        <v>0</v>
      </c>
      <c r="K5158" s="5">
        <v>8</v>
      </c>
      <c r="L5158" s="5">
        <v>28</v>
      </c>
      <c r="M5158" s="5">
        <v>0</v>
      </c>
      <c r="N5158" s="5">
        <v>0</v>
      </c>
      <c r="O5158" s="6">
        <v>0</v>
      </c>
      <c r="P5158" s="6">
        <v>0</v>
      </c>
      <c r="Q5158" s="6">
        <v>0</v>
      </c>
      <c r="R5158" s="6">
        <v>0</v>
      </c>
      <c r="S5158" s="6">
        <v>0</v>
      </c>
      <c r="T5158" s="6">
        <v>2.8776978417266186</v>
      </c>
      <c r="U5158" s="6">
        <v>10.071942446043165</v>
      </c>
      <c r="V5158" s="6">
        <v>0</v>
      </c>
      <c r="W5158" s="6">
        <v>0</v>
      </c>
      <c r="X5158" s="5">
        <v>134</v>
      </c>
      <c r="Y5158" s="5">
        <v>125</v>
      </c>
      <c r="Z5158" s="5">
        <v>8</v>
      </c>
      <c r="AA5158" s="5">
        <v>0</v>
      </c>
      <c r="AB5158" s="5">
        <v>0</v>
      </c>
      <c r="AC5158" s="5">
        <v>0</v>
      </c>
      <c r="AD5158" s="5">
        <v>134</v>
      </c>
      <c r="AE5158" s="5">
        <v>125</v>
      </c>
      <c r="AF5158" s="5">
        <v>8</v>
      </c>
      <c r="AG5158" s="6">
        <v>6.4</v>
      </c>
      <c r="AH5158" s="6">
        <v>93.28358208955224</v>
      </c>
      <c r="AI5158" s="6"/>
      <c r="AJ5158" s="6"/>
    </row>
    <row r="5159" spans="1:36" hidden="1" x14ac:dyDescent="0.2">
      <c r="A5159" s="1" t="str">
        <f t="shared" si="80"/>
        <v>South BucksBlack Other</v>
      </c>
      <c r="B5159" s="3" t="s">
        <v>161</v>
      </c>
      <c r="C5159" s="3" t="s">
        <v>162</v>
      </c>
      <c r="D5159" s="3" t="s">
        <v>717</v>
      </c>
      <c r="E5159" s="5">
        <v>77</v>
      </c>
      <c r="F5159" s="5">
        <v>0</v>
      </c>
      <c r="G5159" s="5">
        <v>0</v>
      </c>
      <c r="H5159" s="5">
        <v>0</v>
      </c>
      <c r="I5159" s="5">
        <v>0</v>
      </c>
      <c r="J5159" s="5">
        <v>0</v>
      </c>
      <c r="K5159" s="5">
        <v>1</v>
      </c>
      <c r="L5159" s="5">
        <v>10</v>
      </c>
      <c r="M5159" s="5">
        <v>0</v>
      </c>
      <c r="N5159" s="5">
        <v>0</v>
      </c>
      <c r="O5159" s="6">
        <v>0</v>
      </c>
      <c r="P5159" s="6">
        <v>0</v>
      </c>
      <c r="Q5159" s="6">
        <v>0</v>
      </c>
      <c r="R5159" s="6">
        <v>0</v>
      </c>
      <c r="S5159" s="6">
        <v>0</v>
      </c>
      <c r="T5159" s="6">
        <v>1.2987012987012987</v>
      </c>
      <c r="U5159" s="6">
        <v>12.987012987012987</v>
      </c>
      <c r="V5159" s="6">
        <v>0</v>
      </c>
      <c r="W5159" s="6">
        <v>0</v>
      </c>
      <c r="X5159" s="5">
        <v>33</v>
      </c>
      <c r="Y5159" s="5">
        <v>31</v>
      </c>
      <c r="Z5159" s="5">
        <v>0</v>
      </c>
      <c r="AA5159" s="5">
        <v>0</v>
      </c>
      <c r="AB5159" s="5">
        <v>0</v>
      </c>
      <c r="AC5159" s="5">
        <v>0</v>
      </c>
      <c r="AD5159" s="5">
        <v>33</v>
      </c>
      <c r="AE5159" s="5">
        <v>31</v>
      </c>
      <c r="AF5159" s="5">
        <v>0</v>
      </c>
      <c r="AG5159" s="6">
        <v>0</v>
      </c>
      <c r="AH5159" s="6">
        <v>93.939393939393938</v>
      </c>
      <c r="AI5159" s="6"/>
      <c r="AJ5159" s="6"/>
    </row>
    <row r="5160" spans="1:36" hidden="1" x14ac:dyDescent="0.2">
      <c r="A5160" s="1" t="str">
        <f t="shared" si="80"/>
        <v>South BucksArab</v>
      </c>
      <c r="B5160" s="3" t="s">
        <v>161</v>
      </c>
      <c r="C5160" s="3" t="s">
        <v>162</v>
      </c>
      <c r="D5160" s="3" t="s">
        <v>699</v>
      </c>
      <c r="E5160" s="5">
        <v>174</v>
      </c>
      <c r="F5160" s="5">
        <v>0</v>
      </c>
      <c r="G5160" s="5">
        <v>0</v>
      </c>
      <c r="H5160" s="5">
        <v>0</v>
      </c>
      <c r="I5160" s="5">
        <v>0</v>
      </c>
      <c r="J5160" s="5">
        <v>0</v>
      </c>
      <c r="K5160" s="5">
        <v>5</v>
      </c>
      <c r="L5160" s="5">
        <v>17</v>
      </c>
      <c r="M5160" s="5">
        <v>0</v>
      </c>
      <c r="N5160" s="5">
        <v>0</v>
      </c>
      <c r="O5160" s="6">
        <v>0</v>
      </c>
      <c r="P5160" s="6">
        <v>0</v>
      </c>
      <c r="Q5160" s="6">
        <v>0</v>
      </c>
      <c r="R5160" s="6">
        <v>0</v>
      </c>
      <c r="S5160" s="6">
        <v>0</v>
      </c>
      <c r="T5160" s="6">
        <v>2.8735632183908044</v>
      </c>
      <c r="U5160" s="6">
        <v>9.7701149425287355</v>
      </c>
      <c r="V5160" s="6">
        <v>0</v>
      </c>
      <c r="W5160" s="6">
        <v>0</v>
      </c>
      <c r="X5160" s="5">
        <v>62</v>
      </c>
      <c r="Y5160" s="5">
        <v>44</v>
      </c>
      <c r="Z5160" s="5">
        <v>1</v>
      </c>
      <c r="AA5160" s="5">
        <v>0</v>
      </c>
      <c r="AB5160" s="5">
        <v>0</v>
      </c>
      <c r="AC5160" s="5">
        <v>0</v>
      </c>
      <c r="AD5160" s="5">
        <v>62</v>
      </c>
      <c r="AE5160" s="5">
        <v>44</v>
      </c>
      <c r="AF5160" s="5">
        <v>1</v>
      </c>
      <c r="AG5160" s="6">
        <v>2.2727272727272729</v>
      </c>
      <c r="AH5160" s="6">
        <v>70.967741935483872</v>
      </c>
      <c r="AI5160" s="3"/>
      <c r="AJ5160" s="3"/>
    </row>
    <row r="5161" spans="1:36" hidden="1" x14ac:dyDescent="0.2">
      <c r="A5161" s="1" t="str">
        <f t="shared" si="80"/>
        <v>South BucksOther</v>
      </c>
      <c r="B5161" s="3" t="s">
        <v>161</v>
      </c>
      <c r="C5161" s="3" t="s">
        <v>162</v>
      </c>
      <c r="D5161" s="3" t="s">
        <v>718</v>
      </c>
      <c r="E5161" s="5">
        <v>479</v>
      </c>
      <c r="F5161" s="5">
        <v>0</v>
      </c>
      <c r="G5161" s="5">
        <v>0</v>
      </c>
      <c r="H5161" s="5">
        <v>0</v>
      </c>
      <c r="I5161" s="5">
        <v>0</v>
      </c>
      <c r="J5161" s="5">
        <v>0</v>
      </c>
      <c r="K5161" s="5">
        <v>5</v>
      </c>
      <c r="L5161" s="5">
        <v>60</v>
      </c>
      <c r="M5161" s="5">
        <v>0</v>
      </c>
      <c r="N5161" s="5">
        <v>0</v>
      </c>
      <c r="O5161" s="6">
        <v>0</v>
      </c>
      <c r="P5161" s="6">
        <v>0</v>
      </c>
      <c r="Q5161" s="6">
        <v>0</v>
      </c>
      <c r="R5161" s="6">
        <v>0</v>
      </c>
      <c r="S5161" s="6">
        <v>0</v>
      </c>
      <c r="T5161" s="6">
        <v>1.0438413361169103</v>
      </c>
      <c r="U5161" s="6">
        <v>12.526096033402922</v>
      </c>
      <c r="V5161" s="6">
        <v>0</v>
      </c>
      <c r="W5161" s="6">
        <v>0</v>
      </c>
      <c r="X5161" s="5">
        <v>195</v>
      </c>
      <c r="Y5161" s="5">
        <v>176</v>
      </c>
      <c r="Z5161" s="5">
        <v>2</v>
      </c>
      <c r="AA5161" s="5">
        <v>0</v>
      </c>
      <c r="AB5161" s="5">
        <v>0</v>
      </c>
      <c r="AC5161" s="5">
        <v>0</v>
      </c>
      <c r="AD5161" s="5">
        <v>195</v>
      </c>
      <c r="AE5161" s="5">
        <v>176</v>
      </c>
      <c r="AF5161" s="5">
        <v>2</v>
      </c>
      <c r="AG5161" s="6">
        <v>1.1363636363636365</v>
      </c>
      <c r="AH5161" s="6">
        <v>90.256410256410263</v>
      </c>
      <c r="AI5161" s="6"/>
      <c r="AJ5161" s="6"/>
    </row>
    <row r="5162" spans="1:36" x14ac:dyDescent="0.2">
      <c r="A5162" s="1" t="str">
        <f t="shared" si="80"/>
        <v>South CambridgeshireAll people</v>
      </c>
      <c r="B5162" s="3" t="s">
        <v>173</v>
      </c>
      <c r="C5162" s="3" t="s">
        <v>174</v>
      </c>
      <c r="D5162" s="3" t="s">
        <v>700</v>
      </c>
      <c r="E5162" s="5">
        <v>148755</v>
      </c>
      <c r="F5162" s="5">
        <v>0</v>
      </c>
      <c r="G5162" s="5">
        <v>0</v>
      </c>
      <c r="H5162" s="5">
        <v>0</v>
      </c>
      <c r="I5162" s="5">
        <v>0</v>
      </c>
      <c r="J5162" s="5">
        <v>0</v>
      </c>
      <c r="K5162" s="5">
        <v>13319</v>
      </c>
      <c r="L5162" s="5">
        <v>3047</v>
      </c>
      <c r="M5162" s="5">
        <v>0</v>
      </c>
      <c r="N5162" s="5">
        <v>0</v>
      </c>
      <c r="O5162" s="6">
        <v>0</v>
      </c>
      <c r="P5162" s="6">
        <v>0</v>
      </c>
      <c r="Q5162" s="6">
        <v>0</v>
      </c>
      <c r="R5162" s="6">
        <v>0</v>
      </c>
      <c r="S5162" s="6">
        <v>0</v>
      </c>
      <c r="T5162" s="6">
        <v>8.953648616853215</v>
      </c>
      <c r="U5162" s="6">
        <v>2.0483345097643775</v>
      </c>
      <c r="V5162" s="6">
        <v>0</v>
      </c>
      <c r="W5162" s="6">
        <v>0</v>
      </c>
      <c r="X5162" s="5">
        <v>50801</v>
      </c>
      <c r="Y5162" s="5">
        <v>46232</v>
      </c>
      <c r="Z5162" s="5">
        <v>1243</v>
      </c>
      <c r="AA5162" s="5">
        <v>0</v>
      </c>
      <c r="AB5162" s="5">
        <v>0</v>
      </c>
      <c r="AC5162" s="5">
        <v>0</v>
      </c>
      <c r="AD5162" s="5">
        <v>50801</v>
      </c>
      <c r="AE5162" s="5">
        <v>46232</v>
      </c>
      <c r="AF5162" s="5">
        <v>1243</v>
      </c>
      <c r="AG5162" s="6">
        <v>2.6886139470496624</v>
      </c>
      <c r="AH5162" s="6">
        <v>91.006082557429977</v>
      </c>
      <c r="AI5162" s="3"/>
      <c r="AJ5162" s="3"/>
    </row>
    <row r="5163" spans="1:36" hidden="1" x14ac:dyDescent="0.2">
      <c r="A5163" s="1" t="str">
        <f t="shared" si="80"/>
        <v>South CambridgeshireWhite British</v>
      </c>
      <c r="B5163" s="3" t="s">
        <v>173</v>
      </c>
      <c r="C5163" s="3" t="s">
        <v>174</v>
      </c>
      <c r="D5163" s="3" t="s">
        <v>701</v>
      </c>
      <c r="E5163" s="5">
        <v>129812</v>
      </c>
      <c r="F5163" s="5">
        <v>0</v>
      </c>
      <c r="G5163" s="5">
        <v>0</v>
      </c>
      <c r="H5163" s="5">
        <v>0</v>
      </c>
      <c r="I5163" s="5">
        <v>0</v>
      </c>
      <c r="J5163" s="5">
        <v>0</v>
      </c>
      <c r="K5163" s="5">
        <v>11367</v>
      </c>
      <c r="L5163" s="5">
        <v>2056</v>
      </c>
      <c r="M5163" s="5">
        <v>0</v>
      </c>
      <c r="N5163" s="5">
        <v>0</v>
      </c>
      <c r="O5163" s="6">
        <v>0</v>
      </c>
      <c r="P5163" s="6">
        <v>0</v>
      </c>
      <c r="Q5163" s="6">
        <v>0</v>
      </c>
      <c r="R5163" s="6">
        <v>0</v>
      </c>
      <c r="S5163" s="6">
        <v>0</v>
      </c>
      <c r="T5163" s="6">
        <v>8.756509413613534</v>
      </c>
      <c r="U5163" s="6">
        <v>1.5838289218254091</v>
      </c>
      <c r="V5163" s="6">
        <v>0</v>
      </c>
      <c r="W5163" s="6">
        <v>0</v>
      </c>
      <c r="X5163" s="5">
        <v>41866</v>
      </c>
      <c r="Y5163" s="5">
        <v>38240</v>
      </c>
      <c r="Z5163" s="5">
        <v>941</v>
      </c>
      <c r="AA5163" s="5">
        <v>0</v>
      </c>
      <c r="AB5163" s="5">
        <v>0</v>
      </c>
      <c r="AC5163" s="5">
        <v>0</v>
      </c>
      <c r="AD5163" s="5">
        <v>41866</v>
      </c>
      <c r="AE5163" s="5">
        <v>38240</v>
      </c>
      <c r="AF5163" s="5">
        <v>941</v>
      </c>
      <c r="AG5163" s="6">
        <v>2.4607740585774058</v>
      </c>
      <c r="AH5163" s="6">
        <v>91.339034061051933</v>
      </c>
      <c r="AI5163" s="3"/>
      <c r="AJ5163" s="3"/>
    </row>
    <row r="5164" spans="1:36" hidden="1" x14ac:dyDescent="0.2">
      <c r="A5164" s="1" t="str">
        <f t="shared" si="80"/>
        <v>South CambridgeshireMinorities - all other than White British</v>
      </c>
      <c r="B5164" s="3" t="s">
        <v>173</v>
      </c>
      <c r="C5164" s="3" t="s">
        <v>174</v>
      </c>
      <c r="D5164" s="3" t="s">
        <v>702</v>
      </c>
      <c r="E5164" s="5">
        <v>18943</v>
      </c>
      <c r="F5164" s="5">
        <v>0</v>
      </c>
      <c r="G5164" s="5">
        <v>0</v>
      </c>
      <c r="H5164" s="5">
        <v>0</v>
      </c>
      <c r="I5164" s="5">
        <v>0</v>
      </c>
      <c r="J5164" s="5">
        <v>0</v>
      </c>
      <c r="K5164" s="5">
        <v>1952</v>
      </c>
      <c r="L5164" s="5">
        <v>991</v>
      </c>
      <c r="M5164" s="5">
        <v>0</v>
      </c>
      <c r="N5164" s="5">
        <v>0</v>
      </c>
      <c r="O5164" s="6">
        <v>0</v>
      </c>
      <c r="P5164" s="6">
        <v>0</v>
      </c>
      <c r="Q5164" s="6">
        <v>0</v>
      </c>
      <c r="R5164" s="6">
        <v>0</v>
      </c>
      <c r="S5164" s="6">
        <v>0</v>
      </c>
      <c r="T5164" s="6">
        <v>10.304598004539935</v>
      </c>
      <c r="U5164" s="6">
        <v>5.2314839254605925</v>
      </c>
      <c r="V5164" s="6">
        <v>0</v>
      </c>
      <c r="W5164" s="6">
        <v>0</v>
      </c>
      <c r="X5164" s="5">
        <v>8935</v>
      </c>
      <c r="Y5164" s="5">
        <v>7992</v>
      </c>
      <c r="Z5164" s="5">
        <v>302</v>
      </c>
      <c r="AA5164" s="5">
        <v>0</v>
      </c>
      <c r="AB5164" s="5">
        <v>0</v>
      </c>
      <c r="AC5164" s="5">
        <v>0</v>
      </c>
      <c r="AD5164" s="5">
        <v>8935</v>
      </c>
      <c r="AE5164" s="5">
        <v>7992</v>
      </c>
      <c r="AF5164" s="5">
        <v>302</v>
      </c>
      <c r="AG5164" s="6">
        <v>3.7787787787787788</v>
      </c>
      <c r="AH5164" s="6">
        <v>89.445998880805817</v>
      </c>
      <c r="AI5164" s="3"/>
      <c r="AJ5164" s="3"/>
    </row>
    <row r="5165" spans="1:36" hidden="1" x14ac:dyDescent="0.2">
      <c r="A5165" s="1" t="str">
        <f t="shared" si="80"/>
        <v>South CambridgeshireWhite Irish</v>
      </c>
      <c r="B5165" s="3" t="s">
        <v>173</v>
      </c>
      <c r="C5165" s="3" t="s">
        <v>174</v>
      </c>
      <c r="D5165" s="3" t="s">
        <v>703</v>
      </c>
      <c r="E5165" s="5">
        <v>1094</v>
      </c>
      <c r="F5165" s="5">
        <v>0</v>
      </c>
      <c r="G5165" s="5">
        <v>0</v>
      </c>
      <c r="H5165" s="5">
        <v>0</v>
      </c>
      <c r="I5165" s="5">
        <v>0</v>
      </c>
      <c r="J5165" s="5">
        <v>0</v>
      </c>
      <c r="K5165" s="5">
        <v>117</v>
      </c>
      <c r="L5165" s="5">
        <v>26</v>
      </c>
      <c r="M5165" s="5">
        <v>0</v>
      </c>
      <c r="N5165" s="5">
        <v>0</v>
      </c>
      <c r="O5165" s="6">
        <v>0</v>
      </c>
      <c r="P5165" s="6">
        <v>0</v>
      </c>
      <c r="Q5165" s="6">
        <v>0</v>
      </c>
      <c r="R5165" s="6">
        <v>0</v>
      </c>
      <c r="S5165" s="6">
        <v>0</v>
      </c>
      <c r="T5165" s="6">
        <v>10.694698354661792</v>
      </c>
      <c r="U5165" s="6">
        <v>2.376599634369287</v>
      </c>
      <c r="V5165" s="6">
        <v>0</v>
      </c>
      <c r="W5165" s="6">
        <v>0</v>
      </c>
      <c r="X5165" s="5">
        <v>439</v>
      </c>
      <c r="Y5165" s="5">
        <v>395</v>
      </c>
      <c r="Z5165" s="5">
        <v>9</v>
      </c>
      <c r="AA5165" s="5">
        <v>0</v>
      </c>
      <c r="AB5165" s="5">
        <v>0</v>
      </c>
      <c r="AC5165" s="5">
        <v>0</v>
      </c>
      <c r="AD5165" s="5">
        <v>439</v>
      </c>
      <c r="AE5165" s="5">
        <v>395</v>
      </c>
      <c r="AF5165" s="5">
        <v>9</v>
      </c>
      <c r="AG5165" s="6">
        <v>2.278481012658228</v>
      </c>
      <c r="AH5165" s="6">
        <v>89.977220956719819</v>
      </c>
      <c r="AI5165" s="3"/>
      <c r="AJ5165" s="3"/>
    </row>
    <row r="5166" spans="1:36" hidden="1" x14ac:dyDescent="0.2">
      <c r="A5166" s="1" t="str">
        <f t="shared" si="80"/>
        <v>South CambridgeshireWhite Gyspy or Irish Traveller</v>
      </c>
      <c r="B5166" s="3" t="s">
        <v>173</v>
      </c>
      <c r="C5166" s="3" t="s">
        <v>174</v>
      </c>
      <c r="D5166" s="3" t="s">
        <v>704</v>
      </c>
      <c r="E5166" s="5">
        <v>485</v>
      </c>
      <c r="F5166" s="5">
        <v>0</v>
      </c>
      <c r="G5166" s="5">
        <v>0</v>
      </c>
      <c r="H5166" s="5">
        <v>0</v>
      </c>
      <c r="I5166" s="5">
        <v>0</v>
      </c>
      <c r="J5166" s="5">
        <v>0</v>
      </c>
      <c r="K5166" s="5">
        <v>21</v>
      </c>
      <c r="L5166" s="5">
        <v>15</v>
      </c>
      <c r="M5166" s="5">
        <v>0</v>
      </c>
      <c r="N5166" s="5">
        <v>0</v>
      </c>
      <c r="O5166" s="6">
        <v>0</v>
      </c>
      <c r="P5166" s="6">
        <v>0</v>
      </c>
      <c r="Q5166" s="6">
        <v>0</v>
      </c>
      <c r="R5166" s="6">
        <v>0</v>
      </c>
      <c r="S5166" s="6">
        <v>0</v>
      </c>
      <c r="T5166" s="6">
        <v>4.3298969072164946</v>
      </c>
      <c r="U5166" s="6">
        <v>3.0927835051546393</v>
      </c>
      <c r="V5166" s="6">
        <v>0</v>
      </c>
      <c r="W5166" s="6">
        <v>0</v>
      </c>
      <c r="X5166" s="5">
        <v>155</v>
      </c>
      <c r="Y5166" s="5">
        <v>79</v>
      </c>
      <c r="Z5166" s="5">
        <v>11</v>
      </c>
      <c r="AA5166" s="5">
        <v>0</v>
      </c>
      <c r="AB5166" s="5">
        <v>0</v>
      </c>
      <c r="AC5166" s="5">
        <v>0</v>
      </c>
      <c r="AD5166" s="5">
        <v>155</v>
      </c>
      <c r="AE5166" s="5">
        <v>79</v>
      </c>
      <c r="AF5166" s="5">
        <v>11</v>
      </c>
      <c r="AG5166" s="6">
        <v>13.924050632911392</v>
      </c>
      <c r="AH5166" s="6">
        <v>50.967741935483872</v>
      </c>
      <c r="AI5166" s="3"/>
      <c r="AJ5166" s="3"/>
    </row>
    <row r="5167" spans="1:36" hidden="1" x14ac:dyDescent="0.2">
      <c r="A5167" s="1" t="str">
        <f t="shared" si="80"/>
        <v>South CambridgeshireWhite Other</v>
      </c>
      <c r="B5167" s="3" t="s">
        <v>173</v>
      </c>
      <c r="C5167" s="3" t="s">
        <v>174</v>
      </c>
      <c r="D5167" s="3" t="s">
        <v>705</v>
      </c>
      <c r="E5167" s="5">
        <v>7396</v>
      </c>
      <c r="F5167" s="5">
        <v>0</v>
      </c>
      <c r="G5167" s="5">
        <v>0</v>
      </c>
      <c r="H5167" s="5">
        <v>0</v>
      </c>
      <c r="I5167" s="5">
        <v>0</v>
      </c>
      <c r="J5167" s="5">
        <v>0</v>
      </c>
      <c r="K5167" s="5">
        <v>671</v>
      </c>
      <c r="L5167" s="5">
        <v>384</v>
      </c>
      <c r="M5167" s="5">
        <v>0</v>
      </c>
      <c r="N5167" s="5">
        <v>0</v>
      </c>
      <c r="O5167" s="6">
        <v>0</v>
      </c>
      <c r="P5167" s="6">
        <v>0</v>
      </c>
      <c r="Q5167" s="6">
        <v>0</v>
      </c>
      <c r="R5167" s="6">
        <v>0</v>
      </c>
      <c r="S5167" s="6">
        <v>0</v>
      </c>
      <c r="T5167" s="6">
        <v>9.0724716062736608</v>
      </c>
      <c r="U5167" s="6">
        <v>5.1919956733369386</v>
      </c>
      <c r="V5167" s="6">
        <v>0</v>
      </c>
      <c r="W5167" s="6">
        <v>0</v>
      </c>
      <c r="X5167" s="5">
        <v>3931</v>
      </c>
      <c r="Y5167" s="5">
        <v>3601</v>
      </c>
      <c r="Z5167" s="5">
        <v>95</v>
      </c>
      <c r="AA5167" s="5">
        <v>0</v>
      </c>
      <c r="AB5167" s="5">
        <v>0</v>
      </c>
      <c r="AC5167" s="5">
        <v>0</v>
      </c>
      <c r="AD5167" s="5">
        <v>3931</v>
      </c>
      <c r="AE5167" s="5">
        <v>3601</v>
      </c>
      <c r="AF5167" s="5">
        <v>95</v>
      </c>
      <c r="AG5167" s="6">
        <v>2.6381560677589557</v>
      </c>
      <c r="AH5167" s="6">
        <v>91.605189519206306</v>
      </c>
      <c r="AI5167" s="3"/>
      <c r="AJ5167" s="3"/>
    </row>
    <row r="5168" spans="1:36" hidden="1" x14ac:dyDescent="0.2">
      <c r="A5168" s="1" t="str">
        <f t="shared" si="80"/>
        <v>South CambridgeshireMixed White and Black Caribbean</v>
      </c>
      <c r="B5168" s="3" t="s">
        <v>173</v>
      </c>
      <c r="C5168" s="3" t="s">
        <v>174</v>
      </c>
      <c r="D5168" s="3" t="s">
        <v>706</v>
      </c>
      <c r="E5168" s="5">
        <v>552</v>
      </c>
      <c r="F5168" s="5">
        <v>0</v>
      </c>
      <c r="G5168" s="5">
        <v>0</v>
      </c>
      <c r="H5168" s="5">
        <v>0</v>
      </c>
      <c r="I5168" s="5">
        <v>0</v>
      </c>
      <c r="J5168" s="5">
        <v>0</v>
      </c>
      <c r="K5168" s="5">
        <v>82</v>
      </c>
      <c r="L5168" s="5">
        <v>28</v>
      </c>
      <c r="M5168" s="5">
        <v>0</v>
      </c>
      <c r="N5168" s="5">
        <v>0</v>
      </c>
      <c r="O5168" s="6">
        <v>0</v>
      </c>
      <c r="P5168" s="6">
        <v>0</v>
      </c>
      <c r="Q5168" s="6">
        <v>0</v>
      </c>
      <c r="R5168" s="6">
        <v>0</v>
      </c>
      <c r="S5168" s="6">
        <v>0</v>
      </c>
      <c r="T5168" s="6">
        <v>14.855072463768115</v>
      </c>
      <c r="U5168" s="6">
        <v>5.0724637681159424</v>
      </c>
      <c r="V5168" s="6">
        <v>0</v>
      </c>
      <c r="W5168" s="6">
        <v>0</v>
      </c>
      <c r="X5168" s="5">
        <v>152</v>
      </c>
      <c r="Y5168" s="5">
        <v>122</v>
      </c>
      <c r="Z5168" s="5">
        <v>12</v>
      </c>
      <c r="AA5168" s="5">
        <v>0</v>
      </c>
      <c r="AB5168" s="5">
        <v>0</v>
      </c>
      <c r="AC5168" s="5">
        <v>0</v>
      </c>
      <c r="AD5168" s="5">
        <v>152</v>
      </c>
      <c r="AE5168" s="5">
        <v>122</v>
      </c>
      <c r="AF5168" s="5">
        <v>12</v>
      </c>
      <c r="AG5168" s="6">
        <v>9.8360655737704921</v>
      </c>
      <c r="AH5168" s="6">
        <v>80.263157894736835</v>
      </c>
      <c r="AI5168" s="3"/>
      <c r="AJ5168" s="3"/>
    </row>
    <row r="5169" spans="1:36" hidden="1" x14ac:dyDescent="0.2">
      <c r="A5169" s="1" t="str">
        <f t="shared" si="80"/>
        <v>South CambridgeshireMixed White and Black African</v>
      </c>
      <c r="B5169" s="3" t="s">
        <v>173</v>
      </c>
      <c r="C5169" s="3" t="s">
        <v>174</v>
      </c>
      <c r="D5169" s="3" t="s">
        <v>707</v>
      </c>
      <c r="E5169" s="5">
        <v>270</v>
      </c>
      <c r="F5169" s="5">
        <v>0</v>
      </c>
      <c r="G5169" s="5">
        <v>0</v>
      </c>
      <c r="H5169" s="5">
        <v>0</v>
      </c>
      <c r="I5169" s="5">
        <v>0</v>
      </c>
      <c r="J5169" s="5">
        <v>0</v>
      </c>
      <c r="K5169" s="5">
        <v>29</v>
      </c>
      <c r="L5169" s="5">
        <v>12</v>
      </c>
      <c r="M5169" s="5">
        <v>0</v>
      </c>
      <c r="N5169" s="5">
        <v>0</v>
      </c>
      <c r="O5169" s="6">
        <v>0</v>
      </c>
      <c r="P5169" s="6">
        <v>0</v>
      </c>
      <c r="Q5169" s="6">
        <v>0</v>
      </c>
      <c r="R5169" s="6">
        <v>0</v>
      </c>
      <c r="S5169" s="6">
        <v>0</v>
      </c>
      <c r="T5169" s="6">
        <v>10.74074074074074</v>
      </c>
      <c r="U5169" s="6">
        <v>4.4444444444444446</v>
      </c>
      <c r="V5169" s="6">
        <v>0</v>
      </c>
      <c r="W5169" s="6">
        <v>0</v>
      </c>
      <c r="X5169" s="5">
        <v>66</v>
      </c>
      <c r="Y5169" s="5">
        <v>62</v>
      </c>
      <c r="Z5169" s="5">
        <v>3</v>
      </c>
      <c r="AA5169" s="5">
        <v>0</v>
      </c>
      <c r="AB5169" s="5">
        <v>0</v>
      </c>
      <c r="AC5169" s="5">
        <v>0</v>
      </c>
      <c r="AD5169" s="5">
        <v>66</v>
      </c>
      <c r="AE5169" s="5">
        <v>62</v>
      </c>
      <c r="AF5169" s="5">
        <v>3</v>
      </c>
      <c r="AG5169" s="6">
        <v>4.838709677419355</v>
      </c>
      <c r="AH5169" s="6">
        <v>93.939393939393938</v>
      </c>
      <c r="AI5169" s="3"/>
      <c r="AJ5169" s="3"/>
    </row>
    <row r="5170" spans="1:36" hidden="1" x14ac:dyDescent="0.2">
      <c r="A5170" s="1" t="str">
        <f t="shared" si="80"/>
        <v>South CambridgeshireMixed White and Asian</v>
      </c>
      <c r="B5170" s="3" t="s">
        <v>173</v>
      </c>
      <c r="C5170" s="3" t="s">
        <v>174</v>
      </c>
      <c r="D5170" s="3" t="s">
        <v>708</v>
      </c>
      <c r="E5170" s="5">
        <v>991</v>
      </c>
      <c r="F5170" s="5">
        <v>0</v>
      </c>
      <c r="G5170" s="5">
        <v>0</v>
      </c>
      <c r="H5170" s="5">
        <v>0</v>
      </c>
      <c r="I5170" s="5">
        <v>0</v>
      </c>
      <c r="J5170" s="5">
        <v>0</v>
      </c>
      <c r="K5170" s="5">
        <v>103</v>
      </c>
      <c r="L5170" s="5">
        <v>41</v>
      </c>
      <c r="M5170" s="5">
        <v>0</v>
      </c>
      <c r="N5170" s="5">
        <v>0</v>
      </c>
      <c r="O5170" s="6">
        <v>0</v>
      </c>
      <c r="P5170" s="6">
        <v>0</v>
      </c>
      <c r="Q5170" s="6">
        <v>0</v>
      </c>
      <c r="R5170" s="6">
        <v>0</v>
      </c>
      <c r="S5170" s="6">
        <v>0</v>
      </c>
      <c r="T5170" s="6">
        <v>10.393541876892028</v>
      </c>
      <c r="U5170" s="6">
        <v>4.1372351160443994</v>
      </c>
      <c r="V5170" s="6">
        <v>0</v>
      </c>
      <c r="W5170" s="6">
        <v>0</v>
      </c>
      <c r="X5170" s="5">
        <v>214</v>
      </c>
      <c r="Y5170" s="5">
        <v>194</v>
      </c>
      <c r="Z5170" s="5">
        <v>9</v>
      </c>
      <c r="AA5170" s="5">
        <v>0</v>
      </c>
      <c r="AB5170" s="5">
        <v>0</v>
      </c>
      <c r="AC5170" s="5">
        <v>0</v>
      </c>
      <c r="AD5170" s="5">
        <v>214</v>
      </c>
      <c r="AE5170" s="5">
        <v>194</v>
      </c>
      <c r="AF5170" s="5">
        <v>9</v>
      </c>
      <c r="AG5170" s="6">
        <v>4.6391752577319592</v>
      </c>
      <c r="AH5170" s="6">
        <v>90.654205607476641</v>
      </c>
      <c r="AI5170" s="3"/>
      <c r="AJ5170" s="3"/>
    </row>
    <row r="5171" spans="1:36" hidden="1" x14ac:dyDescent="0.2">
      <c r="A5171" s="1" t="str">
        <f t="shared" si="80"/>
        <v>South CambridgeshireMixed Other</v>
      </c>
      <c r="B5171" s="3" t="s">
        <v>173</v>
      </c>
      <c r="C5171" s="3" t="s">
        <v>174</v>
      </c>
      <c r="D5171" s="3" t="s">
        <v>709</v>
      </c>
      <c r="E5171" s="5">
        <v>711</v>
      </c>
      <c r="F5171" s="5">
        <v>0</v>
      </c>
      <c r="G5171" s="5">
        <v>0</v>
      </c>
      <c r="H5171" s="5">
        <v>0</v>
      </c>
      <c r="I5171" s="5">
        <v>0</v>
      </c>
      <c r="J5171" s="5">
        <v>0</v>
      </c>
      <c r="K5171" s="5">
        <v>70</v>
      </c>
      <c r="L5171" s="5">
        <v>30</v>
      </c>
      <c r="M5171" s="5">
        <v>0</v>
      </c>
      <c r="N5171" s="5">
        <v>0</v>
      </c>
      <c r="O5171" s="6">
        <v>0</v>
      </c>
      <c r="P5171" s="6">
        <v>0</v>
      </c>
      <c r="Q5171" s="6">
        <v>0</v>
      </c>
      <c r="R5171" s="6">
        <v>0</v>
      </c>
      <c r="S5171" s="6">
        <v>0</v>
      </c>
      <c r="T5171" s="6">
        <v>9.8452883263009845</v>
      </c>
      <c r="U5171" s="6">
        <v>4.2194092827004219</v>
      </c>
      <c r="V5171" s="6">
        <v>0</v>
      </c>
      <c r="W5171" s="6">
        <v>0</v>
      </c>
      <c r="X5171" s="5">
        <v>215</v>
      </c>
      <c r="Y5171" s="5">
        <v>187</v>
      </c>
      <c r="Z5171" s="5">
        <v>14</v>
      </c>
      <c r="AA5171" s="5">
        <v>0</v>
      </c>
      <c r="AB5171" s="5">
        <v>0</v>
      </c>
      <c r="AC5171" s="5">
        <v>0</v>
      </c>
      <c r="AD5171" s="5">
        <v>215</v>
      </c>
      <c r="AE5171" s="5">
        <v>187</v>
      </c>
      <c r="AF5171" s="5">
        <v>14</v>
      </c>
      <c r="AG5171" s="6">
        <v>7.4866310160427805</v>
      </c>
      <c r="AH5171" s="6">
        <v>86.976744186046517</v>
      </c>
      <c r="AI5171" s="3"/>
      <c r="AJ5171" s="3"/>
    </row>
    <row r="5172" spans="1:36" hidden="1" x14ac:dyDescent="0.2">
      <c r="A5172" s="1" t="str">
        <f t="shared" si="80"/>
        <v>South CambridgeshireIndian</v>
      </c>
      <c r="B5172" s="3" t="s">
        <v>173</v>
      </c>
      <c r="C5172" s="3" t="s">
        <v>174</v>
      </c>
      <c r="D5172" s="3" t="s">
        <v>710</v>
      </c>
      <c r="E5172" s="5">
        <v>2210</v>
      </c>
      <c r="F5172" s="5">
        <v>0</v>
      </c>
      <c r="G5172" s="5">
        <v>0</v>
      </c>
      <c r="H5172" s="5">
        <v>0</v>
      </c>
      <c r="I5172" s="5">
        <v>0</v>
      </c>
      <c r="J5172" s="5">
        <v>0</v>
      </c>
      <c r="K5172" s="5">
        <v>303</v>
      </c>
      <c r="L5172" s="5">
        <v>97</v>
      </c>
      <c r="M5172" s="5">
        <v>0</v>
      </c>
      <c r="N5172" s="5">
        <v>0</v>
      </c>
      <c r="O5172" s="6">
        <v>0</v>
      </c>
      <c r="P5172" s="6">
        <v>0</v>
      </c>
      <c r="Q5172" s="6">
        <v>0</v>
      </c>
      <c r="R5172" s="6">
        <v>0</v>
      </c>
      <c r="S5172" s="6">
        <v>0</v>
      </c>
      <c r="T5172" s="6">
        <v>13.710407239819004</v>
      </c>
      <c r="U5172" s="6">
        <v>4.3891402714932131</v>
      </c>
      <c r="V5172" s="6">
        <v>0</v>
      </c>
      <c r="W5172" s="6">
        <v>0</v>
      </c>
      <c r="X5172" s="5">
        <v>1187</v>
      </c>
      <c r="Y5172" s="5">
        <v>1104</v>
      </c>
      <c r="Z5172" s="5">
        <v>52</v>
      </c>
      <c r="AA5172" s="5">
        <v>0</v>
      </c>
      <c r="AB5172" s="5">
        <v>0</v>
      </c>
      <c r="AC5172" s="5">
        <v>0</v>
      </c>
      <c r="AD5172" s="5">
        <v>1187</v>
      </c>
      <c r="AE5172" s="5">
        <v>1104</v>
      </c>
      <c r="AF5172" s="5">
        <v>52</v>
      </c>
      <c r="AG5172" s="6">
        <v>4.7101449275362315</v>
      </c>
      <c r="AH5172" s="6">
        <v>93.007582139848353</v>
      </c>
      <c r="AI5172" s="3"/>
      <c r="AJ5172" s="3"/>
    </row>
    <row r="5173" spans="1:36" hidden="1" x14ac:dyDescent="0.2">
      <c r="A5173" s="1" t="str">
        <f t="shared" si="80"/>
        <v>South CambridgeshirePakistani</v>
      </c>
      <c r="B5173" s="3" t="s">
        <v>173</v>
      </c>
      <c r="C5173" s="3" t="s">
        <v>174</v>
      </c>
      <c r="D5173" s="3" t="s">
        <v>711</v>
      </c>
      <c r="E5173" s="5">
        <v>465</v>
      </c>
      <c r="F5173" s="5">
        <v>0</v>
      </c>
      <c r="G5173" s="5">
        <v>0</v>
      </c>
      <c r="H5173" s="5">
        <v>0</v>
      </c>
      <c r="I5173" s="5">
        <v>0</v>
      </c>
      <c r="J5173" s="5">
        <v>0</v>
      </c>
      <c r="K5173" s="5">
        <v>42</v>
      </c>
      <c r="L5173" s="5">
        <v>44</v>
      </c>
      <c r="M5173" s="5">
        <v>0</v>
      </c>
      <c r="N5173" s="5">
        <v>0</v>
      </c>
      <c r="O5173" s="6">
        <v>0</v>
      </c>
      <c r="P5173" s="6">
        <v>0</v>
      </c>
      <c r="Q5173" s="6">
        <v>0</v>
      </c>
      <c r="R5173" s="6">
        <v>0</v>
      </c>
      <c r="S5173" s="6">
        <v>0</v>
      </c>
      <c r="T5173" s="6">
        <v>9.0322580645161299</v>
      </c>
      <c r="U5173" s="6">
        <v>9.4623655913978499</v>
      </c>
      <c r="V5173" s="6">
        <v>0</v>
      </c>
      <c r="W5173" s="6">
        <v>0</v>
      </c>
      <c r="X5173" s="5">
        <v>207</v>
      </c>
      <c r="Y5173" s="5">
        <v>165</v>
      </c>
      <c r="Z5173" s="5">
        <v>9</v>
      </c>
      <c r="AA5173" s="5">
        <v>0</v>
      </c>
      <c r="AB5173" s="5">
        <v>0</v>
      </c>
      <c r="AC5173" s="5">
        <v>0</v>
      </c>
      <c r="AD5173" s="5">
        <v>207</v>
      </c>
      <c r="AE5173" s="5">
        <v>165</v>
      </c>
      <c r="AF5173" s="5">
        <v>9</v>
      </c>
      <c r="AG5173" s="6">
        <v>5.4545454545454541</v>
      </c>
      <c r="AH5173" s="6">
        <v>79.710144927536234</v>
      </c>
      <c r="AI5173" s="3"/>
      <c r="AJ5173" s="3"/>
    </row>
    <row r="5174" spans="1:36" hidden="1" x14ac:dyDescent="0.2">
      <c r="A5174" s="1" t="str">
        <f t="shared" si="80"/>
        <v>South CambridgeshireBangladeshi</v>
      </c>
      <c r="B5174" s="3" t="s">
        <v>173</v>
      </c>
      <c r="C5174" s="3" t="s">
        <v>174</v>
      </c>
      <c r="D5174" s="3" t="s">
        <v>712</v>
      </c>
      <c r="E5174" s="5">
        <v>217</v>
      </c>
      <c r="F5174" s="5">
        <v>0</v>
      </c>
      <c r="G5174" s="5">
        <v>0</v>
      </c>
      <c r="H5174" s="5">
        <v>0</v>
      </c>
      <c r="I5174" s="5">
        <v>0</v>
      </c>
      <c r="J5174" s="5">
        <v>0</v>
      </c>
      <c r="K5174" s="5">
        <v>15</v>
      </c>
      <c r="L5174" s="5">
        <v>40</v>
      </c>
      <c r="M5174" s="5">
        <v>0</v>
      </c>
      <c r="N5174" s="5">
        <v>0</v>
      </c>
      <c r="O5174" s="6">
        <v>0</v>
      </c>
      <c r="P5174" s="6">
        <v>0</v>
      </c>
      <c r="Q5174" s="6">
        <v>0</v>
      </c>
      <c r="R5174" s="6">
        <v>0</v>
      </c>
      <c r="S5174" s="6">
        <v>0</v>
      </c>
      <c r="T5174" s="6">
        <v>6.9124423963133639</v>
      </c>
      <c r="U5174" s="6">
        <v>18.433179723502302</v>
      </c>
      <c r="V5174" s="6">
        <v>0</v>
      </c>
      <c r="W5174" s="6">
        <v>0</v>
      </c>
      <c r="X5174" s="5">
        <v>98</v>
      </c>
      <c r="Y5174" s="5">
        <v>74</v>
      </c>
      <c r="Z5174" s="5">
        <v>2</v>
      </c>
      <c r="AA5174" s="5">
        <v>0</v>
      </c>
      <c r="AB5174" s="5">
        <v>0</v>
      </c>
      <c r="AC5174" s="5">
        <v>0</v>
      </c>
      <c r="AD5174" s="5">
        <v>98</v>
      </c>
      <c r="AE5174" s="5">
        <v>74</v>
      </c>
      <c r="AF5174" s="5">
        <v>2</v>
      </c>
      <c r="AG5174" s="6">
        <v>2.7027027027027026</v>
      </c>
      <c r="AH5174" s="6">
        <v>75.510204081632651</v>
      </c>
      <c r="AI5174" s="3"/>
      <c r="AJ5174" s="3"/>
    </row>
    <row r="5175" spans="1:36" hidden="1" x14ac:dyDescent="0.2">
      <c r="A5175" s="1" t="str">
        <f t="shared" si="80"/>
        <v>South CambridgeshireChinese</v>
      </c>
      <c r="B5175" s="3" t="s">
        <v>173</v>
      </c>
      <c r="C5175" s="3" t="s">
        <v>174</v>
      </c>
      <c r="D5175" s="3" t="s">
        <v>713</v>
      </c>
      <c r="E5175" s="5">
        <v>1189</v>
      </c>
      <c r="F5175" s="5">
        <v>0</v>
      </c>
      <c r="G5175" s="5">
        <v>0</v>
      </c>
      <c r="H5175" s="5">
        <v>0</v>
      </c>
      <c r="I5175" s="5">
        <v>0</v>
      </c>
      <c r="J5175" s="5">
        <v>0</v>
      </c>
      <c r="K5175" s="5">
        <v>132</v>
      </c>
      <c r="L5175" s="5">
        <v>80</v>
      </c>
      <c r="M5175" s="5">
        <v>0</v>
      </c>
      <c r="N5175" s="5">
        <v>0</v>
      </c>
      <c r="O5175" s="6">
        <v>0</v>
      </c>
      <c r="P5175" s="6">
        <v>0</v>
      </c>
      <c r="Q5175" s="6">
        <v>0</v>
      </c>
      <c r="R5175" s="6">
        <v>0</v>
      </c>
      <c r="S5175" s="6">
        <v>0</v>
      </c>
      <c r="T5175" s="6">
        <v>11.101766190075693</v>
      </c>
      <c r="U5175" s="6">
        <v>6.7283431455004203</v>
      </c>
      <c r="V5175" s="6">
        <v>0</v>
      </c>
      <c r="W5175" s="6">
        <v>0</v>
      </c>
      <c r="X5175" s="5">
        <v>601</v>
      </c>
      <c r="Y5175" s="5">
        <v>524</v>
      </c>
      <c r="Z5175" s="5">
        <v>22</v>
      </c>
      <c r="AA5175" s="5">
        <v>0</v>
      </c>
      <c r="AB5175" s="5">
        <v>0</v>
      </c>
      <c r="AC5175" s="5">
        <v>0</v>
      </c>
      <c r="AD5175" s="5">
        <v>601</v>
      </c>
      <c r="AE5175" s="5">
        <v>524</v>
      </c>
      <c r="AF5175" s="5">
        <v>22</v>
      </c>
      <c r="AG5175" s="6">
        <v>4.1984732824427482</v>
      </c>
      <c r="AH5175" s="6">
        <v>87.188019966722123</v>
      </c>
      <c r="AI5175" s="3"/>
      <c r="AJ5175" s="3"/>
    </row>
    <row r="5176" spans="1:36" hidden="1" x14ac:dyDescent="0.2">
      <c r="A5176" s="1" t="str">
        <f t="shared" si="80"/>
        <v>South CambridgeshireAsian Other</v>
      </c>
      <c r="B5176" s="3" t="s">
        <v>173</v>
      </c>
      <c r="C5176" s="3" t="s">
        <v>174</v>
      </c>
      <c r="D5176" s="3" t="s">
        <v>714</v>
      </c>
      <c r="E5176" s="5">
        <v>1459</v>
      </c>
      <c r="F5176" s="5">
        <v>0</v>
      </c>
      <c r="G5176" s="5">
        <v>0</v>
      </c>
      <c r="H5176" s="5">
        <v>0</v>
      </c>
      <c r="I5176" s="5">
        <v>0</v>
      </c>
      <c r="J5176" s="5">
        <v>0</v>
      </c>
      <c r="K5176" s="5">
        <v>139</v>
      </c>
      <c r="L5176" s="5">
        <v>73</v>
      </c>
      <c r="M5176" s="5">
        <v>0</v>
      </c>
      <c r="N5176" s="5">
        <v>0</v>
      </c>
      <c r="O5176" s="6">
        <v>0</v>
      </c>
      <c r="P5176" s="6">
        <v>0</v>
      </c>
      <c r="Q5176" s="6">
        <v>0</v>
      </c>
      <c r="R5176" s="6">
        <v>0</v>
      </c>
      <c r="S5176" s="6">
        <v>0</v>
      </c>
      <c r="T5176" s="6">
        <v>9.5270733379026726</v>
      </c>
      <c r="U5176" s="6">
        <v>5.0034270047978069</v>
      </c>
      <c r="V5176" s="6">
        <v>0</v>
      </c>
      <c r="W5176" s="6">
        <v>0</v>
      </c>
      <c r="X5176" s="5">
        <v>765</v>
      </c>
      <c r="Y5176" s="5">
        <v>671</v>
      </c>
      <c r="Z5176" s="5">
        <v>31</v>
      </c>
      <c r="AA5176" s="5">
        <v>0</v>
      </c>
      <c r="AB5176" s="5">
        <v>0</v>
      </c>
      <c r="AC5176" s="5">
        <v>0</v>
      </c>
      <c r="AD5176" s="5">
        <v>765</v>
      </c>
      <c r="AE5176" s="5">
        <v>671</v>
      </c>
      <c r="AF5176" s="5">
        <v>31</v>
      </c>
      <c r="AG5176" s="6">
        <v>4.6199701937406852</v>
      </c>
      <c r="AH5176" s="6">
        <v>87.712418300653596</v>
      </c>
      <c r="AI5176" s="3"/>
      <c r="AJ5176" s="3"/>
    </row>
    <row r="5177" spans="1:36" hidden="1" x14ac:dyDescent="0.2">
      <c r="A5177" s="1" t="str">
        <f t="shared" si="80"/>
        <v>South CambridgeshireBlack African</v>
      </c>
      <c r="B5177" s="3" t="s">
        <v>173</v>
      </c>
      <c r="C5177" s="3" t="s">
        <v>174</v>
      </c>
      <c r="D5177" s="3" t="s">
        <v>715</v>
      </c>
      <c r="E5177" s="5">
        <v>760</v>
      </c>
      <c r="F5177" s="5">
        <v>0</v>
      </c>
      <c r="G5177" s="5">
        <v>0</v>
      </c>
      <c r="H5177" s="5">
        <v>0</v>
      </c>
      <c r="I5177" s="5">
        <v>0</v>
      </c>
      <c r="J5177" s="5">
        <v>0</v>
      </c>
      <c r="K5177" s="5">
        <v>92</v>
      </c>
      <c r="L5177" s="5">
        <v>61</v>
      </c>
      <c r="M5177" s="5">
        <v>0</v>
      </c>
      <c r="N5177" s="5">
        <v>0</v>
      </c>
      <c r="O5177" s="6">
        <v>0</v>
      </c>
      <c r="P5177" s="6">
        <v>0</v>
      </c>
      <c r="Q5177" s="6">
        <v>0</v>
      </c>
      <c r="R5177" s="6">
        <v>0</v>
      </c>
      <c r="S5177" s="6">
        <v>0</v>
      </c>
      <c r="T5177" s="6">
        <v>12.105263157894736</v>
      </c>
      <c r="U5177" s="6">
        <v>8.026315789473685</v>
      </c>
      <c r="V5177" s="6">
        <v>0</v>
      </c>
      <c r="W5177" s="6">
        <v>0</v>
      </c>
      <c r="X5177" s="5">
        <v>342</v>
      </c>
      <c r="Y5177" s="5">
        <v>318</v>
      </c>
      <c r="Z5177" s="5">
        <v>17</v>
      </c>
      <c r="AA5177" s="5">
        <v>0</v>
      </c>
      <c r="AB5177" s="5">
        <v>0</v>
      </c>
      <c r="AC5177" s="5">
        <v>0</v>
      </c>
      <c r="AD5177" s="5">
        <v>342</v>
      </c>
      <c r="AE5177" s="5">
        <v>318</v>
      </c>
      <c r="AF5177" s="5">
        <v>17</v>
      </c>
      <c r="AG5177" s="6">
        <v>5.3459119496855347</v>
      </c>
      <c r="AH5177" s="6">
        <v>92.982456140350877</v>
      </c>
      <c r="AI5177" s="3"/>
      <c r="AJ5177" s="3"/>
    </row>
    <row r="5178" spans="1:36" hidden="1" x14ac:dyDescent="0.2">
      <c r="A5178" s="1" t="str">
        <f t="shared" si="80"/>
        <v>South CambridgeshireBlack Caribbean</v>
      </c>
      <c r="B5178" s="3" t="s">
        <v>173</v>
      </c>
      <c r="C5178" s="3" t="s">
        <v>174</v>
      </c>
      <c r="D5178" s="3" t="s">
        <v>716</v>
      </c>
      <c r="E5178" s="5">
        <v>341</v>
      </c>
      <c r="F5178" s="5">
        <v>0</v>
      </c>
      <c r="G5178" s="5">
        <v>0</v>
      </c>
      <c r="H5178" s="5">
        <v>0</v>
      </c>
      <c r="I5178" s="5">
        <v>0</v>
      </c>
      <c r="J5178" s="5">
        <v>0</v>
      </c>
      <c r="K5178" s="5">
        <v>38</v>
      </c>
      <c r="L5178" s="5">
        <v>30</v>
      </c>
      <c r="M5178" s="5">
        <v>0</v>
      </c>
      <c r="N5178" s="5">
        <v>0</v>
      </c>
      <c r="O5178" s="6">
        <v>0</v>
      </c>
      <c r="P5178" s="6">
        <v>0</v>
      </c>
      <c r="Q5178" s="6">
        <v>0</v>
      </c>
      <c r="R5178" s="6">
        <v>0</v>
      </c>
      <c r="S5178" s="6">
        <v>0</v>
      </c>
      <c r="T5178" s="6">
        <v>11.143695014662757</v>
      </c>
      <c r="U5178" s="6">
        <v>8.7976539589442808</v>
      </c>
      <c r="V5178" s="6">
        <v>0</v>
      </c>
      <c r="W5178" s="6">
        <v>0</v>
      </c>
      <c r="X5178" s="5">
        <v>177</v>
      </c>
      <c r="Y5178" s="5">
        <v>165</v>
      </c>
      <c r="Z5178" s="5">
        <v>5</v>
      </c>
      <c r="AA5178" s="5">
        <v>0</v>
      </c>
      <c r="AB5178" s="5">
        <v>0</v>
      </c>
      <c r="AC5178" s="5">
        <v>0</v>
      </c>
      <c r="AD5178" s="5">
        <v>177</v>
      </c>
      <c r="AE5178" s="5">
        <v>165</v>
      </c>
      <c r="AF5178" s="5">
        <v>5</v>
      </c>
      <c r="AG5178" s="6">
        <v>3.0303030303030303</v>
      </c>
      <c r="AH5178" s="6">
        <v>93.220338983050851</v>
      </c>
      <c r="AI5178" s="3"/>
      <c r="AJ5178" s="3"/>
    </row>
    <row r="5179" spans="1:36" hidden="1" x14ac:dyDescent="0.2">
      <c r="A5179" s="1" t="str">
        <f t="shared" si="80"/>
        <v>South CambridgeshireBlack Other</v>
      </c>
      <c r="B5179" s="3" t="s">
        <v>173</v>
      </c>
      <c r="C5179" s="3" t="s">
        <v>174</v>
      </c>
      <c r="D5179" s="3" t="s">
        <v>717</v>
      </c>
      <c r="E5179" s="5">
        <v>167</v>
      </c>
      <c r="F5179" s="5">
        <v>0</v>
      </c>
      <c r="G5179" s="5">
        <v>0</v>
      </c>
      <c r="H5179" s="5">
        <v>0</v>
      </c>
      <c r="I5179" s="5">
        <v>0</v>
      </c>
      <c r="J5179" s="5">
        <v>0</v>
      </c>
      <c r="K5179" s="5">
        <v>19</v>
      </c>
      <c r="L5179" s="5">
        <v>9</v>
      </c>
      <c r="M5179" s="5">
        <v>0</v>
      </c>
      <c r="N5179" s="5">
        <v>0</v>
      </c>
      <c r="O5179" s="6">
        <v>0</v>
      </c>
      <c r="P5179" s="6">
        <v>0</v>
      </c>
      <c r="Q5179" s="6">
        <v>0</v>
      </c>
      <c r="R5179" s="6">
        <v>0</v>
      </c>
      <c r="S5179" s="6">
        <v>0</v>
      </c>
      <c r="T5179" s="6">
        <v>11.377245508982035</v>
      </c>
      <c r="U5179" s="6">
        <v>5.3892215568862278</v>
      </c>
      <c r="V5179" s="6">
        <v>0</v>
      </c>
      <c r="W5179" s="6">
        <v>0</v>
      </c>
      <c r="X5179" s="5">
        <v>76</v>
      </c>
      <c r="Y5179" s="5">
        <v>67</v>
      </c>
      <c r="Z5179" s="5">
        <v>4</v>
      </c>
      <c r="AA5179" s="5">
        <v>0</v>
      </c>
      <c r="AB5179" s="5">
        <v>0</v>
      </c>
      <c r="AC5179" s="5">
        <v>0</v>
      </c>
      <c r="AD5179" s="5">
        <v>76</v>
      </c>
      <c r="AE5179" s="5">
        <v>67</v>
      </c>
      <c r="AF5179" s="5">
        <v>4</v>
      </c>
      <c r="AG5179" s="6">
        <v>5.9701492537313436</v>
      </c>
      <c r="AH5179" s="6">
        <v>88.15789473684211</v>
      </c>
      <c r="AI5179" s="3"/>
      <c r="AJ5179" s="3"/>
    </row>
    <row r="5180" spans="1:36" hidden="1" x14ac:dyDescent="0.2">
      <c r="A5180" s="1" t="str">
        <f t="shared" si="80"/>
        <v>South CambridgeshireArab</v>
      </c>
      <c r="B5180" s="3" t="s">
        <v>173</v>
      </c>
      <c r="C5180" s="3" t="s">
        <v>174</v>
      </c>
      <c r="D5180" s="3" t="s">
        <v>699</v>
      </c>
      <c r="E5180" s="5">
        <v>253</v>
      </c>
      <c r="F5180" s="5">
        <v>0</v>
      </c>
      <c r="G5180" s="5">
        <v>0</v>
      </c>
      <c r="H5180" s="5">
        <v>0</v>
      </c>
      <c r="I5180" s="5">
        <v>0</v>
      </c>
      <c r="J5180" s="5">
        <v>0</v>
      </c>
      <c r="K5180" s="5">
        <v>43</v>
      </c>
      <c r="L5180" s="5">
        <v>6</v>
      </c>
      <c r="M5180" s="5">
        <v>0</v>
      </c>
      <c r="N5180" s="5">
        <v>0</v>
      </c>
      <c r="O5180" s="6">
        <v>0</v>
      </c>
      <c r="P5180" s="6">
        <v>0</v>
      </c>
      <c r="Q5180" s="6">
        <v>0</v>
      </c>
      <c r="R5180" s="6">
        <v>0</v>
      </c>
      <c r="S5180" s="6">
        <v>0</v>
      </c>
      <c r="T5180" s="6">
        <v>16.996047430830039</v>
      </c>
      <c r="U5180" s="6">
        <v>2.3715415019762847</v>
      </c>
      <c r="V5180" s="6">
        <v>0</v>
      </c>
      <c r="W5180" s="6">
        <v>0</v>
      </c>
      <c r="X5180" s="5">
        <v>111</v>
      </c>
      <c r="Y5180" s="5">
        <v>85</v>
      </c>
      <c r="Z5180" s="5">
        <v>2</v>
      </c>
      <c r="AA5180" s="5">
        <v>0</v>
      </c>
      <c r="AB5180" s="5">
        <v>0</v>
      </c>
      <c r="AC5180" s="5">
        <v>0</v>
      </c>
      <c r="AD5180" s="5">
        <v>111</v>
      </c>
      <c r="AE5180" s="5">
        <v>85</v>
      </c>
      <c r="AF5180" s="5">
        <v>2</v>
      </c>
      <c r="AG5180" s="6">
        <v>2.3529411764705883</v>
      </c>
      <c r="AH5180" s="6">
        <v>76.576576576576571</v>
      </c>
      <c r="AI5180" s="3"/>
      <c r="AJ5180" s="3"/>
    </row>
    <row r="5181" spans="1:36" hidden="1" x14ac:dyDescent="0.2">
      <c r="A5181" s="1" t="str">
        <f t="shared" si="80"/>
        <v>South CambridgeshireOther</v>
      </c>
      <c r="B5181" s="3" t="s">
        <v>173</v>
      </c>
      <c r="C5181" s="3" t="s">
        <v>174</v>
      </c>
      <c r="D5181" s="3" t="s">
        <v>718</v>
      </c>
      <c r="E5181" s="5">
        <v>383</v>
      </c>
      <c r="F5181" s="5">
        <v>0</v>
      </c>
      <c r="G5181" s="5">
        <v>0</v>
      </c>
      <c r="H5181" s="5">
        <v>0</v>
      </c>
      <c r="I5181" s="5">
        <v>0</v>
      </c>
      <c r="J5181" s="5">
        <v>0</v>
      </c>
      <c r="K5181" s="5">
        <v>36</v>
      </c>
      <c r="L5181" s="5">
        <v>15</v>
      </c>
      <c r="M5181" s="5">
        <v>0</v>
      </c>
      <c r="N5181" s="5">
        <v>0</v>
      </c>
      <c r="O5181" s="6">
        <v>0</v>
      </c>
      <c r="P5181" s="6">
        <v>0</v>
      </c>
      <c r="Q5181" s="6">
        <v>0</v>
      </c>
      <c r="R5181" s="6">
        <v>0</v>
      </c>
      <c r="S5181" s="6">
        <v>0</v>
      </c>
      <c r="T5181" s="6">
        <v>9.3994778067885125</v>
      </c>
      <c r="U5181" s="6">
        <v>3.9164490861618799</v>
      </c>
      <c r="V5181" s="6">
        <v>0</v>
      </c>
      <c r="W5181" s="6">
        <v>0</v>
      </c>
      <c r="X5181" s="5">
        <v>199</v>
      </c>
      <c r="Y5181" s="5">
        <v>179</v>
      </c>
      <c r="Z5181" s="5">
        <v>5</v>
      </c>
      <c r="AA5181" s="5">
        <v>0</v>
      </c>
      <c r="AB5181" s="5">
        <v>0</v>
      </c>
      <c r="AC5181" s="5">
        <v>0</v>
      </c>
      <c r="AD5181" s="5">
        <v>199</v>
      </c>
      <c r="AE5181" s="5">
        <v>179</v>
      </c>
      <c r="AF5181" s="5">
        <v>5</v>
      </c>
      <c r="AG5181" s="6">
        <v>2.7932960893854748</v>
      </c>
      <c r="AH5181" s="6">
        <v>89.949748743718587</v>
      </c>
      <c r="AI5181" s="3"/>
      <c r="AJ5181" s="3"/>
    </row>
    <row r="5182" spans="1:36" x14ac:dyDescent="0.2">
      <c r="A5182" s="1" t="str">
        <f t="shared" si="80"/>
        <v>South DerbyshireAll people</v>
      </c>
      <c r="B5182" s="3" t="s">
        <v>201</v>
      </c>
      <c r="C5182" s="3" t="s">
        <v>202</v>
      </c>
      <c r="D5182" s="3" t="s">
        <v>700</v>
      </c>
      <c r="E5182" s="5">
        <v>94611</v>
      </c>
      <c r="F5182" s="5">
        <v>0</v>
      </c>
      <c r="G5182" s="5">
        <v>0</v>
      </c>
      <c r="H5182" s="5">
        <v>1593</v>
      </c>
      <c r="I5182" s="5">
        <v>0</v>
      </c>
      <c r="J5182" s="5">
        <v>4877</v>
      </c>
      <c r="K5182" s="5">
        <v>3927</v>
      </c>
      <c r="L5182" s="5">
        <v>0</v>
      </c>
      <c r="M5182" s="5">
        <v>0</v>
      </c>
      <c r="N5182" s="5">
        <v>0</v>
      </c>
      <c r="O5182" s="6">
        <v>0</v>
      </c>
      <c r="P5182" s="6">
        <v>0</v>
      </c>
      <c r="Q5182" s="6">
        <v>1.6837365634017185</v>
      </c>
      <c r="R5182" s="6">
        <v>0</v>
      </c>
      <c r="S5182" s="6">
        <v>5.1547917261206413</v>
      </c>
      <c r="T5182" s="6">
        <v>4.1506801534705264</v>
      </c>
      <c r="U5182" s="6">
        <v>0</v>
      </c>
      <c r="V5182" s="6">
        <v>0</v>
      </c>
      <c r="W5182" s="6">
        <v>0</v>
      </c>
      <c r="X5182" s="5">
        <v>32982</v>
      </c>
      <c r="Y5182" s="5">
        <v>29480</v>
      </c>
      <c r="Z5182" s="5">
        <v>1063</v>
      </c>
      <c r="AA5182" s="5">
        <v>0</v>
      </c>
      <c r="AB5182" s="5">
        <v>0</v>
      </c>
      <c r="AC5182" s="5">
        <v>0</v>
      </c>
      <c r="AD5182" s="5">
        <v>32982</v>
      </c>
      <c r="AE5182" s="5">
        <v>29480</v>
      </c>
      <c r="AF5182" s="5">
        <v>1063</v>
      </c>
      <c r="AG5182" s="6">
        <v>3.6058344640434195</v>
      </c>
      <c r="AH5182" s="6">
        <v>89.382087199078285</v>
      </c>
      <c r="AI5182" s="3"/>
      <c r="AJ5182" s="3"/>
    </row>
    <row r="5183" spans="1:36" hidden="1" x14ac:dyDescent="0.2">
      <c r="A5183" s="1" t="str">
        <f t="shared" si="80"/>
        <v>South DerbyshireWhite British</v>
      </c>
      <c r="B5183" s="3" t="s">
        <v>201</v>
      </c>
      <c r="C5183" s="3" t="s">
        <v>202</v>
      </c>
      <c r="D5183" s="3" t="s">
        <v>701</v>
      </c>
      <c r="E5183" s="5">
        <v>88925</v>
      </c>
      <c r="F5183" s="5">
        <v>0</v>
      </c>
      <c r="G5183" s="5">
        <v>0</v>
      </c>
      <c r="H5183" s="5">
        <v>1534</v>
      </c>
      <c r="I5183" s="5">
        <v>0</v>
      </c>
      <c r="J5183" s="5">
        <v>4733</v>
      </c>
      <c r="K5183" s="5">
        <v>3741</v>
      </c>
      <c r="L5183" s="5">
        <v>0</v>
      </c>
      <c r="M5183" s="5">
        <v>0</v>
      </c>
      <c r="N5183" s="5">
        <v>0</v>
      </c>
      <c r="O5183" s="6">
        <v>0</v>
      </c>
      <c r="P5183" s="6">
        <v>0</v>
      </c>
      <c r="Q5183" s="6">
        <v>1.7250491987630026</v>
      </c>
      <c r="R5183" s="6">
        <v>0</v>
      </c>
      <c r="S5183" s="6">
        <v>5.3224627495080128</v>
      </c>
      <c r="T5183" s="6">
        <v>4.2069159403992131</v>
      </c>
      <c r="U5183" s="6">
        <v>0</v>
      </c>
      <c r="V5183" s="6">
        <v>0</v>
      </c>
      <c r="W5183" s="6">
        <v>0</v>
      </c>
      <c r="X5183" s="5">
        <v>30636</v>
      </c>
      <c r="Y5183" s="5">
        <v>27383</v>
      </c>
      <c r="Z5183" s="5">
        <v>956</v>
      </c>
      <c r="AA5183" s="5">
        <v>0</v>
      </c>
      <c r="AB5183" s="5">
        <v>0</v>
      </c>
      <c r="AC5183" s="5">
        <v>0</v>
      </c>
      <c r="AD5183" s="5">
        <v>30636</v>
      </c>
      <c r="AE5183" s="5">
        <v>27383</v>
      </c>
      <c r="AF5183" s="5">
        <v>956</v>
      </c>
      <c r="AG5183" s="6">
        <v>3.4912171785414308</v>
      </c>
      <c r="AH5183" s="6">
        <v>89.381773077425251</v>
      </c>
      <c r="AI5183" s="3"/>
      <c r="AJ5183" s="3"/>
    </row>
    <row r="5184" spans="1:36" hidden="1" x14ac:dyDescent="0.2">
      <c r="A5184" s="1" t="str">
        <f t="shared" si="80"/>
        <v>South DerbyshireMinorities - all other than White British</v>
      </c>
      <c r="B5184" s="3" t="s">
        <v>201</v>
      </c>
      <c r="C5184" s="3" t="s">
        <v>202</v>
      </c>
      <c r="D5184" s="3" t="s">
        <v>702</v>
      </c>
      <c r="E5184" s="5">
        <v>5686</v>
      </c>
      <c r="F5184" s="5">
        <v>0</v>
      </c>
      <c r="G5184" s="5">
        <v>0</v>
      </c>
      <c r="H5184" s="5">
        <v>59</v>
      </c>
      <c r="I5184" s="5">
        <v>0</v>
      </c>
      <c r="J5184" s="5">
        <v>144</v>
      </c>
      <c r="K5184" s="5">
        <v>186</v>
      </c>
      <c r="L5184" s="5">
        <v>0</v>
      </c>
      <c r="M5184" s="5">
        <v>0</v>
      </c>
      <c r="N5184" s="5">
        <v>0</v>
      </c>
      <c r="O5184" s="6">
        <v>0</v>
      </c>
      <c r="P5184" s="6">
        <v>0</v>
      </c>
      <c r="Q5184" s="6">
        <v>1.037636299683433</v>
      </c>
      <c r="R5184" s="6">
        <v>0</v>
      </c>
      <c r="S5184" s="6">
        <v>2.5325360534646499</v>
      </c>
      <c r="T5184" s="6">
        <v>3.2711924023918395</v>
      </c>
      <c r="U5184" s="6">
        <v>0</v>
      </c>
      <c r="V5184" s="6">
        <v>0</v>
      </c>
      <c r="W5184" s="6">
        <v>0</v>
      </c>
      <c r="X5184" s="5">
        <v>2346</v>
      </c>
      <c r="Y5184" s="5">
        <v>2097</v>
      </c>
      <c r="Z5184" s="5">
        <v>107</v>
      </c>
      <c r="AA5184" s="5">
        <v>0</v>
      </c>
      <c r="AB5184" s="5">
        <v>0</v>
      </c>
      <c r="AC5184" s="5">
        <v>0</v>
      </c>
      <c r="AD5184" s="5">
        <v>2346</v>
      </c>
      <c r="AE5184" s="5">
        <v>2097</v>
      </c>
      <c r="AF5184" s="5">
        <v>107</v>
      </c>
      <c r="AG5184" s="6">
        <v>5.1025274201239865</v>
      </c>
      <c r="AH5184" s="6">
        <v>89.386189258312015</v>
      </c>
      <c r="AI5184" s="3"/>
      <c r="AJ5184" s="3"/>
    </row>
    <row r="5185" spans="1:36" hidden="1" x14ac:dyDescent="0.2">
      <c r="A5185" s="1" t="str">
        <f t="shared" si="80"/>
        <v>South DerbyshireWhite Irish</v>
      </c>
      <c r="B5185" s="3" t="s">
        <v>201</v>
      </c>
      <c r="C5185" s="3" t="s">
        <v>202</v>
      </c>
      <c r="D5185" s="3" t="s">
        <v>703</v>
      </c>
      <c r="E5185" s="5">
        <v>386</v>
      </c>
      <c r="F5185" s="5">
        <v>0</v>
      </c>
      <c r="G5185" s="5">
        <v>0</v>
      </c>
      <c r="H5185" s="5">
        <v>3</v>
      </c>
      <c r="I5185" s="5">
        <v>0</v>
      </c>
      <c r="J5185" s="5">
        <v>14</v>
      </c>
      <c r="K5185" s="5">
        <v>16</v>
      </c>
      <c r="L5185" s="5">
        <v>0</v>
      </c>
      <c r="M5185" s="5">
        <v>0</v>
      </c>
      <c r="N5185" s="5">
        <v>0</v>
      </c>
      <c r="O5185" s="6">
        <v>0</v>
      </c>
      <c r="P5185" s="6">
        <v>0</v>
      </c>
      <c r="Q5185" s="6">
        <v>0.77720207253886009</v>
      </c>
      <c r="R5185" s="6">
        <v>0</v>
      </c>
      <c r="S5185" s="6">
        <v>3.6269430051813472</v>
      </c>
      <c r="T5185" s="6">
        <v>4.1450777202072535</v>
      </c>
      <c r="U5185" s="6">
        <v>0</v>
      </c>
      <c r="V5185" s="6">
        <v>0</v>
      </c>
      <c r="W5185" s="6">
        <v>0</v>
      </c>
      <c r="X5185" s="5">
        <v>148</v>
      </c>
      <c r="Y5185" s="5">
        <v>132</v>
      </c>
      <c r="Z5185" s="5">
        <v>8</v>
      </c>
      <c r="AA5185" s="5">
        <v>0</v>
      </c>
      <c r="AB5185" s="5">
        <v>0</v>
      </c>
      <c r="AC5185" s="5">
        <v>0</v>
      </c>
      <c r="AD5185" s="5">
        <v>148</v>
      </c>
      <c r="AE5185" s="5">
        <v>132</v>
      </c>
      <c r="AF5185" s="5">
        <v>8</v>
      </c>
      <c r="AG5185" s="6">
        <v>6.0606060606060606</v>
      </c>
      <c r="AH5185" s="6">
        <v>89.189189189189193</v>
      </c>
      <c r="AI5185" s="3"/>
      <c r="AJ5185" s="3"/>
    </row>
    <row r="5186" spans="1:36" hidden="1" x14ac:dyDescent="0.2">
      <c r="A5186" s="1" t="str">
        <f t="shared" ref="A5186:A5249" si="81">C5186&amp;D5186</f>
        <v>South DerbyshireWhite Gyspy or Irish Traveller</v>
      </c>
      <c r="B5186" s="3" t="s">
        <v>201</v>
      </c>
      <c r="C5186" s="3" t="s">
        <v>202</v>
      </c>
      <c r="D5186" s="3" t="s">
        <v>704</v>
      </c>
      <c r="E5186" s="5">
        <v>72</v>
      </c>
      <c r="F5186" s="5">
        <v>0</v>
      </c>
      <c r="G5186" s="5">
        <v>0</v>
      </c>
      <c r="H5186" s="5">
        <v>0</v>
      </c>
      <c r="I5186" s="5">
        <v>0</v>
      </c>
      <c r="J5186" s="5">
        <v>3</v>
      </c>
      <c r="K5186" s="5">
        <v>10</v>
      </c>
      <c r="L5186" s="5">
        <v>0</v>
      </c>
      <c r="M5186" s="5">
        <v>0</v>
      </c>
      <c r="N5186" s="5">
        <v>0</v>
      </c>
      <c r="O5186" s="6">
        <v>0</v>
      </c>
      <c r="P5186" s="6">
        <v>0</v>
      </c>
      <c r="Q5186" s="6">
        <v>0</v>
      </c>
      <c r="R5186" s="6">
        <v>0</v>
      </c>
      <c r="S5186" s="6">
        <v>4.166666666666667</v>
      </c>
      <c r="T5186" s="6">
        <v>13.888888888888889</v>
      </c>
      <c r="U5186" s="6">
        <v>0</v>
      </c>
      <c r="V5186" s="6">
        <v>0</v>
      </c>
      <c r="W5186" s="6">
        <v>0</v>
      </c>
      <c r="X5186" s="5">
        <v>31</v>
      </c>
      <c r="Y5186" s="5">
        <v>15</v>
      </c>
      <c r="Z5186" s="5">
        <v>2</v>
      </c>
      <c r="AA5186" s="5">
        <v>0</v>
      </c>
      <c r="AB5186" s="5">
        <v>0</v>
      </c>
      <c r="AC5186" s="5">
        <v>0</v>
      </c>
      <c r="AD5186" s="5">
        <v>31</v>
      </c>
      <c r="AE5186" s="5">
        <v>15</v>
      </c>
      <c r="AF5186" s="5">
        <v>2</v>
      </c>
      <c r="AG5186" s="6">
        <v>13.333333333333334</v>
      </c>
      <c r="AH5186" s="6">
        <v>48.387096774193552</v>
      </c>
      <c r="AI5186" s="3"/>
      <c r="AJ5186" s="3"/>
    </row>
    <row r="5187" spans="1:36" hidden="1" x14ac:dyDescent="0.2">
      <c r="A5187" s="1" t="str">
        <f t="shared" si="81"/>
        <v>South DerbyshireWhite Other</v>
      </c>
      <c r="B5187" s="3" t="s">
        <v>201</v>
      </c>
      <c r="C5187" s="3" t="s">
        <v>202</v>
      </c>
      <c r="D5187" s="3" t="s">
        <v>705</v>
      </c>
      <c r="E5187" s="5">
        <v>1144</v>
      </c>
      <c r="F5187" s="5">
        <v>0</v>
      </c>
      <c r="G5187" s="5">
        <v>0</v>
      </c>
      <c r="H5187" s="5">
        <v>20</v>
      </c>
      <c r="I5187" s="5">
        <v>0</v>
      </c>
      <c r="J5187" s="5">
        <v>42</v>
      </c>
      <c r="K5187" s="5">
        <v>36</v>
      </c>
      <c r="L5187" s="5">
        <v>0</v>
      </c>
      <c r="M5187" s="5">
        <v>0</v>
      </c>
      <c r="N5187" s="5">
        <v>0</v>
      </c>
      <c r="O5187" s="6">
        <v>0</v>
      </c>
      <c r="P5187" s="6">
        <v>0</v>
      </c>
      <c r="Q5187" s="6">
        <v>1.7482517482517483</v>
      </c>
      <c r="R5187" s="6">
        <v>0</v>
      </c>
      <c r="S5187" s="6">
        <v>3.6713286713286712</v>
      </c>
      <c r="T5187" s="6">
        <v>3.1468531468531467</v>
      </c>
      <c r="U5187" s="6">
        <v>0</v>
      </c>
      <c r="V5187" s="6">
        <v>0</v>
      </c>
      <c r="W5187" s="6">
        <v>0</v>
      </c>
      <c r="X5187" s="5">
        <v>615</v>
      </c>
      <c r="Y5187" s="5">
        <v>548</v>
      </c>
      <c r="Z5187" s="5">
        <v>24</v>
      </c>
      <c r="AA5187" s="5">
        <v>0</v>
      </c>
      <c r="AB5187" s="5">
        <v>0</v>
      </c>
      <c r="AC5187" s="5">
        <v>0</v>
      </c>
      <c r="AD5187" s="5">
        <v>615</v>
      </c>
      <c r="AE5187" s="5">
        <v>548</v>
      </c>
      <c r="AF5187" s="5">
        <v>24</v>
      </c>
      <c r="AG5187" s="6">
        <v>4.3795620437956204</v>
      </c>
      <c r="AH5187" s="6">
        <v>89.105691056910572</v>
      </c>
      <c r="AI5187" s="3"/>
      <c r="AJ5187" s="3"/>
    </row>
    <row r="5188" spans="1:36" hidden="1" x14ac:dyDescent="0.2">
      <c r="A5188" s="1" t="str">
        <f t="shared" si="81"/>
        <v>South DerbyshireMixed White and Black Caribbean</v>
      </c>
      <c r="B5188" s="3" t="s">
        <v>201</v>
      </c>
      <c r="C5188" s="3" t="s">
        <v>202</v>
      </c>
      <c r="D5188" s="3" t="s">
        <v>706</v>
      </c>
      <c r="E5188" s="5">
        <v>428</v>
      </c>
      <c r="F5188" s="5">
        <v>0</v>
      </c>
      <c r="G5188" s="5">
        <v>0</v>
      </c>
      <c r="H5188" s="5">
        <v>7</v>
      </c>
      <c r="I5188" s="5">
        <v>0</v>
      </c>
      <c r="J5188" s="5">
        <v>14</v>
      </c>
      <c r="K5188" s="5">
        <v>18</v>
      </c>
      <c r="L5188" s="5">
        <v>0</v>
      </c>
      <c r="M5188" s="5">
        <v>0</v>
      </c>
      <c r="N5188" s="5">
        <v>0</v>
      </c>
      <c r="O5188" s="6">
        <v>0</v>
      </c>
      <c r="P5188" s="6">
        <v>0</v>
      </c>
      <c r="Q5188" s="6">
        <v>1.6355140186915889</v>
      </c>
      <c r="R5188" s="6">
        <v>0</v>
      </c>
      <c r="S5188" s="6">
        <v>3.2710280373831777</v>
      </c>
      <c r="T5188" s="6">
        <v>4.2056074766355138</v>
      </c>
      <c r="U5188" s="6">
        <v>0</v>
      </c>
      <c r="V5188" s="6">
        <v>0</v>
      </c>
      <c r="W5188" s="6">
        <v>0</v>
      </c>
      <c r="X5188" s="5">
        <v>88</v>
      </c>
      <c r="Y5188" s="5">
        <v>77</v>
      </c>
      <c r="Z5188" s="5">
        <v>3</v>
      </c>
      <c r="AA5188" s="5">
        <v>0</v>
      </c>
      <c r="AB5188" s="5">
        <v>0</v>
      </c>
      <c r="AC5188" s="5">
        <v>0</v>
      </c>
      <c r="AD5188" s="5">
        <v>88</v>
      </c>
      <c r="AE5188" s="5">
        <v>77</v>
      </c>
      <c r="AF5188" s="5">
        <v>3</v>
      </c>
      <c r="AG5188" s="6">
        <v>3.8961038961038961</v>
      </c>
      <c r="AH5188" s="6">
        <v>87.5</v>
      </c>
      <c r="AI5188" s="3"/>
      <c r="AJ5188" s="3"/>
    </row>
    <row r="5189" spans="1:36" hidden="1" x14ac:dyDescent="0.2">
      <c r="A5189" s="1" t="str">
        <f t="shared" si="81"/>
        <v>South DerbyshireMixed White and Black African</v>
      </c>
      <c r="B5189" s="3" t="s">
        <v>201</v>
      </c>
      <c r="C5189" s="3" t="s">
        <v>202</v>
      </c>
      <c r="D5189" s="3" t="s">
        <v>707</v>
      </c>
      <c r="E5189" s="5">
        <v>79</v>
      </c>
      <c r="F5189" s="5">
        <v>0</v>
      </c>
      <c r="G5189" s="5">
        <v>0</v>
      </c>
      <c r="H5189" s="5">
        <v>0</v>
      </c>
      <c r="I5189" s="5">
        <v>0</v>
      </c>
      <c r="J5189" s="5">
        <v>4</v>
      </c>
      <c r="K5189" s="5">
        <v>2</v>
      </c>
      <c r="L5189" s="5">
        <v>0</v>
      </c>
      <c r="M5189" s="5">
        <v>0</v>
      </c>
      <c r="N5189" s="5">
        <v>0</v>
      </c>
      <c r="O5189" s="6">
        <v>0</v>
      </c>
      <c r="P5189" s="6">
        <v>0</v>
      </c>
      <c r="Q5189" s="6">
        <v>0</v>
      </c>
      <c r="R5189" s="6">
        <v>0</v>
      </c>
      <c r="S5189" s="6">
        <v>5.0632911392405067</v>
      </c>
      <c r="T5189" s="6">
        <v>2.5316455696202533</v>
      </c>
      <c r="U5189" s="6">
        <v>0</v>
      </c>
      <c r="V5189" s="6">
        <v>0</v>
      </c>
      <c r="W5189" s="6">
        <v>0</v>
      </c>
      <c r="X5189" s="5">
        <v>18</v>
      </c>
      <c r="Y5189" s="5">
        <v>15</v>
      </c>
      <c r="Z5189" s="5">
        <v>0</v>
      </c>
      <c r="AA5189" s="5">
        <v>0</v>
      </c>
      <c r="AB5189" s="5">
        <v>0</v>
      </c>
      <c r="AC5189" s="5">
        <v>0</v>
      </c>
      <c r="AD5189" s="5">
        <v>18</v>
      </c>
      <c r="AE5189" s="5">
        <v>15</v>
      </c>
      <c r="AF5189" s="5">
        <v>0</v>
      </c>
      <c r="AG5189" s="6">
        <v>0</v>
      </c>
      <c r="AH5189" s="6">
        <v>83.333333333333329</v>
      </c>
      <c r="AI5189" s="3"/>
      <c r="AJ5189" s="3"/>
    </row>
    <row r="5190" spans="1:36" hidden="1" x14ac:dyDescent="0.2">
      <c r="A5190" s="1" t="str">
        <f t="shared" si="81"/>
        <v>South DerbyshireMixed White and Asian</v>
      </c>
      <c r="B5190" s="3" t="s">
        <v>201</v>
      </c>
      <c r="C5190" s="3" t="s">
        <v>202</v>
      </c>
      <c r="D5190" s="3" t="s">
        <v>708</v>
      </c>
      <c r="E5190" s="5">
        <v>365</v>
      </c>
      <c r="F5190" s="5">
        <v>0</v>
      </c>
      <c r="G5190" s="5">
        <v>0</v>
      </c>
      <c r="H5190" s="5">
        <v>11</v>
      </c>
      <c r="I5190" s="5">
        <v>0</v>
      </c>
      <c r="J5190" s="5">
        <v>10</v>
      </c>
      <c r="K5190" s="5">
        <v>14</v>
      </c>
      <c r="L5190" s="5">
        <v>0</v>
      </c>
      <c r="M5190" s="5">
        <v>0</v>
      </c>
      <c r="N5190" s="5">
        <v>0</v>
      </c>
      <c r="O5190" s="6">
        <v>0</v>
      </c>
      <c r="P5190" s="6">
        <v>0</v>
      </c>
      <c r="Q5190" s="6">
        <v>3.0136986301369864</v>
      </c>
      <c r="R5190" s="6">
        <v>0</v>
      </c>
      <c r="S5190" s="6">
        <v>2.7397260273972601</v>
      </c>
      <c r="T5190" s="6">
        <v>3.8356164383561642</v>
      </c>
      <c r="U5190" s="6">
        <v>0</v>
      </c>
      <c r="V5190" s="6">
        <v>0</v>
      </c>
      <c r="W5190" s="6">
        <v>0</v>
      </c>
      <c r="X5190" s="5">
        <v>81</v>
      </c>
      <c r="Y5190" s="5">
        <v>75</v>
      </c>
      <c r="Z5190" s="5">
        <v>4</v>
      </c>
      <c r="AA5190" s="5">
        <v>0</v>
      </c>
      <c r="AB5190" s="5">
        <v>0</v>
      </c>
      <c r="AC5190" s="5">
        <v>0</v>
      </c>
      <c r="AD5190" s="5">
        <v>81</v>
      </c>
      <c r="AE5190" s="5">
        <v>75</v>
      </c>
      <c r="AF5190" s="5">
        <v>4</v>
      </c>
      <c r="AG5190" s="6">
        <v>5.333333333333333</v>
      </c>
      <c r="AH5190" s="6">
        <v>92.592592592592595</v>
      </c>
      <c r="AI5190" s="3"/>
      <c r="AJ5190" s="3"/>
    </row>
    <row r="5191" spans="1:36" hidden="1" x14ac:dyDescent="0.2">
      <c r="A5191" s="1" t="str">
        <f t="shared" si="81"/>
        <v>South DerbyshireMixed Other</v>
      </c>
      <c r="B5191" s="3" t="s">
        <v>201</v>
      </c>
      <c r="C5191" s="3" t="s">
        <v>202</v>
      </c>
      <c r="D5191" s="3" t="s">
        <v>709</v>
      </c>
      <c r="E5191" s="5">
        <v>190</v>
      </c>
      <c r="F5191" s="5">
        <v>0</v>
      </c>
      <c r="G5191" s="5">
        <v>0</v>
      </c>
      <c r="H5191" s="5">
        <v>5</v>
      </c>
      <c r="I5191" s="5">
        <v>0</v>
      </c>
      <c r="J5191" s="5">
        <v>2</v>
      </c>
      <c r="K5191" s="5">
        <v>5</v>
      </c>
      <c r="L5191" s="5">
        <v>0</v>
      </c>
      <c r="M5191" s="5">
        <v>0</v>
      </c>
      <c r="N5191" s="5">
        <v>0</v>
      </c>
      <c r="O5191" s="6">
        <v>0</v>
      </c>
      <c r="P5191" s="6">
        <v>0</v>
      </c>
      <c r="Q5191" s="6">
        <v>2.6315789473684212</v>
      </c>
      <c r="R5191" s="6">
        <v>0</v>
      </c>
      <c r="S5191" s="6">
        <v>1.0526315789473684</v>
      </c>
      <c r="T5191" s="6">
        <v>2.6315789473684212</v>
      </c>
      <c r="U5191" s="6">
        <v>0</v>
      </c>
      <c r="V5191" s="6">
        <v>0</v>
      </c>
      <c r="W5191" s="6">
        <v>0</v>
      </c>
      <c r="X5191" s="5">
        <v>52</v>
      </c>
      <c r="Y5191" s="5">
        <v>47</v>
      </c>
      <c r="Z5191" s="5">
        <v>3</v>
      </c>
      <c r="AA5191" s="5">
        <v>0</v>
      </c>
      <c r="AB5191" s="5">
        <v>0</v>
      </c>
      <c r="AC5191" s="5">
        <v>0</v>
      </c>
      <c r="AD5191" s="5">
        <v>52</v>
      </c>
      <c r="AE5191" s="5">
        <v>47</v>
      </c>
      <c r="AF5191" s="5">
        <v>3</v>
      </c>
      <c r="AG5191" s="6">
        <v>6.3829787234042552</v>
      </c>
      <c r="AH5191" s="6">
        <v>90.384615384615387</v>
      </c>
      <c r="AI5191" s="3"/>
      <c r="AJ5191" s="3"/>
    </row>
    <row r="5192" spans="1:36" hidden="1" x14ac:dyDescent="0.2">
      <c r="A5192" s="1" t="str">
        <f t="shared" si="81"/>
        <v>South DerbyshireIndian</v>
      </c>
      <c r="B5192" s="3" t="s">
        <v>201</v>
      </c>
      <c r="C5192" s="3" t="s">
        <v>202</v>
      </c>
      <c r="D5192" s="3" t="s">
        <v>710</v>
      </c>
      <c r="E5192" s="5">
        <v>1649</v>
      </c>
      <c r="F5192" s="5">
        <v>0</v>
      </c>
      <c r="G5192" s="5">
        <v>0</v>
      </c>
      <c r="H5192" s="5">
        <v>9</v>
      </c>
      <c r="I5192" s="5">
        <v>0</v>
      </c>
      <c r="J5192" s="5">
        <v>11</v>
      </c>
      <c r="K5192" s="5">
        <v>23</v>
      </c>
      <c r="L5192" s="5">
        <v>0</v>
      </c>
      <c r="M5192" s="5">
        <v>0</v>
      </c>
      <c r="N5192" s="5">
        <v>0</v>
      </c>
      <c r="O5192" s="6">
        <v>0</v>
      </c>
      <c r="P5192" s="6">
        <v>0</v>
      </c>
      <c r="Q5192" s="6">
        <v>0.54578532443905392</v>
      </c>
      <c r="R5192" s="6">
        <v>0</v>
      </c>
      <c r="S5192" s="6">
        <v>0.66707095209217704</v>
      </c>
      <c r="T5192" s="6">
        <v>1.3947847180109156</v>
      </c>
      <c r="U5192" s="6">
        <v>0</v>
      </c>
      <c r="V5192" s="6">
        <v>0</v>
      </c>
      <c r="W5192" s="6">
        <v>0</v>
      </c>
      <c r="X5192" s="5">
        <v>688</v>
      </c>
      <c r="Y5192" s="5">
        <v>636</v>
      </c>
      <c r="Z5192" s="5">
        <v>35</v>
      </c>
      <c r="AA5192" s="5">
        <v>0</v>
      </c>
      <c r="AB5192" s="5">
        <v>0</v>
      </c>
      <c r="AC5192" s="5">
        <v>0</v>
      </c>
      <c r="AD5192" s="5">
        <v>688</v>
      </c>
      <c r="AE5192" s="5">
        <v>636</v>
      </c>
      <c r="AF5192" s="5">
        <v>35</v>
      </c>
      <c r="AG5192" s="6">
        <v>5.5031446540880502</v>
      </c>
      <c r="AH5192" s="6">
        <v>92.441860465116278</v>
      </c>
      <c r="AI5192" s="3"/>
      <c r="AJ5192" s="3"/>
    </row>
    <row r="5193" spans="1:36" hidden="1" x14ac:dyDescent="0.2">
      <c r="A5193" s="1" t="str">
        <f t="shared" si="81"/>
        <v>South DerbyshirePakistani</v>
      </c>
      <c r="B5193" s="3" t="s">
        <v>201</v>
      </c>
      <c r="C5193" s="3" t="s">
        <v>202</v>
      </c>
      <c r="D5193" s="3" t="s">
        <v>711</v>
      </c>
      <c r="E5193" s="5">
        <v>179</v>
      </c>
      <c r="F5193" s="5">
        <v>0</v>
      </c>
      <c r="G5193" s="5">
        <v>0</v>
      </c>
      <c r="H5193" s="5">
        <v>0</v>
      </c>
      <c r="I5193" s="5">
        <v>0</v>
      </c>
      <c r="J5193" s="5">
        <v>1</v>
      </c>
      <c r="K5193" s="5">
        <v>11</v>
      </c>
      <c r="L5193" s="5">
        <v>0</v>
      </c>
      <c r="M5193" s="5">
        <v>0</v>
      </c>
      <c r="N5193" s="5">
        <v>0</v>
      </c>
      <c r="O5193" s="6">
        <v>0</v>
      </c>
      <c r="P5193" s="6">
        <v>0</v>
      </c>
      <c r="Q5193" s="6">
        <v>0</v>
      </c>
      <c r="R5193" s="6">
        <v>0</v>
      </c>
      <c r="S5193" s="6">
        <v>0.55865921787709494</v>
      </c>
      <c r="T5193" s="6">
        <v>6.1452513966480451</v>
      </c>
      <c r="U5193" s="6">
        <v>0</v>
      </c>
      <c r="V5193" s="6">
        <v>0</v>
      </c>
      <c r="W5193" s="6">
        <v>0</v>
      </c>
      <c r="X5193" s="5">
        <v>73</v>
      </c>
      <c r="Y5193" s="5">
        <v>61</v>
      </c>
      <c r="Z5193" s="5">
        <v>5</v>
      </c>
      <c r="AA5193" s="5">
        <v>0</v>
      </c>
      <c r="AB5193" s="5">
        <v>0</v>
      </c>
      <c r="AC5193" s="5">
        <v>0</v>
      </c>
      <c r="AD5193" s="5">
        <v>73</v>
      </c>
      <c r="AE5193" s="5">
        <v>61</v>
      </c>
      <c r="AF5193" s="5">
        <v>5</v>
      </c>
      <c r="AG5193" s="6">
        <v>8.1967213114754092</v>
      </c>
      <c r="AH5193" s="6">
        <v>83.561643835616437</v>
      </c>
      <c r="AI5193" s="3"/>
      <c r="AJ5193" s="3"/>
    </row>
    <row r="5194" spans="1:36" hidden="1" x14ac:dyDescent="0.2">
      <c r="A5194" s="1" t="str">
        <f t="shared" si="81"/>
        <v>South DerbyshireBangladeshi</v>
      </c>
      <c r="B5194" s="3" t="s">
        <v>201</v>
      </c>
      <c r="C5194" s="3" t="s">
        <v>202</v>
      </c>
      <c r="D5194" s="3" t="s">
        <v>712</v>
      </c>
      <c r="E5194" s="5">
        <v>4</v>
      </c>
      <c r="F5194" s="5">
        <v>0</v>
      </c>
      <c r="G5194" s="5">
        <v>0</v>
      </c>
      <c r="H5194" s="5">
        <v>0</v>
      </c>
      <c r="I5194" s="5">
        <v>0</v>
      </c>
      <c r="J5194" s="5">
        <v>0</v>
      </c>
      <c r="K5194" s="5">
        <v>0</v>
      </c>
      <c r="L5194" s="5">
        <v>0</v>
      </c>
      <c r="M5194" s="5">
        <v>0</v>
      </c>
      <c r="N5194" s="5">
        <v>0</v>
      </c>
      <c r="O5194" s="6">
        <v>0</v>
      </c>
      <c r="P5194" s="6">
        <v>0</v>
      </c>
      <c r="Q5194" s="6">
        <v>0</v>
      </c>
      <c r="R5194" s="6">
        <v>0</v>
      </c>
      <c r="S5194" s="6">
        <v>0</v>
      </c>
      <c r="T5194" s="6">
        <v>0</v>
      </c>
      <c r="U5194" s="6">
        <v>0</v>
      </c>
      <c r="V5194" s="6">
        <v>0</v>
      </c>
      <c r="W5194" s="6">
        <v>0</v>
      </c>
      <c r="X5194" s="5">
        <v>2</v>
      </c>
      <c r="Y5194" s="5">
        <v>2</v>
      </c>
      <c r="Z5194" s="5">
        <v>0</v>
      </c>
      <c r="AA5194" s="5">
        <v>0</v>
      </c>
      <c r="AB5194" s="5">
        <v>0</v>
      </c>
      <c r="AC5194" s="5">
        <v>0</v>
      </c>
      <c r="AD5194" s="5">
        <v>2</v>
      </c>
      <c r="AE5194" s="5">
        <v>2</v>
      </c>
      <c r="AF5194" s="5">
        <v>0</v>
      </c>
      <c r="AG5194" s="6">
        <v>0</v>
      </c>
      <c r="AH5194" s="6">
        <v>100</v>
      </c>
      <c r="AI5194" s="3"/>
      <c r="AJ5194" s="3"/>
    </row>
    <row r="5195" spans="1:36" hidden="1" x14ac:dyDescent="0.2">
      <c r="A5195" s="1" t="str">
        <f t="shared" si="81"/>
        <v>South DerbyshireChinese</v>
      </c>
      <c r="B5195" s="3" t="s">
        <v>201</v>
      </c>
      <c r="C5195" s="3" t="s">
        <v>202</v>
      </c>
      <c r="D5195" s="3" t="s">
        <v>713</v>
      </c>
      <c r="E5195" s="5">
        <v>217</v>
      </c>
      <c r="F5195" s="5">
        <v>0</v>
      </c>
      <c r="G5195" s="5">
        <v>0</v>
      </c>
      <c r="H5195" s="5">
        <v>2</v>
      </c>
      <c r="I5195" s="5">
        <v>0</v>
      </c>
      <c r="J5195" s="5">
        <v>9</v>
      </c>
      <c r="K5195" s="5">
        <v>9</v>
      </c>
      <c r="L5195" s="5">
        <v>0</v>
      </c>
      <c r="M5195" s="5">
        <v>0</v>
      </c>
      <c r="N5195" s="5">
        <v>0</v>
      </c>
      <c r="O5195" s="6">
        <v>0</v>
      </c>
      <c r="P5195" s="6">
        <v>0</v>
      </c>
      <c r="Q5195" s="6">
        <v>0.92165898617511521</v>
      </c>
      <c r="R5195" s="6">
        <v>0</v>
      </c>
      <c r="S5195" s="6">
        <v>4.1474654377880187</v>
      </c>
      <c r="T5195" s="6">
        <v>4.1474654377880187</v>
      </c>
      <c r="U5195" s="6">
        <v>0</v>
      </c>
      <c r="V5195" s="6">
        <v>0</v>
      </c>
      <c r="W5195" s="6">
        <v>0</v>
      </c>
      <c r="X5195" s="5">
        <v>106</v>
      </c>
      <c r="Y5195" s="5">
        <v>88</v>
      </c>
      <c r="Z5195" s="5">
        <v>3</v>
      </c>
      <c r="AA5195" s="5">
        <v>0</v>
      </c>
      <c r="AB5195" s="5">
        <v>0</v>
      </c>
      <c r="AC5195" s="5">
        <v>0</v>
      </c>
      <c r="AD5195" s="5">
        <v>106</v>
      </c>
      <c r="AE5195" s="5">
        <v>88</v>
      </c>
      <c r="AF5195" s="5">
        <v>3</v>
      </c>
      <c r="AG5195" s="6">
        <v>3.4090909090909092</v>
      </c>
      <c r="AH5195" s="6">
        <v>83.018867924528308</v>
      </c>
      <c r="AI5195" s="3"/>
      <c r="AJ5195" s="3"/>
    </row>
    <row r="5196" spans="1:36" hidden="1" x14ac:dyDescent="0.2">
      <c r="A5196" s="1" t="str">
        <f t="shared" si="81"/>
        <v>South DerbyshireAsian Other</v>
      </c>
      <c r="B5196" s="3" t="s">
        <v>201</v>
      </c>
      <c r="C5196" s="3" t="s">
        <v>202</v>
      </c>
      <c r="D5196" s="3" t="s">
        <v>714</v>
      </c>
      <c r="E5196" s="5">
        <v>326</v>
      </c>
      <c r="F5196" s="5">
        <v>0</v>
      </c>
      <c r="G5196" s="5">
        <v>0</v>
      </c>
      <c r="H5196" s="5">
        <v>1</v>
      </c>
      <c r="I5196" s="5">
        <v>0</v>
      </c>
      <c r="J5196" s="5">
        <v>14</v>
      </c>
      <c r="K5196" s="5">
        <v>15</v>
      </c>
      <c r="L5196" s="5">
        <v>0</v>
      </c>
      <c r="M5196" s="5">
        <v>0</v>
      </c>
      <c r="N5196" s="5">
        <v>0</v>
      </c>
      <c r="O5196" s="6">
        <v>0</v>
      </c>
      <c r="P5196" s="6">
        <v>0</v>
      </c>
      <c r="Q5196" s="6">
        <v>0.30674846625766872</v>
      </c>
      <c r="R5196" s="6">
        <v>0</v>
      </c>
      <c r="S5196" s="6">
        <v>4.294478527607362</v>
      </c>
      <c r="T5196" s="6">
        <v>4.6012269938650308</v>
      </c>
      <c r="U5196" s="6">
        <v>0</v>
      </c>
      <c r="V5196" s="6">
        <v>0</v>
      </c>
      <c r="W5196" s="6">
        <v>0</v>
      </c>
      <c r="X5196" s="5">
        <v>153</v>
      </c>
      <c r="Y5196" s="5">
        <v>132</v>
      </c>
      <c r="Z5196" s="5">
        <v>4</v>
      </c>
      <c r="AA5196" s="5">
        <v>0</v>
      </c>
      <c r="AB5196" s="5">
        <v>0</v>
      </c>
      <c r="AC5196" s="5">
        <v>0</v>
      </c>
      <c r="AD5196" s="5">
        <v>153</v>
      </c>
      <c r="AE5196" s="5">
        <v>132</v>
      </c>
      <c r="AF5196" s="5">
        <v>4</v>
      </c>
      <c r="AG5196" s="6">
        <v>3.0303030303030303</v>
      </c>
      <c r="AH5196" s="6">
        <v>86.274509803921575</v>
      </c>
      <c r="AI5196" s="3"/>
      <c r="AJ5196" s="3"/>
    </row>
    <row r="5197" spans="1:36" hidden="1" x14ac:dyDescent="0.2">
      <c r="A5197" s="1" t="str">
        <f t="shared" si="81"/>
        <v>South DerbyshireBlack African</v>
      </c>
      <c r="B5197" s="3" t="s">
        <v>201</v>
      </c>
      <c r="C5197" s="3" t="s">
        <v>202</v>
      </c>
      <c r="D5197" s="3" t="s">
        <v>715</v>
      </c>
      <c r="E5197" s="5">
        <v>174</v>
      </c>
      <c r="F5197" s="5">
        <v>0</v>
      </c>
      <c r="G5197" s="5">
        <v>0</v>
      </c>
      <c r="H5197" s="5">
        <v>1</v>
      </c>
      <c r="I5197" s="5">
        <v>0</v>
      </c>
      <c r="J5197" s="5">
        <v>9</v>
      </c>
      <c r="K5197" s="5">
        <v>5</v>
      </c>
      <c r="L5197" s="5">
        <v>0</v>
      </c>
      <c r="M5197" s="5">
        <v>0</v>
      </c>
      <c r="N5197" s="5">
        <v>0</v>
      </c>
      <c r="O5197" s="6">
        <v>0</v>
      </c>
      <c r="P5197" s="6">
        <v>0</v>
      </c>
      <c r="Q5197" s="6">
        <v>0.57471264367816088</v>
      </c>
      <c r="R5197" s="6">
        <v>0</v>
      </c>
      <c r="S5197" s="6">
        <v>5.1724137931034484</v>
      </c>
      <c r="T5197" s="6">
        <v>2.8735632183908044</v>
      </c>
      <c r="U5197" s="6">
        <v>0</v>
      </c>
      <c r="V5197" s="6">
        <v>0</v>
      </c>
      <c r="W5197" s="6">
        <v>0</v>
      </c>
      <c r="X5197" s="5">
        <v>72</v>
      </c>
      <c r="Y5197" s="5">
        <v>70</v>
      </c>
      <c r="Z5197" s="5">
        <v>4</v>
      </c>
      <c r="AA5197" s="5">
        <v>0</v>
      </c>
      <c r="AB5197" s="5">
        <v>0</v>
      </c>
      <c r="AC5197" s="5">
        <v>0</v>
      </c>
      <c r="AD5197" s="5">
        <v>72</v>
      </c>
      <c r="AE5197" s="5">
        <v>70</v>
      </c>
      <c r="AF5197" s="5">
        <v>4</v>
      </c>
      <c r="AG5197" s="6">
        <v>5.7142857142857144</v>
      </c>
      <c r="AH5197" s="6">
        <v>97.222222222222229</v>
      </c>
      <c r="AI5197" s="3"/>
      <c r="AJ5197" s="3"/>
    </row>
    <row r="5198" spans="1:36" hidden="1" x14ac:dyDescent="0.2">
      <c r="A5198" s="1" t="str">
        <f t="shared" si="81"/>
        <v>South DerbyshireBlack Caribbean</v>
      </c>
      <c r="B5198" s="3" t="s">
        <v>201</v>
      </c>
      <c r="C5198" s="3" t="s">
        <v>202</v>
      </c>
      <c r="D5198" s="3" t="s">
        <v>716</v>
      </c>
      <c r="E5198" s="5">
        <v>205</v>
      </c>
      <c r="F5198" s="5">
        <v>0</v>
      </c>
      <c r="G5198" s="5">
        <v>0</v>
      </c>
      <c r="H5198" s="5">
        <v>0</v>
      </c>
      <c r="I5198" s="5">
        <v>0</v>
      </c>
      <c r="J5198" s="5">
        <v>3</v>
      </c>
      <c r="K5198" s="5">
        <v>13</v>
      </c>
      <c r="L5198" s="5">
        <v>0</v>
      </c>
      <c r="M5198" s="5">
        <v>0</v>
      </c>
      <c r="N5198" s="5">
        <v>0</v>
      </c>
      <c r="O5198" s="6">
        <v>0</v>
      </c>
      <c r="P5198" s="6">
        <v>0</v>
      </c>
      <c r="Q5198" s="6">
        <v>0</v>
      </c>
      <c r="R5198" s="6">
        <v>0</v>
      </c>
      <c r="S5198" s="6">
        <v>1.4634146341463414</v>
      </c>
      <c r="T5198" s="6">
        <v>6.3414634146341466</v>
      </c>
      <c r="U5198" s="6">
        <v>0</v>
      </c>
      <c r="V5198" s="6">
        <v>0</v>
      </c>
      <c r="W5198" s="6">
        <v>0</v>
      </c>
      <c r="X5198" s="5">
        <v>99</v>
      </c>
      <c r="Y5198" s="5">
        <v>92</v>
      </c>
      <c r="Z5198" s="5">
        <v>7</v>
      </c>
      <c r="AA5198" s="5">
        <v>0</v>
      </c>
      <c r="AB5198" s="5">
        <v>0</v>
      </c>
      <c r="AC5198" s="5">
        <v>0</v>
      </c>
      <c r="AD5198" s="5">
        <v>99</v>
      </c>
      <c r="AE5198" s="5">
        <v>92</v>
      </c>
      <c r="AF5198" s="5">
        <v>7</v>
      </c>
      <c r="AG5198" s="6">
        <v>7.6086956521739131</v>
      </c>
      <c r="AH5198" s="6">
        <v>92.929292929292927</v>
      </c>
      <c r="AI5198" s="3"/>
      <c r="AJ5198" s="3"/>
    </row>
    <row r="5199" spans="1:36" hidden="1" x14ac:dyDescent="0.2">
      <c r="A5199" s="1" t="str">
        <f t="shared" si="81"/>
        <v>South DerbyshireBlack Other</v>
      </c>
      <c r="B5199" s="3" t="s">
        <v>201</v>
      </c>
      <c r="C5199" s="3" t="s">
        <v>202</v>
      </c>
      <c r="D5199" s="3" t="s">
        <v>717</v>
      </c>
      <c r="E5199" s="5">
        <v>46</v>
      </c>
      <c r="F5199" s="5">
        <v>0</v>
      </c>
      <c r="G5199" s="5">
        <v>0</v>
      </c>
      <c r="H5199" s="5">
        <v>0</v>
      </c>
      <c r="I5199" s="5">
        <v>0</v>
      </c>
      <c r="J5199" s="5">
        <v>0</v>
      </c>
      <c r="K5199" s="5">
        <v>3</v>
      </c>
      <c r="L5199" s="5">
        <v>0</v>
      </c>
      <c r="M5199" s="5">
        <v>0</v>
      </c>
      <c r="N5199" s="5">
        <v>0</v>
      </c>
      <c r="O5199" s="6">
        <v>0</v>
      </c>
      <c r="P5199" s="6">
        <v>0</v>
      </c>
      <c r="Q5199" s="6">
        <v>0</v>
      </c>
      <c r="R5199" s="6">
        <v>0</v>
      </c>
      <c r="S5199" s="6">
        <v>0</v>
      </c>
      <c r="T5199" s="6">
        <v>6.5217391304347823</v>
      </c>
      <c r="U5199" s="6">
        <v>0</v>
      </c>
      <c r="V5199" s="6">
        <v>0</v>
      </c>
      <c r="W5199" s="6">
        <v>0</v>
      </c>
      <c r="X5199" s="5">
        <v>21</v>
      </c>
      <c r="Y5199" s="5">
        <v>21</v>
      </c>
      <c r="Z5199" s="5">
        <v>0</v>
      </c>
      <c r="AA5199" s="5">
        <v>0</v>
      </c>
      <c r="AB5199" s="5">
        <v>0</v>
      </c>
      <c r="AC5199" s="5">
        <v>0</v>
      </c>
      <c r="AD5199" s="5">
        <v>21</v>
      </c>
      <c r="AE5199" s="5">
        <v>21</v>
      </c>
      <c r="AF5199" s="5">
        <v>0</v>
      </c>
      <c r="AG5199" s="6">
        <v>0</v>
      </c>
      <c r="AH5199" s="6">
        <v>100</v>
      </c>
      <c r="AI5199" s="3"/>
      <c r="AJ5199" s="3"/>
    </row>
    <row r="5200" spans="1:36" hidden="1" x14ac:dyDescent="0.2">
      <c r="A5200" s="1" t="str">
        <f t="shared" si="81"/>
        <v>South DerbyshireArab</v>
      </c>
      <c r="B5200" s="3" t="s">
        <v>201</v>
      </c>
      <c r="C5200" s="3" t="s">
        <v>202</v>
      </c>
      <c r="D5200" s="3" t="s">
        <v>699</v>
      </c>
      <c r="E5200" s="5">
        <v>45</v>
      </c>
      <c r="F5200" s="5">
        <v>0</v>
      </c>
      <c r="G5200" s="5">
        <v>0</v>
      </c>
      <c r="H5200" s="5">
        <v>0</v>
      </c>
      <c r="I5200" s="5">
        <v>0</v>
      </c>
      <c r="J5200" s="5">
        <v>0</v>
      </c>
      <c r="K5200" s="5">
        <v>2</v>
      </c>
      <c r="L5200" s="5">
        <v>0</v>
      </c>
      <c r="M5200" s="5">
        <v>0</v>
      </c>
      <c r="N5200" s="5">
        <v>0</v>
      </c>
      <c r="O5200" s="6">
        <v>0</v>
      </c>
      <c r="P5200" s="6">
        <v>0</v>
      </c>
      <c r="Q5200" s="6">
        <v>0</v>
      </c>
      <c r="R5200" s="6">
        <v>0</v>
      </c>
      <c r="S5200" s="6">
        <v>0</v>
      </c>
      <c r="T5200" s="6">
        <v>4.4444444444444446</v>
      </c>
      <c r="U5200" s="6">
        <v>0</v>
      </c>
      <c r="V5200" s="6">
        <v>0</v>
      </c>
      <c r="W5200" s="6">
        <v>0</v>
      </c>
      <c r="X5200" s="5">
        <v>16</v>
      </c>
      <c r="Y5200" s="5">
        <v>11</v>
      </c>
      <c r="Z5200" s="5">
        <v>0</v>
      </c>
      <c r="AA5200" s="5">
        <v>0</v>
      </c>
      <c r="AB5200" s="5">
        <v>0</v>
      </c>
      <c r="AC5200" s="5">
        <v>0</v>
      </c>
      <c r="AD5200" s="5">
        <v>16</v>
      </c>
      <c r="AE5200" s="5">
        <v>11</v>
      </c>
      <c r="AF5200" s="5">
        <v>0</v>
      </c>
      <c r="AG5200" s="6">
        <v>0</v>
      </c>
      <c r="AH5200" s="6">
        <v>68.75</v>
      </c>
      <c r="AI5200" s="3"/>
      <c r="AJ5200" s="3"/>
    </row>
    <row r="5201" spans="1:36" hidden="1" x14ac:dyDescent="0.2">
      <c r="A5201" s="1" t="str">
        <f t="shared" si="81"/>
        <v>South DerbyshireOther</v>
      </c>
      <c r="B5201" s="3" t="s">
        <v>201</v>
      </c>
      <c r="C5201" s="3" t="s">
        <v>202</v>
      </c>
      <c r="D5201" s="3" t="s">
        <v>718</v>
      </c>
      <c r="E5201" s="5">
        <v>177</v>
      </c>
      <c r="F5201" s="5">
        <v>0</v>
      </c>
      <c r="G5201" s="5">
        <v>0</v>
      </c>
      <c r="H5201" s="5">
        <v>0</v>
      </c>
      <c r="I5201" s="5">
        <v>0</v>
      </c>
      <c r="J5201" s="5">
        <v>8</v>
      </c>
      <c r="K5201" s="5">
        <v>4</v>
      </c>
      <c r="L5201" s="5">
        <v>0</v>
      </c>
      <c r="M5201" s="5">
        <v>0</v>
      </c>
      <c r="N5201" s="5">
        <v>0</v>
      </c>
      <c r="O5201" s="6">
        <v>0</v>
      </c>
      <c r="P5201" s="6">
        <v>0</v>
      </c>
      <c r="Q5201" s="6">
        <v>0</v>
      </c>
      <c r="R5201" s="6">
        <v>0</v>
      </c>
      <c r="S5201" s="6">
        <v>4.5197740112994351</v>
      </c>
      <c r="T5201" s="6">
        <v>2.2598870056497176</v>
      </c>
      <c r="U5201" s="6">
        <v>0</v>
      </c>
      <c r="V5201" s="6">
        <v>0</v>
      </c>
      <c r="W5201" s="6">
        <v>0</v>
      </c>
      <c r="X5201" s="5">
        <v>83</v>
      </c>
      <c r="Y5201" s="5">
        <v>75</v>
      </c>
      <c r="Z5201" s="5">
        <v>5</v>
      </c>
      <c r="AA5201" s="5">
        <v>0</v>
      </c>
      <c r="AB5201" s="5">
        <v>0</v>
      </c>
      <c r="AC5201" s="5">
        <v>0</v>
      </c>
      <c r="AD5201" s="5">
        <v>83</v>
      </c>
      <c r="AE5201" s="5">
        <v>75</v>
      </c>
      <c r="AF5201" s="5">
        <v>5</v>
      </c>
      <c r="AG5201" s="6">
        <v>6.666666666666667</v>
      </c>
      <c r="AH5201" s="6">
        <v>90.361445783132524</v>
      </c>
      <c r="AI5201" s="3"/>
      <c r="AJ5201" s="3"/>
    </row>
    <row r="5202" spans="1:36" x14ac:dyDescent="0.2">
      <c r="A5202" s="1" t="str">
        <f t="shared" si="81"/>
        <v>South GloucestershireAll people</v>
      </c>
      <c r="B5202" s="3" t="s">
        <v>93</v>
      </c>
      <c r="C5202" s="3" t="s">
        <v>94</v>
      </c>
      <c r="D5202" s="3" t="s">
        <v>700</v>
      </c>
      <c r="E5202" s="5">
        <v>262767</v>
      </c>
      <c r="F5202" s="5">
        <v>0</v>
      </c>
      <c r="G5202" s="5">
        <v>0</v>
      </c>
      <c r="H5202" s="5">
        <v>0</v>
      </c>
      <c r="I5202" s="5">
        <v>0</v>
      </c>
      <c r="J5202" s="5">
        <v>0</v>
      </c>
      <c r="K5202" s="5">
        <v>3413</v>
      </c>
      <c r="L5202" s="5">
        <v>10050</v>
      </c>
      <c r="M5202" s="5">
        <v>0</v>
      </c>
      <c r="N5202" s="5">
        <v>0</v>
      </c>
      <c r="O5202" s="6">
        <v>0</v>
      </c>
      <c r="P5202" s="6">
        <v>0</v>
      </c>
      <c r="Q5202" s="6">
        <v>0</v>
      </c>
      <c r="R5202" s="6">
        <v>0</v>
      </c>
      <c r="S5202" s="6">
        <v>0</v>
      </c>
      <c r="T5202" s="6">
        <v>1.298869340518406</v>
      </c>
      <c r="U5202" s="6">
        <v>3.8246811814268913</v>
      </c>
      <c r="V5202" s="6">
        <v>0</v>
      </c>
      <c r="W5202" s="6">
        <v>0</v>
      </c>
      <c r="X5202" s="5">
        <v>89320</v>
      </c>
      <c r="Y5202" s="5">
        <v>80933</v>
      </c>
      <c r="Z5202" s="5">
        <v>2745</v>
      </c>
      <c r="AA5202" s="5">
        <v>0</v>
      </c>
      <c r="AB5202" s="5">
        <v>0</v>
      </c>
      <c r="AC5202" s="5">
        <v>0</v>
      </c>
      <c r="AD5202" s="5">
        <v>89320</v>
      </c>
      <c r="AE5202" s="5">
        <v>80933</v>
      </c>
      <c r="AF5202" s="5">
        <v>2745</v>
      </c>
      <c r="AG5202" s="6">
        <v>3.391694364474318</v>
      </c>
      <c r="AH5202" s="6">
        <v>90.61016569637259</v>
      </c>
      <c r="AI5202" s="3"/>
      <c r="AJ5202" s="3"/>
    </row>
    <row r="5203" spans="1:36" hidden="1" x14ac:dyDescent="0.2">
      <c r="A5203" s="1" t="str">
        <f t="shared" si="81"/>
        <v>South GloucestershireWhite British</v>
      </c>
      <c r="B5203" s="3" t="s">
        <v>93</v>
      </c>
      <c r="C5203" s="3" t="s">
        <v>94</v>
      </c>
      <c r="D5203" s="3" t="s">
        <v>701</v>
      </c>
      <c r="E5203" s="5">
        <v>241611</v>
      </c>
      <c r="F5203" s="5">
        <v>0</v>
      </c>
      <c r="G5203" s="5">
        <v>0</v>
      </c>
      <c r="H5203" s="5">
        <v>0</v>
      </c>
      <c r="I5203" s="5">
        <v>0</v>
      </c>
      <c r="J5203" s="5">
        <v>0</v>
      </c>
      <c r="K5203" s="5">
        <v>3294</v>
      </c>
      <c r="L5203" s="5">
        <v>8519</v>
      </c>
      <c r="M5203" s="5">
        <v>0</v>
      </c>
      <c r="N5203" s="5">
        <v>0</v>
      </c>
      <c r="O5203" s="6">
        <v>0</v>
      </c>
      <c r="P5203" s="6">
        <v>0</v>
      </c>
      <c r="Q5203" s="6">
        <v>0</v>
      </c>
      <c r="R5203" s="6">
        <v>0</v>
      </c>
      <c r="S5203" s="6">
        <v>0</v>
      </c>
      <c r="T5203" s="6">
        <v>1.3633485230391</v>
      </c>
      <c r="U5203" s="6">
        <v>3.5259156247025176</v>
      </c>
      <c r="V5203" s="6">
        <v>0</v>
      </c>
      <c r="W5203" s="6">
        <v>0</v>
      </c>
      <c r="X5203" s="5">
        <v>79738</v>
      </c>
      <c r="Y5203" s="5">
        <v>72611</v>
      </c>
      <c r="Z5203" s="5">
        <v>2318</v>
      </c>
      <c r="AA5203" s="5">
        <v>0</v>
      </c>
      <c r="AB5203" s="5">
        <v>0</v>
      </c>
      <c r="AC5203" s="5">
        <v>0</v>
      </c>
      <c r="AD5203" s="5">
        <v>79738</v>
      </c>
      <c r="AE5203" s="5">
        <v>72611</v>
      </c>
      <c r="AF5203" s="5">
        <v>2318</v>
      </c>
      <c r="AG5203" s="6">
        <v>3.1923537755987383</v>
      </c>
      <c r="AH5203" s="6">
        <v>91.061977977877547</v>
      </c>
      <c r="AI5203" s="3"/>
      <c r="AJ5203" s="3"/>
    </row>
    <row r="5204" spans="1:36" hidden="1" x14ac:dyDescent="0.2">
      <c r="A5204" s="1" t="str">
        <f t="shared" si="81"/>
        <v>South GloucestershireMinorities - all other than White British</v>
      </c>
      <c r="B5204" s="3" t="s">
        <v>93</v>
      </c>
      <c r="C5204" s="3" t="s">
        <v>94</v>
      </c>
      <c r="D5204" s="3" t="s">
        <v>702</v>
      </c>
      <c r="E5204" s="5">
        <v>21156</v>
      </c>
      <c r="F5204" s="5">
        <v>0</v>
      </c>
      <c r="G5204" s="5">
        <v>0</v>
      </c>
      <c r="H5204" s="5">
        <v>0</v>
      </c>
      <c r="I5204" s="5">
        <v>0</v>
      </c>
      <c r="J5204" s="5">
        <v>0</v>
      </c>
      <c r="K5204" s="5">
        <v>119</v>
      </c>
      <c r="L5204" s="5">
        <v>1531</v>
      </c>
      <c r="M5204" s="5">
        <v>0</v>
      </c>
      <c r="N5204" s="5">
        <v>0</v>
      </c>
      <c r="O5204" s="6">
        <v>0</v>
      </c>
      <c r="P5204" s="6">
        <v>0</v>
      </c>
      <c r="Q5204" s="6">
        <v>0</v>
      </c>
      <c r="R5204" s="6">
        <v>0</v>
      </c>
      <c r="S5204" s="6">
        <v>0</v>
      </c>
      <c r="T5204" s="6">
        <v>0.56248818302136505</v>
      </c>
      <c r="U5204" s="6">
        <v>7.2367177160143692</v>
      </c>
      <c r="V5204" s="6">
        <v>0</v>
      </c>
      <c r="W5204" s="6">
        <v>0</v>
      </c>
      <c r="X5204" s="5">
        <v>9582</v>
      </c>
      <c r="Y5204" s="5">
        <v>8322</v>
      </c>
      <c r="Z5204" s="5">
        <v>427</v>
      </c>
      <c r="AA5204" s="5">
        <v>0</v>
      </c>
      <c r="AB5204" s="5">
        <v>0</v>
      </c>
      <c r="AC5204" s="5">
        <v>0</v>
      </c>
      <c r="AD5204" s="5">
        <v>9582</v>
      </c>
      <c r="AE5204" s="5">
        <v>8322</v>
      </c>
      <c r="AF5204" s="5">
        <v>427</v>
      </c>
      <c r="AG5204" s="6">
        <v>5.1309781302571498</v>
      </c>
      <c r="AH5204" s="6">
        <v>86.850344395742013</v>
      </c>
      <c r="AI5204" s="3"/>
      <c r="AJ5204" s="3"/>
    </row>
    <row r="5205" spans="1:36" hidden="1" x14ac:dyDescent="0.2">
      <c r="A5205" s="1" t="str">
        <f t="shared" si="81"/>
        <v>South GloucestershireWhite Irish</v>
      </c>
      <c r="B5205" s="3" t="s">
        <v>93</v>
      </c>
      <c r="C5205" s="3" t="s">
        <v>94</v>
      </c>
      <c r="D5205" s="3" t="s">
        <v>703</v>
      </c>
      <c r="E5205" s="5">
        <v>1223</v>
      </c>
      <c r="F5205" s="5">
        <v>0</v>
      </c>
      <c r="G5205" s="5">
        <v>0</v>
      </c>
      <c r="H5205" s="5">
        <v>0</v>
      </c>
      <c r="I5205" s="5">
        <v>0</v>
      </c>
      <c r="J5205" s="5">
        <v>0</v>
      </c>
      <c r="K5205" s="5">
        <v>9</v>
      </c>
      <c r="L5205" s="5">
        <v>72</v>
      </c>
      <c r="M5205" s="5">
        <v>0</v>
      </c>
      <c r="N5205" s="5">
        <v>0</v>
      </c>
      <c r="O5205" s="6">
        <v>0</v>
      </c>
      <c r="P5205" s="6">
        <v>0</v>
      </c>
      <c r="Q5205" s="6">
        <v>0</v>
      </c>
      <c r="R5205" s="6">
        <v>0</v>
      </c>
      <c r="S5205" s="6">
        <v>0</v>
      </c>
      <c r="T5205" s="6">
        <v>0.73589533932951756</v>
      </c>
      <c r="U5205" s="6">
        <v>5.8871627146361405</v>
      </c>
      <c r="V5205" s="6">
        <v>0</v>
      </c>
      <c r="W5205" s="6">
        <v>0</v>
      </c>
      <c r="X5205" s="5">
        <v>429</v>
      </c>
      <c r="Y5205" s="5">
        <v>383</v>
      </c>
      <c r="Z5205" s="5">
        <v>17</v>
      </c>
      <c r="AA5205" s="5">
        <v>0</v>
      </c>
      <c r="AB5205" s="5">
        <v>0</v>
      </c>
      <c r="AC5205" s="5">
        <v>0</v>
      </c>
      <c r="AD5205" s="5">
        <v>429</v>
      </c>
      <c r="AE5205" s="5">
        <v>383</v>
      </c>
      <c r="AF5205" s="5">
        <v>17</v>
      </c>
      <c r="AG5205" s="6">
        <v>4.438642297650131</v>
      </c>
      <c r="AH5205" s="6">
        <v>89.277389277389275</v>
      </c>
      <c r="AI5205" s="3"/>
      <c r="AJ5205" s="3"/>
    </row>
    <row r="5206" spans="1:36" hidden="1" x14ac:dyDescent="0.2">
      <c r="A5206" s="1" t="str">
        <f t="shared" si="81"/>
        <v>South GloucestershireWhite Gyspy or Irish Traveller</v>
      </c>
      <c r="B5206" s="3" t="s">
        <v>93</v>
      </c>
      <c r="C5206" s="3" t="s">
        <v>94</v>
      </c>
      <c r="D5206" s="3" t="s">
        <v>704</v>
      </c>
      <c r="E5206" s="5">
        <v>271</v>
      </c>
      <c r="F5206" s="5">
        <v>0</v>
      </c>
      <c r="G5206" s="5">
        <v>0</v>
      </c>
      <c r="H5206" s="5">
        <v>0</v>
      </c>
      <c r="I5206" s="5">
        <v>0</v>
      </c>
      <c r="J5206" s="5">
        <v>0</v>
      </c>
      <c r="K5206" s="5">
        <v>2</v>
      </c>
      <c r="L5206" s="5">
        <v>6</v>
      </c>
      <c r="M5206" s="5">
        <v>0</v>
      </c>
      <c r="N5206" s="5">
        <v>0</v>
      </c>
      <c r="O5206" s="6">
        <v>0</v>
      </c>
      <c r="P5206" s="6">
        <v>0</v>
      </c>
      <c r="Q5206" s="6">
        <v>0</v>
      </c>
      <c r="R5206" s="6">
        <v>0</v>
      </c>
      <c r="S5206" s="6">
        <v>0</v>
      </c>
      <c r="T5206" s="6">
        <v>0.73800738007380073</v>
      </c>
      <c r="U5206" s="6">
        <v>2.2140221402214024</v>
      </c>
      <c r="V5206" s="6">
        <v>0</v>
      </c>
      <c r="W5206" s="6">
        <v>0</v>
      </c>
      <c r="X5206" s="5">
        <v>91</v>
      </c>
      <c r="Y5206" s="5">
        <v>44</v>
      </c>
      <c r="Z5206" s="5">
        <v>4</v>
      </c>
      <c r="AA5206" s="5">
        <v>0</v>
      </c>
      <c r="AB5206" s="5">
        <v>0</v>
      </c>
      <c r="AC5206" s="5">
        <v>0</v>
      </c>
      <c r="AD5206" s="5">
        <v>91</v>
      </c>
      <c r="AE5206" s="5">
        <v>44</v>
      </c>
      <c r="AF5206" s="5">
        <v>4</v>
      </c>
      <c r="AG5206" s="6">
        <v>9.0909090909090917</v>
      </c>
      <c r="AH5206" s="6">
        <v>48.35164835164835</v>
      </c>
      <c r="AI5206" s="3"/>
      <c r="AJ5206" s="3"/>
    </row>
    <row r="5207" spans="1:36" hidden="1" x14ac:dyDescent="0.2">
      <c r="A5207" s="1" t="str">
        <f t="shared" si="81"/>
        <v>South GloucestershireWhite Other</v>
      </c>
      <c r="B5207" s="3" t="s">
        <v>93</v>
      </c>
      <c r="C5207" s="3" t="s">
        <v>94</v>
      </c>
      <c r="D5207" s="3" t="s">
        <v>705</v>
      </c>
      <c r="E5207" s="5">
        <v>6469</v>
      </c>
      <c r="F5207" s="5">
        <v>0</v>
      </c>
      <c r="G5207" s="5">
        <v>0</v>
      </c>
      <c r="H5207" s="5">
        <v>0</v>
      </c>
      <c r="I5207" s="5">
        <v>0</v>
      </c>
      <c r="J5207" s="5">
        <v>0</v>
      </c>
      <c r="K5207" s="5">
        <v>56</v>
      </c>
      <c r="L5207" s="5">
        <v>450</v>
      </c>
      <c r="M5207" s="5">
        <v>0</v>
      </c>
      <c r="N5207" s="5">
        <v>0</v>
      </c>
      <c r="O5207" s="6">
        <v>0</v>
      </c>
      <c r="P5207" s="6">
        <v>0</v>
      </c>
      <c r="Q5207" s="6">
        <v>0</v>
      </c>
      <c r="R5207" s="6">
        <v>0</v>
      </c>
      <c r="S5207" s="6">
        <v>0</v>
      </c>
      <c r="T5207" s="6">
        <v>0.86566702736126144</v>
      </c>
      <c r="U5207" s="6">
        <v>6.9562528984387075</v>
      </c>
      <c r="V5207" s="6">
        <v>0</v>
      </c>
      <c r="W5207" s="6">
        <v>0</v>
      </c>
      <c r="X5207" s="5">
        <v>3651</v>
      </c>
      <c r="Y5207" s="5">
        <v>3300</v>
      </c>
      <c r="Z5207" s="5">
        <v>120</v>
      </c>
      <c r="AA5207" s="5">
        <v>0</v>
      </c>
      <c r="AB5207" s="5">
        <v>0</v>
      </c>
      <c r="AC5207" s="5">
        <v>0</v>
      </c>
      <c r="AD5207" s="5">
        <v>3651</v>
      </c>
      <c r="AE5207" s="5">
        <v>3300</v>
      </c>
      <c r="AF5207" s="5">
        <v>120</v>
      </c>
      <c r="AG5207" s="6">
        <v>3.6363636363636362</v>
      </c>
      <c r="AH5207" s="6">
        <v>90.386195562859484</v>
      </c>
      <c r="AI5207" s="3"/>
      <c r="AJ5207" s="3"/>
    </row>
    <row r="5208" spans="1:36" hidden="1" x14ac:dyDescent="0.2">
      <c r="A5208" s="1" t="str">
        <f t="shared" si="81"/>
        <v>South GloucestershireMixed White and Black Caribbean</v>
      </c>
      <c r="B5208" s="3" t="s">
        <v>93</v>
      </c>
      <c r="C5208" s="3" t="s">
        <v>94</v>
      </c>
      <c r="D5208" s="3" t="s">
        <v>706</v>
      </c>
      <c r="E5208" s="5">
        <v>1516</v>
      </c>
      <c r="F5208" s="5">
        <v>0</v>
      </c>
      <c r="G5208" s="5">
        <v>0</v>
      </c>
      <c r="H5208" s="5">
        <v>0</v>
      </c>
      <c r="I5208" s="5">
        <v>0</v>
      </c>
      <c r="J5208" s="5">
        <v>0</v>
      </c>
      <c r="K5208" s="5">
        <v>7</v>
      </c>
      <c r="L5208" s="5">
        <v>108</v>
      </c>
      <c r="M5208" s="5">
        <v>0</v>
      </c>
      <c r="N5208" s="5">
        <v>0</v>
      </c>
      <c r="O5208" s="6">
        <v>0</v>
      </c>
      <c r="P5208" s="6">
        <v>0</v>
      </c>
      <c r="Q5208" s="6">
        <v>0</v>
      </c>
      <c r="R5208" s="6">
        <v>0</v>
      </c>
      <c r="S5208" s="6">
        <v>0</v>
      </c>
      <c r="T5208" s="6">
        <v>0.46174142480211083</v>
      </c>
      <c r="U5208" s="6">
        <v>7.1240105540897094</v>
      </c>
      <c r="V5208" s="6">
        <v>0</v>
      </c>
      <c r="W5208" s="6">
        <v>0</v>
      </c>
      <c r="X5208" s="5">
        <v>347</v>
      </c>
      <c r="Y5208" s="5">
        <v>280</v>
      </c>
      <c r="Z5208" s="5">
        <v>19</v>
      </c>
      <c r="AA5208" s="5">
        <v>0</v>
      </c>
      <c r="AB5208" s="5">
        <v>0</v>
      </c>
      <c r="AC5208" s="5">
        <v>0</v>
      </c>
      <c r="AD5208" s="5">
        <v>347</v>
      </c>
      <c r="AE5208" s="5">
        <v>280</v>
      </c>
      <c r="AF5208" s="5">
        <v>19</v>
      </c>
      <c r="AG5208" s="6">
        <v>6.7857142857142856</v>
      </c>
      <c r="AH5208" s="6">
        <v>80.691642651296831</v>
      </c>
      <c r="AI5208" s="3"/>
      <c r="AJ5208" s="3"/>
    </row>
    <row r="5209" spans="1:36" hidden="1" x14ac:dyDescent="0.2">
      <c r="A5209" s="1" t="str">
        <f t="shared" si="81"/>
        <v>South GloucestershireMixed White and Black African</v>
      </c>
      <c r="B5209" s="3" t="s">
        <v>93</v>
      </c>
      <c r="C5209" s="3" t="s">
        <v>94</v>
      </c>
      <c r="D5209" s="3" t="s">
        <v>707</v>
      </c>
      <c r="E5209" s="5">
        <v>396</v>
      </c>
      <c r="F5209" s="5">
        <v>0</v>
      </c>
      <c r="G5209" s="5">
        <v>0</v>
      </c>
      <c r="H5209" s="5">
        <v>0</v>
      </c>
      <c r="I5209" s="5">
        <v>0</v>
      </c>
      <c r="J5209" s="5">
        <v>0</v>
      </c>
      <c r="K5209" s="5">
        <v>3</v>
      </c>
      <c r="L5209" s="5">
        <v>33</v>
      </c>
      <c r="M5209" s="5">
        <v>0</v>
      </c>
      <c r="N5209" s="5">
        <v>0</v>
      </c>
      <c r="O5209" s="6">
        <v>0</v>
      </c>
      <c r="P5209" s="6">
        <v>0</v>
      </c>
      <c r="Q5209" s="6">
        <v>0</v>
      </c>
      <c r="R5209" s="6">
        <v>0</v>
      </c>
      <c r="S5209" s="6">
        <v>0</v>
      </c>
      <c r="T5209" s="6">
        <v>0.75757575757575757</v>
      </c>
      <c r="U5209" s="6">
        <v>8.3333333333333339</v>
      </c>
      <c r="V5209" s="6">
        <v>0</v>
      </c>
      <c r="W5209" s="6">
        <v>0</v>
      </c>
      <c r="X5209" s="5">
        <v>106</v>
      </c>
      <c r="Y5209" s="5">
        <v>98</v>
      </c>
      <c r="Z5209" s="5">
        <v>10</v>
      </c>
      <c r="AA5209" s="5">
        <v>0</v>
      </c>
      <c r="AB5209" s="5">
        <v>0</v>
      </c>
      <c r="AC5209" s="5">
        <v>0</v>
      </c>
      <c r="AD5209" s="5">
        <v>106</v>
      </c>
      <c r="AE5209" s="5">
        <v>98</v>
      </c>
      <c r="AF5209" s="5">
        <v>10</v>
      </c>
      <c r="AG5209" s="6">
        <v>10.204081632653061</v>
      </c>
      <c r="AH5209" s="6">
        <v>92.452830188679243</v>
      </c>
      <c r="AI5209" s="3"/>
      <c r="AJ5209" s="3"/>
    </row>
    <row r="5210" spans="1:36" hidden="1" x14ac:dyDescent="0.2">
      <c r="A5210" s="1" t="str">
        <f t="shared" si="81"/>
        <v>South GloucestershireMixed White and Asian</v>
      </c>
      <c r="B5210" s="3" t="s">
        <v>93</v>
      </c>
      <c r="C5210" s="3" t="s">
        <v>94</v>
      </c>
      <c r="D5210" s="3" t="s">
        <v>708</v>
      </c>
      <c r="E5210" s="5">
        <v>1016</v>
      </c>
      <c r="F5210" s="5">
        <v>0</v>
      </c>
      <c r="G5210" s="5">
        <v>0</v>
      </c>
      <c r="H5210" s="5">
        <v>0</v>
      </c>
      <c r="I5210" s="5">
        <v>0</v>
      </c>
      <c r="J5210" s="5">
        <v>0</v>
      </c>
      <c r="K5210" s="5">
        <v>3</v>
      </c>
      <c r="L5210" s="5">
        <v>36</v>
      </c>
      <c r="M5210" s="5">
        <v>0</v>
      </c>
      <c r="N5210" s="5">
        <v>0</v>
      </c>
      <c r="O5210" s="6">
        <v>0</v>
      </c>
      <c r="P5210" s="6">
        <v>0</v>
      </c>
      <c r="Q5210" s="6">
        <v>0</v>
      </c>
      <c r="R5210" s="6">
        <v>0</v>
      </c>
      <c r="S5210" s="6">
        <v>0</v>
      </c>
      <c r="T5210" s="6">
        <v>0.29527559055118108</v>
      </c>
      <c r="U5210" s="6">
        <v>3.5433070866141732</v>
      </c>
      <c r="V5210" s="6">
        <v>0</v>
      </c>
      <c r="W5210" s="6">
        <v>0</v>
      </c>
      <c r="X5210" s="5">
        <v>232</v>
      </c>
      <c r="Y5210" s="5">
        <v>206</v>
      </c>
      <c r="Z5210" s="5">
        <v>5</v>
      </c>
      <c r="AA5210" s="5">
        <v>0</v>
      </c>
      <c r="AB5210" s="5">
        <v>0</v>
      </c>
      <c r="AC5210" s="5">
        <v>0</v>
      </c>
      <c r="AD5210" s="5">
        <v>232</v>
      </c>
      <c r="AE5210" s="5">
        <v>206</v>
      </c>
      <c r="AF5210" s="5">
        <v>5</v>
      </c>
      <c r="AG5210" s="6">
        <v>2.4271844660194173</v>
      </c>
      <c r="AH5210" s="6">
        <v>88.793103448275858</v>
      </c>
      <c r="AI5210" s="3"/>
      <c r="AJ5210" s="3"/>
    </row>
    <row r="5211" spans="1:36" hidden="1" x14ac:dyDescent="0.2">
      <c r="A5211" s="1" t="str">
        <f t="shared" si="81"/>
        <v>South GloucestershireMixed Other</v>
      </c>
      <c r="B5211" s="3" t="s">
        <v>93</v>
      </c>
      <c r="C5211" s="3" t="s">
        <v>94</v>
      </c>
      <c r="D5211" s="3" t="s">
        <v>709</v>
      </c>
      <c r="E5211" s="5">
        <v>739</v>
      </c>
      <c r="F5211" s="5">
        <v>0</v>
      </c>
      <c r="G5211" s="5">
        <v>0</v>
      </c>
      <c r="H5211" s="5">
        <v>0</v>
      </c>
      <c r="I5211" s="5">
        <v>0</v>
      </c>
      <c r="J5211" s="5">
        <v>0</v>
      </c>
      <c r="K5211" s="5">
        <v>4</v>
      </c>
      <c r="L5211" s="5">
        <v>51</v>
      </c>
      <c r="M5211" s="5">
        <v>0</v>
      </c>
      <c r="N5211" s="5">
        <v>0</v>
      </c>
      <c r="O5211" s="6">
        <v>0</v>
      </c>
      <c r="P5211" s="6">
        <v>0</v>
      </c>
      <c r="Q5211" s="6">
        <v>0</v>
      </c>
      <c r="R5211" s="6">
        <v>0</v>
      </c>
      <c r="S5211" s="6">
        <v>0</v>
      </c>
      <c r="T5211" s="6">
        <v>0.54127198917456021</v>
      </c>
      <c r="U5211" s="6">
        <v>6.9012178619756428</v>
      </c>
      <c r="V5211" s="6">
        <v>0</v>
      </c>
      <c r="W5211" s="6">
        <v>0</v>
      </c>
      <c r="X5211" s="5">
        <v>207</v>
      </c>
      <c r="Y5211" s="5">
        <v>186</v>
      </c>
      <c r="Z5211" s="5">
        <v>15</v>
      </c>
      <c r="AA5211" s="5">
        <v>0</v>
      </c>
      <c r="AB5211" s="5">
        <v>0</v>
      </c>
      <c r="AC5211" s="5">
        <v>0</v>
      </c>
      <c r="AD5211" s="5">
        <v>207</v>
      </c>
      <c r="AE5211" s="5">
        <v>186</v>
      </c>
      <c r="AF5211" s="5">
        <v>15</v>
      </c>
      <c r="AG5211" s="6">
        <v>8.064516129032258</v>
      </c>
      <c r="AH5211" s="6">
        <v>89.85507246376811</v>
      </c>
      <c r="AI5211" s="3"/>
      <c r="AJ5211" s="3"/>
    </row>
    <row r="5212" spans="1:36" hidden="1" x14ac:dyDescent="0.2">
      <c r="A5212" s="1" t="str">
        <f t="shared" si="81"/>
        <v>South GloucestershireIndian</v>
      </c>
      <c r="B5212" s="3" t="s">
        <v>93</v>
      </c>
      <c r="C5212" s="3" t="s">
        <v>94</v>
      </c>
      <c r="D5212" s="3" t="s">
        <v>710</v>
      </c>
      <c r="E5212" s="5">
        <v>2699</v>
      </c>
      <c r="F5212" s="5">
        <v>0</v>
      </c>
      <c r="G5212" s="5">
        <v>0</v>
      </c>
      <c r="H5212" s="5">
        <v>0</v>
      </c>
      <c r="I5212" s="5">
        <v>0</v>
      </c>
      <c r="J5212" s="5">
        <v>0</v>
      </c>
      <c r="K5212" s="5">
        <v>21</v>
      </c>
      <c r="L5212" s="5">
        <v>201</v>
      </c>
      <c r="M5212" s="5">
        <v>0</v>
      </c>
      <c r="N5212" s="5">
        <v>0</v>
      </c>
      <c r="O5212" s="6">
        <v>0</v>
      </c>
      <c r="P5212" s="6">
        <v>0</v>
      </c>
      <c r="Q5212" s="6">
        <v>0</v>
      </c>
      <c r="R5212" s="6">
        <v>0</v>
      </c>
      <c r="S5212" s="6">
        <v>0</v>
      </c>
      <c r="T5212" s="6">
        <v>0.77806595035198223</v>
      </c>
      <c r="U5212" s="6">
        <v>7.447202667654687</v>
      </c>
      <c r="V5212" s="6">
        <v>0</v>
      </c>
      <c r="W5212" s="6">
        <v>0</v>
      </c>
      <c r="X5212" s="5">
        <v>1476</v>
      </c>
      <c r="Y5212" s="5">
        <v>1301</v>
      </c>
      <c r="Z5212" s="5">
        <v>67</v>
      </c>
      <c r="AA5212" s="5">
        <v>0</v>
      </c>
      <c r="AB5212" s="5">
        <v>0</v>
      </c>
      <c r="AC5212" s="5">
        <v>0</v>
      </c>
      <c r="AD5212" s="5">
        <v>1476</v>
      </c>
      <c r="AE5212" s="5">
        <v>1301</v>
      </c>
      <c r="AF5212" s="5">
        <v>67</v>
      </c>
      <c r="AG5212" s="6">
        <v>5.1498847040737896</v>
      </c>
      <c r="AH5212" s="6">
        <v>88.143631436314365</v>
      </c>
      <c r="AI5212" s="3"/>
      <c r="AJ5212" s="3"/>
    </row>
    <row r="5213" spans="1:36" hidden="1" x14ac:dyDescent="0.2">
      <c r="A5213" s="1" t="str">
        <f t="shared" si="81"/>
        <v>South GloucestershirePakistani</v>
      </c>
      <c r="B5213" s="3" t="s">
        <v>93</v>
      </c>
      <c r="C5213" s="3" t="s">
        <v>94</v>
      </c>
      <c r="D5213" s="3" t="s">
        <v>711</v>
      </c>
      <c r="E5213" s="5">
        <v>698</v>
      </c>
      <c r="F5213" s="5">
        <v>0</v>
      </c>
      <c r="G5213" s="5">
        <v>0</v>
      </c>
      <c r="H5213" s="5">
        <v>0</v>
      </c>
      <c r="I5213" s="5">
        <v>0</v>
      </c>
      <c r="J5213" s="5">
        <v>0</v>
      </c>
      <c r="K5213" s="5">
        <v>0</v>
      </c>
      <c r="L5213" s="5">
        <v>38</v>
      </c>
      <c r="M5213" s="5">
        <v>0</v>
      </c>
      <c r="N5213" s="5">
        <v>0</v>
      </c>
      <c r="O5213" s="6">
        <v>0</v>
      </c>
      <c r="P5213" s="6">
        <v>0</v>
      </c>
      <c r="Q5213" s="6">
        <v>0</v>
      </c>
      <c r="R5213" s="6">
        <v>0</v>
      </c>
      <c r="S5213" s="6">
        <v>0</v>
      </c>
      <c r="T5213" s="6">
        <v>0</v>
      </c>
      <c r="U5213" s="6">
        <v>5.4441260744985671</v>
      </c>
      <c r="V5213" s="6">
        <v>0</v>
      </c>
      <c r="W5213" s="6">
        <v>0</v>
      </c>
      <c r="X5213" s="5">
        <v>292</v>
      </c>
      <c r="Y5213" s="5">
        <v>226</v>
      </c>
      <c r="Z5213" s="5">
        <v>12</v>
      </c>
      <c r="AA5213" s="5">
        <v>0</v>
      </c>
      <c r="AB5213" s="5">
        <v>0</v>
      </c>
      <c r="AC5213" s="5">
        <v>0</v>
      </c>
      <c r="AD5213" s="5">
        <v>292</v>
      </c>
      <c r="AE5213" s="5">
        <v>226</v>
      </c>
      <c r="AF5213" s="5">
        <v>12</v>
      </c>
      <c r="AG5213" s="6">
        <v>5.3097345132743365</v>
      </c>
      <c r="AH5213" s="6">
        <v>77.397260273972606</v>
      </c>
      <c r="AI5213" s="3"/>
      <c r="AJ5213" s="3"/>
    </row>
    <row r="5214" spans="1:36" hidden="1" x14ac:dyDescent="0.2">
      <c r="A5214" s="1" t="str">
        <f t="shared" si="81"/>
        <v>South GloucestershireBangladeshi</v>
      </c>
      <c r="B5214" s="3" t="s">
        <v>93</v>
      </c>
      <c r="C5214" s="3" t="s">
        <v>94</v>
      </c>
      <c r="D5214" s="3" t="s">
        <v>712</v>
      </c>
      <c r="E5214" s="5">
        <v>238</v>
      </c>
      <c r="F5214" s="5">
        <v>0</v>
      </c>
      <c r="G5214" s="5">
        <v>0</v>
      </c>
      <c r="H5214" s="5">
        <v>0</v>
      </c>
      <c r="I5214" s="5">
        <v>0</v>
      </c>
      <c r="J5214" s="5">
        <v>0</v>
      </c>
      <c r="K5214" s="5">
        <v>0</v>
      </c>
      <c r="L5214" s="5">
        <v>40</v>
      </c>
      <c r="M5214" s="5">
        <v>0</v>
      </c>
      <c r="N5214" s="5">
        <v>0</v>
      </c>
      <c r="O5214" s="6">
        <v>0</v>
      </c>
      <c r="P5214" s="6">
        <v>0</v>
      </c>
      <c r="Q5214" s="6">
        <v>0</v>
      </c>
      <c r="R5214" s="6">
        <v>0</v>
      </c>
      <c r="S5214" s="6">
        <v>0</v>
      </c>
      <c r="T5214" s="6">
        <v>0</v>
      </c>
      <c r="U5214" s="6">
        <v>16.806722689075631</v>
      </c>
      <c r="V5214" s="6">
        <v>0</v>
      </c>
      <c r="W5214" s="6">
        <v>0</v>
      </c>
      <c r="X5214" s="5">
        <v>104</v>
      </c>
      <c r="Y5214" s="5">
        <v>77</v>
      </c>
      <c r="Z5214" s="5">
        <v>4</v>
      </c>
      <c r="AA5214" s="5">
        <v>0</v>
      </c>
      <c r="AB5214" s="5">
        <v>0</v>
      </c>
      <c r="AC5214" s="5">
        <v>0</v>
      </c>
      <c r="AD5214" s="5">
        <v>104</v>
      </c>
      <c r="AE5214" s="5">
        <v>77</v>
      </c>
      <c r="AF5214" s="5">
        <v>4</v>
      </c>
      <c r="AG5214" s="6">
        <v>5.1948051948051948</v>
      </c>
      <c r="AH5214" s="6">
        <v>74.038461538461533</v>
      </c>
      <c r="AI5214" s="3"/>
      <c r="AJ5214" s="3"/>
    </row>
    <row r="5215" spans="1:36" hidden="1" x14ac:dyDescent="0.2">
      <c r="A5215" s="1" t="str">
        <f t="shared" si="81"/>
        <v>South GloucestershireChinese</v>
      </c>
      <c r="B5215" s="3" t="s">
        <v>93</v>
      </c>
      <c r="C5215" s="3" t="s">
        <v>94</v>
      </c>
      <c r="D5215" s="3" t="s">
        <v>713</v>
      </c>
      <c r="E5215" s="5">
        <v>1312</v>
      </c>
      <c r="F5215" s="5">
        <v>0</v>
      </c>
      <c r="G5215" s="5">
        <v>0</v>
      </c>
      <c r="H5215" s="5">
        <v>0</v>
      </c>
      <c r="I5215" s="5">
        <v>0</v>
      </c>
      <c r="J5215" s="5">
        <v>0</v>
      </c>
      <c r="K5215" s="5">
        <v>1</v>
      </c>
      <c r="L5215" s="5">
        <v>79</v>
      </c>
      <c r="M5215" s="5">
        <v>0</v>
      </c>
      <c r="N5215" s="5">
        <v>0</v>
      </c>
      <c r="O5215" s="6">
        <v>0</v>
      </c>
      <c r="P5215" s="6">
        <v>0</v>
      </c>
      <c r="Q5215" s="6">
        <v>0</v>
      </c>
      <c r="R5215" s="6">
        <v>0</v>
      </c>
      <c r="S5215" s="6">
        <v>0</v>
      </c>
      <c r="T5215" s="6">
        <v>7.621951219512195E-2</v>
      </c>
      <c r="U5215" s="6">
        <v>6.0213414634146343</v>
      </c>
      <c r="V5215" s="6">
        <v>0</v>
      </c>
      <c r="W5215" s="6">
        <v>0</v>
      </c>
      <c r="X5215" s="5">
        <v>580</v>
      </c>
      <c r="Y5215" s="5">
        <v>512</v>
      </c>
      <c r="Z5215" s="5">
        <v>29</v>
      </c>
      <c r="AA5215" s="5">
        <v>0</v>
      </c>
      <c r="AB5215" s="5">
        <v>0</v>
      </c>
      <c r="AC5215" s="5">
        <v>0</v>
      </c>
      <c r="AD5215" s="5">
        <v>580</v>
      </c>
      <c r="AE5215" s="5">
        <v>512</v>
      </c>
      <c r="AF5215" s="5">
        <v>29</v>
      </c>
      <c r="AG5215" s="6">
        <v>5.6640625</v>
      </c>
      <c r="AH5215" s="6">
        <v>88.275862068965523</v>
      </c>
      <c r="AI5215" s="3"/>
      <c r="AJ5215" s="3"/>
    </row>
    <row r="5216" spans="1:36" hidden="1" x14ac:dyDescent="0.2">
      <c r="A5216" s="1" t="str">
        <f t="shared" si="81"/>
        <v>South GloucestershireAsian Other</v>
      </c>
      <c r="B5216" s="3" t="s">
        <v>93</v>
      </c>
      <c r="C5216" s="3" t="s">
        <v>94</v>
      </c>
      <c r="D5216" s="3" t="s">
        <v>714</v>
      </c>
      <c r="E5216" s="5">
        <v>1493</v>
      </c>
      <c r="F5216" s="5">
        <v>0</v>
      </c>
      <c r="G5216" s="5">
        <v>0</v>
      </c>
      <c r="H5216" s="5">
        <v>0</v>
      </c>
      <c r="I5216" s="5">
        <v>0</v>
      </c>
      <c r="J5216" s="5">
        <v>0</v>
      </c>
      <c r="K5216" s="5">
        <v>5</v>
      </c>
      <c r="L5216" s="5">
        <v>136</v>
      </c>
      <c r="M5216" s="5">
        <v>0</v>
      </c>
      <c r="N5216" s="5">
        <v>0</v>
      </c>
      <c r="O5216" s="6">
        <v>0</v>
      </c>
      <c r="P5216" s="6">
        <v>0</v>
      </c>
      <c r="Q5216" s="6">
        <v>0</v>
      </c>
      <c r="R5216" s="6">
        <v>0</v>
      </c>
      <c r="S5216" s="6">
        <v>0</v>
      </c>
      <c r="T5216" s="6">
        <v>0.33489618218352313</v>
      </c>
      <c r="U5216" s="6">
        <v>9.1091761553918289</v>
      </c>
      <c r="V5216" s="6">
        <v>0</v>
      </c>
      <c r="W5216" s="6">
        <v>0</v>
      </c>
      <c r="X5216" s="5">
        <v>661</v>
      </c>
      <c r="Y5216" s="5">
        <v>549</v>
      </c>
      <c r="Z5216" s="5">
        <v>40</v>
      </c>
      <c r="AA5216" s="5">
        <v>0</v>
      </c>
      <c r="AB5216" s="5">
        <v>0</v>
      </c>
      <c r="AC5216" s="5">
        <v>0</v>
      </c>
      <c r="AD5216" s="5">
        <v>661</v>
      </c>
      <c r="AE5216" s="5">
        <v>549</v>
      </c>
      <c r="AF5216" s="5">
        <v>40</v>
      </c>
      <c r="AG5216" s="6">
        <v>7.285974499089253</v>
      </c>
      <c r="AH5216" s="6">
        <v>83.05597579425114</v>
      </c>
      <c r="AI5216" s="3"/>
      <c r="AJ5216" s="3"/>
    </row>
    <row r="5217" spans="1:36" hidden="1" x14ac:dyDescent="0.2">
      <c r="A5217" s="1" t="str">
        <f t="shared" si="81"/>
        <v>South GloucestershireBlack African</v>
      </c>
      <c r="B5217" s="3" t="s">
        <v>93</v>
      </c>
      <c r="C5217" s="3" t="s">
        <v>94</v>
      </c>
      <c r="D5217" s="3" t="s">
        <v>715</v>
      </c>
      <c r="E5217" s="5">
        <v>987</v>
      </c>
      <c r="F5217" s="5">
        <v>0</v>
      </c>
      <c r="G5217" s="5">
        <v>0</v>
      </c>
      <c r="H5217" s="5">
        <v>0</v>
      </c>
      <c r="I5217" s="5">
        <v>0</v>
      </c>
      <c r="J5217" s="5">
        <v>0</v>
      </c>
      <c r="K5217" s="5">
        <v>2</v>
      </c>
      <c r="L5217" s="5">
        <v>106</v>
      </c>
      <c r="M5217" s="5">
        <v>0</v>
      </c>
      <c r="N5217" s="5">
        <v>0</v>
      </c>
      <c r="O5217" s="6">
        <v>0</v>
      </c>
      <c r="P5217" s="6">
        <v>0</v>
      </c>
      <c r="Q5217" s="6">
        <v>0</v>
      </c>
      <c r="R5217" s="6">
        <v>0</v>
      </c>
      <c r="S5217" s="6">
        <v>0</v>
      </c>
      <c r="T5217" s="6">
        <v>0.20263424518743667</v>
      </c>
      <c r="U5217" s="6">
        <v>10.739614994934144</v>
      </c>
      <c r="V5217" s="6">
        <v>0</v>
      </c>
      <c r="W5217" s="6">
        <v>0</v>
      </c>
      <c r="X5217" s="5">
        <v>444</v>
      </c>
      <c r="Y5217" s="5">
        <v>381</v>
      </c>
      <c r="Z5217" s="5">
        <v>24</v>
      </c>
      <c r="AA5217" s="5">
        <v>0</v>
      </c>
      <c r="AB5217" s="5">
        <v>0</v>
      </c>
      <c r="AC5217" s="5">
        <v>0</v>
      </c>
      <c r="AD5217" s="5">
        <v>444</v>
      </c>
      <c r="AE5217" s="5">
        <v>381</v>
      </c>
      <c r="AF5217" s="5">
        <v>24</v>
      </c>
      <c r="AG5217" s="6">
        <v>6.2992125984251972</v>
      </c>
      <c r="AH5217" s="6">
        <v>85.810810810810807</v>
      </c>
      <c r="AI5217" s="3"/>
      <c r="AJ5217" s="3"/>
    </row>
    <row r="5218" spans="1:36" hidden="1" x14ac:dyDescent="0.2">
      <c r="A5218" s="1" t="str">
        <f t="shared" si="81"/>
        <v>South GloucestershireBlack Caribbean</v>
      </c>
      <c r="B5218" s="3" t="s">
        <v>93</v>
      </c>
      <c r="C5218" s="3" t="s">
        <v>94</v>
      </c>
      <c r="D5218" s="3" t="s">
        <v>716</v>
      </c>
      <c r="E5218" s="5">
        <v>980</v>
      </c>
      <c r="F5218" s="5">
        <v>0</v>
      </c>
      <c r="G5218" s="5">
        <v>0</v>
      </c>
      <c r="H5218" s="5">
        <v>0</v>
      </c>
      <c r="I5218" s="5">
        <v>0</v>
      </c>
      <c r="J5218" s="5">
        <v>0</v>
      </c>
      <c r="K5218" s="5">
        <v>1</v>
      </c>
      <c r="L5218" s="5">
        <v>122</v>
      </c>
      <c r="M5218" s="5">
        <v>0</v>
      </c>
      <c r="N5218" s="5">
        <v>0</v>
      </c>
      <c r="O5218" s="6">
        <v>0</v>
      </c>
      <c r="P5218" s="6">
        <v>0</v>
      </c>
      <c r="Q5218" s="6">
        <v>0</v>
      </c>
      <c r="R5218" s="6">
        <v>0</v>
      </c>
      <c r="S5218" s="6">
        <v>0</v>
      </c>
      <c r="T5218" s="6">
        <v>0.10204081632653061</v>
      </c>
      <c r="U5218" s="6">
        <v>12.448979591836734</v>
      </c>
      <c r="V5218" s="6">
        <v>0</v>
      </c>
      <c r="W5218" s="6">
        <v>0</v>
      </c>
      <c r="X5218" s="5">
        <v>472</v>
      </c>
      <c r="Y5218" s="5">
        <v>412</v>
      </c>
      <c r="Z5218" s="5">
        <v>26</v>
      </c>
      <c r="AA5218" s="5">
        <v>0</v>
      </c>
      <c r="AB5218" s="5">
        <v>0</v>
      </c>
      <c r="AC5218" s="5">
        <v>0</v>
      </c>
      <c r="AD5218" s="5">
        <v>472</v>
      </c>
      <c r="AE5218" s="5">
        <v>412</v>
      </c>
      <c r="AF5218" s="5">
        <v>26</v>
      </c>
      <c r="AG5218" s="6">
        <v>6.3106796116504853</v>
      </c>
      <c r="AH5218" s="6">
        <v>87.288135593220332</v>
      </c>
      <c r="AI5218" s="3"/>
      <c r="AJ5218" s="3"/>
    </row>
    <row r="5219" spans="1:36" hidden="1" x14ac:dyDescent="0.2">
      <c r="A5219" s="1" t="str">
        <f t="shared" si="81"/>
        <v>South GloucestershireBlack Other</v>
      </c>
      <c r="B5219" s="3" t="s">
        <v>93</v>
      </c>
      <c r="C5219" s="3" t="s">
        <v>94</v>
      </c>
      <c r="D5219" s="3" t="s">
        <v>717</v>
      </c>
      <c r="E5219" s="5">
        <v>251</v>
      </c>
      <c r="F5219" s="5">
        <v>0</v>
      </c>
      <c r="G5219" s="5">
        <v>0</v>
      </c>
      <c r="H5219" s="5">
        <v>0</v>
      </c>
      <c r="I5219" s="5">
        <v>0</v>
      </c>
      <c r="J5219" s="5">
        <v>0</v>
      </c>
      <c r="K5219" s="5">
        <v>0</v>
      </c>
      <c r="L5219" s="5">
        <v>19</v>
      </c>
      <c r="M5219" s="5">
        <v>0</v>
      </c>
      <c r="N5219" s="5">
        <v>0</v>
      </c>
      <c r="O5219" s="6">
        <v>0</v>
      </c>
      <c r="P5219" s="6">
        <v>0</v>
      </c>
      <c r="Q5219" s="6">
        <v>0</v>
      </c>
      <c r="R5219" s="6">
        <v>0</v>
      </c>
      <c r="S5219" s="6">
        <v>0</v>
      </c>
      <c r="T5219" s="6">
        <v>0</v>
      </c>
      <c r="U5219" s="6">
        <v>7.569721115537849</v>
      </c>
      <c r="V5219" s="6">
        <v>0</v>
      </c>
      <c r="W5219" s="6">
        <v>0</v>
      </c>
      <c r="X5219" s="5">
        <v>104</v>
      </c>
      <c r="Y5219" s="5">
        <v>80</v>
      </c>
      <c r="Z5219" s="5">
        <v>11</v>
      </c>
      <c r="AA5219" s="5">
        <v>0</v>
      </c>
      <c r="AB5219" s="5">
        <v>0</v>
      </c>
      <c r="AC5219" s="5">
        <v>0</v>
      </c>
      <c r="AD5219" s="5">
        <v>104</v>
      </c>
      <c r="AE5219" s="5">
        <v>80</v>
      </c>
      <c r="AF5219" s="5">
        <v>11</v>
      </c>
      <c r="AG5219" s="6">
        <v>13.75</v>
      </c>
      <c r="AH5219" s="6">
        <v>76.92307692307692</v>
      </c>
      <c r="AI5219" s="3"/>
      <c r="AJ5219" s="3"/>
    </row>
    <row r="5220" spans="1:36" hidden="1" x14ac:dyDescent="0.2">
      <c r="A5220" s="1" t="str">
        <f t="shared" si="81"/>
        <v>South GloucestershireArab</v>
      </c>
      <c r="B5220" s="3" t="s">
        <v>93</v>
      </c>
      <c r="C5220" s="3" t="s">
        <v>94</v>
      </c>
      <c r="D5220" s="3" t="s">
        <v>699</v>
      </c>
      <c r="E5220" s="5">
        <v>366</v>
      </c>
      <c r="F5220" s="5">
        <v>0</v>
      </c>
      <c r="G5220" s="5">
        <v>0</v>
      </c>
      <c r="H5220" s="5">
        <v>0</v>
      </c>
      <c r="I5220" s="5">
        <v>0</v>
      </c>
      <c r="J5220" s="5">
        <v>0</v>
      </c>
      <c r="K5220" s="5">
        <v>0</v>
      </c>
      <c r="L5220" s="5">
        <v>14</v>
      </c>
      <c r="M5220" s="5">
        <v>0</v>
      </c>
      <c r="N5220" s="5">
        <v>0</v>
      </c>
      <c r="O5220" s="6">
        <v>0</v>
      </c>
      <c r="P5220" s="6">
        <v>0</v>
      </c>
      <c r="Q5220" s="6">
        <v>0</v>
      </c>
      <c r="R5220" s="6">
        <v>0</v>
      </c>
      <c r="S5220" s="6">
        <v>0</v>
      </c>
      <c r="T5220" s="6">
        <v>0</v>
      </c>
      <c r="U5220" s="6">
        <v>3.8251366120218577</v>
      </c>
      <c r="V5220" s="6">
        <v>0</v>
      </c>
      <c r="W5220" s="6">
        <v>0</v>
      </c>
      <c r="X5220" s="5">
        <v>144</v>
      </c>
      <c r="Y5220" s="5">
        <v>93</v>
      </c>
      <c r="Z5220" s="5">
        <v>8</v>
      </c>
      <c r="AA5220" s="5">
        <v>0</v>
      </c>
      <c r="AB5220" s="5">
        <v>0</v>
      </c>
      <c r="AC5220" s="5">
        <v>0</v>
      </c>
      <c r="AD5220" s="5">
        <v>144</v>
      </c>
      <c r="AE5220" s="5">
        <v>93</v>
      </c>
      <c r="AF5220" s="5">
        <v>8</v>
      </c>
      <c r="AG5220" s="6">
        <v>8.6021505376344081</v>
      </c>
      <c r="AH5220" s="6">
        <v>64.583333333333329</v>
      </c>
      <c r="AI5220" s="3"/>
      <c r="AJ5220" s="3"/>
    </row>
    <row r="5221" spans="1:36" hidden="1" x14ac:dyDescent="0.2">
      <c r="A5221" s="1" t="str">
        <f t="shared" si="81"/>
        <v>South GloucestershireOther</v>
      </c>
      <c r="B5221" s="3" t="s">
        <v>93</v>
      </c>
      <c r="C5221" s="3" t="s">
        <v>94</v>
      </c>
      <c r="D5221" s="3" t="s">
        <v>718</v>
      </c>
      <c r="E5221" s="5">
        <v>502</v>
      </c>
      <c r="F5221" s="5">
        <v>0</v>
      </c>
      <c r="G5221" s="5">
        <v>0</v>
      </c>
      <c r="H5221" s="5">
        <v>0</v>
      </c>
      <c r="I5221" s="5">
        <v>0</v>
      </c>
      <c r="J5221" s="5">
        <v>0</v>
      </c>
      <c r="K5221" s="5">
        <v>5</v>
      </c>
      <c r="L5221" s="5">
        <v>20</v>
      </c>
      <c r="M5221" s="5">
        <v>0</v>
      </c>
      <c r="N5221" s="5">
        <v>0</v>
      </c>
      <c r="O5221" s="6">
        <v>0</v>
      </c>
      <c r="P5221" s="6">
        <v>0</v>
      </c>
      <c r="Q5221" s="6">
        <v>0</v>
      </c>
      <c r="R5221" s="6">
        <v>0</v>
      </c>
      <c r="S5221" s="6">
        <v>0</v>
      </c>
      <c r="T5221" s="6">
        <v>0.99601593625498008</v>
      </c>
      <c r="U5221" s="6">
        <v>3.9840637450199203</v>
      </c>
      <c r="V5221" s="6">
        <v>0</v>
      </c>
      <c r="W5221" s="6">
        <v>0</v>
      </c>
      <c r="X5221" s="5">
        <v>242</v>
      </c>
      <c r="Y5221" s="5">
        <v>194</v>
      </c>
      <c r="Z5221" s="5">
        <v>16</v>
      </c>
      <c r="AA5221" s="5">
        <v>0</v>
      </c>
      <c r="AB5221" s="5">
        <v>0</v>
      </c>
      <c r="AC5221" s="5">
        <v>0</v>
      </c>
      <c r="AD5221" s="5">
        <v>242</v>
      </c>
      <c r="AE5221" s="5">
        <v>194</v>
      </c>
      <c r="AF5221" s="5">
        <v>16</v>
      </c>
      <c r="AG5221" s="6">
        <v>8.2474226804123703</v>
      </c>
      <c r="AH5221" s="6">
        <v>80.165289256198349</v>
      </c>
      <c r="AI5221" s="3"/>
      <c r="AJ5221" s="3"/>
    </row>
    <row r="5222" spans="1:36" x14ac:dyDescent="0.2">
      <c r="A5222" s="1" t="str">
        <f t="shared" si="81"/>
        <v>South HamsAll people</v>
      </c>
      <c r="B5222" s="3" t="s">
        <v>211</v>
      </c>
      <c r="C5222" s="3" t="s">
        <v>212</v>
      </c>
      <c r="D5222" s="3" t="s">
        <v>700</v>
      </c>
      <c r="E5222" s="5">
        <v>83140</v>
      </c>
      <c r="F5222" s="5">
        <v>0</v>
      </c>
      <c r="G5222" s="5">
        <v>0</v>
      </c>
      <c r="H5222" s="5">
        <v>0</v>
      </c>
      <c r="I5222" s="5">
        <v>0</v>
      </c>
      <c r="J5222" s="5">
        <v>1038</v>
      </c>
      <c r="K5222" s="5">
        <v>23691</v>
      </c>
      <c r="L5222" s="5">
        <v>0</v>
      </c>
      <c r="M5222" s="5">
        <v>1443</v>
      </c>
      <c r="N5222" s="5">
        <v>0</v>
      </c>
      <c r="O5222" s="6">
        <v>0</v>
      </c>
      <c r="P5222" s="6">
        <v>0</v>
      </c>
      <c r="Q5222" s="6">
        <v>0</v>
      </c>
      <c r="R5222" s="6">
        <v>0</v>
      </c>
      <c r="S5222" s="6">
        <v>1.2484965119076257</v>
      </c>
      <c r="T5222" s="6">
        <v>28.495309117151791</v>
      </c>
      <c r="U5222" s="6">
        <v>0</v>
      </c>
      <c r="V5222" s="6">
        <v>1.7356266538369016</v>
      </c>
      <c r="W5222" s="6">
        <v>0</v>
      </c>
      <c r="X5222" s="5">
        <v>22357</v>
      </c>
      <c r="Y5222" s="5">
        <v>19926</v>
      </c>
      <c r="Z5222" s="5">
        <v>612</v>
      </c>
      <c r="AA5222" s="5">
        <v>0</v>
      </c>
      <c r="AB5222" s="5">
        <v>0</v>
      </c>
      <c r="AC5222" s="5">
        <v>0</v>
      </c>
      <c r="AD5222" s="5">
        <v>22357</v>
      </c>
      <c r="AE5222" s="5">
        <v>19926</v>
      </c>
      <c r="AF5222" s="5">
        <v>612</v>
      </c>
      <c r="AG5222" s="6">
        <v>3.0713640469738031</v>
      </c>
      <c r="AH5222" s="6">
        <v>89.126448092320075</v>
      </c>
      <c r="AI5222" s="3"/>
      <c r="AJ5222" s="3"/>
    </row>
    <row r="5223" spans="1:36" hidden="1" x14ac:dyDescent="0.2">
      <c r="A5223" s="1" t="str">
        <f t="shared" si="81"/>
        <v>South HamsWhite British</v>
      </c>
      <c r="B5223" s="3" t="s">
        <v>211</v>
      </c>
      <c r="C5223" s="3" t="s">
        <v>212</v>
      </c>
      <c r="D5223" s="3" t="s">
        <v>701</v>
      </c>
      <c r="E5223" s="5">
        <v>79681</v>
      </c>
      <c r="F5223" s="5">
        <v>0</v>
      </c>
      <c r="G5223" s="5">
        <v>0</v>
      </c>
      <c r="H5223" s="5">
        <v>0</v>
      </c>
      <c r="I5223" s="5">
        <v>0</v>
      </c>
      <c r="J5223" s="5">
        <v>992</v>
      </c>
      <c r="K5223" s="5">
        <v>22842</v>
      </c>
      <c r="L5223" s="5">
        <v>0</v>
      </c>
      <c r="M5223" s="5">
        <v>1385</v>
      </c>
      <c r="N5223" s="5">
        <v>0</v>
      </c>
      <c r="O5223" s="6">
        <v>0</v>
      </c>
      <c r="P5223" s="6">
        <v>0</v>
      </c>
      <c r="Q5223" s="6">
        <v>0</v>
      </c>
      <c r="R5223" s="6">
        <v>0</v>
      </c>
      <c r="S5223" s="6">
        <v>1.2449642951268183</v>
      </c>
      <c r="T5223" s="6">
        <v>28.666808900490707</v>
      </c>
      <c r="U5223" s="6">
        <v>0</v>
      </c>
      <c r="V5223" s="6">
        <v>1.7381809967244386</v>
      </c>
      <c r="W5223" s="6">
        <v>0</v>
      </c>
      <c r="X5223" s="5">
        <v>21012</v>
      </c>
      <c r="Y5223" s="5">
        <v>18757</v>
      </c>
      <c r="Z5223" s="5">
        <v>569</v>
      </c>
      <c r="AA5223" s="5">
        <v>0</v>
      </c>
      <c r="AB5223" s="5">
        <v>0</v>
      </c>
      <c r="AC5223" s="5">
        <v>0</v>
      </c>
      <c r="AD5223" s="5">
        <v>21012</v>
      </c>
      <c r="AE5223" s="5">
        <v>18757</v>
      </c>
      <c r="AF5223" s="5">
        <v>569</v>
      </c>
      <c r="AG5223" s="6">
        <v>3.0335341472516926</v>
      </c>
      <c r="AH5223" s="6">
        <v>89.268037312012183</v>
      </c>
      <c r="AI5223" s="3"/>
      <c r="AJ5223" s="3"/>
    </row>
    <row r="5224" spans="1:36" hidden="1" x14ac:dyDescent="0.2">
      <c r="A5224" s="1" t="str">
        <f t="shared" si="81"/>
        <v>South HamsMinorities - all other than White British</v>
      </c>
      <c r="B5224" s="3" t="s">
        <v>211</v>
      </c>
      <c r="C5224" s="3" t="s">
        <v>212</v>
      </c>
      <c r="D5224" s="3" t="s">
        <v>702</v>
      </c>
      <c r="E5224" s="5">
        <v>3459</v>
      </c>
      <c r="F5224" s="5">
        <v>0</v>
      </c>
      <c r="G5224" s="5">
        <v>0</v>
      </c>
      <c r="H5224" s="5">
        <v>0</v>
      </c>
      <c r="I5224" s="5">
        <v>0</v>
      </c>
      <c r="J5224" s="5">
        <v>46</v>
      </c>
      <c r="K5224" s="5">
        <v>849</v>
      </c>
      <c r="L5224" s="5">
        <v>0</v>
      </c>
      <c r="M5224" s="5">
        <v>58</v>
      </c>
      <c r="N5224" s="5">
        <v>0</v>
      </c>
      <c r="O5224" s="6">
        <v>0</v>
      </c>
      <c r="P5224" s="6">
        <v>0</v>
      </c>
      <c r="Q5224" s="6">
        <v>0</v>
      </c>
      <c r="R5224" s="6">
        <v>0</v>
      </c>
      <c r="S5224" s="6">
        <v>1.32986412257878</v>
      </c>
      <c r="T5224" s="6">
        <v>24.544666088464876</v>
      </c>
      <c r="U5224" s="6">
        <v>0</v>
      </c>
      <c r="V5224" s="6">
        <v>1.676785198034114</v>
      </c>
      <c r="W5224" s="6">
        <v>0</v>
      </c>
      <c r="X5224" s="5">
        <v>1345</v>
      </c>
      <c r="Y5224" s="5">
        <v>1169</v>
      </c>
      <c r="Z5224" s="5">
        <v>43</v>
      </c>
      <c r="AA5224" s="5">
        <v>0</v>
      </c>
      <c r="AB5224" s="5">
        <v>0</v>
      </c>
      <c r="AC5224" s="5">
        <v>0</v>
      </c>
      <c r="AD5224" s="5">
        <v>1345</v>
      </c>
      <c r="AE5224" s="5">
        <v>1169</v>
      </c>
      <c r="AF5224" s="5">
        <v>43</v>
      </c>
      <c r="AG5224" s="6">
        <v>3.6783575705731395</v>
      </c>
      <c r="AH5224" s="6">
        <v>86.914498141263934</v>
      </c>
      <c r="AI5224" s="3"/>
      <c r="AJ5224" s="3"/>
    </row>
    <row r="5225" spans="1:36" hidden="1" x14ac:dyDescent="0.2">
      <c r="A5225" s="1" t="str">
        <f t="shared" si="81"/>
        <v>South HamsWhite Irish</v>
      </c>
      <c r="B5225" s="3" t="s">
        <v>211</v>
      </c>
      <c r="C5225" s="3" t="s">
        <v>212</v>
      </c>
      <c r="D5225" s="3" t="s">
        <v>703</v>
      </c>
      <c r="E5225" s="5">
        <v>371</v>
      </c>
      <c r="F5225" s="5">
        <v>0</v>
      </c>
      <c r="G5225" s="5">
        <v>0</v>
      </c>
      <c r="H5225" s="5">
        <v>0</v>
      </c>
      <c r="I5225" s="5">
        <v>0</v>
      </c>
      <c r="J5225" s="5">
        <v>2</v>
      </c>
      <c r="K5225" s="5">
        <v>89</v>
      </c>
      <c r="L5225" s="5">
        <v>0</v>
      </c>
      <c r="M5225" s="5">
        <v>9</v>
      </c>
      <c r="N5225" s="5">
        <v>0</v>
      </c>
      <c r="O5225" s="6">
        <v>0</v>
      </c>
      <c r="P5225" s="6">
        <v>0</v>
      </c>
      <c r="Q5225" s="6">
        <v>0</v>
      </c>
      <c r="R5225" s="6">
        <v>0</v>
      </c>
      <c r="S5225" s="6">
        <v>0.53908355795148244</v>
      </c>
      <c r="T5225" s="6">
        <v>23.98921832884097</v>
      </c>
      <c r="U5225" s="6">
        <v>0</v>
      </c>
      <c r="V5225" s="6">
        <v>2.4258760107816713</v>
      </c>
      <c r="W5225" s="6">
        <v>0</v>
      </c>
      <c r="X5225" s="5">
        <v>108</v>
      </c>
      <c r="Y5225" s="5">
        <v>97</v>
      </c>
      <c r="Z5225" s="5">
        <v>3</v>
      </c>
      <c r="AA5225" s="5">
        <v>0</v>
      </c>
      <c r="AB5225" s="5">
        <v>0</v>
      </c>
      <c r="AC5225" s="5">
        <v>0</v>
      </c>
      <c r="AD5225" s="5">
        <v>108</v>
      </c>
      <c r="AE5225" s="5">
        <v>97</v>
      </c>
      <c r="AF5225" s="5">
        <v>3</v>
      </c>
      <c r="AG5225" s="6">
        <v>3.0927835051546393</v>
      </c>
      <c r="AH5225" s="6">
        <v>89.81481481481481</v>
      </c>
      <c r="AI5225" s="3"/>
      <c r="AJ5225" s="3"/>
    </row>
    <row r="5226" spans="1:36" hidden="1" x14ac:dyDescent="0.2">
      <c r="A5226" s="1" t="str">
        <f t="shared" si="81"/>
        <v>South HamsWhite Gyspy or Irish Traveller</v>
      </c>
      <c r="B5226" s="3" t="s">
        <v>211</v>
      </c>
      <c r="C5226" s="3" t="s">
        <v>212</v>
      </c>
      <c r="D5226" s="3" t="s">
        <v>704</v>
      </c>
      <c r="E5226" s="5">
        <v>45</v>
      </c>
      <c r="F5226" s="5">
        <v>0</v>
      </c>
      <c r="G5226" s="5">
        <v>0</v>
      </c>
      <c r="H5226" s="5">
        <v>0</v>
      </c>
      <c r="I5226" s="5">
        <v>0</v>
      </c>
      <c r="J5226" s="5">
        <v>1</v>
      </c>
      <c r="K5226" s="5">
        <v>11</v>
      </c>
      <c r="L5226" s="5">
        <v>0</v>
      </c>
      <c r="M5226" s="5">
        <v>3</v>
      </c>
      <c r="N5226" s="5">
        <v>0</v>
      </c>
      <c r="O5226" s="6">
        <v>0</v>
      </c>
      <c r="P5226" s="6">
        <v>0</v>
      </c>
      <c r="Q5226" s="6">
        <v>0</v>
      </c>
      <c r="R5226" s="6">
        <v>0</v>
      </c>
      <c r="S5226" s="6">
        <v>2.2222222222222223</v>
      </c>
      <c r="T5226" s="6">
        <v>24.444444444444443</v>
      </c>
      <c r="U5226" s="6">
        <v>0</v>
      </c>
      <c r="V5226" s="6">
        <v>6.666666666666667</v>
      </c>
      <c r="W5226" s="6">
        <v>0</v>
      </c>
      <c r="X5226" s="5">
        <v>11</v>
      </c>
      <c r="Y5226" s="5">
        <v>9</v>
      </c>
      <c r="Z5226" s="5">
        <v>0</v>
      </c>
      <c r="AA5226" s="5">
        <v>0</v>
      </c>
      <c r="AB5226" s="5">
        <v>0</v>
      </c>
      <c r="AC5226" s="5">
        <v>0</v>
      </c>
      <c r="AD5226" s="5">
        <v>11</v>
      </c>
      <c r="AE5226" s="5">
        <v>9</v>
      </c>
      <c r="AF5226" s="5">
        <v>0</v>
      </c>
      <c r="AG5226" s="6">
        <v>0</v>
      </c>
      <c r="AH5226" s="6">
        <v>81.818181818181813</v>
      </c>
      <c r="AI5226" s="3"/>
      <c r="AJ5226" s="3"/>
    </row>
    <row r="5227" spans="1:36" hidden="1" x14ac:dyDescent="0.2">
      <c r="A5227" s="1" t="str">
        <f t="shared" si="81"/>
        <v>South HamsWhite Other</v>
      </c>
      <c r="B5227" s="3" t="s">
        <v>211</v>
      </c>
      <c r="C5227" s="3" t="s">
        <v>212</v>
      </c>
      <c r="D5227" s="3" t="s">
        <v>705</v>
      </c>
      <c r="E5227" s="5">
        <v>1687</v>
      </c>
      <c r="F5227" s="5">
        <v>0</v>
      </c>
      <c r="G5227" s="5">
        <v>0</v>
      </c>
      <c r="H5227" s="5">
        <v>0</v>
      </c>
      <c r="I5227" s="5">
        <v>0</v>
      </c>
      <c r="J5227" s="5">
        <v>26</v>
      </c>
      <c r="K5227" s="5">
        <v>434</v>
      </c>
      <c r="L5227" s="5">
        <v>0</v>
      </c>
      <c r="M5227" s="5">
        <v>19</v>
      </c>
      <c r="N5227" s="5">
        <v>0</v>
      </c>
      <c r="O5227" s="6">
        <v>0</v>
      </c>
      <c r="P5227" s="6">
        <v>0</v>
      </c>
      <c r="Q5227" s="6">
        <v>0</v>
      </c>
      <c r="R5227" s="6">
        <v>0</v>
      </c>
      <c r="S5227" s="6">
        <v>1.5411973918197985</v>
      </c>
      <c r="T5227" s="6">
        <v>25.726141078838175</v>
      </c>
      <c r="U5227" s="6">
        <v>0</v>
      </c>
      <c r="V5227" s="6">
        <v>1.1262596324836989</v>
      </c>
      <c r="W5227" s="6">
        <v>0</v>
      </c>
      <c r="X5227" s="5">
        <v>748</v>
      </c>
      <c r="Y5227" s="5">
        <v>655</v>
      </c>
      <c r="Z5227" s="5">
        <v>24</v>
      </c>
      <c r="AA5227" s="5">
        <v>0</v>
      </c>
      <c r="AB5227" s="5">
        <v>0</v>
      </c>
      <c r="AC5227" s="5">
        <v>0</v>
      </c>
      <c r="AD5227" s="5">
        <v>748</v>
      </c>
      <c r="AE5227" s="5">
        <v>655</v>
      </c>
      <c r="AF5227" s="5">
        <v>24</v>
      </c>
      <c r="AG5227" s="6">
        <v>3.66412213740458</v>
      </c>
      <c r="AH5227" s="6">
        <v>87.566844919786092</v>
      </c>
      <c r="AI5227" s="3"/>
      <c r="AJ5227" s="3"/>
    </row>
    <row r="5228" spans="1:36" hidden="1" x14ac:dyDescent="0.2">
      <c r="A5228" s="1" t="str">
        <f t="shared" si="81"/>
        <v>South HamsMixed White and Black Caribbean</v>
      </c>
      <c r="B5228" s="3" t="s">
        <v>211</v>
      </c>
      <c r="C5228" s="3" t="s">
        <v>212</v>
      </c>
      <c r="D5228" s="3" t="s">
        <v>706</v>
      </c>
      <c r="E5228" s="5">
        <v>161</v>
      </c>
      <c r="F5228" s="5">
        <v>0</v>
      </c>
      <c r="G5228" s="5">
        <v>0</v>
      </c>
      <c r="H5228" s="5">
        <v>0</v>
      </c>
      <c r="I5228" s="5">
        <v>0</v>
      </c>
      <c r="J5228" s="5">
        <v>1</v>
      </c>
      <c r="K5228" s="5">
        <v>38</v>
      </c>
      <c r="L5228" s="5">
        <v>0</v>
      </c>
      <c r="M5228" s="5">
        <v>6</v>
      </c>
      <c r="N5228" s="5">
        <v>0</v>
      </c>
      <c r="O5228" s="6">
        <v>0</v>
      </c>
      <c r="P5228" s="6">
        <v>0</v>
      </c>
      <c r="Q5228" s="6">
        <v>0</v>
      </c>
      <c r="R5228" s="6">
        <v>0</v>
      </c>
      <c r="S5228" s="6">
        <v>0.6211180124223602</v>
      </c>
      <c r="T5228" s="6">
        <v>23.602484472049689</v>
      </c>
      <c r="U5228" s="6">
        <v>0</v>
      </c>
      <c r="V5228" s="6">
        <v>3.7267080745341614</v>
      </c>
      <c r="W5228" s="6">
        <v>0</v>
      </c>
      <c r="X5228" s="5">
        <v>47</v>
      </c>
      <c r="Y5228" s="5">
        <v>41</v>
      </c>
      <c r="Z5228" s="5">
        <v>4</v>
      </c>
      <c r="AA5228" s="5">
        <v>0</v>
      </c>
      <c r="AB5228" s="5">
        <v>0</v>
      </c>
      <c r="AC5228" s="5">
        <v>0</v>
      </c>
      <c r="AD5228" s="5">
        <v>47</v>
      </c>
      <c r="AE5228" s="5">
        <v>41</v>
      </c>
      <c r="AF5228" s="5">
        <v>4</v>
      </c>
      <c r="AG5228" s="6">
        <v>9.7560975609756095</v>
      </c>
      <c r="AH5228" s="6">
        <v>87.234042553191486</v>
      </c>
      <c r="AI5228" s="3"/>
      <c r="AJ5228" s="3"/>
    </row>
    <row r="5229" spans="1:36" hidden="1" x14ac:dyDescent="0.2">
      <c r="A5229" s="1" t="str">
        <f t="shared" si="81"/>
        <v>South HamsMixed White and Black African</v>
      </c>
      <c r="B5229" s="3" t="s">
        <v>211</v>
      </c>
      <c r="C5229" s="3" t="s">
        <v>212</v>
      </c>
      <c r="D5229" s="3" t="s">
        <v>707</v>
      </c>
      <c r="E5229" s="5">
        <v>75</v>
      </c>
      <c r="F5229" s="5">
        <v>0</v>
      </c>
      <c r="G5229" s="5">
        <v>0</v>
      </c>
      <c r="H5229" s="5">
        <v>0</v>
      </c>
      <c r="I5229" s="5">
        <v>0</v>
      </c>
      <c r="J5229" s="5">
        <v>0</v>
      </c>
      <c r="K5229" s="5">
        <v>21</v>
      </c>
      <c r="L5229" s="5">
        <v>0</v>
      </c>
      <c r="M5229" s="5">
        <v>0</v>
      </c>
      <c r="N5229" s="5">
        <v>0</v>
      </c>
      <c r="O5229" s="6">
        <v>0</v>
      </c>
      <c r="P5229" s="6">
        <v>0</v>
      </c>
      <c r="Q5229" s="6">
        <v>0</v>
      </c>
      <c r="R5229" s="6">
        <v>0</v>
      </c>
      <c r="S5229" s="6">
        <v>0</v>
      </c>
      <c r="T5229" s="6">
        <v>28</v>
      </c>
      <c r="U5229" s="6">
        <v>0</v>
      </c>
      <c r="V5229" s="6">
        <v>0</v>
      </c>
      <c r="W5229" s="6">
        <v>0</v>
      </c>
      <c r="X5229" s="5">
        <v>16</v>
      </c>
      <c r="Y5229" s="5">
        <v>13</v>
      </c>
      <c r="Z5229" s="5">
        <v>0</v>
      </c>
      <c r="AA5229" s="5">
        <v>0</v>
      </c>
      <c r="AB5229" s="5">
        <v>0</v>
      </c>
      <c r="AC5229" s="5">
        <v>0</v>
      </c>
      <c r="AD5229" s="5">
        <v>16</v>
      </c>
      <c r="AE5229" s="5">
        <v>13</v>
      </c>
      <c r="AF5229" s="5">
        <v>0</v>
      </c>
      <c r="AG5229" s="6">
        <v>0</v>
      </c>
      <c r="AH5229" s="6">
        <v>81.25</v>
      </c>
      <c r="AI5229" s="3"/>
      <c r="AJ5229" s="3"/>
    </row>
    <row r="5230" spans="1:36" hidden="1" x14ac:dyDescent="0.2">
      <c r="A5230" s="1" t="str">
        <f t="shared" si="81"/>
        <v>South HamsMixed White and Asian</v>
      </c>
      <c r="B5230" s="3" t="s">
        <v>211</v>
      </c>
      <c r="C5230" s="3" t="s">
        <v>212</v>
      </c>
      <c r="D5230" s="3" t="s">
        <v>708</v>
      </c>
      <c r="E5230" s="5">
        <v>264</v>
      </c>
      <c r="F5230" s="5">
        <v>0</v>
      </c>
      <c r="G5230" s="5">
        <v>0</v>
      </c>
      <c r="H5230" s="5">
        <v>0</v>
      </c>
      <c r="I5230" s="5">
        <v>0</v>
      </c>
      <c r="J5230" s="5">
        <v>3</v>
      </c>
      <c r="K5230" s="5">
        <v>82</v>
      </c>
      <c r="L5230" s="5">
        <v>0</v>
      </c>
      <c r="M5230" s="5">
        <v>5</v>
      </c>
      <c r="N5230" s="5">
        <v>0</v>
      </c>
      <c r="O5230" s="6">
        <v>0</v>
      </c>
      <c r="P5230" s="6">
        <v>0</v>
      </c>
      <c r="Q5230" s="6">
        <v>0</v>
      </c>
      <c r="R5230" s="6">
        <v>0</v>
      </c>
      <c r="S5230" s="6">
        <v>1.1363636363636365</v>
      </c>
      <c r="T5230" s="6">
        <v>31.060606060606062</v>
      </c>
      <c r="U5230" s="6">
        <v>0</v>
      </c>
      <c r="V5230" s="6">
        <v>1.893939393939394</v>
      </c>
      <c r="W5230" s="6">
        <v>0</v>
      </c>
      <c r="X5230" s="5">
        <v>73</v>
      </c>
      <c r="Y5230" s="5">
        <v>65</v>
      </c>
      <c r="Z5230" s="5">
        <v>0</v>
      </c>
      <c r="AA5230" s="5">
        <v>0</v>
      </c>
      <c r="AB5230" s="5">
        <v>0</v>
      </c>
      <c r="AC5230" s="5">
        <v>0</v>
      </c>
      <c r="AD5230" s="5">
        <v>73</v>
      </c>
      <c r="AE5230" s="5">
        <v>65</v>
      </c>
      <c r="AF5230" s="5">
        <v>0</v>
      </c>
      <c r="AG5230" s="6">
        <v>0</v>
      </c>
      <c r="AH5230" s="6">
        <v>89.041095890410958</v>
      </c>
      <c r="AI5230" s="3"/>
      <c r="AJ5230" s="3"/>
    </row>
    <row r="5231" spans="1:36" hidden="1" x14ac:dyDescent="0.2">
      <c r="A5231" s="1" t="str">
        <f t="shared" si="81"/>
        <v>South HamsMixed Other</v>
      </c>
      <c r="B5231" s="3" t="s">
        <v>211</v>
      </c>
      <c r="C5231" s="3" t="s">
        <v>212</v>
      </c>
      <c r="D5231" s="3" t="s">
        <v>709</v>
      </c>
      <c r="E5231" s="5">
        <v>153</v>
      </c>
      <c r="F5231" s="5">
        <v>0</v>
      </c>
      <c r="G5231" s="5">
        <v>0</v>
      </c>
      <c r="H5231" s="5">
        <v>0</v>
      </c>
      <c r="I5231" s="5">
        <v>0</v>
      </c>
      <c r="J5231" s="5">
        <v>1</v>
      </c>
      <c r="K5231" s="5">
        <v>38</v>
      </c>
      <c r="L5231" s="5">
        <v>0</v>
      </c>
      <c r="M5231" s="5">
        <v>5</v>
      </c>
      <c r="N5231" s="5">
        <v>0</v>
      </c>
      <c r="O5231" s="6">
        <v>0</v>
      </c>
      <c r="P5231" s="6">
        <v>0</v>
      </c>
      <c r="Q5231" s="6">
        <v>0</v>
      </c>
      <c r="R5231" s="6">
        <v>0</v>
      </c>
      <c r="S5231" s="6">
        <v>0.65359477124183007</v>
      </c>
      <c r="T5231" s="6">
        <v>24.836601307189543</v>
      </c>
      <c r="U5231" s="6">
        <v>0</v>
      </c>
      <c r="V5231" s="6">
        <v>3.2679738562091503</v>
      </c>
      <c r="W5231" s="6">
        <v>0</v>
      </c>
      <c r="X5231" s="5">
        <v>45</v>
      </c>
      <c r="Y5231" s="5">
        <v>40</v>
      </c>
      <c r="Z5231" s="5">
        <v>3</v>
      </c>
      <c r="AA5231" s="5">
        <v>0</v>
      </c>
      <c r="AB5231" s="5">
        <v>0</v>
      </c>
      <c r="AC5231" s="5">
        <v>0</v>
      </c>
      <c r="AD5231" s="5">
        <v>45</v>
      </c>
      <c r="AE5231" s="5">
        <v>40</v>
      </c>
      <c r="AF5231" s="5">
        <v>3</v>
      </c>
      <c r="AG5231" s="6">
        <v>7.5</v>
      </c>
      <c r="AH5231" s="6">
        <v>88.888888888888886</v>
      </c>
      <c r="AI5231" s="3"/>
      <c r="AJ5231" s="3"/>
    </row>
    <row r="5232" spans="1:36" hidden="1" x14ac:dyDescent="0.2">
      <c r="A5232" s="1" t="str">
        <f t="shared" si="81"/>
        <v>South HamsIndian</v>
      </c>
      <c r="B5232" s="3" t="s">
        <v>211</v>
      </c>
      <c r="C5232" s="3" t="s">
        <v>212</v>
      </c>
      <c r="D5232" s="3" t="s">
        <v>710</v>
      </c>
      <c r="E5232" s="5">
        <v>115</v>
      </c>
      <c r="F5232" s="5">
        <v>0</v>
      </c>
      <c r="G5232" s="5">
        <v>0</v>
      </c>
      <c r="H5232" s="5">
        <v>0</v>
      </c>
      <c r="I5232" s="5">
        <v>0</v>
      </c>
      <c r="J5232" s="5">
        <v>7</v>
      </c>
      <c r="K5232" s="5">
        <v>24</v>
      </c>
      <c r="L5232" s="5">
        <v>0</v>
      </c>
      <c r="M5232" s="5">
        <v>0</v>
      </c>
      <c r="N5232" s="5">
        <v>0</v>
      </c>
      <c r="O5232" s="6">
        <v>0</v>
      </c>
      <c r="P5232" s="6">
        <v>0</v>
      </c>
      <c r="Q5232" s="6">
        <v>0</v>
      </c>
      <c r="R5232" s="6">
        <v>0</v>
      </c>
      <c r="S5232" s="6">
        <v>6.0869565217391308</v>
      </c>
      <c r="T5232" s="6">
        <v>20.869565217391305</v>
      </c>
      <c r="U5232" s="6">
        <v>0</v>
      </c>
      <c r="V5232" s="6">
        <v>0</v>
      </c>
      <c r="W5232" s="6">
        <v>0</v>
      </c>
      <c r="X5232" s="5">
        <v>56</v>
      </c>
      <c r="Y5232" s="5">
        <v>53</v>
      </c>
      <c r="Z5232" s="5">
        <v>2</v>
      </c>
      <c r="AA5232" s="5">
        <v>0</v>
      </c>
      <c r="AB5232" s="5">
        <v>0</v>
      </c>
      <c r="AC5232" s="5">
        <v>0</v>
      </c>
      <c r="AD5232" s="5">
        <v>56</v>
      </c>
      <c r="AE5232" s="5">
        <v>53</v>
      </c>
      <c r="AF5232" s="5">
        <v>2</v>
      </c>
      <c r="AG5232" s="6">
        <v>3.7735849056603774</v>
      </c>
      <c r="AH5232" s="6">
        <v>94.642857142857139</v>
      </c>
      <c r="AI5232" s="3"/>
      <c r="AJ5232" s="3"/>
    </row>
    <row r="5233" spans="1:36" hidden="1" x14ac:dyDescent="0.2">
      <c r="A5233" s="1" t="str">
        <f t="shared" si="81"/>
        <v>South HamsPakistani</v>
      </c>
      <c r="B5233" s="3" t="s">
        <v>211</v>
      </c>
      <c r="C5233" s="3" t="s">
        <v>212</v>
      </c>
      <c r="D5233" s="3" t="s">
        <v>711</v>
      </c>
      <c r="E5233" s="5">
        <v>12</v>
      </c>
      <c r="F5233" s="5">
        <v>0</v>
      </c>
      <c r="G5233" s="5">
        <v>0</v>
      </c>
      <c r="H5233" s="5">
        <v>0</v>
      </c>
      <c r="I5233" s="5">
        <v>0</v>
      </c>
      <c r="J5233" s="5">
        <v>0</v>
      </c>
      <c r="K5233" s="5">
        <v>3</v>
      </c>
      <c r="L5233" s="5">
        <v>0</v>
      </c>
      <c r="M5233" s="5">
        <v>1</v>
      </c>
      <c r="N5233" s="5">
        <v>0</v>
      </c>
      <c r="O5233" s="6">
        <v>0</v>
      </c>
      <c r="P5233" s="6">
        <v>0</v>
      </c>
      <c r="Q5233" s="6">
        <v>0</v>
      </c>
      <c r="R5233" s="6">
        <v>0</v>
      </c>
      <c r="S5233" s="6">
        <v>0</v>
      </c>
      <c r="T5233" s="6">
        <v>25</v>
      </c>
      <c r="U5233" s="6">
        <v>0</v>
      </c>
      <c r="V5233" s="6">
        <v>8.3333333333333339</v>
      </c>
      <c r="W5233" s="6">
        <v>0</v>
      </c>
      <c r="X5233" s="5">
        <v>5</v>
      </c>
      <c r="Y5233" s="5">
        <v>4</v>
      </c>
      <c r="Z5233" s="5">
        <v>1</v>
      </c>
      <c r="AA5233" s="5">
        <v>0</v>
      </c>
      <c r="AB5233" s="5">
        <v>0</v>
      </c>
      <c r="AC5233" s="5">
        <v>0</v>
      </c>
      <c r="AD5233" s="5">
        <v>5</v>
      </c>
      <c r="AE5233" s="5">
        <v>4</v>
      </c>
      <c r="AF5233" s="5">
        <v>1</v>
      </c>
      <c r="AG5233" s="6">
        <v>25</v>
      </c>
      <c r="AH5233" s="6">
        <v>80</v>
      </c>
      <c r="AI5233" s="3"/>
      <c r="AJ5233" s="3"/>
    </row>
    <row r="5234" spans="1:36" hidden="1" x14ac:dyDescent="0.2">
      <c r="A5234" s="1" t="str">
        <f t="shared" si="81"/>
        <v>South HamsBangladeshi</v>
      </c>
      <c r="B5234" s="3" t="s">
        <v>211</v>
      </c>
      <c r="C5234" s="3" t="s">
        <v>212</v>
      </c>
      <c r="D5234" s="3" t="s">
        <v>712</v>
      </c>
      <c r="E5234" s="5">
        <v>64</v>
      </c>
      <c r="F5234" s="5">
        <v>0</v>
      </c>
      <c r="G5234" s="5">
        <v>0</v>
      </c>
      <c r="H5234" s="5">
        <v>0</v>
      </c>
      <c r="I5234" s="5">
        <v>0</v>
      </c>
      <c r="J5234" s="5">
        <v>0</v>
      </c>
      <c r="K5234" s="5">
        <v>16</v>
      </c>
      <c r="L5234" s="5">
        <v>0</v>
      </c>
      <c r="M5234" s="5">
        <v>8</v>
      </c>
      <c r="N5234" s="5">
        <v>0</v>
      </c>
      <c r="O5234" s="6">
        <v>0</v>
      </c>
      <c r="P5234" s="6">
        <v>0</v>
      </c>
      <c r="Q5234" s="6">
        <v>0</v>
      </c>
      <c r="R5234" s="6">
        <v>0</v>
      </c>
      <c r="S5234" s="6">
        <v>0</v>
      </c>
      <c r="T5234" s="6">
        <v>25</v>
      </c>
      <c r="U5234" s="6">
        <v>0</v>
      </c>
      <c r="V5234" s="6">
        <v>12.5</v>
      </c>
      <c r="W5234" s="6">
        <v>0</v>
      </c>
      <c r="X5234" s="5">
        <v>24</v>
      </c>
      <c r="Y5234" s="5">
        <v>15</v>
      </c>
      <c r="Z5234" s="5">
        <v>1</v>
      </c>
      <c r="AA5234" s="5">
        <v>0</v>
      </c>
      <c r="AB5234" s="5">
        <v>0</v>
      </c>
      <c r="AC5234" s="5">
        <v>0</v>
      </c>
      <c r="AD5234" s="5">
        <v>24</v>
      </c>
      <c r="AE5234" s="5">
        <v>15</v>
      </c>
      <c r="AF5234" s="5">
        <v>1</v>
      </c>
      <c r="AG5234" s="6">
        <v>6.666666666666667</v>
      </c>
      <c r="AH5234" s="6">
        <v>62.5</v>
      </c>
      <c r="AI5234" s="3"/>
      <c r="AJ5234" s="3"/>
    </row>
    <row r="5235" spans="1:36" hidden="1" x14ac:dyDescent="0.2">
      <c r="A5235" s="1" t="str">
        <f t="shared" si="81"/>
        <v>South HamsChinese</v>
      </c>
      <c r="B5235" s="3" t="s">
        <v>211</v>
      </c>
      <c r="C5235" s="3" t="s">
        <v>212</v>
      </c>
      <c r="D5235" s="3" t="s">
        <v>713</v>
      </c>
      <c r="E5235" s="5">
        <v>102</v>
      </c>
      <c r="F5235" s="5">
        <v>0</v>
      </c>
      <c r="G5235" s="5">
        <v>0</v>
      </c>
      <c r="H5235" s="5">
        <v>0</v>
      </c>
      <c r="I5235" s="5">
        <v>0</v>
      </c>
      <c r="J5235" s="5">
        <v>0</v>
      </c>
      <c r="K5235" s="5">
        <v>14</v>
      </c>
      <c r="L5235" s="5">
        <v>0</v>
      </c>
      <c r="M5235" s="5">
        <v>1</v>
      </c>
      <c r="N5235" s="5">
        <v>0</v>
      </c>
      <c r="O5235" s="6">
        <v>0</v>
      </c>
      <c r="P5235" s="6">
        <v>0</v>
      </c>
      <c r="Q5235" s="6">
        <v>0</v>
      </c>
      <c r="R5235" s="6">
        <v>0</v>
      </c>
      <c r="S5235" s="6">
        <v>0</v>
      </c>
      <c r="T5235" s="6">
        <v>13.725490196078431</v>
      </c>
      <c r="U5235" s="6">
        <v>0</v>
      </c>
      <c r="V5235" s="6">
        <v>0.98039215686274506</v>
      </c>
      <c r="W5235" s="6">
        <v>0</v>
      </c>
      <c r="X5235" s="5">
        <v>37</v>
      </c>
      <c r="Y5235" s="5">
        <v>32</v>
      </c>
      <c r="Z5235" s="5">
        <v>1</v>
      </c>
      <c r="AA5235" s="5">
        <v>0</v>
      </c>
      <c r="AB5235" s="5">
        <v>0</v>
      </c>
      <c r="AC5235" s="5">
        <v>0</v>
      </c>
      <c r="AD5235" s="5">
        <v>37</v>
      </c>
      <c r="AE5235" s="5">
        <v>32</v>
      </c>
      <c r="AF5235" s="5">
        <v>1</v>
      </c>
      <c r="AG5235" s="6">
        <v>3.125</v>
      </c>
      <c r="AH5235" s="6">
        <v>86.486486486486484</v>
      </c>
      <c r="AI5235" s="3"/>
      <c r="AJ5235" s="3"/>
    </row>
    <row r="5236" spans="1:36" hidden="1" x14ac:dyDescent="0.2">
      <c r="A5236" s="1" t="str">
        <f t="shared" si="81"/>
        <v>South HamsAsian Other</v>
      </c>
      <c r="B5236" s="3" t="s">
        <v>211</v>
      </c>
      <c r="C5236" s="3" t="s">
        <v>212</v>
      </c>
      <c r="D5236" s="3" t="s">
        <v>714</v>
      </c>
      <c r="E5236" s="5">
        <v>165</v>
      </c>
      <c r="F5236" s="5">
        <v>0</v>
      </c>
      <c r="G5236" s="5">
        <v>0</v>
      </c>
      <c r="H5236" s="5">
        <v>0</v>
      </c>
      <c r="I5236" s="5">
        <v>0</v>
      </c>
      <c r="J5236" s="5">
        <v>0</v>
      </c>
      <c r="K5236" s="5">
        <v>48</v>
      </c>
      <c r="L5236" s="5">
        <v>0</v>
      </c>
      <c r="M5236" s="5">
        <v>1</v>
      </c>
      <c r="N5236" s="5">
        <v>0</v>
      </c>
      <c r="O5236" s="6">
        <v>0</v>
      </c>
      <c r="P5236" s="6">
        <v>0</v>
      </c>
      <c r="Q5236" s="6">
        <v>0</v>
      </c>
      <c r="R5236" s="6">
        <v>0</v>
      </c>
      <c r="S5236" s="6">
        <v>0</v>
      </c>
      <c r="T5236" s="6">
        <v>29.09090909090909</v>
      </c>
      <c r="U5236" s="6">
        <v>0</v>
      </c>
      <c r="V5236" s="6">
        <v>0.60606060606060608</v>
      </c>
      <c r="W5236" s="6">
        <v>0</v>
      </c>
      <c r="X5236" s="5">
        <v>79</v>
      </c>
      <c r="Y5236" s="5">
        <v>61</v>
      </c>
      <c r="Z5236" s="5">
        <v>1</v>
      </c>
      <c r="AA5236" s="5">
        <v>0</v>
      </c>
      <c r="AB5236" s="5">
        <v>0</v>
      </c>
      <c r="AC5236" s="5">
        <v>0</v>
      </c>
      <c r="AD5236" s="5">
        <v>79</v>
      </c>
      <c r="AE5236" s="5">
        <v>61</v>
      </c>
      <c r="AF5236" s="5">
        <v>1</v>
      </c>
      <c r="AG5236" s="6">
        <v>1.639344262295082</v>
      </c>
      <c r="AH5236" s="6">
        <v>77.215189873417728</v>
      </c>
      <c r="AI5236" s="3"/>
      <c r="AJ5236" s="3"/>
    </row>
    <row r="5237" spans="1:36" hidden="1" x14ac:dyDescent="0.2">
      <c r="A5237" s="1" t="str">
        <f t="shared" si="81"/>
        <v>South HamsBlack African</v>
      </c>
      <c r="B5237" s="3" t="s">
        <v>211</v>
      </c>
      <c r="C5237" s="3" t="s">
        <v>212</v>
      </c>
      <c r="D5237" s="3" t="s">
        <v>715</v>
      </c>
      <c r="E5237" s="5">
        <v>73</v>
      </c>
      <c r="F5237" s="5">
        <v>0</v>
      </c>
      <c r="G5237" s="5">
        <v>0</v>
      </c>
      <c r="H5237" s="5">
        <v>0</v>
      </c>
      <c r="I5237" s="5">
        <v>0</v>
      </c>
      <c r="J5237" s="5">
        <v>0</v>
      </c>
      <c r="K5237" s="5">
        <v>9</v>
      </c>
      <c r="L5237" s="5">
        <v>0</v>
      </c>
      <c r="M5237" s="5">
        <v>0</v>
      </c>
      <c r="N5237" s="5">
        <v>0</v>
      </c>
      <c r="O5237" s="6">
        <v>0</v>
      </c>
      <c r="P5237" s="6">
        <v>0</v>
      </c>
      <c r="Q5237" s="6">
        <v>0</v>
      </c>
      <c r="R5237" s="6">
        <v>0</v>
      </c>
      <c r="S5237" s="6">
        <v>0</v>
      </c>
      <c r="T5237" s="6">
        <v>12.328767123287671</v>
      </c>
      <c r="U5237" s="6">
        <v>0</v>
      </c>
      <c r="V5237" s="6">
        <v>0</v>
      </c>
      <c r="W5237" s="6">
        <v>0</v>
      </c>
      <c r="X5237" s="5">
        <v>36</v>
      </c>
      <c r="Y5237" s="5">
        <v>34</v>
      </c>
      <c r="Z5237" s="5">
        <v>0</v>
      </c>
      <c r="AA5237" s="5">
        <v>0</v>
      </c>
      <c r="AB5237" s="5">
        <v>0</v>
      </c>
      <c r="AC5237" s="5">
        <v>0</v>
      </c>
      <c r="AD5237" s="5">
        <v>36</v>
      </c>
      <c r="AE5237" s="5">
        <v>34</v>
      </c>
      <c r="AF5237" s="5">
        <v>0</v>
      </c>
      <c r="AG5237" s="6">
        <v>0</v>
      </c>
      <c r="AH5237" s="6">
        <v>94.444444444444443</v>
      </c>
      <c r="AI5237" s="3"/>
      <c r="AJ5237" s="3"/>
    </row>
    <row r="5238" spans="1:36" hidden="1" x14ac:dyDescent="0.2">
      <c r="A5238" s="1" t="str">
        <f t="shared" si="81"/>
        <v>South HamsBlack Caribbean</v>
      </c>
      <c r="B5238" s="3" t="s">
        <v>211</v>
      </c>
      <c r="C5238" s="3" t="s">
        <v>212</v>
      </c>
      <c r="D5238" s="3" t="s">
        <v>716</v>
      </c>
      <c r="E5238" s="5">
        <v>36</v>
      </c>
      <c r="F5238" s="5">
        <v>0</v>
      </c>
      <c r="G5238" s="5">
        <v>0</v>
      </c>
      <c r="H5238" s="5">
        <v>0</v>
      </c>
      <c r="I5238" s="5">
        <v>0</v>
      </c>
      <c r="J5238" s="5">
        <v>2</v>
      </c>
      <c r="K5238" s="5">
        <v>10</v>
      </c>
      <c r="L5238" s="5">
        <v>0</v>
      </c>
      <c r="M5238" s="5">
        <v>0</v>
      </c>
      <c r="N5238" s="5">
        <v>0</v>
      </c>
      <c r="O5238" s="6">
        <v>0</v>
      </c>
      <c r="P5238" s="6">
        <v>0</v>
      </c>
      <c r="Q5238" s="6">
        <v>0</v>
      </c>
      <c r="R5238" s="6">
        <v>0</v>
      </c>
      <c r="S5238" s="6">
        <v>5.5555555555555554</v>
      </c>
      <c r="T5238" s="6">
        <v>27.777777777777779</v>
      </c>
      <c r="U5238" s="6">
        <v>0</v>
      </c>
      <c r="V5238" s="6">
        <v>0</v>
      </c>
      <c r="W5238" s="6">
        <v>0</v>
      </c>
      <c r="X5238" s="5">
        <v>14</v>
      </c>
      <c r="Y5238" s="5">
        <v>13</v>
      </c>
      <c r="Z5238" s="5">
        <v>0</v>
      </c>
      <c r="AA5238" s="5">
        <v>0</v>
      </c>
      <c r="AB5238" s="5">
        <v>0</v>
      </c>
      <c r="AC5238" s="5">
        <v>0</v>
      </c>
      <c r="AD5238" s="5">
        <v>14</v>
      </c>
      <c r="AE5238" s="5">
        <v>13</v>
      </c>
      <c r="AF5238" s="5">
        <v>0</v>
      </c>
      <c r="AG5238" s="6">
        <v>0</v>
      </c>
      <c r="AH5238" s="6">
        <v>92.857142857142861</v>
      </c>
      <c r="AI5238" s="3"/>
      <c r="AJ5238" s="3"/>
    </row>
    <row r="5239" spans="1:36" hidden="1" x14ac:dyDescent="0.2">
      <c r="A5239" s="1" t="str">
        <f t="shared" si="81"/>
        <v>South HamsBlack Other</v>
      </c>
      <c r="B5239" s="3" t="s">
        <v>211</v>
      </c>
      <c r="C5239" s="3" t="s">
        <v>212</v>
      </c>
      <c r="D5239" s="3" t="s">
        <v>717</v>
      </c>
      <c r="E5239" s="5">
        <v>12</v>
      </c>
      <c r="F5239" s="5">
        <v>0</v>
      </c>
      <c r="G5239" s="5">
        <v>0</v>
      </c>
      <c r="H5239" s="5">
        <v>0</v>
      </c>
      <c r="I5239" s="5">
        <v>0</v>
      </c>
      <c r="J5239" s="5">
        <v>0</v>
      </c>
      <c r="K5239" s="5">
        <v>0</v>
      </c>
      <c r="L5239" s="5">
        <v>0</v>
      </c>
      <c r="M5239" s="5">
        <v>0</v>
      </c>
      <c r="N5239" s="5">
        <v>0</v>
      </c>
      <c r="O5239" s="6">
        <v>0</v>
      </c>
      <c r="P5239" s="6">
        <v>0</v>
      </c>
      <c r="Q5239" s="6">
        <v>0</v>
      </c>
      <c r="R5239" s="6">
        <v>0</v>
      </c>
      <c r="S5239" s="6">
        <v>0</v>
      </c>
      <c r="T5239" s="6">
        <v>0</v>
      </c>
      <c r="U5239" s="6">
        <v>0</v>
      </c>
      <c r="V5239" s="6">
        <v>0</v>
      </c>
      <c r="W5239" s="6">
        <v>0</v>
      </c>
      <c r="X5239" s="5">
        <v>7</v>
      </c>
      <c r="Y5239" s="5">
        <v>6</v>
      </c>
      <c r="Z5239" s="5">
        <v>0</v>
      </c>
      <c r="AA5239" s="5">
        <v>0</v>
      </c>
      <c r="AB5239" s="5">
        <v>0</v>
      </c>
      <c r="AC5239" s="5">
        <v>0</v>
      </c>
      <c r="AD5239" s="5">
        <v>7</v>
      </c>
      <c r="AE5239" s="5">
        <v>6</v>
      </c>
      <c r="AF5239" s="5">
        <v>0</v>
      </c>
      <c r="AG5239" s="6">
        <v>0</v>
      </c>
      <c r="AH5239" s="6">
        <v>85.714285714285708</v>
      </c>
      <c r="AI5239" s="3"/>
      <c r="AJ5239" s="3"/>
    </row>
    <row r="5240" spans="1:36" hidden="1" x14ac:dyDescent="0.2">
      <c r="A5240" s="1" t="str">
        <f t="shared" si="81"/>
        <v>South HamsArab</v>
      </c>
      <c r="B5240" s="3" t="s">
        <v>211</v>
      </c>
      <c r="C5240" s="3" t="s">
        <v>212</v>
      </c>
      <c r="D5240" s="3" t="s">
        <v>699</v>
      </c>
      <c r="E5240" s="5">
        <v>70</v>
      </c>
      <c r="F5240" s="5">
        <v>0</v>
      </c>
      <c r="G5240" s="5">
        <v>0</v>
      </c>
      <c r="H5240" s="5">
        <v>0</v>
      </c>
      <c r="I5240" s="5">
        <v>0</v>
      </c>
      <c r="J5240" s="5">
        <v>2</v>
      </c>
      <c r="K5240" s="5">
        <v>6</v>
      </c>
      <c r="L5240" s="5">
        <v>0</v>
      </c>
      <c r="M5240" s="5">
        <v>0</v>
      </c>
      <c r="N5240" s="5">
        <v>0</v>
      </c>
      <c r="O5240" s="6">
        <v>0</v>
      </c>
      <c r="P5240" s="6">
        <v>0</v>
      </c>
      <c r="Q5240" s="6">
        <v>0</v>
      </c>
      <c r="R5240" s="6">
        <v>0</v>
      </c>
      <c r="S5240" s="6">
        <v>2.8571428571428572</v>
      </c>
      <c r="T5240" s="6">
        <v>8.5714285714285712</v>
      </c>
      <c r="U5240" s="6">
        <v>0</v>
      </c>
      <c r="V5240" s="6">
        <v>0</v>
      </c>
      <c r="W5240" s="6">
        <v>0</v>
      </c>
      <c r="X5240" s="5">
        <v>16</v>
      </c>
      <c r="Y5240" s="5">
        <v>12</v>
      </c>
      <c r="Z5240" s="5">
        <v>1</v>
      </c>
      <c r="AA5240" s="5">
        <v>0</v>
      </c>
      <c r="AB5240" s="5">
        <v>0</v>
      </c>
      <c r="AC5240" s="5">
        <v>0</v>
      </c>
      <c r="AD5240" s="5">
        <v>16</v>
      </c>
      <c r="AE5240" s="5">
        <v>12</v>
      </c>
      <c r="AF5240" s="5">
        <v>1</v>
      </c>
      <c r="AG5240" s="6">
        <v>8.3333333333333339</v>
      </c>
      <c r="AH5240" s="6">
        <v>75</v>
      </c>
      <c r="AI5240" s="3"/>
      <c r="AJ5240" s="3"/>
    </row>
    <row r="5241" spans="1:36" hidden="1" x14ac:dyDescent="0.2">
      <c r="A5241" s="1" t="str">
        <f t="shared" si="81"/>
        <v>South HamsOther</v>
      </c>
      <c r="B5241" s="3" t="s">
        <v>211</v>
      </c>
      <c r="C5241" s="3" t="s">
        <v>212</v>
      </c>
      <c r="D5241" s="3" t="s">
        <v>718</v>
      </c>
      <c r="E5241" s="5">
        <v>54</v>
      </c>
      <c r="F5241" s="5">
        <v>0</v>
      </c>
      <c r="G5241" s="5">
        <v>0</v>
      </c>
      <c r="H5241" s="5">
        <v>0</v>
      </c>
      <c r="I5241" s="5">
        <v>0</v>
      </c>
      <c r="J5241" s="5">
        <v>1</v>
      </c>
      <c r="K5241" s="5">
        <v>6</v>
      </c>
      <c r="L5241" s="5">
        <v>0</v>
      </c>
      <c r="M5241" s="5">
        <v>0</v>
      </c>
      <c r="N5241" s="5">
        <v>0</v>
      </c>
      <c r="O5241" s="6">
        <v>0</v>
      </c>
      <c r="P5241" s="6">
        <v>0</v>
      </c>
      <c r="Q5241" s="6">
        <v>0</v>
      </c>
      <c r="R5241" s="6">
        <v>0</v>
      </c>
      <c r="S5241" s="6">
        <v>1.8518518518518519</v>
      </c>
      <c r="T5241" s="6">
        <v>11.111111111111111</v>
      </c>
      <c r="U5241" s="6">
        <v>0</v>
      </c>
      <c r="V5241" s="6">
        <v>0</v>
      </c>
      <c r="W5241" s="6">
        <v>0</v>
      </c>
      <c r="X5241" s="5">
        <v>23</v>
      </c>
      <c r="Y5241" s="5">
        <v>19</v>
      </c>
      <c r="Z5241" s="5">
        <v>2</v>
      </c>
      <c r="AA5241" s="5">
        <v>0</v>
      </c>
      <c r="AB5241" s="5">
        <v>0</v>
      </c>
      <c r="AC5241" s="5">
        <v>0</v>
      </c>
      <c r="AD5241" s="5">
        <v>23</v>
      </c>
      <c r="AE5241" s="5">
        <v>19</v>
      </c>
      <c r="AF5241" s="5">
        <v>2</v>
      </c>
      <c r="AG5241" s="6">
        <v>10.526315789473685</v>
      </c>
      <c r="AH5241" s="6">
        <v>82.608695652173907</v>
      </c>
      <c r="AI5241" s="3"/>
      <c r="AJ5241" s="3"/>
    </row>
    <row r="5242" spans="1:36" x14ac:dyDescent="0.2">
      <c r="A5242" s="1" t="str">
        <f t="shared" si="81"/>
        <v>South HollandAll people</v>
      </c>
      <c r="B5242" s="3" t="s">
        <v>389</v>
      </c>
      <c r="C5242" s="3" t="s">
        <v>390</v>
      </c>
      <c r="D5242" s="3" t="s">
        <v>700</v>
      </c>
      <c r="E5242" s="5">
        <v>88270</v>
      </c>
      <c r="F5242" s="5">
        <v>0</v>
      </c>
      <c r="G5242" s="5">
        <v>0</v>
      </c>
      <c r="H5242" s="5">
        <v>0</v>
      </c>
      <c r="I5242" s="5">
        <v>0</v>
      </c>
      <c r="J5242" s="5">
        <v>3442</v>
      </c>
      <c r="K5242" s="5">
        <v>11572</v>
      </c>
      <c r="L5242" s="5">
        <v>0</v>
      </c>
      <c r="M5242" s="5">
        <v>0</v>
      </c>
      <c r="N5242" s="5">
        <v>0</v>
      </c>
      <c r="O5242" s="6">
        <v>0</v>
      </c>
      <c r="P5242" s="6">
        <v>0</v>
      </c>
      <c r="Q5242" s="6">
        <v>0</v>
      </c>
      <c r="R5242" s="6">
        <v>0</v>
      </c>
      <c r="S5242" s="6">
        <v>3.8993995695026622</v>
      </c>
      <c r="T5242" s="6">
        <v>13.109776821117027</v>
      </c>
      <c r="U5242" s="6">
        <v>0</v>
      </c>
      <c r="V5242" s="6">
        <v>0</v>
      </c>
      <c r="W5242" s="6">
        <v>0</v>
      </c>
      <c r="X5242" s="5">
        <v>27146</v>
      </c>
      <c r="Y5242" s="5">
        <v>24037</v>
      </c>
      <c r="Z5242" s="5">
        <v>1269</v>
      </c>
      <c r="AA5242" s="5">
        <v>0</v>
      </c>
      <c r="AB5242" s="5">
        <v>0</v>
      </c>
      <c r="AC5242" s="5">
        <v>0</v>
      </c>
      <c r="AD5242" s="5">
        <v>27146</v>
      </c>
      <c r="AE5242" s="5">
        <v>24037</v>
      </c>
      <c r="AF5242" s="5">
        <v>1269</v>
      </c>
      <c r="AG5242" s="6">
        <v>5.2793609851478971</v>
      </c>
      <c r="AH5242" s="6">
        <v>88.547115597141385</v>
      </c>
      <c r="AI5242" s="3"/>
      <c r="AJ5242" s="3"/>
    </row>
    <row r="5243" spans="1:36" hidden="1" x14ac:dyDescent="0.2">
      <c r="A5243" s="1" t="str">
        <f t="shared" si="81"/>
        <v>South HollandWhite British</v>
      </c>
      <c r="B5243" s="3" t="s">
        <v>389</v>
      </c>
      <c r="C5243" s="3" t="s">
        <v>390</v>
      </c>
      <c r="D5243" s="3" t="s">
        <v>701</v>
      </c>
      <c r="E5243" s="5">
        <v>79569</v>
      </c>
      <c r="F5243" s="5">
        <v>0</v>
      </c>
      <c r="G5243" s="5">
        <v>0</v>
      </c>
      <c r="H5243" s="5">
        <v>0</v>
      </c>
      <c r="I5243" s="5">
        <v>0</v>
      </c>
      <c r="J5243" s="5">
        <v>2833</v>
      </c>
      <c r="K5243" s="5">
        <v>10941</v>
      </c>
      <c r="L5243" s="5">
        <v>0</v>
      </c>
      <c r="M5243" s="5">
        <v>0</v>
      </c>
      <c r="N5243" s="5">
        <v>0</v>
      </c>
      <c r="O5243" s="6">
        <v>0</v>
      </c>
      <c r="P5243" s="6">
        <v>0</v>
      </c>
      <c r="Q5243" s="6">
        <v>0</v>
      </c>
      <c r="R5243" s="6">
        <v>0</v>
      </c>
      <c r="S5243" s="6">
        <v>3.5604318264650807</v>
      </c>
      <c r="T5243" s="6">
        <v>13.750329902348904</v>
      </c>
      <c r="U5243" s="6">
        <v>0</v>
      </c>
      <c r="V5243" s="6">
        <v>0</v>
      </c>
      <c r="W5243" s="6">
        <v>0</v>
      </c>
      <c r="X5243" s="5">
        <v>22827</v>
      </c>
      <c r="Y5243" s="5">
        <v>20059</v>
      </c>
      <c r="Z5243" s="5">
        <v>1146</v>
      </c>
      <c r="AA5243" s="5">
        <v>0</v>
      </c>
      <c r="AB5243" s="5">
        <v>0</v>
      </c>
      <c r="AC5243" s="5">
        <v>0</v>
      </c>
      <c r="AD5243" s="5">
        <v>22827</v>
      </c>
      <c r="AE5243" s="5">
        <v>20059</v>
      </c>
      <c r="AF5243" s="5">
        <v>1146</v>
      </c>
      <c r="AG5243" s="6">
        <v>5.713146218654968</v>
      </c>
      <c r="AH5243" s="6">
        <v>87.87400884916984</v>
      </c>
      <c r="AI5243" s="3"/>
      <c r="AJ5243" s="3"/>
    </row>
    <row r="5244" spans="1:36" hidden="1" x14ac:dyDescent="0.2">
      <c r="A5244" s="1" t="str">
        <f t="shared" si="81"/>
        <v>South HollandMinorities - all other than White British</v>
      </c>
      <c r="B5244" s="3" t="s">
        <v>389</v>
      </c>
      <c r="C5244" s="3" t="s">
        <v>390</v>
      </c>
      <c r="D5244" s="3" t="s">
        <v>702</v>
      </c>
      <c r="E5244" s="5">
        <v>8701</v>
      </c>
      <c r="F5244" s="5">
        <v>0</v>
      </c>
      <c r="G5244" s="5">
        <v>0</v>
      </c>
      <c r="H5244" s="5">
        <v>0</v>
      </c>
      <c r="I5244" s="5">
        <v>0</v>
      </c>
      <c r="J5244" s="5">
        <v>609</v>
      </c>
      <c r="K5244" s="5">
        <v>631</v>
      </c>
      <c r="L5244" s="5">
        <v>0</v>
      </c>
      <c r="M5244" s="5">
        <v>0</v>
      </c>
      <c r="N5244" s="5">
        <v>0</v>
      </c>
      <c r="O5244" s="6">
        <v>0</v>
      </c>
      <c r="P5244" s="6">
        <v>0</v>
      </c>
      <c r="Q5244" s="6">
        <v>0</v>
      </c>
      <c r="R5244" s="6">
        <v>0</v>
      </c>
      <c r="S5244" s="6">
        <v>6.9991954947707162</v>
      </c>
      <c r="T5244" s="6">
        <v>7.2520399954028276</v>
      </c>
      <c r="U5244" s="6">
        <v>0</v>
      </c>
      <c r="V5244" s="6">
        <v>0</v>
      </c>
      <c r="W5244" s="6">
        <v>0</v>
      </c>
      <c r="X5244" s="5">
        <v>4319</v>
      </c>
      <c r="Y5244" s="5">
        <v>3978</v>
      </c>
      <c r="Z5244" s="5">
        <v>123</v>
      </c>
      <c r="AA5244" s="5">
        <v>0</v>
      </c>
      <c r="AB5244" s="5">
        <v>0</v>
      </c>
      <c r="AC5244" s="5">
        <v>0</v>
      </c>
      <c r="AD5244" s="5">
        <v>4319</v>
      </c>
      <c r="AE5244" s="5">
        <v>3978</v>
      </c>
      <c r="AF5244" s="5">
        <v>123</v>
      </c>
      <c r="AG5244" s="6">
        <v>3.0920060331825039</v>
      </c>
      <c r="AH5244" s="6">
        <v>92.104653855059041</v>
      </c>
      <c r="AI5244" s="3"/>
      <c r="AJ5244" s="3"/>
    </row>
    <row r="5245" spans="1:36" hidden="1" x14ac:dyDescent="0.2">
      <c r="A5245" s="1" t="str">
        <f t="shared" si="81"/>
        <v>South HollandWhite Irish</v>
      </c>
      <c r="B5245" s="3" t="s">
        <v>389</v>
      </c>
      <c r="C5245" s="3" t="s">
        <v>390</v>
      </c>
      <c r="D5245" s="3" t="s">
        <v>703</v>
      </c>
      <c r="E5245" s="5">
        <v>282</v>
      </c>
      <c r="F5245" s="5">
        <v>0</v>
      </c>
      <c r="G5245" s="5">
        <v>0</v>
      </c>
      <c r="H5245" s="5">
        <v>0</v>
      </c>
      <c r="I5245" s="5">
        <v>0</v>
      </c>
      <c r="J5245" s="5">
        <v>6</v>
      </c>
      <c r="K5245" s="5">
        <v>29</v>
      </c>
      <c r="L5245" s="5">
        <v>0</v>
      </c>
      <c r="M5245" s="5">
        <v>0</v>
      </c>
      <c r="N5245" s="5">
        <v>0</v>
      </c>
      <c r="O5245" s="6">
        <v>0</v>
      </c>
      <c r="P5245" s="6">
        <v>0</v>
      </c>
      <c r="Q5245" s="6">
        <v>0</v>
      </c>
      <c r="R5245" s="6">
        <v>0</v>
      </c>
      <c r="S5245" s="6">
        <v>2.1276595744680851</v>
      </c>
      <c r="T5245" s="6">
        <v>10.283687943262411</v>
      </c>
      <c r="U5245" s="6">
        <v>0</v>
      </c>
      <c r="V5245" s="6">
        <v>0</v>
      </c>
      <c r="W5245" s="6">
        <v>0</v>
      </c>
      <c r="X5245" s="5">
        <v>66</v>
      </c>
      <c r="Y5245" s="5">
        <v>62</v>
      </c>
      <c r="Z5245" s="5">
        <v>3</v>
      </c>
      <c r="AA5245" s="5">
        <v>0</v>
      </c>
      <c r="AB5245" s="5">
        <v>0</v>
      </c>
      <c r="AC5245" s="5">
        <v>0</v>
      </c>
      <c r="AD5245" s="5">
        <v>66</v>
      </c>
      <c r="AE5245" s="5">
        <v>62</v>
      </c>
      <c r="AF5245" s="5">
        <v>3</v>
      </c>
      <c r="AG5245" s="6">
        <v>4.838709677419355</v>
      </c>
      <c r="AH5245" s="6">
        <v>93.939393939393938</v>
      </c>
      <c r="AI5245" s="3"/>
      <c r="AJ5245" s="3"/>
    </row>
    <row r="5246" spans="1:36" hidden="1" x14ac:dyDescent="0.2">
      <c r="A5246" s="1" t="str">
        <f t="shared" si="81"/>
        <v>South HollandWhite Gyspy or Irish Traveller</v>
      </c>
      <c r="B5246" s="3" t="s">
        <v>389</v>
      </c>
      <c r="C5246" s="3" t="s">
        <v>390</v>
      </c>
      <c r="D5246" s="3" t="s">
        <v>704</v>
      </c>
      <c r="E5246" s="5">
        <v>100</v>
      </c>
      <c r="F5246" s="5">
        <v>0</v>
      </c>
      <c r="G5246" s="5">
        <v>0</v>
      </c>
      <c r="H5246" s="5">
        <v>0</v>
      </c>
      <c r="I5246" s="5">
        <v>0</v>
      </c>
      <c r="J5246" s="5">
        <v>8</v>
      </c>
      <c r="K5246" s="5">
        <v>8</v>
      </c>
      <c r="L5246" s="5">
        <v>0</v>
      </c>
      <c r="M5246" s="5">
        <v>0</v>
      </c>
      <c r="N5246" s="5">
        <v>0</v>
      </c>
      <c r="O5246" s="6">
        <v>0</v>
      </c>
      <c r="P5246" s="6">
        <v>0</v>
      </c>
      <c r="Q5246" s="6">
        <v>0</v>
      </c>
      <c r="R5246" s="6">
        <v>0</v>
      </c>
      <c r="S5246" s="6">
        <v>8</v>
      </c>
      <c r="T5246" s="6">
        <v>8</v>
      </c>
      <c r="U5246" s="6">
        <v>0</v>
      </c>
      <c r="V5246" s="6">
        <v>0</v>
      </c>
      <c r="W5246" s="6">
        <v>0</v>
      </c>
      <c r="X5246" s="5">
        <v>32</v>
      </c>
      <c r="Y5246" s="5">
        <v>22</v>
      </c>
      <c r="Z5246" s="5">
        <v>5</v>
      </c>
      <c r="AA5246" s="5">
        <v>0</v>
      </c>
      <c r="AB5246" s="5">
        <v>0</v>
      </c>
      <c r="AC5246" s="5">
        <v>0</v>
      </c>
      <c r="AD5246" s="5">
        <v>32</v>
      </c>
      <c r="AE5246" s="5">
        <v>22</v>
      </c>
      <c r="AF5246" s="5">
        <v>5</v>
      </c>
      <c r="AG5246" s="6">
        <v>22.727272727272727</v>
      </c>
      <c r="AH5246" s="6">
        <v>68.75</v>
      </c>
      <c r="AI5246" s="3"/>
      <c r="AJ5246" s="3"/>
    </row>
    <row r="5247" spans="1:36" hidden="1" x14ac:dyDescent="0.2">
      <c r="A5247" s="1" t="str">
        <f t="shared" si="81"/>
        <v>South HollandWhite Other</v>
      </c>
      <c r="B5247" s="3" t="s">
        <v>389</v>
      </c>
      <c r="C5247" s="3" t="s">
        <v>390</v>
      </c>
      <c r="D5247" s="3" t="s">
        <v>705</v>
      </c>
      <c r="E5247" s="5">
        <v>6419</v>
      </c>
      <c r="F5247" s="5">
        <v>0</v>
      </c>
      <c r="G5247" s="5">
        <v>0</v>
      </c>
      <c r="H5247" s="5">
        <v>0</v>
      </c>
      <c r="I5247" s="5">
        <v>0</v>
      </c>
      <c r="J5247" s="5">
        <v>499</v>
      </c>
      <c r="K5247" s="5">
        <v>389</v>
      </c>
      <c r="L5247" s="5">
        <v>0</v>
      </c>
      <c r="M5247" s="5">
        <v>0</v>
      </c>
      <c r="N5247" s="5">
        <v>0</v>
      </c>
      <c r="O5247" s="6">
        <v>0</v>
      </c>
      <c r="P5247" s="6">
        <v>0</v>
      </c>
      <c r="Q5247" s="6">
        <v>0</v>
      </c>
      <c r="R5247" s="6">
        <v>0</v>
      </c>
      <c r="S5247" s="6">
        <v>7.7737965415173704</v>
      </c>
      <c r="T5247" s="6">
        <v>6.060133977255024</v>
      </c>
      <c r="U5247" s="6">
        <v>0</v>
      </c>
      <c r="V5247" s="6">
        <v>0</v>
      </c>
      <c r="W5247" s="6">
        <v>0</v>
      </c>
      <c r="X5247" s="5">
        <v>3468</v>
      </c>
      <c r="Y5247" s="5">
        <v>3247</v>
      </c>
      <c r="Z5247" s="5">
        <v>79</v>
      </c>
      <c r="AA5247" s="5">
        <v>0</v>
      </c>
      <c r="AB5247" s="5">
        <v>0</v>
      </c>
      <c r="AC5247" s="5">
        <v>0</v>
      </c>
      <c r="AD5247" s="5">
        <v>3468</v>
      </c>
      <c r="AE5247" s="5">
        <v>3247</v>
      </c>
      <c r="AF5247" s="5">
        <v>79</v>
      </c>
      <c r="AG5247" s="6">
        <v>2.433015090853095</v>
      </c>
      <c r="AH5247" s="6">
        <v>93.627450980392155</v>
      </c>
      <c r="AI5247" s="3"/>
      <c r="AJ5247" s="3"/>
    </row>
    <row r="5248" spans="1:36" hidden="1" x14ac:dyDescent="0.2">
      <c r="A5248" s="1" t="str">
        <f t="shared" si="81"/>
        <v>South HollandMixed White and Black Caribbean</v>
      </c>
      <c r="B5248" s="3" t="s">
        <v>389</v>
      </c>
      <c r="C5248" s="3" t="s">
        <v>390</v>
      </c>
      <c r="D5248" s="3" t="s">
        <v>706</v>
      </c>
      <c r="E5248" s="5">
        <v>247</v>
      </c>
      <c r="F5248" s="5">
        <v>0</v>
      </c>
      <c r="G5248" s="5">
        <v>0</v>
      </c>
      <c r="H5248" s="5">
        <v>0</v>
      </c>
      <c r="I5248" s="5">
        <v>0</v>
      </c>
      <c r="J5248" s="5">
        <v>14</v>
      </c>
      <c r="K5248" s="5">
        <v>38</v>
      </c>
      <c r="L5248" s="5">
        <v>0</v>
      </c>
      <c r="M5248" s="5">
        <v>0</v>
      </c>
      <c r="N5248" s="5">
        <v>0</v>
      </c>
      <c r="O5248" s="6">
        <v>0</v>
      </c>
      <c r="P5248" s="6">
        <v>0</v>
      </c>
      <c r="Q5248" s="6">
        <v>0</v>
      </c>
      <c r="R5248" s="6">
        <v>0</v>
      </c>
      <c r="S5248" s="6">
        <v>5.668016194331984</v>
      </c>
      <c r="T5248" s="6">
        <v>15.384615384615385</v>
      </c>
      <c r="U5248" s="6">
        <v>0</v>
      </c>
      <c r="V5248" s="6">
        <v>0</v>
      </c>
      <c r="W5248" s="6">
        <v>0</v>
      </c>
      <c r="X5248" s="5">
        <v>51</v>
      </c>
      <c r="Y5248" s="5">
        <v>40</v>
      </c>
      <c r="Z5248" s="5">
        <v>4</v>
      </c>
      <c r="AA5248" s="5">
        <v>0</v>
      </c>
      <c r="AB5248" s="5">
        <v>0</v>
      </c>
      <c r="AC5248" s="5">
        <v>0</v>
      </c>
      <c r="AD5248" s="5">
        <v>51</v>
      </c>
      <c r="AE5248" s="5">
        <v>40</v>
      </c>
      <c r="AF5248" s="5">
        <v>4</v>
      </c>
      <c r="AG5248" s="6">
        <v>10</v>
      </c>
      <c r="AH5248" s="6">
        <v>78.431372549019613</v>
      </c>
      <c r="AI5248" s="3"/>
      <c r="AJ5248" s="3"/>
    </row>
    <row r="5249" spans="1:36" hidden="1" x14ac:dyDescent="0.2">
      <c r="A5249" s="1" t="str">
        <f t="shared" si="81"/>
        <v>South HollandMixed White and Black African</v>
      </c>
      <c r="B5249" s="3" t="s">
        <v>389</v>
      </c>
      <c r="C5249" s="3" t="s">
        <v>390</v>
      </c>
      <c r="D5249" s="3" t="s">
        <v>707</v>
      </c>
      <c r="E5249" s="5">
        <v>138</v>
      </c>
      <c r="F5249" s="5">
        <v>0</v>
      </c>
      <c r="G5249" s="5">
        <v>0</v>
      </c>
      <c r="H5249" s="5">
        <v>0</v>
      </c>
      <c r="I5249" s="5">
        <v>0</v>
      </c>
      <c r="J5249" s="5">
        <v>9</v>
      </c>
      <c r="K5249" s="5">
        <v>17</v>
      </c>
      <c r="L5249" s="5">
        <v>0</v>
      </c>
      <c r="M5249" s="5">
        <v>0</v>
      </c>
      <c r="N5249" s="5">
        <v>0</v>
      </c>
      <c r="O5249" s="6">
        <v>0</v>
      </c>
      <c r="P5249" s="6">
        <v>0</v>
      </c>
      <c r="Q5249" s="6">
        <v>0</v>
      </c>
      <c r="R5249" s="6">
        <v>0</v>
      </c>
      <c r="S5249" s="6">
        <v>6.5217391304347823</v>
      </c>
      <c r="T5249" s="6">
        <v>12.318840579710145</v>
      </c>
      <c r="U5249" s="6">
        <v>0</v>
      </c>
      <c r="V5249" s="6">
        <v>0</v>
      </c>
      <c r="W5249" s="6">
        <v>0</v>
      </c>
      <c r="X5249" s="5">
        <v>38</v>
      </c>
      <c r="Y5249" s="5">
        <v>34</v>
      </c>
      <c r="Z5249" s="5">
        <v>2</v>
      </c>
      <c r="AA5249" s="5">
        <v>0</v>
      </c>
      <c r="AB5249" s="5">
        <v>0</v>
      </c>
      <c r="AC5249" s="5">
        <v>0</v>
      </c>
      <c r="AD5249" s="5">
        <v>38</v>
      </c>
      <c r="AE5249" s="5">
        <v>34</v>
      </c>
      <c r="AF5249" s="5">
        <v>2</v>
      </c>
      <c r="AG5249" s="6">
        <v>5.882352941176471</v>
      </c>
      <c r="AH5249" s="6">
        <v>89.473684210526315</v>
      </c>
      <c r="AI5249" s="3"/>
      <c r="AJ5249" s="3"/>
    </row>
    <row r="5250" spans="1:36" hidden="1" x14ac:dyDescent="0.2">
      <c r="A5250" s="1" t="str">
        <f t="shared" ref="A5250:A5313" si="82">C5250&amp;D5250</f>
        <v>South HollandMixed White and Asian</v>
      </c>
      <c r="B5250" s="3" t="s">
        <v>389</v>
      </c>
      <c r="C5250" s="3" t="s">
        <v>390</v>
      </c>
      <c r="D5250" s="3" t="s">
        <v>708</v>
      </c>
      <c r="E5250" s="5">
        <v>233</v>
      </c>
      <c r="F5250" s="5">
        <v>0</v>
      </c>
      <c r="G5250" s="5">
        <v>0</v>
      </c>
      <c r="H5250" s="5">
        <v>0</v>
      </c>
      <c r="I5250" s="5">
        <v>0</v>
      </c>
      <c r="J5250" s="5">
        <v>10</v>
      </c>
      <c r="K5250" s="5">
        <v>32</v>
      </c>
      <c r="L5250" s="5">
        <v>0</v>
      </c>
      <c r="M5250" s="5">
        <v>0</v>
      </c>
      <c r="N5250" s="5">
        <v>0</v>
      </c>
      <c r="O5250" s="6">
        <v>0</v>
      </c>
      <c r="P5250" s="6">
        <v>0</v>
      </c>
      <c r="Q5250" s="6">
        <v>0</v>
      </c>
      <c r="R5250" s="6">
        <v>0</v>
      </c>
      <c r="S5250" s="6">
        <v>4.2918454935622314</v>
      </c>
      <c r="T5250" s="6">
        <v>13.733905579399142</v>
      </c>
      <c r="U5250" s="6">
        <v>0</v>
      </c>
      <c r="V5250" s="6">
        <v>0</v>
      </c>
      <c r="W5250" s="6">
        <v>0</v>
      </c>
      <c r="X5250" s="5">
        <v>60</v>
      </c>
      <c r="Y5250" s="5">
        <v>52</v>
      </c>
      <c r="Z5250" s="5">
        <v>0</v>
      </c>
      <c r="AA5250" s="5">
        <v>0</v>
      </c>
      <c r="AB5250" s="5">
        <v>0</v>
      </c>
      <c r="AC5250" s="5">
        <v>0</v>
      </c>
      <c r="AD5250" s="5">
        <v>60</v>
      </c>
      <c r="AE5250" s="5">
        <v>52</v>
      </c>
      <c r="AF5250" s="5">
        <v>0</v>
      </c>
      <c r="AG5250" s="6">
        <v>0</v>
      </c>
      <c r="AH5250" s="6">
        <v>86.666666666666671</v>
      </c>
      <c r="AI5250" s="3"/>
      <c r="AJ5250" s="3"/>
    </row>
    <row r="5251" spans="1:36" hidden="1" x14ac:dyDescent="0.2">
      <c r="A5251" s="1" t="str">
        <f t="shared" si="82"/>
        <v>South HollandMixed Other</v>
      </c>
      <c r="B5251" s="3" t="s">
        <v>389</v>
      </c>
      <c r="C5251" s="3" t="s">
        <v>390</v>
      </c>
      <c r="D5251" s="3" t="s">
        <v>709</v>
      </c>
      <c r="E5251" s="5">
        <v>178</v>
      </c>
      <c r="F5251" s="5">
        <v>0</v>
      </c>
      <c r="G5251" s="5">
        <v>0</v>
      </c>
      <c r="H5251" s="5">
        <v>0</v>
      </c>
      <c r="I5251" s="5">
        <v>0</v>
      </c>
      <c r="J5251" s="5">
        <v>7</v>
      </c>
      <c r="K5251" s="5">
        <v>16</v>
      </c>
      <c r="L5251" s="5">
        <v>0</v>
      </c>
      <c r="M5251" s="5">
        <v>0</v>
      </c>
      <c r="N5251" s="5">
        <v>0</v>
      </c>
      <c r="O5251" s="6">
        <v>0</v>
      </c>
      <c r="P5251" s="6">
        <v>0</v>
      </c>
      <c r="Q5251" s="6">
        <v>0</v>
      </c>
      <c r="R5251" s="6">
        <v>0</v>
      </c>
      <c r="S5251" s="6">
        <v>3.9325842696629212</v>
      </c>
      <c r="T5251" s="6">
        <v>8.9887640449438209</v>
      </c>
      <c r="U5251" s="6">
        <v>0</v>
      </c>
      <c r="V5251" s="6">
        <v>0</v>
      </c>
      <c r="W5251" s="6">
        <v>0</v>
      </c>
      <c r="X5251" s="5">
        <v>63</v>
      </c>
      <c r="Y5251" s="5">
        <v>59</v>
      </c>
      <c r="Z5251" s="5">
        <v>3</v>
      </c>
      <c r="AA5251" s="5">
        <v>0</v>
      </c>
      <c r="AB5251" s="5">
        <v>0</v>
      </c>
      <c r="AC5251" s="5">
        <v>0</v>
      </c>
      <c r="AD5251" s="5">
        <v>63</v>
      </c>
      <c r="AE5251" s="5">
        <v>59</v>
      </c>
      <c r="AF5251" s="5">
        <v>3</v>
      </c>
      <c r="AG5251" s="6">
        <v>5.0847457627118642</v>
      </c>
      <c r="AH5251" s="6">
        <v>93.650793650793645</v>
      </c>
      <c r="AI5251" s="3"/>
      <c r="AJ5251" s="3"/>
    </row>
    <row r="5252" spans="1:36" hidden="1" x14ac:dyDescent="0.2">
      <c r="A5252" s="1" t="str">
        <f t="shared" si="82"/>
        <v>South HollandIndian</v>
      </c>
      <c r="B5252" s="3" t="s">
        <v>389</v>
      </c>
      <c r="C5252" s="3" t="s">
        <v>390</v>
      </c>
      <c r="D5252" s="3" t="s">
        <v>710</v>
      </c>
      <c r="E5252" s="5">
        <v>251</v>
      </c>
      <c r="F5252" s="5">
        <v>0</v>
      </c>
      <c r="G5252" s="5">
        <v>0</v>
      </c>
      <c r="H5252" s="5">
        <v>0</v>
      </c>
      <c r="I5252" s="5">
        <v>0</v>
      </c>
      <c r="J5252" s="5">
        <v>9</v>
      </c>
      <c r="K5252" s="5">
        <v>39</v>
      </c>
      <c r="L5252" s="5">
        <v>0</v>
      </c>
      <c r="M5252" s="5">
        <v>0</v>
      </c>
      <c r="N5252" s="5">
        <v>0</v>
      </c>
      <c r="O5252" s="6">
        <v>0</v>
      </c>
      <c r="P5252" s="6">
        <v>0</v>
      </c>
      <c r="Q5252" s="6">
        <v>0</v>
      </c>
      <c r="R5252" s="6">
        <v>0</v>
      </c>
      <c r="S5252" s="6">
        <v>3.5856573705179282</v>
      </c>
      <c r="T5252" s="6">
        <v>15.53784860557769</v>
      </c>
      <c r="U5252" s="6">
        <v>0</v>
      </c>
      <c r="V5252" s="6">
        <v>0</v>
      </c>
      <c r="W5252" s="6">
        <v>0</v>
      </c>
      <c r="X5252" s="5">
        <v>122</v>
      </c>
      <c r="Y5252" s="5">
        <v>106</v>
      </c>
      <c r="Z5252" s="5">
        <v>2</v>
      </c>
      <c r="AA5252" s="5">
        <v>0</v>
      </c>
      <c r="AB5252" s="5">
        <v>0</v>
      </c>
      <c r="AC5252" s="5">
        <v>0</v>
      </c>
      <c r="AD5252" s="5">
        <v>122</v>
      </c>
      <c r="AE5252" s="5">
        <v>106</v>
      </c>
      <c r="AF5252" s="5">
        <v>2</v>
      </c>
      <c r="AG5252" s="6">
        <v>1.8867924528301887</v>
      </c>
      <c r="AH5252" s="6">
        <v>86.885245901639351</v>
      </c>
      <c r="AI5252" s="3"/>
      <c r="AJ5252" s="3"/>
    </row>
    <row r="5253" spans="1:36" hidden="1" x14ac:dyDescent="0.2">
      <c r="A5253" s="1" t="str">
        <f t="shared" si="82"/>
        <v>South HollandPakistani</v>
      </c>
      <c r="B5253" s="3" t="s">
        <v>389</v>
      </c>
      <c r="C5253" s="3" t="s">
        <v>390</v>
      </c>
      <c r="D5253" s="3" t="s">
        <v>711</v>
      </c>
      <c r="E5253" s="5">
        <v>48</v>
      </c>
      <c r="F5253" s="5">
        <v>0</v>
      </c>
      <c r="G5253" s="5">
        <v>0</v>
      </c>
      <c r="H5253" s="5">
        <v>0</v>
      </c>
      <c r="I5253" s="5">
        <v>0</v>
      </c>
      <c r="J5253" s="5">
        <v>4</v>
      </c>
      <c r="K5253" s="5">
        <v>9</v>
      </c>
      <c r="L5253" s="5">
        <v>0</v>
      </c>
      <c r="M5253" s="5">
        <v>0</v>
      </c>
      <c r="N5253" s="5">
        <v>0</v>
      </c>
      <c r="O5253" s="6">
        <v>0</v>
      </c>
      <c r="P5253" s="6">
        <v>0</v>
      </c>
      <c r="Q5253" s="6">
        <v>0</v>
      </c>
      <c r="R5253" s="6">
        <v>0</v>
      </c>
      <c r="S5253" s="6">
        <v>8.3333333333333339</v>
      </c>
      <c r="T5253" s="6">
        <v>18.75</v>
      </c>
      <c r="U5253" s="6">
        <v>0</v>
      </c>
      <c r="V5253" s="6">
        <v>0</v>
      </c>
      <c r="W5253" s="6">
        <v>0</v>
      </c>
      <c r="X5253" s="5">
        <v>17</v>
      </c>
      <c r="Y5253" s="5">
        <v>12</v>
      </c>
      <c r="Z5253" s="5">
        <v>0</v>
      </c>
      <c r="AA5253" s="5">
        <v>0</v>
      </c>
      <c r="AB5253" s="5">
        <v>0</v>
      </c>
      <c r="AC5253" s="5">
        <v>0</v>
      </c>
      <c r="AD5253" s="5">
        <v>17</v>
      </c>
      <c r="AE5253" s="5">
        <v>12</v>
      </c>
      <c r="AF5253" s="5">
        <v>0</v>
      </c>
      <c r="AG5253" s="6">
        <v>0</v>
      </c>
      <c r="AH5253" s="6">
        <v>70.588235294117652</v>
      </c>
      <c r="AI5253" s="3"/>
      <c r="AJ5253" s="3"/>
    </row>
    <row r="5254" spans="1:36" hidden="1" x14ac:dyDescent="0.2">
      <c r="A5254" s="1" t="str">
        <f t="shared" si="82"/>
        <v>South HollandBangladeshi</v>
      </c>
      <c r="B5254" s="3" t="s">
        <v>389</v>
      </c>
      <c r="C5254" s="3" t="s">
        <v>390</v>
      </c>
      <c r="D5254" s="3" t="s">
        <v>712</v>
      </c>
      <c r="E5254" s="5">
        <v>54</v>
      </c>
      <c r="F5254" s="5">
        <v>0</v>
      </c>
      <c r="G5254" s="5">
        <v>0</v>
      </c>
      <c r="H5254" s="5">
        <v>0</v>
      </c>
      <c r="I5254" s="5">
        <v>0</v>
      </c>
      <c r="J5254" s="5">
        <v>10</v>
      </c>
      <c r="K5254" s="5">
        <v>3</v>
      </c>
      <c r="L5254" s="5">
        <v>0</v>
      </c>
      <c r="M5254" s="5">
        <v>0</v>
      </c>
      <c r="N5254" s="5">
        <v>0</v>
      </c>
      <c r="O5254" s="6">
        <v>0</v>
      </c>
      <c r="P5254" s="6">
        <v>0</v>
      </c>
      <c r="Q5254" s="6">
        <v>0</v>
      </c>
      <c r="R5254" s="6">
        <v>0</v>
      </c>
      <c r="S5254" s="6">
        <v>18.518518518518519</v>
      </c>
      <c r="T5254" s="6">
        <v>5.5555555555555554</v>
      </c>
      <c r="U5254" s="6">
        <v>0</v>
      </c>
      <c r="V5254" s="6">
        <v>0</v>
      </c>
      <c r="W5254" s="6">
        <v>0</v>
      </c>
      <c r="X5254" s="5">
        <v>23</v>
      </c>
      <c r="Y5254" s="5">
        <v>14</v>
      </c>
      <c r="Z5254" s="5">
        <v>4</v>
      </c>
      <c r="AA5254" s="5">
        <v>0</v>
      </c>
      <c r="AB5254" s="5">
        <v>0</v>
      </c>
      <c r="AC5254" s="5">
        <v>0</v>
      </c>
      <c r="AD5254" s="5">
        <v>23</v>
      </c>
      <c r="AE5254" s="5">
        <v>14</v>
      </c>
      <c r="AF5254" s="5">
        <v>4</v>
      </c>
      <c r="AG5254" s="6">
        <v>28.571428571428573</v>
      </c>
      <c r="AH5254" s="6">
        <v>60.869565217391305</v>
      </c>
      <c r="AI5254" s="3"/>
      <c r="AJ5254" s="3"/>
    </row>
    <row r="5255" spans="1:36" hidden="1" x14ac:dyDescent="0.2">
      <c r="A5255" s="1" t="str">
        <f t="shared" si="82"/>
        <v>South HollandChinese</v>
      </c>
      <c r="B5255" s="3" t="s">
        <v>389</v>
      </c>
      <c r="C5255" s="3" t="s">
        <v>390</v>
      </c>
      <c r="D5255" s="3" t="s">
        <v>713</v>
      </c>
      <c r="E5255" s="5">
        <v>176</v>
      </c>
      <c r="F5255" s="5">
        <v>0</v>
      </c>
      <c r="G5255" s="5">
        <v>0</v>
      </c>
      <c r="H5255" s="5">
        <v>0</v>
      </c>
      <c r="I5255" s="5">
        <v>0</v>
      </c>
      <c r="J5255" s="5">
        <v>0</v>
      </c>
      <c r="K5255" s="5">
        <v>8</v>
      </c>
      <c r="L5255" s="5">
        <v>0</v>
      </c>
      <c r="M5255" s="5">
        <v>0</v>
      </c>
      <c r="N5255" s="5">
        <v>0</v>
      </c>
      <c r="O5255" s="6">
        <v>0</v>
      </c>
      <c r="P5255" s="6">
        <v>0</v>
      </c>
      <c r="Q5255" s="6">
        <v>0</v>
      </c>
      <c r="R5255" s="6">
        <v>0</v>
      </c>
      <c r="S5255" s="6">
        <v>0</v>
      </c>
      <c r="T5255" s="6">
        <v>4.5454545454545459</v>
      </c>
      <c r="U5255" s="6">
        <v>0</v>
      </c>
      <c r="V5255" s="6">
        <v>0</v>
      </c>
      <c r="W5255" s="6">
        <v>0</v>
      </c>
      <c r="X5255" s="5">
        <v>73</v>
      </c>
      <c r="Y5255" s="5">
        <v>67</v>
      </c>
      <c r="Z5255" s="5">
        <v>1</v>
      </c>
      <c r="AA5255" s="5">
        <v>0</v>
      </c>
      <c r="AB5255" s="5">
        <v>0</v>
      </c>
      <c r="AC5255" s="5">
        <v>0</v>
      </c>
      <c r="AD5255" s="5">
        <v>73</v>
      </c>
      <c r="AE5255" s="5">
        <v>67</v>
      </c>
      <c r="AF5255" s="5">
        <v>1</v>
      </c>
      <c r="AG5255" s="6">
        <v>1.4925373134328359</v>
      </c>
      <c r="AH5255" s="6">
        <v>91.780821917808225</v>
      </c>
      <c r="AI5255" s="3"/>
      <c r="AJ5255" s="3"/>
    </row>
    <row r="5256" spans="1:36" hidden="1" x14ac:dyDescent="0.2">
      <c r="A5256" s="1" t="str">
        <f t="shared" si="82"/>
        <v>South HollandAsian Other</v>
      </c>
      <c r="B5256" s="3" t="s">
        <v>389</v>
      </c>
      <c r="C5256" s="3" t="s">
        <v>390</v>
      </c>
      <c r="D5256" s="3" t="s">
        <v>714</v>
      </c>
      <c r="E5256" s="5">
        <v>218</v>
      </c>
      <c r="F5256" s="5">
        <v>0</v>
      </c>
      <c r="G5256" s="5">
        <v>0</v>
      </c>
      <c r="H5256" s="5">
        <v>0</v>
      </c>
      <c r="I5256" s="5">
        <v>0</v>
      </c>
      <c r="J5256" s="5">
        <v>10</v>
      </c>
      <c r="K5256" s="5">
        <v>13</v>
      </c>
      <c r="L5256" s="5">
        <v>0</v>
      </c>
      <c r="M5256" s="5">
        <v>0</v>
      </c>
      <c r="N5256" s="5">
        <v>0</v>
      </c>
      <c r="O5256" s="6">
        <v>0</v>
      </c>
      <c r="P5256" s="6">
        <v>0</v>
      </c>
      <c r="Q5256" s="6">
        <v>0</v>
      </c>
      <c r="R5256" s="6">
        <v>0</v>
      </c>
      <c r="S5256" s="6">
        <v>4.5871559633027523</v>
      </c>
      <c r="T5256" s="6">
        <v>5.9633027522935782</v>
      </c>
      <c r="U5256" s="6">
        <v>0</v>
      </c>
      <c r="V5256" s="6">
        <v>0</v>
      </c>
      <c r="W5256" s="6">
        <v>0</v>
      </c>
      <c r="X5256" s="5">
        <v>113</v>
      </c>
      <c r="Y5256" s="5">
        <v>96</v>
      </c>
      <c r="Z5256" s="5">
        <v>8</v>
      </c>
      <c r="AA5256" s="5">
        <v>0</v>
      </c>
      <c r="AB5256" s="5">
        <v>0</v>
      </c>
      <c r="AC5256" s="5">
        <v>0</v>
      </c>
      <c r="AD5256" s="5">
        <v>113</v>
      </c>
      <c r="AE5256" s="5">
        <v>96</v>
      </c>
      <c r="AF5256" s="5">
        <v>8</v>
      </c>
      <c r="AG5256" s="6">
        <v>8.3333333333333339</v>
      </c>
      <c r="AH5256" s="6">
        <v>84.955752212389385</v>
      </c>
      <c r="AI5256" s="3"/>
      <c r="AJ5256" s="3"/>
    </row>
    <row r="5257" spans="1:36" hidden="1" x14ac:dyDescent="0.2">
      <c r="A5257" s="1" t="str">
        <f t="shared" si="82"/>
        <v>South HollandBlack African</v>
      </c>
      <c r="B5257" s="3" t="s">
        <v>389</v>
      </c>
      <c r="C5257" s="3" t="s">
        <v>390</v>
      </c>
      <c r="D5257" s="3" t="s">
        <v>715</v>
      </c>
      <c r="E5257" s="5">
        <v>137</v>
      </c>
      <c r="F5257" s="5">
        <v>0</v>
      </c>
      <c r="G5257" s="5">
        <v>0</v>
      </c>
      <c r="H5257" s="5">
        <v>0</v>
      </c>
      <c r="I5257" s="5">
        <v>0</v>
      </c>
      <c r="J5257" s="5">
        <v>7</v>
      </c>
      <c r="K5257" s="5">
        <v>4</v>
      </c>
      <c r="L5257" s="5">
        <v>0</v>
      </c>
      <c r="M5257" s="5">
        <v>0</v>
      </c>
      <c r="N5257" s="5">
        <v>0</v>
      </c>
      <c r="O5257" s="6">
        <v>0</v>
      </c>
      <c r="P5257" s="6">
        <v>0</v>
      </c>
      <c r="Q5257" s="6">
        <v>0</v>
      </c>
      <c r="R5257" s="6">
        <v>0</v>
      </c>
      <c r="S5257" s="6">
        <v>5.1094890510948909</v>
      </c>
      <c r="T5257" s="6">
        <v>2.9197080291970803</v>
      </c>
      <c r="U5257" s="6">
        <v>0</v>
      </c>
      <c r="V5257" s="6">
        <v>0</v>
      </c>
      <c r="W5257" s="6">
        <v>0</v>
      </c>
      <c r="X5257" s="5">
        <v>80</v>
      </c>
      <c r="Y5257" s="5">
        <v>73</v>
      </c>
      <c r="Z5257" s="5">
        <v>4</v>
      </c>
      <c r="AA5257" s="5">
        <v>0</v>
      </c>
      <c r="AB5257" s="5">
        <v>0</v>
      </c>
      <c r="AC5257" s="5">
        <v>0</v>
      </c>
      <c r="AD5257" s="5">
        <v>80</v>
      </c>
      <c r="AE5257" s="5">
        <v>73</v>
      </c>
      <c r="AF5257" s="5">
        <v>4</v>
      </c>
      <c r="AG5257" s="6">
        <v>5.4794520547945202</v>
      </c>
      <c r="AH5257" s="6">
        <v>91.25</v>
      </c>
      <c r="AI5257" s="3"/>
      <c r="AJ5257" s="3"/>
    </row>
    <row r="5258" spans="1:36" hidden="1" x14ac:dyDescent="0.2">
      <c r="A5258" s="1" t="str">
        <f t="shared" si="82"/>
        <v>South HollandBlack Caribbean</v>
      </c>
      <c r="B5258" s="3" t="s">
        <v>389</v>
      </c>
      <c r="C5258" s="3" t="s">
        <v>390</v>
      </c>
      <c r="D5258" s="3" t="s">
        <v>716</v>
      </c>
      <c r="E5258" s="5">
        <v>72</v>
      </c>
      <c r="F5258" s="5">
        <v>0</v>
      </c>
      <c r="G5258" s="5">
        <v>0</v>
      </c>
      <c r="H5258" s="5">
        <v>0</v>
      </c>
      <c r="I5258" s="5">
        <v>0</v>
      </c>
      <c r="J5258" s="5">
        <v>3</v>
      </c>
      <c r="K5258" s="5">
        <v>7</v>
      </c>
      <c r="L5258" s="5">
        <v>0</v>
      </c>
      <c r="M5258" s="5">
        <v>0</v>
      </c>
      <c r="N5258" s="5">
        <v>0</v>
      </c>
      <c r="O5258" s="6">
        <v>0</v>
      </c>
      <c r="P5258" s="6">
        <v>0</v>
      </c>
      <c r="Q5258" s="6">
        <v>0</v>
      </c>
      <c r="R5258" s="6">
        <v>0</v>
      </c>
      <c r="S5258" s="6">
        <v>4.166666666666667</v>
      </c>
      <c r="T5258" s="6">
        <v>9.7222222222222214</v>
      </c>
      <c r="U5258" s="6">
        <v>0</v>
      </c>
      <c r="V5258" s="6">
        <v>0</v>
      </c>
      <c r="W5258" s="6">
        <v>0</v>
      </c>
      <c r="X5258" s="5">
        <v>31</v>
      </c>
      <c r="Y5258" s="5">
        <v>20</v>
      </c>
      <c r="Z5258" s="5">
        <v>1</v>
      </c>
      <c r="AA5258" s="5">
        <v>0</v>
      </c>
      <c r="AB5258" s="5">
        <v>0</v>
      </c>
      <c r="AC5258" s="5">
        <v>0</v>
      </c>
      <c r="AD5258" s="5">
        <v>31</v>
      </c>
      <c r="AE5258" s="5">
        <v>20</v>
      </c>
      <c r="AF5258" s="5">
        <v>1</v>
      </c>
      <c r="AG5258" s="6">
        <v>5</v>
      </c>
      <c r="AH5258" s="6">
        <v>64.516129032258064</v>
      </c>
      <c r="AI5258" s="3"/>
      <c r="AJ5258" s="3"/>
    </row>
    <row r="5259" spans="1:36" hidden="1" x14ac:dyDescent="0.2">
      <c r="A5259" s="1" t="str">
        <f t="shared" si="82"/>
        <v>South HollandBlack Other</v>
      </c>
      <c r="B5259" s="3" t="s">
        <v>389</v>
      </c>
      <c r="C5259" s="3" t="s">
        <v>390</v>
      </c>
      <c r="D5259" s="3" t="s">
        <v>717</v>
      </c>
      <c r="E5259" s="5">
        <v>48</v>
      </c>
      <c r="F5259" s="5">
        <v>0</v>
      </c>
      <c r="G5259" s="5">
        <v>0</v>
      </c>
      <c r="H5259" s="5">
        <v>0</v>
      </c>
      <c r="I5259" s="5">
        <v>0</v>
      </c>
      <c r="J5259" s="5">
        <v>7</v>
      </c>
      <c r="K5259" s="5">
        <v>3</v>
      </c>
      <c r="L5259" s="5">
        <v>0</v>
      </c>
      <c r="M5259" s="5">
        <v>0</v>
      </c>
      <c r="N5259" s="5">
        <v>0</v>
      </c>
      <c r="O5259" s="6">
        <v>0</v>
      </c>
      <c r="P5259" s="6">
        <v>0</v>
      </c>
      <c r="Q5259" s="6">
        <v>0</v>
      </c>
      <c r="R5259" s="6">
        <v>0</v>
      </c>
      <c r="S5259" s="6">
        <v>14.583333333333334</v>
      </c>
      <c r="T5259" s="6">
        <v>6.25</v>
      </c>
      <c r="U5259" s="6">
        <v>0</v>
      </c>
      <c r="V5259" s="6">
        <v>0</v>
      </c>
      <c r="W5259" s="6">
        <v>0</v>
      </c>
      <c r="X5259" s="5">
        <v>25</v>
      </c>
      <c r="Y5259" s="5">
        <v>23</v>
      </c>
      <c r="Z5259" s="5">
        <v>2</v>
      </c>
      <c r="AA5259" s="5">
        <v>0</v>
      </c>
      <c r="AB5259" s="5">
        <v>0</v>
      </c>
      <c r="AC5259" s="5">
        <v>0</v>
      </c>
      <c r="AD5259" s="5">
        <v>25</v>
      </c>
      <c r="AE5259" s="5">
        <v>23</v>
      </c>
      <c r="AF5259" s="5">
        <v>2</v>
      </c>
      <c r="AG5259" s="6">
        <v>8.695652173913043</v>
      </c>
      <c r="AH5259" s="6">
        <v>92</v>
      </c>
      <c r="AI5259" s="3"/>
      <c r="AJ5259" s="3"/>
    </row>
    <row r="5260" spans="1:36" hidden="1" x14ac:dyDescent="0.2">
      <c r="A5260" s="1" t="str">
        <f t="shared" si="82"/>
        <v>South HollandArab</v>
      </c>
      <c r="B5260" s="3" t="s">
        <v>389</v>
      </c>
      <c r="C5260" s="3" t="s">
        <v>390</v>
      </c>
      <c r="D5260" s="3" t="s">
        <v>699</v>
      </c>
      <c r="E5260" s="5">
        <v>13</v>
      </c>
      <c r="F5260" s="5">
        <v>0</v>
      </c>
      <c r="G5260" s="5">
        <v>0</v>
      </c>
      <c r="H5260" s="5">
        <v>0</v>
      </c>
      <c r="I5260" s="5">
        <v>0</v>
      </c>
      <c r="J5260" s="5">
        <v>1</v>
      </c>
      <c r="K5260" s="5">
        <v>2</v>
      </c>
      <c r="L5260" s="5">
        <v>0</v>
      </c>
      <c r="M5260" s="5">
        <v>0</v>
      </c>
      <c r="N5260" s="5">
        <v>0</v>
      </c>
      <c r="O5260" s="6">
        <v>0</v>
      </c>
      <c r="P5260" s="6">
        <v>0</v>
      </c>
      <c r="Q5260" s="6">
        <v>0</v>
      </c>
      <c r="R5260" s="6">
        <v>0</v>
      </c>
      <c r="S5260" s="6">
        <v>7.6923076923076925</v>
      </c>
      <c r="T5260" s="6">
        <v>15.384615384615385</v>
      </c>
      <c r="U5260" s="6">
        <v>0</v>
      </c>
      <c r="V5260" s="6">
        <v>0</v>
      </c>
      <c r="W5260" s="6">
        <v>0</v>
      </c>
      <c r="X5260" s="5">
        <v>9</v>
      </c>
      <c r="Y5260" s="5">
        <v>7</v>
      </c>
      <c r="Z5260" s="5">
        <v>0</v>
      </c>
      <c r="AA5260" s="5">
        <v>0</v>
      </c>
      <c r="AB5260" s="5">
        <v>0</v>
      </c>
      <c r="AC5260" s="5">
        <v>0</v>
      </c>
      <c r="AD5260" s="5">
        <v>9</v>
      </c>
      <c r="AE5260" s="5">
        <v>7</v>
      </c>
      <c r="AF5260" s="5">
        <v>0</v>
      </c>
      <c r="AG5260" s="6">
        <v>0</v>
      </c>
      <c r="AH5260" s="6">
        <v>77.777777777777771</v>
      </c>
      <c r="AI5260" s="3"/>
      <c r="AJ5260" s="3"/>
    </row>
    <row r="5261" spans="1:36" hidden="1" x14ac:dyDescent="0.2">
      <c r="A5261" s="1" t="str">
        <f t="shared" si="82"/>
        <v>South HollandOther</v>
      </c>
      <c r="B5261" s="3" t="s">
        <v>389</v>
      </c>
      <c r="C5261" s="3" t="s">
        <v>390</v>
      </c>
      <c r="D5261" s="3" t="s">
        <v>718</v>
      </c>
      <c r="E5261" s="5">
        <v>87</v>
      </c>
      <c r="F5261" s="5">
        <v>0</v>
      </c>
      <c r="G5261" s="5">
        <v>0</v>
      </c>
      <c r="H5261" s="5">
        <v>0</v>
      </c>
      <c r="I5261" s="5">
        <v>0</v>
      </c>
      <c r="J5261" s="5">
        <v>5</v>
      </c>
      <c r="K5261" s="5">
        <v>14</v>
      </c>
      <c r="L5261" s="5">
        <v>0</v>
      </c>
      <c r="M5261" s="5">
        <v>0</v>
      </c>
      <c r="N5261" s="5">
        <v>0</v>
      </c>
      <c r="O5261" s="6">
        <v>0</v>
      </c>
      <c r="P5261" s="6">
        <v>0</v>
      </c>
      <c r="Q5261" s="6">
        <v>0</v>
      </c>
      <c r="R5261" s="6">
        <v>0</v>
      </c>
      <c r="S5261" s="6">
        <v>5.7471264367816088</v>
      </c>
      <c r="T5261" s="6">
        <v>16.091954022988507</v>
      </c>
      <c r="U5261" s="6">
        <v>0</v>
      </c>
      <c r="V5261" s="6">
        <v>0</v>
      </c>
      <c r="W5261" s="6">
        <v>0</v>
      </c>
      <c r="X5261" s="5">
        <v>48</v>
      </c>
      <c r="Y5261" s="5">
        <v>44</v>
      </c>
      <c r="Z5261" s="5">
        <v>5</v>
      </c>
      <c r="AA5261" s="5">
        <v>0</v>
      </c>
      <c r="AB5261" s="5">
        <v>0</v>
      </c>
      <c r="AC5261" s="5">
        <v>0</v>
      </c>
      <c r="AD5261" s="5">
        <v>48</v>
      </c>
      <c r="AE5261" s="5">
        <v>44</v>
      </c>
      <c r="AF5261" s="5">
        <v>5</v>
      </c>
      <c r="AG5261" s="6">
        <v>11.363636363636363</v>
      </c>
      <c r="AH5261" s="6">
        <v>91.666666666666671</v>
      </c>
      <c r="AI5261" s="3"/>
      <c r="AJ5261" s="3"/>
    </row>
    <row r="5262" spans="1:36" x14ac:dyDescent="0.2">
      <c r="A5262" s="1" t="str">
        <f t="shared" si="82"/>
        <v>South KestevenAll people</v>
      </c>
      <c r="B5262" s="3" t="s">
        <v>391</v>
      </c>
      <c r="C5262" s="3" t="s">
        <v>392</v>
      </c>
      <c r="D5262" s="3" t="s">
        <v>700</v>
      </c>
      <c r="E5262" s="5">
        <v>133788</v>
      </c>
      <c r="F5262" s="5">
        <v>2893</v>
      </c>
      <c r="G5262" s="5">
        <v>4352</v>
      </c>
      <c r="H5262" s="5">
        <v>4352</v>
      </c>
      <c r="I5262" s="5">
        <v>0</v>
      </c>
      <c r="J5262" s="5">
        <v>7102</v>
      </c>
      <c r="K5262" s="5">
        <v>13965</v>
      </c>
      <c r="L5262" s="5">
        <v>2062</v>
      </c>
      <c r="M5262" s="5">
        <v>1926</v>
      </c>
      <c r="N5262" s="5">
        <v>0</v>
      </c>
      <c r="O5262" s="6">
        <v>2.1623762968278171</v>
      </c>
      <c r="P5262" s="6">
        <v>3.2529075851346909</v>
      </c>
      <c r="Q5262" s="6">
        <v>3.2529075851346909</v>
      </c>
      <c r="R5262" s="6">
        <v>0</v>
      </c>
      <c r="S5262" s="6">
        <v>5.3083983615869883</v>
      </c>
      <c r="T5262" s="6">
        <v>10.438155888420486</v>
      </c>
      <c r="U5262" s="6">
        <v>1.5412443567435046</v>
      </c>
      <c r="V5262" s="6">
        <v>1.4395909947080456</v>
      </c>
      <c r="W5262" s="6">
        <v>0</v>
      </c>
      <c r="X5262" s="5">
        <v>42475</v>
      </c>
      <c r="Y5262" s="5">
        <v>38261</v>
      </c>
      <c r="Z5262" s="5">
        <v>1654</v>
      </c>
      <c r="AA5262" s="5">
        <v>0</v>
      </c>
      <c r="AB5262" s="5">
        <v>0</v>
      </c>
      <c r="AC5262" s="5">
        <v>0</v>
      </c>
      <c r="AD5262" s="5">
        <v>42475</v>
      </c>
      <c r="AE5262" s="5">
        <v>38261</v>
      </c>
      <c r="AF5262" s="5">
        <v>1654</v>
      </c>
      <c r="AG5262" s="6">
        <v>4.3229398081597452</v>
      </c>
      <c r="AH5262" s="6">
        <v>90.078869923484405</v>
      </c>
      <c r="AI5262" s="3"/>
      <c r="AJ5262" s="3"/>
    </row>
    <row r="5263" spans="1:36" hidden="1" x14ac:dyDescent="0.2">
      <c r="A5263" s="1" t="str">
        <f t="shared" si="82"/>
        <v>South KestevenWhite British</v>
      </c>
      <c r="B5263" s="3" t="s">
        <v>391</v>
      </c>
      <c r="C5263" s="3" t="s">
        <v>392</v>
      </c>
      <c r="D5263" s="3" t="s">
        <v>701</v>
      </c>
      <c r="E5263" s="5">
        <v>125261</v>
      </c>
      <c r="F5263" s="5">
        <v>2559</v>
      </c>
      <c r="G5263" s="5">
        <v>3919</v>
      </c>
      <c r="H5263" s="5">
        <v>3919</v>
      </c>
      <c r="I5263" s="5">
        <v>0</v>
      </c>
      <c r="J5263" s="5">
        <v>6405</v>
      </c>
      <c r="K5263" s="5">
        <v>13552</v>
      </c>
      <c r="L5263" s="5">
        <v>1574</v>
      </c>
      <c r="M5263" s="5">
        <v>1612</v>
      </c>
      <c r="N5263" s="5">
        <v>0</v>
      </c>
      <c r="O5263" s="6">
        <v>2.0429343530707884</v>
      </c>
      <c r="P5263" s="6">
        <v>3.1286673425886748</v>
      </c>
      <c r="Q5263" s="6">
        <v>3.1286673425886748</v>
      </c>
      <c r="R5263" s="6">
        <v>0</v>
      </c>
      <c r="S5263" s="6">
        <v>5.1133233807809297</v>
      </c>
      <c r="T5263" s="6">
        <v>10.819009907313529</v>
      </c>
      <c r="U5263" s="6">
        <v>1.2565762687508482</v>
      </c>
      <c r="V5263" s="6">
        <v>1.2869129258109069</v>
      </c>
      <c r="W5263" s="6">
        <v>0</v>
      </c>
      <c r="X5263" s="5">
        <v>38602</v>
      </c>
      <c r="Y5263" s="5">
        <v>34793</v>
      </c>
      <c r="Z5263" s="5">
        <v>1461</v>
      </c>
      <c r="AA5263" s="5">
        <v>0</v>
      </c>
      <c r="AB5263" s="5">
        <v>0</v>
      </c>
      <c r="AC5263" s="5">
        <v>0</v>
      </c>
      <c r="AD5263" s="5">
        <v>38602</v>
      </c>
      <c r="AE5263" s="5">
        <v>34793</v>
      </c>
      <c r="AF5263" s="5">
        <v>1461</v>
      </c>
      <c r="AG5263" s="6">
        <v>4.1991205127468172</v>
      </c>
      <c r="AH5263" s="6">
        <v>90.132635614734994</v>
      </c>
      <c r="AI5263" s="3"/>
      <c r="AJ5263" s="3"/>
    </row>
    <row r="5264" spans="1:36" hidden="1" x14ac:dyDescent="0.2">
      <c r="A5264" s="1" t="str">
        <f t="shared" si="82"/>
        <v>South KestevenMinorities - all other than White British</v>
      </c>
      <c r="B5264" s="3" t="s">
        <v>391</v>
      </c>
      <c r="C5264" s="3" t="s">
        <v>392</v>
      </c>
      <c r="D5264" s="3" t="s">
        <v>702</v>
      </c>
      <c r="E5264" s="5">
        <v>8527</v>
      </c>
      <c r="F5264" s="5">
        <v>334</v>
      </c>
      <c r="G5264" s="5">
        <v>433</v>
      </c>
      <c r="H5264" s="5">
        <v>433</v>
      </c>
      <c r="I5264" s="5">
        <v>0</v>
      </c>
      <c r="J5264" s="5">
        <v>697</v>
      </c>
      <c r="K5264" s="5">
        <v>413</v>
      </c>
      <c r="L5264" s="5">
        <v>488</v>
      </c>
      <c r="M5264" s="5">
        <v>314</v>
      </c>
      <c r="N5264" s="5">
        <v>0</v>
      </c>
      <c r="O5264" s="6">
        <v>3.9169696258942182</v>
      </c>
      <c r="P5264" s="6">
        <v>5.0779875688987923</v>
      </c>
      <c r="Q5264" s="6">
        <v>5.0779875688987923</v>
      </c>
      <c r="R5264" s="6">
        <v>0</v>
      </c>
      <c r="S5264" s="6">
        <v>8.1740354169109892</v>
      </c>
      <c r="T5264" s="6">
        <v>4.8434384895039289</v>
      </c>
      <c r="U5264" s="6">
        <v>5.722997537234666</v>
      </c>
      <c r="V5264" s="6">
        <v>3.6824205464993551</v>
      </c>
      <c r="W5264" s="6">
        <v>0</v>
      </c>
      <c r="X5264" s="5">
        <v>3873</v>
      </c>
      <c r="Y5264" s="5">
        <v>3468</v>
      </c>
      <c r="Z5264" s="5">
        <v>193</v>
      </c>
      <c r="AA5264" s="5">
        <v>0</v>
      </c>
      <c r="AB5264" s="5">
        <v>0</v>
      </c>
      <c r="AC5264" s="5">
        <v>0</v>
      </c>
      <c r="AD5264" s="5">
        <v>3873</v>
      </c>
      <c r="AE5264" s="5">
        <v>3468</v>
      </c>
      <c r="AF5264" s="5">
        <v>193</v>
      </c>
      <c r="AG5264" s="6">
        <v>5.5651672433679353</v>
      </c>
      <c r="AH5264" s="6">
        <v>89.542989930286595</v>
      </c>
      <c r="AI5264" s="3"/>
      <c r="AJ5264" s="3"/>
    </row>
    <row r="5265" spans="1:36" hidden="1" x14ac:dyDescent="0.2">
      <c r="A5265" s="1" t="str">
        <f t="shared" si="82"/>
        <v>South KestevenWhite Irish</v>
      </c>
      <c r="B5265" s="3" t="s">
        <v>391</v>
      </c>
      <c r="C5265" s="3" t="s">
        <v>392</v>
      </c>
      <c r="D5265" s="3" t="s">
        <v>703</v>
      </c>
      <c r="E5265" s="5">
        <v>656</v>
      </c>
      <c r="F5265" s="5">
        <v>13</v>
      </c>
      <c r="G5265" s="5">
        <v>19</v>
      </c>
      <c r="H5265" s="5">
        <v>19</v>
      </c>
      <c r="I5265" s="5">
        <v>0</v>
      </c>
      <c r="J5265" s="5">
        <v>25</v>
      </c>
      <c r="K5265" s="5">
        <v>42</v>
      </c>
      <c r="L5265" s="5">
        <v>10</v>
      </c>
      <c r="M5265" s="5">
        <v>7</v>
      </c>
      <c r="N5265" s="5">
        <v>0</v>
      </c>
      <c r="O5265" s="6">
        <v>1.9817073170731707</v>
      </c>
      <c r="P5265" s="6">
        <v>2.8963414634146343</v>
      </c>
      <c r="Q5265" s="6">
        <v>2.8963414634146343</v>
      </c>
      <c r="R5265" s="6">
        <v>0</v>
      </c>
      <c r="S5265" s="6">
        <v>3.8109756097560976</v>
      </c>
      <c r="T5265" s="6">
        <v>6.4024390243902438</v>
      </c>
      <c r="U5265" s="6">
        <v>1.524390243902439</v>
      </c>
      <c r="V5265" s="6">
        <v>1.0670731707317074</v>
      </c>
      <c r="W5265" s="6">
        <v>0</v>
      </c>
      <c r="X5265" s="5">
        <v>182</v>
      </c>
      <c r="Y5265" s="5">
        <v>165</v>
      </c>
      <c r="Z5265" s="5">
        <v>10</v>
      </c>
      <c r="AA5265" s="5">
        <v>0</v>
      </c>
      <c r="AB5265" s="5">
        <v>0</v>
      </c>
      <c r="AC5265" s="5">
        <v>0</v>
      </c>
      <c r="AD5265" s="5">
        <v>182</v>
      </c>
      <c r="AE5265" s="5">
        <v>165</v>
      </c>
      <c r="AF5265" s="5">
        <v>10</v>
      </c>
      <c r="AG5265" s="6">
        <v>6.0606060606060606</v>
      </c>
      <c r="AH5265" s="6">
        <v>90.659340659340657</v>
      </c>
      <c r="AI5265" s="3"/>
      <c r="AJ5265" s="3"/>
    </row>
    <row r="5266" spans="1:36" hidden="1" x14ac:dyDescent="0.2">
      <c r="A5266" s="1" t="str">
        <f t="shared" si="82"/>
        <v>South KestevenWhite Gyspy or Irish Traveller</v>
      </c>
      <c r="B5266" s="3" t="s">
        <v>391</v>
      </c>
      <c r="C5266" s="3" t="s">
        <v>392</v>
      </c>
      <c r="D5266" s="3" t="s">
        <v>704</v>
      </c>
      <c r="E5266" s="5">
        <v>78</v>
      </c>
      <c r="F5266" s="5">
        <v>1</v>
      </c>
      <c r="G5266" s="5">
        <v>8</v>
      </c>
      <c r="H5266" s="5">
        <v>8</v>
      </c>
      <c r="I5266" s="5">
        <v>0</v>
      </c>
      <c r="J5266" s="5">
        <v>11</v>
      </c>
      <c r="K5266" s="5">
        <v>4</v>
      </c>
      <c r="L5266" s="5">
        <v>0</v>
      </c>
      <c r="M5266" s="5">
        <v>9</v>
      </c>
      <c r="N5266" s="5">
        <v>0</v>
      </c>
      <c r="O5266" s="6">
        <v>1.2820512820512822</v>
      </c>
      <c r="P5266" s="6">
        <v>10.256410256410257</v>
      </c>
      <c r="Q5266" s="6">
        <v>10.256410256410257</v>
      </c>
      <c r="R5266" s="6">
        <v>0</v>
      </c>
      <c r="S5266" s="6">
        <v>14.102564102564102</v>
      </c>
      <c r="T5266" s="6">
        <v>5.1282051282051286</v>
      </c>
      <c r="U5266" s="6">
        <v>0</v>
      </c>
      <c r="V5266" s="6">
        <v>11.538461538461538</v>
      </c>
      <c r="W5266" s="6">
        <v>0</v>
      </c>
      <c r="X5266" s="5">
        <v>35</v>
      </c>
      <c r="Y5266" s="5">
        <v>22</v>
      </c>
      <c r="Z5266" s="5">
        <v>3</v>
      </c>
      <c r="AA5266" s="5">
        <v>0</v>
      </c>
      <c r="AB5266" s="5">
        <v>0</v>
      </c>
      <c r="AC5266" s="5">
        <v>0</v>
      </c>
      <c r="AD5266" s="5">
        <v>35</v>
      </c>
      <c r="AE5266" s="5">
        <v>22</v>
      </c>
      <c r="AF5266" s="5">
        <v>3</v>
      </c>
      <c r="AG5266" s="6">
        <v>13.636363636363637</v>
      </c>
      <c r="AH5266" s="6">
        <v>62.857142857142854</v>
      </c>
      <c r="AI5266" s="3"/>
      <c r="AJ5266" s="3"/>
    </row>
    <row r="5267" spans="1:36" hidden="1" x14ac:dyDescent="0.2">
      <c r="A5267" s="1" t="str">
        <f t="shared" si="82"/>
        <v>South KestevenWhite Other</v>
      </c>
      <c r="B5267" s="3" t="s">
        <v>391</v>
      </c>
      <c r="C5267" s="3" t="s">
        <v>392</v>
      </c>
      <c r="D5267" s="3" t="s">
        <v>705</v>
      </c>
      <c r="E5267" s="5">
        <v>4399</v>
      </c>
      <c r="F5267" s="5">
        <v>209</v>
      </c>
      <c r="G5267" s="5">
        <v>249</v>
      </c>
      <c r="H5267" s="5">
        <v>249</v>
      </c>
      <c r="I5267" s="5">
        <v>0</v>
      </c>
      <c r="J5267" s="5">
        <v>433</v>
      </c>
      <c r="K5267" s="5">
        <v>199</v>
      </c>
      <c r="L5267" s="5">
        <v>347</v>
      </c>
      <c r="M5267" s="5">
        <v>196</v>
      </c>
      <c r="N5267" s="5">
        <v>0</v>
      </c>
      <c r="O5267" s="6">
        <v>4.7510797908615592</v>
      </c>
      <c r="P5267" s="6">
        <v>5.6603773584905657</v>
      </c>
      <c r="Q5267" s="6">
        <v>5.6603773584905657</v>
      </c>
      <c r="R5267" s="6">
        <v>0</v>
      </c>
      <c r="S5267" s="6">
        <v>9.8431461695839957</v>
      </c>
      <c r="T5267" s="6">
        <v>4.5237553989543082</v>
      </c>
      <c r="U5267" s="6">
        <v>7.8881563991816321</v>
      </c>
      <c r="V5267" s="6">
        <v>4.4555580813821321</v>
      </c>
      <c r="W5267" s="6">
        <v>0</v>
      </c>
      <c r="X5267" s="5">
        <v>2288</v>
      </c>
      <c r="Y5267" s="5">
        <v>2100</v>
      </c>
      <c r="Z5267" s="5">
        <v>99</v>
      </c>
      <c r="AA5267" s="5">
        <v>0</v>
      </c>
      <c r="AB5267" s="5">
        <v>0</v>
      </c>
      <c r="AC5267" s="5">
        <v>0</v>
      </c>
      <c r="AD5267" s="5">
        <v>2288</v>
      </c>
      <c r="AE5267" s="5">
        <v>2100</v>
      </c>
      <c r="AF5267" s="5">
        <v>99</v>
      </c>
      <c r="AG5267" s="6">
        <v>4.7142857142857144</v>
      </c>
      <c r="AH5267" s="6">
        <v>91.783216783216787</v>
      </c>
      <c r="AI5267" s="3"/>
      <c r="AJ5267" s="3"/>
    </row>
    <row r="5268" spans="1:36" hidden="1" x14ac:dyDescent="0.2">
      <c r="A5268" s="1" t="str">
        <f t="shared" si="82"/>
        <v>South KestevenMixed White and Black Caribbean</v>
      </c>
      <c r="B5268" s="3" t="s">
        <v>391</v>
      </c>
      <c r="C5268" s="3" t="s">
        <v>392</v>
      </c>
      <c r="D5268" s="3" t="s">
        <v>706</v>
      </c>
      <c r="E5268" s="5">
        <v>410</v>
      </c>
      <c r="F5268" s="5">
        <v>19</v>
      </c>
      <c r="G5268" s="5">
        <v>28</v>
      </c>
      <c r="H5268" s="5">
        <v>28</v>
      </c>
      <c r="I5268" s="5">
        <v>0</v>
      </c>
      <c r="J5268" s="5">
        <v>45</v>
      </c>
      <c r="K5268" s="5">
        <v>26</v>
      </c>
      <c r="L5268" s="5">
        <v>7</v>
      </c>
      <c r="M5268" s="5">
        <v>7</v>
      </c>
      <c r="N5268" s="5">
        <v>0</v>
      </c>
      <c r="O5268" s="6">
        <v>4.6341463414634143</v>
      </c>
      <c r="P5268" s="6">
        <v>6.8292682926829267</v>
      </c>
      <c r="Q5268" s="6">
        <v>6.8292682926829267</v>
      </c>
      <c r="R5268" s="6">
        <v>0</v>
      </c>
      <c r="S5268" s="6">
        <v>10.975609756097562</v>
      </c>
      <c r="T5268" s="6">
        <v>6.3414634146341466</v>
      </c>
      <c r="U5268" s="6">
        <v>1.7073170731707317</v>
      </c>
      <c r="V5268" s="6">
        <v>1.7073170731707317</v>
      </c>
      <c r="W5268" s="6">
        <v>0</v>
      </c>
      <c r="X5268" s="5">
        <v>114</v>
      </c>
      <c r="Y5268" s="5">
        <v>89</v>
      </c>
      <c r="Z5268" s="5">
        <v>7</v>
      </c>
      <c r="AA5268" s="5">
        <v>0</v>
      </c>
      <c r="AB5268" s="5">
        <v>0</v>
      </c>
      <c r="AC5268" s="5">
        <v>0</v>
      </c>
      <c r="AD5268" s="5">
        <v>114</v>
      </c>
      <c r="AE5268" s="5">
        <v>89</v>
      </c>
      <c r="AF5268" s="5">
        <v>7</v>
      </c>
      <c r="AG5268" s="6">
        <v>7.8651685393258424</v>
      </c>
      <c r="AH5268" s="6">
        <v>78.070175438596493</v>
      </c>
      <c r="AI5268" s="3"/>
      <c r="AJ5268" s="3"/>
    </row>
    <row r="5269" spans="1:36" hidden="1" x14ac:dyDescent="0.2">
      <c r="A5269" s="1" t="str">
        <f t="shared" si="82"/>
        <v>South KestevenMixed White and Black African</v>
      </c>
      <c r="B5269" s="3" t="s">
        <v>391</v>
      </c>
      <c r="C5269" s="3" t="s">
        <v>392</v>
      </c>
      <c r="D5269" s="3" t="s">
        <v>707</v>
      </c>
      <c r="E5269" s="5">
        <v>138</v>
      </c>
      <c r="F5269" s="5">
        <v>3</v>
      </c>
      <c r="G5269" s="5">
        <v>5</v>
      </c>
      <c r="H5269" s="5">
        <v>5</v>
      </c>
      <c r="I5269" s="5">
        <v>0</v>
      </c>
      <c r="J5269" s="5">
        <v>13</v>
      </c>
      <c r="K5269" s="5">
        <v>9</v>
      </c>
      <c r="L5269" s="5">
        <v>1</v>
      </c>
      <c r="M5269" s="5">
        <v>3</v>
      </c>
      <c r="N5269" s="5">
        <v>0</v>
      </c>
      <c r="O5269" s="6">
        <v>2.1739130434782608</v>
      </c>
      <c r="P5269" s="6">
        <v>3.6231884057971016</v>
      </c>
      <c r="Q5269" s="6">
        <v>3.6231884057971016</v>
      </c>
      <c r="R5269" s="6">
        <v>0</v>
      </c>
      <c r="S5269" s="6">
        <v>9.420289855072463</v>
      </c>
      <c r="T5269" s="6">
        <v>6.5217391304347823</v>
      </c>
      <c r="U5269" s="6">
        <v>0.72463768115942029</v>
      </c>
      <c r="V5269" s="6">
        <v>2.1739130434782608</v>
      </c>
      <c r="W5269" s="6">
        <v>0</v>
      </c>
      <c r="X5269" s="5">
        <v>38</v>
      </c>
      <c r="Y5269" s="5">
        <v>37</v>
      </c>
      <c r="Z5269" s="5">
        <v>6</v>
      </c>
      <c r="AA5269" s="5">
        <v>0</v>
      </c>
      <c r="AB5269" s="5">
        <v>0</v>
      </c>
      <c r="AC5269" s="5">
        <v>0</v>
      </c>
      <c r="AD5269" s="5">
        <v>38</v>
      </c>
      <c r="AE5269" s="5">
        <v>37</v>
      </c>
      <c r="AF5269" s="5">
        <v>6</v>
      </c>
      <c r="AG5269" s="6">
        <v>16.216216216216218</v>
      </c>
      <c r="AH5269" s="6">
        <v>97.368421052631575</v>
      </c>
      <c r="AI5269" s="3"/>
      <c r="AJ5269" s="3"/>
    </row>
    <row r="5270" spans="1:36" hidden="1" x14ac:dyDescent="0.2">
      <c r="A5270" s="1" t="str">
        <f t="shared" si="82"/>
        <v>South KestevenMixed White and Asian</v>
      </c>
      <c r="B5270" s="3" t="s">
        <v>391</v>
      </c>
      <c r="C5270" s="3" t="s">
        <v>392</v>
      </c>
      <c r="D5270" s="3" t="s">
        <v>708</v>
      </c>
      <c r="E5270" s="5">
        <v>304</v>
      </c>
      <c r="F5270" s="5">
        <v>6</v>
      </c>
      <c r="G5270" s="5">
        <v>8</v>
      </c>
      <c r="H5270" s="5">
        <v>8</v>
      </c>
      <c r="I5270" s="5">
        <v>0</v>
      </c>
      <c r="J5270" s="5">
        <v>13</v>
      </c>
      <c r="K5270" s="5">
        <v>28</v>
      </c>
      <c r="L5270" s="5">
        <v>6</v>
      </c>
      <c r="M5270" s="5">
        <v>11</v>
      </c>
      <c r="N5270" s="5">
        <v>0</v>
      </c>
      <c r="O5270" s="6">
        <v>1.9736842105263157</v>
      </c>
      <c r="P5270" s="6">
        <v>2.6315789473684212</v>
      </c>
      <c r="Q5270" s="6">
        <v>2.6315789473684212</v>
      </c>
      <c r="R5270" s="6">
        <v>0</v>
      </c>
      <c r="S5270" s="6">
        <v>4.2763157894736841</v>
      </c>
      <c r="T5270" s="6">
        <v>9.2105263157894743</v>
      </c>
      <c r="U5270" s="6">
        <v>1.9736842105263157</v>
      </c>
      <c r="V5270" s="6">
        <v>3.6184210526315788</v>
      </c>
      <c r="W5270" s="6">
        <v>0</v>
      </c>
      <c r="X5270" s="5">
        <v>86</v>
      </c>
      <c r="Y5270" s="5">
        <v>75</v>
      </c>
      <c r="Z5270" s="5">
        <v>9</v>
      </c>
      <c r="AA5270" s="5">
        <v>0</v>
      </c>
      <c r="AB5270" s="5">
        <v>0</v>
      </c>
      <c r="AC5270" s="5">
        <v>0</v>
      </c>
      <c r="AD5270" s="5">
        <v>86</v>
      </c>
      <c r="AE5270" s="5">
        <v>75</v>
      </c>
      <c r="AF5270" s="5">
        <v>9</v>
      </c>
      <c r="AG5270" s="6">
        <v>12</v>
      </c>
      <c r="AH5270" s="6">
        <v>87.20930232558139</v>
      </c>
      <c r="AI5270" s="3"/>
      <c r="AJ5270" s="3"/>
    </row>
    <row r="5271" spans="1:36" hidden="1" x14ac:dyDescent="0.2">
      <c r="A5271" s="1" t="str">
        <f t="shared" si="82"/>
        <v>South KestevenMixed Other</v>
      </c>
      <c r="B5271" s="3" t="s">
        <v>391</v>
      </c>
      <c r="C5271" s="3" t="s">
        <v>392</v>
      </c>
      <c r="D5271" s="3" t="s">
        <v>709</v>
      </c>
      <c r="E5271" s="5">
        <v>290</v>
      </c>
      <c r="F5271" s="5">
        <v>8</v>
      </c>
      <c r="G5271" s="5">
        <v>18</v>
      </c>
      <c r="H5271" s="5">
        <v>18</v>
      </c>
      <c r="I5271" s="5">
        <v>0</v>
      </c>
      <c r="J5271" s="5">
        <v>26</v>
      </c>
      <c r="K5271" s="5">
        <v>25</v>
      </c>
      <c r="L5271" s="5">
        <v>7</v>
      </c>
      <c r="M5271" s="5">
        <v>1</v>
      </c>
      <c r="N5271" s="5">
        <v>0</v>
      </c>
      <c r="O5271" s="6">
        <v>2.7586206896551726</v>
      </c>
      <c r="P5271" s="6">
        <v>6.2068965517241379</v>
      </c>
      <c r="Q5271" s="6">
        <v>6.2068965517241379</v>
      </c>
      <c r="R5271" s="6">
        <v>0</v>
      </c>
      <c r="S5271" s="6">
        <v>8.9655172413793096</v>
      </c>
      <c r="T5271" s="6">
        <v>8.6206896551724146</v>
      </c>
      <c r="U5271" s="6">
        <v>2.4137931034482758</v>
      </c>
      <c r="V5271" s="6">
        <v>0.34482758620689657</v>
      </c>
      <c r="W5271" s="6">
        <v>0</v>
      </c>
      <c r="X5271" s="5">
        <v>87</v>
      </c>
      <c r="Y5271" s="5">
        <v>79</v>
      </c>
      <c r="Z5271" s="5">
        <v>8</v>
      </c>
      <c r="AA5271" s="5">
        <v>0</v>
      </c>
      <c r="AB5271" s="5">
        <v>0</v>
      </c>
      <c r="AC5271" s="5">
        <v>0</v>
      </c>
      <c r="AD5271" s="5">
        <v>87</v>
      </c>
      <c r="AE5271" s="5">
        <v>79</v>
      </c>
      <c r="AF5271" s="5">
        <v>8</v>
      </c>
      <c r="AG5271" s="6">
        <v>10.126582278481013</v>
      </c>
      <c r="AH5271" s="6">
        <v>90.804597701149419</v>
      </c>
      <c r="AI5271" s="3"/>
      <c r="AJ5271" s="3"/>
    </row>
    <row r="5272" spans="1:36" hidden="1" x14ac:dyDescent="0.2">
      <c r="A5272" s="1" t="str">
        <f t="shared" si="82"/>
        <v>South KestevenIndian</v>
      </c>
      <c r="B5272" s="3" t="s">
        <v>391</v>
      </c>
      <c r="C5272" s="3" t="s">
        <v>392</v>
      </c>
      <c r="D5272" s="3" t="s">
        <v>710</v>
      </c>
      <c r="E5272" s="5">
        <v>509</v>
      </c>
      <c r="F5272" s="5">
        <v>19</v>
      </c>
      <c r="G5272" s="5">
        <v>30</v>
      </c>
      <c r="H5272" s="5">
        <v>30</v>
      </c>
      <c r="I5272" s="5">
        <v>0</v>
      </c>
      <c r="J5272" s="5">
        <v>32</v>
      </c>
      <c r="K5272" s="5">
        <v>22</v>
      </c>
      <c r="L5272" s="5">
        <v>6</v>
      </c>
      <c r="M5272" s="5">
        <v>15</v>
      </c>
      <c r="N5272" s="5">
        <v>0</v>
      </c>
      <c r="O5272" s="6">
        <v>3.7328094302554029</v>
      </c>
      <c r="P5272" s="6">
        <v>5.8939096267190569</v>
      </c>
      <c r="Q5272" s="6">
        <v>5.8939096267190569</v>
      </c>
      <c r="R5272" s="6">
        <v>0</v>
      </c>
      <c r="S5272" s="6">
        <v>6.2868369351669937</v>
      </c>
      <c r="T5272" s="6">
        <v>4.3222003929273081</v>
      </c>
      <c r="U5272" s="6">
        <v>1.1787819253438114</v>
      </c>
      <c r="V5272" s="6">
        <v>2.9469548133595285</v>
      </c>
      <c r="W5272" s="6">
        <v>0</v>
      </c>
      <c r="X5272" s="5">
        <v>241</v>
      </c>
      <c r="Y5272" s="5">
        <v>210</v>
      </c>
      <c r="Z5272" s="5">
        <v>8</v>
      </c>
      <c r="AA5272" s="5">
        <v>0</v>
      </c>
      <c r="AB5272" s="5">
        <v>0</v>
      </c>
      <c r="AC5272" s="5">
        <v>0</v>
      </c>
      <c r="AD5272" s="5">
        <v>241</v>
      </c>
      <c r="AE5272" s="5">
        <v>210</v>
      </c>
      <c r="AF5272" s="5">
        <v>8</v>
      </c>
      <c r="AG5272" s="6">
        <v>3.8095238095238093</v>
      </c>
      <c r="AH5272" s="6">
        <v>87.136929460580916</v>
      </c>
      <c r="AI5272" s="3"/>
      <c r="AJ5272" s="3"/>
    </row>
    <row r="5273" spans="1:36" hidden="1" x14ac:dyDescent="0.2">
      <c r="A5273" s="1" t="str">
        <f t="shared" si="82"/>
        <v>South KestevenPakistani</v>
      </c>
      <c r="B5273" s="3" t="s">
        <v>391</v>
      </c>
      <c r="C5273" s="3" t="s">
        <v>392</v>
      </c>
      <c r="D5273" s="3" t="s">
        <v>711</v>
      </c>
      <c r="E5273" s="5">
        <v>93</v>
      </c>
      <c r="F5273" s="5">
        <v>2</v>
      </c>
      <c r="G5273" s="5">
        <v>2</v>
      </c>
      <c r="H5273" s="5">
        <v>2</v>
      </c>
      <c r="I5273" s="5">
        <v>0</v>
      </c>
      <c r="J5273" s="5">
        <v>8</v>
      </c>
      <c r="K5273" s="5">
        <v>3</v>
      </c>
      <c r="L5273" s="5">
        <v>3</v>
      </c>
      <c r="M5273" s="5">
        <v>5</v>
      </c>
      <c r="N5273" s="5">
        <v>0</v>
      </c>
      <c r="O5273" s="6">
        <v>2.150537634408602</v>
      </c>
      <c r="P5273" s="6">
        <v>2.150537634408602</v>
      </c>
      <c r="Q5273" s="6">
        <v>2.150537634408602</v>
      </c>
      <c r="R5273" s="6">
        <v>0</v>
      </c>
      <c r="S5273" s="6">
        <v>8.6021505376344081</v>
      </c>
      <c r="T5273" s="6">
        <v>3.225806451612903</v>
      </c>
      <c r="U5273" s="6">
        <v>3.225806451612903</v>
      </c>
      <c r="V5273" s="6">
        <v>5.376344086021505</v>
      </c>
      <c r="W5273" s="6">
        <v>0</v>
      </c>
      <c r="X5273" s="5">
        <v>42</v>
      </c>
      <c r="Y5273" s="5">
        <v>31</v>
      </c>
      <c r="Z5273" s="5">
        <v>3</v>
      </c>
      <c r="AA5273" s="5">
        <v>0</v>
      </c>
      <c r="AB5273" s="5">
        <v>0</v>
      </c>
      <c r="AC5273" s="5">
        <v>0</v>
      </c>
      <c r="AD5273" s="5">
        <v>42</v>
      </c>
      <c r="AE5273" s="5">
        <v>31</v>
      </c>
      <c r="AF5273" s="5">
        <v>3</v>
      </c>
      <c r="AG5273" s="6">
        <v>9.67741935483871</v>
      </c>
      <c r="AH5273" s="6">
        <v>73.80952380952381</v>
      </c>
      <c r="AI5273" s="3"/>
      <c r="AJ5273" s="3"/>
    </row>
    <row r="5274" spans="1:36" hidden="1" x14ac:dyDescent="0.2">
      <c r="A5274" s="1" t="str">
        <f t="shared" si="82"/>
        <v>South KestevenBangladeshi</v>
      </c>
      <c r="B5274" s="3" t="s">
        <v>391</v>
      </c>
      <c r="C5274" s="3" t="s">
        <v>392</v>
      </c>
      <c r="D5274" s="3" t="s">
        <v>712</v>
      </c>
      <c r="E5274" s="5">
        <v>63</v>
      </c>
      <c r="F5274" s="5">
        <v>0</v>
      </c>
      <c r="G5274" s="5">
        <v>0</v>
      </c>
      <c r="H5274" s="5">
        <v>0</v>
      </c>
      <c r="I5274" s="5">
        <v>0</v>
      </c>
      <c r="J5274" s="5">
        <v>1</v>
      </c>
      <c r="K5274" s="5">
        <v>0</v>
      </c>
      <c r="L5274" s="5">
        <v>5</v>
      </c>
      <c r="M5274" s="5">
        <v>0</v>
      </c>
      <c r="N5274" s="5">
        <v>0</v>
      </c>
      <c r="O5274" s="6">
        <v>0</v>
      </c>
      <c r="P5274" s="6">
        <v>0</v>
      </c>
      <c r="Q5274" s="6">
        <v>0</v>
      </c>
      <c r="R5274" s="6">
        <v>0</v>
      </c>
      <c r="S5274" s="6">
        <v>1.5873015873015872</v>
      </c>
      <c r="T5274" s="6">
        <v>0</v>
      </c>
      <c r="U5274" s="6">
        <v>7.9365079365079367</v>
      </c>
      <c r="V5274" s="6">
        <v>0</v>
      </c>
      <c r="W5274" s="6">
        <v>0</v>
      </c>
      <c r="X5274" s="5">
        <v>32</v>
      </c>
      <c r="Y5274" s="5">
        <v>24</v>
      </c>
      <c r="Z5274" s="5">
        <v>1</v>
      </c>
      <c r="AA5274" s="5">
        <v>0</v>
      </c>
      <c r="AB5274" s="5">
        <v>0</v>
      </c>
      <c r="AC5274" s="5">
        <v>0</v>
      </c>
      <c r="AD5274" s="5">
        <v>32</v>
      </c>
      <c r="AE5274" s="5">
        <v>24</v>
      </c>
      <c r="AF5274" s="5">
        <v>1</v>
      </c>
      <c r="AG5274" s="6">
        <v>4.166666666666667</v>
      </c>
      <c r="AH5274" s="6">
        <v>75</v>
      </c>
      <c r="AI5274" s="3"/>
      <c r="AJ5274" s="3"/>
    </row>
    <row r="5275" spans="1:36" hidden="1" x14ac:dyDescent="0.2">
      <c r="A5275" s="1" t="str">
        <f t="shared" si="82"/>
        <v>South KestevenChinese</v>
      </c>
      <c r="B5275" s="3" t="s">
        <v>391</v>
      </c>
      <c r="C5275" s="3" t="s">
        <v>392</v>
      </c>
      <c r="D5275" s="3" t="s">
        <v>713</v>
      </c>
      <c r="E5275" s="5">
        <v>436</v>
      </c>
      <c r="F5275" s="5">
        <v>1</v>
      </c>
      <c r="G5275" s="5">
        <v>2</v>
      </c>
      <c r="H5275" s="5">
        <v>2</v>
      </c>
      <c r="I5275" s="5">
        <v>0</v>
      </c>
      <c r="J5275" s="5">
        <v>6</v>
      </c>
      <c r="K5275" s="5">
        <v>13</v>
      </c>
      <c r="L5275" s="5">
        <v>15</v>
      </c>
      <c r="M5275" s="5">
        <v>17</v>
      </c>
      <c r="N5275" s="5">
        <v>0</v>
      </c>
      <c r="O5275" s="6">
        <v>0.22935779816513763</v>
      </c>
      <c r="P5275" s="6">
        <v>0.45871559633027525</v>
      </c>
      <c r="Q5275" s="6">
        <v>0.45871559633027525</v>
      </c>
      <c r="R5275" s="6">
        <v>0</v>
      </c>
      <c r="S5275" s="6">
        <v>1.3761467889908257</v>
      </c>
      <c r="T5275" s="6">
        <v>2.9816513761467891</v>
      </c>
      <c r="U5275" s="6">
        <v>3.4403669724770642</v>
      </c>
      <c r="V5275" s="6">
        <v>3.8990825688073394</v>
      </c>
      <c r="W5275" s="6">
        <v>0</v>
      </c>
      <c r="X5275" s="5">
        <v>144</v>
      </c>
      <c r="Y5275" s="5">
        <v>121</v>
      </c>
      <c r="Z5275" s="5">
        <v>4</v>
      </c>
      <c r="AA5275" s="5">
        <v>0</v>
      </c>
      <c r="AB5275" s="5">
        <v>0</v>
      </c>
      <c r="AC5275" s="5">
        <v>0</v>
      </c>
      <c r="AD5275" s="5">
        <v>144</v>
      </c>
      <c r="AE5275" s="5">
        <v>121</v>
      </c>
      <c r="AF5275" s="5">
        <v>4</v>
      </c>
      <c r="AG5275" s="6">
        <v>3.3057851239669422</v>
      </c>
      <c r="AH5275" s="6">
        <v>84.027777777777771</v>
      </c>
      <c r="AI5275" s="3"/>
      <c r="AJ5275" s="3"/>
    </row>
    <row r="5276" spans="1:36" hidden="1" x14ac:dyDescent="0.2">
      <c r="A5276" s="1" t="str">
        <f t="shared" si="82"/>
        <v>South KestevenAsian Other</v>
      </c>
      <c r="B5276" s="3" t="s">
        <v>391</v>
      </c>
      <c r="C5276" s="3" t="s">
        <v>392</v>
      </c>
      <c r="D5276" s="3" t="s">
        <v>714</v>
      </c>
      <c r="E5276" s="5">
        <v>479</v>
      </c>
      <c r="F5276" s="5">
        <v>25</v>
      </c>
      <c r="G5276" s="5">
        <v>27</v>
      </c>
      <c r="H5276" s="5">
        <v>27</v>
      </c>
      <c r="I5276" s="5">
        <v>0</v>
      </c>
      <c r="J5276" s="5">
        <v>42</v>
      </c>
      <c r="K5276" s="5">
        <v>16</v>
      </c>
      <c r="L5276" s="5">
        <v>45</v>
      </c>
      <c r="M5276" s="5">
        <v>12</v>
      </c>
      <c r="N5276" s="5">
        <v>0</v>
      </c>
      <c r="O5276" s="6">
        <v>5.2192066805845512</v>
      </c>
      <c r="P5276" s="6">
        <v>5.6367432150313155</v>
      </c>
      <c r="Q5276" s="6">
        <v>5.6367432150313155</v>
      </c>
      <c r="R5276" s="6">
        <v>0</v>
      </c>
      <c r="S5276" s="6">
        <v>8.7682672233820451</v>
      </c>
      <c r="T5276" s="6">
        <v>3.3402922755741127</v>
      </c>
      <c r="U5276" s="6">
        <v>9.3945720250521916</v>
      </c>
      <c r="V5276" s="6">
        <v>2.5052192066805845</v>
      </c>
      <c r="W5276" s="6">
        <v>0</v>
      </c>
      <c r="X5276" s="5">
        <v>255</v>
      </c>
      <c r="Y5276" s="5">
        <v>228</v>
      </c>
      <c r="Z5276" s="5">
        <v>14</v>
      </c>
      <c r="AA5276" s="5">
        <v>0</v>
      </c>
      <c r="AB5276" s="5">
        <v>0</v>
      </c>
      <c r="AC5276" s="5">
        <v>0</v>
      </c>
      <c r="AD5276" s="5">
        <v>255</v>
      </c>
      <c r="AE5276" s="5">
        <v>228</v>
      </c>
      <c r="AF5276" s="5">
        <v>14</v>
      </c>
      <c r="AG5276" s="6">
        <v>6.1403508771929829</v>
      </c>
      <c r="AH5276" s="6">
        <v>89.411764705882348</v>
      </c>
      <c r="AI5276" s="3"/>
      <c r="AJ5276" s="3"/>
    </row>
    <row r="5277" spans="1:36" hidden="1" x14ac:dyDescent="0.2">
      <c r="A5277" s="1" t="str">
        <f t="shared" si="82"/>
        <v>South KestevenBlack African</v>
      </c>
      <c r="B5277" s="3" t="s">
        <v>391</v>
      </c>
      <c r="C5277" s="3" t="s">
        <v>392</v>
      </c>
      <c r="D5277" s="3" t="s">
        <v>715</v>
      </c>
      <c r="E5277" s="5">
        <v>330</v>
      </c>
      <c r="F5277" s="5">
        <v>22</v>
      </c>
      <c r="G5277" s="5">
        <v>27</v>
      </c>
      <c r="H5277" s="5">
        <v>27</v>
      </c>
      <c r="I5277" s="5">
        <v>0</v>
      </c>
      <c r="J5277" s="5">
        <v>29</v>
      </c>
      <c r="K5277" s="5">
        <v>4</v>
      </c>
      <c r="L5277" s="5">
        <v>24</v>
      </c>
      <c r="M5277" s="5">
        <v>21</v>
      </c>
      <c r="N5277" s="5">
        <v>0</v>
      </c>
      <c r="O5277" s="6">
        <v>6.666666666666667</v>
      </c>
      <c r="P5277" s="6">
        <v>8.1818181818181817</v>
      </c>
      <c r="Q5277" s="6">
        <v>8.1818181818181817</v>
      </c>
      <c r="R5277" s="6">
        <v>0</v>
      </c>
      <c r="S5277" s="6">
        <v>8.7878787878787872</v>
      </c>
      <c r="T5277" s="6">
        <v>1.2121212121212122</v>
      </c>
      <c r="U5277" s="6">
        <v>7.2727272727272725</v>
      </c>
      <c r="V5277" s="6">
        <v>6.3636363636363633</v>
      </c>
      <c r="W5277" s="6">
        <v>0</v>
      </c>
      <c r="X5277" s="5">
        <v>150</v>
      </c>
      <c r="Y5277" s="5">
        <v>137</v>
      </c>
      <c r="Z5277" s="5">
        <v>9</v>
      </c>
      <c r="AA5277" s="5">
        <v>0</v>
      </c>
      <c r="AB5277" s="5">
        <v>0</v>
      </c>
      <c r="AC5277" s="5">
        <v>0</v>
      </c>
      <c r="AD5277" s="5">
        <v>150</v>
      </c>
      <c r="AE5277" s="5">
        <v>137</v>
      </c>
      <c r="AF5277" s="5">
        <v>9</v>
      </c>
      <c r="AG5277" s="6">
        <v>6.5693430656934311</v>
      </c>
      <c r="AH5277" s="6">
        <v>91.333333333333329</v>
      </c>
      <c r="AI5277" s="3"/>
      <c r="AJ5277" s="3"/>
    </row>
    <row r="5278" spans="1:36" hidden="1" x14ac:dyDescent="0.2">
      <c r="A5278" s="1" t="str">
        <f t="shared" si="82"/>
        <v>South KestevenBlack Caribbean</v>
      </c>
      <c r="B5278" s="3" t="s">
        <v>391</v>
      </c>
      <c r="C5278" s="3" t="s">
        <v>392</v>
      </c>
      <c r="D5278" s="3" t="s">
        <v>716</v>
      </c>
      <c r="E5278" s="5">
        <v>117</v>
      </c>
      <c r="F5278" s="5">
        <v>2</v>
      </c>
      <c r="G5278" s="5">
        <v>3</v>
      </c>
      <c r="H5278" s="5">
        <v>3</v>
      </c>
      <c r="I5278" s="5">
        <v>0</v>
      </c>
      <c r="J5278" s="5">
        <v>3</v>
      </c>
      <c r="K5278" s="5">
        <v>8</v>
      </c>
      <c r="L5278" s="5">
        <v>4</v>
      </c>
      <c r="M5278" s="5">
        <v>6</v>
      </c>
      <c r="N5278" s="5">
        <v>0</v>
      </c>
      <c r="O5278" s="6">
        <v>1.7094017094017093</v>
      </c>
      <c r="P5278" s="6">
        <v>2.5641025641025643</v>
      </c>
      <c r="Q5278" s="6">
        <v>2.5641025641025643</v>
      </c>
      <c r="R5278" s="6">
        <v>0</v>
      </c>
      <c r="S5278" s="6">
        <v>2.5641025641025643</v>
      </c>
      <c r="T5278" s="6">
        <v>6.8376068376068373</v>
      </c>
      <c r="U5278" s="6">
        <v>3.4188034188034186</v>
      </c>
      <c r="V5278" s="6">
        <v>5.1282051282051286</v>
      </c>
      <c r="W5278" s="6">
        <v>0</v>
      </c>
      <c r="X5278" s="5">
        <v>64</v>
      </c>
      <c r="Y5278" s="5">
        <v>56</v>
      </c>
      <c r="Z5278" s="5">
        <v>5</v>
      </c>
      <c r="AA5278" s="5">
        <v>0</v>
      </c>
      <c r="AB5278" s="5">
        <v>0</v>
      </c>
      <c r="AC5278" s="5">
        <v>0</v>
      </c>
      <c r="AD5278" s="5">
        <v>64</v>
      </c>
      <c r="AE5278" s="5">
        <v>56</v>
      </c>
      <c r="AF5278" s="5">
        <v>5</v>
      </c>
      <c r="AG5278" s="6">
        <v>8.9285714285714288</v>
      </c>
      <c r="AH5278" s="6">
        <v>87.5</v>
      </c>
      <c r="AI5278" s="3"/>
      <c r="AJ5278" s="3"/>
    </row>
    <row r="5279" spans="1:36" hidden="1" x14ac:dyDescent="0.2">
      <c r="A5279" s="1" t="str">
        <f t="shared" si="82"/>
        <v>South KestevenBlack Other</v>
      </c>
      <c r="B5279" s="3" t="s">
        <v>391</v>
      </c>
      <c r="C5279" s="3" t="s">
        <v>392</v>
      </c>
      <c r="D5279" s="3" t="s">
        <v>717</v>
      </c>
      <c r="E5279" s="5">
        <v>62</v>
      </c>
      <c r="F5279" s="5">
        <v>1</v>
      </c>
      <c r="G5279" s="5">
        <v>4</v>
      </c>
      <c r="H5279" s="5">
        <v>4</v>
      </c>
      <c r="I5279" s="5">
        <v>0</v>
      </c>
      <c r="J5279" s="5">
        <v>7</v>
      </c>
      <c r="K5279" s="5">
        <v>8</v>
      </c>
      <c r="L5279" s="5">
        <v>2</v>
      </c>
      <c r="M5279" s="5">
        <v>1</v>
      </c>
      <c r="N5279" s="5">
        <v>0</v>
      </c>
      <c r="O5279" s="6">
        <v>1.6129032258064515</v>
      </c>
      <c r="P5279" s="6">
        <v>6.4516129032258061</v>
      </c>
      <c r="Q5279" s="6">
        <v>6.4516129032258061</v>
      </c>
      <c r="R5279" s="6">
        <v>0</v>
      </c>
      <c r="S5279" s="6">
        <v>11.290322580645162</v>
      </c>
      <c r="T5279" s="6">
        <v>12.903225806451612</v>
      </c>
      <c r="U5279" s="6">
        <v>3.225806451612903</v>
      </c>
      <c r="V5279" s="6">
        <v>1.6129032258064515</v>
      </c>
      <c r="W5279" s="6">
        <v>0</v>
      </c>
      <c r="X5279" s="5">
        <v>27</v>
      </c>
      <c r="Y5279" s="5">
        <v>23</v>
      </c>
      <c r="Z5279" s="5">
        <v>0</v>
      </c>
      <c r="AA5279" s="5">
        <v>0</v>
      </c>
      <c r="AB5279" s="5">
        <v>0</v>
      </c>
      <c r="AC5279" s="5">
        <v>0</v>
      </c>
      <c r="AD5279" s="5">
        <v>27</v>
      </c>
      <c r="AE5279" s="5">
        <v>23</v>
      </c>
      <c r="AF5279" s="5">
        <v>0</v>
      </c>
      <c r="AG5279" s="6">
        <v>0</v>
      </c>
      <c r="AH5279" s="6">
        <v>85.18518518518519</v>
      </c>
      <c r="AI5279" s="3"/>
      <c r="AJ5279" s="3"/>
    </row>
    <row r="5280" spans="1:36" hidden="1" x14ac:dyDescent="0.2">
      <c r="A5280" s="1" t="str">
        <f t="shared" si="82"/>
        <v>South KestevenArab</v>
      </c>
      <c r="B5280" s="3" t="s">
        <v>391</v>
      </c>
      <c r="C5280" s="3" t="s">
        <v>392</v>
      </c>
      <c r="D5280" s="3" t="s">
        <v>699</v>
      </c>
      <c r="E5280" s="5">
        <v>48</v>
      </c>
      <c r="F5280" s="5">
        <v>0</v>
      </c>
      <c r="G5280" s="5">
        <v>0</v>
      </c>
      <c r="H5280" s="5">
        <v>0</v>
      </c>
      <c r="I5280" s="5">
        <v>0</v>
      </c>
      <c r="J5280" s="5">
        <v>0</v>
      </c>
      <c r="K5280" s="5">
        <v>1</v>
      </c>
      <c r="L5280" s="5">
        <v>1</v>
      </c>
      <c r="M5280" s="5">
        <v>1</v>
      </c>
      <c r="N5280" s="5">
        <v>0</v>
      </c>
      <c r="O5280" s="6">
        <v>0</v>
      </c>
      <c r="P5280" s="6">
        <v>0</v>
      </c>
      <c r="Q5280" s="6">
        <v>0</v>
      </c>
      <c r="R5280" s="6">
        <v>0</v>
      </c>
      <c r="S5280" s="6">
        <v>0</v>
      </c>
      <c r="T5280" s="6">
        <v>2.0833333333333335</v>
      </c>
      <c r="U5280" s="6">
        <v>2.0833333333333335</v>
      </c>
      <c r="V5280" s="6">
        <v>2.0833333333333335</v>
      </c>
      <c r="W5280" s="6">
        <v>0</v>
      </c>
      <c r="X5280" s="5">
        <v>28</v>
      </c>
      <c r="Y5280" s="5">
        <v>25</v>
      </c>
      <c r="Z5280" s="5">
        <v>3</v>
      </c>
      <c r="AA5280" s="5">
        <v>0</v>
      </c>
      <c r="AB5280" s="5">
        <v>0</v>
      </c>
      <c r="AC5280" s="5">
        <v>0</v>
      </c>
      <c r="AD5280" s="5">
        <v>28</v>
      </c>
      <c r="AE5280" s="5">
        <v>25</v>
      </c>
      <c r="AF5280" s="5">
        <v>3</v>
      </c>
      <c r="AG5280" s="6">
        <v>12</v>
      </c>
      <c r="AH5280" s="6">
        <v>89.285714285714292</v>
      </c>
      <c r="AI5280" s="3"/>
      <c r="AJ5280" s="3"/>
    </row>
    <row r="5281" spans="1:36" hidden="1" x14ac:dyDescent="0.2">
      <c r="A5281" s="1" t="str">
        <f t="shared" si="82"/>
        <v>South KestevenOther</v>
      </c>
      <c r="B5281" s="3" t="s">
        <v>391</v>
      </c>
      <c r="C5281" s="3" t="s">
        <v>392</v>
      </c>
      <c r="D5281" s="3" t="s">
        <v>718</v>
      </c>
      <c r="E5281" s="5">
        <v>115</v>
      </c>
      <c r="F5281" s="5">
        <v>3</v>
      </c>
      <c r="G5281" s="5">
        <v>3</v>
      </c>
      <c r="H5281" s="5">
        <v>3</v>
      </c>
      <c r="I5281" s="5">
        <v>0</v>
      </c>
      <c r="J5281" s="5">
        <v>3</v>
      </c>
      <c r="K5281" s="5">
        <v>5</v>
      </c>
      <c r="L5281" s="5">
        <v>5</v>
      </c>
      <c r="M5281" s="5">
        <v>2</v>
      </c>
      <c r="N5281" s="5">
        <v>0</v>
      </c>
      <c r="O5281" s="6">
        <v>2.6086956521739131</v>
      </c>
      <c r="P5281" s="6">
        <v>2.6086956521739131</v>
      </c>
      <c r="Q5281" s="6">
        <v>2.6086956521739131</v>
      </c>
      <c r="R5281" s="6">
        <v>0</v>
      </c>
      <c r="S5281" s="6">
        <v>2.6086956521739131</v>
      </c>
      <c r="T5281" s="6">
        <v>4.3478260869565215</v>
      </c>
      <c r="U5281" s="6">
        <v>4.3478260869565215</v>
      </c>
      <c r="V5281" s="6">
        <v>1.7391304347826086</v>
      </c>
      <c r="W5281" s="6">
        <v>0</v>
      </c>
      <c r="X5281" s="5">
        <v>60</v>
      </c>
      <c r="Y5281" s="5">
        <v>46</v>
      </c>
      <c r="Z5281" s="5">
        <v>4</v>
      </c>
      <c r="AA5281" s="5">
        <v>0</v>
      </c>
      <c r="AB5281" s="5">
        <v>0</v>
      </c>
      <c r="AC5281" s="5">
        <v>0</v>
      </c>
      <c r="AD5281" s="5">
        <v>60</v>
      </c>
      <c r="AE5281" s="5">
        <v>46</v>
      </c>
      <c r="AF5281" s="5">
        <v>4</v>
      </c>
      <c r="AG5281" s="6">
        <v>8.695652173913043</v>
      </c>
      <c r="AH5281" s="6">
        <v>76.666666666666671</v>
      </c>
      <c r="AI5281" s="3"/>
      <c r="AJ5281" s="3"/>
    </row>
    <row r="5282" spans="1:36" x14ac:dyDescent="0.2">
      <c r="A5282" s="1" t="str">
        <f t="shared" si="82"/>
        <v>South LakelandAll people</v>
      </c>
      <c r="B5282" s="3" t="s">
        <v>185</v>
      </c>
      <c r="C5282" s="3" t="s">
        <v>186</v>
      </c>
      <c r="D5282" s="3" t="s">
        <v>700</v>
      </c>
      <c r="E5282" s="5">
        <v>103658</v>
      </c>
      <c r="F5282" s="5">
        <v>0</v>
      </c>
      <c r="G5282" s="5">
        <v>0</v>
      </c>
      <c r="H5282" s="5">
        <v>0</v>
      </c>
      <c r="I5282" s="5">
        <v>0</v>
      </c>
      <c r="J5282" s="5">
        <v>0</v>
      </c>
      <c r="K5282" s="5">
        <v>19507</v>
      </c>
      <c r="L5282" s="5">
        <v>0</v>
      </c>
      <c r="M5282" s="5">
        <v>0</v>
      </c>
      <c r="N5282" s="5">
        <v>0</v>
      </c>
      <c r="O5282" s="6">
        <v>0</v>
      </c>
      <c r="P5282" s="6">
        <v>0</v>
      </c>
      <c r="Q5282" s="6">
        <v>0</v>
      </c>
      <c r="R5282" s="6">
        <v>0</v>
      </c>
      <c r="S5282" s="6">
        <v>0</v>
      </c>
      <c r="T5282" s="6">
        <v>18.818615061066197</v>
      </c>
      <c r="U5282" s="6">
        <v>0</v>
      </c>
      <c r="V5282" s="6">
        <v>0</v>
      </c>
      <c r="W5282" s="6">
        <v>0</v>
      </c>
      <c r="X5282" s="5">
        <v>29803</v>
      </c>
      <c r="Y5282" s="5">
        <v>27346</v>
      </c>
      <c r="Z5282" s="5">
        <v>721</v>
      </c>
      <c r="AA5282" s="5">
        <v>0</v>
      </c>
      <c r="AB5282" s="5">
        <v>0</v>
      </c>
      <c r="AC5282" s="5">
        <v>0</v>
      </c>
      <c r="AD5282" s="5">
        <v>29803</v>
      </c>
      <c r="AE5282" s="5">
        <v>27346</v>
      </c>
      <c r="AF5282" s="5">
        <v>721</v>
      </c>
      <c r="AG5282" s="6">
        <v>2.6365830468807139</v>
      </c>
      <c r="AH5282" s="6">
        <v>91.755863503674121</v>
      </c>
      <c r="AI5282" s="3"/>
      <c r="AJ5282" s="3"/>
    </row>
    <row r="5283" spans="1:36" hidden="1" x14ac:dyDescent="0.2">
      <c r="A5283" s="1" t="str">
        <f t="shared" si="82"/>
        <v>South LakelandWhite British</v>
      </c>
      <c r="B5283" s="3" t="s">
        <v>185</v>
      </c>
      <c r="C5283" s="3" t="s">
        <v>186</v>
      </c>
      <c r="D5283" s="3" t="s">
        <v>701</v>
      </c>
      <c r="E5283" s="5">
        <v>99089</v>
      </c>
      <c r="F5283" s="5">
        <v>0</v>
      </c>
      <c r="G5283" s="5">
        <v>0</v>
      </c>
      <c r="H5283" s="5">
        <v>0</v>
      </c>
      <c r="I5283" s="5">
        <v>0</v>
      </c>
      <c r="J5283" s="5">
        <v>0</v>
      </c>
      <c r="K5283" s="5">
        <v>18806</v>
      </c>
      <c r="L5283" s="5">
        <v>0</v>
      </c>
      <c r="M5283" s="5">
        <v>0</v>
      </c>
      <c r="N5283" s="5">
        <v>0</v>
      </c>
      <c r="O5283" s="6">
        <v>0</v>
      </c>
      <c r="P5283" s="6">
        <v>0</v>
      </c>
      <c r="Q5283" s="6">
        <v>0</v>
      </c>
      <c r="R5283" s="6">
        <v>0</v>
      </c>
      <c r="S5283" s="6">
        <v>0</v>
      </c>
      <c r="T5283" s="6">
        <v>18.978897758580668</v>
      </c>
      <c r="U5283" s="6">
        <v>0</v>
      </c>
      <c r="V5283" s="6">
        <v>0</v>
      </c>
      <c r="W5283" s="6">
        <v>0</v>
      </c>
      <c r="X5283" s="5">
        <v>27723</v>
      </c>
      <c r="Y5283" s="5">
        <v>25428</v>
      </c>
      <c r="Z5283" s="5">
        <v>668</v>
      </c>
      <c r="AA5283" s="5">
        <v>0</v>
      </c>
      <c r="AB5283" s="5">
        <v>0</v>
      </c>
      <c r="AC5283" s="5">
        <v>0</v>
      </c>
      <c r="AD5283" s="5">
        <v>27723</v>
      </c>
      <c r="AE5283" s="5">
        <v>25428</v>
      </c>
      <c r="AF5283" s="5">
        <v>668</v>
      </c>
      <c r="AG5283" s="6">
        <v>2.6270253264118293</v>
      </c>
      <c r="AH5283" s="6">
        <v>91.721675143382754</v>
      </c>
      <c r="AI5283" s="3"/>
      <c r="AJ5283" s="3"/>
    </row>
    <row r="5284" spans="1:36" hidden="1" x14ac:dyDescent="0.2">
      <c r="A5284" s="1" t="str">
        <f t="shared" si="82"/>
        <v>South LakelandMinorities - all other than White British</v>
      </c>
      <c r="B5284" s="3" t="s">
        <v>185</v>
      </c>
      <c r="C5284" s="3" t="s">
        <v>186</v>
      </c>
      <c r="D5284" s="3" t="s">
        <v>702</v>
      </c>
      <c r="E5284" s="5">
        <v>4569</v>
      </c>
      <c r="F5284" s="5">
        <v>0</v>
      </c>
      <c r="G5284" s="5">
        <v>0</v>
      </c>
      <c r="H5284" s="5">
        <v>0</v>
      </c>
      <c r="I5284" s="5">
        <v>0</v>
      </c>
      <c r="J5284" s="5">
        <v>0</v>
      </c>
      <c r="K5284" s="5">
        <v>701</v>
      </c>
      <c r="L5284" s="5">
        <v>0</v>
      </c>
      <c r="M5284" s="5">
        <v>0</v>
      </c>
      <c r="N5284" s="5">
        <v>0</v>
      </c>
      <c r="O5284" s="6">
        <v>0</v>
      </c>
      <c r="P5284" s="6">
        <v>0</v>
      </c>
      <c r="Q5284" s="6">
        <v>0</v>
      </c>
      <c r="R5284" s="6">
        <v>0</v>
      </c>
      <c r="S5284" s="6">
        <v>0</v>
      </c>
      <c r="T5284" s="6">
        <v>15.342525716787042</v>
      </c>
      <c r="U5284" s="6">
        <v>0</v>
      </c>
      <c r="V5284" s="6">
        <v>0</v>
      </c>
      <c r="W5284" s="6">
        <v>0</v>
      </c>
      <c r="X5284" s="5">
        <v>2080</v>
      </c>
      <c r="Y5284" s="5">
        <v>1918</v>
      </c>
      <c r="Z5284" s="5">
        <v>53</v>
      </c>
      <c r="AA5284" s="5">
        <v>0</v>
      </c>
      <c r="AB5284" s="5">
        <v>0</v>
      </c>
      <c r="AC5284" s="5">
        <v>0</v>
      </c>
      <c r="AD5284" s="5">
        <v>2080</v>
      </c>
      <c r="AE5284" s="5">
        <v>1918</v>
      </c>
      <c r="AF5284" s="5">
        <v>53</v>
      </c>
      <c r="AG5284" s="6">
        <v>2.7632950990615224</v>
      </c>
      <c r="AH5284" s="6">
        <v>92.211538461538467</v>
      </c>
      <c r="AI5284" s="3"/>
      <c r="AJ5284" s="3"/>
    </row>
    <row r="5285" spans="1:36" hidden="1" x14ac:dyDescent="0.2">
      <c r="A5285" s="1" t="str">
        <f t="shared" si="82"/>
        <v>South LakelandWhite Irish</v>
      </c>
      <c r="B5285" s="3" t="s">
        <v>185</v>
      </c>
      <c r="C5285" s="3" t="s">
        <v>186</v>
      </c>
      <c r="D5285" s="3" t="s">
        <v>703</v>
      </c>
      <c r="E5285" s="5">
        <v>355</v>
      </c>
      <c r="F5285" s="5">
        <v>0</v>
      </c>
      <c r="G5285" s="5">
        <v>0</v>
      </c>
      <c r="H5285" s="5">
        <v>0</v>
      </c>
      <c r="I5285" s="5">
        <v>0</v>
      </c>
      <c r="J5285" s="5">
        <v>0</v>
      </c>
      <c r="K5285" s="5">
        <v>53</v>
      </c>
      <c r="L5285" s="5">
        <v>0</v>
      </c>
      <c r="M5285" s="5">
        <v>0</v>
      </c>
      <c r="N5285" s="5">
        <v>0</v>
      </c>
      <c r="O5285" s="6">
        <v>0</v>
      </c>
      <c r="P5285" s="6">
        <v>0</v>
      </c>
      <c r="Q5285" s="6">
        <v>0</v>
      </c>
      <c r="R5285" s="6">
        <v>0</v>
      </c>
      <c r="S5285" s="6">
        <v>0</v>
      </c>
      <c r="T5285" s="6">
        <v>14.929577464788732</v>
      </c>
      <c r="U5285" s="6">
        <v>0</v>
      </c>
      <c r="V5285" s="6">
        <v>0</v>
      </c>
      <c r="W5285" s="6">
        <v>0</v>
      </c>
      <c r="X5285" s="5">
        <v>80</v>
      </c>
      <c r="Y5285" s="5">
        <v>70</v>
      </c>
      <c r="Z5285" s="5">
        <v>2</v>
      </c>
      <c r="AA5285" s="5">
        <v>0</v>
      </c>
      <c r="AB5285" s="5">
        <v>0</v>
      </c>
      <c r="AC5285" s="5">
        <v>0</v>
      </c>
      <c r="AD5285" s="5">
        <v>80</v>
      </c>
      <c r="AE5285" s="5">
        <v>70</v>
      </c>
      <c r="AF5285" s="5">
        <v>2</v>
      </c>
      <c r="AG5285" s="6">
        <v>2.8571428571428572</v>
      </c>
      <c r="AH5285" s="6">
        <v>87.5</v>
      </c>
      <c r="AI5285" s="3"/>
      <c r="AJ5285" s="3"/>
    </row>
    <row r="5286" spans="1:36" hidden="1" x14ac:dyDescent="0.2">
      <c r="A5286" s="1" t="str">
        <f t="shared" si="82"/>
        <v>South LakelandWhite Gyspy or Irish Traveller</v>
      </c>
      <c r="B5286" s="3" t="s">
        <v>185</v>
      </c>
      <c r="C5286" s="3" t="s">
        <v>186</v>
      </c>
      <c r="D5286" s="3" t="s">
        <v>704</v>
      </c>
      <c r="E5286" s="5">
        <v>36</v>
      </c>
      <c r="F5286" s="5">
        <v>0</v>
      </c>
      <c r="G5286" s="5">
        <v>0</v>
      </c>
      <c r="H5286" s="5">
        <v>0</v>
      </c>
      <c r="I5286" s="5">
        <v>0</v>
      </c>
      <c r="J5286" s="5">
        <v>0</v>
      </c>
      <c r="K5286" s="5">
        <v>3</v>
      </c>
      <c r="L5286" s="5">
        <v>0</v>
      </c>
      <c r="M5286" s="5">
        <v>0</v>
      </c>
      <c r="N5286" s="5">
        <v>0</v>
      </c>
      <c r="O5286" s="6">
        <v>0</v>
      </c>
      <c r="P5286" s="6">
        <v>0</v>
      </c>
      <c r="Q5286" s="6">
        <v>0</v>
      </c>
      <c r="R5286" s="6">
        <v>0</v>
      </c>
      <c r="S5286" s="6">
        <v>0</v>
      </c>
      <c r="T5286" s="6">
        <v>8.3333333333333339</v>
      </c>
      <c r="U5286" s="6">
        <v>0</v>
      </c>
      <c r="V5286" s="6">
        <v>0</v>
      </c>
      <c r="W5286" s="6">
        <v>0</v>
      </c>
      <c r="X5286" s="5">
        <v>8</v>
      </c>
      <c r="Y5286" s="5">
        <v>7</v>
      </c>
      <c r="Z5286" s="5">
        <v>0</v>
      </c>
      <c r="AA5286" s="5">
        <v>0</v>
      </c>
      <c r="AB5286" s="5">
        <v>0</v>
      </c>
      <c r="AC5286" s="5">
        <v>0</v>
      </c>
      <c r="AD5286" s="5">
        <v>8</v>
      </c>
      <c r="AE5286" s="5">
        <v>7</v>
      </c>
      <c r="AF5286" s="5">
        <v>0</v>
      </c>
      <c r="AG5286" s="6">
        <v>0</v>
      </c>
      <c r="AH5286" s="6">
        <v>87.5</v>
      </c>
      <c r="AI5286" s="3"/>
      <c r="AJ5286" s="3"/>
    </row>
    <row r="5287" spans="1:36" hidden="1" x14ac:dyDescent="0.2">
      <c r="A5287" s="1" t="str">
        <f t="shared" si="82"/>
        <v>South LakelandWhite Other</v>
      </c>
      <c r="B5287" s="3" t="s">
        <v>185</v>
      </c>
      <c r="C5287" s="3" t="s">
        <v>186</v>
      </c>
      <c r="D5287" s="3" t="s">
        <v>705</v>
      </c>
      <c r="E5287" s="5">
        <v>2482</v>
      </c>
      <c r="F5287" s="5">
        <v>0</v>
      </c>
      <c r="G5287" s="5">
        <v>0</v>
      </c>
      <c r="H5287" s="5">
        <v>0</v>
      </c>
      <c r="I5287" s="5">
        <v>0</v>
      </c>
      <c r="J5287" s="5">
        <v>0</v>
      </c>
      <c r="K5287" s="5">
        <v>412</v>
      </c>
      <c r="L5287" s="5">
        <v>0</v>
      </c>
      <c r="M5287" s="5">
        <v>0</v>
      </c>
      <c r="N5287" s="5">
        <v>0</v>
      </c>
      <c r="O5287" s="6">
        <v>0</v>
      </c>
      <c r="P5287" s="6">
        <v>0</v>
      </c>
      <c r="Q5287" s="6">
        <v>0</v>
      </c>
      <c r="R5287" s="6">
        <v>0</v>
      </c>
      <c r="S5287" s="6">
        <v>0</v>
      </c>
      <c r="T5287" s="6">
        <v>16.599516518936341</v>
      </c>
      <c r="U5287" s="6">
        <v>0</v>
      </c>
      <c r="V5287" s="6">
        <v>0</v>
      </c>
      <c r="W5287" s="6">
        <v>0</v>
      </c>
      <c r="X5287" s="5">
        <v>1315</v>
      </c>
      <c r="Y5287" s="5">
        <v>1229</v>
      </c>
      <c r="Z5287" s="5">
        <v>28</v>
      </c>
      <c r="AA5287" s="5">
        <v>0</v>
      </c>
      <c r="AB5287" s="5">
        <v>0</v>
      </c>
      <c r="AC5287" s="5">
        <v>0</v>
      </c>
      <c r="AD5287" s="5">
        <v>1315</v>
      </c>
      <c r="AE5287" s="5">
        <v>1229</v>
      </c>
      <c r="AF5287" s="5">
        <v>28</v>
      </c>
      <c r="AG5287" s="6">
        <v>2.2782750203417415</v>
      </c>
      <c r="AH5287" s="6">
        <v>93.460076045627375</v>
      </c>
      <c r="AI5287" s="3"/>
      <c r="AJ5287" s="3"/>
    </row>
    <row r="5288" spans="1:36" hidden="1" x14ac:dyDescent="0.2">
      <c r="A5288" s="1" t="str">
        <f t="shared" si="82"/>
        <v>South LakelandMixed White and Black Caribbean</v>
      </c>
      <c r="B5288" s="3" t="s">
        <v>185</v>
      </c>
      <c r="C5288" s="3" t="s">
        <v>186</v>
      </c>
      <c r="D5288" s="3" t="s">
        <v>706</v>
      </c>
      <c r="E5288" s="5">
        <v>165</v>
      </c>
      <c r="F5288" s="5">
        <v>0</v>
      </c>
      <c r="G5288" s="5">
        <v>0</v>
      </c>
      <c r="H5288" s="5">
        <v>0</v>
      </c>
      <c r="I5288" s="5">
        <v>0</v>
      </c>
      <c r="J5288" s="5">
        <v>0</v>
      </c>
      <c r="K5288" s="5">
        <v>32</v>
      </c>
      <c r="L5288" s="5">
        <v>0</v>
      </c>
      <c r="M5288" s="5">
        <v>0</v>
      </c>
      <c r="N5288" s="5">
        <v>0</v>
      </c>
      <c r="O5288" s="6">
        <v>0</v>
      </c>
      <c r="P5288" s="6">
        <v>0</v>
      </c>
      <c r="Q5288" s="6">
        <v>0</v>
      </c>
      <c r="R5288" s="6">
        <v>0</v>
      </c>
      <c r="S5288" s="6">
        <v>0</v>
      </c>
      <c r="T5288" s="6">
        <v>19.393939393939394</v>
      </c>
      <c r="U5288" s="6">
        <v>0</v>
      </c>
      <c r="V5288" s="6">
        <v>0</v>
      </c>
      <c r="W5288" s="6">
        <v>0</v>
      </c>
      <c r="X5288" s="5">
        <v>57</v>
      </c>
      <c r="Y5288" s="5">
        <v>51</v>
      </c>
      <c r="Z5288" s="5">
        <v>4</v>
      </c>
      <c r="AA5288" s="5">
        <v>0</v>
      </c>
      <c r="AB5288" s="5">
        <v>0</v>
      </c>
      <c r="AC5288" s="5">
        <v>0</v>
      </c>
      <c r="AD5288" s="5">
        <v>57</v>
      </c>
      <c r="AE5288" s="5">
        <v>51</v>
      </c>
      <c r="AF5288" s="5">
        <v>4</v>
      </c>
      <c r="AG5288" s="6">
        <v>7.8431372549019605</v>
      </c>
      <c r="AH5288" s="6">
        <v>89.473684210526315</v>
      </c>
      <c r="AI5288" s="3"/>
      <c r="AJ5288" s="3"/>
    </row>
    <row r="5289" spans="1:36" hidden="1" x14ac:dyDescent="0.2">
      <c r="A5289" s="1" t="str">
        <f t="shared" si="82"/>
        <v>South LakelandMixed White and Black African</v>
      </c>
      <c r="B5289" s="3" t="s">
        <v>185</v>
      </c>
      <c r="C5289" s="3" t="s">
        <v>186</v>
      </c>
      <c r="D5289" s="3" t="s">
        <v>707</v>
      </c>
      <c r="E5289" s="5">
        <v>91</v>
      </c>
      <c r="F5289" s="5">
        <v>0</v>
      </c>
      <c r="G5289" s="5">
        <v>0</v>
      </c>
      <c r="H5289" s="5">
        <v>0</v>
      </c>
      <c r="I5289" s="5">
        <v>0</v>
      </c>
      <c r="J5289" s="5">
        <v>0</v>
      </c>
      <c r="K5289" s="5">
        <v>12</v>
      </c>
      <c r="L5289" s="5">
        <v>0</v>
      </c>
      <c r="M5289" s="5">
        <v>0</v>
      </c>
      <c r="N5289" s="5">
        <v>0</v>
      </c>
      <c r="O5289" s="6">
        <v>0</v>
      </c>
      <c r="P5289" s="6">
        <v>0</v>
      </c>
      <c r="Q5289" s="6">
        <v>0</v>
      </c>
      <c r="R5289" s="6">
        <v>0</v>
      </c>
      <c r="S5289" s="6">
        <v>0</v>
      </c>
      <c r="T5289" s="6">
        <v>13.186813186813186</v>
      </c>
      <c r="U5289" s="6">
        <v>0</v>
      </c>
      <c r="V5289" s="6">
        <v>0</v>
      </c>
      <c r="W5289" s="6">
        <v>0</v>
      </c>
      <c r="X5289" s="5">
        <v>28</v>
      </c>
      <c r="Y5289" s="5">
        <v>25</v>
      </c>
      <c r="Z5289" s="5">
        <v>2</v>
      </c>
      <c r="AA5289" s="5">
        <v>0</v>
      </c>
      <c r="AB5289" s="5">
        <v>0</v>
      </c>
      <c r="AC5289" s="5">
        <v>0</v>
      </c>
      <c r="AD5289" s="5">
        <v>28</v>
      </c>
      <c r="AE5289" s="5">
        <v>25</v>
      </c>
      <c r="AF5289" s="5">
        <v>2</v>
      </c>
      <c r="AG5289" s="6">
        <v>8</v>
      </c>
      <c r="AH5289" s="6">
        <v>89.285714285714292</v>
      </c>
      <c r="AI5289" s="3"/>
      <c r="AJ5289" s="3"/>
    </row>
    <row r="5290" spans="1:36" hidden="1" x14ac:dyDescent="0.2">
      <c r="A5290" s="1" t="str">
        <f t="shared" si="82"/>
        <v>South LakelandMixed White and Asian</v>
      </c>
      <c r="B5290" s="3" t="s">
        <v>185</v>
      </c>
      <c r="C5290" s="3" t="s">
        <v>186</v>
      </c>
      <c r="D5290" s="3" t="s">
        <v>708</v>
      </c>
      <c r="E5290" s="5">
        <v>233</v>
      </c>
      <c r="F5290" s="5">
        <v>0</v>
      </c>
      <c r="G5290" s="5">
        <v>0</v>
      </c>
      <c r="H5290" s="5">
        <v>0</v>
      </c>
      <c r="I5290" s="5">
        <v>0</v>
      </c>
      <c r="J5290" s="5">
        <v>0</v>
      </c>
      <c r="K5290" s="5">
        <v>42</v>
      </c>
      <c r="L5290" s="5">
        <v>0</v>
      </c>
      <c r="M5290" s="5">
        <v>0</v>
      </c>
      <c r="N5290" s="5">
        <v>0</v>
      </c>
      <c r="O5290" s="6">
        <v>0</v>
      </c>
      <c r="P5290" s="6">
        <v>0</v>
      </c>
      <c r="Q5290" s="6">
        <v>0</v>
      </c>
      <c r="R5290" s="6">
        <v>0</v>
      </c>
      <c r="S5290" s="6">
        <v>0</v>
      </c>
      <c r="T5290" s="6">
        <v>18.025751072961373</v>
      </c>
      <c r="U5290" s="6">
        <v>0</v>
      </c>
      <c r="V5290" s="6">
        <v>0</v>
      </c>
      <c r="W5290" s="6">
        <v>0</v>
      </c>
      <c r="X5290" s="5">
        <v>51</v>
      </c>
      <c r="Y5290" s="5">
        <v>48</v>
      </c>
      <c r="Z5290" s="5">
        <v>5</v>
      </c>
      <c r="AA5290" s="5">
        <v>0</v>
      </c>
      <c r="AB5290" s="5">
        <v>0</v>
      </c>
      <c r="AC5290" s="5">
        <v>0</v>
      </c>
      <c r="AD5290" s="5">
        <v>51</v>
      </c>
      <c r="AE5290" s="5">
        <v>48</v>
      </c>
      <c r="AF5290" s="5">
        <v>5</v>
      </c>
      <c r="AG5290" s="6">
        <v>10.416666666666666</v>
      </c>
      <c r="AH5290" s="6">
        <v>94.117647058823536</v>
      </c>
      <c r="AI5290" s="3"/>
      <c r="AJ5290" s="3"/>
    </row>
    <row r="5291" spans="1:36" hidden="1" x14ac:dyDescent="0.2">
      <c r="A5291" s="1" t="str">
        <f t="shared" si="82"/>
        <v>South LakelandMixed Other</v>
      </c>
      <c r="B5291" s="3" t="s">
        <v>185</v>
      </c>
      <c r="C5291" s="3" t="s">
        <v>186</v>
      </c>
      <c r="D5291" s="3" t="s">
        <v>709</v>
      </c>
      <c r="E5291" s="5">
        <v>144</v>
      </c>
      <c r="F5291" s="5">
        <v>0</v>
      </c>
      <c r="G5291" s="5">
        <v>0</v>
      </c>
      <c r="H5291" s="5">
        <v>0</v>
      </c>
      <c r="I5291" s="5">
        <v>0</v>
      </c>
      <c r="J5291" s="5">
        <v>0</v>
      </c>
      <c r="K5291" s="5">
        <v>26</v>
      </c>
      <c r="L5291" s="5">
        <v>0</v>
      </c>
      <c r="M5291" s="5">
        <v>0</v>
      </c>
      <c r="N5291" s="5">
        <v>0</v>
      </c>
      <c r="O5291" s="6">
        <v>0</v>
      </c>
      <c r="P5291" s="6">
        <v>0</v>
      </c>
      <c r="Q5291" s="6">
        <v>0</v>
      </c>
      <c r="R5291" s="6">
        <v>0</v>
      </c>
      <c r="S5291" s="6">
        <v>0</v>
      </c>
      <c r="T5291" s="6">
        <v>18.055555555555557</v>
      </c>
      <c r="U5291" s="6">
        <v>0</v>
      </c>
      <c r="V5291" s="6">
        <v>0</v>
      </c>
      <c r="W5291" s="6">
        <v>0</v>
      </c>
      <c r="X5291" s="5">
        <v>48</v>
      </c>
      <c r="Y5291" s="5">
        <v>36</v>
      </c>
      <c r="Z5291" s="5">
        <v>2</v>
      </c>
      <c r="AA5291" s="5">
        <v>0</v>
      </c>
      <c r="AB5291" s="5">
        <v>0</v>
      </c>
      <c r="AC5291" s="5">
        <v>0</v>
      </c>
      <c r="AD5291" s="5">
        <v>48</v>
      </c>
      <c r="AE5291" s="5">
        <v>36</v>
      </c>
      <c r="AF5291" s="5">
        <v>2</v>
      </c>
      <c r="AG5291" s="6">
        <v>5.5555555555555554</v>
      </c>
      <c r="AH5291" s="6">
        <v>75</v>
      </c>
      <c r="AI5291" s="3"/>
      <c r="AJ5291" s="3"/>
    </row>
    <row r="5292" spans="1:36" hidden="1" x14ac:dyDescent="0.2">
      <c r="A5292" s="1" t="str">
        <f t="shared" si="82"/>
        <v>South LakelandIndian</v>
      </c>
      <c r="B5292" s="3" t="s">
        <v>185</v>
      </c>
      <c r="C5292" s="3" t="s">
        <v>186</v>
      </c>
      <c r="D5292" s="3" t="s">
        <v>710</v>
      </c>
      <c r="E5292" s="5">
        <v>187</v>
      </c>
      <c r="F5292" s="5">
        <v>0</v>
      </c>
      <c r="G5292" s="5">
        <v>0</v>
      </c>
      <c r="H5292" s="5">
        <v>0</v>
      </c>
      <c r="I5292" s="5">
        <v>0</v>
      </c>
      <c r="J5292" s="5">
        <v>0</v>
      </c>
      <c r="K5292" s="5">
        <v>9</v>
      </c>
      <c r="L5292" s="5">
        <v>0</v>
      </c>
      <c r="M5292" s="5">
        <v>0</v>
      </c>
      <c r="N5292" s="5">
        <v>0</v>
      </c>
      <c r="O5292" s="6">
        <v>0</v>
      </c>
      <c r="P5292" s="6">
        <v>0</v>
      </c>
      <c r="Q5292" s="6">
        <v>0</v>
      </c>
      <c r="R5292" s="6">
        <v>0</v>
      </c>
      <c r="S5292" s="6">
        <v>0</v>
      </c>
      <c r="T5292" s="6">
        <v>4.8128342245989302</v>
      </c>
      <c r="U5292" s="6">
        <v>0</v>
      </c>
      <c r="V5292" s="6">
        <v>0</v>
      </c>
      <c r="W5292" s="6">
        <v>0</v>
      </c>
      <c r="X5292" s="5">
        <v>101</v>
      </c>
      <c r="Y5292" s="5">
        <v>94</v>
      </c>
      <c r="Z5292" s="5">
        <v>0</v>
      </c>
      <c r="AA5292" s="5">
        <v>0</v>
      </c>
      <c r="AB5292" s="5">
        <v>0</v>
      </c>
      <c r="AC5292" s="5">
        <v>0</v>
      </c>
      <c r="AD5292" s="5">
        <v>101</v>
      </c>
      <c r="AE5292" s="5">
        <v>94</v>
      </c>
      <c r="AF5292" s="5">
        <v>0</v>
      </c>
      <c r="AG5292" s="6">
        <v>0</v>
      </c>
      <c r="AH5292" s="6">
        <v>93.069306930693074</v>
      </c>
      <c r="AI5292" s="3"/>
      <c r="AJ5292" s="3"/>
    </row>
    <row r="5293" spans="1:36" hidden="1" x14ac:dyDescent="0.2">
      <c r="A5293" s="1" t="str">
        <f t="shared" si="82"/>
        <v>South LakelandPakistani</v>
      </c>
      <c r="B5293" s="3" t="s">
        <v>185</v>
      </c>
      <c r="C5293" s="3" t="s">
        <v>186</v>
      </c>
      <c r="D5293" s="3" t="s">
        <v>711</v>
      </c>
      <c r="E5293" s="5">
        <v>40</v>
      </c>
      <c r="F5293" s="5">
        <v>0</v>
      </c>
      <c r="G5293" s="5">
        <v>0</v>
      </c>
      <c r="H5293" s="5">
        <v>0</v>
      </c>
      <c r="I5293" s="5">
        <v>0</v>
      </c>
      <c r="J5293" s="5">
        <v>0</v>
      </c>
      <c r="K5293" s="5">
        <v>4</v>
      </c>
      <c r="L5293" s="5">
        <v>0</v>
      </c>
      <c r="M5293" s="5">
        <v>0</v>
      </c>
      <c r="N5293" s="5">
        <v>0</v>
      </c>
      <c r="O5293" s="6">
        <v>0</v>
      </c>
      <c r="P5293" s="6">
        <v>0</v>
      </c>
      <c r="Q5293" s="6">
        <v>0</v>
      </c>
      <c r="R5293" s="6">
        <v>0</v>
      </c>
      <c r="S5293" s="6">
        <v>0</v>
      </c>
      <c r="T5293" s="6">
        <v>10</v>
      </c>
      <c r="U5293" s="6">
        <v>0</v>
      </c>
      <c r="V5293" s="6">
        <v>0</v>
      </c>
      <c r="W5293" s="6">
        <v>0</v>
      </c>
      <c r="X5293" s="5">
        <v>19</v>
      </c>
      <c r="Y5293" s="5">
        <v>13</v>
      </c>
      <c r="Z5293" s="5">
        <v>0</v>
      </c>
      <c r="AA5293" s="5">
        <v>0</v>
      </c>
      <c r="AB5293" s="5">
        <v>0</v>
      </c>
      <c r="AC5293" s="5">
        <v>0</v>
      </c>
      <c r="AD5293" s="5">
        <v>19</v>
      </c>
      <c r="AE5293" s="5">
        <v>13</v>
      </c>
      <c r="AF5293" s="5">
        <v>0</v>
      </c>
      <c r="AG5293" s="6">
        <v>0</v>
      </c>
      <c r="AH5293" s="6">
        <v>68.421052631578945</v>
      </c>
      <c r="AI5293" s="3"/>
      <c r="AJ5293" s="3"/>
    </row>
    <row r="5294" spans="1:36" hidden="1" x14ac:dyDescent="0.2">
      <c r="A5294" s="1" t="str">
        <f t="shared" si="82"/>
        <v>South LakelandBangladeshi</v>
      </c>
      <c r="B5294" s="3" t="s">
        <v>185</v>
      </c>
      <c r="C5294" s="3" t="s">
        <v>186</v>
      </c>
      <c r="D5294" s="3" t="s">
        <v>712</v>
      </c>
      <c r="E5294" s="5">
        <v>53</v>
      </c>
      <c r="F5294" s="5">
        <v>0</v>
      </c>
      <c r="G5294" s="5">
        <v>0</v>
      </c>
      <c r="H5294" s="5">
        <v>0</v>
      </c>
      <c r="I5294" s="5">
        <v>0</v>
      </c>
      <c r="J5294" s="5">
        <v>0</v>
      </c>
      <c r="K5294" s="5">
        <v>0</v>
      </c>
      <c r="L5294" s="5">
        <v>0</v>
      </c>
      <c r="M5294" s="5">
        <v>0</v>
      </c>
      <c r="N5294" s="5">
        <v>0</v>
      </c>
      <c r="O5294" s="6">
        <v>0</v>
      </c>
      <c r="P5294" s="6">
        <v>0</v>
      </c>
      <c r="Q5294" s="6">
        <v>0</v>
      </c>
      <c r="R5294" s="6">
        <v>0</v>
      </c>
      <c r="S5294" s="6">
        <v>0</v>
      </c>
      <c r="T5294" s="6">
        <v>0</v>
      </c>
      <c r="U5294" s="6">
        <v>0</v>
      </c>
      <c r="V5294" s="6">
        <v>0</v>
      </c>
      <c r="W5294" s="6">
        <v>0</v>
      </c>
      <c r="X5294" s="5">
        <v>38</v>
      </c>
      <c r="Y5294" s="5">
        <v>34</v>
      </c>
      <c r="Z5294" s="5">
        <v>0</v>
      </c>
      <c r="AA5294" s="5">
        <v>0</v>
      </c>
      <c r="AB5294" s="5">
        <v>0</v>
      </c>
      <c r="AC5294" s="5">
        <v>0</v>
      </c>
      <c r="AD5294" s="5">
        <v>38</v>
      </c>
      <c r="AE5294" s="5">
        <v>34</v>
      </c>
      <c r="AF5294" s="5">
        <v>0</v>
      </c>
      <c r="AG5294" s="6">
        <v>0</v>
      </c>
      <c r="AH5294" s="6">
        <v>89.473684210526315</v>
      </c>
      <c r="AI5294" s="3"/>
      <c r="AJ5294" s="3"/>
    </row>
    <row r="5295" spans="1:36" hidden="1" x14ac:dyDescent="0.2">
      <c r="A5295" s="1" t="str">
        <f t="shared" si="82"/>
        <v>South LakelandChinese</v>
      </c>
      <c r="B5295" s="3" t="s">
        <v>185</v>
      </c>
      <c r="C5295" s="3" t="s">
        <v>186</v>
      </c>
      <c r="D5295" s="3" t="s">
        <v>713</v>
      </c>
      <c r="E5295" s="5">
        <v>267</v>
      </c>
      <c r="F5295" s="5">
        <v>0</v>
      </c>
      <c r="G5295" s="5">
        <v>0</v>
      </c>
      <c r="H5295" s="5">
        <v>0</v>
      </c>
      <c r="I5295" s="5">
        <v>0</v>
      </c>
      <c r="J5295" s="5">
        <v>0</v>
      </c>
      <c r="K5295" s="5">
        <v>45</v>
      </c>
      <c r="L5295" s="5">
        <v>0</v>
      </c>
      <c r="M5295" s="5">
        <v>0</v>
      </c>
      <c r="N5295" s="5">
        <v>0</v>
      </c>
      <c r="O5295" s="6">
        <v>0</v>
      </c>
      <c r="P5295" s="6">
        <v>0</v>
      </c>
      <c r="Q5295" s="6">
        <v>0</v>
      </c>
      <c r="R5295" s="6">
        <v>0</v>
      </c>
      <c r="S5295" s="6">
        <v>0</v>
      </c>
      <c r="T5295" s="6">
        <v>16.853932584269664</v>
      </c>
      <c r="U5295" s="6">
        <v>0</v>
      </c>
      <c r="V5295" s="6">
        <v>0</v>
      </c>
      <c r="W5295" s="6">
        <v>0</v>
      </c>
      <c r="X5295" s="5">
        <v>71</v>
      </c>
      <c r="Y5295" s="5">
        <v>65</v>
      </c>
      <c r="Z5295" s="5">
        <v>0</v>
      </c>
      <c r="AA5295" s="5">
        <v>0</v>
      </c>
      <c r="AB5295" s="5">
        <v>0</v>
      </c>
      <c r="AC5295" s="5">
        <v>0</v>
      </c>
      <c r="AD5295" s="5">
        <v>71</v>
      </c>
      <c r="AE5295" s="5">
        <v>65</v>
      </c>
      <c r="AF5295" s="5">
        <v>0</v>
      </c>
      <c r="AG5295" s="6">
        <v>0</v>
      </c>
      <c r="AH5295" s="6">
        <v>91.549295774647888</v>
      </c>
      <c r="AI5295" s="3"/>
      <c r="AJ5295" s="3"/>
    </row>
    <row r="5296" spans="1:36" hidden="1" x14ac:dyDescent="0.2">
      <c r="A5296" s="1" t="str">
        <f t="shared" si="82"/>
        <v>South LakelandAsian Other</v>
      </c>
      <c r="B5296" s="3" t="s">
        <v>185</v>
      </c>
      <c r="C5296" s="3" t="s">
        <v>186</v>
      </c>
      <c r="D5296" s="3" t="s">
        <v>714</v>
      </c>
      <c r="E5296" s="5">
        <v>240</v>
      </c>
      <c r="F5296" s="5">
        <v>0</v>
      </c>
      <c r="G5296" s="5">
        <v>0</v>
      </c>
      <c r="H5296" s="5">
        <v>0</v>
      </c>
      <c r="I5296" s="5">
        <v>0</v>
      </c>
      <c r="J5296" s="5">
        <v>0</v>
      </c>
      <c r="K5296" s="5">
        <v>33</v>
      </c>
      <c r="L5296" s="5">
        <v>0</v>
      </c>
      <c r="M5296" s="5">
        <v>0</v>
      </c>
      <c r="N5296" s="5">
        <v>0</v>
      </c>
      <c r="O5296" s="6">
        <v>0</v>
      </c>
      <c r="P5296" s="6">
        <v>0</v>
      </c>
      <c r="Q5296" s="6">
        <v>0</v>
      </c>
      <c r="R5296" s="6">
        <v>0</v>
      </c>
      <c r="S5296" s="6">
        <v>0</v>
      </c>
      <c r="T5296" s="6">
        <v>13.75</v>
      </c>
      <c r="U5296" s="6">
        <v>0</v>
      </c>
      <c r="V5296" s="6">
        <v>0</v>
      </c>
      <c r="W5296" s="6">
        <v>0</v>
      </c>
      <c r="X5296" s="5">
        <v>131</v>
      </c>
      <c r="Y5296" s="5">
        <v>121</v>
      </c>
      <c r="Z5296" s="5">
        <v>6</v>
      </c>
      <c r="AA5296" s="5">
        <v>0</v>
      </c>
      <c r="AB5296" s="5">
        <v>0</v>
      </c>
      <c r="AC5296" s="5">
        <v>0</v>
      </c>
      <c r="AD5296" s="5">
        <v>131</v>
      </c>
      <c r="AE5296" s="5">
        <v>121</v>
      </c>
      <c r="AF5296" s="5">
        <v>6</v>
      </c>
      <c r="AG5296" s="6">
        <v>4.9586776859504136</v>
      </c>
      <c r="AH5296" s="6">
        <v>92.36641221374046</v>
      </c>
      <c r="AI5296" s="3"/>
      <c r="AJ5296" s="3"/>
    </row>
    <row r="5297" spans="1:36" hidden="1" x14ac:dyDescent="0.2">
      <c r="A5297" s="1" t="str">
        <f t="shared" si="82"/>
        <v>South LakelandBlack African</v>
      </c>
      <c r="B5297" s="3" t="s">
        <v>185</v>
      </c>
      <c r="C5297" s="3" t="s">
        <v>186</v>
      </c>
      <c r="D5297" s="3" t="s">
        <v>715</v>
      </c>
      <c r="E5297" s="5">
        <v>106</v>
      </c>
      <c r="F5297" s="5">
        <v>0</v>
      </c>
      <c r="G5297" s="5">
        <v>0</v>
      </c>
      <c r="H5297" s="5">
        <v>0</v>
      </c>
      <c r="I5297" s="5">
        <v>0</v>
      </c>
      <c r="J5297" s="5">
        <v>0</v>
      </c>
      <c r="K5297" s="5">
        <v>5</v>
      </c>
      <c r="L5297" s="5">
        <v>0</v>
      </c>
      <c r="M5297" s="5">
        <v>0</v>
      </c>
      <c r="N5297" s="5">
        <v>0</v>
      </c>
      <c r="O5297" s="6">
        <v>0</v>
      </c>
      <c r="P5297" s="6">
        <v>0</v>
      </c>
      <c r="Q5297" s="6">
        <v>0</v>
      </c>
      <c r="R5297" s="6">
        <v>0</v>
      </c>
      <c r="S5297" s="6">
        <v>0</v>
      </c>
      <c r="T5297" s="6">
        <v>4.716981132075472</v>
      </c>
      <c r="U5297" s="6">
        <v>0</v>
      </c>
      <c r="V5297" s="6">
        <v>0</v>
      </c>
      <c r="W5297" s="6">
        <v>0</v>
      </c>
      <c r="X5297" s="5">
        <v>52</v>
      </c>
      <c r="Y5297" s="5">
        <v>50</v>
      </c>
      <c r="Z5297" s="5">
        <v>2</v>
      </c>
      <c r="AA5297" s="5">
        <v>0</v>
      </c>
      <c r="AB5297" s="5">
        <v>0</v>
      </c>
      <c r="AC5297" s="5">
        <v>0</v>
      </c>
      <c r="AD5297" s="5">
        <v>52</v>
      </c>
      <c r="AE5297" s="5">
        <v>50</v>
      </c>
      <c r="AF5297" s="5">
        <v>2</v>
      </c>
      <c r="AG5297" s="6">
        <v>4</v>
      </c>
      <c r="AH5297" s="6">
        <v>96.15384615384616</v>
      </c>
      <c r="AI5297" s="3"/>
      <c r="AJ5297" s="3"/>
    </row>
    <row r="5298" spans="1:36" hidden="1" x14ac:dyDescent="0.2">
      <c r="A5298" s="1" t="str">
        <f t="shared" si="82"/>
        <v>South LakelandBlack Caribbean</v>
      </c>
      <c r="B5298" s="3" t="s">
        <v>185</v>
      </c>
      <c r="C5298" s="3" t="s">
        <v>186</v>
      </c>
      <c r="D5298" s="3" t="s">
        <v>716</v>
      </c>
      <c r="E5298" s="5">
        <v>67</v>
      </c>
      <c r="F5298" s="5">
        <v>0</v>
      </c>
      <c r="G5298" s="5">
        <v>0</v>
      </c>
      <c r="H5298" s="5">
        <v>0</v>
      </c>
      <c r="I5298" s="5">
        <v>0</v>
      </c>
      <c r="J5298" s="5">
        <v>0</v>
      </c>
      <c r="K5298" s="5">
        <v>10</v>
      </c>
      <c r="L5298" s="5">
        <v>0</v>
      </c>
      <c r="M5298" s="5">
        <v>0</v>
      </c>
      <c r="N5298" s="5">
        <v>0</v>
      </c>
      <c r="O5298" s="6">
        <v>0</v>
      </c>
      <c r="P5298" s="6">
        <v>0</v>
      </c>
      <c r="Q5298" s="6">
        <v>0</v>
      </c>
      <c r="R5298" s="6">
        <v>0</v>
      </c>
      <c r="S5298" s="6">
        <v>0</v>
      </c>
      <c r="T5298" s="6">
        <v>14.925373134328359</v>
      </c>
      <c r="U5298" s="6">
        <v>0</v>
      </c>
      <c r="V5298" s="6">
        <v>0</v>
      </c>
      <c r="W5298" s="6">
        <v>0</v>
      </c>
      <c r="X5298" s="5">
        <v>41</v>
      </c>
      <c r="Y5298" s="5">
        <v>40</v>
      </c>
      <c r="Z5298" s="5">
        <v>1</v>
      </c>
      <c r="AA5298" s="5">
        <v>0</v>
      </c>
      <c r="AB5298" s="5">
        <v>0</v>
      </c>
      <c r="AC5298" s="5">
        <v>0</v>
      </c>
      <c r="AD5298" s="5">
        <v>41</v>
      </c>
      <c r="AE5298" s="5">
        <v>40</v>
      </c>
      <c r="AF5298" s="5">
        <v>1</v>
      </c>
      <c r="AG5298" s="6">
        <v>2.5</v>
      </c>
      <c r="AH5298" s="6">
        <v>97.560975609756099</v>
      </c>
      <c r="AI5298" s="3"/>
      <c r="AJ5298" s="3"/>
    </row>
    <row r="5299" spans="1:36" hidden="1" x14ac:dyDescent="0.2">
      <c r="A5299" s="1" t="str">
        <f t="shared" si="82"/>
        <v>South LakelandBlack Other</v>
      </c>
      <c r="B5299" s="3" t="s">
        <v>185</v>
      </c>
      <c r="C5299" s="3" t="s">
        <v>186</v>
      </c>
      <c r="D5299" s="3" t="s">
        <v>717</v>
      </c>
      <c r="E5299" s="5">
        <v>10</v>
      </c>
      <c r="F5299" s="5">
        <v>0</v>
      </c>
      <c r="G5299" s="5">
        <v>0</v>
      </c>
      <c r="H5299" s="5">
        <v>0</v>
      </c>
      <c r="I5299" s="5">
        <v>0</v>
      </c>
      <c r="J5299" s="5">
        <v>0</v>
      </c>
      <c r="K5299" s="5">
        <v>2</v>
      </c>
      <c r="L5299" s="5">
        <v>0</v>
      </c>
      <c r="M5299" s="5">
        <v>0</v>
      </c>
      <c r="N5299" s="5">
        <v>0</v>
      </c>
      <c r="O5299" s="6">
        <v>0</v>
      </c>
      <c r="P5299" s="6">
        <v>0</v>
      </c>
      <c r="Q5299" s="6">
        <v>0</v>
      </c>
      <c r="R5299" s="6">
        <v>0</v>
      </c>
      <c r="S5299" s="6">
        <v>0</v>
      </c>
      <c r="T5299" s="6">
        <v>20</v>
      </c>
      <c r="U5299" s="6">
        <v>0</v>
      </c>
      <c r="V5299" s="6">
        <v>0</v>
      </c>
      <c r="W5299" s="6">
        <v>0</v>
      </c>
      <c r="X5299" s="5">
        <v>6</v>
      </c>
      <c r="Y5299" s="5">
        <v>5</v>
      </c>
      <c r="Z5299" s="5">
        <v>0</v>
      </c>
      <c r="AA5299" s="5">
        <v>0</v>
      </c>
      <c r="AB5299" s="5">
        <v>0</v>
      </c>
      <c r="AC5299" s="5">
        <v>0</v>
      </c>
      <c r="AD5299" s="5">
        <v>6</v>
      </c>
      <c r="AE5299" s="5">
        <v>5</v>
      </c>
      <c r="AF5299" s="5">
        <v>0</v>
      </c>
      <c r="AG5299" s="6">
        <v>0</v>
      </c>
      <c r="AH5299" s="6">
        <v>83.333333333333329</v>
      </c>
      <c r="AI5299" s="3"/>
      <c r="AJ5299" s="3"/>
    </row>
    <row r="5300" spans="1:36" hidden="1" x14ac:dyDescent="0.2">
      <c r="A5300" s="1" t="str">
        <f t="shared" si="82"/>
        <v>South LakelandArab</v>
      </c>
      <c r="B5300" s="3" t="s">
        <v>185</v>
      </c>
      <c r="C5300" s="3" t="s">
        <v>186</v>
      </c>
      <c r="D5300" s="3" t="s">
        <v>699</v>
      </c>
      <c r="E5300" s="5">
        <v>35</v>
      </c>
      <c r="F5300" s="5">
        <v>0</v>
      </c>
      <c r="G5300" s="5">
        <v>0</v>
      </c>
      <c r="H5300" s="5">
        <v>0</v>
      </c>
      <c r="I5300" s="5">
        <v>0</v>
      </c>
      <c r="J5300" s="5">
        <v>0</v>
      </c>
      <c r="K5300" s="5">
        <v>1</v>
      </c>
      <c r="L5300" s="5">
        <v>0</v>
      </c>
      <c r="M5300" s="5">
        <v>0</v>
      </c>
      <c r="N5300" s="5">
        <v>0</v>
      </c>
      <c r="O5300" s="6">
        <v>0</v>
      </c>
      <c r="P5300" s="6">
        <v>0</v>
      </c>
      <c r="Q5300" s="6">
        <v>0</v>
      </c>
      <c r="R5300" s="6">
        <v>0</v>
      </c>
      <c r="S5300" s="6">
        <v>0</v>
      </c>
      <c r="T5300" s="6">
        <v>2.8571428571428572</v>
      </c>
      <c r="U5300" s="6">
        <v>0</v>
      </c>
      <c r="V5300" s="6">
        <v>0</v>
      </c>
      <c r="W5300" s="6">
        <v>0</v>
      </c>
      <c r="X5300" s="5">
        <v>10</v>
      </c>
      <c r="Y5300" s="5">
        <v>6</v>
      </c>
      <c r="Z5300" s="5">
        <v>0</v>
      </c>
      <c r="AA5300" s="5">
        <v>0</v>
      </c>
      <c r="AB5300" s="5">
        <v>0</v>
      </c>
      <c r="AC5300" s="5">
        <v>0</v>
      </c>
      <c r="AD5300" s="5">
        <v>10</v>
      </c>
      <c r="AE5300" s="5">
        <v>6</v>
      </c>
      <c r="AF5300" s="5">
        <v>0</v>
      </c>
      <c r="AG5300" s="6">
        <v>0</v>
      </c>
      <c r="AH5300" s="6">
        <v>60</v>
      </c>
      <c r="AI5300" s="3"/>
      <c r="AJ5300" s="3"/>
    </row>
    <row r="5301" spans="1:36" hidden="1" x14ac:dyDescent="0.2">
      <c r="A5301" s="1" t="str">
        <f t="shared" si="82"/>
        <v>South LakelandOther</v>
      </c>
      <c r="B5301" s="3" t="s">
        <v>185</v>
      </c>
      <c r="C5301" s="3" t="s">
        <v>186</v>
      </c>
      <c r="D5301" s="3" t="s">
        <v>718</v>
      </c>
      <c r="E5301" s="5">
        <v>58</v>
      </c>
      <c r="F5301" s="5">
        <v>0</v>
      </c>
      <c r="G5301" s="5">
        <v>0</v>
      </c>
      <c r="H5301" s="5">
        <v>0</v>
      </c>
      <c r="I5301" s="5">
        <v>0</v>
      </c>
      <c r="J5301" s="5">
        <v>0</v>
      </c>
      <c r="K5301" s="5">
        <v>12</v>
      </c>
      <c r="L5301" s="5">
        <v>0</v>
      </c>
      <c r="M5301" s="5">
        <v>0</v>
      </c>
      <c r="N5301" s="5">
        <v>0</v>
      </c>
      <c r="O5301" s="6">
        <v>0</v>
      </c>
      <c r="P5301" s="6">
        <v>0</v>
      </c>
      <c r="Q5301" s="6">
        <v>0</v>
      </c>
      <c r="R5301" s="6">
        <v>0</v>
      </c>
      <c r="S5301" s="6">
        <v>0</v>
      </c>
      <c r="T5301" s="6">
        <v>20.689655172413794</v>
      </c>
      <c r="U5301" s="6">
        <v>0</v>
      </c>
      <c r="V5301" s="6">
        <v>0</v>
      </c>
      <c r="W5301" s="6">
        <v>0</v>
      </c>
      <c r="X5301" s="5">
        <v>24</v>
      </c>
      <c r="Y5301" s="5">
        <v>24</v>
      </c>
      <c r="Z5301" s="5">
        <v>1</v>
      </c>
      <c r="AA5301" s="5">
        <v>0</v>
      </c>
      <c r="AB5301" s="5">
        <v>0</v>
      </c>
      <c r="AC5301" s="5">
        <v>0</v>
      </c>
      <c r="AD5301" s="5">
        <v>24</v>
      </c>
      <c r="AE5301" s="5">
        <v>24</v>
      </c>
      <c r="AF5301" s="5">
        <v>1</v>
      </c>
      <c r="AG5301" s="6">
        <v>4.166666666666667</v>
      </c>
      <c r="AH5301" s="6">
        <v>100</v>
      </c>
      <c r="AI5301" s="3"/>
      <c r="AJ5301" s="3"/>
    </row>
    <row r="5302" spans="1:36" x14ac:dyDescent="0.2">
      <c r="A5302" s="1" t="str">
        <f t="shared" si="82"/>
        <v>South NorfolkAll people</v>
      </c>
      <c r="B5302" s="3" t="s">
        <v>407</v>
      </c>
      <c r="C5302" s="3" t="s">
        <v>408</v>
      </c>
      <c r="D5302" s="3" t="s">
        <v>700</v>
      </c>
      <c r="E5302" s="5">
        <v>124012</v>
      </c>
      <c r="F5302" s="5">
        <v>0</v>
      </c>
      <c r="G5302" s="5">
        <v>0</v>
      </c>
      <c r="H5302" s="5">
        <v>0</v>
      </c>
      <c r="I5302" s="5">
        <v>0</v>
      </c>
      <c r="J5302" s="5">
        <v>0</v>
      </c>
      <c r="K5302" s="5">
        <v>17608</v>
      </c>
      <c r="L5302" s="5">
        <v>0</v>
      </c>
      <c r="M5302" s="5">
        <v>0</v>
      </c>
      <c r="N5302" s="5">
        <v>0</v>
      </c>
      <c r="O5302" s="6">
        <v>0</v>
      </c>
      <c r="P5302" s="6">
        <v>0</v>
      </c>
      <c r="Q5302" s="6">
        <v>0</v>
      </c>
      <c r="R5302" s="6">
        <v>0</v>
      </c>
      <c r="S5302" s="6">
        <v>0</v>
      </c>
      <c r="T5302" s="6">
        <v>14.198625939425217</v>
      </c>
      <c r="U5302" s="6">
        <v>0</v>
      </c>
      <c r="V5302" s="6">
        <v>0</v>
      </c>
      <c r="W5302" s="6">
        <v>0</v>
      </c>
      <c r="X5302" s="5">
        <v>37467</v>
      </c>
      <c r="Y5302" s="5">
        <v>33462</v>
      </c>
      <c r="Z5302" s="5">
        <v>1116</v>
      </c>
      <c r="AA5302" s="5">
        <v>0</v>
      </c>
      <c r="AB5302" s="5">
        <v>0</v>
      </c>
      <c r="AC5302" s="5">
        <v>0</v>
      </c>
      <c r="AD5302" s="5">
        <v>37467</v>
      </c>
      <c r="AE5302" s="5">
        <v>33462</v>
      </c>
      <c r="AF5302" s="5">
        <v>1116</v>
      </c>
      <c r="AG5302" s="6">
        <v>3.335126412049489</v>
      </c>
      <c r="AH5302" s="6">
        <v>89.310593322123466</v>
      </c>
      <c r="AI5302" s="3"/>
      <c r="AJ5302" s="3"/>
    </row>
    <row r="5303" spans="1:36" hidden="1" x14ac:dyDescent="0.2">
      <c r="A5303" s="1" t="str">
        <f t="shared" si="82"/>
        <v>South NorfolkWhite British</v>
      </c>
      <c r="B5303" s="3" t="s">
        <v>407</v>
      </c>
      <c r="C5303" s="3" t="s">
        <v>408</v>
      </c>
      <c r="D5303" s="3" t="s">
        <v>701</v>
      </c>
      <c r="E5303" s="5">
        <v>117998</v>
      </c>
      <c r="F5303" s="5">
        <v>0</v>
      </c>
      <c r="G5303" s="5">
        <v>0</v>
      </c>
      <c r="H5303" s="5">
        <v>0</v>
      </c>
      <c r="I5303" s="5">
        <v>0</v>
      </c>
      <c r="J5303" s="5">
        <v>0</v>
      </c>
      <c r="K5303" s="5">
        <v>17040</v>
      </c>
      <c r="L5303" s="5">
        <v>0</v>
      </c>
      <c r="M5303" s="5">
        <v>0</v>
      </c>
      <c r="N5303" s="5">
        <v>0</v>
      </c>
      <c r="O5303" s="6">
        <v>0</v>
      </c>
      <c r="P5303" s="6">
        <v>0</v>
      </c>
      <c r="Q5303" s="6">
        <v>0</v>
      </c>
      <c r="R5303" s="6">
        <v>0</v>
      </c>
      <c r="S5303" s="6">
        <v>0</v>
      </c>
      <c r="T5303" s="6">
        <v>14.440922727503857</v>
      </c>
      <c r="U5303" s="6">
        <v>0</v>
      </c>
      <c r="V5303" s="6">
        <v>0</v>
      </c>
      <c r="W5303" s="6">
        <v>0</v>
      </c>
      <c r="X5303" s="5">
        <v>34958</v>
      </c>
      <c r="Y5303" s="5">
        <v>31284</v>
      </c>
      <c r="Z5303" s="5">
        <v>1008</v>
      </c>
      <c r="AA5303" s="5">
        <v>0</v>
      </c>
      <c r="AB5303" s="5">
        <v>0</v>
      </c>
      <c r="AC5303" s="5">
        <v>0</v>
      </c>
      <c r="AD5303" s="5">
        <v>34958</v>
      </c>
      <c r="AE5303" s="5">
        <v>31284</v>
      </c>
      <c r="AF5303" s="5">
        <v>1008</v>
      </c>
      <c r="AG5303" s="6">
        <v>3.2220943613348676</v>
      </c>
      <c r="AH5303" s="6">
        <v>89.490245437382001</v>
      </c>
      <c r="AI5303" s="3"/>
      <c r="AJ5303" s="3"/>
    </row>
    <row r="5304" spans="1:36" hidden="1" x14ac:dyDescent="0.2">
      <c r="A5304" s="1" t="str">
        <f t="shared" si="82"/>
        <v>South NorfolkMinorities - all other than White British</v>
      </c>
      <c r="B5304" s="3" t="s">
        <v>407</v>
      </c>
      <c r="C5304" s="3" t="s">
        <v>408</v>
      </c>
      <c r="D5304" s="3" t="s">
        <v>702</v>
      </c>
      <c r="E5304" s="5">
        <v>6014</v>
      </c>
      <c r="F5304" s="5">
        <v>0</v>
      </c>
      <c r="G5304" s="5">
        <v>0</v>
      </c>
      <c r="H5304" s="5">
        <v>0</v>
      </c>
      <c r="I5304" s="5">
        <v>0</v>
      </c>
      <c r="J5304" s="5">
        <v>0</v>
      </c>
      <c r="K5304" s="5">
        <v>568</v>
      </c>
      <c r="L5304" s="5">
        <v>0</v>
      </c>
      <c r="M5304" s="5">
        <v>0</v>
      </c>
      <c r="N5304" s="5">
        <v>0</v>
      </c>
      <c r="O5304" s="6">
        <v>0</v>
      </c>
      <c r="P5304" s="6">
        <v>0</v>
      </c>
      <c r="Q5304" s="6">
        <v>0</v>
      </c>
      <c r="R5304" s="6">
        <v>0</v>
      </c>
      <c r="S5304" s="6">
        <v>0</v>
      </c>
      <c r="T5304" s="6">
        <v>9.444629198536747</v>
      </c>
      <c r="U5304" s="6">
        <v>0</v>
      </c>
      <c r="V5304" s="6">
        <v>0</v>
      </c>
      <c r="W5304" s="6">
        <v>0</v>
      </c>
      <c r="X5304" s="5">
        <v>2509</v>
      </c>
      <c r="Y5304" s="5">
        <v>2178</v>
      </c>
      <c r="Z5304" s="5">
        <v>108</v>
      </c>
      <c r="AA5304" s="5">
        <v>0</v>
      </c>
      <c r="AB5304" s="5">
        <v>0</v>
      </c>
      <c r="AC5304" s="5">
        <v>0</v>
      </c>
      <c r="AD5304" s="5">
        <v>2509</v>
      </c>
      <c r="AE5304" s="5">
        <v>2178</v>
      </c>
      <c r="AF5304" s="5">
        <v>108</v>
      </c>
      <c r="AG5304" s="6">
        <v>4.9586776859504136</v>
      </c>
      <c r="AH5304" s="6">
        <v>86.807493025109608</v>
      </c>
      <c r="AI5304" s="3"/>
      <c r="AJ5304" s="3"/>
    </row>
    <row r="5305" spans="1:36" hidden="1" x14ac:dyDescent="0.2">
      <c r="A5305" s="1" t="str">
        <f t="shared" si="82"/>
        <v>South NorfolkWhite Irish</v>
      </c>
      <c r="B5305" s="3" t="s">
        <v>407</v>
      </c>
      <c r="C5305" s="3" t="s">
        <v>408</v>
      </c>
      <c r="D5305" s="3" t="s">
        <v>703</v>
      </c>
      <c r="E5305" s="5">
        <v>455</v>
      </c>
      <c r="F5305" s="5">
        <v>0</v>
      </c>
      <c r="G5305" s="5">
        <v>0</v>
      </c>
      <c r="H5305" s="5">
        <v>0</v>
      </c>
      <c r="I5305" s="5">
        <v>0</v>
      </c>
      <c r="J5305" s="5">
        <v>0</v>
      </c>
      <c r="K5305" s="5">
        <v>61</v>
      </c>
      <c r="L5305" s="5">
        <v>0</v>
      </c>
      <c r="M5305" s="5">
        <v>0</v>
      </c>
      <c r="N5305" s="5">
        <v>0</v>
      </c>
      <c r="O5305" s="6">
        <v>0</v>
      </c>
      <c r="P5305" s="6">
        <v>0</v>
      </c>
      <c r="Q5305" s="6">
        <v>0</v>
      </c>
      <c r="R5305" s="6">
        <v>0</v>
      </c>
      <c r="S5305" s="6">
        <v>0</v>
      </c>
      <c r="T5305" s="6">
        <v>13.406593406593407</v>
      </c>
      <c r="U5305" s="6">
        <v>0</v>
      </c>
      <c r="V5305" s="6">
        <v>0</v>
      </c>
      <c r="W5305" s="6">
        <v>0</v>
      </c>
      <c r="X5305" s="5">
        <v>119</v>
      </c>
      <c r="Y5305" s="5">
        <v>111</v>
      </c>
      <c r="Z5305" s="5">
        <v>1</v>
      </c>
      <c r="AA5305" s="5">
        <v>0</v>
      </c>
      <c r="AB5305" s="5">
        <v>0</v>
      </c>
      <c r="AC5305" s="5">
        <v>0</v>
      </c>
      <c r="AD5305" s="5">
        <v>119</v>
      </c>
      <c r="AE5305" s="5">
        <v>111</v>
      </c>
      <c r="AF5305" s="5">
        <v>1</v>
      </c>
      <c r="AG5305" s="6">
        <v>0.90090090090090091</v>
      </c>
      <c r="AH5305" s="6">
        <v>93.277310924369743</v>
      </c>
      <c r="AI5305" s="3"/>
      <c r="AJ5305" s="3"/>
    </row>
    <row r="5306" spans="1:36" hidden="1" x14ac:dyDescent="0.2">
      <c r="A5306" s="1" t="str">
        <f t="shared" si="82"/>
        <v>South NorfolkWhite Gyspy or Irish Traveller</v>
      </c>
      <c r="B5306" s="3" t="s">
        <v>407</v>
      </c>
      <c r="C5306" s="3" t="s">
        <v>408</v>
      </c>
      <c r="D5306" s="3" t="s">
        <v>704</v>
      </c>
      <c r="E5306" s="5">
        <v>183</v>
      </c>
      <c r="F5306" s="5">
        <v>0</v>
      </c>
      <c r="G5306" s="5">
        <v>0</v>
      </c>
      <c r="H5306" s="5">
        <v>0</v>
      </c>
      <c r="I5306" s="5">
        <v>0</v>
      </c>
      <c r="J5306" s="5">
        <v>0</v>
      </c>
      <c r="K5306" s="5">
        <v>21</v>
      </c>
      <c r="L5306" s="5">
        <v>0</v>
      </c>
      <c r="M5306" s="5">
        <v>0</v>
      </c>
      <c r="N5306" s="5">
        <v>0</v>
      </c>
      <c r="O5306" s="6">
        <v>0</v>
      </c>
      <c r="P5306" s="6">
        <v>0</v>
      </c>
      <c r="Q5306" s="6">
        <v>0</v>
      </c>
      <c r="R5306" s="6">
        <v>0</v>
      </c>
      <c r="S5306" s="6">
        <v>0</v>
      </c>
      <c r="T5306" s="6">
        <v>11.475409836065573</v>
      </c>
      <c r="U5306" s="6">
        <v>0</v>
      </c>
      <c r="V5306" s="6">
        <v>0</v>
      </c>
      <c r="W5306" s="6">
        <v>0</v>
      </c>
      <c r="X5306" s="5">
        <v>71</v>
      </c>
      <c r="Y5306" s="5">
        <v>38</v>
      </c>
      <c r="Z5306" s="5">
        <v>12</v>
      </c>
      <c r="AA5306" s="5">
        <v>0</v>
      </c>
      <c r="AB5306" s="5">
        <v>0</v>
      </c>
      <c r="AC5306" s="5">
        <v>0</v>
      </c>
      <c r="AD5306" s="5">
        <v>71</v>
      </c>
      <c r="AE5306" s="5">
        <v>38</v>
      </c>
      <c r="AF5306" s="5">
        <v>12</v>
      </c>
      <c r="AG5306" s="6">
        <v>31.578947368421051</v>
      </c>
      <c r="AH5306" s="6">
        <v>53.521126760563384</v>
      </c>
      <c r="AI5306" s="3"/>
      <c r="AJ5306" s="3"/>
    </row>
    <row r="5307" spans="1:36" hidden="1" x14ac:dyDescent="0.2">
      <c r="A5307" s="1" t="str">
        <f t="shared" si="82"/>
        <v>South NorfolkWhite Other</v>
      </c>
      <c r="B5307" s="3" t="s">
        <v>407</v>
      </c>
      <c r="C5307" s="3" t="s">
        <v>408</v>
      </c>
      <c r="D5307" s="3" t="s">
        <v>705</v>
      </c>
      <c r="E5307" s="5">
        <v>2345</v>
      </c>
      <c r="F5307" s="5">
        <v>0</v>
      </c>
      <c r="G5307" s="5">
        <v>0</v>
      </c>
      <c r="H5307" s="5">
        <v>0</v>
      </c>
      <c r="I5307" s="5">
        <v>0</v>
      </c>
      <c r="J5307" s="5">
        <v>0</v>
      </c>
      <c r="K5307" s="5">
        <v>242</v>
      </c>
      <c r="L5307" s="5">
        <v>0</v>
      </c>
      <c r="M5307" s="5">
        <v>0</v>
      </c>
      <c r="N5307" s="5">
        <v>0</v>
      </c>
      <c r="O5307" s="6">
        <v>0</v>
      </c>
      <c r="P5307" s="6">
        <v>0</v>
      </c>
      <c r="Q5307" s="6">
        <v>0</v>
      </c>
      <c r="R5307" s="6">
        <v>0</v>
      </c>
      <c r="S5307" s="6">
        <v>0</v>
      </c>
      <c r="T5307" s="6">
        <v>10.319829424307036</v>
      </c>
      <c r="U5307" s="6">
        <v>0</v>
      </c>
      <c r="V5307" s="6">
        <v>0</v>
      </c>
      <c r="W5307" s="6">
        <v>0</v>
      </c>
      <c r="X5307" s="5">
        <v>1120</v>
      </c>
      <c r="Y5307" s="5">
        <v>996</v>
      </c>
      <c r="Z5307" s="5">
        <v>33</v>
      </c>
      <c r="AA5307" s="5">
        <v>0</v>
      </c>
      <c r="AB5307" s="5">
        <v>0</v>
      </c>
      <c r="AC5307" s="5">
        <v>0</v>
      </c>
      <c r="AD5307" s="5">
        <v>1120</v>
      </c>
      <c r="AE5307" s="5">
        <v>996</v>
      </c>
      <c r="AF5307" s="5">
        <v>33</v>
      </c>
      <c r="AG5307" s="6">
        <v>3.3132530120481927</v>
      </c>
      <c r="AH5307" s="6">
        <v>88.928571428571431</v>
      </c>
      <c r="AI5307" s="3"/>
      <c r="AJ5307" s="3"/>
    </row>
    <row r="5308" spans="1:36" hidden="1" x14ac:dyDescent="0.2">
      <c r="A5308" s="1" t="str">
        <f t="shared" si="82"/>
        <v>South NorfolkMixed White and Black Caribbean</v>
      </c>
      <c r="B5308" s="3" t="s">
        <v>407</v>
      </c>
      <c r="C5308" s="3" t="s">
        <v>408</v>
      </c>
      <c r="D5308" s="3" t="s">
        <v>706</v>
      </c>
      <c r="E5308" s="5">
        <v>313</v>
      </c>
      <c r="F5308" s="5">
        <v>0</v>
      </c>
      <c r="G5308" s="5">
        <v>0</v>
      </c>
      <c r="H5308" s="5">
        <v>0</v>
      </c>
      <c r="I5308" s="5">
        <v>0</v>
      </c>
      <c r="J5308" s="5">
        <v>0</v>
      </c>
      <c r="K5308" s="5">
        <v>30</v>
      </c>
      <c r="L5308" s="5">
        <v>0</v>
      </c>
      <c r="M5308" s="5">
        <v>0</v>
      </c>
      <c r="N5308" s="5">
        <v>0</v>
      </c>
      <c r="O5308" s="6">
        <v>0</v>
      </c>
      <c r="P5308" s="6">
        <v>0</v>
      </c>
      <c r="Q5308" s="6">
        <v>0</v>
      </c>
      <c r="R5308" s="6">
        <v>0</v>
      </c>
      <c r="S5308" s="6">
        <v>0</v>
      </c>
      <c r="T5308" s="6">
        <v>9.5846645367412133</v>
      </c>
      <c r="U5308" s="6">
        <v>0</v>
      </c>
      <c r="V5308" s="6">
        <v>0</v>
      </c>
      <c r="W5308" s="6">
        <v>0</v>
      </c>
      <c r="X5308" s="5">
        <v>79</v>
      </c>
      <c r="Y5308" s="5">
        <v>66</v>
      </c>
      <c r="Z5308" s="5">
        <v>4</v>
      </c>
      <c r="AA5308" s="5">
        <v>0</v>
      </c>
      <c r="AB5308" s="5">
        <v>0</v>
      </c>
      <c r="AC5308" s="5">
        <v>0</v>
      </c>
      <c r="AD5308" s="5">
        <v>79</v>
      </c>
      <c r="AE5308" s="5">
        <v>66</v>
      </c>
      <c r="AF5308" s="5">
        <v>4</v>
      </c>
      <c r="AG5308" s="6">
        <v>6.0606060606060606</v>
      </c>
      <c r="AH5308" s="6">
        <v>83.544303797468359</v>
      </c>
      <c r="AI5308" s="3"/>
      <c r="AJ5308" s="3"/>
    </row>
    <row r="5309" spans="1:36" hidden="1" x14ac:dyDescent="0.2">
      <c r="A5309" s="1" t="str">
        <f t="shared" si="82"/>
        <v>South NorfolkMixed White and Black African</v>
      </c>
      <c r="B5309" s="3" t="s">
        <v>407</v>
      </c>
      <c r="C5309" s="3" t="s">
        <v>408</v>
      </c>
      <c r="D5309" s="3" t="s">
        <v>707</v>
      </c>
      <c r="E5309" s="5">
        <v>179</v>
      </c>
      <c r="F5309" s="5">
        <v>0</v>
      </c>
      <c r="G5309" s="5">
        <v>0</v>
      </c>
      <c r="H5309" s="5">
        <v>0</v>
      </c>
      <c r="I5309" s="5">
        <v>0</v>
      </c>
      <c r="J5309" s="5">
        <v>0</v>
      </c>
      <c r="K5309" s="5">
        <v>14</v>
      </c>
      <c r="L5309" s="5">
        <v>0</v>
      </c>
      <c r="M5309" s="5">
        <v>0</v>
      </c>
      <c r="N5309" s="5">
        <v>0</v>
      </c>
      <c r="O5309" s="6">
        <v>0</v>
      </c>
      <c r="P5309" s="6">
        <v>0</v>
      </c>
      <c r="Q5309" s="6">
        <v>0</v>
      </c>
      <c r="R5309" s="6">
        <v>0</v>
      </c>
      <c r="S5309" s="6">
        <v>0</v>
      </c>
      <c r="T5309" s="6">
        <v>7.8212290502793298</v>
      </c>
      <c r="U5309" s="6">
        <v>0</v>
      </c>
      <c r="V5309" s="6">
        <v>0</v>
      </c>
      <c r="W5309" s="6">
        <v>0</v>
      </c>
      <c r="X5309" s="5">
        <v>48</v>
      </c>
      <c r="Y5309" s="5">
        <v>39</v>
      </c>
      <c r="Z5309" s="5">
        <v>3</v>
      </c>
      <c r="AA5309" s="5">
        <v>0</v>
      </c>
      <c r="AB5309" s="5">
        <v>0</v>
      </c>
      <c r="AC5309" s="5">
        <v>0</v>
      </c>
      <c r="AD5309" s="5">
        <v>48</v>
      </c>
      <c r="AE5309" s="5">
        <v>39</v>
      </c>
      <c r="AF5309" s="5">
        <v>3</v>
      </c>
      <c r="AG5309" s="6">
        <v>7.6923076923076925</v>
      </c>
      <c r="AH5309" s="6">
        <v>81.25</v>
      </c>
      <c r="AI5309" s="3"/>
      <c r="AJ5309" s="3"/>
    </row>
    <row r="5310" spans="1:36" hidden="1" x14ac:dyDescent="0.2">
      <c r="A5310" s="1" t="str">
        <f t="shared" si="82"/>
        <v>South NorfolkMixed White and Asian</v>
      </c>
      <c r="B5310" s="3" t="s">
        <v>407</v>
      </c>
      <c r="C5310" s="3" t="s">
        <v>408</v>
      </c>
      <c r="D5310" s="3" t="s">
        <v>708</v>
      </c>
      <c r="E5310" s="5">
        <v>422</v>
      </c>
      <c r="F5310" s="5">
        <v>0</v>
      </c>
      <c r="G5310" s="5">
        <v>0</v>
      </c>
      <c r="H5310" s="5">
        <v>0</v>
      </c>
      <c r="I5310" s="5">
        <v>0</v>
      </c>
      <c r="J5310" s="5">
        <v>0</v>
      </c>
      <c r="K5310" s="5">
        <v>40</v>
      </c>
      <c r="L5310" s="5">
        <v>0</v>
      </c>
      <c r="M5310" s="5">
        <v>0</v>
      </c>
      <c r="N5310" s="5">
        <v>0</v>
      </c>
      <c r="O5310" s="6">
        <v>0</v>
      </c>
      <c r="P5310" s="6">
        <v>0</v>
      </c>
      <c r="Q5310" s="6">
        <v>0</v>
      </c>
      <c r="R5310" s="6">
        <v>0</v>
      </c>
      <c r="S5310" s="6">
        <v>0</v>
      </c>
      <c r="T5310" s="6">
        <v>9.4786729857819907</v>
      </c>
      <c r="U5310" s="6">
        <v>0</v>
      </c>
      <c r="V5310" s="6">
        <v>0</v>
      </c>
      <c r="W5310" s="6">
        <v>0</v>
      </c>
      <c r="X5310" s="5">
        <v>89</v>
      </c>
      <c r="Y5310" s="5">
        <v>79</v>
      </c>
      <c r="Z5310" s="5">
        <v>3</v>
      </c>
      <c r="AA5310" s="5">
        <v>0</v>
      </c>
      <c r="AB5310" s="5">
        <v>0</v>
      </c>
      <c r="AC5310" s="5">
        <v>0</v>
      </c>
      <c r="AD5310" s="5">
        <v>89</v>
      </c>
      <c r="AE5310" s="5">
        <v>79</v>
      </c>
      <c r="AF5310" s="5">
        <v>3</v>
      </c>
      <c r="AG5310" s="6">
        <v>3.7974683544303796</v>
      </c>
      <c r="AH5310" s="6">
        <v>88.764044943820224</v>
      </c>
      <c r="AI5310" s="3"/>
      <c r="AJ5310" s="3"/>
    </row>
    <row r="5311" spans="1:36" hidden="1" x14ac:dyDescent="0.2">
      <c r="A5311" s="1" t="str">
        <f t="shared" si="82"/>
        <v>South NorfolkMixed Other</v>
      </c>
      <c r="B5311" s="3" t="s">
        <v>407</v>
      </c>
      <c r="C5311" s="3" t="s">
        <v>408</v>
      </c>
      <c r="D5311" s="3" t="s">
        <v>709</v>
      </c>
      <c r="E5311" s="5">
        <v>300</v>
      </c>
      <c r="F5311" s="5">
        <v>0</v>
      </c>
      <c r="G5311" s="5">
        <v>0</v>
      </c>
      <c r="H5311" s="5">
        <v>0</v>
      </c>
      <c r="I5311" s="5">
        <v>0</v>
      </c>
      <c r="J5311" s="5">
        <v>0</v>
      </c>
      <c r="K5311" s="5">
        <v>39</v>
      </c>
      <c r="L5311" s="5">
        <v>0</v>
      </c>
      <c r="M5311" s="5">
        <v>0</v>
      </c>
      <c r="N5311" s="5">
        <v>0</v>
      </c>
      <c r="O5311" s="6">
        <v>0</v>
      </c>
      <c r="P5311" s="6">
        <v>0</v>
      </c>
      <c r="Q5311" s="6">
        <v>0</v>
      </c>
      <c r="R5311" s="6">
        <v>0</v>
      </c>
      <c r="S5311" s="6">
        <v>0</v>
      </c>
      <c r="T5311" s="6">
        <v>13</v>
      </c>
      <c r="U5311" s="6">
        <v>0</v>
      </c>
      <c r="V5311" s="6">
        <v>0</v>
      </c>
      <c r="W5311" s="6">
        <v>0</v>
      </c>
      <c r="X5311" s="5">
        <v>92</v>
      </c>
      <c r="Y5311" s="5">
        <v>65</v>
      </c>
      <c r="Z5311" s="5">
        <v>7</v>
      </c>
      <c r="AA5311" s="5">
        <v>0</v>
      </c>
      <c r="AB5311" s="5">
        <v>0</v>
      </c>
      <c r="AC5311" s="5">
        <v>0</v>
      </c>
      <c r="AD5311" s="5">
        <v>92</v>
      </c>
      <c r="AE5311" s="5">
        <v>65</v>
      </c>
      <c r="AF5311" s="5">
        <v>7</v>
      </c>
      <c r="AG5311" s="6">
        <v>10.76923076923077</v>
      </c>
      <c r="AH5311" s="6">
        <v>70.652173913043484</v>
      </c>
      <c r="AI5311" s="3"/>
      <c r="AJ5311" s="3"/>
    </row>
    <row r="5312" spans="1:36" hidden="1" x14ac:dyDescent="0.2">
      <c r="A5312" s="1" t="str">
        <f t="shared" si="82"/>
        <v>South NorfolkIndian</v>
      </c>
      <c r="B5312" s="3" t="s">
        <v>407</v>
      </c>
      <c r="C5312" s="3" t="s">
        <v>408</v>
      </c>
      <c r="D5312" s="3" t="s">
        <v>710</v>
      </c>
      <c r="E5312" s="5">
        <v>433</v>
      </c>
      <c r="F5312" s="5">
        <v>0</v>
      </c>
      <c r="G5312" s="5">
        <v>0</v>
      </c>
      <c r="H5312" s="5">
        <v>0</v>
      </c>
      <c r="I5312" s="5">
        <v>0</v>
      </c>
      <c r="J5312" s="5">
        <v>0</v>
      </c>
      <c r="K5312" s="5">
        <v>24</v>
      </c>
      <c r="L5312" s="5">
        <v>0</v>
      </c>
      <c r="M5312" s="5">
        <v>0</v>
      </c>
      <c r="N5312" s="5">
        <v>0</v>
      </c>
      <c r="O5312" s="6">
        <v>0</v>
      </c>
      <c r="P5312" s="6">
        <v>0</v>
      </c>
      <c r="Q5312" s="6">
        <v>0</v>
      </c>
      <c r="R5312" s="6">
        <v>0</v>
      </c>
      <c r="S5312" s="6">
        <v>0</v>
      </c>
      <c r="T5312" s="6">
        <v>5.5427251732101617</v>
      </c>
      <c r="U5312" s="6">
        <v>0</v>
      </c>
      <c r="V5312" s="6">
        <v>0</v>
      </c>
      <c r="W5312" s="6">
        <v>0</v>
      </c>
      <c r="X5312" s="5">
        <v>224</v>
      </c>
      <c r="Y5312" s="5">
        <v>205</v>
      </c>
      <c r="Z5312" s="5">
        <v>10</v>
      </c>
      <c r="AA5312" s="5">
        <v>0</v>
      </c>
      <c r="AB5312" s="5">
        <v>0</v>
      </c>
      <c r="AC5312" s="5">
        <v>0</v>
      </c>
      <c r="AD5312" s="5">
        <v>224</v>
      </c>
      <c r="AE5312" s="5">
        <v>205</v>
      </c>
      <c r="AF5312" s="5">
        <v>10</v>
      </c>
      <c r="AG5312" s="6">
        <v>4.8780487804878048</v>
      </c>
      <c r="AH5312" s="6">
        <v>91.517857142857139</v>
      </c>
      <c r="AI5312" s="3"/>
      <c r="AJ5312" s="3"/>
    </row>
    <row r="5313" spans="1:36" hidden="1" x14ac:dyDescent="0.2">
      <c r="A5313" s="1" t="str">
        <f t="shared" si="82"/>
        <v>South NorfolkPakistani</v>
      </c>
      <c r="B5313" s="3" t="s">
        <v>407</v>
      </c>
      <c r="C5313" s="3" t="s">
        <v>408</v>
      </c>
      <c r="D5313" s="3" t="s">
        <v>711</v>
      </c>
      <c r="E5313" s="5">
        <v>64</v>
      </c>
      <c r="F5313" s="5">
        <v>0</v>
      </c>
      <c r="G5313" s="5">
        <v>0</v>
      </c>
      <c r="H5313" s="5">
        <v>0</v>
      </c>
      <c r="I5313" s="5">
        <v>0</v>
      </c>
      <c r="J5313" s="5">
        <v>0</v>
      </c>
      <c r="K5313" s="5">
        <v>4</v>
      </c>
      <c r="L5313" s="5">
        <v>0</v>
      </c>
      <c r="M5313" s="5">
        <v>0</v>
      </c>
      <c r="N5313" s="5">
        <v>0</v>
      </c>
      <c r="O5313" s="6">
        <v>0</v>
      </c>
      <c r="P5313" s="6">
        <v>0</v>
      </c>
      <c r="Q5313" s="6">
        <v>0</v>
      </c>
      <c r="R5313" s="6">
        <v>0</v>
      </c>
      <c r="S5313" s="6">
        <v>0</v>
      </c>
      <c r="T5313" s="6">
        <v>6.25</v>
      </c>
      <c r="U5313" s="6">
        <v>0</v>
      </c>
      <c r="V5313" s="6">
        <v>0</v>
      </c>
      <c r="W5313" s="6">
        <v>0</v>
      </c>
      <c r="X5313" s="5">
        <v>34</v>
      </c>
      <c r="Y5313" s="5">
        <v>29</v>
      </c>
      <c r="Z5313" s="5">
        <v>1</v>
      </c>
      <c r="AA5313" s="5">
        <v>0</v>
      </c>
      <c r="AB5313" s="5">
        <v>0</v>
      </c>
      <c r="AC5313" s="5">
        <v>0</v>
      </c>
      <c r="AD5313" s="5">
        <v>34</v>
      </c>
      <c r="AE5313" s="5">
        <v>29</v>
      </c>
      <c r="AF5313" s="5">
        <v>1</v>
      </c>
      <c r="AG5313" s="6">
        <v>3.4482758620689653</v>
      </c>
      <c r="AH5313" s="6">
        <v>85.294117647058826</v>
      </c>
      <c r="AI5313" s="3"/>
      <c r="AJ5313" s="3"/>
    </row>
    <row r="5314" spans="1:36" hidden="1" x14ac:dyDescent="0.2">
      <c r="A5314" s="1" t="str">
        <f t="shared" ref="A5314:A5377" si="83">C5314&amp;D5314</f>
        <v>South NorfolkBangladeshi</v>
      </c>
      <c r="B5314" s="3" t="s">
        <v>407</v>
      </c>
      <c r="C5314" s="3" t="s">
        <v>408</v>
      </c>
      <c r="D5314" s="3" t="s">
        <v>712</v>
      </c>
      <c r="E5314" s="5">
        <v>60</v>
      </c>
      <c r="F5314" s="5">
        <v>0</v>
      </c>
      <c r="G5314" s="5">
        <v>0</v>
      </c>
      <c r="H5314" s="5">
        <v>0</v>
      </c>
      <c r="I5314" s="5">
        <v>0</v>
      </c>
      <c r="J5314" s="5">
        <v>0</v>
      </c>
      <c r="K5314" s="5">
        <v>2</v>
      </c>
      <c r="L5314" s="5">
        <v>0</v>
      </c>
      <c r="M5314" s="5">
        <v>0</v>
      </c>
      <c r="N5314" s="5">
        <v>0</v>
      </c>
      <c r="O5314" s="6">
        <v>0</v>
      </c>
      <c r="P5314" s="6">
        <v>0</v>
      </c>
      <c r="Q5314" s="6">
        <v>0</v>
      </c>
      <c r="R5314" s="6">
        <v>0</v>
      </c>
      <c r="S5314" s="6">
        <v>0</v>
      </c>
      <c r="T5314" s="6">
        <v>3.3333333333333335</v>
      </c>
      <c r="U5314" s="6">
        <v>0</v>
      </c>
      <c r="V5314" s="6">
        <v>0</v>
      </c>
      <c r="W5314" s="6">
        <v>0</v>
      </c>
      <c r="X5314" s="5">
        <v>31</v>
      </c>
      <c r="Y5314" s="5">
        <v>25</v>
      </c>
      <c r="Z5314" s="5">
        <v>0</v>
      </c>
      <c r="AA5314" s="5">
        <v>0</v>
      </c>
      <c r="AB5314" s="5">
        <v>0</v>
      </c>
      <c r="AC5314" s="5">
        <v>0</v>
      </c>
      <c r="AD5314" s="5">
        <v>31</v>
      </c>
      <c r="AE5314" s="5">
        <v>25</v>
      </c>
      <c r="AF5314" s="5">
        <v>0</v>
      </c>
      <c r="AG5314" s="6">
        <v>0</v>
      </c>
      <c r="AH5314" s="6">
        <v>80.645161290322577</v>
      </c>
      <c r="AI5314" s="3"/>
      <c r="AJ5314" s="3"/>
    </row>
    <row r="5315" spans="1:36" hidden="1" x14ac:dyDescent="0.2">
      <c r="A5315" s="1" t="str">
        <f t="shared" si="83"/>
        <v>South NorfolkChinese</v>
      </c>
      <c r="B5315" s="3" t="s">
        <v>407</v>
      </c>
      <c r="C5315" s="3" t="s">
        <v>408</v>
      </c>
      <c r="D5315" s="3" t="s">
        <v>713</v>
      </c>
      <c r="E5315" s="5">
        <v>325</v>
      </c>
      <c r="F5315" s="5">
        <v>0</v>
      </c>
      <c r="G5315" s="5">
        <v>0</v>
      </c>
      <c r="H5315" s="5">
        <v>0</v>
      </c>
      <c r="I5315" s="5">
        <v>0</v>
      </c>
      <c r="J5315" s="5">
        <v>0</v>
      </c>
      <c r="K5315" s="5">
        <v>21</v>
      </c>
      <c r="L5315" s="5">
        <v>0</v>
      </c>
      <c r="M5315" s="5">
        <v>0</v>
      </c>
      <c r="N5315" s="5">
        <v>0</v>
      </c>
      <c r="O5315" s="6">
        <v>0</v>
      </c>
      <c r="P5315" s="6">
        <v>0</v>
      </c>
      <c r="Q5315" s="6">
        <v>0</v>
      </c>
      <c r="R5315" s="6">
        <v>0</v>
      </c>
      <c r="S5315" s="6">
        <v>0</v>
      </c>
      <c r="T5315" s="6">
        <v>6.4615384615384617</v>
      </c>
      <c r="U5315" s="6">
        <v>0</v>
      </c>
      <c r="V5315" s="6">
        <v>0</v>
      </c>
      <c r="W5315" s="6">
        <v>0</v>
      </c>
      <c r="X5315" s="5">
        <v>123</v>
      </c>
      <c r="Y5315" s="5">
        <v>112</v>
      </c>
      <c r="Z5315" s="5">
        <v>8</v>
      </c>
      <c r="AA5315" s="5">
        <v>0</v>
      </c>
      <c r="AB5315" s="5">
        <v>0</v>
      </c>
      <c r="AC5315" s="5">
        <v>0</v>
      </c>
      <c r="AD5315" s="5">
        <v>123</v>
      </c>
      <c r="AE5315" s="5">
        <v>112</v>
      </c>
      <c r="AF5315" s="5">
        <v>8</v>
      </c>
      <c r="AG5315" s="6">
        <v>7.1428571428571432</v>
      </c>
      <c r="AH5315" s="6">
        <v>91.056910569105696</v>
      </c>
      <c r="AI5315" s="3"/>
      <c r="AJ5315" s="3"/>
    </row>
    <row r="5316" spans="1:36" hidden="1" x14ac:dyDescent="0.2">
      <c r="A5316" s="1" t="str">
        <f t="shared" si="83"/>
        <v>South NorfolkAsian Other</v>
      </c>
      <c r="B5316" s="3" t="s">
        <v>407</v>
      </c>
      <c r="C5316" s="3" t="s">
        <v>408</v>
      </c>
      <c r="D5316" s="3" t="s">
        <v>714</v>
      </c>
      <c r="E5316" s="5">
        <v>388</v>
      </c>
      <c r="F5316" s="5">
        <v>0</v>
      </c>
      <c r="G5316" s="5">
        <v>0</v>
      </c>
      <c r="H5316" s="5">
        <v>0</v>
      </c>
      <c r="I5316" s="5">
        <v>0</v>
      </c>
      <c r="J5316" s="5">
        <v>0</v>
      </c>
      <c r="K5316" s="5">
        <v>25</v>
      </c>
      <c r="L5316" s="5">
        <v>0</v>
      </c>
      <c r="M5316" s="5">
        <v>0</v>
      </c>
      <c r="N5316" s="5">
        <v>0</v>
      </c>
      <c r="O5316" s="6">
        <v>0</v>
      </c>
      <c r="P5316" s="6">
        <v>0</v>
      </c>
      <c r="Q5316" s="6">
        <v>0</v>
      </c>
      <c r="R5316" s="6">
        <v>0</v>
      </c>
      <c r="S5316" s="6">
        <v>0</v>
      </c>
      <c r="T5316" s="6">
        <v>6.4432989690721651</v>
      </c>
      <c r="U5316" s="6">
        <v>0</v>
      </c>
      <c r="V5316" s="6">
        <v>0</v>
      </c>
      <c r="W5316" s="6">
        <v>0</v>
      </c>
      <c r="X5316" s="5">
        <v>213</v>
      </c>
      <c r="Y5316" s="5">
        <v>182</v>
      </c>
      <c r="Z5316" s="5">
        <v>10</v>
      </c>
      <c r="AA5316" s="5">
        <v>0</v>
      </c>
      <c r="AB5316" s="5">
        <v>0</v>
      </c>
      <c r="AC5316" s="5">
        <v>0</v>
      </c>
      <c r="AD5316" s="5">
        <v>213</v>
      </c>
      <c r="AE5316" s="5">
        <v>182</v>
      </c>
      <c r="AF5316" s="5">
        <v>10</v>
      </c>
      <c r="AG5316" s="6">
        <v>5.4945054945054945</v>
      </c>
      <c r="AH5316" s="6">
        <v>85.44600938967136</v>
      </c>
      <c r="AI5316" s="3"/>
      <c r="AJ5316" s="3"/>
    </row>
    <row r="5317" spans="1:36" hidden="1" x14ac:dyDescent="0.2">
      <c r="A5317" s="1" t="str">
        <f t="shared" si="83"/>
        <v>South NorfolkBlack African</v>
      </c>
      <c r="B5317" s="3" t="s">
        <v>407</v>
      </c>
      <c r="C5317" s="3" t="s">
        <v>408</v>
      </c>
      <c r="D5317" s="3" t="s">
        <v>715</v>
      </c>
      <c r="E5317" s="5">
        <v>259</v>
      </c>
      <c r="F5317" s="5">
        <v>0</v>
      </c>
      <c r="G5317" s="5">
        <v>0</v>
      </c>
      <c r="H5317" s="5">
        <v>0</v>
      </c>
      <c r="I5317" s="5">
        <v>0</v>
      </c>
      <c r="J5317" s="5">
        <v>0</v>
      </c>
      <c r="K5317" s="5">
        <v>21</v>
      </c>
      <c r="L5317" s="5">
        <v>0</v>
      </c>
      <c r="M5317" s="5">
        <v>0</v>
      </c>
      <c r="N5317" s="5">
        <v>0</v>
      </c>
      <c r="O5317" s="6">
        <v>0</v>
      </c>
      <c r="P5317" s="6">
        <v>0</v>
      </c>
      <c r="Q5317" s="6">
        <v>0</v>
      </c>
      <c r="R5317" s="6">
        <v>0</v>
      </c>
      <c r="S5317" s="6">
        <v>0</v>
      </c>
      <c r="T5317" s="6">
        <v>8.1081081081081088</v>
      </c>
      <c r="U5317" s="6">
        <v>0</v>
      </c>
      <c r="V5317" s="6">
        <v>0</v>
      </c>
      <c r="W5317" s="6">
        <v>0</v>
      </c>
      <c r="X5317" s="5">
        <v>131</v>
      </c>
      <c r="Y5317" s="5">
        <v>120</v>
      </c>
      <c r="Z5317" s="5">
        <v>4</v>
      </c>
      <c r="AA5317" s="5">
        <v>0</v>
      </c>
      <c r="AB5317" s="5">
        <v>0</v>
      </c>
      <c r="AC5317" s="5">
        <v>0</v>
      </c>
      <c r="AD5317" s="5">
        <v>131</v>
      </c>
      <c r="AE5317" s="5">
        <v>120</v>
      </c>
      <c r="AF5317" s="5">
        <v>4</v>
      </c>
      <c r="AG5317" s="6">
        <v>3.3333333333333335</v>
      </c>
      <c r="AH5317" s="6">
        <v>91.603053435114504</v>
      </c>
      <c r="AI5317" s="3"/>
      <c r="AJ5317" s="3"/>
    </row>
    <row r="5318" spans="1:36" hidden="1" x14ac:dyDescent="0.2">
      <c r="A5318" s="1" t="str">
        <f t="shared" si="83"/>
        <v>South NorfolkBlack Caribbean</v>
      </c>
      <c r="B5318" s="3" t="s">
        <v>407</v>
      </c>
      <c r="C5318" s="3" t="s">
        <v>408</v>
      </c>
      <c r="D5318" s="3" t="s">
        <v>716</v>
      </c>
      <c r="E5318" s="5">
        <v>68</v>
      </c>
      <c r="F5318" s="5">
        <v>0</v>
      </c>
      <c r="G5318" s="5">
        <v>0</v>
      </c>
      <c r="H5318" s="5">
        <v>0</v>
      </c>
      <c r="I5318" s="5">
        <v>0</v>
      </c>
      <c r="J5318" s="5">
        <v>0</v>
      </c>
      <c r="K5318" s="5">
        <v>3</v>
      </c>
      <c r="L5318" s="5">
        <v>0</v>
      </c>
      <c r="M5318" s="5">
        <v>0</v>
      </c>
      <c r="N5318" s="5">
        <v>0</v>
      </c>
      <c r="O5318" s="6">
        <v>0</v>
      </c>
      <c r="P5318" s="6">
        <v>0</v>
      </c>
      <c r="Q5318" s="6">
        <v>0</v>
      </c>
      <c r="R5318" s="6">
        <v>0</v>
      </c>
      <c r="S5318" s="6">
        <v>0</v>
      </c>
      <c r="T5318" s="6">
        <v>4.4117647058823533</v>
      </c>
      <c r="U5318" s="6">
        <v>0</v>
      </c>
      <c r="V5318" s="6">
        <v>0</v>
      </c>
      <c r="W5318" s="6">
        <v>0</v>
      </c>
      <c r="X5318" s="5">
        <v>30</v>
      </c>
      <c r="Y5318" s="5">
        <v>30</v>
      </c>
      <c r="Z5318" s="5">
        <v>1</v>
      </c>
      <c r="AA5318" s="5">
        <v>0</v>
      </c>
      <c r="AB5318" s="5">
        <v>0</v>
      </c>
      <c r="AC5318" s="5">
        <v>0</v>
      </c>
      <c r="AD5318" s="5">
        <v>30</v>
      </c>
      <c r="AE5318" s="5">
        <v>30</v>
      </c>
      <c r="AF5318" s="5">
        <v>1</v>
      </c>
      <c r="AG5318" s="6">
        <v>3.3333333333333335</v>
      </c>
      <c r="AH5318" s="6">
        <v>100</v>
      </c>
      <c r="AI5318" s="3"/>
      <c r="AJ5318" s="3"/>
    </row>
    <row r="5319" spans="1:36" hidden="1" x14ac:dyDescent="0.2">
      <c r="A5319" s="1" t="str">
        <f t="shared" si="83"/>
        <v>South NorfolkBlack Other</v>
      </c>
      <c r="B5319" s="3" t="s">
        <v>407</v>
      </c>
      <c r="C5319" s="3" t="s">
        <v>408</v>
      </c>
      <c r="D5319" s="3" t="s">
        <v>717</v>
      </c>
      <c r="E5319" s="5">
        <v>51</v>
      </c>
      <c r="F5319" s="5">
        <v>0</v>
      </c>
      <c r="G5319" s="5">
        <v>0</v>
      </c>
      <c r="H5319" s="5">
        <v>0</v>
      </c>
      <c r="I5319" s="5">
        <v>0</v>
      </c>
      <c r="J5319" s="5">
        <v>0</v>
      </c>
      <c r="K5319" s="5">
        <v>4</v>
      </c>
      <c r="L5319" s="5">
        <v>0</v>
      </c>
      <c r="M5319" s="5">
        <v>0</v>
      </c>
      <c r="N5319" s="5">
        <v>0</v>
      </c>
      <c r="O5319" s="6">
        <v>0</v>
      </c>
      <c r="P5319" s="6">
        <v>0</v>
      </c>
      <c r="Q5319" s="6">
        <v>0</v>
      </c>
      <c r="R5319" s="6">
        <v>0</v>
      </c>
      <c r="S5319" s="6">
        <v>0</v>
      </c>
      <c r="T5319" s="6">
        <v>7.8431372549019605</v>
      </c>
      <c r="U5319" s="6">
        <v>0</v>
      </c>
      <c r="V5319" s="6">
        <v>0</v>
      </c>
      <c r="W5319" s="6">
        <v>0</v>
      </c>
      <c r="X5319" s="5">
        <v>23</v>
      </c>
      <c r="Y5319" s="5">
        <v>14</v>
      </c>
      <c r="Z5319" s="5">
        <v>0</v>
      </c>
      <c r="AA5319" s="5">
        <v>0</v>
      </c>
      <c r="AB5319" s="5">
        <v>0</v>
      </c>
      <c r="AC5319" s="5">
        <v>0</v>
      </c>
      <c r="AD5319" s="5">
        <v>23</v>
      </c>
      <c r="AE5319" s="5">
        <v>14</v>
      </c>
      <c r="AF5319" s="5">
        <v>0</v>
      </c>
      <c r="AG5319" s="6">
        <v>0</v>
      </c>
      <c r="AH5319" s="6">
        <v>60.869565217391305</v>
      </c>
      <c r="AI5319" s="3"/>
      <c r="AJ5319" s="3"/>
    </row>
    <row r="5320" spans="1:36" hidden="1" x14ac:dyDescent="0.2">
      <c r="A5320" s="1" t="str">
        <f t="shared" si="83"/>
        <v>South NorfolkArab</v>
      </c>
      <c r="B5320" s="3" t="s">
        <v>407</v>
      </c>
      <c r="C5320" s="3" t="s">
        <v>408</v>
      </c>
      <c r="D5320" s="3" t="s">
        <v>699</v>
      </c>
      <c r="E5320" s="5">
        <v>70</v>
      </c>
      <c r="F5320" s="5">
        <v>0</v>
      </c>
      <c r="G5320" s="5">
        <v>0</v>
      </c>
      <c r="H5320" s="5">
        <v>0</v>
      </c>
      <c r="I5320" s="5">
        <v>0</v>
      </c>
      <c r="J5320" s="5">
        <v>0</v>
      </c>
      <c r="K5320" s="5">
        <v>13</v>
      </c>
      <c r="L5320" s="5">
        <v>0</v>
      </c>
      <c r="M5320" s="5">
        <v>0</v>
      </c>
      <c r="N5320" s="5">
        <v>0</v>
      </c>
      <c r="O5320" s="6">
        <v>0</v>
      </c>
      <c r="P5320" s="6">
        <v>0</v>
      </c>
      <c r="Q5320" s="6">
        <v>0</v>
      </c>
      <c r="R5320" s="6">
        <v>0</v>
      </c>
      <c r="S5320" s="6">
        <v>0</v>
      </c>
      <c r="T5320" s="6">
        <v>18.571428571428573</v>
      </c>
      <c r="U5320" s="6">
        <v>0</v>
      </c>
      <c r="V5320" s="6">
        <v>0</v>
      </c>
      <c r="W5320" s="6">
        <v>0</v>
      </c>
      <c r="X5320" s="5">
        <v>33</v>
      </c>
      <c r="Y5320" s="5">
        <v>23</v>
      </c>
      <c r="Z5320" s="5">
        <v>5</v>
      </c>
      <c r="AA5320" s="5">
        <v>0</v>
      </c>
      <c r="AB5320" s="5">
        <v>0</v>
      </c>
      <c r="AC5320" s="5">
        <v>0</v>
      </c>
      <c r="AD5320" s="5">
        <v>33</v>
      </c>
      <c r="AE5320" s="5">
        <v>23</v>
      </c>
      <c r="AF5320" s="5">
        <v>5</v>
      </c>
      <c r="AG5320" s="6">
        <v>21.739130434782609</v>
      </c>
      <c r="AH5320" s="6">
        <v>69.696969696969703</v>
      </c>
      <c r="AI5320" s="3"/>
      <c r="AJ5320" s="3"/>
    </row>
    <row r="5321" spans="1:36" hidden="1" x14ac:dyDescent="0.2">
      <c r="A5321" s="1" t="str">
        <f t="shared" si="83"/>
        <v>South NorfolkOther</v>
      </c>
      <c r="B5321" s="3" t="s">
        <v>407</v>
      </c>
      <c r="C5321" s="3" t="s">
        <v>408</v>
      </c>
      <c r="D5321" s="3" t="s">
        <v>718</v>
      </c>
      <c r="E5321" s="5">
        <v>99</v>
      </c>
      <c r="F5321" s="5">
        <v>0</v>
      </c>
      <c r="G5321" s="5">
        <v>0</v>
      </c>
      <c r="H5321" s="5">
        <v>0</v>
      </c>
      <c r="I5321" s="5">
        <v>0</v>
      </c>
      <c r="J5321" s="5">
        <v>0</v>
      </c>
      <c r="K5321" s="5">
        <v>4</v>
      </c>
      <c r="L5321" s="5">
        <v>0</v>
      </c>
      <c r="M5321" s="5">
        <v>0</v>
      </c>
      <c r="N5321" s="5">
        <v>0</v>
      </c>
      <c r="O5321" s="6">
        <v>0</v>
      </c>
      <c r="P5321" s="6">
        <v>0</v>
      </c>
      <c r="Q5321" s="6">
        <v>0</v>
      </c>
      <c r="R5321" s="6">
        <v>0</v>
      </c>
      <c r="S5321" s="6">
        <v>0</v>
      </c>
      <c r="T5321" s="6">
        <v>4.0404040404040407</v>
      </c>
      <c r="U5321" s="6">
        <v>0</v>
      </c>
      <c r="V5321" s="6">
        <v>0</v>
      </c>
      <c r="W5321" s="6">
        <v>0</v>
      </c>
      <c r="X5321" s="5">
        <v>49</v>
      </c>
      <c r="Y5321" s="5">
        <v>44</v>
      </c>
      <c r="Z5321" s="5">
        <v>6</v>
      </c>
      <c r="AA5321" s="5">
        <v>0</v>
      </c>
      <c r="AB5321" s="5">
        <v>0</v>
      </c>
      <c r="AC5321" s="5">
        <v>0</v>
      </c>
      <c r="AD5321" s="5">
        <v>49</v>
      </c>
      <c r="AE5321" s="5">
        <v>44</v>
      </c>
      <c r="AF5321" s="5">
        <v>6</v>
      </c>
      <c r="AG5321" s="6">
        <v>13.636363636363637</v>
      </c>
      <c r="AH5321" s="6">
        <v>89.795918367346943</v>
      </c>
      <c r="AI5321" s="3"/>
      <c r="AJ5321" s="3"/>
    </row>
    <row r="5322" spans="1:36" x14ac:dyDescent="0.2">
      <c r="A5322" s="1" t="str">
        <f t="shared" si="83"/>
        <v>South NorthamptonshireAll people</v>
      </c>
      <c r="B5322" s="3" t="s">
        <v>419</v>
      </c>
      <c r="C5322" s="3" t="s">
        <v>420</v>
      </c>
      <c r="D5322" s="3" t="s">
        <v>700</v>
      </c>
      <c r="E5322" s="5">
        <v>85189</v>
      </c>
      <c r="F5322" s="5">
        <v>0</v>
      </c>
      <c r="G5322" s="5">
        <v>0</v>
      </c>
      <c r="H5322" s="5">
        <v>0</v>
      </c>
      <c r="I5322" s="5">
        <v>0</v>
      </c>
      <c r="J5322" s="5">
        <v>0</v>
      </c>
      <c r="K5322" s="5">
        <v>7425</v>
      </c>
      <c r="L5322" s="5">
        <v>0</v>
      </c>
      <c r="M5322" s="5">
        <v>0</v>
      </c>
      <c r="N5322" s="5">
        <v>0</v>
      </c>
      <c r="O5322" s="6">
        <v>0</v>
      </c>
      <c r="P5322" s="6">
        <v>0</v>
      </c>
      <c r="Q5322" s="6">
        <v>0</v>
      </c>
      <c r="R5322" s="6">
        <v>0</v>
      </c>
      <c r="S5322" s="6">
        <v>0</v>
      </c>
      <c r="T5322" s="6">
        <v>8.7159140264588153</v>
      </c>
      <c r="U5322" s="6">
        <v>0</v>
      </c>
      <c r="V5322" s="6">
        <v>0</v>
      </c>
      <c r="W5322" s="6">
        <v>0</v>
      </c>
      <c r="X5322" s="5">
        <v>28072</v>
      </c>
      <c r="Y5322" s="5">
        <v>25878</v>
      </c>
      <c r="Z5322" s="5">
        <v>646</v>
      </c>
      <c r="AA5322" s="5">
        <v>0</v>
      </c>
      <c r="AB5322" s="5">
        <v>0</v>
      </c>
      <c r="AC5322" s="5">
        <v>0</v>
      </c>
      <c r="AD5322" s="5">
        <v>28072</v>
      </c>
      <c r="AE5322" s="5">
        <v>25878</v>
      </c>
      <c r="AF5322" s="5">
        <v>646</v>
      </c>
      <c r="AG5322" s="6">
        <v>2.4963289280469896</v>
      </c>
      <c r="AH5322" s="6">
        <v>92.184383015104018</v>
      </c>
      <c r="AI5322" s="3"/>
      <c r="AJ5322" s="3"/>
    </row>
    <row r="5323" spans="1:36" hidden="1" x14ac:dyDescent="0.2">
      <c r="A5323" s="1" t="str">
        <f t="shared" si="83"/>
        <v>South NorthamptonshireWhite British</v>
      </c>
      <c r="B5323" s="3" t="s">
        <v>419</v>
      </c>
      <c r="C5323" s="3" t="s">
        <v>420</v>
      </c>
      <c r="D5323" s="3" t="s">
        <v>701</v>
      </c>
      <c r="E5323" s="5">
        <v>80123</v>
      </c>
      <c r="F5323" s="5">
        <v>0</v>
      </c>
      <c r="G5323" s="5">
        <v>0</v>
      </c>
      <c r="H5323" s="5">
        <v>0</v>
      </c>
      <c r="I5323" s="5">
        <v>0</v>
      </c>
      <c r="J5323" s="5">
        <v>0</v>
      </c>
      <c r="K5323" s="5">
        <v>6868</v>
      </c>
      <c r="L5323" s="5">
        <v>0</v>
      </c>
      <c r="M5323" s="5">
        <v>0</v>
      </c>
      <c r="N5323" s="5">
        <v>0</v>
      </c>
      <c r="O5323" s="6">
        <v>0</v>
      </c>
      <c r="P5323" s="6">
        <v>0</v>
      </c>
      <c r="Q5323" s="6">
        <v>0</v>
      </c>
      <c r="R5323" s="6">
        <v>0</v>
      </c>
      <c r="S5323" s="6">
        <v>0</v>
      </c>
      <c r="T5323" s="6">
        <v>8.5718208254808239</v>
      </c>
      <c r="U5323" s="6">
        <v>0</v>
      </c>
      <c r="V5323" s="6">
        <v>0</v>
      </c>
      <c r="W5323" s="6">
        <v>0</v>
      </c>
      <c r="X5323" s="5">
        <v>25862</v>
      </c>
      <c r="Y5323" s="5">
        <v>23883</v>
      </c>
      <c r="Z5323" s="5">
        <v>578</v>
      </c>
      <c r="AA5323" s="5">
        <v>0</v>
      </c>
      <c r="AB5323" s="5">
        <v>0</v>
      </c>
      <c r="AC5323" s="5">
        <v>0</v>
      </c>
      <c r="AD5323" s="5">
        <v>25862</v>
      </c>
      <c r="AE5323" s="5">
        <v>23883</v>
      </c>
      <c r="AF5323" s="5">
        <v>578</v>
      </c>
      <c r="AG5323" s="6">
        <v>2.4201314742704017</v>
      </c>
      <c r="AH5323" s="6">
        <v>92.347846260923362</v>
      </c>
      <c r="AI5323" s="3"/>
      <c r="AJ5323" s="3"/>
    </row>
    <row r="5324" spans="1:36" hidden="1" x14ac:dyDescent="0.2">
      <c r="A5324" s="1" t="str">
        <f t="shared" si="83"/>
        <v>South NorthamptonshireMinorities - all other than White British</v>
      </c>
      <c r="B5324" s="3" t="s">
        <v>419</v>
      </c>
      <c r="C5324" s="3" t="s">
        <v>420</v>
      </c>
      <c r="D5324" s="3" t="s">
        <v>702</v>
      </c>
      <c r="E5324" s="5">
        <v>5066</v>
      </c>
      <c r="F5324" s="5">
        <v>0</v>
      </c>
      <c r="G5324" s="5">
        <v>0</v>
      </c>
      <c r="H5324" s="5">
        <v>0</v>
      </c>
      <c r="I5324" s="5">
        <v>0</v>
      </c>
      <c r="J5324" s="5">
        <v>0</v>
      </c>
      <c r="K5324" s="5">
        <v>557</v>
      </c>
      <c r="L5324" s="5">
        <v>0</v>
      </c>
      <c r="M5324" s="5">
        <v>0</v>
      </c>
      <c r="N5324" s="5">
        <v>0</v>
      </c>
      <c r="O5324" s="6">
        <v>0</v>
      </c>
      <c r="P5324" s="6">
        <v>0</v>
      </c>
      <c r="Q5324" s="6">
        <v>0</v>
      </c>
      <c r="R5324" s="6">
        <v>0</v>
      </c>
      <c r="S5324" s="6">
        <v>0</v>
      </c>
      <c r="T5324" s="6">
        <v>10.99486774575602</v>
      </c>
      <c r="U5324" s="6">
        <v>0</v>
      </c>
      <c r="V5324" s="6">
        <v>0</v>
      </c>
      <c r="W5324" s="6">
        <v>0</v>
      </c>
      <c r="X5324" s="5">
        <v>2210</v>
      </c>
      <c r="Y5324" s="5">
        <v>1995</v>
      </c>
      <c r="Z5324" s="5">
        <v>68</v>
      </c>
      <c r="AA5324" s="5">
        <v>0</v>
      </c>
      <c r="AB5324" s="5">
        <v>0</v>
      </c>
      <c r="AC5324" s="5">
        <v>0</v>
      </c>
      <c r="AD5324" s="5">
        <v>2210</v>
      </c>
      <c r="AE5324" s="5">
        <v>1995</v>
      </c>
      <c r="AF5324" s="5">
        <v>68</v>
      </c>
      <c r="AG5324" s="6">
        <v>3.4085213032581452</v>
      </c>
      <c r="AH5324" s="6">
        <v>90.271493212669682</v>
      </c>
      <c r="AI5324" s="3"/>
      <c r="AJ5324" s="3"/>
    </row>
    <row r="5325" spans="1:36" hidden="1" x14ac:dyDescent="0.2">
      <c r="A5325" s="1" t="str">
        <f t="shared" si="83"/>
        <v>South NorthamptonshireWhite Irish</v>
      </c>
      <c r="B5325" s="3" t="s">
        <v>419</v>
      </c>
      <c r="C5325" s="3" t="s">
        <v>420</v>
      </c>
      <c r="D5325" s="3" t="s">
        <v>703</v>
      </c>
      <c r="E5325" s="5">
        <v>591</v>
      </c>
      <c r="F5325" s="5">
        <v>0</v>
      </c>
      <c r="G5325" s="5">
        <v>0</v>
      </c>
      <c r="H5325" s="5">
        <v>0</v>
      </c>
      <c r="I5325" s="5">
        <v>0</v>
      </c>
      <c r="J5325" s="5">
        <v>0</v>
      </c>
      <c r="K5325" s="5">
        <v>44</v>
      </c>
      <c r="L5325" s="5">
        <v>0</v>
      </c>
      <c r="M5325" s="5">
        <v>0</v>
      </c>
      <c r="N5325" s="5">
        <v>0</v>
      </c>
      <c r="O5325" s="6">
        <v>0</v>
      </c>
      <c r="P5325" s="6">
        <v>0</v>
      </c>
      <c r="Q5325" s="6">
        <v>0</v>
      </c>
      <c r="R5325" s="6">
        <v>0</v>
      </c>
      <c r="S5325" s="6">
        <v>0</v>
      </c>
      <c r="T5325" s="6">
        <v>7.4450084602368864</v>
      </c>
      <c r="U5325" s="6">
        <v>0</v>
      </c>
      <c r="V5325" s="6">
        <v>0</v>
      </c>
      <c r="W5325" s="6">
        <v>0</v>
      </c>
      <c r="X5325" s="5">
        <v>203</v>
      </c>
      <c r="Y5325" s="5">
        <v>181</v>
      </c>
      <c r="Z5325" s="5">
        <v>5</v>
      </c>
      <c r="AA5325" s="5">
        <v>0</v>
      </c>
      <c r="AB5325" s="5">
        <v>0</v>
      </c>
      <c r="AC5325" s="5">
        <v>0</v>
      </c>
      <c r="AD5325" s="5">
        <v>203</v>
      </c>
      <c r="AE5325" s="5">
        <v>181</v>
      </c>
      <c r="AF5325" s="5">
        <v>5</v>
      </c>
      <c r="AG5325" s="6">
        <v>2.7624309392265194</v>
      </c>
      <c r="AH5325" s="6">
        <v>89.162561576354676</v>
      </c>
      <c r="AI5325" s="3"/>
      <c r="AJ5325" s="3"/>
    </row>
    <row r="5326" spans="1:36" hidden="1" x14ac:dyDescent="0.2">
      <c r="A5326" s="1" t="str">
        <f t="shared" si="83"/>
        <v>South NorthamptonshireWhite Gyspy or Irish Traveller</v>
      </c>
      <c r="B5326" s="3" t="s">
        <v>419</v>
      </c>
      <c r="C5326" s="3" t="s">
        <v>420</v>
      </c>
      <c r="D5326" s="3" t="s">
        <v>704</v>
      </c>
      <c r="E5326" s="5">
        <v>11</v>
      </c>
      <c r="F5326" s="5">
        <v>0</v>
      </c>
      <c r="G5326" s="5">
        <v>0</v>
      </c>
      <c r="H5326" s="5">
        <v>0</v>
      </c>
      <c r="I5326" s="5">
        <v>0</v>
      </c>
      <c r="J5326" s="5">
        <v>0</v>
      </c>
      <c r="K5326" s="5">
        <v>1</v>
      </c>
      <c r="L5326" s="5">
        <v>0</v>
      </c>
      <c r="M5326" s="5">
        <v>0</v>
      </c>
      <c r="N5326" s="5">
        <v>0</v>
      </c>
      <c r="O5326" s="6">
        <v>0</v>
      </c>
      <c r="P5326" s="6">
        <v>0</v>
      </c>
      <c r="Q5326" s="6">
        <v>0</v>
      </c>
      <c r="R5326" s="6">
        <v>0</v>
      </c>
      <c r="S5326" s="6">
        <v>0</v>
      </c>
      <c r="T5326" s="6">
        <v>9.0909090909090917</v>
      </c>
      <c r="U5326" s="6">
        <v>0</v>
      </c>
      <c r="V5326" s="6">
        <v>0</v>
      </c>
      <c r="W5326" s="6">
        <v>0</v>
      </c>
      <c r="X5326" s="5">
        <v>6</v>
      </c>
      <c r="Y5326" s="5">
        <v>5</v>
      </c>
      <c r="Z5326" s="5">
        <v>1</v>
      </c>
      <c r="AA5326" s="5">
        <v>0</v>
      </c>
      <c r="AB5326" s="5">
        <v>0</v>
      </c>
      <c r="AC5326" s="5">
        <v>0</v>
      </c>
      <c r="AD5326" s="5">
        <v>6</v>
      </c>
      <c r="AE5326" s="5">
        <v>5</v>
      </c>
      <c r="AF5326" s="5">
        <v>1</v>
      </c>
      <c r="AG5326" s="6">
        <v>20</v>
      </c>
      <c r="AH5326" s="6">
        <v>83.333333333333329</v>
      </c>
      <c r="AI5326" s="3"/>
      <c r="AJ5326" s="3"/>
    </row>
    <row r="5327" spans="1:36" hidden="1" x14ac:dyDescent="0.2">
      <c r="A5327" s="1" t="str">
        <f t="shared" si="83"/>
        <v>South NorthamptonshireWhite Other</v>
      </c>
      <c r="B5327" s="3" t="s">
        <v>419</v>
      </c>
      <c r="C5327" s="3" t="s">
        <v>420</v>
      </c>
      <c r="D5327" s="3" t="s">
        <v>705</v>
      </c>
      <c r="E5327" s="5">
        <v>1847</v>
      </c>
      <c r="F5327" s="5">
        <v>0</v>
      </c>
      <c r="G5327" s="5">
        <v>0</v>
      </c>
      <c r="H5327" s="5">
        <v>0</v>
      </c>
      <c r="I5327" s="5">
        <v>0</v>
      </c>
      <c r="J5327" s="5">
        <v>0</v>
      </c>
      <c r="K5327" s="5">
        <v>283</v>
      </c>
      <c r="L5327" s="5">
        <v>0</v>
      </c>
      <c r="M5327" s="5">
        <v>0</v>
      </c>
      <c r="N5327" s="5">
        <v>0</v>
      </c>
      <c r="O5327" s="6">
        <v>0</v>
      </c>
      <c r="P5327" s="6">
        <v>0</v>
      </c>
      <c r="Q5327" s="6">
        <v>0</v>
      </c>
      <c r="R5327" s="6">
        <v>0</v>
      </c>
      <c r="S5327" s="6">
        <v>0</v>
      </c>
      <c r="T5327" s="6">
        <v>15.322144017325392</v>
      </c>
      <c r="U5327" s="6">
        <v>0</v>
      </c>
      <c r="V5327" s="6">
        <v>0</v>
      </c>
      <c r="W5327" s="6">
        <v>0</v>
      </c>
      <c r="X5327" s="5">
        <v>946</v>
      </c>
      <c r="Y5327" s="5">
        <v>850</v>
      </c>
      <c r="Z5327" s="5">
        <v>25</v>
      </c>
      <c r="AA5327" s="5">
        <v>0</v>
      </c>
      <c r="AB5327" s="5">
        <v>0</v>
      </c>
      <c r="AC5327" s="5">
        <v>0</v>
      </c>
      <c r="AD5327" s="5">
        <v>946</v>
      </c>
      <c r="AE5327" s="5">
        <v>850</v>
      </c>
      <c r="AF5327" s="5">
        <v>25</v>
      </c>
      <c r="AG5327" s="6">
        <v>2.9411764705882355</v>
      </c>
      <c r="AH5327" s="6">
        <v>89.852008456659618</v>
      </c>
      <c r="AI5327" s="3"/>
      <c r="AJ5327" s="3"/>
    </row>
    <row r="5328" spans="1:36" hidden="1" x14ac:dyDescent="0.2">
      <c r="A5328" s="1" t="str">
        <f t="shared" si="83"/>
        <v>South NorthamptonshireMixed White and Black Caribbean</v>
      </c>
      <c r="B5328" s="3" t="s">
        <v>419</v>
      </c>
      <c r="C5328" s="3" t="s">
        <v>420</v>
      </c>
      <c r="D5328" s="3" t="s">
        <v>706</v>
      </c>
      <c r="E5328" s="5">
        <v>289</v>
      </c>
      <c r="F5328" s="5">
        <v>0</v>
      </c>
      <c r="G5328" s="5">
        <v>0</v>
      </c>
      <c r="H5328" s="5">
        <v>0</v>
      </c>
      <c r="I5328" s="5">
        <v>0</v>
      </c>
      <c r="J5328" s="5">
        <v>0</v>
      </c>
      <c r="K5328" s="5">
        <v>17</v>
      </c>
      <c r="L5328" s="5">
        <v>0</v>
      </c>
      <c r="M5328" s="5">
        <v>0</v>
      </c>
      <c r="N5328" s="5">
        <v>0</v>
      </c>
      <c r="O5328" s="6">
        <v>0</v>
      </c>
      <c r="P5328" s="6">
        <v>0</v>
      </c>
      <c r="Q5328" s="6">
        <v>0</v>
      </c>
      <c r="R5328" s="6">
        <v>0</v>
      </c>
      <c r="S5328" s="6">
        <v>0</v>
      </c>
      <c r="T5328" s="6">
        <v>5.882352941176471</v>
      </c>
      <c r="U5328" s="6">
        <v>0</v>
      </c>
      <c r="V5328" s="6">
        <v>0</v>
      </c>
      <c r="W5328" s="6">
        <v>0</v>
      </c>
      <c r="X5328" s="5">
        <v>84</v>
      </c>
      <c r="Y5328" s="5">
        <v>72</v>
      </c>
      <c r="Z5328" s="5">
        <v>1</v>
      </c>
      <c r="AA5328" s="5">
        <v>0</v>
      </c>
      <c r="AB5328" s="5">
        <v>0</v>
      </c>
      <c r="AC5328" s="5">
        <v>0</v>
      </c>
      <c r="AD5328" s="5">
        <v>84</v>
      </c>
      <c r="AE5328" s="5">
        <v>72</v>
      </c>
      <c r="AF5328" s="5">
        <v>1</v>
      </c>
      <c r="AG5328" s="6">
        <v>1.3888888888888888</v>
      </c>
      <c r="AH5328" s="6">
        <v>85.714285714285708</v>
      </c>
      <c r="AI5328" s="3"/>
      <c r="AJ5328" s="3"/>
    </row>
    <row r="5329" spans="1:36" hidden="1" x14ac:dyDescent="0.2">
      <c r="A5329" s="1" t="str">
        <f t="shared" si="83"/>
        <v>South NorthamptonshireMixed White and Black African</v>
      </c>
      <c r="B5329" s="3" t="s">
        <v>419</v>
      </c>
      <c r="C5329" s="3" t="s">
        <v>420</v>
      </c>
      <c r="D5329" s="3" t="s">
        <v>707</v>
      </c>
      <c r="E5329" s="5">
        <v>131</v>
      </c>
      <c r="F5329" s="5">
        <v>0</v>
      </c>
      <c r="G5329" s="5">
        <v>0</v>
      </c>
      <c r="H5329" s="5">
        <v>0</v>
      </c>
      <c r="I5329" s="5">
        <v>0</v>
      </c>
      <c r="J5329" s="5">
        <v>0</v>
      </c>
      <c r="K5329" s="5">
        <v>4</v>
      </c>
      <c r="L5329" s="5">
        <v>0</v>
      </c>
      <c r="M5329" s="5">
        <v>0</v>
      </c>
      <c r="N5329" s="5">
        <v>0</v>
      </c>
      <c r="O5329" s="6">
        <v>0</v>
      </c>
      <c r="P5329" s="6">
        <v>0</v>
      </c>
      <c r="Q5329" s="6">
        <v>0</v>
      </c>
      <c r="R5329" s="6">
        <v>0</v>
      </c>
      <c r="S5329" s="6">
        <v>0</v>
      </c>
      <c r="T5329" s="6">
        <v>3.053435114503817</v>
      </c>
      <c r="U5329" s="6">
        <v>0</v>
      </c>
      <c r="V5329" s="6">
        <v>0</v>
      </c>
      <c r="W5329" s="6">
        <v>0</v>
      </c>
      <c r="X5329" s="5">
        <v>31</v>
      </c>
      <c r="Y5329" s="5">
        <v>30</v>
      </c>
      <c r="Z5329" s="5">
        <v>1</v>
      </c>
      <c r="AA5329" s="5">
        <v>0</v>
      </c>
      <c r="AB5329" s="5">
        <v>0</v>
      </c>
      <c r="AC5329" s="5">
        <v>0</v>
      </c>
      <c r="AD5329" s="5">
        <v>31</v>
      </c>
      <c r="AE5329" s="5">
        <v>30</v>
      </c>
      <c r="AF5329" s="5">
        <v>1</v>
      </c>
      <c r="AG5329" s="6">
        <v>3.3333333333333335</v>
      </c>
      <c r="AH5329" s="6">
        <v>96.774193548387103</v>
      </c>
      <c r="AI5329" s="3"/>
      <c r="AJ5329" s="3"/>
    </row>
    <row r="5330" spans="1:36" hidden="1" x14ac:dyDescent="0.2">
      <c r="A5330" s="1" t="str">
        <f t="shared" si="83"/>
        <v>South NorthamptonshireMixed White and Asian</v>
      </c>
      <c r="B5330" s="3" t="s">
        <v>419</v>
      </c>
      <c r="C5330" s="3" t="s">
        <v>420</v>
      </c>
      <c r="D5330" s="3" t="s">
        <v>708</v>
      </c>
      <c r="E5330" s="5">
        <v>359</v>
      </c>
      <c r="F5330" s="5">
        <v>0</v>
      </c>
      <c r="G5330" s="5">
        <v>0</v>
      </c>
      <c r="H5330" s="5">
        <v>0</v>
      </c>
      <c r="I5330" s="5">
        <v>0</v>
      </c>
      <c r="J5330" s="5">
        <v>0</v>
      </c>
      <c r="K5330" s="5">
        <v>38</v>
      </c>
      <c r="L5330" s="5">
        <v>0</v>
      </c>
      <c r="M5330" s="5">
        <v>0</v>
      </c>
      <c r="N5330" s="5">
        <v>0</v>
      </c>
      <c r="O5330" s="6">
        <v>0</v>
      </c>
      <c r="P5330" s="6">
        <v>0</v>
      </c>
      <c r="Q5330" s="6">
        <v>0</v>
      </c>
      <c r="R5330" s="6">
        <v>0</v>
      </c>
      <c r="S5330" s="6">
        <v>0</v>
      </c>
      <c r="T5330" s="6">
        <v>10.584958217270195</v>
      </c>
      <c r="U5330" s="6">
        <v>0</v>
      </c>
      <c r="V5330" s="6">
        <v>0</v>
      </c>
      <c r="W5330" s="6">
        <v>0</v>
      </c>
      <c r="X5330" s="5">
        <v>86</v>
      </c>
      <c r="Y5330" s="5">
        <v>83</v>
      </c>
      <c r="Z5330" s="5">
        <v>3</v>
      </c>
      <c r="AA5330" s="5">
        <v>0</v>
      </c>
      <c r="AB5330" s="5">
        <v>0</v>
      </c>
      <c r="AC5330" s="5">
        <v>0</v>
      </c>
      <c r="AD5330" s="5">
        <v>86</v>
      </c>
      <c r="AE5330" s="5">
        <v>83</v>
      </c>
      <c r="AF5330" s="5">
        <v>3</v>
      </c>
      <c r="AG5330" s="6">
        <v>3.6144578313253013</v>
      </c>
      <c r="AH5330" s="6">
        <v>96.511627906976742</v>
      </c>
      <c r="AI5330" s="3"/>
      <c r="AJ5330" s="3"/>
    </row>
    <row r="5331" spans="1:36" hidden="1" x14ac:dyDescent="0.2">
      <c r="A5331" s="1" t="str">
        <f t="shared" si="83"/>
        <v>South NorthamptonshireMixed Other</v>
      </c>
      <c r="B5331" s="3" t="s">
        <v>419</v>
      </c>
      <c r="C5331" s="3" t="s">
        <v>420</v>
      </c>
      <c r="D5331" s="3" t="s">
        <v>709</v>
      </c>
      <c r="E5331" s="5">
        <v>224</v>
      </c>
      <c r="F5331" s="5">
        <v>0</v>
      </c>
      <c r="G5331" s="5">
        <v>0</v>
      </c>
      <c r="H5331" s="5">
        <v>0</v>
      </c>
      <c r="I5331" s="5">
        <v>0</v>
      </c>
      <c r="J5331" s="5">
        <v>0</v>
      </c>
      <c r="K5331" s="5">
        <v>23</v>
      </c>
      <c r="L5331" s="5">
        <v>0</v>
      </c>
      <c r="M5331" s="5">
        <v>0</v>
      </c>
      <c r="N5331" s="5">
        <v>0</v>
      </c>
      <c r="O5331" s="6">
        <v>0</v>
      </c>
      <c r="P5331" s="6">
        <v>0</v>
      </c>
      <c r="Q5331" s="6">
        <v>0</v>
      </c>
      <c r="R5331" s="6">
        <v>0</v>
      </c>
      <c r="S5331" s="6">
        <v>0</v>
      </c>
      <c r="T5331" s="6">
        <v>10.267857142857142</v>
      </c>
      <c r="U5331" s="6">
        <v>0</v>
      </c>
      <c r="V5331" s="6">
        <v>0</v>
      </c>
      <c r="W5331" s="6">
        <v>0</v>
      </c>
      <c r="X5331" s="5">
        <v>68</v>
      </c>
      <c r="Y5331" s="5">
        <v>59</v>
      </c>
      <c r="Z5331" s="5">
        <v>3</v>
      </c>
      <c r="AA5331" s="5">
        <v>0</v>
      </c>
      <c r="AB5331" s="5">
        <v>0</v>
      </c>
      <c r="AC5331" s="5">
        <v>0</v>
      </c>
      <c r="AD5331" s="5">
        <v>68</v>
      </c>
      <c r="AE5331" s="5">
        <v>59</v>
      </c>
      <c r="AF5331" s="5">
        <v>3</v>
      </c>
      <c r="AG5331" s="6">
        <v>5.0847457627118642</v>
      </c>
      <c r="AH5331" s="6">
        <v>86.764705882352942</v>
      </c>
      <c r="AI5331" s="3"/>
      <c r="AJ5331" s="3"/>
    </row>
    <row r="5332" spans="1:36" hidden="1" x14ac:dyDescent="0.2">
      <c r="A5332" s="1" t="str">
        <f t="shared" si="83"/>
        <v>South NorthamptonshireIndian</v>
      </c>
      <c r="B5332" s="3" t="s">
        <v>419</v>
      </c>
      <c r="C5332" s="3" t="s">
        <v>420</v>
      </c>
      <c r="D5332" s="3" t="s">
        <v>710</v>
      </c>
      <c r="E5332" s="5">
        <v>592</v>
      </c>
      <c r="F5332" s="5">
        <v>0</v>
      </c>
      <c r="G5332" s="5">
        <v>0</v>
      </c>
      <c r="H5332" s="5">
        <v>0</v>
      </c>
      <c r="I5332" s="5">
        <v>0</v>
      </c>
      <c r="J5332" s="5">
        <v>0</v>
      </c>
      <c r="K5332" s="5">
        <v>30</v>
      </c>
      <c r="L5332" s="5">
        <v>0</v>
      </c>
      <c r="M5332" s="5">
        <v>0</v>
      </c>
      <c r="N5332" s="5">
        <v>0</v>
      </c>
      <c r="O5332" s="6">
        <v>0</v>
      </c>
      <c r="P5332" s="6">
        <v>0</v>
      </c>
      <c r="Q5332" s="6">
        <v>0</v>
      </c>
      <c r="R5332" s="6">
        <v>0</v>
      </c>
      <c r="S5332" s="6">
        <v>0</v>
      </c>
      <c r="T5332" s="6">
        <v>5.0675675675675675</v>
      </c>
      <c r="U5332" s="6">
        <v>0</v>
      </c>
      <c r="V5332" s="6">
        <v>0</v>
      </c>
      <c r="W5332" s="6">
        <v>0</v>
      </c>
      <c r="X5332" s="5">
        <v>291</v>
      </c>
      <c r="Y5332" s="5">
        <v>273</v>
      </c>
      <c r="Z5332" s="5">
        <v>10</v>
      </c>
      <c r="AA5332" s="5">
        <v>0</v>
      </c>
      <c r="AB5332" s="5">
        <v>0</v>
      </c>
      <c r="AC5332" s="5">
        <v>0</v>
      </c>
      <c r="AD5332" s="5">
        <v>291</v>
      </c>
      <c r="AE5332" s="5">
        <v>273</v>
      </c>
      <c r="AF5332" s="5">
        <v>10</v>
      </c>
      <c r="AG5332" s="6">
        <v>3.6630036630036629</v>
      </c>
      <c r="AH5332" s="6">
        <v>93.814432989690715</v>
      </c>
      <c r="AI5332" s="3"/>
      <c r="AJ5332" s="3"/>
    </row>
    <row r="5333" spans="1:36" hidden="1" x14ac:dyDescent="0.2">
      <c r="A5333" s="1" t="str">
        <f t="shared" si="83"/>
        <v>South NorthamptonshirePakistani</v>
      </c>
      <c r="B5333" s="3" t="s">
        <v>419</v>
      </c>
      <c r="C5333" s="3" t="s">
        <v>420</v>
      </c>
      <c r="D5333" s="3" t="s">
        <v>711</v>
      </c>
      <c r="E5333" s="5">
        <v>81</v>
      </c>
      <c r="F5333" s="5">
        <v>0</v>
      </c>
      <c r="G5333" s="5">
        <v>0</v>
      </c>
      <c r="H5333" s="5">
        <v>0</v>
      </c>
      <c r="I5333" s="5">
        <v>0</v>
      </c>
      <c r="J5333" s="5">
        <v>0</v>
      </c>
      <c r="K5333" s="5">
        <v>8</v>
      </c>
      <c r="L5333" s="5">
        <v>0</v>
      </c>
      <c r="M5333" s="5">
        <v>0</v>
      </c>
      <c r="N5333" s="5">
        <v>0</v>
      </c>
      <c r="O5333" s="6">
        <v>0</v>
      </c>
      <c r="P5333" s="6">
        <v>0</v>
      </c>
      <c r="Q5333" s="6">
        <v>0</v>
      </c>
      <c r="R5333" s="6">
        <v>0</v>
      </c>
      <c r="S5333" s="6">
        <v>0</v>
      </c>
      <c r="T5333" s="6">
        <v>9.8765432098765427</v>
      </c>
      <c r="U5333" s="6">
        <v>0</v>
      </c>
      <c r="V5333" s="6">
        <v>0</v>
      </c>
      <c r="W5333" s="6">
        <v>0</v>
      </c>
      <c r="X5333" s="5">
        <v>35</v>
      </c>
      <c r="Y5333" s="5">
        <v>33</v>
      </c>
      <c r="Z5333" s="5">
        <v>3</v>
      </c>
      <c r="AA5333" s="5">
        <v>0</v>
      </c>
      <c r="AB5333" s="5">
        <v>0</v>
      </c>
      <c r="AC5333" s="5">
        <v>0</v>
      </c>
      <c r="AD5333" s="5">
        <v>35</v>
      </c>
      <c r="AE5333" s="5">
        <v>33</v>
      </c>
      <c r="AF5333" s="5">
        <v>3</v>
      </c>
      <c r="AG5333" s="6">
        <v>9.0909090909090917</v>
      </c>
      <c r="AH5333" s="6">
        <v>94.285714285714292</v>
      </c>
      <c r="AI5333" s="3"/>
      <c r="AJ5333" s="3"/>
    </row>
    <row r="5334" spans="1:36" hidden="1" x14ac:dyDescent="0.2">
      <c r="A5334" s="1" t="str">
        <f t="shared" si="83"/>
        <v>South NorthamptonshireBangladeshi</v>
      </c>
      <c r="B5334" s="3" t="s">
        <v>419</v>
      </c>
      <c r="C5334" s="3" t="s">
        <v>420</v>
      </c>
      <c r="D5334" s="3" t="s">
        <v>712</v>
      </c>
      <c r="E5334" s="5">
        <v>52</v>
      </c>
      <c r="F5334" s="5">
        <v>0</v>
      </c>
      <c r="G5334" s="5">
        <v>0</v>
      </c>
      <c r="H5334" s="5">
        <v>0</v>
      </c>
      <c r="I5334" s="5">
        <v>0</v>
      </c>
      <c r="J5334" s="5">
        <v>0</v>
      </c>
      <c r="K5334" s="5">
        <v>5</v>
      </c>
      <c r="L5334" s="5">
        <v>0</v>
      </c>
      <c r="M5334" s="5">
        <v>0</v>
      </c>
      <c r="N5334" s="5">
        <v>0</v>
      </c>
      <c r="O5334" s="6">
        <v>0</v>
      </c>
      <c r="P5334" s="6">
        <v>0</v>
      </c>
      <c r="Q5334" s="6">
        <v>0</v>
      </c>
      <c r="R5334" s="6">
        <v>0</v>
      </c>
      <c r="S5334" s="6">
        <v>0</v>
      </c>
      <c r="T5334" s="6">
        <v>9.615384615384615</v>
      </c>
      <c r="U5334" s="6">
        <v>0</v>
      </c>
      <c r="V5334" s="6">
        <v>0</v>
      </c>
      <c r="W5334" s="6">
        <v>0</v>
      </c>
      <c r="X5334" s="5">
        <v>18</v>
      </c>
      <c r="Y5334" s="5">
        <v>14</v>
      </c>
      <c r="Z5334" s="5">
        <v>0</v>
      </c>
      <c r="AA5334" s="5">
        <v>0</v>
      </c>
      <c r="AB5334" s="5">
        <v>0</v>
      </c>
      <c r="AC5334" s="5">
        <v>0</v>
      </c>
      <c r="AD5334" s="5">
        <v>18</v>
      </c>
      <c r="AE5334" s="5">
        <v>14</v>
      </c>
      <c r="AF5334" s="5">
        <v>0</v>
      </c>
      <c r="AG5334" s="6">
        <v>0</v>
      </c>
      <c r="AH5334" s="6">
        <v>77.777777777777771</v>
      </c>
      <c r="AI5334" s="3"/>
      <c r="AJ5334" s="3"/>
    </row>
    <row r="5335" spans="1:36" hidden="1" x14ac:dyDescent="0.2">
      <c r="A5335" s="1" t="str">
        <f t="shared" si="83"/>
        <v>South NorthamptonshireChinese</v>
      </c>
      <c r="B5335" s="3" t="s">
        <v>419</v>
      </c>
      <c r="C5335" s="3" t="s">
        <v>420</v>
      </c>
      <c r="D5335" s="3" t="s">
        <v>713</v>
      </c>
      <c r="E5335" s="5">
        <v>149</v>
      </c>
      <c r="F5335" s="5">
        <v>0</v>
      </c>
      <c r="G5335" s="5">
        <v>0</v>
      </c>
      <c r="H5335" s="5">
        <v>0</v>
      </c>
      <c r="I5335" s="5">
        <v>0</v>
      </c>
      <c r="J5335" s="5">
        <v>0</v>
      </c>
      <c r="K5335" s="5">
        <v>16</v>
      </c>
      <c r="L5335" s="5">
        <v>0</v>
      </c>
      <c r="M5335" s="5">
        <v>0</v>
      </c>
      <c r="N5335" s="5">
        <v>0</v>
      </c>
      <c r="O5335" s="6">
        <v>0</v>
      </c>
      <c r="P5335" s="6">
        <v>0</v>
      </c>
      <c r="Q5335" s="6">
        <v>0</v>
      </c>
      <c r="R5335" s="6">
        <v>0</v>
      </c>
      <c r="S5335" s="6">
        <v>0</v>
      </c>
      <c r="T5335" s="6">
        <v>10.738255033557047</v>
      </c>
      <c r="U5335" s="6">
        <v>0</v>
      </c>
      <c r="V5335" s="6">
        <v>0</v>
      </c>
      <c r="W5335" s="6">
        <v>0</v>
      </c>
      <c r="X5335" s="5">
        <v>72</v>
      </c>
      <c r="Y5335" s="5">
        <v>64</v>
      </c>
      <c r="Z5335" s="5">
        <v>5</v>
      </c>
      <c r="AA5335" s="5">
        <v>0</v>
      </c>
      <c r="AB5335" s="5">
        <v>0</v>
      </c>
      <c r="AC5335" s="5">
        <v>0</v>
      </c>
      <c r="AD5335" s="5">
        <v>72</v>
      </c>
      <c r="AE5335" s="5">
        <v>64</v>
      </c>
      <c r="AF5335" s="5">
        <v>5</v>
      </c>
      <c r="AG5335" s="6">
        <v>7.8125</v>
      </c>
      <c r="AH5335" s="6">
        <v>88.888888888888886</v>
      </c>
      <c r="AI5335" s="3"/>
      <c r="AJ5335" s="3"/>
    </row>
    <row r="5336" spans="1:36" hidden="1" x14ac:dyDescent="0.2">
      <c r="A5336" s="1" t="str">
        <f t="shared" si="83"/>
        <v>South NorthamptonshireAsian Other</v>
      </c>
      <c r="B5336" s="3" t="s">
        <v>419</v>
      </c>
      <c r="C5336" s="3" t="s">
        <v>420</v>
      </c>
      <c r="D5336" s="3" t="s">
        <v>714</v>
      </c>
      <c r="E5336" s="5">
        <v>255</v>
      </c>
      <c r="F5336" s="5">
        <v>0</v>
      </c>
      <c r="G5336" s="5">
        <v>0</v>
      </c>
      <c r="H5336" s="5">
        <v>0</v>
      </c>
      <c r="I5336" s="5">
        <v>0</v>
      </c>
      <c r="J5336" s="5">
        <v>0</v>
      </c>
      <c r="K5336" s="5">
        <v>28</v>
      </c>
      <c r="L5336" s="5">
        <v>0</v>
      </c>
      <c r="M5336" s="5">
        <v>0</v>
      </c>
      <c r="N5336" s="5">
        <v>0</v>
      </c>
      <c r="O5336" s="6">
        <v>0</v>
      </c>
      <c r="P5336" s="6">
        <v>0</v>
      </c>
      <c r="Q5336" s="6">
        <v>0</v>
      </c>
      <c r="R5336" s="6">
        <v>0</v>
      </c>
      <c r="S5336" s="6">
        <v>0</v>
      </c>
      <c r="T5336" s="6">
        <v>10.980392156862745</v>
      </c>
      <c r="U5336" s="6">
        <v>0</v>
      </c>
      <c r="V5336" s="6">
        <v>0</v>
      </c>
      <c r="W5336" s="6">
        <v>0</v>
      </c>
      <c r="X5336" s="5">
        <v>131</v>
      </c>
      <c r="Y5336" s="5">
        <v>108</v>
      </c>
      <c r="Z5336" s="5">
        <v>3</v>
      </c>
      <c r="AA5336" s="5">
        <v>0</v>
      </c>
      <c r="AB5336" s="5">
        <v>0</v>
      </c>
      <c r="AC5336" s="5">
        <v>0</v>
      </c>
      <c r="AD5336" s="5">
        <v>131</v>
      </c>
      <c r="AE5336" s="5">
        <v>108</v>
      </c>
      <c r="AF5336" s="5">
        <v>3</v>
      </c>
      <c r="AG5336" s="6">
        <v>2.7777777777777777</v>
      </c>
      <c r="AH5336" s="6">
        <v>82.44274809160305</v>
      </c>
      <c r="AI5336" s="3"/>
      <c r="AJ5336" s="3"/>
    </row>
    <row r="5337" spans="1:36" hidden="1" x14ac:dyDescent="0.2">
      <c r="A5337" s="1" t="str">
        <f t="shared" si="83"/>
        <v>South NorthamptonshireBlack African</v>
      </c>
      <c r="B5337" s="3" t="s">
        <v>419</v>
      </c>
      <c r="C5337" s="3" t="s">
        <v>420</v>
      </c>
      <c r="D5337" s="3" t="s">
        <v>715</v>
      </c>
      <c r="E5337" s="5">
        <v>151</v>
      </c>
      <c r="F5337" s="5">
        <v>0</v>
      </c>
      <c r="G5337" s="5">
        <v>0</v>
      </c>
      <c r="H5337" s="5">
        <v>0</v>
      </c>
      <c r="I5337" s="5">
        <v>0</v>
      </c>
      <c r="J5337" s="5">
        <v>0</v>
      </c>
      <c r="K5337" s="5">
        <v>7</v>
      </c>
      <c r="L5337" s="5">
        <v>0</v>
      </c>
      <c r="M5337" s="5">
        <v>0</v>
      </c>
      <c r="N5337" s="5">
        <v>0</v>
      </c>
      <c r="O5337" s="6">
        <v>0</v>
      </c>
      <c r="P5337" s="6">
        <v>0</v>
      </c>
      <c r="Q5337" s="6">
        <v>0</v>
      </c>
      <c r="R5337" s="6">
        <v>0</v>
      </c>
      <c r="S5337" s="6">
        <v>0</v>
      </c>
      <c r="T5337" s="6">
        <v>4.6357615894039732</v>
      </c>
      <c r="U5337" s="6">
        <v>0</v>
      </c>
      <c r="V5337" s="6">
        <v>0</v>
      </c>
      <c r="W5337" s="6">
        <v>0</v>
      </c>
      <c r="X5337" s="5">
        <v>75</v>
      </c>
      <c r="Y5337" s="5">
        <v>66</v>
      </c>
      <c r="Z5337" s="5">
        <v>3</v>
      </c>
      <c r="AA5337" s="5">
        <v>0</v>
      </c>
      <c r="AB5337" s="5">
        <v>0</v>
      </c>
      <c r="AC5337" s="5">
        <v>0</v>
      </c>
      <c r="AD5337" s="5">
        <v>75</v>
      </c>
      <c r="AE5337" s="5">
        <v>66</v>
      </c>
      <c r="AF5337" s="5">
        <v>3</v>
      </c>
      <c r="AG5337" s="6">
        <v>4.5454545454545459</v>
      </c>
      <c r="AH5337" s="6">
        <v>88</v>
      </c>
      <c r="AI5337" s="3"/>
      <c r="AJ5337" s="3"/>
    </row>
    <row r="5338" spans="1:36" hidden="1" x14ac:dyDescent="0.2">
      <c r="A5338" s="1" t="str">
        <f t="shared" si="83"/>
        <v>South NorthamptonshireBlack Caribbean</v>
      </c>
      <c r="B5338" s="3" t="s">
        <v>419</v>
      </c>
      <c r="C5338" s="3" t="s">
        <v>420</v>
      </c>
      <c r="D5338" s="3" t="s">
        <v>716</v>
      </c>
      <c r="E5338" s="5">
        <v>141</v>
      </c>
      <c r="F5338" s="5">
        <v>0</v>
      </c>
      <c r="G5338" s="5">
        <v>0</v>
      </c>
      <c r="H5338" s="5">
        <v>0</v>
      </c>
      <c r="I5338" s="5">
        <v>0</v>
      </c>
      <c r="J5338" s="5">
        <v>0</v>
      </c>
      <c r="K5338" s="5">
        <v>15</v>
      </c>
      <c r="L5338" s="5">
        <v>0</v>
      </c>
      <c r="M5338" s="5">
        <v>0</v>
      </c>
      <c r="N5338" s="5">
        <v>0</v>
      </c>
      <c r="O5338" s="6">
        <v>0</v>
      </c>
      <c r="P5338" s="6">
        <v>0</v>
      </c>
      <c r="Q5338" s="6">
        <v>0</v>
      </c>
      <c r="R5338" s="6">
        <v>0</v>
      </c>
      <c r="S5338" s="6">
        <v>0</v>
      </c>
      <c r="T5338" s="6">
        <v>10.638297872340425</v>
      </c>
      <c r="U5338" s="6">
        <v>0</v>
      </c>
      <c r="V5338" s="6">
        <v>0</v>
      </c>
      <c r="W5338" s="6">
        <v>0</v>
      </c>
      <c r="X5338" s="5">
        <v>78</v>
      </c>
      <c r="Y5338" s="5">
        <v>72</v>
      </c>
      <c r="Z5338" s="5">
        <v>1</v>
      </c>
      <c r="AA5338" s="5">
        <v>0</v>
      </c>
      <c r="AB5338" s="5">
        <v>0</v>
      </c>
      <c r="AC5338" s="5">
        <v>0</v>
      </c>
      <c r="AD5338" s="5">
        <v>78</v>
      </c>
      <c r="AE5338" s="5">
        <v>72</v>
      </c>
      <c r="AF5338" s="5">
        <v>1</v>
      </c>
      <c r="AG5338" s="6">
        <v>1.3888888888888888</v>
      </c>
      <c r="AH5338" s="6">
        <v>92.307692307692307</v>
      </c>
      <c r="AI5338" s="3"/>
      <c r="AJ5338" s="3"/>
    </row>
    <row r="5339" spans="1:36" hidden="1" x14ac:dyDescent="0.2">
      <c r="A5339" s="1" t="str">
        <f t="shared" si="83"/>
        <v>South NorthamptonshireBlack Other</v>
      </c>
      <c r="B5339" s="3" t="s">
        <v>419</v>
      </c>
      <c r="C5339" s="3" t="s">
        <v>420</v>
      </c>
      <c r="D5339" s="3" t="s">
        <v>717</v>
      </c>
      <c r="E5339" s="5">
        <v>84</v>
      </c>
      <c r="F5339" s="5">
        <v>0</v>
      </c>
      <c r="G5339" s="5">
        <v>0</v>
      </c>
      <c r="H5339" s="5">
        <v>0</v>
      </c>
      <c r="I5339" s="5">
        <v>0</v>
      </c>
      <c r="J5339" s="5">
        <v>0</v>
      </c>
      <c r="K5339" s="5">
        <v>22</v>
      </c>
      <c r="L5339" s="5">
        <v>0</v>
      </c>
      <c r="M5339" s="5">
        <v>0</v>
      </c>
      <c r="N5339" s="5">
        <v>0</v>
      </c>
      <c r="O5339" s="6">
        <v>0</v>
      </c>
      <c r="P5339" s="6">
        <v>0</v>
      </c>
      <c r="Q5339" s="6">
        <v>0</v>
      </c>
      <c r="R5339" s="6">
        <v>0</v>
      </c>
      <c r="S5339" s="6">
        <v>0</v>
      </c>
      <c r="T5339" s="6">
        <v>26.19047619047619</v>
      </c>
      <c r="U5339" s="6">
        <v>0</v>
      </c>
      <c r="V5339" s="6">
        <v>0</v>
      </c>
      <c r="W5339" s="6">
        <v>0</v>
      </c>
      <c r="X5339" s="5">
        <v>38</v>
      </c>
      <c r="Y5339" s="5">
        <v>38</v>
      </c>
      <c r="Z5339" s="5">
        <v>3</v>
      </c>
      <c r="AA5339" s="5">
        <v>0</v>
      </c>
      <c r="AB5339" s="5">
        <v>0</v>
      </c>
      <c r="AC5339" s="5">
        <v>0</v>
      </c>
      <c r="AD5339" s="5">
        <v>38</v>
      </c>
      <c r="AE5339" s="5">
        <v>38</v>
      </c>
      <c r="AF5339" s="5">
        <v>3</v>
      </c>
      <c r="AG5339" s="6">
        <v>7.8947368421052628</v>
      </c>
      <c r="AH5339" s="6">
        <v>100</v>
      </c>
      <c r="AI5339" s="3"/>
      <c r="AJ5339" s="3"/>
    </row>
    <row r="5340" spans="1:36" hidden="1" x14ac:dyDescent="0.2">
      <c r="A5340" s="1" t="str">
        <f t="shared" si="83"/>
        <v>South NorthamptonshireArab</v>
      </c>
      <c r="B5340" s="3" t="s">
        <v>419</v>
      </c>
      <c r="C5340" s="3" t="s">
        <v>420</v>
      </c>
      <c r="D5340" s="3" t="s">
        <v>699</v>
      </c>
      <c r="E5340" s="5">
        <v>29</v>
      </c>
      <c r="F5340" s="5">
        <v>0</v>
      </c>
      <c r="G5340" s="5">
        <v>0</v>
      </c>
      <c r="H5340" s="5">
        <v>0</v>
      </c>
      <c r="I5340" s="5">
        <v>0</v>
      </c>
      <c r="J5340" s="5">
        <v>0</v>
      </c>
      <c r="K5340" s="5">
        <v>1</v>
      </c>
      <c r="L5340" s="5">
        <v>0</v>
      </c>
      <c r="M5340" s="5">
        <v>0</v>
      </c>
      <c r="N5340" s="5">
        <v>0</v>
      </c>
      <c r="O5340" s="6">
        <v>0</v>
      </c>
      <c r="P5340" s="6">
        <v>0</v>
      </c>
      <c r="Q5340" s="6">
        <v>0</v>
      </c>
      <c r="R5340" s="6">
        <v>0</v>
      </c>
      <c r="S5340" s="6">
        <v>0</v>
      </c>
      <c r="T5340" s="6">
        <v>3.4482758620689653</v>
      </c>
      <c r="U5340" s="6">
        <v>0</v>
      </c>
      <c r="V5340" s="6">
        <v>0</v>
      </c>
      <c r="W5340" s="6">
        <v>0</v>
      </c>
      <c r="X5340" s="5">
        <v>17</v>
      </c>
      <c r="Y5340" s="5">
        <v>16</v>
      </c>
      <c r="Z5340" s="5">
        <v>0</v>
      </c>
      <c r="AA5340" s="5">
        <v>0</v>
      </c>
      <c r="AB5340" s="5">
        <v>0</v>
      </c>
      <c r="AC5340" s="5">
        <v>0</v>
      </c>
      <c r="AD5340" s="5">
        <v>17</v>
      </c>
      <c r="AE5340" s="5">
        <v>16</v>
      </c>
      <c r="AF5340" s="5">
        <v>0</v>
      </c>
      <c r="AG5340" s="6">
        <v>0</v>
      </c>
      <c r="AH5340" s="6">
        <v>94.117647058823536</v>
      </c>
      <c r="AI5340" s="3"/>
      <c r="AJ5340" s="3"/>
    </row>
    <row r="5341" spans="1:36" hidden="1" x14ac:dyDescent="0.2">
      <c r="A5341" s="1" t="str">
        <f t="shared" si="83"/>
        <v>South NorthamptonshireOther</v>
      </c>
      <c r="B5341" s="3" t="s">
        <v>419</v>
      </c>
      <c r="C5341" s="3" t="s">
        <v>420</v>
      </c>
      <c r="D5341" s="3" t="s">
        <v>718</v>
      </c>
      <c r="E5341" s="5">
        <v>80</v>
      </c>
      <c r="F5341" s="5">
        <v>0</v>
      </c>
      <c r="G5341" s="5">
        <v>0</v>
      </c>
      <c r="H5341" s="5">
        <v>0</v>
      </c>
      <c r="I5341" s="5">
        <v>0</v>
      </c>
      <c r="J5341" s="5">
        <v>0</v>
      </c>
      <c r="K5341" s="5">
        <v>15</v>
      </c>
      <c r="L5341" s="5">
        <v>0</v>
      </c>
      <c r="M5341" s="5">
        <v>0</v>
      </c>
      <c r="N5341" s="5">
        <v>0</v>
      </c>
      <c r="O5341" s="6">
        <v>0</v>
      </c>
      <c r="P5341" s="6">
        <v>0</v>
      </c>
      <c r="Q5341" s="6">
        <v>0</v>
      </c>
      <c r="R5341" s="6">
        <v>0</v>
      </c>
      <c r="S5341" s="6">
        <v>0</v>
      </c>
      <c r="T5341" s="6">
        <v>18.75</v>
      </c>
      <c r="U5341" s="6">
        <v>0</v>
      </c>
      <c r="V5341" s="6">
        <v>0</v>
      </c>
      <c r="W5341" s="6">
        <v>0</v>
      </c>
      <c r="X5341" s="5">
        <v>31</v>
      </c>
      <c r="Y5341" s="5">
        <v>31</v>
      </c>
      <c r="Z5341" s="5">
        <v>1</v>
      </c>
      <c r="AA5341" s="5">
        <v>0</v>
      </c>
      <c r="AB5341" s="5">
        <v>0</v>
      </c>
      <c r="AC5341" s="5">
        <v>0</v>
      </c>
      <c r="AD5341" s="5">
        <v>31</v>
      </c>
      <c r="AE5341" s="5">
        <v>31</v>
      </c>
      <c r="AF5341" s="5">
        <v>1</v>
      </c>
      <c r="AG5341" s="6">
        <v>3.225806451612903</v>
      </c>
      <c r="AH5341" s="6">
        <v>100</v>
      </c>
      <c r="AI5341" s="3"/>
      <c r="AJ5341" s="3"/>
    </row>
    <row r="5342" spans="1:36" x14ac:dyDescent="0.2">
      <c r="A5342" s="1" t="str">
        <f t="shared" si="83"/>
        <v>South OxfordshireAll people</v>
      </c>
      <c r="B5342" s="3" t="s">
        <v>455</v>
      </c>
      <c r="C5342" s="3" t="s">
        <v>456</v>
      </c>
      <c r="D5342" s="3" t="s">
        <v>700</v>
      </c>
      <c r="E5342" s="5">
        <v>134257</v>
      </c>
      <c r="F5342" s="5">
        <v>0</v>
      </c>
      <c r="G5342" s="5">
        <v>0</v>
      </c>
      <c r="H5342" s="5">
        <v>0</v>
      </c>
      <c r="I5342" s="5">
        <v>0</v>
      </c>
      <c r="J5342" s="5">
        <v>6063</v>
      </c>
      <c r="K5342" s="5">
        <v>13316</v>
      </c>
      <c r="L5342" s="5">
        <v>0</v>
      </c>
      <c r="M5342" s="5">
        <v>0</v>
      </c>
      <c r="N5342" s="5">
        <v>0</v>
      </c>
      <c r="O5342" s="6">
        <v>0</v>
      </c>
      <c r="P5342" s="6">
        <v>0</v>
      </c>
      <c r="Q5342" s="6">
        <v>0</v>
      </c>
      <c r="R5342" s="6">
        <v>0</v>
      </c>
      <c r="S5342" s="6">
        <v>4.5159656479736627</v>
      </c>
      <c r="T5342" s="6">
        <v>9.9182910388285155</v>
      </c>
      <c r="U5342" s="6">
        <v>0</v>
      </c>
      <c r="V5342" s="6">
        <v>0</v>
      </c>
      <c r="W5342" s="6">
        <v>0</v>
      </c>
      <c r="X5342" s="5">
        <v>44810</v>
      </c>
      <c r="Y5342" s="5">
        <v>40391</v>
      </c>
      <c r="Z5342" s="5">
        <v>1178</v>
      </c>
      <c r="AA5342" s="5">
        <v>0</v>
      </c>
      <c r="AB5342" s="5">
        <v>0</v>
      </c>
      <c r="AC5342" s="5">
        <v>0</v>
      </c>
      <c r="AD5342" s="5">
        <v>44810</v>
      </c>
      <c r="AE5342" s="5">
        <v>40391</v>
      </c>
      <c r="AF5342" s="5">
        <v>1178</v>
      </c>
      <c r="AG5342" s="6">
        <v>2.9164912975662896</v>
      </c>
      <c r="AH5342" s="6">
        <v>90.138361972773936</v>
      </c>
      <c r="AI5342" s="3"/>
      <c r="AJ5342" s="3"/>
    </row>
    <row r="5343" spans="1:36" hidden="1" x14ac:dyDescent="0.2">
      <c r="A5343" s="1" t="str">
        <f t="shared" si="83"/>
        <v>South OxfordshireWhite British</v>
      </c>
      <c r="B5343" s="3" t="s">
        <v>455</v>
      </c>
      <c r="C5343" s="3" t="s">
        <v>456</v>
      </c>
      <c r="D5343" s="3" t="s">
        <v>701</v>
      </c>
      <c r="E5343" s="5">
        <v>122083</v>
      </c>
      <c r="F5343" s="5">
        <v>0</v>
      </c>
      <c r="G5343" s="5">
        <v>0</v>
      </c>
      <c r="H5343" s="5">
        <v>0</v>
      </c>
      <c r="I5343" s="5">
        <v>0</v>
      </c>
      <c r="J5343" s="5">
        <v>5408</v>
      </c>
      <c r="K5343" s="5">
        <v>12040</v>
      </c>
      <c r="L5343" s="5">
        <v>0</v>
      </c>
      <c r="M5343" s="5">
        <v>0</v>
      </c>
      <c r="N5343" s="5">
        <v>0</v>
      </c>
      <c r="O5343" s="6">
        <v>0</v>
      </c>
      <c r="P5343" s="6">
        <v>0</v>
      </c>
      <c r="Q5343" s="6">
        <v>0</v>
      </c>
      <c r="R5343" s="6">
        <v>0</v>
      </c>
      <c r="S5343" s="6">
        <v>4.4297731870940265</v>
      </c>
      <c r="T5343" s="6">
        <v>9.8621429683084454</v>
      </c>
      <c r="U5343" s="6">
        <v>0</v>
      </c>
      <c r="V5343" s="6">
        <v>0</v>
      </c>
      <c r="W5343" s="6">
        <v>0</v>
      </c>
      <c r="X5343" s="5">
        <v>39136</v>
      </c>
      <c r="Y5343" s="5">
        <v>35395</v>
      </c>
      <c r="Z5343" s="5">
        <v>1002</v>
      </c>
      <c r="AA5343" s="5">
        <v>0</v>
      </c>
      <c r="AB5343" s="5">
        <v>0</v>
      </c>
      <c r="AC5343" s="5">
        <v>0</v>
      </c>
      <c r="AD5343" s="5">
        <v>39136</v>
      </c>
      <c r="AE5343" s="5">
        <v>35395</v>
      </c>
      <c r="AF5343" s="5">
        <v>1002</v>
      </c>
      <c r="AG5343" s="6">
        <v>2.8309083203842351</v>
      </c>
      <c r="AH5343" s="6">
        <v>90.441026165167614</v>
      </c>
      <c r="AI5343" s="3"/>
      <c r="AJ5343" s="3"/>
    </row>
    <row r="5344" spans="1:36" hidden="1" x14ac:dyDescent="0.2">
      <c r="A5344" s="1" t="str">
        <f t="shared" si="83"/>
        <v>South OxfordshireMinorities - all other than White British</v>
      </c>
      <c r="B5344" s="3" t="s">
        <v>455</v>
      </c>
      <c r="C5344" s="3" t="s">
        <v>456</v>
      </c>
      <c r="D5344" s="3" t="s">
        <v>702</v>
      </c>
      <c r="E5344" s="5">
        <v>12174</v>
      </c>
      <c r="F5344" s="5">
        <v>0</v>
      </c>
      <c r="G5344" s="5">
        <v>0</v>
      </c>
      <c r="H5344" s="5">
        <v>0</v>
      </c>
      <c r="I5344" s="5">
        <v>0</v>
      </c>
      <c r="J5344" s="5">
        <v>655</v>
      </c>
      <c r="K5344" s="5">
        <v>1276</v>
      </c>
      <c r="L5344" s="5">
        <v>0</v>
      </c>
      <c r="M5344" s="5">
        <v>0</v>
      </c>
      <c r="N5344" s="5">
        <v>0</v>
      </c>
      <c r="O5344" s="6">
        <v>0</v>
      </c>
      <c r="P5344" s="6">
        <v>0</v>
      </c>
      <c r="Q5344" s="6">
        <v>0</v>
      </c>
      <c r="R5344" s="6">
        <v>0</v>
      </c>
      <c r="S5344" s="6">
        <v>5.3803187120092</v>
      </c>
      <c r="T5344" s="6">
        <v>10.481353704616396</v>
      </c>
      <c r="U5344" s="6">
        <v>0</v>
      </c>
      <c r="V5344" s="6">
        <v>0</v>
      </c>
      <c r="W5344" s="6">
        <v>0</v>
      </c>
      <c r="X5344" s="5">
        <v>5674</v>
      </c>
      <c r="Y5344" s="5">
        <v>4996</v>
      </c>
      <c r="Z5344" s="5">
        <v>176</v>
      </c>
      <c r="AA5344" s="5">
        <v>0</v>
      </c>
      <c r="AB5344" s="5">
        <v>0</v>
      </c>
      <c r="AC5344" s="5">
        <v>0</v>
      </c>
      <c r="AD5344" s="5">
        <v>5674</v>
      </c>
      <c r="AE5344" s="5">
        <v>4996</v>
      </c>
      <c r="AF5344" s="5">
        <v>176</v>
      </c>
      <c r="AG5344" s="6">
        <v>3.522818254603683</v>
      </c>
      <c r="AH5344" s="6">
        <v>88.050757842791683</v>
      </c>
      <c r="AI5344" s="3"/>
      <c r="AJ5344" s="3"/>
    </row>
    <row r="5345" spans="1:36" hidden="1" x14ac:dyDescent="0.2">
      <c r="A5345" s="1" t="str">
        <f t="shared" si="83"/>
        <v>South OxfordshireWhite Irish</v>
      </c>
      <c r="B5345" s="3" t="s">
        <v>455</v>
      </c>
      <c r="C5345" s="3" t="s">
        <v>456</v>
      </c>
      <c r="D5345" s="3" t="s">
        <v>703</v>
      </c>
      <c r="E5345" s="5">
        <v>1092</v>
      </c>
      <c r="F5345" s="5">
        <v>0</v>
      </c>
      <c r="G5345" s="5">
        <v>0</v>
      </c>
      <c r="H5345" s="5">
        <v>0</v>
      </c>
      <c r="I5345" s="5">
        <v>0</v>
      </c>
      <c r="J5345" s="5">
        <v>53</v>
      </c>
      <c r="K5345" s="5">
        <v>134</v>
      </c>
      <c r="L5345" s="5">
        <v>0</v>
      </c>
      <c r="M5345" s="5">
        <v>0</v>
      </c>
      <c r="N5345" s="5">
        <v>0</v>
      </c>
      <c r="O5345" s="6">
        <v>0</v>
      </c>
      <c r="P5345" s="6">
        <v>0</v>
      </c>
      <c r="Q5345" s="6">
        <v>0</v>
      </c>
      <c r="R5345" s="6">
        <v>0</v>
      </c>
      <c r="S5345" s="6">
        <v>4.8534798534798531</v>
      </c>
      <c r="T5345" s="6">
        <v>12.271062271062272</v>
      </c>
      <c r="U5345" s="6">
        <v>0</v>
      </c>
      <c r="V5345" s="6">
        <v>0</v>
      </c>
      <c r="W5345" s="6">
        <v>0</v>
      </c>
      <c r="X5345" s="5">
        <v>387</v>
      </c>
      <c r="Y5345" s="5">
        <v>362</v>
      </c>
      <c r="Z5345" s="5">
        <v>12</v>
      </c>
      <c r="AA5345" s="5">
        <v>0</v>
      </c>
      <c r="AB5345" s="5">
        <v>0</v>
      </c>
      <c r="AC5345" s="5">
        <v>0</v>
      </c>
      <c r="AD5345" s="5">
        <v>387</v>
      </c>
      <c r="AE5345" s="5">
        <v>362</v>
      </c>
      <c r="AF5345" s="5">
        <v>12</v>
      </c>
      <c r="AG5345" s="6">
        <v>3.3149171270718232</v>
      </c>
      <c r="AH5345" s="6">
        <v>93.540051679586568</v>
      </c>
      <c r="AI5345" s="3"/>
      <c r="AJ5345" s="3"/>
    </row>
    <row r="5346" spans="1:36" hidden="1" x14ac:dyDescent="0.2">
      <c r="A5346" s="1" t="str">
        <f t="shared" si="83"/>
        <v>South OxfordshireWhite Gyspy or Irish Traveller</v>
      </c>
      <c r="B5346" s="3" t="s">
        <v>455</v>
      </c>
      <c r="C5346" s="3" t="s">
        <v>456</v>
      </c>
      <c r="D5346" s="3" t="s">
        <v>704</v>
      </c>
      <c r="E5346" s="5">
        <v>135</v>
      </c>
      <c r="F5346" s="5">
        <v>0</v>
      </c>
      <c r="G5346" s="5">
        <v>0</v>
      </c>
      <c r="H5346" s="5">
        <v>0</v>
      </c>
      <c r="I5346" s="5">
        <v>0</v>
      </c>
      <c r="J5346" s="5">
        <v>10</v>
      </c>
      <c r="K5346" s="5">
        <v>35</v>
      </c>
      <c r="L5346" s="5">
        <v>0</v>
      </c>
      <c r="M5346" s="5">
        <v>0</v>
      </c>
      <c r="N5346" s="5">
        <v>0</v>
      </c>
      <c r="O5346" s="6">
        <v>0</v>
      </c>
      <c r="P5346" s="6">
        <v>0</v>
      </c>
      <c r="Q5346" s="6">
        <v>0</v>
      </c>
      <c r="R5346" s="6">
        <v>0</v>
      </c>
      <c r="S5346" s="6">
        <v>7.4074074074074074</v>
      </c>
      <c r="T5346" s="6">
        <v>25.925925925925927</v>
      </c>
      <c r="U5346" s="6">
        <v>0</v>
      </c>
      <c r="V5346" s="6">
        <v>0</v>
      </c>
      <c r="W5346" s="6">
        <v>0</v>
      </c>
      <c r="X5346" s="5">
        <v>49</v>
      </c>
      <c r="Y5346" s="5">
        <v>17</v>
      </c>
      <c r="Z5346" s="5">
        <v>4</v>
      </c>
      <c r="AA5346" s="5">
        <v>0</v>
      </c>
      <c r="AB5346" s="5">
        <v>0</v>
      </c>
      <c r="AC5346" s="5">
        <v>0</v>
      </c>
      <c r="AD5346" s="5">
        <v>49</v>
      </c>
      <c r="AE5346" s="5">
        <v>17</v>
      </c>
      <c r="AF5346" s="5">
        <v>4</v>
      </c>
      <c r="AG5346" s="6">
        <v>23.529411764705884</v>
      </c>
      <c r="AH5346" s="6">
        <v>34.693877551020407</v>
      </c>
      <c r="AI5346" s="3"/>
      <c r="AJ5346" s="3"/>
    </row>
    <row r="5347" spans="1:36" hidden="1" x14ac:dyDescent="0.2">
      <c r="A5347" s="1" t="str">
        <f t="shared" si="83"/>
        <v>South OxfordshireWhite Other</v>
      </c>
      <c r="B5347" s="3" t="s">
        <v>455</v>
      </c>
      <c r="C5347" s="3" t="s">
        <v>456</v>
      </c>
      <c r="D5347" s="3" t="s">
        <v>705</v>
      </c>
      <c r="E5347" s="5">
        <v>5683</v>
      </c>
      <c r="F5347" s="5">
        <v>0</v>
      </c>
      <c r="G5347" s="5">
        <v>0</v>
      </c>
      <c r="H5347" s="5">
        <v>0</v>
      </c>
      <c r="I5347" s="5">
        <v>0</v>
      </c>
      <c r="J5347" s="5">
        <v>215</v>
      </c>
      <c r="K5347" s="5">
        <v>574</v>
      </c>
      <c r="L5347" s="5">
        <v>0</v>
      </c>
      <c r="M5347" s="5">
        <v>0</v>
      </c>
      <c r="N5347" s="5">
        <v>0</v>
      </c>
      <c r="O5347" s="6">
        <v>0</v>
      </c>
      <c r="P5347" s="6">
        <v>0</v>
      </c>
      <c r="Q5347" s="6">
        <v>0</v>
      </c>
      <c r="R5347" s="6">
        <v>0</v>
      </c>
      <c r="S5347" s="6">
        <v>3.7832130916769313</v>
      </c>
      <c r="T5347" s="6">
        <v>10.100299137779341</v>
      </c>
      <c r="U5347" s="6">
        <v>0</v>
      </c>
      <c r="V5347" s="6">
        <v>0</v>
      </c>
      <c r="W5347" s="6">
        <v>0</v>
      </c>
      <c r="X5347" s="5">
        <v>3013</v>
      </c>
      <c r="Y5347" s="5">
        <v>2733</v>
      </c>
      <c r="Z5347" s="5">
        <v>72</v>
      </c>
      <c r="AA5347" s="5">
        <v>0</v>
      </c>
      <c r="AB5347" s="5">
        <v>0</v>
      </c>
      <c r="AC5347" s="5">
        <v>0</v>
      </c>
      <c r="AD5347" s="5">
        <v>3013</v>
      </c>
      <c r="AE5347" s="5">
        <v>2733</v>
      </c>
      <c r="AF5347" s="5">
        <v>72</v>
      </c>
      <c r="AG5347" s="6">
        <v>2.6344676180021955</v>
      </c>
      <c r="AH5347" s="6">
        <v>90.706936608031867</v>
      </c>
      <c r="AI5347" s="3"/>
      <c r="AJ5347" s="3"/>
    </row>
    <row r="5348" spans="1:36" hidden="1" x14ac:dyDescent="0.2">
      <c r="A5348" s="1" t="str">
        <f t="shared" si="83"/>
        <v>South OxfordshireMixed White and Black Caribbean</v>
      </c>
      <c r="B5348" s="3" t="s">
        <v>455</v>
      </c>
      <c r="C5348" s="3" t="s">
        <v>456</v>
      </c>
      <c r="D5348" s="3" t="s">
        <v>706</v>
      </c>
      <c r="E5348" s="5">
        <v>506</v>
      </c>
      <c r="F5348" s="5">
        <v>0</v>
      </c>
      <c r="G5348" s="5">
        <v>0</v>
      </c>
      <c r="H5348" s="5">
        <v>0</v>
      </c>
      <c r="I5348" s="5">
        <v>0</v>
      </c>
      <c r="J5348" s="5">
        <v>38</v>
      </c>
      <c r="K5348" s="5">
        <v>58</v>
      </c>
      <c r="L5348" s="5">
        <v>0</v>
      </c>
      <c r="M5348" s="5">
        <v>0</v>
      </c>
      <c r="N5348" s="5">
        <v>0</v>
      </c>
      <c r="O5348" s="6">
        <v>0</v>
      </c>
      <c r="P5348" s="6">
        <v>0</v>
      </c>
      <c r="Q5348" s="6">
        <v>0</v>
      </c>
      <c r="R5348" s="6">
        <v>0</v>
      </c>
      <c r="S5348" s="6">
        <v>7.5098814229249014</v>
      </c>
      <c r="T5348" s="6">
        <v>11.462450592885375</v>
      </c>
      <c r="U5348" s="6">
        <v>0</v>
      </c>
      <c r="V5348" s="6">
        <v>0</v>
      </c>
      <c r="W5348" s="6">
        <v>0</v>
      </c>
      <c r="X5348" s="5">
        <v>138</v>
      </c>
      <c r="Y5348" s="5">
        <v>108</v>
      </c>
      <c r="Z5348" s="5">
        <v>4</v>
      </c>
      <c r="AA5348" s="5">
        <v>0</v>
      </c>
      <c r="AB5348" s="5">
        <v>0</v>
      </c>
      <c r="AC5348" s="5">
        <v>0</v>
      </c>
      <c r="AD5348" s="5">
        <v>138</v>
      </c>
      <c r="AE5348" s="5">
        <v>108</v>
      </c>
      <c r="AF5348" s="5">
        <v>4</v>
      </c>
      <c r="AG5348" s="6">
        <v>3.7037037037037037</v>
      </c>
      <c r="AH5348" s="6">
        <v>78.260869565217391</v>
      </c>
      <c r="AI5348" s="3"/>
      <c r="AJ5348" s="3"/>
    </row>
    <row r="5349" spans="1:36" hidden="1" x14ac:dyDescent="0.2">
      <c r="A5349" s="1" t="str">
        <f t="shared" si="83"/>
        <v>South OxfordshireMixed White and Black African</v>
      </c>
      <c r="B5349" s="3" t="s">
        <v>455</v>
      </c>
      <c r="C5349" s="3" t="s">
        <v>456</v>
      </c>
      <c r="D5349" s="3" t="s">
        <v>707</v>
      </c>
      <c r="E5349" s="5">
        <v>168</v>
      </c>
      <c r="F5349" s="5">
        <v>0</v>
      </c>
      <c r="G5349" s="5">
        <v>0</v>
      </c>
      <c r="H5349" s="5">
        <v>0</v>
      </c>
      <c r="I5349" s="5">
        <v>0</v>
      </c>
      <c r="J5349" s="5">
        <v>3</v>
      </c>
      <c r="K5349" s="5">
        <v>20</v>
      </c>
      <c r="L5349" s="5">
        <v>0</v>
      </c>
      <c r="M5349" s="5">
        <v>0</v>
      </c>
      <c r="N5349" s="5">
        <v>0</v>
      </c>
      <c r="O5349" s="6">
        <v>0</v>
      </c>
      <c r="P5349" s="6">
        <v>0</v>
      </c>
      <c r="Q5349" s="6">
        <v>0</v>
      </c>
      <c r="R5349" s="6">
        <v>0</v>
      </c>
      <c r="S5349" s="6">
        <v>1.7857142857142858</v>
      </c>
      <c r="T5349" s="6">
        <v>11.904761904761905</v>
      </c>
      <c r="U5349" s="6">
        <v>0</v>
      </c>
      <c r="V5349" s="6">
        <v>0</v>
      </c>
      <c r="W5349" s="6">
        <v>0</v>
      </c>
      <c r="X5349" s="5">
        <v>42</v>
      </c>
      <c r="Y5349" s="5">
        <v>32</v>
      </c>
      <c r="Z5349" s="5">
        <v>2</v>
      </c>
      <c r="AA5349" s="5">
        <v>0</v>
      </c>
      <c r="AB5349" s="5">
        <v>0</v>
      </c>
      <c r="AC5349" s="5">
        <v>0</v>
      </c>
      <c r="AD5349" s="5">
        <v>42</v>
      </c>
      <c r="AE5349" s="5">
        <v>32</v>
      </c>
      <c r="AF5349" s="5">
        <v>2</v>
      </c>
      <c r="AG5349" s="6">
        <v>6.25</v>
      </c>
      <c r="AH5349" s="6">
        <v>76.19047619047619</v>
      </c>
      <c r="AI5349" s="3"/>
      <c r="AJ5349" s="3"/>
    </row>
    <row r="5350" spans="1:36" hidden="1" x14ac:dyDescent="0.2">
      <c r="A5350" s="1" t="str">
        <f t="shared" si="83"/>
        <v>South OxfordshireMixed White and Asian</v>
      </c>
      <c r="B5350" s="3" t="s">
        <v>455</v>
      </c>
      <c r="C5350" s="3" t="s">
        <v>456</v>
      </c>
      <c r="D5350" s="3" t="s">
        <v>708</v>
      </c>
      <c r="E5350" s="5">
        <v>690</v>
      </c>
      <c r="F5350" s="5">
        <v>0</v>
      </c>
      <c r="G5350" s="5">
        <v>0</v>
      </c>
      <c r="H5350" s="5">
        <v>0</v>
      </c>
      <c r="I5350" s="5">
        <v>0</v>
      </c>
      <c r="J5350" s="5">
        <v>16</v>
      </c>
      <c r="K5350" s="5">
        <v>72</v>
      </c>
      <c r="L5350" s="5">
        <v>0</v>
      </c>
      <c r="M5350" s="5">
        <v>0</v>
      </c>
      <c r="N5350" s="5">
        <v>0</v>
      </c>
      <c r="O5350" s="6">
        <v>0</v>
      </c>
      <c r="P5350" s="6">
        <v>0</v>
      </c>
      <c r="Q5350" s="6">
        <v>0</v>
      </c>
      <c r="R5350" s="6">
        <v>0</v>
      </c>
      <c r="S5350" s="6">
        <v>2.318840579710145</v>
      </c>
      <c r="T5350" s="6">
        <v>10.434782608695652</v>
      </c>
      <c r="U5350" s="6">
        <v>0</v>
      </c>
      <c r="V5350" s="6">
        <v>0</v>
      </c>
      <c r="W5350" s="6">
        <v>0</v>
      </c>
      <c r="X5350" s="5">
        <v>178</v>
      </c>
      <c r="Y5350" s="5">
        <v>157</v>
      </c>
      <c r="Z5350" s="5">
        <v>5</v>
      </c>
      <c r="AA5350" s="5">
        <v>0</v>
      </c>
      <c r="AB5350" s="5">
        <v>0</v>
      </c>
      <c r="AC5350" s="5">
        <v>0</v>
      </c>
      <c r="AD5350" s="5">
        <v>178</v>
      </c>
      <c r="AE5350" s="5">
        <v>157</v>
      </c>
      <c r="AF5350" s="5">
        <v>5</v>
      </c>
      <c r="AG5350" s="6">
        <v>3.1847133757961785</v>
      </c>
      <c r="AH5350" s="6">
        <v>88.202247191011239</v>
      </c>
      <c r="AI5350" s="3"/>
      <c r="AJ5350" s="3"/>
    </row>
    <row r="5351" spans="1:36" hidden="1" x14ac:dyDescent="0.2">
      <c r="A5351" s="1" t="str">
        <f t="shared" si="83"/>
        <v>South OxfordshireMixed Other</v>
      </c>
      <c r="B5351" s="3" t="s">
        <v>455</v>
      </c>
      <c r="C5351" s="3" t="s">
        <v>456</v>
      </c>
      <c r="D5351" s="3" t="s">
        <v>709</v>
      </c>
      <c r="E5351" s="5">
        <v>437</v>
      </c>
      <c r="F5351" s="5">
        <v>0</v>
      </c>
      <c r="G5351" s="5">
        <v>0</v>
      </c>
      <c r="H5351" s="5">
        <v>0</v>
      </c>
      <c r="I5351" s="5">
        <v>0</v>
      </c>
      <c r="J5351" s="5">
        <v>19</v>
      </c>
      <c r="K5351" s="5">
        <v>58</v>
      </c>
      <c r="L5351" s="5">
        <v>0</v>
      </c>
      <c r="M5351" s="5">
        <v>0</v>
      </c>
      <c r="N5351" s="5">
        <v>0</v>
      </c>
      <c r="O5351" s="6">
        <v>0</v>
      </c>
      <c r="P5351" s="6">
        <v>0</v>
      </c>
      <c r="Q5351" s="6">
        <v>0</v>
      </c>
      <c r="R5351" s="6">
        <v>0</v>
      </c>
      <c r="S5351" s="6">
        <v>4.3478260869565215</v>
      </c>
      <c r="T5351" s="6">
        <v>13.272311212814646</v>
      </c>
      <c r="U5351" s="6">
        <v>0</v>
      </c>
      <c r="V5351" s="6">
        <v>0</v>
      </c>
      <c r="W5351" s="6">
        <v>0</v>
      </c>
      <c r="X5351" s="5">
        <v>143</v>
      </c>
      <c r="Y5351" s="5">
        <v>124</v>
      </c>
      <c r="Z5351" s="5">
        <v>5</v>
      </c>
      <c r="AA5351" s="5">
        <v>0</v>
      </c>
      <c r="AB5351" s="5">
        <v>0</v>
      </c>
      <c r="AC5351" s="5">
        <v>0</v>
      </c>
      <c r="AD5351" s="5">
        <v>143</v>
      </c>
      <c r="AE5351" s="5">
        <v>124</v>
      </c>
      <c r="AF5351" s="5">
        <v>5</v>
      </c>
      <c r="AG5351" s="6">
        <v>4.032258064516129</v>
      </c>
      <c r="AH5351" s="6">
        <v>86.713286713286706</v>
      </c>
      <c r="AI5351" s="3"/>
      <c r="AJ5351" s="3"/>
    </row>
    <row r="5352" spans="1:36" hidden="1" x14ac:dyDescent="0.2">
      <c r="A5352" s="1" t="str">
        <f t="shared" si="83"/>
        <v>South OxfordshireIndian</v>
      </c>
      <c r="B5352" s="3" t="s">
        <v>455</v>
      </c>
      <c r="C5352" s="3" t="s">
        <v>456</v>
      </c>
      <c r="D5352" s="3" t="s">
        <v>710</v>
      </c>
      <c r="E5352" s="5">
        <v>814</v>
      </c>
      <c r="F5352" s="5">
        <v>0</v>
      </c>
      <c r="G5352" s="5">
        <v>0</v>
      </c>
      <c r="H5352" s="5">
        <v>0</v>
      </c>
      <c r="I5352" s="5">
        <v>0</v>
      </c>
      <c r="J5352" s="5">
        <v>88</v>
      </c>
      <c r="K5352" s="5">
        <v>90</v>
      </c>
      <c r="L5352" s="5">
        <v>0</v>
      </c>
      <c r="M5352" s="5">
        <v>0</v>
      </c>
      <c r="N5352" s="5">
        <v>0</v>
      </c>
      <c r="O5352" s="6">
        <v>0</v>
      </c>
      <c r="P5352" s="6">
        <v>0</v>
      </c>
      <c r="Q5352" s="6">
        <v>0</v>
      </c>
      <c r="R5352" s="6">
        <v>0</v>
      </c>
      <c r="S5352" s="6">
        <v>10.810810810810811</v>
      </c>
      <c r="T5352" s="6">
        <v>11.056511056511056</v>
      </c>
      <c r="U5352" s="6">
        <v>0</v>
      </c>
      <c r="V5352" s="6">
        <v>0</v>
      </c>
      <c r="W5352" s="6">
        <v>0</v>
      </c>
      <c r="X5352" s="5">
        <v>437</v>
      </c>
      <c r="Y5352" s="5">
        <v>395</v>
      </c>
      <c r="Z5352" s="5">
        <v>17</v>
      </c>
      <c r="AA5352" s="5">
        <v>0</v>
      </c>
      <c r="AB5352" s="5">
        <v>0</v>
      </c>
      <c r="AC5352" s="5">
        <v>0</v>
      </c>
      <c r="AD5352" s="5">
        <v>437</v>
      </c>
      <c r="AE5352" s="5">
        <v>395</v>
      </c>
      <c r="AF5352" s="5">
        <v>17</v>
      </c>
      <c r="AG5352" s="6">
        <v>4.3037974683544302</v>
      </c>
      <c r="AH5352" s="6">
        <v>90.389016018306634</v>
      </c>
      <c r="AI5352" s="3"/>
      <c r="AJ5352" s="3"/>
    </row>
    <row r="5353" spans="1:36" hidden="1" x14ac:dyDescent="0.2">
      <c r="A5353" s="1" t="str">
        <f t="shared" si="83"/>
        <v>South OxfordshirePakistani</v>
      </c>
      <c r="B5353" s="3" t="s">
        <v>455</v>
      </c>
      <c r="C5353" s="3" t="s">
        <v>456</v>
      </c>
      <c r="D5353" s="3" t="s">
        <v>711</v>
      </c>
      <c r="E5353" s="5">
        <v>194</v>
      </c>
      <c r="F5353" s="5">
        <v>0</v>
      </c>
      <c r="G5353" s="5">
        <v>0</v>
      </c>
      <c r="H5353" s="5">
        <v>0</v>
      </c>
      <c r="I5353" s="5">
        <v>0</v>
      </c>
      <c r="J5353" s="5">
        <v>28</v>
      </c>
      <c r="K5353" s="5">
        <v>28</v>
      </c>
      <c r="L5353" s="5">
        <v>0</v>
      </c>
      <c r="M5353" s="5">
        <v>0</v>
      </c>
      <c r="N5353" s="5">
        <v>0</v>
      </c>
      <c r="O5353" s="6">
        <v>0</v>
      </c>
      <c r="P5353" s="6">
        <v>0</v>
      </c>
      <c r="Q5353" s="6">
        <v>0</v>
      </c>
      <c r="R5353" s="6">
        <v>0</v>
      </c>
      <c r="S5353" s="6">
        <v>14.43298969072165</v>
      </c>
      <c r="T5353" s="6">
        <v>14.43298969072165</v>
      </c>
      <c r="U5353" s="6">
        <v>0</v>
      </c>
      <c r="V5353" s="6">
        <v>0</v>
      </c>
      <c r="W5353" s="6">
        <v>0</v>
      </c>
      <c r="X5353" s="5">
        <v>90</v>
      </c>
      <c r="Y5353" s="5">
        <v>62</v>
      </c>
      <c r="Z5353" s="5">
        <v>6</v>
      </c>
      <c r="AA5353" s="5">
        <v>0</v>
      </c>
      <c r="AB5353" s="5">
        <v>0</v>
      </c>
      <c r="AC5353" s="5">
        <v>0</v>
      </c>
      <c r="AD5353" s="5">
        <v>90</v>
      </c>
      <c r="AE5353" s="5">
        <v>62</v>
      </c>
      <c r="AF5353" s="5">
        <v>6</v>
      </c>
      <c r="AG5353" s="6">
        <v>9.67741935483871</v>
      </c>
      <c r="AH5353" s="6">
        <v>68.888888888888886</v>
      </c>
      <c r="AI5353" s="3"/>
      <c r="AJ5353" s="3"/>
    </row>
    <row r="5354" spans="1:36" hidden="1" x14ac:dyDescent="0.2">
      <c r="A5354" s="1" t="str">
        <f t="shared" si="83"/>
        <v>South OxfordshireBangladeshi</v>
      </c>
      <c r="B5354" s="3" t="s">
        <v>455</v>
      </c>
      <c r="C5354" s="3" t="s">
        <v>456</v>
      </c>
      <c r="D5354" s="3" t="s">
        <v>712</v>
      </c>
      <c r="E5354" s="5">
        <v>179</v>
      </c>
      <c r="F5354" s="5">
        <v>0</v>
      </c>
      <c r="G5354" s="5">
        <v>0</v>
      </c>
      <c r="H5354" s="5">
        <v>0</v>
      </c>
      <c r="I5354" s="5">
        <v>0</v>
      </c>
      <c r="J5354" s="5">
        <v>13</v>
      </c>
      <c r="K5354" s="5">
        <v>20</v>
      </c>
      <c r="L5354" s="5">
        <v>0</v>
      </c>
      <c r="M5354" s="5">
        <v>0</v>
      </c>
      <c r="N5354" s="5">
        <v>0</v>
      </c>
      <c r="O5354" s="6">
        <v>0</v>
      </c>
      <c r="P5354" s="6">
        <v>0</v>
      </c>
      <c r="Q5354" s="6">
        <v>0</v>
      </c>
      <c r="R5354" s="6">
        <v>0</v>
      </c>
      <c r="S5354" s="6">
        <v>7.2625698324022343</v>
      </c>
      <c r="T5354" s="6">
        <v>11.173184357541899</v>
      </c>
      <c r="U5354" s="6">
        <v>0</v>
      </c>
      <c r="V5354" s="6">
        <v>0</v>
      </c>
      <c r="W5354" s="6">
        <v>0</v>
      </c>
      <c r="X5354" s="5">
        <v>79</v>
      </c>
      <c r="Y5354" s="5">
        <v>64</v>
      </c>
      <c r="Z5354" s="5">
        <v>3</v>
      </c>
      <c r="AA5354" s="5">
        <v>0</v>
      </c>
      <c r="AB5354" s="5">
        <v>0</v>
      </c>
      <c r="AC5354" s="5">
        <v>0</v>
      </c>
      <c r="AD5354" s="5">
        <v>79</v>
      </c>
      <c r="AE5354" s="5">
        <v>64</v>
      </c>
      <c r="AF5354" s="5">
        <v>3</v>
      </c>
      <c r="AG5354" s="6">
        <v>4.6875</v>
      </c>
      <c r="AH5354" s="6">
        <v>81.012658227848107</v>
      </c>
      <c r="AI5354" s="3"/>
      <c r="AJ5354" s="3"/>
    </row>
    <row r="5355" spans="1:36" hidden="1" x14ac:dyDescent="0.2">
      <c r="A5355" s="1" t="str">
        <f t="shared" si="83"/>
        <v>South OxfordshireChinese</v>
      </c>
      <c r="B5355" s="3" t="s">
        <v>455</v>
      </c>
      <c r="C5355" s="3" t="s">
        <v>456</v>
      </c>
      <c r="D5355" s="3" t="s">
        <v>713</v>
      </c>
      <c r="E5355" s="5">
        <v>443</v>
      </c>
      <c r="F5355" s="5">
        <v>0</v>
      </c>
      <c r="G5355" s="5">
        <v>0</v>
      </c>
      <c r="H5355" s="5">
        <v>0</v>
      </c>
      <c r="I5355" s="5">
        <v>0</v>
      </c>
      <c r="J5355" s="5">
        <v>13</v>
      </c>
      <c r="K5355" s="5">
        <v>33</v>
      </c>
      <c r="L5355" s="5">
        <v>0</v>
      </c>
      <c r="M5355" s="5">
        <v>0</v>
      </c>
      <c r="N5355" s="5">
        <v>0</v>
      </c>
      <c r="O5355" s="6">
        <v>0</v>
      </c>
      <c r="P5355" s="6">
        <v>0</v>
      </c>
      <c r="Q5355" s="6">
        <v>0</v>
      </c>
      <c r="R5355" s="6">
        <v>0</v>
      </c>
      <c r="S5355" s="6">
        <v>2.9345372460496613</v>
      </c>
      <c r="T5355" s="6">
        <v>7.4492099322799099</v>
      </c>
      <c r="U5355" s="6">
        <v>0</v>
      </c>
      <c r="V5355" s="6">
        <v>0</v>
      </c>
      <c r="W5355" s="6">
        <v>0</v>
      </c>
      <c r="X5355" s="5">
        <v>186</v>
      </c>
      <c r="Y5355" s="5">
        <v>167</v>
      </c>
      <c r="Z5355" s="5">
        <v>6</v>
      </c>
      <c r="AA5355" s="5">
        <v>0</v>
      </c>
      <c r="AB5355" s="5">
        <v>0</v>
      </c>
      <c r="AC5355" s="5">
        <v>0</v>
      </c>
      <c r="AD5355" s="5">
        <v>186</v>
      </c>
      <c r="AE5355" s="5">
        <v>167</v>
      </c>
      <c r="AF5355" s="5">
        <v>6</v>
      </c>
      <c r="AG5355" s="6">
        <v>3.5928143712574849</v>
      </c>
      <c r="AH5355" s="6">
        <v>89.784946236559136</v>
      </c>
      <c r="AI5355" s="3"/>
      <c r="AJ5355" s="3"/>
    </row>
    <row r="5356" spans="1:36" hidden="1" x14ac:dyDescent="0.2">
      <c r="A5356" s="1" t="str">
        <f t="shared" si="83"/>
        <v>South OxfordshireAsian Other</v>
      </c>
      <c r="B5356" s="3" t="s">
        <v>455</v>
      </c>
      <c r="C5356" s="3" t="s">
        <v>456</v>
      </c>
      <c r="D5356" s="3" t="s">
        <v>714</v>
      </c>
      <c r="E5356" s="5">
        <v>775</v>
      </c>
      <c r="F5356" s="5">
        <v>0</v>
      </c>
      <c r="G5356" s="5">
        <v>0</v>
      </c>
      <c r="H5356" s="5">
        <v>0</v>
      </c>
      <c r="I5356" s="5">
        <v>0</v>
      </c>
      <c r="J5356" s="5">
        <v>73</v>
      </c>
      <c r="K5356" s="5">
        <v>56</v>
      </c>
      <c r="L5356" s="5">
        <v>0</v>
      </c>
      <c r="M5356" s="5">
        <v>0</v>
      </c>
      <c r="N5356" s="5">
        <v>0</v>
      </c>
      <c r="O5356" s="6">
        <v>0</v>
      </c>
      <c r="P5356" s="6">
        <v>0</v>
      </c>
      <c r="Q5356" s="6">
        <v>0</v>
      </c>
      <c r="R5356" s="6">
        <v>0</v>
      </c>
      <c r="S5356" s="6">
        <v>9.4193548387096779</v>
      </c>
      <c r="T5356" s="6">
        <v>7.225806451612903</v>
      </c>
      <c r="U5356" s="6">
        <v>0</v>
      </c>
      <c r="V5356" s="6">
        <v>0</v>
      </c>
      <c r="W5356" s="6">
        <v>0</v>
      </c>
      <c r="X5356" s="5">
        <v>381</v>
      </c>
      <c r="Y5356" s="5">
        <v>322</v>
      </c>
      <c r="Z5356" s="5">
        <v>15</v>
      </c>
      <c r="AA5356" s="5">
        <v>0</v>
      </c>
      <c r="AB5356" s="5">
        <v>0</v>
      </c>
      <c r="AC5356" s="5">
        <v>0</v>
      </c>
      <c r="AD5356" s="5">
        <v>381</v>
      </c>
      <c r="AE5356" s="5">
        <v>322</v>
      </c>
      <c r="AF5356" s="5">
        <v>15</v>
      </c>
      <c r="AG5356" s="6">
        <v>4.658385093167702</v>
      </c>
      <c r="AH5356" s="6">
        <v>84.514435695538054</v>
      </c>
      <c r="AI5356" s="3"/>
      <c r="AJ5356" s="3"/>
    </row>
    <row r="5357" spans="1:36" hidden="1" x14ac:dyDescent="0.2">
      <c r="A5357" s="1" t="str">
        <f t="shared" si="83"/>
        <v>South OxfordshireBlack African</v>
      </c>
      <c r="B5357" s="3" t="s">
        <v>455</v>
      </c>
      <c r="C5357" s="3" t="s">
        <v>456</v>
      </c>
      <c r="D5357" s="3" t="s">
        <v>715</v>
      </c>
      <c r="E5357" s="5">
        <v>445</v>
      </c>
      <c r="F5357" s="5">
        <v>0</v>
      </c>
      <c r="G5357" s="5">
        <v>0</v>
      </c>
      <c r="H5357" s="5">
        <v>0</v>
      </c>
      <c r="I5357" s="5">
        <v>0</v>
      </c>
      <c r="J5357" s="5">
        <v>36</v>
      </c>
      <c r="K5357" s="5">
        <v>36</v>
      </c>
      <c r="L5357" s="5">
        <v>0</v>
      </c>
      <c r="M5357" s="5">
        <v>0</v>
      </c>
      <c r="N5357" s="5">
        <v>0</v>
      </c>
      <c r="O5357" s="6">
        <v>0</v>
      </c>
      <c r="P5357" s="6">
        <v>0</v>
      </c>
      <c r="Q5357" s="6">
        <v>0</v>
      </c>
      <c r="R5357" s="6">
        <v>0</v>
      </c>
      <c r="S5357" s="6">
        <v>8.0898876404494384</v>
      </c>
      <c r="T5357" s="6">
        <v>8.0898876404494384</v>
      </c>
      <c r="U5357" s="6">
        <v>0</v>
      </c>
      <c r="V5357" s="6">
        <v>0</v>
      </c>
      <c r="W5357" s="6">
        <v>0</v>
      </c>
      <c r="X5357" s="5">
        <v>226</v>
      </c>
      <c r="Y5357" s="5">
        <v>206</v>
      </c>
      <c r="Z5357" s="5">
        <v>15</v>
      </c>
      <c r="AA5357" s="5">
        <v>0</v>
      </c>
      <c r="AB5357" s="5">
        <v>0</v>
      </c>
      <c r="AC5357" s="5">
        <v>0</v>
      </c>
      <c r="AD5357" s="5">
        <v>226</v>
      </c>
      <c r="AE5357" s="5">
        <v>206</v>
      </c>
      <c r="AF5357" s="5">
        <v>15</v>
      </c>
      <c r="AG5357" s="6">
        <v>7.2815533980582527</v>
      </c>
      <c r="AH5357" s="6">
        <v>91.150442477876112</v>
      </c>
      <c r="AI5357" s="3"/>
      <c r="AJ5357" s="3"/>
    </row>
    <row r="5358" spans="1:36" hidden="1" x14ac:dyDescent="0.2">
      <c r="A5358" s="1" t="str">
        <f t="shared" si="83"/>
        <v>South OxfordshireBlack Caribbean</v>
      </c>
      <c r="B5358" s="3" t="s">
        <v>455</v>
      </c>
      <c r="C5358" s="3" t="s">
        <v>456</v>
      </c>
      <c r="D5358" s="3" t="s">
        <v>716</v>
      </c>
      <c r="E5358" s="5">
        <v>241</v>
      </c>
      <c r="F5358" s="5">
        <v>0</v>
      </c>
      <c r="G5358" s="5">
        <v>0</v>
      </c>
      <c r="H5358" s="5">
        <v>0</v>
      </c>
      <c r="I5358" s="5">
        <v>0</v>
      </c>
      <c r="J5358" s="5">
        <v>17</v>
      </c>
      <c r="K5358" s="5">
        <v>21</v>
      </c>
      <c r="L5358" s="5">
        <v>0</v>
      </c>
      <c r="M5358" s="5">
        <v>0</v>
      </c>
      <c r="N5358" s="5">
        <v>0</v>
      </c>
      <c r="O5358" s="6">
        <v>0</v>
      </c>
      <c r="P5358" s="6">
        <v>0</v>
      </c>
      <c r="Q5358" s="6">
        <v>0</v>
      </c>
      <c r="R5358" s="6">
        <v>0</v>
      </c>
      <c r="S5358" s="6">
        <v>7.0539419087136928</v>
      </c>
      <c r="T5358" s="6">
        <v>8.7136929460580905</v>
      </c>
      <c r="U5358" s="6">
        <v>0</v>
      </c>
      <c r="V5358" s="6">
        <v>0</v>
      </c>
      <c r="W5358" s="6">
        <v>0</v>
      </c>
      <c r="X5358" s="5">
        <v>145</v>
      </c>
      <c r="Y5358" s="5">
        <v>100</v>
      </c>
      <c r="Z5358" s="5">
        <v>4</v>
      </c>
      <c r="AA5358" s="5">
        <v>0</v>
      </c>
      <c r="AB5358" s="5">
        <v>0</v>
      </c>
      <c r="AC5358" s="5">
        <v>0</v>
      </c>
      <c r="AD5358" s="5">
        <v>145</v>
      </c>
      <c r="AE5358" s="5">
        <v>100</v>
      </c>
      <c r="AF5358" s="5">
        <v>4</v>
      </c>
      <c r="AG5358" s="6">
        <v>4</v>
      </c>
      <c r="AH5358" s="6">
        <v>68.965517241379317</v>
      </c>
      <c r="AI5358" s="3"/>
      <c r="AJ5358" s="3"/>
    </row>
    <row r="5359" spans="1:36" hidden="1" x14ac:dyDescent="0.2">
      <c r="A5359" s="1" t="str">
        <f t="shared" si="83"/>
        <v>South OxfordshireBlack Other</v>
      </c>
      <c r="B5359" s="3" t="s">
        <v>455</v>
      </c>
      <c r="C5359" s="3" t="s">
        <v>456</v>
      </c>
      <c r="D5359" s="3" t="s">
        <v>717</v>
      </c>
      <c r="E5359" s="5">
        <v>82</v>
      </c>
      <c r="F5359" s="5">
        <v>0</v>
      </c>
      <c r="G5359" s="5">
        <v>0</v>
      </c>
      <c r="H5359" s="5">
        <v>0</v>
      </c>
      <c r="I5359" s="5">
        <v>0</v>
      </c>
      <c r="J5359" s="5">
        <v>7</v>
      </c>
      <c r="K5359" s="5">
        <v>6</v>
      </c>
      <c r="L5359" s="5">
        <v>0</v>
      </c>
      <c r="M5359" s="5">
        <v>0</v>
      </c>
      <c r="N5359" s="5">
        <v>0</v>
      </c>
      <c r="O5359" s="6">
        <v>0</v>
      </c>
      <c r="P5359" s="6">
        <v>0</v>
      </c>
      <c r="Q5359" s="6">
        <v>0</v>
      </c>
      <c r="R5359" s="6">
        <v>0</v>
      </c>
      <c r="S5359" s="6">
        <v>8.536585365853659</v>
      </c>
      <c r="T5359" s="6">
        <v>7.3170731707317076</v>
      </c>
      <c r="U5359" s="6">
        <v>0</v>
      </c>
      <c r="V5359" s="6">
        <v>0</v>
      </c>
      <c r="W5359" s="6">
        <v>0</v>
      </c>
      <c r="X5359" s="5">
        <v>47</v>
      </c>
      <c r="Y5359" s="5">
        <v>35</v>
      </c>
      <c r="Z5359" s="5">
        <v>1</v>
      </c>
      <c r="AA5359" s="5">
        <v>0</v>
      </c>
      <c r="AB5359" s="5">
        <v>0</v>
      </c>
      <c r="AC5359" s="5">
        <v>0</v>
      </c>
      <c r="AD5359" s="5">
        <v>47</v>
      </c>
      <c r="AE5359" s="5">
        <v>35</v>
      </c>
      <c r="AF5359" s="5">
        <v>1</v>
      </c>
      <c r="AG5359" s="6">
        <v>2.8571428571428572</v>
      </c>
      <c r="AH5359" s="6">
        <v>74.468085106382972</v>
      </c>
      <c r="AI5359" s="3"/>
      <c r="AJ5359" s="3"/>
    </row>
    <row r="5360" spans="1:36" hidden="1" x14ac:dyDescent="0.2">
      <c r="A5360" s="1" t="str">
        <f t="shared" si="83"/>
        <v>South OxfordshireArab</v>
      </c>
      <c r="B5360" s="3" t="s">
        <v>455</v>
      </c>
      <c r="C5360" s="3" t="s">
        <v>456</v>
      </c>
      <c r="D5360" s="3" t="s">
        <v>699</v>
      </c>
      <c r="E5360" s="5">
        <v>89</v>
      </c>
      <c r="F5360" s="5">
        <v>0</v>
      </c>
      <c r="G5360" s="5">
        <v>0</v>
      </c>
      <c r="H5360" s="5">
        <v>0</v>
      </c>
      <c r="I5360" s="5">
        <v>0</v>
      </c>
      <c r="J5360" s="5">
        <v>7</v>
      </c>
      <c r="K5360" s="5">
        <v>17</v>
      </c>
      <c r="L5360" s="5">
        <v>0</v>
      </c>
      <c r="M5360" s="5">
        <v>0</v>
      </c>
      <c r="N5360" s="5">
        <v>0</v>
      </c>
      <c r="O5360" s="6">
        <v>0</v>
      </c>
      <c r="P5360" s="6">
        <v>0</v>
      </c>
      <c r="Q5360" s="6">
        <v>0</v>
      </c>
      <c r="R5360" s="6">
        <v>0</v>
      </c>
      <c r="S5360" s="6">
        <v>7.8651685393258424</v>
      </c>
      <c r="T5360" s="6">
        <v>19.101123595505619</v>
      </c>
      <c r="U5360" s="6">
        <v>0</v>
      </c>
      <c r="V5360" s="6">
        <v>0</v>
      </c>
      <c r="W5360" s="6">
        <v>0</v>
      </c>
      <c r="X5360" s="5">
        <v>38</v>
      </c>
      <c r="Y5360" s="5">
        <v>30</v>
      </c>
      <c r="Z5360" s="5">
        <v>3</v>
      </c>
      <c r="AA5360" s="5">
        <v>0</v>
      </c>
      <c r="AB5360" s="5">
        <v>0</v>
      </c>
      <c r="AC5360" s="5">
        <v>0</v>
      </c>
      <c r="AD5360" s="5">
        <v>38</v>
      </c>
      <c r="AE5360" s="5">
        <v>30</v>
      </c>
      <c r="AF5360" s="5">
        <v>3</v>
      </c>
      <c r="AG5360" s="6">
        <v>10</v>
      </c>
      <c r="AH5360" s="6">
        <v>78.94736842105263</v>
      </c>
      <c r="AI5360" s="3"/>
      <c r="AJ5360" s="3"/>
    </row>
    <row r="5361" spans="1:36" hidden="1" x14ac:dyDescent="0.2">
      <c r="A5361" s="1" t="str">
        <f t="shared" si="83"/>
        <v>South OxfordshireOther</v>
      </c>
      <c r="B5361" s="3" t="s">
        <v>455</v>
      </c>
      <c r="C5361" s="3" t="s">
        <v>456</v>
      </c>
      <c r="D5361" s="3" t="s">
        <v>718</v>
      </c>
      <c r="E5361" s="5">
        <v>201</v>
      </c>
      <c r="F5361" s="5">
        <v>0</v>
      </c>
      <c r="G5361" s="5">
        <v>0</v>
      </c>
      <c r="H5361" s="5">
        <v>0</v>
      </c>
      <c r="I5361" s="5">
        <v>0</v>
      </c>
      <c r="J5361" s="5">
        <v>19</v>
      </c>
      <c r="K5361" s="5">
        <v>18</v>
      </c>
      <c r="L5361" s="5">
        <v>0</v>
      </c>
      <c r="M5361" s="5">
        <v>0</v>
      </c>
      <c r="N5361" s="5">
        <v>0</v>
      </c>
      <c r="O5361" s="6">
        <v>0</v>
      </c>
      <c r="P5361" s="6">
        <v>0</v>
      </c>
      <c r="Q5361" s="6">
        <v>0</v>
      </c>
      <c r="R5361" s="6">
        <v>0</v>
      </c>
      <c r="S5361" s="6">
        <v>9.4527363184079594</v>
      </c>
      <c r="T5361" s="6">
        <v>8.9552238805970141</v>
      </c>
      <c r="U5361" s="6">
        <v>0</v>
      </c>
      <c r="V5361" s="6">
        <v>0</v>
      </c>
      <c r="W5361" s="6">
        <v>0</v>
      </c>
      <c r="X5361" s="5">
        <v>95</v>
      </c>
      <c r="Y5361" s="5">
        <v>82</v>
      </c>
      <c r="Z5361" s="5">
        <v>2</v>
      </c>
      <c r="AA5361" s="5">
        <v>0</v>
      </c>
      <c r="AB5361" s="5">
        <v>0</v>
      </c>
      <c r="AC5361" s="5">
        <v>0</v>
      </c>
      <c r="AD5361" s="5">
        <v>95</v>
      </c>
      <c r="AE5361" s="5">
        <v>82</v>
      </c>
      <c r="AF5361" s="5">
        <v>2</v>
      </c>
      <c r="AG5361" s="6">
        <v>2.4390243902439024</v>
      </c>
      <c r="AH5361" s="6">
        <v>86.315789473684205</v>
      </c>
      <c r="AI5361" s="3"/>
      <c r="AJ5361" s="3"/>
    </row>
    <row r="5362" spans="1:36" x14ac:dyDescent="0.2">
      <c r="A5362" s="1" t="str">
        <f t="shared" si="83"/>
        <v>South RibbleAll people</v>
      </c>
      <c r="B5362" s="3" t="s">
        <v>361</v>
      </c>
      <c r="C5362" s="3" t="s">
        <v>362</v>
      </c>
      <c r="D5362" s="3" t="s">
        <v>700</v>
      </c>
      <c r="E5362" s="5">
        <v>109057</v>
      </c>
      <c r="F5362" s="5">
        <v>1196</v>
      </c>
      <c r="G5362" s="5">
        <v>2639</v>
      </c>
      <c r="H5362" s="5">
        <v>2549</v>
      </c>
      <c r="I5362" s="5">
        <v>3896</v>
      </c>
      <c r="J5362" s="5">
        <v>3992</v>
      </c>
      <c r="K5362" s="5">
        <v>1206</v>
      </c>
      <c r="L5362" s="5">
        <v>0</v>
      </c>
      <c r="M5362" s="5">
        <v>0</v>
      </c>
      <c r="N5362" s="5">
        <v>0</v>
      </c>
      <c r="O5362" s="6">
        <v>1.0966742162355465</v>
      </c>
      <c r="P5362" s="6">
        <v>2.4198354988675645</v>
      </c>
      <c r="Q5362" s="6">
        <v>2.3373098471441538</v>
      </c>
      <c r="R5362" s="6">
        <v>3.5724437679378673</v>
      </c>
      <c r="S5362" s="6">
        <v>3.6604711297761723</v>
      </c>
      <c r="T5362" s="6">
        <v>1.1058437330937032</v>
      </c>
      <c r="U5362" s="6">
        <v>0</v>
      </c>
      <c r="V5362" s="6">
        <v>0</v>
      </c>
      <c r="W5362" s="6">
        <v>0</v>
      </c>
      <c r="X5362" s="5">
        <v>36138</v>
      </c>
      <c r="Y5362" s="5">
        <v>33042</v>
      </c>
      <c r="Z5362" s="5">
        <v>1151</v>
      </c>
      <c r="AA5362" s="5">
        <v>0</v>
      </c>
      <c r="AB5362" s="5">
        <v>0</v>
      </c>
      <c r="AC5362" s="5">
        <v>0</v>
      </c>
      <c r="AD5362" s="5">
        <v>36138</v>
      </c>
      <c r="AE5362" s="5">
        <v>33042</v>
      </c>
      <c r="AF5362" s="5">
        <v>1151</v>
      </c>
      <c r="AG5362" s="6">
        <v>3.4834453120271172</v>
      </c>
      <c r="AH5362" s="6">
        <v>91.432840777021411</v>
      </c>
      <c r="AI5362" s="3"/>
      <c r="AJ5362" s="3"/>
    </row>
    <row r="5363" spans="1:36" hidden="1" x14ac:dyDescent="0.2">
      <c r="A5363" s="1" t="str">
        <f t="shared" si="83"/>
        <v>South RibbleWhite British</v>
      </c>
      <c r="B5363" s="3" t="s">
        <v>361</v>
      </c>
      <c r="C5363" s="3" t="s">
        <v>362</v>
      </c>
      <c r="D5363" s="3" t="s">
        <v>701</v>
      </c>
      <c r="E5363" s="5">
        <v>103890</v>
      </c>
      <c r="F5363" s="5">
        <v>1130</v>
      </c>
      <c r="G5363" s="5">
        <v>2491</v>
      </c>
      <c r="H5363" s="5">
        <v>2422</v>
      </c>
      <c r="I5363" s="5">
        <v>3687</v>
      </c>
      <c r="J5363" s="5">
        <v>3783</v>
      </c>
      <c r="K5363" s="5">
        <v>1150</v>
      </c>
      <c r="L5363" s="5">
        <v>0</v>
      </c>
      <c r="M5363" s="5">
        <v>0</v>
      </c>
      <c r="N5363" s="5">
        <v>0</v>
      </c>
      <c r="O5363" s="6">
        <v>1.0876889017229763</v>
      </c>
      <c r="P5363" s="6">
        <v>2.3977283665415343</v>
      </c>
      <c r="Q5363" s="6">
        <v>2.3313119645779188</v>
      </c>
      <c r="R5363" s="6">
        <v>3.548946000577534</v>
      </c>
      <c r="S5363" s="6">
        <v>3.6413514293964768</v>
      </c>
      <c r="T5363" s="6">
        <v>1.1069400327269228</v>
      </c>
      <c r="U5363" s="6">
        <v>0</v>
      </c>
      <c r="V5363" s="6">
        <v>0</v>
      </c>
      <c r="W5363" s="6">
        <v>0</v>
      </c>
      <c r="X5363" s="5">
        <v>33996</v>
      </c>
      <c r="Y5363" s="5">
        <v>31144</v>
      </c>
      <c r="Z5363" s="5">
        <v>1068</v>
      </c>
      <c r="AA5363" s="5">
        <v>0</v>
      </c>
      <c r="AB5363" s="5">
        <v>0</v>
      </c>
      <c r="AC5363" s="5">
        <v>0</v>
      </c>
      <c r="AD5363" s="5">
        <v>33996</v>
      </c>
      <c r="AE5363" s="5">
        <v>31144</v>
      </c>
      <c r="AF5363" s="5">
        <v>1068</v>
      </c>
      <c r="AG5363" s="6">
        <v>3.4292319547906498</v>
      </c>
      <c r="AH5363" s="6">
        <v>91.610777738557474</v>
      </c>
      <c r="AI5363" s="3"/>
      <c r="AJ5363" s="3"/>
    </row>
    <row r="5364" spans="1:36" hidden="1" x14ac:dyDescent="0.2">
      <c r="A5364" s="1" t="str">
        <f t="shared" si="83"/>
        <v>South RibbleMinorities - all other than White British</v>
      </c>
      <c r="B5364" s="3" t="s">
        <v>361</v>
      </c>
      <c r="C5364" s="3" t="s">
        <v>362</v>
      </c>
      <c r="D5364" s="3" t="s">
        <v>702</v>
      </c>
      <c r="E5364" s="5">
        <v>5167</v>
      </c>
      <c r="F5364" s="5">
        <v>66</v>
      </c>
      <c r="G5364" s="5">
        <v>148</v>
      </c>
      <c r="H5364" s="5">
        <v>127</v>
      </c>
      <c r="I5364" s="5">
        <v>209</v>
      </c>
      <c r="J5364" s="5">
        <v>209</v>
      </c>
      <c r="K5364" s="5">
        <v>56</v>
      </c>
      <c r="L5364" s="5">
        <v>0</v>
      </c>
      <c r="M5364" s="5">
        <v>0</v>
      </c>
      <c r="N5364" s="5">
        <v>0</v>
      </c>
      <c r="O5364" s="6">
        <v>1.2773369460034836</v>
      </c>
      <c r="P5364" s="6">
        <v>2.8643313334623572</v>
      </c>
      <c r="Q5364" s="6">
        <v>2.4579059415521578</v>
      </c>
      <c r="R5364" s="6">
        <v>4.0449003290110319</v>
      </c>
      <c r="S5364" s="6">
        <v>4.0449003290110319</v>
      </c>
      <c r="T5364" s="6">
        <v>1.0838010450938649</v>
      </c>
      <c r="U5364" s="6">
        <v>0</v>
      </c>
      <c r="V5364" s="6">
        <v>0</v>
      </c>
      <c r="W5364" s="6">
        <v>0</v>
      </c>
      <c r="X5364" s="5">
        <v>2142</v>
      </c>
      <c r="Y5364" s="5">
        <v>1898</v>
      </c>
      <c r="Z5364" s="5">
        <v>83</v>
      </c>
      <c r="AA5364" s="5">
        <v>0</v>
      </c>
      <c r="AB5364" s="5">
        <v>0</v>
      </c>
      <c r="AC5364" s="5">
        <v>0</v>
      </c>
      <c r="AD5364" s="5">
        <v>2142</v>
      </c>
      <c r="AE5364" s="5">
        <v>1898</v>
      </c>
      <c r="AF5364" s="5">
        <v>83</v>
      </c>
      <c r="AG5364" s="6">
        <v>4.373024236037935</v>
      </c>
      <c r="AH5364" s="6">
        <v>88.60877684407096</v>
      </c>
      <c r="AI5364" s="3"/>
      <c r="AJ5364" s="3"/>
    </row>
    <row r="5365" spans="1:36" hidden="1" x14ac:dyDescent="0.2">
      <c r="A5365" s="1" t="str">
        <f t="shared" si="83"/>
        <v>South RibbleWhite Irish</v>
      </c>
      <c r="B5365" s="3" t="s">
        <v>361</v>
      </c>
      <c r="C5365" s="3" t="s">
        <v>362</v>
      </c>
      <c r="D5365" s="3" t="s">
        <v>703</v>
      </c>
      <c r="E5365" s="5">
        <v>680</v>
      </c>
      <c r="F5365" s="5">
        <v>8</v>
      </c>
      <c r="G5365" s="5">
        <v>12</v>
      </c>
      <c r="H5365" s="5">
        <v>17</v>
      </c>
      <c r="I5365" s="5">
        <v>25</v>
      </c>
      <c r="J5365" s="5">
        <v>21</v>
      </c>
      <c r="K5365" s="5">
        <v>7</v>
      </c>
      <c r="L5365" s="5">
        <v>0</v>
      </c>
      <c r="M5365" s="5">
        <v>0</v>
      </c>
      <c r="N5365" s="5">
        <v>0</v>
      </c>
      <c r="O5365" s="6">
        <v>1.1764705882352942</v>
      </c>
      <c r="P5365" s="6">
        <v>1.7647058823529411</v>
      </c>
      <c r="Q5365" s="6">
        <v>2.5</v>
      </c>
      <c r="R5365" s="6">
        <v>3.6764705882352939</v>
      </c>
      <c r="S5365" s="6">
        <v>3.0882352941176472</v>
      </c>
      <c r="T5365" s="6">
        <v>1.0294117647058822</v>
      </c>
      <c r="U5365" s="6">
        <v>0</v>
      </c>
      <c r="V5365" s="6">
        <v>0</v>
      </c>
      <c r="W5365" s="6">
        <v>0</v>
      </c>
      <c r="X5365" s="5">
        <v>186</v>
      </c>
      <c r="Y5365" s="5">
        <v>163</v>
      </c>
      <c r="Z5365" s="5">
        <v>5</v>
      </c>
      <c r="AA5365" s="5">
        <v>0</v>
      </c>
      <c r="AB5365" s="5">
        <v>0</v>
      </c>
      <c r="AC5365" s="5">
        <v>0</v>
      </c>
      <c r="AD5365" s="5">
        <v>186</v>
      </c>
      <c r="AE5365" s="5">
        <v>163</v>
      </c>
      <c r="AF5365" s="5">
        <v>5</v>
      </c>
      <c r="AG5365" s="6">
        <v>3.0674846625766872</v>
      </c>
      <c r="AH5365" s="6">
        <v>87.634408602150543</v>
      </c>
      <c r="AI5365" s="3"/>
      <c r="AJ5365" s="3"/>
    </row>
    <row r="5366" spans="1:36" hidden="1" x14ac:dyDescent="0.2">
      <c r="A5366" s="1" t="str">
        <f t="shared" si="83"/>
        <v>South RibbleWhite Gyspy or Irish Traveller</v>
      </c>
      <c r="B5366" s="3" t="s">
        <v>361</v>
      </c>
      <c r="C5366" s="3" t="s">
        <v>362</v>
      </c>
      <c r="D5366" s="3" t="s">
        <v>704</v>
      </c>
      <c r="E5366" s="5">
        <v>17</v>
      </c>
      <c r="F5366" s="5">
        <v>0</v>
      </c>
      <c r="G5366" s="5">
        <v>0</v>
      </c>
      <c r="H5366" s="5">
        <v>4</v>
      </c>
      <c r="I5366" s="5">
        <v>4</v>
      </c>
      <c r="J5366" s="5">
        <v>4</v>
      </c>
      <c r="K5366" s="5">
        <v>0</v>
      </c>
      <c r="L5366" s="5">
        <v>0</v>
      </c>
      <c r="M5366" s="5">
        <v>0</v>
      </c>
      <c r="N5366" s="5">
        <v>0</v>
      </c>
      <c r="O5366" s="6">
        <v>0</v>
      </c>
      <c r="P5366" s="6">
        <v>0</v>
      </c>
      <c r="Q5366" s="6">
        <v>23.529411764705884</v>
      </c>
      <c r="R5366" s="6">
        <v>23.529411764705884</v>
      </c>
      <c r="S5366" s="6">
        <v>23.529411764705884</v>
      </c>
      <c r="T5366" s="6">
        <v>0</v>
      </c>
      <c r="U5366" s="6">
        <v>0</v>
      </c>
      <c r="V5366" s="6">
        <v>0</v>
      </c>
      <c r="W5366" s="6">
        <v>0</v>
      </c>
      <c r="X5366" s="5">
        <v>6</v>
      </c>
      <c r="Y5366" s="5">
        <v>1</v>
      </c>
      <c r="Z5366" s="5">
        <v>1</v>
      </c>
      <c r="AA5366" s="5">
        <v>0</v>
      </c>
      <c r="AB5366" s="5">
        <v>0</v>
      </c>
      <c r="AC5366" s="5">
        <v>0</v>
      </c>
      <c r="AD5366" s="5">
        <v>6</v>
      </c>
      <c r="AE5366" s="5">
        <v>1</v>
      </c>
      <c r="AF5366" s="5">
        <v>1</v>
      </c>
      <c r="AG5366" s="6">
        <v>100</v>
      </c>
      <c r="AH5366" s="6">
        <v>16.666666666666668</v>
      </c>
      <c r="AI5366" s="3"/>
      <c r="AJ5366" s="3"/>
    </row>
    <row r="5367" spans="1:36" hidden="1" x14ac:dyDescent="0.2">
      <c r="A5367" s="1" t="str">
        <f t="shared" si="83"/>
        <v>South RibbleWhite Other</v>
      </c>
      <c r="B5367" s="3" t="s">
        <v>361</v>
      </c>
      <c r="C5367" s="3" t="s">
        <v>362</v>
      </c>
      <c r="D5367" s="3" t="s">
        <v>705</v>
      </c>
      <c r="E5367" s="5">
        <v>1260</v>
      </c>
      <c r="F5367" s="5">
        <v>18</v>
      </c>
      <c r="G5367" s="5">
        <v>51</v>
      </c>
      <c r="H5367" s="5">
        <v>31</v>
      </c>
      <c r="I5367" s="5">
        <v>55</v>
      </c>
      <c r="J5367" s="5">
        <v>64</v>
      </c>
      <c r="K5367" s="5">
        <v>7</v>
      </c>
      <c r="L5367" s="5">
        <v>0</v>
      </c>
      <c r="M5367" s="5">
        <v>0</v>
      </c>
      <c r="N5367" s="5">
        <v>0</v>
      </c>
      <c r="O5367" s="6">
        <v>1.4285714285714286</v>
      </c>
      <c r="P5367" s="6">
        <v>4.0476190476190474</v>
      </c>
      <c r="Q5367" s="6">
        <v>2.4603174603174605</v>
      </c>
      <c r="R5367" s="6">
        <v>4.3650793650793647</v>
      </c>
      <c r="S5367" s="6">
        <v>5.0793650793650791</v>
      </c>
      <c r="T5367" s="6">
        <v>0.55555555555555558</v>
      </c>
      <c r="U5367" s="6">
        <v>0</v>
      </c>
      <c r="V5367" s="6">
        <v>0</v>
      </c>
      <c r="W5367" s="6">
        <v>0</v>
      </c>
      <c r="X5367" s="5">
        <v>687</v>
      </c>
      <c r="Y5367" s="5">
        <v>639</v>
      </c>
      <c r="Z5367" s="5">
        <v>20</v>
      </c>
      <c r="AA5367" s="5">
        <v>0</v>
      </c>
      <c r="AB5367" s="5">
        <v>0</v>
      </c>
      <c r="AC5367" s="5">
        <v>0</v>
      </c>
      <c r="AD5367" s="5">
        <v>687</v>
      </c>
      <c r="AE5367" s="5">
        <v>639</v>
      </c>
      <c r="AF5367" s="5">
        <v>20</v>
      </c>
      <c r="AG5367" s="6">
        <v>3.1298904538341157</v>
      </c>
      <c r="AH5367" s="6">
        <v>93.013100436681228</v>
      </c>
      <c r="AI5367" s="3"/>
      <c r="AJ5367" s="3"/>
    </row>
    <row r="5368" spans="1:36" hidden="1" x14ac:dyDescent="0.2">
      <c r="A5368" s="1" t="str">
        <f t="shared" si="83"/>
        <v>South RibbleMixed White and Black Caribbean</v>
      </c>
      <c r="B5368" s="3" t="s">
        <v>361</v>
      </c>
      <c r="C5368" s="3" t="s">
        <v>362</v>
      </c>
      <c r="D5368" s="3" t="s">
        <v>706</v>
      </c>
      <c r="E5368" s="5">
        <v>514</v>
      </c>
      <c r="F5368" s="5">
        <v>10</v>
      </c>
      <c r="G5368" s="5">
        <v>32</v>
      </c>
      <c r="H5368" s="5">
        <v>16</v>
      </c>
      <c r="I5368" s="5">
        <v>30</v>
      </c>
      <c r="J5368" s="5">
        <v>38</v>
      </c>
      <c r="K5368" s="5">
        <v>3</v>
      </c>
      <c r="L5368" s="5">
        <v>0</v>
      </c>
      <c r="M5368" s="5">
        <v>0</v>
      </c>
      <c r="N5368" s="5">
        <v>0</v>
      </c>
      <c r="O5368" s="6">
        <v>1.9455252918287937</v>
      </c>
      <c r="P5368" s="6">
        <v>6.2256809338521402</v>
      </c>
      <c r="Q5368" s="6">
        <v>3.1128404669260701</v>
      </c>
      <c r="R5368" s="6">
        <v>5.836575875486381</v>
      </c>
      <c r="S5368" s="6">
        <v>7.3929961089494167</v>
      </c>
      <c r="T5368" s="6">
        <v>0.58365758754863817</v>
      </c>
      <c r="U5368" s="6">
        <v>0</v>
      </c>
      <c r="V5368" s="6">
        <v>0</v>
      </c>
      <c r="W5368" s="6">
        <v>0</v>
      </c>
      <c r="X5368" s="5">
        <v>118</v>
      </c>
      <c r="Y5368" s="5">
        <v>105</v>
      </c>
      <c r="Z5368" s="5">
        <v>6</v>
      </c>
      <c r="AA5368" s="5">
        <v>0</v>
      </c>
      <c r="AB5368" s="5">
        <v>0</v>
      </c>
      <c r="AC5368" s="5">
        <v>0</v>
      </c>
      <c r="AD5368" s="5">
        <v>118</v>
      </c>
      <c r="AE5368" s="5">
        <v>105</v>
      </c>
      <c r="AF5368" s="5">
        <v>6</v>
      </c>
      <c r="AG5368" s="6">
        <v>5.7142857142857144</v>
      </c>
      <c r="AH5368" s="6">
        <v>88.983050847457633</v>
      </c>
      <c r="AI5368" s="3"/>
      <c r="AJ5368" s="3"/>
    </row>
    <row r="5369" spans="1:36" hidden="1" x14ac:dyDescent="0.2">
      <c r="A5369" s="1" t="str">
        <f t="shared" si="83"/>
        <v>South RibbleMixed White and Black African</v>
      </c>
      <c r="B5369" s="3" t="s">
        <v>361</v>
      </c>
      <c r="C5369" s="3" t="s">
        <v>362</v>
      </c>
      <c r="D5369" s="3" t="s">
        <v>707</v>
      </c>
      <c r="E5369" s="5">
        <v>99</v>
      </c>
      <c r="F5369" s="5">
        <v>5</v>
      </c>
      <c r="G5369" s="5">
        <v>5</v>
      </c>
      <c r="H5369" s="5">
        <v>6</v>
      </c>
      <c r="I5369" s="5">
        <v>9</v>
      </c>
      <c r="J5369" s="5">
        <v>6</v>
      </c>
      <c r="K5369" s="5">
        <v>3</v>
      </c>
      <c r="L5369" s="5">
        <v>0</v>
      </c>
      <c r="M5369" s="5">
        <v>0</v>
      </c>
      <c r="N5369" s="5">
        <v>0</v>
      </c>
      <c r="O5369" s="6">
        <v>5.0505050505050502</v>
      </c>
      <c r="P5369" s="6">
        <v>5.0505050505050502</v>
      </c>
      <c r="Q5369" s="6">
        <v>6.0606060606060606</v>
      </c>
      <c r="R5369" s="6">
        <v>9.0909090909090917</v>
      </c>
      <c r="S5369" s="6">
        <v>6.0606060606060606</v>
      </c>
      <c r="T5369" s="6">
        <v>3.0303030303030303</v>
      </c>
      <c r="U5369" s="6">
        <v>0</v>
      </c>
      <c r="V5369" s="6">
        <v>0</v>
      </c>
      <c r="W5369" s="6">
        <v>0</v>
      </c>
      <c r="X5369" s="5">
        <v>23</v>
      </c>
      <c r="Y5369" s="5">
        <v>21</v>
      </c>
      <c r="Z5369" s="5">
        <v>0</v>
      </c>
      <c r="AA5369" s="5">
        <v>0</v>
      </c>
      <c r="AB5369" s="5">
        <v>0</v>
      </c>
      <c r="AC5369" s="5">
        <v>0</v>
      </c>
      <c r="AD5369" s="5">
        <v>23</v>
      </c>
      <c r="AE5369" s="5">
        <v>21</v>
      </c>
      <c r="AF5369" s="5">
        <v>0</v>
      </c>
      <c r="AG5369" s="6">
        <v>0</v>
      </c>
      <c r="AH5369" s="6">
        <v>91.304347826086953</v>
      </c>
      <c r="AI5369" s="3"/>
      <c r="AJ5369" s="3"/>
    </row>
    <row r="5370" spans="1:36" hidden="1" x14ac:dyDescent="0.2">
      <c r="A5370" s="1" t="str">
        <f t="shared" si="83"/>
        <v>South RibbleMixed White and Asian</v>
      </c>
      <c r="B5370" s="3" t="s">
        <v>361</v>
      </c>
      <c r="C5370" s="3" t="s">
        <v>362</v>
      </c>
      <c r="D5370" s="3" t="s">
        <v>708</v>
      </c>
      <c r="E5370" s="5">
        <v>388</v>
      </c>
      <c r="F5370" s="5">
        <v>3</v>
      </c>
      <c r="G5370" s="5">
        <v>7</v>
      </c>
      <c r="H5370" s="5">
        <v>8</v>
      </c>
      <c r="I5370" s="5">
        <v>17</v>
      </c>
      <c r="J5370" s="5">
        <v>12</v>
      </c>
      <c r="K5370" s="5">
        <v>13</v>
      </c>
      <c r="L5370" s="5">
        <v>0</v>
      </c>
      <c r="M5370" s="5">
        <v>0</v>
      </c>
      <c r="N5370" s="5">
        <v>0</v>
      </c>
      <c r="O5370" s="6">
        <v>0.77319587628865982</v>
      </c>
      <c r="P5370" s="6">
        <v>1.8041237113402062</v>
      </c>
      <c r="Q5370" s="6">
        <v>2.0618556701030926</v>
      </c>
      <c r="R5370" s="6">
        <v>4.3814432989690726</v>
      </c>
      <c r="S5370" s="6">
        <v>3.0927835051546393</v>
      </c>
      <c r="T5370" s="6">
        <v>3.3505154639175259</v>
      </c>
      <c r="U5370" s="6">
        <v>0</v>
      </c>
      <c r="V5370" s="6">
        <v>0</v>
      </c>
      <c r="W5370" s="6">
        <v>0</v>
      </c>
      <c r="X5370" s="5">
        <v>81</v>
      </c>
      <c r="Y5370" s="5">
        <v>70</v>
      </c>
      <c r="Z5370" s="5">
        <v>3</v>
      </c>
      <c r="AA5370" s="5">
        <v>0</v>
      </c>
      <c r="AB5370" s="5">
        <v>0</v>
      </c>
      <c r="AC5370" s="5">
        <v>0</v>
      </c>
      <c r="AD5370" s="5">
        <v>81</v>
      </c>
      <c r="AE5370" s="5">
        <v>70</v>
      </c>
      <c r="AF5370" s="5">
        <v>3</v>
      </c>
      <c r="AG5370" s="6">
        <v>4.2857142857142856</v>
      </c>
      <c r="AH5370" s="6">
        <v>86.419753086419746</v>
      </c>
      <c r="AI5370" s="3"/>
      <c r="AJ5370" s="3"/>
    </row>
    <row r="5371" spans="1:36" hidden="1" x14ac:dyDescent="0.2">
      <c r="A5371" s="1" t="str">
        <f t="shared" si="83"/>
        <v>South RibbleMixed Other</v>
      </c>
      <c r="B5371" s="3" t="s">
        <v>361</v>
      </c>
      <c r="C5371" s="3" t="s">
        <v>362</v>
      </c>
      <c r="D5371" s="3" t="s">
        <v>709</v>
      </c>
      <c r="E5371" s="5">
        <v>173</v>
      </c>
      <c r="F5371" s="5">
        <v>1</v>
      </c>
      <c r="G5371" s="5">
        <v>3</v>
      </c>
      <c r="H5371" s="5">
        <v>2</v>
      </c>
      <c r="I5371" s="5">
        <v>5</v>
      </c>
      <c r="J5371" s="5">
        <v>4</v>
      </c>
      <c r="K5371" s="5">
        <v>4</v>
      </c>
      <c r="L5371" s="5">
        <v>0</v>
      </c>
      <c r="M5371" s="5">
        <v>0</v>
      </c>
      <c r="N5371" s="5">
        <v>0</v>
      </c>
      <c r="O5371" s="6">
        <v>0.5780346820809249</v>
      </c>
      <c r="P5371" s="6">
        <v>1.7341040462427746</v>
      </c>
      <c r="Q5371" s="6">
        <v>1.1560693641618498</v>
      </c>
      <c r="R5371" s="6">
        <v>2.8901734104046244</v>
      </c>
      <c r="S5371" s="6">
        <v>2.3121387283236996</v>
      </c>
      <c r="T5371" s="6">
        <v>2.3121387283236996</v>
      </c>
      <c r="U5371" s="6">
        <v>0</v>
      </c>
      <c r="V5371" s="6">
        <v>0</v>
      </c>
      <c r="W5371" s="6">
        <v>0</v>
      </c>
      <c r="X5371" s="5">
        <v>43</v>
      </c>
      <c r="Y5371" s="5">
        <v>38</v>
      </c>
      <c r="Z5371" s="5">
        <v>3</v>
      </c>
      <c r="AA5371" s="5">
        <v>0</v>
      </c>
      <c r="AB5371" s="5">
        <v>0</v>
      </c>
      <c r="AC5371" s="5">
        <v>0</v>
      </c>
      <c r="AD5371" s="5">
        <v>43</v>
      </c>
      <c r="AE5371" s="5">
        <v>38</v>
      </c>
      <c r="AF5371" s="5">
        <v>3</v>
      </c>
      <c r="AG5371" s="6">
        <v>7.8947368421052628</v>
      </c>
      <c r="AH5371" s="6">
        <v>88.372093023255815</v>
      </c>
      <c r="AI5371" s="3"/>
      <c r="AJ5371" s="3"/>
    </row>
    <row r="5372" spans="1:36" hidden="1" x14ac:dyDescent="0.2">
      <c r="A5372" s="1" t="str">
        <f t="shared" si="83"/>
        <v>South RibbleIndian</v>
      </c>
      <c r="B5372" s="3" t="s">
        <v>361</v>
      </c>
      <c r="C5372" s="3" t="s">
        <v>362</v>
      </c>
      <c r="D5372" s="3" t="s">
        <v>710</v>
      </c>
      <c r="E5372" s="5">
        <v>798</v>
      </c>
      <c r="F5372" s="5">
        <v>6</v>
      </c>
      <c r="G5372" s="5">
        <v>7</v>
      </c>
      <c r="H5372" s="5">
        <v>12</v>
      </c>
      <c r="I5372" s="5">
        <v>15</v>
      </c>
      <c r="J5372" s="5">
        <v>13</v>
      </c>
      <c r="K5372" s="5">
        <v>9</v>
      </c>
      <c r="L5372" s="5">
        <v>0</v>
      </c>
      <c r="M5372" s="5">
        <v>0</v>
      </c>
      <c r="N5372" s="5">
        <v>0</v>
      </c>
      <c r="O5372" s="6">
        <v>0.75187969924812026</v>
      </c>
      <c r="P5372" s="6">
        <v>0.8771929824561403</v>
      </c>
      <c r="Q5372" s="6">
        <v>1.5037593984962405</v>
      </c>
      <c r="R5372" s="6">
        <v>1.8796992481203008</v>
      </c>
      <c r="S5372" s="6">
        <v>1.6290726817042607</v>
      </c>
      <c r="T5372" s="6">
        <v>1.1278195488721805</v>
      </c>
      <c r="U5372" s="6">
        <v>0</v>
      </c>
      <c r="V5372" s="6">
        <v>0</v>
      </c>
      <c r="W5372" s="6">
        <v>0</v>
      </c>
      <c r="X5372" s="5">
        <v>384</v>
      </c>
      <c r="Y5372" s="5">
        <v>349</v>
      </c>
      <c r="Z5372" s="5">
        <v>15</v>
      </c>
      <c r="AA5372" s="5">
        <v>0</v>
      </c>
      <c r="AB5372" s="5">
        <v>0</v>
      </c>
      <c r="AC5372" s="5">
        <v>0</v>
      </c>
      <c r="AD5372" s="5">
        <v>384</v>
      </c>
      <c r="AE5372" s="5">
        <v>349</v>
      </c>
      <c r="AF5372" s="5">
        <v>15</v>
      </c>
      <c r="AG5372" s="6">
        <v>4.2979942693409745</v>
      </c>
      <c r="AH5372" s="6">
        <v>90.885416666666671</v>
      </c>
      <c r="AI5372" s="3"/>
      <c r="AJ5372" s="3"/>
    </row>
    <row r="5373" spans="1:36" hidden="1" x14ac:dyDescent="0.2">
      <c r="A5373" s="1" t="str">
        <f t="shared" si="83"/>
        <v>South RibblePakistani</v>
      </c>
      <c r="B5373" s="3" t="s">
        <v>361</v>
      </c>
      <c r="C5373" s="3" t="s">
        <v>362</v>
      </c>
      <c r="D5373" s="3" t="s">
        <v>711</v>
      </c>
      <c r="E5373" s="5">
        <v>241</v>
      </c>
      <c r="F5373" s="5">
        <v>6</v>
      </c>
      <c r="G5373" s="5">
        <v>10</v>
      </c>
      <c r="H5373" s="5">
        <v>8</v>
      </c>
      <c r="I5373" s="5">
        <v>10</v>
      </c>
      <c r="J5373" s="5">
        <v>12</v>
      </c>
      <c r="K5373" s="5">
        <v>8</v>
      </c>
      <c r="L5373" s="5">
        <v>0</v>
      </c>
      <c r="M5373" s="5">
        <v>0</v>
      </c>
      <c r="N5373" s="5">
        <v>0</v>
      </c>
      <c r="O5373" s="6">
        <v>2.4896265560165975</v>
      </c>
      <c r="P5373" s="6">
        <v>4.1493775933609962</v>
      </c>
      <c r="Q5373" s="6">
        <v>3.3195020746887969</v>
      </c>
      <c r="R5373" s="6">
        <v>4.1493775933609962</v>
      </c>
      <c r="S5373" s="6">
        <v>4.9792531120331951</v>
      </c>
      <c r="T5373" s="6">
        <v>3.3195020746887969</v>
      </c>
      <c r="U5373" s="6">
        <v>0</v>
      </c>
      <c r="V5373" s="6">
        <v>0</v>
      </c>
      <c r="W5373" s="6">
        <v>0</v>
      </c>
      <c r="X5373" s="5">
        <v>121</v>
      </c>
      <c r="Y5373" s="5">
        <v>102</v>
      </c>
      <c r="Z5373" s="5">
        <v>9</v>
      </c>
      <c r="AA5373" s="5">
        <v>0</v>
      </c>
      <c r="AB5373" s="5">
        <v>0</v>
      </c>
      <c r="AC5373" s="5">
        <v>0</v>
      </c>
      <c r="AD5373" s="5">
        <v>121</v>
      </c>
      <c r="AE5373" s="5">
        <v>102</v>
      </c>
      <c r="AF5373" s="5">
        <v>9</v>
      </c>
      <c r="AG5373" s="6">
        <v>8.8235294117647065</v>
      </c>
      <c r="AH5373" s="6">
        <v>84.297520661157023</v>
      </c>
      <c r="AI5373" s="3"/>
      <c r="AJ5373" s="3"/>
    </row>
    <row r="5374" spans="1:36" hidden="1" x14ac:dyDescent="0.2">
      <c r="A5374" s="1" t="str">
        <f t="shared" si="83"/>
        <v>South RibbleBangladeshi</v>
      </c>
      <c r="B5374" s="3" t="s">
        <v>361</v>
      </c>
      <c r="C5374" s="3" t="s">
        <v>362</v>
      </c>
      <c r="D5374" s="3" t="s">
        <v>712</v>
      </c>
      <c r="E5374" s="5">
        <v>26</v>
      </c>
      <c r="F5374" s="5">
        <v>3</v>
      </c>
      <c r="G5374" s="5">
        <v>3</v>
      </c>
      <c r="H5374" s="5">
        <v>3</v>
      </c>
      <c r="I5374" s="5">
        <v>3</v>
      </c>
      <c r="J5374" s="5">
        <v>3</v>
      </c>
      <c r="K5374" s="5">
        <v>0</v>
      </c>
      <c r="L5374" s="5">
        <v>0</v>
      </c>
      <c r="M5374" s="5">
        <v>0</v>
      </c>
      <c r="N5374" s="5">
        <v>0</v>
      </c>
      <c r="O5374" s="6">
        <v>11.538461538461538</v>
      </c>
      <c r="P5374" s="6">
        <v>11.538461538461538</v>
      </c>
      <c r="Q5374" s="6">
        <v>11.538461538461538</v>
      </c>
      <c r="R5374" s="6">
        <v>11.538461538461538</v>
      </c>
      <c r="S5374" s="6">
        <v>11.538461538461538</v>
      </c>
      <c r="T5374" s="6">
        <v>0</v>
      </c>
      <c r="U5374" s="6">
        <v>0</v>
      </c>
      <c r="V5374" s="6">
        <v>0</v>
      </c>
      <c r="W5374" s="6">
        <v>0</v>
      </c>
      <c r="X5374" s="5">
        <v>13</v>
      </c>
      <c r="Y5374" s="5">
        <v>11</v>
      </c>
      <c r="Z5374" s="5">
        <v>0</v>
      </c>
      <c r="AA5374" s="5">
        <v>0</v>
      </c>
      <c r="AB5374" s="5">
        <v>0</v>
      </c>
      <c r="AC5374" s="5">
        <v>0</v>
      </c>
      <c r="AD5374" s="5">
        <v>13</v>
      </c>
      <c r="AE5374" s="5">
        <v>11</v>
      </c>
      <c r="AF5374" s="5">
        <v>0</v>
      </c>
      <c r="AG5374" s="6">
        <v>0</v>
      </c>
      <c r="AH5374" s="6">
        <v>84.615384615384613</v>
      </c>
      <c r="AI5374" s="3"/>
      <c r="AJ5374" s="3"/>
    </row>
    <row r="5375" spans="1:36" hidden="1" x14ac:dyDescent="0.2">
      <c r="A5375" s="1" t="str">
        <f t="shared" si="83"/>
        <v>South RibbleChinese</v>
      </c>
      <c r="B5375" s="3" t="s">
        <v>361</v>
      </c>
      <c r="C5375" s="3" t="s">
        <v>362</v>
      </c>
      <c r="D5375" s="3" t="s">
        <v>713</v>
      </c>
      <c r="E5375" s="5">
        <v>282</v>
      </c>
      <c r="F5375" s="5">
        <v>0</v>
      </c>
      <c r="G5375" s="5">
        <v>1</v>
      </c>
      <c r="H5375" s="5">
        <v>7</v>
      </c>
      <c r="I5375" s="5">
        <v>7</v>
      </c>
      <c r="J5375" s="5">
        <v>8</v>
      </c>
      <c r="K5375" s="5">
        <v>0</v>
      </c>
      <c r="L5375" s="5">
        <v>0</v>
      </c>
      <c r="M5375" s="5">
        <v>0</v>
      </c>
      <c r="N5375" s="5">
        <v>0</v>
      </c>
      <c r="O5375" s="6">
        <v>0</v>
      </c>
      <c r="P5375" s="6">
        <v>0.3546099290780142</v>
      </c>
      <c r="Q5375" s="6">
        <v>2.4822695035460991</v>
      </c>
      <c r="R5375" s="6">
        <v>2.4822695035460991</v>
      </c>
      <c r="S5375" s="6">
        <v>2.8368794326241136</v>
      </c>
      <c r="T5375" s="6">
        <v>0</v>
      </c>
      <c r="U5375" s="6">
        <v>0</v>
      </c>
      <c r="V5375" s="6">
        <v>0</v>
      </c>
      <c r="W5375" s="6">
        <v>0</v>
      </c>
      <c r="X5375" s="5">
        <v>127</v>
      </c>
      <c r="Y5375" s="5">
        <v>104</v>
      </c>
      <c r="Z5375" s="5">
        <v>5</v>
      </c>
      <c r="AA5375" s="5">
        <v>0</v>
      </c>
      <c r="AB5375" s="5">
        <v>0</v>
      </c>
      <c r="AC5375" s="5">
        <v>0</v>
      </c>
      <c r="AD5375" s="5">
        <v>127</v>
      </c>
      <c r="AE5375" s="5">
        <v>104</v>
      </c>
      <c r="AF5375" s="5">
        <v>5</v>
      </c>
      <c r="AG5375" s="6">
        <v>4.8076923076923075</v>
      </c>
      <c r="AH5375" s="6">
        <v>81.889763779527556</v>
      </c>
      <c r="AI5375" s="3"/>
      <c r="AJ5375" s="3"/>
    </row>
    <row r="5376" spans="1:36" hidden="1" x14ac:dyDescent="0.2">
      <c r="A5376" s="1" t="str">
        <f t="shared" si="83"/>
        <v>South RibbleAsian Other</v>
      </c>
      <c r="B5376" s="3" t="s">
        <v>361</v>
      </c>
      <c r="C5376" s="3" t="s">
        <v>362</v>
      </c>
      <c r="D5376" s="3" t="s">
        <v>714</v>
      </c>
      <c r="E5376" s="5">
        <v>265</v>
      </c>
      <c r="F5376" s="5">
        <v>2</v>
      </c>
      <c r="G5376" s="5">
        <v>6</v>
      </c>
      <c r="H5376" s="5">
        <v>5</v>
      </c>
      <c r="I5376" s="5">
        <v>15</v>
      </c>
      <c r="J5376" s="5">
        <v>9</v>
      </c>
      <c r="K5376" s="5">
        <v>2</v>
      </c>
      <c r="L5376" s="5">
        <v>0</v>
      </c>
      <c r="M5376" s="5">
        <v>0</v>
      </c>
      <c r="N5376" s="5">
        <v>0</v>
      </c>
      <c r="O5376" s="6">
        <v>0.75471698113207553</v>
      </c>
      <c r="P5376" s="6">
        <v>2.2641509433962264</v>
      </c>
      <c r="Q5376" s="6">
        <v>1.8867924528301887</v>
      </c>
      <c r="R5376" s="6">
        <v>5.6603773584905657</v>
      </c>
      <c r="S5376" s="6">
        <v>3.3962264150943398</v>
      </c>
      <c r="T5376" s="6">
        <v>0.75471698113207553</v>
      </c>
      <c r="U5376" s="6">
        <v>0</v>
      </c>
      <c r="V5376" s="6">
        <v>0</v>
      </c>
      <c r="W5376" s="6">
        <v>0</v>
      </c>
      <c r="X5376" s="5">
        <v>125</v>
      </c>
      <c r="Y5376" s="5">
        <v>99</v>
      </c>
      <c r="Z5376" s="5">
        <v>7</v>
      </c>
      <c r="AA5376" s="5">
        <v>0</v>
      </c>
      <c r="AB5376" s="5">
        <v>0</v>
      </c>
      <c r="AC5376" s="5">
        <v>0</v>
      </c>
      <c r="AD5376" s="5">
        <v>125</v>
      </c>
      <c r="AE5376" s="5">
        <v>99</v>
      </c>
      <c r="AF5376" s="5">
        <v>7</v>
      </c>
      <c r="AG5376" s="6">
        <v>7.0707070707070709</v>
      </c>
      <c r="AH5376" s="6">
        <v>79.2</v>
      </c>
      <c r="AI5376" s="3"/>
      <c r="AJ5376" s="3"/>
    </row>
    <row r="5377" spans="1:36" hidden="1" x14ac:dyDescent="0.2">
      <c r="A5377" s="1" t="str">
        <f t="shared" si="83"/>
        <v>South RibbleBlack African</v>
      </c>
      <c r="B5377" s="3" t="s">
        <v>361</v>
      </c>
      <c r="C5377" s="3" t="s">
        <v>362</v>
      </c>
      <c r="D5377" s="3" t="s">
        <v>715</v>
      </c>
      <c r="E5377" s="5">
        <v>78</v>
      </c>
      <c r="F5377" s="5">
        <v>1</v>
      </c>
      <c r="G5377" s="5">
        <v>1</v>
      </c>
      <c r="H5377" s="5">
        <v>2</v>
      </c>
      <c r="I5377" s="5">
        <v>4</v>
      </c>
      <c r="J5377" s="5">
        <v>2</v>
      </c>
      <c r="K5377" s="5">
        <v>0</v>
      </c>
      <c r="L5377" s="5">
        <v>0</v>
      </c>
      <c r="M5377" s="5">
        <v>0</v>
      </c>
      <c r="N5377" s="5">
        <v>0</v>
      </c>
      <c r="O5377" s="6">
        <v>1.2820512820512822</v>
      </c>
      <c r="P5377" s="6">
        <v>1.2820512820512822</v>
      </c>
      <c r="Q5377" s="6">
        <v>2.5641025641025643</v>
      </c>
      <c r="R5377" s="6">
        <v>5.1282051282051286</v>
      </c>
      <c r="S5377" s="6">
        <v>2.5641025641025643</v>
      </c>
      <c r="T5377" s="6">
        <v>0</v>
      </c>
      <c r="U5377" s="6">
        <v>0</v>
      </c>
      <c r="V5377" s="6">
        <v>0</v>
      </c>
      <c r="W5377" s="6">
        <v>0</v>
      </c>
      <c r="X5377" s="5">
        <v>44</v>
      </c>
      <c r="Y5377" s="5">
        <v>39</v>
      </c>
      <c r="Z5377" s="5">
        <v>2</v>
      </c>
      <c r="AA5377" s="5">
        <v>0</v>
      </c>
      <c r="AB5377" s="5">
        <v>0</v>
      </c>
      <c r="AC5377" s="5">
        <v>0</v>
      </c>
      <c r="AD5377" s="5">
        <v>44</v>
      </c>
      <c r="AE5377" s="5">
        <v>39</v>
      </c>
      <c r="AF5377" s="5">
        <v>2</v>
      </c>
      <c r="AG5377" s="6">
        <v>5.1282051282051286</v>
      </c>
      <c r="AH5377" s="6">
        <v>88.63636363636364</v>
      </c>
      <c r="AI5377" s="3"/>
      <c r="AJ5377" s="3"/>
    </row>
    <row r="5378" spans="1:36" hidden="1" x14ac:dyDescent="0.2">
      <c r="A5378" s="1" t="str">
        <f t="shared" ref="A5378:A5441" si="84">C5378&amp;D5378</f>
        <v>South RibbleBlack Caribbean</v>
      </c>
      <c r="B5378" s="3" t="s">
        <v>361</v>
      </c>
      <c r="C5378" s="3" t="s">
        <v>362</v>
      </c>
      <c r="D5378" s="3" t="s">
        <v>716</v>
      </c>
      <c r="E5378" s="5">
        <v>149</v>
      </c>
      <c r="F5378" s="5">
        <v>1</v>
      </c>
      <c r="G5378" s="5">
        <v>2</v>
      </c>
      <c r="H5378" s="5">
        <v>1</v>
      </c>
      <c r="I5378" s="5">
        <v>5</v>
      </c>
      <c r="J5378" s="5">
        <v>2</v>
      </c>
      <c r="K5378" s="5">
        <v>0</v>
      </c>
      <c r="L5378" s="5">
        <v>0</v>
      </c>
      <c r="M5378" s="5">
        <v>0</v>
      </c>
      <c r="N5378" s="5">
        <v>0</v>
      </c>
      <c r="O5378" s="6">
        <v>0.67114093959731547</v>
      </c>
      <c r="P5378" s="6">
        <v>1.3422818791946309</v>
      </c>
      <c r="Q5378" s="6">
        <v>0.67114093959731547</v>
      </c>
      <c r="R5378" s="6">
        <v>3.3557046979865772</v>
      </c>
      <c r="S5378" s="6">
        <v>1.3422818791946309</v>
      </c>
      <c r="T5378" s="6">
        <v>0</v>
      </c>
      <c r="U5378" s="6">
        <v>0</v>
      </c>
      <c r="V5378" s="6">
        <v>0</v>
      </c>
      <c r="W5378" s="6">
        <v>0</v>
      </c>
      <c r="X5378" s="5">
        <v>76</v>
      </c>
      <c r="Y5378" s="5">
        <v>67</v>
      </c>
      <c r="Z5378" s="5">
        <v>1</v>
      </c>
      <c r="AA5378" s="5">
        <v>0</v>
      </c>
      <c r="AB5378" s="5">
        <v>0</v>
      </c>
      <c r="AC5378" s="5">
        <v>0</v>
      </c>
      <c r="AD5378" s="5">
        <v>76</v>
      </c>
      <c r="AE5378" s="5">
        <v>67</v>
      </c>
      <c r="AF5378" s="5">
        <v>1</v>
      </c>
      <c r="AG5378" s="6">
        <v>1.4925373134328359</v>
      </c>
      <c r="AH5378" s="6">
        <v>88.15789473684211</v>
      </c>
      <c r="AI5378" s="3"/>
      <c r="AJ5378" s="3"/>
    </row>
    <row r="5379" spans="1:36" hidden="1" x14ac:dyDescent="0.2">
      <c r="A5379" s="1" t="str">
        <f t="shared" si="84"/>
        <v>South RibbleBlack Other</v>
      </c>
      <c r="B5379" s="3" t="s">
        <v>361</v>
      </c>
      <c r="C5379" s="3" t="s">
        <v>362</v>
      </c>
      <c r="D5379" s="3" t="s">
        <v>717</v>
      </c>
      <c r="E5379" s="5">
        <v>41</v>
      </c>
      <c r="F5379" s="5">
        <v>1</v>
      </c>
      <c r="G5379" s="5">
        <v>3</v>
      </c>
      <c r="H5379" s="5">
        <v>1</v>
      </c>
      <c r="I5379" s="5">
        <v>1</v>
      </c>
      <c r="J5379" s="5">
        <v>3</v>
      </c>
      <c r="K5379" s="5">
        <v>0</v>
      </c>
      <c r="L5379" s="5">
        <v>0</v>
      </c>
      <c r="M5379" s="5">
        <v>0</v>
      </c>
      <c r="N5379" s="5">
        <v>0</v>
      </c>
      <c r="O5379" s="6">
        <v>2.4390243902439024</v>
      </c>
      <c r="P5379" s="6">
        <v>7.3170731707317076</v>
      </c>
      <c r="Q5379" s="6">
        <v>2.4390243902439024</v>
      </c>
      <c r="R5379" s="6">
        <v>2.4390243902439024</v>
      </c>
      <c r="S5379" s="6">
        <v>7.3170731707317076</v>
      </c>
      <c r="T5379" s="6">
        <v>0</v>
      </c>
      <c r="U5379" s="6">
        <v>0</v>
      </c>
      <c r="V5379" s="6">
        <v>0</v>
      </c>
      <c r="W5379" s="6">
        <v>0</v>
      </c>
      <c r="X5379" s="5">
        <v>22</v>
      </c>
      <c r="Y5379" s="5">
        <v>18</v>
      </c>
      <c r="Z5379" s="5">
        <v>1</v>
      </c>
      <c r="AA5379" s="5">
        <v>0</v>
      </c>
      <c r="AB5379" s="5">
        <v>0</v>
      </c>
      <c r="AC5379" s="5">
        <v>0</v>
      </c>
      <c r="AD5379" s="5">
        <v>22</v>
      </c>
      <c r="AE5379" s="5">
        <v>18</v>
      </c>
      <c r="AF5379" s="5">
        <v>1</v>
      </c>
      <c r="AG5379" s="6">
        <v>5.5555555555555554</v>
      </c>
      <c r="AH5379" s="6">
        <v>81.818181818181813</v>
      </c>
      <c r="AI5379" s="3"/>
      <c r="AJ5379" s="3"/>
    </row>
    <row r="5380" spans="1:36" hidden="1" x14ac:dyDescent="0.2">
      <c r="A5380" s="1" t="str">
        <f t="shared" si="84"/>
        <v>South RibbleArab</v>
      </c>
      <c r="B5380" s="3" t="s">
        <v>361</v>
      </c>
      <c r="C5380" s="3" t="s">
        <v>362</v>
      </c>
      <c r="D5380" s="3" t="s">
        <v>699</v>
      </c>
      <c r="E5380" s="5">
        <v>65</v>
      </c>
      <c r="F5380" s="5">
        <v>0</v>
      </c>
      <c r="G5380" s="5">
        <v>2</v>
      </c>
      <c r="H5380" s="5">
        <v>0</v>
      </c>
      <c r="I5380" s="5">
        <v>0</v>
      </c>
      <c r="J5380" s="5">
        <v>2</v>
      </c>
      <c r="K5380" s="5">
        <v>0</v>
      </c>
      <c r="L5380" s="5">
        <v>0</v>
      </c>
      <c r="M5380" s="5">
        <v>0</v>
      </c>
      <c r="N5380" s="5">
        <v>0</v>
      </c>
      <c r="O5380" s="6">
        <v>0</v>
      </c>
      <c r="P5380" s="6">
        <v>3.0769230769230771</v>
      </c>
      <c r="Q5380" s="6">
        <v>0</v>
      </c>
      <c r="R5380" s="6">
        <v>0</v>
      </c>
      <c r="S5380" s="6">
        <v>3.0769230769230771</v>
      </c>
      <c r="T5380" s="6">
        <v>0</v>
      </c>
      <c r="U5380" s="6">
        <v>0</v>
      </c>
      <c r="V5380" s="6">
        <v>0</v>
      </c>
      <c r="W5380" s="6">
        <v>0</v>
      </c>
      <c r="X5380" s="5">
        <v>35</v>
      </c>
      <c r="Y5380" s="5">
        <v>28</v>
      </c>
      <c r="Z5380" s="5">
        <v>1</v>
      </c>
      <c r="AA5380" s="5">
        <v>0</v>
      </c>
      <c r="AB5380" s="5">
        <v>0</v>
      </c>
      <c r="AC5380" s="5">
        <v>0</v>
      </c>
      <c r="AD5380" s="5">
        <v>35</v>
      </c>
      <c r="AE5380" s="5">
        <v>28</v>
      </c>
      <c r="AF5380" s="5">
        <v>1</v>
      </c>
      <c r="AG5380" s="6">
        <v>3.5714285714285716</v>
      </c>
      <c r="AH5380" s="6">
        <v>80</v>
      </c>
      <c r="AI5380" s="3"/>
      <c r="AJ5380" s="3"/>
    </row>
    <row r="5381" spans="1:36" hidden="1" x14ac:dyDescent="0.2">
      <c r="A5381" s="1" t="str">
        <f t="shared" si="84"/>
        <v>South RibbleOther</v>
      </c>
      <c r="B5381" s="3" t="s">
        <v>361</v>
      </c>
      <c r="C5381" s="3" t="s">
        <v>362</v>
      </c>
      <c r="D5381" s="3" t="s">
        <v>718</v>
      </c>
      <c r="E5381" s="5">
        <v>91</v>
      </c>
      <c r="F5381" s="5">
        <v>1</v>
      </c>
      <c r="G5381" s="5">
        <v>3</v>
      </c>
      <c r="H5381" s="5">
        <v>4</v>
      </c>
      <c r="I5381" s="5">
        <v>4</v>
      </c>
      <c r="J5381" s="5">
        <v>6</v>
      </c>
      <c r="K5381" s="5">
        <v>0</v>
      </c>
      <c r="L5381" s="5">
        <v>0</v>
      </c>
      <c r="M5381" s="5">
        <v>0</v>
      </c>
      <c r="N5381" s="5">
        <v>0</v>
      </c>
      <c r="O5381" s="6">
        <v>1.098901098901099</v>
      </c>
      <c r="P5381" s="6">
        <v>3.2967032967032965</v>
      </c>
      <c r="Q5381" s="6">
        <v>4.395604395604396</v>
      </c>
      <c r="R5381" s="6">
        <v>4.395604395604396</v>
      </c>
      <c r="S5381" s="6">
        <v>6.5934065934065931</v>
      </c>
      <c r="T5381" s="6">
        <v>0</v>
      </c>
      <c r="U5381" s="6">
        <v>0</v>
      </c>
      <c r="V5381" s="6">
        <v>0</v>
      </c>
      <c r="W5381" s="6">
        <v>0</v>
      </c>
      <c r="X5381" s="5">
        <v>51</v>
      </c>
      <c r="Y5381" s="5">
        <v>44</v>
      </c>
      <c r="Z5381" s="5">
        <v>4</v>
      </c>
      <c r="AA5381" s="5">
        <v>0</v>
      </c>
      <c r="AB5381" s="5">
        <v>0</v>
      </c>
      <c r="AC5381" s="5">
        <v>0</v>
      </c>
      <c r="AD5381" s="5">
        <v>51</v>
      </c>
      <c r="AE5381" s="5">
        <v>44</v>
      </c>
      <c r="AF5381" s="5">
        <v>4</v>
      </c>
      <c r="AG5381" s="6">
        <v>9.0909090909090917</v>
      </c>
      <c r="AH5381" s="6">
        <v>86.274509803921575</v>
      </c>
      <c r="AI5381" s="3"/>
      <c r="AJ5381" s="3"/>
    </row>
    <row r="5382" spans="1:36" x14ac:dyDescent="0.2">
      <c r="A5382" s="1" t="str">
        <f t="shared" si="84"/>
        <v>South SomersetAll people</v>
      </c>
      <c r="B5382" s="3" t="s">
        <v>465</v>
      </c>
      <c r="C5382" s="3" t="s">
        <v>466</v>
      </c>
      <c r="D5382" s="3" t="s">
        <v>700</v>
      </c>
      <c r="E5382" s="5">
        <v>161243</v>
      </c>
      <c r="F5382" s="5">
        <v>0</v>
      </c>
      <c r="G5382" s="5">
        <v>0</v>
      </c>
      <c r="H5382" s="5">
        <v>1832</v>
      </c>
      <c r="I5382" s="5">
        <v>0</v>
      </c>
      <c r="J5382" s="5">
        <v>3146</v>
      </c>
      <c r="K5382" s="5">
        <v>19188</v>
      </c>
      <c r="L5382" s="5">
        <v>3315</v>
      </c>
      <c r="M5382" s="5">
        <v>3384</v>
      </c>
      <c r="N5382" s="5">
        <v>0</v>
      </c>
      <c r="O5382" s="6">
        <v>0</v>
      </c>
      <c r="P5382" s="6">
        <v>0</v>
      </c>
      <c r="Q5382" s="6">
        <v>1.136173353261847</v>
      </c>
      <c r="R5382" s="6">
        <v>0</v>
      </c>
      <c r="S5382" s="6">
        <v>1.951092450524984</v>
      </c>
      <c r="T5382" s="6">
        <v>11.900051475102796</v>
      </c>
      <c r="U5382" s="6">
        <v>2.0559032019994667</v>
      </c>
      <c r="V5382" s="6">
        <v>2.0986957573352023</v>
      </c>
      <c r="W5382" s="6">
        <v>0</v>
      </c>
      <c r="X5382" s="5">
        <v>47629</v>
      </c>
      <c r="Y5382" s="5">
        <v>42571</v>
      </c>
      <c r="Z5382" s="5">
        <v>1431</v>
      </c>
      <c r="AA5382" s="5">
        <v>0</v>
      </c>
      <c r="AB5382" s="5">
        <v>0</v>
      </c>
      <c r="AC5382" s="5">
        <v>0</v>
      </c>
      <c r="AD5382" s="5">
        <v>47629</v>
      </c>
      <c r="AE5382" s="5">
        <v>42571</v>
      </c>
      <c r="AF5382" s="5">
        <v>1431</v>
      </c>
      <c r="AG5382" s="6">
        <v>3.3614432360057318</v>
      </c>
      <c r="AH5382" s="6">
        <v>89.380419492326098</v>
      </c>
      <c r="AI5382" s="3"/>
      <c r="AJ5382" s="3"/>
    </row>
    <row r="5383" spans="1:36" hidden="1" x14ac:dyDescent="0.2">
      <c r="A5383" s="1" t="str">
        <f t="shared" si="84"/>
        <v>South SomersetWhite British</v>
      </c>
      <c r="B5383" s="3" t="s">
        <v>465</v>
      </c>
      <c r="C5383" s="3" t="s">
        <v>466</v>
      </c>
      <c r="D5383" s="3" t="s">
        <v>701</v>
      </c>
      <c r="E5383" s="5">
        <v>153123</v>
      </c>
      <c r="F5383" s="5">
        <v>0</v>
      </c>
      <c r="G5383" s="5">
        <v>0</v>
      </c>
      <c r="H5383" s="5">
        <v>1453</v>
      </c>
      <c r="I5383" s="5">
        <v>0</v>
      </c>
      <c r="J5383" s="5">
        <v>2980</v>
      </c>
      <c r="K5383" s="5">
        <v>18527</v>
      </c>
      <c r="L5383" s="5">
        <v>2695</v>
      </c>
      <c r="M5383" s="5">
        <v>2958</v>
      </c>
      <c r="N5383" s="5">
        <v>0</v>
      </c>
      <c r="O5383" s="6">
        <v>0</v>
      </c>
      <c r="P5383" s="6">
        <v>0</v>
      </c>
      <c r="Q5383" s="6">
        <v>0.9489103531148162</v>
      </c>
      <c r="R5383" s="6">
        <v>0</v>
      </c>
      <c r="S5383" s="6">
        <v>1.9461478680537869</v>
      </c>
      <c r="T5383" s="6">
        <v>12.099423339406883</v>
      </c>
      <c r="U5383" s="6">
        <v>1.7600229880553542</v>
      </c>
      <c r="V5383" s="6">
        <v>1.9317803334574166</v>
      </c>
      <c r="W5383" s="6">
        <v>0</v>
      </c>
      <c r="X5383" s="5">
        <v>43987</v>
      </c>
      <c r="Y5383" s="5">
        <v>39304</v>
      </c>
      <c r="Z5383" s="5">
        <v>1303</v>
      </c>
      <c r="AA5383" s="5">
        <v>0</v>
      </c>
      <c r="AB5383" s="5">
        <v>0</v>
      </c>
      <c r="AC5383" s="5">
        <v>0</v>
      </c>
      <c r="AD5383" s="5">
        <v>43987</v>
      </c>
      <c r="AE5383" s="5">
        <v>39304</v>
      </c>
      <c r="AF5383" s="5">
        <v>1303</v>
      </c>
      <c r="AG5383" s="6">
        <v>3.3151842051699574</v>
      </c>
      <c r="AH5383" s="6">
        <v>89.353672676017908</v>
      </c>
      <c r="AI5383" s="3"/>
      <c r="AJ5383" s="3"/>
    </row>
    <row r="5384" spans="1:36" hidden="1" x14ac:dyDescent="0.2">
      <c r="A5384" s="1" t="str">
        <f t="shared" si="84"/>
        <v>South SomersetMinorities - all other than White British</v>
      </c>
      <c r="B5384" s="3" t="s">
        <v>465</v>
      </c>
      <c r="C5384" s="3" t="s">
        <v>466</v>
      </c>
      <c r="D5384" s="3" t="s">
        <v>702</v>
      </c>
      <c r="E5384" s="5">
        <v>8120</v>
      </c>
      <c r="F5384" s="5">
        <v>0</v>
      </c>
      <c r="G5384" s="5">
        <v>0</v>
      </c>
      <c r="H5384" s="5">
        <v>379</v>
      </c>
      <c r="I5384" s="5">
        <v>0</v>
      </c>
      <c r="J5384" s="5">
        <v>166</v>
      </c>
      <c r="K5384" s="5">
        <v>661</v>
      </c>
      <c r="L5384" s="5">
        <v>620</v>
      </c>
      <c r="M5384" s="5">
        <v>426</v>
      </c>
      <c r="N5384" s="5">
        <v>0</v>
      </c>
      <c r="O5384" s="6">
        <v>0</v>
      </c>
      <c r="P5384" s="6">
        <v>0</v>
      </c>
      <c r="Q5384" s="6">
        <v>4.6674876847290641</v>
      </c>
      <c r="R5384" s="6">
        <v>0</v>
      </c>
      <c r="S5384" s="6">
        <v>2.0443349753694582</v>
      </c>
      <c r="T5384" s="6">
        <v>8.1403940886699502</v>
      </c>
      <c r="U5384" s="6">
        <v>7.6354679802955667</v>
      </c>
      <c r="V5384" s="6">
        <v>5.2463054187192117</v>
      </c>
      <c r="W5384" s="6">
        <v>0</v>
      </c>
      <c r="X5384" s="5">
        <v>3642</v>
      </c>
      <c r="Y5384" s="5">
        <v>3267</v>
      </c>
      <c r="Z5384" s="5">
        <v>128</v>
      </c>
      <c r="AA5384" s="5">
        <v>0</v>
      </c>
      <c r="AB5384" s="5">
        <v>0</v>
      </c>
      <c r="AC5384" s="5">
        <v>0</v>
      </c>
      <c r="AD5384" s="5">
        <v>3642</v>
      </c>
      <c r="AE5384" s="5">
        <v>3267</v>
      </c>
      <c r="AF5384" s="5">
        <v>128</v>
      </c>
      <c r="AG5384" s="6">
        <v>3.9179675543311907</v>
      </c>
      <c r="AH5384" s="6">
        <v>89.703459637561778</v>
      </c>
      <c r="AI5384" s="3"/>
      <c r="AJ5384" s="3"/>
    </row>
    <row r="5385" spans="1:36" hidden="1" x14ac:dyDescent="0.2">
      <c r="A5385" s="1" t="str">
        <f t="shared" si="84"/>
        <v>South SomersetWhite Irish</v>
      </c>
      <c r="B5385" s="3" t="s">
        <v>465</v>
      </c>
      <c r="C5385" s="3" t="s">
        <v>466</v>
      </c>
      <c r="D5385" s="3" t="s">
        <v>703</v>
      </c>
      <c r="E5385" s="5">
        <v>550</v>
      </c>
      <c r="F5385" s="5">
        <v>0</v>
      </c>
      <c r="G5385" s="5">
        <v>0</v>
      </c>
      <c r="H5385" s="5">
        <v>4</v>
      </c>
      <c r="I5385" s="5">
        <v>0</v>
      </c>
      <c r="J5385" s="5">
        <v>11</v>
      </c>
      <c r="K5385" s="5">
        <v>87</v>
      </c>
      <c r="L5385" s="5">
        <v>11</v>
      </c>
      <c r="M5385" s="5">
        <v>12</v>
      </c>
      <c r="N5385" s="5">
        <v>0</v>
      </c>
      <c r="O5385" s="6">
        <v>0</v>
      </c>
      <c r="P5385" s="6">
        <v>0</v>
      </c>
      <c r="Q5385" s="6">
        <v>0.72727272727272729</v>
      </c>
      <c r="R5385" s="6">
        <v>0</v>
      </c>
      <c r="S5385" s="6">
        <v>2</v>
      </c>
      <c r="T5385" s="6">
        <v>15.818181818181818</v>
      </c>
      <c r="U5385" s="6">
        <v>2</v>
      </c>
      <c r="V5385" s="6">
        <v>2.1818181818181817</v>
      </c>
      <c r="W5385" s="6">
        <v>0</v>
      </c>
      <c r="X5385" s="5">
        <v>138</v>
      </c>
      <c r="Y5385" s="5">
        <v>117</v>
      </c>
      <c r="Z5385" s="5">
        <v>4</v>
      </c>
      <c r="AA5385" s="5">
        <v>0</v>
      </c>
      <c r="AB5385" s="5">
        <v>0</v>
      </c>
      <c r="AC5385" s="5">
        <v>0</v>
      </c>
      <c r="AD5385" s="5">
        <v>138</v>
      </c>
      <c r="AE5385" s="5">
        <v>117</v>
      </c>
      <c r="AF5385" s="5">
        <v>4</v>
      </c>
      <c r="AG5385" s="6">
        <v>3.4188034188034186</v>
      </c>
      <c r="AH5385" s="6">
        <v>84.782608695652172</v>
      </c>
      <c r="AI5385" s="3"/>
      <c r="AJ5385" s="3"/>
    </row>
    <row r="5386" spans="1:36" hidden="1" x14ac:dyDescent="0.2">
      <c r="A5386" s="1" t="str">
        <f t="shared" si="84"/>
        <v>South SomersetWhite Gyspy or Irish Traveller</v>
      </c>
      <c r="B5386" s="3" t="s">
        <v>465</v>
      </c>
      <c r="C5386" s="3" t="s">
        <v>466</v>
      </c>
      <c r="D5386" s="3" t="s">
        <v>704</v>
      </c>
      <c r="E5386" s="5">
        <v>148</v>
      </c>
      <c r="F5386" s="5">
        <v>0</v>
      </c>
      <c r="G5386" s="5">
        <v>0</v>
      </c>
      <c r="H5386" s="5">
        <v>0</v>
      </c>
      <c r="I5386" s="5">
        <v>0</v>
      </c>
      <c r="J5386" s="5">
        <v>5</v>
      </c>
      <c r="K5386" s="5">
        <v>17</v>
      </c>
      <c r="L5386" s="5">
        <v>4</v>
      </c>
      <c r="M5386" s="5">
        <v>6</v>
      </c>
      <c r="N5386" s="5">
        <v>0</v>
      </c>
      <c r="O5386" s="6">
        <v>0</v>
      </c>
      <c r="P5386" s="6">
        <v>0</v>
      </c>
      <c r="Q5386" s="6">
        <v>0</v>
      </c>
      <c r="R5386" s="6">
        <v>0</v>
      </c>
      <c r="S5386" s="6">
        <v>3.3783783783783785</v>
      </c>
      <c r="T5386" s="6">
        <v>11.486486486486486</v>
      </c>
      <c r="U5386" s="6">
        <v>2.7027027027027026</v>
      </c>
      <c r="V5386" s="6">
        <v>4.0540540540540544</v>
      </c>
      <c r="W5386" s="6">
        <v>0</v>
      </c>
      <c r="X5386" s="5">
        <v>40</v>
      </c>
      <c r="Y5386" s="5">
        <v>20</v>
      </c>
      <c r="Z5386" s="5">
        <v>4</v>
      </c>
      <c r="AA5386" s="5">
        <v>0</v>
      </c>
      <c r="AB5386" s="5">
        <v>0</v>
      </c>
      <c r="AC5386" s="5">
        <v>0</v>
      </c>
      <c r="AD5386" s="5">
        <v>40</v>
      </c>
      <c r="AE5386" s="5">
        <v>20</v>
      </c>
      <c r="AF5386" s="5">
        <v>4</v>
      </c>
      <c r="AG5386" s="6">
        <v>20</v>
      </c>
      <c r="AH5386" s="6">
        <v>50</v>
      </c>
      <c r="AI5386" s="3"/>
      <c r="AJ5386" s="3"/>
    </row>
    <row r="5387" spans="1:36" hidden="1" x14ac:dyDescent="0.2">
      <c r="A5387" s="1" t="str">
        <f t="shared" si="84"/>
        <v>South SomersetWhite Other</v>
      </c>
      <c r="B5387" s="3" t="s">
        <v>465</v>
      </c>
      <c r="C5387" s="3" t="s">
        <v>466</v>
      </c>
      <c r="D5387" s="3" t="s">
        <v>705</v>
      </c>
      <c r="E5387" s="5">
        <v>4309</v>
      </c>
      <c r="F5387" s="5">
        <v>0</v>
      </c>
      <c r="G5387" s="5">
        <v>0</v>
      </c>
      <c r="H5387" s="5">
        <v>266</v>
      </c>
      <c r="I5387" s="5">
        <v>0</v>
      </c>
      <c r="J5387" s="5">
        <v>80</v>
      </c>
      <c r="K5387" s="5">
        <v>313</v>
      </c>
      <c r="L5387" s="5">
        <v>421</v>
      </c>
      <c r="M5387" s="5">
        <v>280</v>
      </c>
      <c r="N5387" s="5">
        <v>0</v>
      </c>
      <c r="O5387" s="6">
        <v>0</v>
      </c>
      <c r="P5387" s="6">
        <v>0</v>
      </c>
      <c r="Q5387" s="6">
        <v>6.1731260153167788</v>
      </c>
      <c r="R5387" s="6">
        <v>0</v>
      </c>
      <c r="S5387" s="6">
        <v>1.8565792527268508</v>
      </c>
      <c r="T5387" s="6">
        <v>7.2638663262938037</v>
      </c>
      <c r="U5387" s="6">
        <v>9.770248317475053</v>
      </c>
      <c r="V5387" s="6">
        <v>6.4980273845439775</v>
      </c>
      <c r="W5387" s="6">
        <v>0</v>
      </c>
      <c r="X5387" s="5">
        <v>2229</v>
      </c>
      <c r="Y5387" s="5">
        <v>2050</v>
      </c>
      <c r="Z5387" s="5">
        <v>68</v>
      </c>
      <c r="AA5387" s="5">
        <v>0</v>
      </c>
      <c r="AB5387" s="5">
        <v>0</v>
      </c>
      <c r="AC5387" s="5">
        <v>0</v>
      </c>
      <c r="AD5387" s="5">
        <v>2229</v>
      </c>
      <c r="AE5387" s="5">
        <v>2050</v>
      </c>
      <c r="AF5387" s="5">
        <v>68</v>
      </c>
      <c r="AG5387" s="6">
        <v>3.3170731707317072</v>
      </c>
      <c r="AH5387" s="6">
        <v>91.969493046209067</v>
      </c>
      <c r="AI5387" s="3"/>
      <c r="AJ5387" s="3"/>
    </row>
    <row r="5388" spans="1:36" hidden="1" x14ac:dyDescent="0.2">
      <c r="A5388" s="1" t="str">
        <f t="shared" si="84"/>
        <v>South SomersetMixed White and Black Caribbean</v>
      </c>
      <c r="B5388" s="3" t="s">
        <v>465</v>
      </c>
      <c r="C5388" s="3" t="s">
        <v>466</v>
      </c>
      <c r="D5388" s="3" t="s">
        <v>706</v>
      </c>
      <c r="E5388" s="5">
        <v>305</v>
      </c>
      <c r="F5388" s="5">
        <v>0</v>
      </c>
      <c r="G5388" s="5">
        <v>0</v>
      </c>
      <c r="H5388" s="5">
        <v>5</v>
      </c>
      <c r="I5388" s="5">
        <v>0</v>
      </c>
      <c r="J5388" s="5">
        <v>15</v>
      </c>
      <c r="K5388" s="5">
        <v>44</v>
      </c>
      <c r="L5388" s="5">
        <v>9</v>
      </c>
      <c r="M5388" s="5">
        <v>6</v>
      </c>
      <c r="N5388" s="5">
        <v>0</v>
      </c>
      <c r="O5388" s="6">
        <v>0</v>
      </c>
      <c r="P5388" s="6">
        <v>0</v>
      </c>
      <c r="Q5388" s="6">
        <v>1.639344262295082</v>
      </c>
      <c r="R5388" s="6">
        <v>0</v>
      </c>
      <c r="S5388" s="6">
        <v>4.918032786885246</v>
      </c>
      <c r="T5388" s="6">
        <v>14.426229508196721</v>
      </c>
      <c r="U5388" s="6">
        <v>2.9508196721311477</v>
      </c>
      <c r="V5388" s="6">
        <v>1.9672131147540983</v>
      </c>
      <c r="W5388" s="6">
        <v>0</v>
      </c>
      <c r="X5388" s="5">
        <v>89</v>
      </c>
      <c r="Y5388" s="5">
        <v>73</v>
      </c>
      <c r="Z5388" s="5">
        <v>5</v>
      </c>
      <c r="AA5388" s="5">
        <v>0</v>
      </c>
      <c r="AB5388" s="5">
        <v>0</v>
      </c>
      <c r="AC5388" s="5">
        <v>0</v>
      </c>
      <c r="AD5388" s="5">
        <v>89</v>
      </c>
      <c r="AE5388" s="5">
        <v>73</v>
      </c>
      <c r="AF5388" s="5">
        <v>5</v>
      </c>
      <c r="AG5388" s="6">
        <v>6.8493150684931505</v>
      </c>
      <c r="AH5388" s="6">
        <v>82.022471910112358</v>
      </c>
      <c r="AI5388" s="3"/>
      <c r="AJ5388" s="3"/>
    </row>
    <row r="5389" spans="1:36" hidden="1" x14ac:dyDescent="0.2">
      <c r="A5389" s="1" t="str">
        <f t="shared" si="84"/>
        <v>South SomersetMixed White and Black African</v>
      </c>
      <c r="B5389" s="3" t="s">
        <v>465</v>
      </c>
      <c r="C5389" s="3" t="s">
        <v>466</v>
      </c>
      <c r="D5389" s="3" t="s">
        <v>707</v>
      </c>
      <c r="E5389" s="5">
        <v>191</v>
      </c>
      <c r="F5389" s="5">
        <v>0</v>
      </c>
      <c r="G5389" s="5">
        <v>0</v>
      </c>
      <c r="H5389" s="5">
        <v>7</v>
      </c>
      <c r="I5389" s="5">
        <v>0</v>
      </c>
      <c r="J5389" s="5">
        <v>5</v>
      </c>
      <c r="K5389" s="5">
        <v>13</v>
      </c>
      <c r="L5389" s="5">
        <v>13</v>
      </c>
      <c r="M5389" s="5">
        <v>9</v>
      </c>
      <c r="N5389" s="5">
        <v>0</v>
      </c>
      <c r="O5389" s="6">
        <v>0</v>
      </c>
      <c r="P5389" s="6">
        <v>0</v>
      </c>
      <c r="Q5389" s="6">
        <v>3.6649214659685865</v>
      </c>
      <c r="R5389" s="6">
        <v>0</v>
      </c>
      <c r="S5389" s="6">
        <v>2.6178010471204187</v>
      </c>
      <c r="T5389" s="6">
        <v>6.8062827225130889</v>
      </c>
      <c r="U5389" s="6">
        <v>6.8062827225130889</v>
      </c>
      <c r="V5389" s="6">
        <v>4.7120418848167542</v>
      </c>
      <c r="W5389" s="6">
        <v>0</v>
      </c>
      <c r="X5389" s="5">
        <v>46</v>
      </c>
      <c r="Y5389" s="5">
        <v>44</v>
      </c>
      <c r="Z5389" s="5">
        <v>4</v>
      </c>
      <c r="AA5389" s="5">
        <v>0</v>
      </c>
      <c r="AB5389" s="5">
        <v>0</v>
      </c>
      <c r="AC5389" s="5">
        <v>0</v>
      </c>
      <c r="AD5389" s="5">
        <v>46</v>
      </c>
      <c r="AE5389" s="5">
        <v>44</v>
      </c>
      <c r="AF5389" s="5">
        <v>4</v>
      </c>
      <c r="AG5389" s="6">
        <v>9.0909090909090917</v>
      </c>
      <c r="AH5389" s="6">
        <v>95.652173913043484</v>
      </c>
      <c r="AI5389" s="3"/>
      <c r="AJ5389" s="3"/>
    </row>
    <row r="5390" spans="1:36" hidden="1" x14ac:dyDescent="0.2">
      <c r="A5390" s="1" t="str">
        <f t="shared" si="84"/>
        <v>South SomersetMixed White and Asian</v>
      </c>
      <c r="B5390" s="3" t="s">
        <v>465</v>
      </c>
      <c r="C5390" s="3" t="s">
        <v>466</v>
      </c>
      <c r="D5390" s="3" t="s">
        <v>708</v>
      </c>
      <c r="E5390" s="5">
        <v>382</v>
      </c>
      <c r="F5390" s="5">
        <v>0</v>
      </c>
      <c r="G5390" s="5">
        <v>0</v>
      </c>
      <c r="H5390" s="5">
        <v>5</v>
      </c>
      <c r="I5390" s="5">
        <v>0</v>
      </c>
      <c r="J5390" s="5">
        <v>7</v>
      </c>
      <c r="K5390" s="5">
        <v>36</v>
      </c>
      <c r="L5390" s="5">
        <v>7</v>
      </c>
      <c r="M5390" s="5">
        <v>4</v>
      </c>
      <c r="N5390" s="5">
        <v>0</v>
      </c>
      <c r="O5390" s="6">
        <v>0</v>
      </c>
      <c r="P5390" s="6">
        <v>0</v>
      </c>
      <c r="Q5390" s="6">
        <v>1.3089005235602094</v>
      </c>
      <c r="R5390" s="6">
        <v>0</v>
      </c>
      <c r="S5390" s="6">
        <v>1.8324607329842932</v>
      </c>
      <c r="T5390" s="6">
        <v>9.4240837696335085</v>
      </c>
      <c r="U5390" s="6">
        <v>1.8324607329842932</v>
      </c>
      <c r="V5390" s="6">
        <v>1.0471204188481675</v>
      </c>
      <c r="W5390" s="6">
        <v>0</v>
      </c>
      <c r="X5390" s="5">
        <v>103</v>
      </c>
      <c r="Y5390" s="5">
        <v>96</v>
      </c>
      <c r="Z5390" s="5">
        <v>6</v>
      </c>
      <c r="AA5390" s="5">
        <v>0</v>
      </c>
      <c r="AB5390" s="5">
        <v>0</v>
      </c>
      <c r="AC5390" s="5">
        <v>0</v>
      </c>
      <c r="AD5390" s="5">
        <v>103</v>
      </c>
      <c r="AE5390" s="5">
        <v>96</v>
      </c>
      <c r="AF5390" s="5">
        <v>6</v>
      </c>
      <c r="AG5390" s="6">
        <v>6.25</v>
      </c>
      <c r="AH5390" s="6">
        <v>93.203883495145632</v>
      </c>
      <c r="AI5390" s="3"/>
      <c r="AJ5390" s="3"/>
    </row>
    <row r="5391" spans="1:36" hidden="1" x14ac:dyDescent="0.2">
      <c r="A5391" s="1" t="str">
        <f t="shared" si="84"/>
        <v>South SomersetMixed Other</v>
      </c>
      <c r="B5391" s="3" t="s">
        <v>465</v>
      </c>
      <c r="C5391" s="3" t="s">
        <v>466</v>
      </c>
      <c r="D5391" s="3" t="s">
        <v>709</v>
      </c>
      <c r="E5391" s="5">
        <v>280</v>
      </c>
      <c r="F5391" s="5">
        <v>0</v>
      </c>
      <c r="G5391" s="5">
        <v>0</v>
      </c>
      <c r="H5391" s="5">
        <v>5</v>
      </c>
      <c r="I5391" s="5">
        <v>0</v>
      </c>
      <c r="J5391" s="5">
        <v>5</v>
      </c>
      <c r="K5391" s="5">
        <v>20</v>
      </c>
      <c r="L5391" s="5">
        <v>9</v>
      </c>
      <c r="M5391" s="5">
        <v>11</v>
      </c>
      <c r="N5391" s="5">
        <v>0</v>
      </c>
      <c r="O5391" s="6">
        <v>0</v>
      </c>
      <c r="P5391" s="6">
        <v>0</v>
      </c>
      <c r="Q5391" s="6">
        <v>1.7857142857142858</v>
      </c>
      <c r="R5391" s="6">
        <v>0</v>
      </c>
      <c r="S5391" s="6">
        <v>1.7857142857142858</v>
      </c>
      <c r="T5391" s="6">
        <v>7.1428571428571432</v>
      </c>
      <c r="U5391" s="6">
        <v>3.2142857142857144</v>
      </c>
      <c r="V5391" s="6">
        <v>3.9285714285714284</v>
      </c>
      <c r="W5391" s="6">
        <v>0</v>
      </c>
      <c r="X5391" s="5">
        <v>82</v>
      </c>
      <c r="Y5391" s="5">
        <v>72</v>
      </c>
      <c r="Z5391" s="5">
        <v>2</v>
      </c>
      <c r="AA5391" s="5">
        <v>0</v>
      </c>
      <c r="AB5391" s="5">
        <v>0</v>
      </c>
      <c r="AC5391" s="5">
        <v>0</v>
      </c>
      <c r="AD5391" s="5">
        <v>82</v>
      </c>
      <c r="AE5391" s="5">
        <v>72</v>
      </c>
      <c r="AF5391" s="5">
        <v>2</v>
      </c>
      <c r="AG5391" s="6">
        <v>2.7777777777777777</v>
      </c>
      <c r="AH5391" s="6">
        <v>87.804878048780495</v>
      </c>
      <c r="AI5391" s="3"/>
      <c r="AJ5391" s="3"/>
    </row>
    <row r="5392" spans="1:36" hidden="1" x14ac:dyDescent="0.2">
      <c r="A5392" s="1" t="str">
        <f t="shared" si="84"/>
        <v>South SomersetIndian</v>
      </c>
      <c r="B5392" s="3" t="s">
        <v>465</v>
      </c>
      <c r="C5392" s="3" t="s">
        <v>466</v>
      </c>
      <c r="D5392" s="3" t="s">
        <v>710</v>
      </c>
      <c r="E5392" s="5">
        <v>342</v>
      </c>
      <c r="F5392" s="5">
        <v>0</v>
      </c>
      <c r="G5392" s="5">
        <v>0</v>
      </c>
      <c r="H5392" s="5">
        <v>12</v>
      </c>
      <c r="I5392" s="5">
        <v>0</v>
      </c>
      <c r="J5392" s="5">
        <v>1</v>
      </c>
      <c r="K5392" s="5">
        <v>13</v>
      </c>
      <c r="L5392" s="5">
        <v>17</v>
      </c>
      <c r="M5392" s="5">
        <v>15</v>
      </c>
      <c r="N5392" s="5">
        <v>0</v>
      </c>
      <c r="O5392" s="6">
        <v>0</v>
      </c>
      <c r="P5392" s="6">
        <v>0</v>
      </c>
      <c r="Q5392" s="6">
        <v>3.5087719298245612</v>
      </c>
      <c r="R5392" s="6">
        <v>0</v>
      </c>
      <c r="S5392" s="6">
        <v>0.29239766081871343</v>
      </c>
      <c r="T5392" s="6">
        <v>3.801169590643275</v>
      </c>
      <c r="U5392" s="6">
        <v>4.9707602339181287</v>
      </c>
      <c r="V5392" s="6">
        <v>4.3859649122807021</v>
      </c>
      <c r="W5392" s="6">
        <v>0</v>
      </c>
      <c r="X5392" s="5">
        <v>176</v>
      </c>
      <c r="Y5392" s="5">
        <v>160</v>
      </c>
      <c r="Z5392" s="5">
        <v>1</v>
      </c>
      <c r="AA5392" s="5">
        <v>0</v>
      </c>
      <c r="AB5392" s="5">
        <v>0</v>
      </c>
      <c r="AC5392" s="5">
        <v>0</v>
      </c>
      <c r="AD5392" s="5">
        <v>176</v>
      </c>
      <c r="AE5392" s="5">
        <v>160</v>
      </c>
      <c r="AF5392" s="5">
        <v>1</v>
      </c>
      <c r="AG5392" s="6">
        <v>0.625</v>
      </c>
      <c r="AH5392" s="6">
        <v>90.909090909090907</v>
      </c>
      <c r="AI5392" s="3"/>
      <c r="AJ5392" s="3"/>
    </row>
    <row r="5393" spans="1:36" hidden="1" x14ac:dyDescent="0.2">
      <c r="A5393" s="1" t="str">
        <f t="shared" si="84"/>
        <v>South SomersetPakistani</v>
      </c>
      <c r="B5393" s="3" t="s">
        <v>465</v>
      </c>
      <c r="C5393" s="3" t="s">
        <v>466</v>
      </c>
      <c r="D5393" s="3" t="s">
        <v>711</v>
      </c>
      <c r="E5393" s="5">
        <v>87</v>
      </c>
      <c r="F5393" s="5">
        <v>0</v>
      </c>
      <c r="G5393" s="5">
        <v>0</v>
      </c>
      <c r="H5393" s="5">
        <v>0</v>
      </c>
      <c r="I5393" s="5">
        <v>0</v>
      </c>
      <c r="J5393" s="5">
        <v>0</v>
      </c>
      <c r="K5393" s="5">
        <v>6</v>
      </c>
      <c r="L5393" s="5">
        <v>0</v>
      </c>
      <c r="M5393" s="5">
        <v>0</v>
      </c>
      <c r="N5393" s="5">
        <v>0</v>
      </c>
      <c r="O5393" s="6">
        <v>0</v>
      </c>
      <c r="P5393" s="6">
        <v>0</v>
      </c>
      <c r="Q5393" s="6">
        <v>0</v>
      </c>
      <c r="R5393" s="6">
        <v>0</v>
      </c>
      <c r="S5393" s="6">
        <v>0</v>
      </c>
      <c r="T5393" s="6">
        <v>6.8965517241379306</v>
      </c>
      <c r="U5393" s="6">
        <v>0</v>
      </c>
      <c r="V5393" s="6">
        <v>0</v>
      </c>
      <c r="W5393" s="6">
        <v>0</v>
      </c>
      <c r="X5393" s="5">
        <v>41</v>
      </c>
      <c r="Y5393" s="5">
        <v>33</v>
      </c>
      <c r="Z5393" s="5">
        <v>2</v>
      </c>
      <c r="AA5393" s="5">
        <v>0</v>
      </c>
      <c r="AB5393" s="5">
        <v>0</v>
      </c>
      <c r="AC5393" s="5">
        <v>0</v>
      </c>
      <c r="AD5393" s="5">
        <v>41</v>
      </c>
      <c r="AE5393" s="5">
        <v>33</v>
      </c>
      <c r="AF5393" s="5">
        <v>2</v>
      </c>
      <c r="AG5393" s="6">
        <v>6.0606060606060606</v>
      </c>
      <c r="AH5393" s="6">
        <v>80.487804878048777</v>
      </c>
      <c r="AI5393" s="3"/>
      <c r="AJ5393" s="3"/>
    </row>
    <row r="5394" spans="1:36" hidden="1" x14ac:dyDescent="0.2">
      <c r="A5394" s="1" t="str">
        <f t="shared" si="84"/>
        <v>South SomersetBangladeshi</v>
      </c>
      <c r="B5394" s="3" t="s">
        <v>465</v>
      </c>
      <c r="C5394" s="3" t="s">
        <v>466</v>
      </c>
      <c r="D5394" s="3" t="s">
        <v>712</v>
      </c>
      <c r="E5394" s="5">
        <v>90</v>
      </c>
      <c r="F5394" s="5">
        <v>0</v>
      </c>
      <c r="G5394" s="5">
        <v>0</v>
      </c>
      <c r="H5394" s="5">
        <v>8</v>
      </c>
      <c r="I5394" s="5">
        <v>0</v>
      </c>
      <c r="J5394" s="5">
        <v>1</v>
      </c>
      <c r="K5394" s="5">
        <v>0</v>
      </c>
      <c r="L5394" s="5">
        <v>13</v>
      </c>
      <c r="M5394" s="5">
        <v>5</v>
      </c>
      <c r="N5394" s="5">
        <v>0</v>
      </c>
      <c r="O5394" s="6">
        <v>0</v>
      </c>
      <c r="P5394" s="6">
        <v>0</v>
      </c>
      <c r="Q5394" s="6">
        <v>8.8888888888888893</v>
      </c>
      <c r="R5394" s="6">
        <v>0</v>
      </c>
      <c r="S5394" s="6">
        <v>1.1111111111111112</v>
      </c>
      <c r="T5394" s="6">
        <v>0</v>
      </c>
      <c r="U5394" s="6">
        <v>14.444444444444445</v>
      </c>
      <c r="V5394" s="6">
        <v>5.5555555555555554</v>
      </c>
      <c r="W5394" s="6">
        <v>0</v>
      </c>
      <c r="X5394" s="5">
        <v>41</v>
      </c>
      <c r="Y5394" s="5">
        <v>31</v>
      </c>
      <c r="Z5394" s="5">
        <v>2</v>
      </c>
      <c r="AA5394" s="5">
        <v>0</v>
      </c>
      <c r="AB5394" s="5">
        <v>0</v>
      </c>
      <c r="AC5394" s="5">
        <v>0</v>
      </c>
      <c r="AD5394" s="5">
        <v>41</v>
      </c>
      <c r="AE5394" s="5">
        <v>31</v>
      </c>
      <c r="AF5394" s="5">
        <v>2</v>
      </c>
      <c r="AG5394" s="6">
        <v>6.4516129032258061</v>
      </c>
      <c r="AH5394" s="6">
        <v>75.609756097560975</v>
      </c>
      <c r="AI5394" s="3"/>
      <c r="AJ5394" s="3"/>
    </row>
    <row r="5395" spans="1:36" hidden="1" x14ac:dyDescent="0.2">
      <c r="A5395" s="1" t="str">
        <f t="shared" si="84"/>
        <v>South SomersetChinese</v>
      </c>
      <c r="B5395" s="3" t="s">
        <v>465</v>
      </c>
      <c r="C5395" s="3" t="s">
        <v>466</v>
      </c>
      <c r="D5395" s="3" t="s">
        <v>713</v>
      </c>
      <c r="E5395" s="5">
        <v>378</v>
      </c>
      <c r="F5395" s="5">
        <v>0</v>
      </c>
      <c r="G5395" s="5">
        <v>0</v>
      </c>
      <c r="H5395" s="5">
        <v>31</v>
      </c>
      <c r="I5395" s="5">
        <v>0</v>
      </c>
      <c r="J5395" s="5">
        <v>10</v>
      </c>
      <c r="K5395" s="5">
        <v>42</v>
      </c>
      <c r="L5395" s="5">
        <v>49</v>
      </c>
      <c r="M5395" s="5">
        <v>20</v>
      </c>
      <c r="N5395" s="5">
        <v>0</v>
      </c>
      <c r="O5395" s="6">
        <v>0</v>
      </c>
      <c r="P5395" s="6">
        <v>0</v>
      </c>
      <c r="Q5395" s="6">
        <v>8.2010582010582009</v>
      </c>
      <c r="R5395" s="6">
        <v>0</v>
      </c>
      <c r="S5395" s="6">
        <v>2.6455026455026456</v>
      </c>
      <c r="T5395" s="6">
        <v>11.111111111111111</v>
      </c>
      <c r="U5395" s="6">
        <v>12.962962962962964</v>
      </c>
      <c r="V5395" s="6">
        <v>5.2910052910052912</v>
      </c>
      <c r="W5395" s="6">
        <v>0</v>
      </c>
      <c r="X5395" s="5">
        <v>145</v>
      </c>
      <c r="Y5395" s="5">
        <v>133</v>
      </c>
      <c r="Z5395" s="5">
        <v>6</v>
      </c>
      <c r="AA5395" s="5">
        <v>0</v>
      </c>
      <c r="AB5395" s="5">
        <v>0</v>
      </c>
      <c r="AC5395" s="5">
        <v>0</v>
      </c>
      <c r="AD5395" s="5">
        <v>145</v>
      </c>
      <c r="AE5395" s="5">
        <v>133</v>
      </c>
      <c r="AF5395" s="5">
        <v>6</v>
      </c>
      <c r="AG5395" s="6">
        <v>4.511278195488722</v>
      </c>
      <c r="AH5395" s="6">
        <v>91.724137931034477</v>
      </c>
      <c r="AI5395" s="3"/>
      <c r="AJ5395" s="3"/>
    </row>
    <row r="5396" spans="1:36" hidden="1" x14ac:dyDescent="0.2">
      <c r="A5396" s="1" t="str">
        <f t="shared" si="84"/>
        <v>South SomersetAsian Other</v>
      </c>
      <c r="B5396" s="3" t="s">
        <v>465</v>
      </c>
      <c r="C5396" s="3" t="s">
        <v>466</v>
      </c>
      <c r="D5396" s="3" t="s">
        <v>714</v>
      </c>
      <c r="E5396" s="5">
        <v>512</v>
      </c>
      <c r="F5396" s="5">
        <v>0</v>
      </c>
      <c r="G5396" s="5">
        <v>0</v>
      </c>
      <c r="H5396" s="5">
        <v>20</v>
      </c>
      <c r="I5396" s="5">
        <v>0</v>
      </c>
      <c r="J5396" s="5">
        <v>12</v>
      </c>
      <c r="K5396" s="5">
        <v>23</v>
      </c>
      <c r="L5396" s="5">
        <v>41</v>
      </c>
      <c r="M5396" s="5">
        <v>30</v>
      </c>
      <c r="N5396" s="5">
        <v>0</v>
      </c>
      <c r="O5396" s="6">
        <v>0</v>
      </c>
      <c r="P5396" s="6">
        <v>0</v>
      </c>
      <c r="Q5396" s="6">
        <v>3.90625</v>
      </c>
      <c r="R5396" s="6">
        <v>0</v>
      </c>
      <c r="S5396" s="6">
        <v>2.34375</v>
      </c>
      <c r="T5396" s="6">
        <v>4.4921875</v>
      </c>
      <c r="U5396" s="6">
        <v>8.0078125</v>
      </c>
      <c r="V5396" s="6">
        <v>5.859375</v>
      </c>
      <c r="W5396" s="6">
        <v>0</v>
      </c>
      <c r="X5396" s="5">
        <v>277</v>
      </c>
      <c r="Y5396" s="5">
        <v>243</v>
      </c>
      <c r="Z5396" s="5">
        <v>16</v>
      </c>
      <c r="AA5396" s="5">
        <v>0</v>
      </c>
      <c r="AB5396" s="5">
        <v>0</v>
      </c>
      <c r="AC5396" s="5">
        <v>0</v>
      </c>
      <c r="AD5396" s="5">
        <v>277</v>
      </c>
      <c r="AE5396" s="5">
        <v>243</v>
      </c>
      <c r="AF5396" s="5">
        <v>16</v>
      </c>
      <c r="AG5396" s="6">
        <v>6.5843621399176957</v>
      </c>
      <c r="AH5396" s="6">
        <v>87.725631768953065</v>
      </c>
      <c r="AI5396" s="3"/>
      <c r="AJ5396" s="3"/>
    </row>
    <row r="5397" spans="1:36" hidden="1" x14ac:dyDescent="0.2">
      <c r="A5397" s="1" t="str">
        <f t="shared" si="84"/>
        <v>South SomersetBlack African</v>
      </c>
      <c r="B5397" s="3" t="s">
        <v>465</v>
      </c>
      <c r="C5397" s="3" t="s">
        <v>466</v>
      </c>
      <c r="D5397" s="3" t="s">
        <v>715</v>
      </c>
      <c r="E5397" s="5">
        <v>207</v>
      </c>
      <c r="F5397" s="5">
        <v>0</v>
      </c>
      <c r="G5397" s="5">
        <v>0</v>
      </c>
      <c r="H5397" s="5">
        <v>5</v>
      </c>
      <c r="I5397" s="5">
        <v>0</v>
      </c>
      <c r="J5397" s="5">
        <v>5</v>
      </c>
      <c r="K5397" s="5">
        <v>11</v>
      </c>
      <c r="L5397" s="5">
        <v>9</v>
      </c>
      <c r="M5397" s="5">
        <v>9</v>
      </c>
      <c r="N5397" s="5">
        <v>0</v>
      </c>
      <c r="O5397" s="6">
        <v>0</v>
      </c>
      <c r="P5397" s="6">
        <v>0</v>
      </c>
      <c r="Q5397" s="6">
        <v>2.4154589371980677</v>
      </c>
      <c r="R5397" s="6">
        <v>0</v>
      </c>
      <c r="S5397" s="6">
        <v>2.4154589371980677</v>
      </c>
      <c r="T5397" s="6">
        <v>5.3140096618357484</v>
      </c>
      <c r="U5397" s="6">
        <v>4.3478260869565215</v>
      </c>
      <c r="V5397" s="6">
        <v>4.3478260869565215</v>
      </c>
      <c r="W5397" s="6">
        <v>0</v>
      </c>
      <c r="X5397" s="5">
        <v>89</v>
      </c>
      <c r="Y5397" s="5">
        <v>78</v>
      </c>
      <c r="Z5397" s="5">
        <v>1</v>
      </c>
      <c r="AA5397" s="5">
        <v>0</v>
      </c>
      <c r="AB5397" s="5">
        <v>0</v>
      </c>
      <c r="AC5397" s="5">
        <v>0</v>
      </c>
      <c r="AD5397" s="5">
        <v>89</v>
      </c>
      <c r="AE5397" s="5">
        <v>78</v>
      </c>
      <c r="AF5397" s="5">
        <v>1</v>
      </c>
      <c r="AG5397" s="6">
        <v>1.2820512820512822</v>
      </c>
      <c r="AH5397" s="6">
        <v>87.640449438202253</v>
      </c>
      <c r="AI5397" s="3"/>
      <c r="AJ5397" s="3"/>
    </row>
    <row r="5398" spans="1:36" hidden="1" x14ac:dyDescent="0.2">
      <c r="A5398" s="1" t="str">
        <f t="shared" si="84"/>
        <v>South SomersetBlack Caribbean</v>
      </c>
      <c r="B5398" s="3" t="s">
        <v>465</v>
      </c>
      <c r="C5398" s="3" t="s">
        <v>466</v>
      </c>
      <c r="D5398" s="3" t="s">
        <v>716</v>
      </c>
      <c r="E5398" s="5">
        <v>111</v>
      </c>
      <c r="F5398" s="5">
        <v>0</v>
      </c>
      <c r="G5398" s="5">
        <v>0</v>
      </c>
      <c r="H5398" s="5">
        <v>8</v>
      </c>
      <c r="I5398" s="5">
        <v>0</v>
      </c>
      <c r="J5398" s="5">
        <v>3</v>
      </c>
      <c r="K5398" s="5">
        <v>21</v>
      </c>
      <c r="L5398" s="5">
        <v>8</v>
      </c>
      <c r="M5398" s="5">
        <v>5</v>
      </c>
      <c r="N5398" s="5">
        <v>0</v>
      </c>
      <c r="O5398" s="6">
        <v>0</v>
      </c>
      <c r="P5398" s="6">
        <v>0</v>
      </c>
      <c r="Q5398" s="6">
        <v>7.2072072072072073</v>
      </c>
      <c r="R5398" s="6">
        <v>0</v>
      </c>
      <c r="S5398" s="6">
        <v>2.7027027027027026</v>
      </c>
      <c r="T5398" s="6">
        <v>18.918918918918919</v>
      </c>
      <c r="U5398" s="6">
        <v>7.2072072072072073</v>
      </c>
      <c r="V5398" s="6">
        <v>4.5045045045045047</v>
      </c>
      <c r="W5398" s="6">
        <v>0</v>
      </c>
      <c r="X5398" s="5">
        <v>43</v>
      </c>
      <c r="Y5398" s="5">
        <v>38</v>
      </c>
      <c r="Z5398" s="5">
        <v>1</v>
      </c>
      <c r="AA5398" s="5">
        <v>0</v>
      </c>
      <c r="AB5398" s="5">
        <v>0</v>
      </c>
      <c r="AC5398" s="5">
        <v>0</v>
      </c>
      <c r="AD5398" s="5">
        <v>43</v>
      </c>
      <c r="AE5398" s="5">
        <v>38</v>
      </c>
      <c r="AF5398" s="5">
        <v>1</v>
      </c>
      <c r="AG5398" s="6">
        <v>2.6315789473684212</v>
      </c>
      <c r="AH5398" s="6">
        <v>88.372093023255815</v>
      </c>
      <c r="AI5398" s="3"/>
      <c r="AJ5398" s="3"/>
    </row>
    <row r="5399" spans="1:36" hidden="1" x14ac:dyDescent="0.2">
      <c r="A5399" s="1" t="str">
        <f t="shared" si="84"/>
        <v>South SomersetBlack Other</v>
      </c>
      <c r="B5399" s="3" t="s">
        <v>465</v>
      </c>
      <c r="C5399" s="3" t="s">
        <v>466</v>
      </c>
      <c r="D5399" s="3" t="s">
        <v>717</v>
      </c>
      <c r="E5399" s="5">
        <v>39</v>
      </c>
      <c r="F5399" s="5">
        <v>0</v>
      </c>
      <c r="G5399" s="5">
        <v>0</v>
      </c>
      <c r="H5399" s="5">
        <v>0</v>
      </c>
      <c r="I5399" s="5">
        <v>0</v>
      </c>
      <c r="J5399" s="5">
        <v>0</v>
      </c>
      <c r="K5399" s="5">
        <v>1</v>
      </c>
      <c r="L5399" s="5">
        <v>1</v>
      </c>
      <c r="M5399" s="5">
        <v>1</v>
      </c>
      <c r="N5399" s="5">
        <v>0</v>
      </c>
      <c r="O5399" s="6">
        <v>0</v>
      </c>
      <c r="P5399" s="6">
        <v>0</v>
      </c>
      <c r="Q5399" s="6">
        <v>0</v>
      </c>
      <c r="R5399" s="6">
        <v>0</v>
      </c>
      <c r="S5399" s="6">
        <v>0</v>
      </c>
      <c r="T5399" s="6">
        <v>2.5641025641025643</v>
      </c>
      <c r="U5399" s="6">
        <v>2.5641025641025643</v>
      </c>
      <c r="V5399" s="6">
        <v>2.5641025641025643</v>
      </c>
      <c r="W5399" s="6">
        <v>0</v>
      </c>
      <c r="X5399" s="5">
        <v>21</v>
      </c>
      <c r="Y5399" s="5">
        <v>20</v>
      </c>
      <c r="Z5399" s="5">
        <v>2</v>
      </c>
      <c r="AA5399" s="5">
        <v>0</v>
      </c>
      <c r="AB5399" s="5">
        <v>0</v>
      </c>
      <c r="AC5399" s="5">
        <v>0</v>
      </c>
      <c r="AD5399" s="5">
        <v>21</v>
      </c>
      <c r="AE5399" s="5">
        <v>20</v>
      </c>
      <c r="AF5399" s="5">
        <v>2</v>
      </c>
      <c r="AG5399" s="6">
        <v>10</v>
      </c>
      <c r="AH5399" s="6">
        <v>95.238095238095241</v>
      </c>
      <c r="AI5399" s="3"/>
      <c r="AJ5399" s="3"/>
    </row>
    <row r="5400" spans="1:36" hidden="1" x14ac:dyDescent="0.2">
      <c r="A5400" s="1" t="str">
        <f t="shared" si="84"/>
        <v>South SomersetArab</v>
      </c>
      <c r="B5400" s="3" t="s">
        <v>465</v>
      </c>
      <c r="C5400" s="3" t="s">
        <v>466</v>
      </c>
      <c r="D5400" s="3" t="s">
        <v>699</v>
      </c>
      <c r="E5400" s="5">
        <v>44</v>
      </c>
      <c r="F5400" s="5">
        <v>0</v>
      </c>
      <c r="G5400" s="5">
        <v>0</v>
      </c>
      <c r="H5400" s="5">
        <v>0</v>
      </c>
      <c r="I5400" s="5">
        <v>0</v>
      </c>
      <c r="J5400" s="5">
        <v>5</v>
      </c>
      <c r="K5400" s="5">
        <v>1</v>
      </c>
      <c r="L5400" s="5">
        <v>0</v>
      </c>
      <c r="M5400" s="5">
        <v>0</v>
      </c>
      <c r="N5400" s="5">
        <v>0</v>
      </c>
      <c r="O5400" s="6">
        <v>0</v>
      </c>
      <c r="P5400" s="6">
        <v>0</v>
      </c>
      <c r="Q5400" s="6">
        <v>0</v>
      </c>
      <c r="R5400" s="6">
        <v>0</v>
      </c>
      <c r="S5400" s="6">
        <v>11.363636363636363</v>
      </c>
      <c r="T5400" s="6">
        <v>2.2727272727272729</v>
      </c>
      <c r="U5400" s="6">
        <v>0</v>
      </c>
      <c r="V5400" s="6">
        <v>0</v>
      </c>
      <c r="W5400" s="6">
        <v>0</v>
      </c>
      <c r="X5400" s="5">
        <v>14</v>
      </c>
      <c r="Y5400" s="5">
        <v>7</v>
      </c>
      <c r="Z5400" s="5">
        <v>1</v>
      </c>
      <c r="AA5400" s="5">
        <v>0</v>
      </c>
      <c r="AB5400" s="5">
        <v>0</v>
      </c>
      <c r="AC5400" s="5">
        <v>0</v>
      </c>
      <c r="AD5400" s="5">
        <v>14</v>
      </c>
      <c r="AE5400" s="5">
        <v>7</v>
      </c>
      <c r="AF5400" s="5">
        <v>1</v>
      </c>
      <c r="AG5400" s="6">
        <v>14.285714285714286</v>
      </c>
      <c r="AH5400" s="6">
        <v>50</v>
      </c>
      <c r="AI5400" s="3"/>
      <c r="AJ5400" s="3"/>
    </row>
    <row r="5401" spans="1:36" hidden="1" x14ac:dyDescent="0.2">
      <c r="A5401" s="1" t="str">
        <f t="shared" si="84"/>
        <v>South SomersetOther</v>
      </c>
      <c r="B5401" s="3" t="s">
        <v>465</v>
      </c>
      <c r="C5401" s="3" t="s">
        <v>466</v>
      </c>
      <c r="D5401" s="3" t="s">
        <v>718</v>
      </c>
      <c r="E5401" s="5">
        <v>145</v>
      </c>
      <c r="F5401" s="5">
        <v>0</v>
      </c>
      <c r="G5401" s="5">
        <v>0</v>
      </c>
      <c r="H5401" s="5">
        <v>3</v>
      </c>
      <c r="I5401" s="5">
        <v>0</v>
      </c>
      <c r="J5401" s="5">
        <v>1</v>
      </c>
      <c r="K5401" s="5">
        <v>13</v>
      </c>
      <c r="L5401" s="5">
        <v>8</v>
      </c>
      <c r="M5401" s="5">
        <v>13</v>
      </c>
      <c r="N5401" s="5">
        <v>0</v>
      </c>
      <c r="O5401" s="6">
        <v>0</v>
      </c>
      <c r="P5401" s="6">
        <v>0</v>
      </c>
      <c r="Q5401" s="6">
        <v>2.0689655172413794</v>
      </c>
      <c r="R5401" s="6">
        <v>0</v>
      </c>
      <c r="S5401" s="6">
        <v>0.68965517241379315</v>
      </c>
      <c r="T5401" s="6">
        <v>8.9655172413793096</v>
      </c>
      <c r="U5401" s="6">
        <v>5.5172413793103452</v>
      </c>
      <c r="V5401" s="6">
        <v>8.9655172413793096</v>
      </c>
      <c r="W5401" s="6">
        <v>0</v>
      </c>
      <c r="X5401" s="5">
        <v>68</v>
      </c>
      <c r="Y5401" s="5">
        <v>52</v>
      </c>
      <c r="Z5401" s="5">
        <v>3</v>
      </c>
      <c r="AA5401" s="5">
        <v>0</v>
      </c>
      <c r="AB5401" s="5">
        <v>0</v>
      </c>
      <c r="AC5401" s="5">
        <v>0</v>
      </c>
      <c r="AD5401" s="5">
        <v>68</v>
      </c>
      <c r="AE5401" s="5">
        <v>52</v>
      </c>
      <c r="AF5401" s="5">
        <v>3</v>
      </c>
      <c r="AG5401" s="6">
        <v>5.7692307692307692</v>
      </c>
      <c r="AH5401" s="6">
        <v>76.470588235294116</v>
      </c>
      <c r="AI5401" s="3"/>
      <c r="AJ5401" s="3"/>
    </row>
    <row r="5402" spans="1:36" x14ac:dyDescent="0.2">
      <c r="A5402" s="1" t="str">
        <f t="shared" si="84"/>
        <v>South StaffordshireAll people</v>
      </c>
      <c r="B5402" s="3" t="s">
        <v>479</v>
      </c>
      <c r="C5402" s="3" t="s">
        <v>480</v>
      </c>
      <c r="D5402" s="3" t="s">
        <v>700</v>
      </c>
      <c r="E5402" s="5">
        <v>108131</v>
      </c>
      <c r="F5402" s="5">
        <v>0</v>
      </c>
      <c r="G5402" s="5">
        <v>0</v>
      </c>
      <c r="H5402" s="5">
        <v>0</v>
      </c>
      <c r="I5402" s="5">
        <v>0</v>
      </c>
      <c r="J5402" s="5">
        <v>1454</v>
      </c>
      <c r="K5402" s="5">
        <v>1579</v>
      </c>
      <c r="L5402" s="5">
        <v>2210</v>
      </c>
      <c r="M5402" s="5">
        <v>0</v>
      </c>
      <c r="N5402" s="5">
        <v>0</v>
      </c>
      <c r="O5402" s="6">
        <v>0</v>
      </c>
      <c r="P5402" s="6">
        <v>0</v>
      </c>
      <c r="Q5402" s="6">
        <v>0</v>
      </c>
      <c r="R5402" s="6">
        <v>0</v>
      </c>
      <c r="S5402" s="6">
        <v>1.3446652671296853</v>
      </c>
      <c r="T5402" s="6">
        <v>1.4602657887192387</v>
      </c>
      <c r="U5402" s="6">
        <v>2.0438172217033044</v>
      </c>
      <c r="V5402" s="6">
        <v>0</v>
      </c>
      <c r="W5402" s="6">
        <v>0</v>
      </c>
      <c r="X5402" s="5">
        <v>32604</v>
      </c>
      <c r="Y5402" s="5">
        <v>29375</v>
      </c>
      <c r="Z5402" s="5">
        <v>1241</v>
      </c>
      <c r="AA5402" s="5">
        <v>0</v>
      </c>
      <c r="AB5402" s="5">
        <v>0</v>
      </c>
      <c r="AC5402" s="5">
        <v>0</v>
      </c>
      <c r="AD5402" s="5">
        <v>32604</v>
      </c>
      <c r="AE5402" s="5">
        <v>29375</v>
      </c>
      <c r="AF5402" s="5">
        <v>1241</v>
      </c>
      <c r="AG5402" s="6">
        <v>4.2246808510638294</v>
      </c>
      <c r="AH5402" s="6">
        <v>90.096307201570355</v>
      </c>
      <c r="AI5402" s="3"/>
      <c r="AJ5402" s="3"/>
    </row>
    <row r="5403" spans="1:36" hidden="1" x14ac:dyDescent="0.2">
      <c r="A5403" s="1" t="str">
        <f t="shared" si="84"/>
        <v>South StaffordshireWhite British</v>
      </c>
      <c r="B5403" s="3" t="s">
        <v>479</v>
      </c>
      <c r="C5403" s="3" t="s">
        <v>480</v>
      </c>
      <c r="D5403" s="3" t="s">
        <v>701</v>
      </c>
      <c r="E5403" s="5">
        <v>102339</v>
      </c>
      <c r="F5403" s="5">
        <v>0</v>
      </c>
      <c r="G5403" s="5">
        <v>0</v>
      </c>
      <c r="H5403" s="5">
        <v>0</v>
      </c>
      <c r="I5403" s="5">
        <v>0</v>
      </c>
      <c r="J5403" s="5">
        <v>1402</v>
      </c>
      <c r="K5403" s="5">
        <v>1488</v>
      </c>
      <c r="L5403" s="5">
        <v>2123</v>
      </c>
      <c r="M5403" s="5">
        <v>0</v>
      </c>
      <c r="N5403" s="5">
        <v>0</v>
      </c>
      <c r="O5403" s="6">
        <v>0</v>
      </c>
      <c r="P5403" s="6">
        <v>0</v>
      </c>
      <c r="Q5403" s="6">
        <v>0</v>
      </c>
      <c r="R5403" s="6">
        <v>0</v>
      </c>
      <c r="S5403" s="6">
        <v>1.3699567124947478</v>
      </c>
      <c r="T5403" s="6">
        <v>1.453991147070032</v>
      </c>
      <c r="U5403" s="6">
        <v>2.0744779605038159</v>
      </c>
      <c r="V5403" s="6">
        <v>0</v>
      </c>
      <c r="W5403" s="6">
        <v>0</v>
      </c>
      <c r="X5403" s="5">
        <v>30429</v>
      </c>
      <c r="Y5403" s="5">
        <v>27513</v>
      </c>
      <c r="Z5403" s="5">
        <v>1133</v>
      </c>
      <c r="AA5403" s="5">
        <v>0</v>
      </c>
      <c r="AB5403" s="5">
        <v>0</v>
      </c>
      <c r="AC5403" s="5">
        <v>0</v>
      </c>
      <c r="AD5403" s="5">
        <v>30429</v>
      </c>
      <c r="AE5403" s="5">
        <v>27513</v>
      </c>
      <c r="AF5403" s="5">
        <v>1133</v>
      </c>
      <c r="AG5403" s="6">
        <v>4.1180532839021557</v>
      </c>
      <c r="AH5403" s="6">
        <v>90.4170363797693</v>
      </c>
      <c r="AI5403" s="3"/>
      <c r="AJ5403" s="3"/>
    </row>
    <row r="5404" spans="1:36" hidden="1" x14ac:dyDescent="0.2">
      <c r="A5404" s="1" t="str">
        <f t="shared" si="84"/>
        <v>South StaffordshireMinorities - all other than White British</v>
      </c>
      <c r="B5404" s="3" t="s">
        <v>479</v>
      </c>
      <c r="C5404" s="3" t="s">
        <v>480</v>
      </c>
      <c r="D5404" s="3" t="s">
        <v>702</v>
      </c>
      <c r="E5404" s="5">
        <v>5792</v>
      </c>
      <c r="F5404" s="5">
        <v>0</v>
      </c>
      <c r="G5404" s="5">
        <v>0</v>
      </c>
      <c r="H5404" s="5">
        <v>0</v>
      </c>
      <c r="I5404" s="5">
        <v>0</v>
      </c>
      <c r="J5404" s="5">
        <v>52</v>
      </c>
      <c r="K5404" s="5">
        <v>91</v>
      </c>
      <c r="L5404" s="5">
        <v>87</v>
      </c>
      <c r="M5404" s="5">
        <v>0</v>
      </c>
      <c r="N5404" s="5">
        <v>0</v>
      </c>
      <c r="O5404" s="6">
        <v>0</v>
      </c>
      <c r="P5404" s="6">
        <v>0</v>
      </c>
      <c r="Q5404" s="6">
        <v>0</v>
      </c>
      <c r="R5404" s="6">
        <v>0</v>
      </c>
      <c r="S5404" s="6">
        <v>0.89779005524861877</v>
      </c>
      <c r="T5404" s="6">
        <v>1.5711325966850829</v>
      </c>
      <c r="U5404" s="6">
        <v>1.5020718232044199</v>
      </c>
      <c r="V5404" s="6">
        <v>0</v>
      </c>
      <c r="W5404" s="6">
        <v>0</v>
      </c>
      <c r="X5404" s="5">
        <v>2175</v>
      </c>
      <c r="Y5404" s="5">
        <v>1862</v>
      </c>
      <c r="Z5404" s="5">
        <v>108</v>
      </c>
      <c r="AA5404" s="5">
        <v>0</v>
      </c>
      <c r="AB5404" s="5">
        <v>0</v>
      </c>
      <c r="AC5404" s="5">
        <v>0</v>
      </c>
      <c r="AD5404" s="5">
        <v>2175</v>
      </c>
      <c r="AE5404" s="5">
        <v>1862</v>
      </c>
      <c r="AF5404" s="5">
        <v>108</v>
      </c>
      <c r="AG5404" s="6">
        <v>5.8002148227712134</v>
      </c>
      <c r="AH5404" s="6">
        <v>85.609195402298852</v>
      </c>
      <c r="AI5404" s="3"/>
      <c r="AJ5404" s="3"/>
    </row>
    <row r="5405" spans="1:36" hidden="1" x14ac:dyDescent="0.2">
      <c r="A5405" s="1" t="str">
        <f t="shared" si="84"/>
        <v>South StaffordshireWhite Irish</v>
      </c>
      <c r="B5405" s="3" t="s">
        <v>479</v>
      </c>
      <c r="C5405" s="3" t="s">
        <v>480</v>
      </c>
      <c r="D5405" s="3" t="s">
        <v>703</v>
      </c>
      <c r="E5405" s="5">
        <v>469</v>
      </c>
      <c r="F5405" s="5">
        <v>0</v>
      </c>
      <c r="G5405" s="5">
        <v>0</v>
      </c>
      <c r="H5405" s="5">
        <v>0</v>
      </c>
      <c r="I5405" s="5">
        <v>0</v>
      </c>
      <c r="J5405" s="5">
        <v>3</v>
      </c>
      <c r="K5405" s="5">
        <v>7</v>
      </c>
      <c r="L5405" s="5">
        <v>4</v>
      </c>
      <c r="M5405" s="5">
        <v>0</v>
      </c>
      <c r="N5405" s="5">
        <v>0</v>
      </c>
      <c r="O5405" s="6">
        <v>0</v>
      </c>
      <c r="P5405" s="6">
        <v>0</v>
      </c>
      <c r="Q5405" s="6">
        <v>0</v>
      </c>
      <c r="R5405" s="6">
        <v>0</v>
      </c>
      <c r="S5405" s="6">
        <v>0.63965884861407252</v>
      </c>
      <c r="T5405" s="6">
        <v>1.4925373134328359</v>
      </c>
      <c r="U5405" s="6">
        <v>0.85287846481876328</v>
      </c>
      <c r="V5405" s="6">
        <v>0</v>
      </c>
      <c r="W5405" s="6">
        <v>0</v>
      </c>
      <c r="X5405" s="5">
        <v>121</v>
      </c>
      <c r="Y5405" s="5">
        <v>103</v>
      </c>
      <c r="Z5405" s="5">
        <v>2</v>
      </c>
      <c r="AA5405" s="5">
        <v>0</v>
      </c>
      <c r="AB5405" s="5">
        <v>0</v>
      </c>
      <c r="AC5405" s="5">
        <v>0</v>
      </c>
      <c r="AD5405" s="5">
        <v>121</v>
      </c>
      <c r="AE5405" s="5">
        <v>103</v>
      </c>
      <c r="AF5405" s="5">
        <v>2</v>
      </c>
      <c r="AG5405" s="6">
        <v>1.941747572815534</v>
      </c>
      <c r="AH5405" s="6">
        <v>85.123966942148755</v>
      </c>
      <c r="AI5405" s="3"/>
      <c r="AJ5405" s="3"/>
    </row>
    <row r="5406" spans="1:36" hidden="1" x14ac:dyDescent="0.2">
      <c r="A5406" s="1" t="str">
        <f t="shared" si="84"/>
        <v>South StaffordshireWhite Gyspy or Irish Traveller</v>
      </c>
      <c r="B5406" s="3" t="s">
        <v>479</v>
      </c>
      <c r="C5406" s="3" t="s">
        <v>480</v>
      </c>
      <c r="D5406" s="3" t="s">
        <v>704</v>
      </c>
      <c r="E5406" s="5">
        <v>128</v>
      </c>
      <c r="F5406" s="5">
        <v>0</v>
      </c>
      <c r="G5406" s="5">
        <v>0</v>
      </c>
      <c r="H5406" s="5">
        <v>0</v>
      </c>
      <c r="I5406" s="5">
        <v>0</v>
      </c>
      <c r="J5406" s="5">
        <v>0</v>
      </c>
      <c r="K5406" s="5">
        <v>7</v>
      </c>
      <c r="L5406" s="5">
        <v>5</v>
      </c>
      <c r="M5406" s="5">
        <v>0</v>
      </c>
      <c r="N5406" s="5">
        <v>0</v>
      </c>
      <c r="O5406" s="6">
        <v>0</v>
      </c>
      <c r="P5406" s="6">
        <v>0</v>
      </c>
      <c r="Q5406" s="6">
        <v>0</v>
      </c>
      <c r="R5406" s="6">
        <v>0</v>
      </c>
      <c r="S5406" s="6">
        <v>0</v>
      </c>
      <c r="T5406" s="6">
        <v>5.46875</v>
      </c>
      <c r="U5406" s="6">
        <v>3.90625</v>
      </c>
      <c r="V5406" s="6">
        <v>0</v>
      </c>
      <c r="W5406" s="6">
        <v>0</v>
      </c>
      <c r="X5406" s="5">
        <v>40</v>
      </c>
      <c r="Y5406" s="5">
        <v>20</v>
      </c>
      <c r="Z5406" s="5">
        <v>3</v>
      </c>
      <c r="AA5406" s="5">
        <v>0</v>
      </c>
      <c r="AB5406" s="5">
        <v>0</v>
      </c>
      <c r="AC5406" s="5">
        <v>0</v>
      </c>
      <c r="AD5406" s="5">
        <v>40</v>
      </c>
      <c r="AE5406" s="5">
        <v>20</v>
      </c>
      <c r="AF5406" s="5">
        <v>3</v>
      </c>
      <c r="AG5406" s="3">
        <v>15</v>
      </c>
      <c r="AH5406" s="6">
        <v>50</v>
      </c>
      <c r="AI5406" s="3"/>
      <c r="AJ5406" s="3"/>
    </row>
    <row r="5407" spans="1:36" hidden="1" x14ac:dyDescent="0.2">
      <c r="A5407" s="1" t="str">
        <f t="shared" si="84"/>
        <v>South StaffordshireWhite Other</v>
      </c>
      <c r="B5407" s="3" t="s">
        <v>479</v>
      </c>
      <c r="C5407" s="3" t="s">
        <v>480</v>
      </c>
      <c r="D5407" s="3" t="s">
        <v>705</v>
      </c>
      <c r="E5407" s="5">
        <v>764</v>
      </c>
      <c r="F5407" s="5">
        <v>0</v>
      </c>
      <c r="G5407" s="5">
        <v>0</v>
      </c>
      <c r="H5407" s="5">
        <v>0</v>
      </c>
      <c r="I5407" s="5">
        <v>0</v>
      </c>
      <c r="J5407" s="5">
        <v>8</v>
      </c>
      <c r="K5407" s="5">
        <v>30</v>
      </c>
      <c r="L5407" s="5">
        <v>10</v>
      </c>
      <c r="M5407" s="5">
        <v>0</v>
      </c>
      <c r="N5407" s="5">
        <v>0</v>
      </c>
      <c r="O5407" s="6">
        <v>0</v>
      </c>
      <c r="P5407" s="6">
        <v>0</v>
      </c>
      <c r="Q5407" s="6">
        <v>0</v>
      </c>
      <c r="R5407" s="6">
        <v>0</v>
      </c>
      <c r="S5407" s="6">
        <v>1.0471204188481675</v>
      </c>
      <c r="T5407" s="6">
        <v>3.9267015706806281</v>
      </c>
      <c r="U5407" s="6">
        <v>1.3089005235602094</v>
      </c>
      <c r="V5407" s="6">
        <v>0</v>
      </c>
      <c r="W5407" s="6">
        <v>0</v>
      </c>
      <c r="X5407" s="5">
        <v>351</v>
      </c>
      <c r="Y5407" s="5">
        <v>319</v>
      </c>
      <c r="Z5407" s="5">
        <v>14</v>
      </c>
      <c r="AA5407" s="5">
        <v>0</v>
      </c>
      <c r="AB5407" s="5">
        <v>0</v>
      </c>
      <c r="AC5407" s="5">
        <v>0</v>
      </c>
      <c r="AD5407" s="5">
        <v>351</v>
      </c>
      <c r="AE5407" s="5">
        <v>319</v>
      </c>
      <c r="AF5407" s="5">
        <v>14</v>
      </c>
      <c r="AG5407" s="6">
        <v>4.3887147335423196</v>
      </c>
      <c r="AH5407" s="6">
        <v>90.883190883190878</v>
      </c>
      <c r="AI5407" s="3"/>
      <c r="AJ5407" s="3"/>
    </row>
    <row r="5408" spans="1:36" hidden="1" x14ac:dyDescent="0.2">
      <c r="A5408" s="1" t="str">
        <f t="shared" si="84"/>
        <v>South StaffordshireMixed White and Black Caribbean</v>
      </c>
      <c r="B5408" s="3" t="s">
        <v>479</v>
      </c>
      <c r="C5408" s="3" t="s">
        <v>480</v>
      </c>
      <c r="D5408" s="3" t="s">
        <v>706</v>
      </c>
      <c r="E5408" s="5">
        <v>796</v>
      </c>
      <c r="F5408" s="5">
        <v>0</v>
      </c>
      <c r="G5408" s="5">
        <v>0</v>
      </c>
      <c r="H5408" s="5">
        <v>0</v>
      </c>
      <c r="I5408" s="5">
        <v>0</v>
      </c>
      <c r="J5408" s="5">
        <v>7</v>
      </c>
      <c r="K5408" s="5">
        <v>8</v>
      </c>
      <c r="L5408" s="5">
        <v>18</v>
      </c>
      <c r="M5408" s="5">
        <v>0</v>
      </c>
      <c r="N5408" s="5">
        <v>0</v>
      </c>
      <c r="O5408" s="6">
        <v>0</v>
      </c>
      <c r="P5408" s="6">
        <v>0</v>
      </c>
      <c r="Q5408" s="6">
        <v>0</v>
      </c>
      <c r="R5408" s="6">
        <v>0</v>
      </c>
      <c r="S5408" s="6">
        <v>0.87939698492462315</v>
      </c>
      <c r="T5408" s="6">
        <v>1.0050251256281406</v>
      </c>
      <c r="U5408" s="6">
        <v>2.2613065326633164</v>
      </c>
      <c r="V5408" s="6">
        <v>0</v>
      </c>
      <c r="W5408" s="6">
        <v>0</v>
      </c>
      <c r="X5408" s="5">
        <v>166</v>
      </c>
      <c r="Y5408" s="5">
        <v>139</v>
      </c>
      <c r="Z5408" s="5">
        <v>14</v>
      </c>
      <c r="AA5408" s="5">
        <v>0</v>
      </c>
      <c r="AB5408" s="5">
        <v>0</v>
      </c>
      <c r="AC5408" s="5">
        <v>0</v>
      </c>
      <c r="AD5408" s="5">
        <v>166</v>
      </c>
      <c r="AE5408" s="5">
        <v>139</v>
      </c>
      <c r="AF5408" s="5">
        <v>14</v>
      </c>
      <c r="AG5408" s="6">
        <v>10.071942446043165</v>
      </c>
      <c r="AH5408" s="6">
        <v>83.734939759036138</v>
      </c>
      <c r="AI5408" s="3"/>
      <c r="AJ5408" s="3"/>
    </row>
    <row r="5409" spans="1:36" hidden="1" x14ac:dyDescent="0.2">
      <c r="A5409" s="1" t="str">
        <f t="shared" si="84"/>
        <v>South StaffordshireMixed White and Black African</v>
      </c>
      <c r="B5409" s="3" t="s">
        <v>479</v>
      </c>
      <c r="C5409" s="3" t="s">
        <v>480</v>
      </c>
      <c r="D5409" s="3" t="s">
        <v>707</v>
      </c>
      <c r="E5409" s="5">
        <v>40</v>
      </c>
      <c r="F5409" s="5">
        <v>0</v>
      </c>
      <c r="G5409" s="5">
        <v>0</v>
      </c>
      <c r="H5409" s="5">
        <v>0</v>
      </c>
      <c r="I5409" s="5">
        <v>0</v>
      </c>
      <c r="J5409" s="5">
        <v>1</v>
      </c>
      <c r="K5409" s="5">
        <v>0</v>
      </c>
      <c r="L5409" s="5">
        <v>0</v>
      </c>
      <c r="M5409" s="5">
        <v>0</v>
      </c>
      <c r="N5409" s="5">
        <v>0</v>
      </c>
      <c r="O5409" s="6">
        <v>0</v>
      </c>
      <c r="P5409" s="6">
        <v>0</v>
      </c>
      <c r="Q5409" s="6">
        <v>0</v>
      </c>
      <c r="R5409" s="6">
        <v>0</v>
      </c>
      <c r="S5409" s="6">
        <v>2.5</v>
      </c>
      <c r="T5409" s="6">
        <v>0</v>
      </c>
      <c r="U5409" s="6">
        <v>0</v>
      </c>
      <c r="V5409" s="6">
        <v>0</v>
      </c>
      <c r="W5409" s="6">
        <v>0</v>
      </c>
      <c r="X5409" s="5">
        <v>2</v>
      </c>
      <c r="Y5409" s="5">
        <v>2</v>
      </c>
      <c r="Z5409" s="5">
        <v>0</v>
      </c>
      <c r="AA5409" s="5">
        <v>0</v>
      </c>
      <c r="AB5409" s="5">
        <v>0</v>
      </c>
      <c r="AC5409" s="5">
        <v>0</v>
      </c>
      <c r="AD5409" s="5">
        <v>2</v>
      </c>
      <c r="AE5409" s="5">
        <v>2</v>
      </c>
      <c r="AF5409" s="5">
        <v>0</v>
      </c>
      <c r="AG5409" s="6">
        <v>0</v>
      </c>
      <c r="AH5409" s="6">
        <v>100</v>
      </c>
      <c r="AI5409" s="3"/>
      <c r="AJ5409" s="3"/>
    </row>
    <row r="5410" spans="1:36" hidden="1" x14ac:dyDescent="0.2">
      <c r="A5410" s="1" t="str">
        <f t="shared" si="84"/>
        <v>South StaffordshireMixed White and Asian</v>
      </c>
      <c r="B5410" s="3" t="s">
        <v>479</v>
      </c>
      <c r="C5410" s="3" t="s">
        <v>480</v>
      </c>
      <c r="D5410" s="3" t="s">
        <v>708</v>
      </c>
      <c r="E5410" s="5">
        <v>479</v>
      </c>
      <c r="F5410" s="5">
        <v>0</v>
      </c>
      <c r="G5410" s="5">
        <v>0</v>
      </c>
      <c r="H5410" s="5">
        <v>0</v>
      </c>
      <c r="I5410" s="5">
        <v>0</v>
      </c>
      <c r="J5410" s="5">
        <v>3</v>
      </c>
      <c r="K5410" s="5">
        <v>8</v>
      </c>
      <c r="L5410" s="5">
        <v>8</v>
      </c>
      <c r="M5410" s="5">
        <v>0</v>
      </c>
      <c r="N5410" s="5">
        <v>0</v>
      </c>
      <c r="O5410" s="6">
        <v>0</v>
      </c>
      <c r="P5410" s="6">
        <v>0</v>
      </c>
      <c r="Q5410" s="6">
        <v>0</v>
      </c>
      <c r="R5410" s="6">
        <v>0</v>
      </c>
      <c r="S5410" s="6">
        <v>0.62630480167014613</v>
      </c>
      <c r="T5410" s="6">
        <v>1.6701461377870563</v>
      </c>
      <c r="U5410" s="6">
        <v>1.6701461377870563</v>
      </c>
      <c r="V5410" s="6">
        <v>0</v>
      </c>
      <c r="W5410" s="6">
        <v>0</v>
      </c>
      <c r="X5410" s="5">
        <v>92</v>
      </c>
      <c r="Y5410" s="5">
        <v>81</v>
      </c>
      <c r="Z5410" s="5">
        <v>10</v>
      </c>
      <c r="AA5410" s="5">
        <v>0</v>
      </c>
      <c r="AB5410" s="5">
        <v>0</v>
      </c>
      <c r="AC5410" s="5">
        <v>0</v>
      </c>
      <c r="AD5410" s="5">
        <v>92</v>
      </c>
      <c r="AE5410" s="5">
        <v>81</v>
      </c>
      <c r="AF5410" s="5">
        <v>10</v>
      </c>
      <c r="AG5410" s="6">
        <v>12.345679012345679</v>
      </c>
      <c r="AH5410" s="6">
        <v>88.043478260869563</v>
      </c>
      <c r="AI5410" s="3"/>
      <c r="AJ5410" s="3"/>
    </row>
    <row r="5411" spans="1:36" hidden="1" x14ac:dyDescent="0.2">
      <c r="A5411" s="1" t="str">
        <f t="shared" si="84"/>
        <v>South StaffordshireMixed Other</v>
      </c>
      <c r="B5411" s="3" t="s">
        <v>479</v>
      </c>
      <c r="C5411" s="3" t="s">
        <v>480</v>
      </c>
      <c r="D5411" s="3" t="s">
        <v>709</v>
      </c>
      <c r="E5411" s="5">
        <v>180</v>
      </c>
      <c r="F5411" s="5">
        <v>0</v>
      </c>
      <c r="G5411" s="5">
        <v>0</v>
      </c>
      <c r="H5411" s="5">
        <v>0</v>
      </c>
      <c r="I5411" s="5">
        <v>0</v>
      </c>
      <c r="J5411" s="5">
        <v>1</v>
      </c>
      <c r="K5411" s="5">
        <v>1</v>
      </c>
      <c r="L5411" s="5">
        <v>6</v>
      </c>
      <c r="M5411" s="5">
        <v>0</v>
      </c>
      <c r="N5411" s="5">
        <v>0</v>
      </c>
      <c r="O5411" s="6">
        <v>0</v>
      </c>
      <c r="P5411" s="6">
        <v>0</v>
      </c>
      <c r="Q5411" s="6">
        <v>0</v>
      </c>
      <c r="R5411" s="6">
        <v>0</v>
      </c>
      <c r="S5411" s="6">
        <v>0.55555555555555558</v>
      </c>
      <c r="T5411" s="6">
        <v>0.55555555555555558</v>
      </c>
      <c r="U5411" s="6">
        <v>3.3333333333333335</v>
      </c>
      <c r="V5411" s="6">
        <v>0</v>
      </c>
      <c r="W5411" s="6">
        <v>0</v>
      </c>
      <c r="X5411" s="5">
        <v>51</v>
      </c>
      <c r="Y5411" s="5">
        <v>44</v>
      </c>
      <c r="Z5411" s="5">
        <v>3</v>
      </c>
      <c r="AA5411" s="5">
        <v>0</v>
      </c>
      <c r="AB5411" s="5">
        <v>0</v>
      </c>
      <c r="AC5411" s="5">
        <v>0</v>
      </c>
      <c r="AD5411" s="5">
        <v>51</v>
      </c>
      <c r="AE5411" s="5">
        <v>44</v>
      </c>
      <c r="AF5411" s="5">
        <v>3</v>
      </c>
      <c r="AG5411" s="6">
        <v>6.8181818181818183</v>
      </c>
      <c r="AH5411" s="6">
        <v>86.274509803921575</v>
      </c>
      <c r="AI5411" s="3"/>
      <c r="AJ5411" s="3"/>
    </row>
    <row r="5412" spans="1:36" hidden="1" x14ac:dyDescent="0.2">
      <c r="A5412" s="1" t="str">
        <f t="shared" si="84"/>
        <v>South StaffordshireIndian</v>
      </c>
      <c r="B5412" s="3" t="s">
        <v>479</v>
      </c>
      <c r="C5412" s="3" t="s">
        <v>480</v>
      </c>
      <c r="D5412" s="3" t="s">
        <v>710</v>
      </c>
      <c r="E5412" s="5">
        <v>1435</v>
      </c>
      <c r="F5412" s="5">
        <v>0</v>
      </c>
      <c r="G5412" s="5">
        <v>0</v>
      </c>
      <c r="H5412" s="5">
        <v>0</v>
      </c>
      <c r="I5412" s="5">
        <v>0</v>
      </c>
      <c r="J5412" s="5">
        <v>15</v>
      </c>
      <c r="K5412" s="5">
        <v>10</v>
      </c>
      <c r="L5412" s="5">
        <v>19</v>
      </c>
      <c r="M5412" s="5">
        <v>0</v>
      </c>
      <c r="N5412" s="5">
        <v>0</v>
      </c>
      <c r="O5412" s="6">
        <v>0</v>
      </c>
      <c r="P5412" s="6">
        <v>0</v>
      </c>
      <c r="Q5412" s="6">
        <v>0</v>
      </c>
      <c r="R5412" s="6">
        <v>0</v>
      </c>
      <c r="S5412" s="6">
        <v>1.0452961672473868</v>
      </c>
      <c r="T5412" s="6">
        <v>0.69686411149825789</v>
      </c>
      <c r="U5412" s="6">
        <v>1.3240418118466899</v>
      </c>
      <c r="V5412" s="6">
        <v>0</v>
      </c>
      <c r="W5412" s="6">
        <v>0</v>
      </c>
      <c r="X5412" s="5">
        <v>653</v>
      </c>
      <c r="Y5412" s="5">
        <v>602</v>
      </c>
      <c r="Z5412" s="5">
        <v>20</v>
      </c>
      <c r="AA5412" s="5">
        <v>0</v>
      </c>
      <c r="AB5412" s="5">
        <v>0</v>
      </c>
      <c r="AC5412" s="5">
        <v>0</v>
      </c>
      <c r="AD5412" s="5">
        <v>653</v>
      </c>
      <c r="AE5412" s="5">
        <v>602</v>
      </c>
      <c r="AF5412" s="5">
        <v>20</v>
      </c>
      <c r="AG5412" s="6">
        <v>3.3222591362126246</v>
      </c>
      <c r="AH5412" s="6">
        <v>92.189892802450231</v>
      </c>
      <c r="AI5412" s="3"/>
      <c r="AJ5412" s="3"/>
    </row>
    <row r="5413" spans="1:36" hidden="1" x14ac:dyDescent="0.2">
      <c r="A5413" s="1" t="str">
        <f t="shared" si="84"/>
        <v>South StaffordshirePakistani</v>
      </c>
      <c r="B5413" s="3" t="s">
        <v>479</v>
      </c>
      <c r="C5413" s="3" t="s">
        <v>480</v>
      </c>
      <c r="D5413" s="3" t="s">
        <v>711</v>
      </c>
      <c r="E5413" s="5">
        <v>170</v>
      </c>
      <c r="F5413" s="5">
        <v>0</v>
      </c>
      <c r="G5413" s="5">
        <v>0</v>
      </c>
      <c r="H5413" s="5">
        <v>0</v>
      </c>
      <c r="I5413" s="5">
        <v>0</v>
      </c>
      <c r="J5413" s="5">
        <v>0</v>
      </c>
      <c r="K5413" s="5">
        <v>0</v>
      </c>
      <c r="L5413" s="5">
        <v>0</v>
      </c>
      <c r="M5413" s="5">
        <v>0</v>
      </c>
      <c r="N5413" s="5">
        <v>0</v>
      </c>
      <c r="O5413" s="6">
        <v>0</v>
      </c>
      <c r="P5413" s="6">
        <v>0</v>
      </c>
      <c r="Q5413" s="6">
        <v>0</v>
      </c>
      <c r="R5413" s="6">
        <v>0</v>
      </c>
      <c r="S5413" s="6">
        <v>0</v>
      </c>
      <c r="T5413" s="6">
        <v>0</v>
      </c>
      <c r="U5413" s="6">
        <v>0</v>
      </c>
      <c r="V5413" s="6">
        <v>0</v>
      </c>
      <c r="W5413" s="6">
        <v>0</v>
      </c>
      <c r="X5413" s="5">
        <v>63</v>
      </c>
      <c r="Y5413" s="5">
        <v>27</v>
      </c>
      <c r="Z5413" s="5">
        <v>1</v>
      </c>
      <c r="AA5413" s="5">
        <v>0</v>
      </c>
      <c r="AB5413" s="5">
        <v>0</v>
      </c>
      <c r="AC5413" s="5">
        <v>0</v>
      </c>
      <c r="AD5413" s="5">
        <v>63</v>
      </c>
      <c r="AE5413" s="5">
        <v>27</v>
      </c>
      <c r="AF5413" s="5">
        <v>1</v>
      </c>
      <c r="AG5413" s="6">
        <v>3.7037037037037037</v>
      </c>
      <c r="AH5413" s="6">
        <v>42.857142857142854</v>
      </c>
      <c r="AI5413" s="3"/>
      <c r="AJ5413" s="3"/>
    </row>
    <row r="5414" spans="1:36" hidden="1" x14ac:dyDescent="0.2">
      <c r="A5414" s="1" t="str">
        <f t="shared" si="84"/>
        <v>South StaffordshireBangladeshi</v>
      </c>
      <c r="B5414" s="3" t="s">
        <v>479</v>
      </c>
      <c r="C5414" s="3" t="s">
        <v>480</v>
      </c>
      <c r="D5414" s="3" t="s">
        <v>712</v>
      </c>
      <c r="E5414" s="5">
        <v>17</v>
      </c>
      <c r="F5414" s="5">
        <v>0</v>
      </c>
      <c r="G5414" s="5">
        <v>0</v>
      </c>
      <c r="H5414" s="5">
        <v>0</v>
      </c>
      <c r="I5414" s="5">
        <v>0</v>
      </c>
      <c r="J5414" s="5">
        <v>0</v>
      </c>
      <c r="K5414" s="5">
        <v>0</v>
      </c>
      <c r="L5414" s="5">
        <v>0</v>
      </c>
      <c r="M5414" s="5">
        <v>0</v>
      </c>
      <c r="N5414" s="5">
        <v>0</v>
      </c>
      <c r="O5414" s="6">
        <v>0</v>
      </c>
      <c r="P5414" s="6">
        <v>0</v>
      </c>
      <c r="Q5414" s="6">
        <v>0</v>
      </c>
      <c r="R5414" s="6">
        <v>0</v>
      </c>
      <c r="S5414" s="6">
        <v>0</v>
      </c>
      <c r="T5414" s="6">
        <v>0</v>
      </c>
      <c r="U5414" s="6">
        <v>0</v>
      </c>
      <c r="V5414" s="6">
        <v>0</v>
      </c>
      <c r="W5414" s="6">
        <v>0</v>
      </c>
      <c r="X5414" s="5">
        <v>5</v>
      </c>
      <c r="Y5414" s="5">
        <v>4</v>
      </c>
      <c r="Z5414" s="5">
        <v>0</v>
      </c>
      <c r="AA5414" s="5">
        <v>0</v>
      </c>
      <c r="AB5414" s="5">
        <v>0</v>
      </c>
      <c r="AC5414" s="5">
        <v>0</v>
      </c>
      <c r="AD5414" s="5">
        <v>5</v>
      </c>
      <c r="AE5414" s="5">
        <v>4</v>
      </c>
      <c r="AF5414" s="5">
        <v>0</v>
      </c>
      <c r="AG5414" s="6">
        <v>0</v>
      </c>
      <c r="AH5414" s="6">
        <v>80</v>
      </c>
      <c r="AI5414" s="3"/>
      <c r="AJ5414" s="3"/>
    </row>
    <row r="5415" spans="1:36" hidden="1" x14ac:dyDescent="0.2">
      <c r="A5415" s="1" t="str">
        <f t="shared" si="84"/>
        <v>South StaffordshireChinese</v>
      </c>
      <c r="B5415" s="3" t="s">
        <v>479</v>
      </c>
      <c r="C5415" s="3" t="s">
        <v>480</v>
      </c>
      <c r="D5415" s="3" t="s">
        <v>713</v>
      </c>
      <c r="E5415" s="5">
        <v>204</v>
      </c>
      <c r="F5415" s="5">
        <v>0</v>
      </c>
      <c r="G5415" s="5">
        <v>0</v>
      </c>
      <c r="H5415" s="5">
        <v>0</v>
      </c>
      <c r="I5415" s="5">
        <v>0</v>
      </c>
      <c r="J5415" s="5">
        <v>2</v>
      </c>
      <c r="K5415" s="5">
        <v>3</v>
      </c>
      <c r="L5415" s="5">
        <v>1</v>
      </c>
      <c r="M5415" s="5">
        <v>0</v>
      </c>
      <c r="N5415" s="5">
        <v>0</v>
      </c>
      <c r="O5415" s="6">
        <v>0</v>
      </c>
      <c r="P5415" s="6">
        <v>0</v>
      </c>
      <c r="Q5415" s="6">
        <v>0</v>
      </c>
      <c r="R5415" s="6">
        <v>0</v>
      </c>
      <c r="S5415" s="6">
        <v>0.98039215686274506</v>
      </c>
      <c r="T5415" s="6">
        <v>1.4705882352941178</v>
      </c>
      <c r="U5415" s="6">
        <v>0.49019607843137253</v>
      </c>
      <c r="V5415" s="6">
        <v>0</v>
      </c>
      <c r="W5415" s="6">
        <v>0</v>
      </c>
      <c r="X5415" s="5">
        <v>98</v>
      </c>
      <c r="Y5415" s="5">
        <v>87</v>
      </c>
      <c r="Z5415" s="5">
        <v>6</v>
      </c>
      <c r="AA5415" s="5">
        <v>0</v>
      </c>
      <c r="AB5415" s="5">
        <v>0</v>
      </c>
      <c r="AC5415" s="5">
        <v>0</v>
      </c>
      <c r="AD5415" s="5">
        <v>98</v>
      </c>
      <c r="AE5415" s="5">
        <v>87</v>
      </c>
      <c r="AF5415" s="5">
        <v>6</v>
      </c>
      <c r="AG5415" s="6">
        <v>6.8965517241379306</v>
      </c>
      <c r="AH5415" s="6">
        <v>88.775510204081627</v>
      </c>
      <c r="AI5415" s="3"/>
      <c r="AJ5415" s="3"/>
    </row>
    <row r="5416" spans="1:36" hidden="1" x14ac:dyDescent="0.2">
      <c r="A5416" s="1" t="str">
        <f t="shared" si="84"/>
        <v>South StaffordshireAsian Other</v>
      </c>
      <c r="B5416" s="3" t="s">
        <v>479</v>
      </c>
      <c r="C5416" s="3" t="s">
        <v>480</v>
      </c>
      <c r="D5416" s="3" t="s">
        <v>714</v>
      </c>
      <c r="E5416" s="5">
        <v>296</v>
      </c>
      <c r="F5416" s="5">
        <v>0</v>
      </c>
      <c r="G5416" s="5">
        <v>0</v>
      </c>
      <c r="H5416" s="5">
        <v>0</v>
      </c>
      <c r="I5416" s="5">
        <v>0</v>
      </c>
      <c r="J5416" s="5">
        <v>7</v>
      </c>
      <c r="K5416" s="5">
        <v>5</v>
      </c>
      <c r="L5416" s="5">
        <v>6</v>
      </c>
      <c r="M5416" s="5">
        <v>0</v>
      </c>
      <c r="N5416" s="5">
        <v>0</v>
      </c>
      <c r="O5416" s="6">
        <v>0</v>
      </c>
      <c r="P5416" s="6">
        <v>0</v>
      </c>
      <c r="Q5416" s="6">
        <v>0</v>
      </c>
      <c r="R5416" s="6">
        <v>0</v>
      </c>
      <c r="S5416" s="6">
        <v>2.3648648648648649</v>
      </c>
      <c r="T5416" s="6">
        <v>1.6891891891891893</v>
      </c>
      <c r="U5416" s="6">
        <v>2.0270270270270272</v>
      </c>
      <c r="V5416" s="6">
        <v>0</v>
      </c>
      <c r="W5416" s="6">
        <v>0</v>
      </c>
      <c r="X5416" s="5">
        <v>138</v>
      </c>
      <c r="Y5416" s="5">
        <v>116</v>
      </c>
      <c r="Z5416" s="5">
        <v>13</v>
      </c>
      <c r="AA5416" s="5">
        <v>0</v>
      </c>
      <c r="AB5416" s="5">
        <v>0</v>
      </c>
      <c r="AC5416" s="5">
        <v>0</v>
      </c>
      <c r="AD5416" s="5">
        <v>138</v>
      </c>
      <c r="AE5416" s="5">
        <v>116</v>
      </c>
      <c r="AF5416" s="5">
        <v>13</v>
      </c>
      <c r="AG5416" s="6">
        <v>11.206896551724139</v>
      </c>
      <c r="AH5416" s="6">
        <v>84.05797101449275</v>
      </c>
      <c r="AI5416" s="3"/>
      <c r="AJ5416" s="3"/>
    </row>
    <row r="5417" spans="1:36" hidden="1" x14ac:dyDescent="0.2">
      <c r="A5417" s="1" t="str">
        <f t="shared" si="84"/>
        <v>South StaffordshireBlack African</v>
      </c>
      <c r="B5417" s="3" t="s">
        <v>479</v>
      </c>
      <c r="C5417" s="3" t="s">
        <v>480</v>
      </c>
      <c r="D5417" s="3" t="s">
        <v>715</v>
      </c>
      <c r="E5417" s="5">
        <v>142</v>
      </c>
      <c r="F5417" s="5">
        <v>0</v>
      </c>
      <c r="G5417" s="5">
        <v>0</v>
      </c>
      <c r="H5417" s="5">
        <v>0</v>
      </c>
      <c r="I5417" s="5">
        <v>0</v>
      </c>
      <c r="J5417" s="5">
        <v>2</v>
      </c>
      <c r="K5417" s="5">
        <v>2</v>
      </c>
      <c r="L5417" s="5">
        <v>2</v>
      </c>
      <c r="M5417" s="5">
        <v>0</v>
      </c>
      <c r="N5417" s="5">
        <v>0</v>
      </c>
      <c r="O5417" s="6">
        <v>0</v>
      </c>
      <c r="P5417" s="6">
        <v>0</v>
      </c>
      <c r="Q5417" s="6">
        <v>0</v>
      </c>
      <c r="R5417" s="6">
        <v>0</v>
      </c>
      <c r="S5417" s="6">
        <v>1.408450704225352</v>
      </c>
      <c r="T5417" s="6">
        <v>1.408450704225352</v>
      </c>
      <c r="U5417" s="6">
        <v>1.408450704225352</v>
      </c>
      <c r="V5417" s="6">
        <v>0</v>
      </c>
      <c r="W5417" s="6">
        <v>0</v>
      </c>
      <c r="X5417" s="5">
        <v>75</v>
      </c>
      <c r="Y5417" s="5">
        <v>63</v>
      </c>
      <c r="Z5417" s="5">
        <v>6</v>
      </c>
      <c r="AA5417" s="5">
        <v>0</v>
      </c>
      <c r="AB5417" s="5">
        <v>0</v>
      </c>
      <c r="AC5417" s="5">
        <v>0</v>
      </c>
      <c r="AD5417" s="5">
        <v>75</v>
      </c>
      <c r="AE5417" s="5">
        <v>63</v>
      </c>
      <c r="AF5417" s="5">
        <v>6</v>
      </c>
      <c r="AG5417" s="6">
        <v>9.5238095238095237</v>
      </c>
      <c r="AH5417" s="6">
        <v>84</v>
      </c>
      <c r="AI5417" s="3"/>
      <c r="AJ5417" s="3"/>
    </row>
    <row r="5418" spans="1:36" hidden="1" x14ac:dyDescent="0.2">
      <c r="A5418" s="1" t="str">
        <f t="shared" si="84"/>
        <v>South StaffordshireBlack Caribbean</v>
      </c>
      <c r="B5418" s="3" t="s">
        <v>479</v>
      </c>
      <c r="C5418" s="3" t="s">
        <v>480</v>
      </c>
      <c r="D5418" s="3" t="s">
        <v>716</v>
      </c>
      <c r="E5418" s="5">
        <v>371</v>
      </c>
      <c r="F5418" s="5">
        <v>0</v>
      </c>
      <c r="G5418" s="5">
        <v>0</v>
      </c>
      <c r="H5418" s="5">
        <v>0</v>
      </c>
      <c r="I5418" s="5">
        <v>0</v>
      </c>
      <c r="J5418" s="5">
        <v>3</v>
      </c>
      <c r="K5418" s="5">
        <v>10</v>
      </c>
      <c r="L5418" s="5">
        <v>3</v>
      </c>
      <c r="M5418" s="5">
        <v>0</v>
      </c>
      <c r="N5418" s="5">
        <v>0</v>
      </c>
      <c r="O5418" s="6">
        <v>0</v>
      </c>
      <c r="P5418" s="6">
        <v>0</v>
      </c>
      <c r="Q5418" s="6">
        <v>0</v>
      </c>
      <c r="R5418" s="6">
        <v>0</v>
      </c>
      <c r="S5418" s="6">
        <v>0.80862533692722371</v>
      </c>
      <c r="T5418" s="6">
        <v>2.6954177897574123</v>
      </c>
      <c r="U5418" s="6">
        <v>0.80862533692722371</v>
      </c>
      <c r="V5418" s="6">
        <v>0</v>
      </c>
      <c r="W5418" s="6">
        <v>0</v>
      </c>
      <c r="X5418" s="5">
        <v>195</v>
      </c>
      <c r="Y5418" s="5">
        <v>150</v>
      </c>
      <c r="Z5418" s="5">
        <v>9</v>
      </c>
      <c r="AA5418" s="5">
        <v>0</v>
      </c>
      <c r="AB5418" s="5">
        <v>0</v>
      </c>
      <c r="AC5418" s="5">
        <v>0</v>
      </c>
      <c r="AD5418" s="5">
        <v>195</v>
      </c>
      <c r="AE5418" s="5">
        <v>150</v>
      </c>
      <c r="AF5418" s="5">
        <v>9</v>
      </c>
      <c r="AG5418" s="6">
        <v>6</v>
      </c>
      <c r="AH5418" s="6">
        <v>76.92307692307692</v>
      </c>
      <c r="AI5418" s="3"/>
      <c r="AJ5418" s="3"/>
    </row>
    <row r="5419" spans="1:36" hidden="1" x14ac:dyDescent="0.2">
      <c r="A5419" s="1" t="str">
        <f t="shared" si="84"/>
        <v>South StaffordshireBlack Other</v>
      </c>
      <c r="B5419" s="3" t="s">
        <v>479</v>
      </c>
      <c r="C5419" s="3" t="s">
        <v>480</v>
      </c>
      <c r="D5419" s="3" t="s">
        <v>717</v>
      </c>
      <c r="E5419" s="5">
        <v>65</v>
      </c>
      <c r="F5419" s="5">
        <v>0</v>
      </c>
      <c r="G5419" s="5">
        <v>0</v>
      </c>
      <c r="H5419" s="5">
        <v>0</v>
      </c>
      <c r="I5419" s="5">
        <v>0</v>
      </c>
      <c r="J5419" s="5">
        <v>0</v>
      </c>
      <c r="K5419" s="5">
        <v>0</v>
      </c>
      <c r="L5419" s="5">
        <v>1</v>
      </c>
      <c r="M5419" s="5">
        <v>0</v>
      </c>
      <c r="N5419" s="5">
        <v>0</v>
      </c>
      <c r="O5419" s="6">
        <v>0</v>
      </c>
      <c r="P5419" s="6">
        <v>0</v>
      </c>
      <c r="Q5419" s="6">
        <v>0</v>
      </c>
      <c r="R5419" s="6">
        <v>0</v>
      </c>
      <c r="S5419" s="6">
        <v>0</v>
      </c>
      <c r="T5419" s="6">
        <v>0</v>
      </c>
      <c r="U5419" s="6">
        <v>1.5384615384615385</v>
      </c>
      <c r="V5419" s="6">
        <v>0</v>
      </c>
      <c r="W5419" s="6">
        <v>0</v>
      </c>
      <c r="X5419" s="5">
        <v>34</v>
      </c>
      <c r="Y5419" s="5">
        <v>25</v>
      </c>
      <c r="Z5419" s="5">
        <v>0</v>
      </c>
      <c r="AA5419" s="5">
        <v>0</v>
      </c>
      <c r="AB5419" s="5">
        <v>0</v>
      </c>
      <c r="AC5419" s="5">
        <v>0</v>
      </c>
      <c r="AD5419" s="5">
        <v>34</v>
      </c>
      <c r="AE5419" s="5">
        <v>25</v>
      </c>
      <c r="AF5419" s="5">
        <v>0</v>
      </c>
      <c r="AG5419" s="6">
        <v>0</v>
      </c>
      <c r="AH5419" s="6">
        <v>73.529411764705884</v>
      </c>
      <c r="AI5419" s="3"/>
      <c r="AJ5419" s="3"/>
    </row>
    <row r="5420" spans="1:36" hidden="1" x14ac:dyDescent="0.2">
      <c r="A5420" s="1" t="str">
        <f t="shared" si="84"/>
        <v>South StaffordshireArab</v>
      </c>
      <c r="B5420" s="3" t="s">
        <v>479</v>
      </c>
      <c r="C5420" s="3" t="s">
        <v>480</v>
      </c>
      <c r="D5420" s="3" t="s">
        <v>699</v>
      </c>
      <c r="E5420" s="5">
        <v>44</v>
      </c>
      <c r="F5420" s="5">
        <v>0</v>
      </c>
      <c r="G5420" s="5">
        <v>0</v>
      </c>
      <c r="H5420" s="5">
        <v>0</v>
      </c>
      <c r="I5420" s="5">
        <v>0</v>
      </c>
      <c r="J5420" s="5">
        <v>0</v>
      </c>
      <c r="K5420" s="5">
        <v>0</v>
      </c>
      <c r="L5420" s="5">
        <v>0</v>
      </c>
      <c r="M5420" s="5">
        <v>0</v>
      </c>
      <c r="N5420" s="5">
        <v>0</v>
      </c>
      <c r="O5420" s="6">
        <v>0</v>
      </c>
      <c r="P5420" s="6">
        <v>0</v>
      </c>
      <c r="Q5420" s="6">
        <v>0</v>
      </c>
      <c r="R5420" s="6">
        <v>0</v>
      </c>
      <c r="S5420" s="6">
        <v>0</v>
      </c>
      <c r="T5420" s="6">
        <v>0</v>
      </c>
      <c r="U5420" s="6">
        <v>0</v>
      </c>
      <c r="V5420" s="6">
        <v>0</v>
      </c>
      <c r="W5420" s="6">
        <v>0</v>
      </c>
      <c r="X5420" s="5">
        <v>16</v>
      </c>
      <c r="Y5420" s="5">
        <v>12</v>
      </c>
      <c r="Z5420" s="5">
        <v>3</v>
      </c>
      <c r="AA5420" s="5">
        <v>0</v>
      </c>
      <c r="AB5420" s="5">
        <v>0</v>
      </c>
      <c r="AC5420" s="5">
        <v>0</v>
      </c>
      <c r="AD5420" s="5">
        <v>16</v>
      </c>
      <c r="AE5420" s="5">
        <v>12</v>
      </c>
      <c r="AF5420" s="5">
        <v>3</v>
      </c>
      <c r="AG5420" s="6">
        <v>25</v>
      </c>
      <c r="AH5420" s="6">
        <v>75</v>
      </c>
      <c r="AI5420" s="3"/>
      <c r="AJ5420" s="3"/>
    </row>
    <row r="5421" spans="1:36" hidden="1" x14ac:dyDescent="0.2">
      <c r="A5421" s="1" t="str">
        <f t="shared" si="84"/>
        <v>South StaffordshireOther</v>
      </c>
      <c r="B5421" s="3" t="s">
        <v>479</v>
      </c>
      <c r="C5421" s="3" t="s">
        <v>480</v>
      </c>
      <c r="D5421" s="3" t="s">
        <v>718</v>
      </c>
      <c r="E5421" s="5">
        <v>192</v>
      </c>
      <c r="F5421" s="5">
        <v>0</v>
      </c>
      <c r="G5421" s="5">
        <v>0</v>
      </c>
      <c r="H5421" s="5">
        <v>0</v>
      </c>
      <c r="I5421" s="5">
        <v>0</v>
      </c>
      <c r="J5421" s="5">
        <v>0</v>
      </c>
      <c r="K5421" s="5">
        <v>0</v>
      </c>
      <c r="L5421" s="5">
        <v>4</v>
      </c>
      <c r="M5421" s="5">
        <v>0</v>
      </c>
      <c r="N5421" s="5">
        <v>0</v>
      </c>
      <c r="O5421" s="6">
        <v>0</v>
      </c>
      <c r="P5421" s="6">
        <v>0</v>
      </c>
      <c r="Q5421" s="6">
        <v>0</v>
      </c>
      <c r="R5421" s="6">
        <v>0</v>
      </c>
      <c r="S5421" s="6">
        <v>0</v>
      </c>
      <c r="T5421" s="6">
        <v>0</v>
      </c>
      <c r="U5421" s="6">
        <v>2.0833333333333335</v>
      </c>
      <c r="V5421" s="6">
        <v>0</v>
      </c>
      <c r="W5421" s="6">
        <v>0</v>
      </c>
      <c r="X5421" s="5">
        <v>75</v>
      </c>
      <c r="Y5421" s="5">
        <v>68</v>
      </c>
      <c r="Z5421" s="5">
        <v>4</v>
      </c>
      <c r="AA5421" s="5">
        <v>0</v>
      </c>
      <c r="AB5421" s="5">
        <v>0</v>
      </c>
      <c r="AC5421" s="5">
        <v>0</v>
      </c>
      <c r="AD5421" s="5">
        <v>75</v>
      </c>
      <c r="AE5421" s="5">
        <v>68</v>
      </c>
      <c r="AF5421" s="5">
        <v>4</v>
      </c>
      <c r="AG5421" s="6">
        <v>5.882352941176471</v>
      </c>
      <c r="AH5421" s="6">
        <v>90.666666666666671</v>
      </c>
      <c r="AI5421" s="3"/>
      <c r="AJ5421" s="3"/>
    </row>
    <row r="5422" spans="1:36" x14ac:dyDescent="0.2">
      <c r="A5422" s="1" t="str">
        <f t="shared" si="84"/>
        <v>South TynesideAll people</v>
      </c>
      <c r="B5422" s="3" t="s">
        <v>603</v>
      </c>
      <c r="C5422" s="3" t="s">
        <v>604</v>
      </c>
      <c r="D5422" s="3" t="s">
        <v>700</v>
      </c>
      <c r="E5422" s="5">
        <v>148127</v>
      </c>
      <c r="F5422" s="5">
        <v>15514</v>
      </c>
      <c r="G5422" s="5">
        <v>27834</v>
      </c>
      <c r="H5422" s="5">
        <v>63428</v>
      </c>
      <c r="I5422" s="5">
        <v>15026</v>
      </c>
      <c r="J5422" s="5">
        <v>20910</v>
      </c>
      <c r="K5422" s="5">
        <v>0</v>
      </c>
      <c r="L5422" s="5">
        <v>0</v>
      </c>
      <c r="M5422" s="5">
        <v>1442</v>
      </c>
      <c r="N5422" s="5">
        <v>0</v>
      </c>
      <c r="O5422" s="6">
        <v>10.473445084285782</v>
      </c>
      <c r="P5422" s="6">
        <v>18.790632362769784</v>
      </c>
      <c r="Q5422" s="6">
        <v>42.820012556792484</v>
      </c>
      <c r="R5422" s="6">
        <v>10.143998055722454</v>
      </c>
      <c r="S5422" s="6">
        <v>14.116265096842575</v>
      </c>
      <c r="T5422" s="6">
        <v>0</v>
      </c>
      <c r="U5422" s="6">
        <v>0</v>
      </c>
      <c r="V5422" s="6">
        <v>0.97348896554983222</v>
      </c>
      <c r="W5422" s="6">
        <v>0</v>
      </c>
      <c r="X5422" s="5">
        <v>47016</v>
      </c>
      <c r="Y5422" s="5">
        <v>39966</v>
      </c>
      <c r="Z5422" s="5">
        <v>3637</v>
      </c>
      <c r="AA5422" s="5">
        <v>2557</v>
      </c>
      <c r="AB5422" s="5">
        <v>2002</v>
      </c>
      <c r="AC5422" s="5">
        <v>287</v>
      </c>
      <c r="AD5422" s="5">
        <v>44459</v>
      </c>
      <c r="AE5422" s="5">
        <v>37964</v>
      </c>
      <c r="AF5422" s="5">
        <v>3350</v>
      </c>
      <c r="AG5422" s="6">
        <v>8.8241491939732377</v>
      </c>
      <c r="AH5422" s="6">
        <v>85.391034436222142</v>
      </c>
      <c r="AI5422" s="6">
        <v>14.335664335664335</v>
      </c>
      <c r="AJ5422" s="6">
        <v>78.294876808760264</v>
      </c>
    </row>
    <row r="5423" spans="1:36" hidden="1" x14ac:dyDescent="0.2">
      <c r="A5423" s="1" t="str">
        <f t="shared" si="84"/>
        <v>South TynesideWhite British</v>
      </c>
      <c r="B5423" s="3" t="s">
        <v>603</v>
      </c>
      <c r="C5423" s="3" t="s">
        <v>604</v>
      </c>
      <c r="D5423" s="3" t="s">
        <v>701</v>
      </c>
      <c r="E5423" s="5">
        <v>140821</v>
      </c>
      <c r="F5423" s="5">
        <v>13946</v>
      </c>
      <c r="G5423" s="5">
        <v>25921</v>
      </c>
      <c r="H5423" s="5">
        <v>59628</v>
      </c>
      <c r="I5423" s="5">
        <v>14177</v>
      </c>
      <c r="J5423" s="5">
        <v>19841</v>
      </c>
      <c r="K5423" s="5">
        <v>0</v>
      </c>
      <c r="L5423" s="5">
        <v>0</v>
      </c>
      <c r="M5423" s="5">
        <v>1347</v>
      </c>
      <c r="N5423" s="5">
        <v>0</v>
      </c>
      <c r="O5423" s="6">
        <v>9.9033524829393347</v>
      </c>
      <c r="P5423" s="6">
        <v>18.407055765830382</v>
      </c>
      <c r="Q5423" s="6">
        <v>42.34311643859936</v>
      </c>
      <c r="R5423" s="6">
        <v>10.067390517039362</v>
      </c>
      <c r="S5423" s="6">
        <v>14.089517898608872</v>
      </c>
      <c r="T5423" s="6">
        <v>0</v>
      </c>
      <c r="U5423" s="6">
        <v>0</v>
      </c>
      <c r="V5423" s="6">
        <v>0.95653347157029134</v>
      </c>
      <c r="W5423" s="6">
        <v>0</v>
      </c>
      <c r="X5423" s="5">
        <v>44296</v>
      </c>
      <c r="Y5423" s="5">
        <v>37858</v>
      </c>
      <c r="Z5423" s="5">
        <v>3391</v>
      </c>
      <c r="AA5423" s="5">
        <v>2120</v>
      </c>
      <c r="AB5423" s="5">
        <v>1705</v>
      </c>
      <c r="AC5423" s="5">
        <v>242</v>
      </c>
      <c r="AD5423" s="5">
        <v>42176</v>
      </c>
      <c r="AE5423" s="5">
        <v>36153</v>
      </c>
      <c r="AF5423" s="5">
        <v>3149</v>
      </c>
      <c r="AG5423" s="6">
        <v>8.7102038558349246</v>
      </c>
      <c r="AH5423" s="6">
        <v>85.719366464339913</v>
      </c>
      <c r="AI5423" s="6">
        <v>14.193548387096774</v>
      </c>
      <c r="AJ5423" s="6">
        <v>80.424528301886795</v>
      </c>
    </row>
    <row r="5424" spans="1:36" hidden="1" x14ac:dyDescent="0.2">
      <c r="A5424" s="1" t="str">
        <f t="shared" si="84"/>
        <v>South TynesideMinorities - all other than White British</v>
      </c>
      <c r="B5424" s="3" t="s">
        <v>603</v>
      </c>
      <c r="C5424" s="3" t="s">
        <v>604</v>
      </c>
      <c r="D5424" s="3" t="s">
        <v>702</v>
      </c>
      <c r="E5424" s="5">
        <v>7306</v>
      </c>
      <c r="F5424" s="5">
        <v>1568</v>
      </c>
      <c r="G5424" s="5">
        <v>1913</v>
      </c>
      <c r="H5424" s="5">
        <v>3800</v>
      </c>
      <c r="I5424" s="5">
        <v>849</v>
      </c>
      <c r="J5424" s="5">
        <v>1069</v>
      </c>
      <c r="K5424" s="5">
        <v>0</v>
      </c>
      <c r="L5424" s="5">
        <v>0</v>
      </c>
      <c r="M5424" s="5">
        <v>95</v>
      </c>
      <c r="N5424" s="5">
        <v>0</v>
      </c>
      <c r="O5424" s="6">
        <v>21.461812209143169</v>
      </c>
      <c r="P5424" s="6">
        <v>26.183958390364083</v>
      </c>
      <c r="Q5424" s="6">
        <v>52.012044894607172</v>
      </c>
      <c r="R5424" s="6">
        <v>11.620585819874076</v>
      </c>
      <c r="S5424" s="6">
        <v>14.631809471667124</v>
      </c>
      <c r="T5424" s="6">
        <v>0</v>
      </c>
      <c r="U5424" s="6">
        <v>0</v>
      </c>
      <c r="V5424" s="6">
        <v>1.3003011223651793</v>
      </c>
      <c r="W5424" s="6">
        <v>0</v>
      </c>
      <c r="X5424" s="5">
        <v>2720</v>
      </c>
      <c r="Y5424" s="5">
        <v>2108</v>
      </c>
      <c r="Z5424" s="5">
        <v>246</v>
      </c>
      <c r="AA5424" s="5">
        <v>437</v>
      </c>
      <c r="AB5424" s="5">
        <v>297</v>
      </c>
      <c r="AC5424" s="5">
        <v>45</v>
      </c>
      <c r="AD5424" s="5">
        <v>2283</v>
      </c>
      <c r="AE5424" s="5">
        <v>1811</v>
      </c>
      <c r="AF5424" s="5">
        <v>201</v>
      </c>
      <c r="AG5424" s="6">
        <v>11.098840419657648</v>
      </c>
      <c r="AH5424" s="6">
        <v>79.325448970652644</v>
      </c>
      <c r="AI5424" s="6">
        <v>15.151515151515152</v>
      </c>
      <c r="AJ5424" s="6">
        <v>67.963386727688786</v>
      </c>
    </row>
    <row r="5425" spans="1:36" hidden="1" x14ac:dyDescent="0.2">
      <c r="A5425" s="1" t="str">
        <f t="shared" si="84"/>
        <v>South TynesideWhite Irish</v>
      </c>
      <c r="B5425" s="3" t="s">
        <v>603</v>
      </c>
      <c r="C5425" s="3" t="s">
        <v>604</v>
      </c>
      <c r="D5425" s="3" t="s">
        <v>703</v>
      </c>
      <c r="E5425" s="5">
        <v>305</v>
      </c>
      <c r="F5425" s="5">
        <v>49</v>
      </c>
      <c r="G5425" s="5">
        <v>62</v>
      </c>
      <c r="H5425" s="5">
        <v>148</v>
      </c>
      <c r="I5425" s="5">
        <v>37</v>
      </c>
      <c r="J5425" s="5">
        <v>52</v>
      </c>
      <c r="K5425" s="5">
        <v>0</v>
      </c>
      <c r="L5425" s="5">
        <v>0</v>
      </c>
      <c r="M5425" s="5">
        <v>2</v>
      </c>
      <c r="N5425" s="5">
        <v>0</v>
      </c>
      <c r="O5425" s="6">
        <v>16.065573770491802</v>
      </c>
      <c r="P5425" s="6">
        <v>20.327868852459016</v>
      </c>
      <c r="Q5425" s="6">
        <v>48.524590163934427</v>
      </c>
      <c r="R5425" s="6">
        <v>12.131147540983607</v>
      </c>
      <c r="S5425" s="6">
        <v>17.049180327868854</v>
      </c>
      <c r="T5425" s="6">
        <v>0</v>
      </c>
      <c r="U5425" s="6">
        <v>0</v>
      </c>
      <c r="V5425" s="6">
        <v>0.65573770491803274</v>
      </c>
      <c r="W5425" s="6">
        <v>0</v>
      </c>
      <c r="X5425" s="5">
        <v>94</v>
      </c>
      <c r="Y5425" s="5">
        <v>86</v>
      </c>
      <c r="Z5425" s="5">
        <v>7</v>
      </c>
      <c r="AA5425" s="5">
        <v>9</v>
      </c>
      <c r="AB5425" s="5">
        <v>7</v>
      </c>
      <c r="AC5425" s="5">
        <v>0</v>
      </c>
      <c r="AD5425" s="5">
        <v>85</v>
      </c>
      <c r="AE5425" s="5">
        <v>79</v>
      </c>
      <c r="AF5425" s="5">
        <v>7</v>
      </c>
      <c r="AG5425" s="6">
        <v>8.8607594936708853</v>
      </c>
      <c r="AH5425" s="6">
        <v>92.941176470588232</v>
      </c>
      <c r="AI5425" s="6">
        <v>0</v>
      </c>
      <c r="AJ5425" s="6">
        <v>77.777777777777771</v>
      </c>
    </row>
    <row r="5426" spans="1:36" hidden="1" x14ac:dyDescent="0.2">
      <c r="A5426" s="1" t="str">
        <f t="shared" si="84"/>
        <v>South TynesideWhite Gyspy or Irish Traveller</v>
      </c>
      <c r="B5426" s="3" t="s">
        <v>603</v>
      </c>
      <c r="C5426" s="3" t="s">
        <v>604</v>
      </c>
      <c r="D5426" s="3" t="s">
        <v>704</v>
      </c>
      <c r="E5426" s="5">
        <v>9</v>
      </c>
      <c r="F5426" s="5">
        <v>2</v>
      </c>
      <c r="G5426" s="5">
        <v>3</v>
      </c>
      <c r="H5426" s="5">
        <v>5</v>
      </c>
      <c r="I5426" s="5">
        <v>1</v>
      </c>
      <c r="J5426" s="5">
        <v>3</v>
      </c>
      <c r="K5426" s="5">
        <v>0</v>
      </c>
      <c r="L5426" s="5">
        <v>0</v>
      </c>
      <c r="M5426" s="5">
        <v>0</v>
      </c>
      <c r="N5426" s="5">
        <v>0</v>
      </c>
      <c r="O5426" s="6">
        <v>22.222222222222221</v>
      </c>
      <c r="P5426" s="6">
        <v>33.333333333333336</v>
      </c>
      <c r="Q5426" s="6">
        <v>55.555555555555557</v>
      </c>
      <c r="R5426" s="6">
        <v>11.111111111111111</v>
      </c>
      <c r="S5426" s="6">
        <v>33.333333333333336</v>
      </c>
      <c r="T5426" s="6">
        <v>0</v>
      </c>
      <c r="U5426" s="6">
        <v>0</v>
      </c>
      <c r="V5426" s="6">
        <v>0</v>
      </c>
      <c r="W5426" s="6">
        <v>0</v>
      </c>
      <c r="X5426" s="5">
        <v>3</v>
      </c>
      <c r="Y5426" s="5">
        <v>1</v>
      </c>
      <c r="Z5426" s="5">
        <v>0</v>
      </c>
      <c r="AA5426" s="5">
        <v>0</v>
      </c>
      <c r="AB5426" s="5">
        <v>0</v>
      </c>
      <c r="AC5426" s="5">
        <v>0</v>
      </c>
      <c r="AD5426" s="5">
        <v>3</v>
      </c>
      <c r="AE5426" s="5">
        <v>1</v>
      </c>
      <c r="AF5426" s="5">
        <v>0</v>
      </c>
      <c r="AG5426" s="6">
        <v>0</v>
      </c>
      <c r="AH5426" s="6">
        <v>33.333333333333336</v>
      </c>
      <c r="AI5426" s="3"/>
      <c r="AJ5426" s="3"/>
    </row>
    <row r="5427" spans="1:36" hidden="1" x14ac:dyDescent="0.2">
      <c r="A5427" s="1" t="str">
        <f t="shared" si="84"/>
        <v>South TynesideWhite Other</v>
      </c>
      <c r="B5427" s="3" t="s">
        <v>603</v>
      </c>
      <c r="C5427" s="3" t="s">
        <v>604</v>
      </c>
      <c r="D5427" s="3" t="s">
        <v>705</v>
      </c>
      <c r="E5427" s="5">
        <v>964</v>
      </c>
      <c r="F5427" s="5">
        <v>139</v>
      </c>
      <c r="G5427" s="5">
        <v>190</v>
      </c>
      <c r="H5427" s="5">
        <v>402</v>
      </c>
      <c r="I5427" s="5">
        <v>112</v>
      </c>
      <c r="J5427" s="5">
        <v>151</v>
      </c>
      <c r="K5427" s="5">
        <v>0</v>
      </c>
      <c r="L5427" s="5">
        <v>0</v>
      </c>
      <c r="M5427" s="5">
        <v>16</v>
      </c>
      <c r="N5427" s="5">
        <v>0</v>
      </c>
      <c r="O5427" s="6">
        <v>14.419087136929461</v>
      </c>
      <c r="P5427" s="6">
        <v>19.709543568464731</v>
      </c>
      <c r="Q5427" s="6">
        <v>41.701244813278009</v>
      </c>
      <c r="R5427" s="6">
        <v>11.618257261410788</v>
      </c>
      <c r="S5427" s="6">
        <v>15.663900414937759</v>
      </c>
      <c r="T5427" s="6">
        <v>0</v>
      </c>
      <c r="U5427" s="6">
        <v>0</v>
      </c>
      <c r="V5427" s="6">
        <v>1.6597510373443984</v>
      </c>
      <c r="W5427" s="6">
        <v>0</v>
      </c>
      <c r="X5427" s="5">
        <v>464</v>
      </c>
      <c r="Y5427" s="5">
        <v>396</v>
      </c>
      <c r="Z5427" s="5">
        <v>35</v>
      </c>
      <c r="AA5427" s="5">
        <v>36</v>
      </c>
      <c r="AB5427" s="5">
        <v>29</v>
      </c>
      <c r="AC5427" s="5">
        <v>4</v>
      </c>
      <c r="AD5427" s="5">
        <v>428</v>
      </c>
      <c r="AE5427" s="5">
        <v>367</v>
      </c>
      <c r="AF5427" s="5">
        <v>31</v>
      </c>
      <c r="AG5427" s="6">
        <v>8.4468664850136239</v>
      </c>
      <c r="AH5427" s="6">
        <v>85.747663551401871</v>
      </c>
      <c r="AI5427" s="6">
        <v>13.793103448275861</v>
      </c>
      <c r="AJ5427" s="6">
        <v>80.555555555555557</v>
      </c>
    </row>
    <row r="5428" spans="1:36" hidden="1" x14ac:dyDescent="0.2">
      <c r="A5428" s="1" t="str">
        <f t="shared" si="84"/>
        <v>South TynesideMixed White and Black Caribbean</v>
      </c>
      <c r="B5428" s="3" t="s">
        <v>603</v>
      </c>
      <c r="C5428" s="3" t="s">
        <v>604</v>
      </c>
      <c r="D5428" s="3" t="s">
        <v>706</v>
      </c>
      <c r="E5428" s="5">
        <v>324</v>
      </c>
      <c r="F5428" s="5">
        <v>48</v>
      </c>
      <c r="G5428" s="5">
        <v>92</v>
      </c>
      <c r="H5428" s="5">
        <v>155</v>
      </c>
      <c r="I5428" s="5">
        <v>39</v>
      </c>
      <c r="J5428" s="5">
        <v>74</v>
      </c>
      <c r="K5428" s="5">
        <v>0</v>
      </c>
      <c r="L5428" s="5">
        <v>0</v>
      </c>
      <c r="M5428" s="5">
        <v>4</v>
      </c>
      <c r="N5428" s="5">
        <v>0</v>
      </c>
      <c r="O5428" s="6">
        <v>14.814814814814815</v>
      </c>
      <c r="P5428" s="6">
        <v>28.395061728395063</v>
      </c>
      <c r="Q5428" s="6">
        <v>47.839506172839506</v>
      </c>
      <c r="R5428" s="6">
        <v>12.037037037037036</v>
      </c>
      <c r="S5428" s="6">
        <v>22.839506172839506</v>
      </c>
      <c r="T5428" s="6">
        <v>0</v>
      </c>
      <c r="U5428" s="6">
        <v>0</v>
      </c>
      <c r="V5428" s="6">
        <v>1.2345679012345678</v>
      </c>
      <c r="W5428" s="6">
        <v>0</v>
      </c>
      <c r="X5428" s="5">
        <v>101</v>
      </c>
      <c r="Y5428" s="5">
        <v>79</v>
      </c>
      <c r="Z5428" s="5">
        <v>13</v>
      </c>
      <c r="AA5428" s="5">
        <v>7</v>
      </c>
      <c r="AB5428" s="5">
        <v>4</v>
      </c>
      <c r="AC5428" s="5">
        <v>0</v>
      </c>
      <c r="AD5428" s="5">
        <v>94</v>
      </c>
      <c r="AE5428" s="5">
        <v>75</v>
      </c>
      <c r="AF5428" s="5">
        <v>13</v>
      </c>
      <c r="AG5428" s="6">
        <v>17.333333333333332</v>
      </c>
      <c r="AH5428" s="6">
        <v>79.787234042553195</v>
      </c>
      <c r="AI5428" s="6">
        <v>0</v>
      </c>
      <c r="AJ5428" s="6">
        <v>57.142857142857146</v>
      </c>
    </row>
    <row r="5429" spans="1:36" hidden="1" x14ac:dyDescent="0.2">
      <c r="A5429" s="1" t="str">
        <f t="shared" si="84"/>
        <v>South TynesideMixed White and Black African</v>
      </c>
      <c r="B5429" s="3" t="s">
        <v>603</v>
      </c>
      <c r="C5429" s="3" t="s">
        <v>604</v>
      </c>
      <c r="D5429" s="3" t="s">
        <v>707</v>
      </c>
      <c r="E5429" s="5">
        <v>229</v>
      </c>
      <c r="F5429" s="5">
        <v>38</v>
      </c>
      <c r="G5429" s="5">
        <v>59</v>
      </c>
      <c r="H5429" s="5">
        <v>113</v>
      </c>
      <c r="I5429" s="5">
        <v>28</v>
      </c>
      <c r="J5429" s="5">
        <v>45</v>
      </c>
      <c r="K5429" s="5">
        <v>0</v>
      </c>
      <c r="L5429" s="5">
        <v>0</v>
      </c>
      <c r="M5429" s="5">
        <v>6</v>
      </c>
      <c r="N5429" s="5">
        <v>0</v>
      </c>
      <c r="O5429" s="6">
        <v>16.593886462882097</v>
      </c>
      <c r="P5429" s="6">
        <v>25.76419213973799</v>
      </c>
      <c r="Q5429" s="6">
        <v>49.344978165938862</v>
      </c>
      <c r="R5429" s="6">
        <v>12.22707423580786</v>
      </c>
      <c r="S5429" s="6">
        <v>19.650655021834062</v>
      </c>
      <c r="T5429" s="6">
        <v>0</v>
      </c>
      <c r="U5429" s="6">
        <v>0</v>
      </c>
      <c r="V5429" s="6">
        <v>2.6200873362445414</v>
      </c>
      <c r="W5429" s="6">
        <v>0</v>
      </c>
      <c r="X5429" s="5">
        <v>70</v>
      </c>
      <c r="Y5429" s="5">
        <v>57</v>
      </c>
      <c r="Z5429" s="5">
        <v>10</v>
      </c>
      <c r="AA5429" s="5">
        <v>9</v>
      </c>
      <c r="AB5429" s="5">
        <v>7</v>
      </c>
      <c r="AC5429" s="5">
        <v>2</v>
      </c>
      <c r="AD5429" s="5">
        <v>61</v>
      </c>
      <c r="AE5429" s="5">
        <v>50</v>
      </c>
      <c r="AF5429" s="5">
        <v>8</v>
      </c>
      <c r="AG5429" s="6">
        <v>16</v>
      </c>
      <c r="AH5429" s="6">
        <v>81.967213114754102</v>
      </c>
      <c r="AI5429" s="6">
        <v>28.571428571428573</v>
      </c>
      <c r="AJ5429" s="6">
        <v>77.777777777777771</v>
      </c>
    </row>
    <row r="5430" spans="1:36" hidden="1" x14ac:dyDescent="0.2">
      <c r="A5430" s="1" t="str">
        <f t="shared" si="84"/>
        <v>South TynesideMixed White and Asian</v>
      </c>
      <c r="B5430" s="3" t="s">
        <v>603</v>
      </c>
      <c r="C5430" s="3" t="s">
        <v>604</v>
      </c>
      <c r="D5430" s="3" t="s">
        <v>708</v>
      </c>
      <c r="E5430" s="5">
        <v>440</v>
      </c>
      <c r="F5430" s="5">
        <v>63</v>
      </c>
      <c r="G5430" s="5">
        <v>99</v>
      </c>
      <c r="H5430" s="5">
        <v>188</v>
      </c>
      <c r="I5430" s="5">
        <v>52</v>
      </c>
      <c r="J5430" s="5">
        <v>56</v>
      </c>
      <c r="K5430" s="5">
        <v>0</v>
      </c>
      <c r="L5430" s="5">
        <v>0</v>
      </c>
      <c r="M5430" s="5">
        <v>12</v>
      </c>
      <c r="N5430" s="5">
        <v>0</v>
      </c>
      <c r="O5430" s="6">
        <v>14.318181818181818</v>
      </c>
      <c r="P5430" s="6">
        <v>22.5</v>
      </c>
      <c r="Q5430" s="6">
        <v>42.727272727272727</v>
      </c>
      <c r="R5430" s="6">
        <v>11.818181818181818</v>
      </c>
      <c r="S5430" s="6">
        <v>12.727272727272727</v>
      </c>
      <c r="T5430" s="6">
        <v>0</v>
      </c>
      <c r="U5430" s="6">
        <v>0</v>
      </c>
      <c r="V5430" s="6">
        <v>2.7272727272727271</v>
      </c>
      <c r="W5430" s="6">
        <v>0</v>
      </c>
      <c r="X5430" s="5">
        <v>125</v>
      </c>
      <c r="Y5430" s="5">
        <v>109</v>
      </c>
      <c r="Z5430" s="5">
        <v>13</v>
      </c>
      <c r="AA5430" s="5">
        <v>8</v>
      </c>
      <c r="AB5430" s="5">
        <v>4</v>
      </c>
      <c r="AC5430" s="5">
        <v>2</v>
      </c>
      <c r="AD5430" s="5">
        <v>117</v>
      </c>
      <c r="AE5430" s="5">
        <v>105</v>
      </c>
      <c r="AF5430" s="5">
        <v>11</v>
      </c>
      <c r="AG5430" s="6">
        <v>10.476190476190476</v>
      </c>
      <c r="AH5430" s="6">
        <v>89.743589743589737</v>
      </c>
      <c r="AI5430" s="6">
        <v>50</v>
      </c>
      <c r="AJ5430" s="6">
        <v>50</v>
      </c>
    </row>
    <row r="5431" spans="1:36" hidden="1" x14ac:dyDescent="0.2">
      <c r="A5431" s="1" t="str">
        <f t="shared" si="84"/>
        <v>South TynesideMixed Other</v>
      </c>
      <c r="B5431" s="3" t="s">
        <v>603</v>
      </c>
      <c r="C5431" s="3" t="s">
        <v>604</v>
      </c>
      <c r="D5431" s="3" t="s">
        <v>709</v>
      </c>
      <c r="E5431" s="5">
        <v>332</v>
      </c>
      <c r="F5431" s="5">
        <v>55</v>
      </c>
      <c r="G5431" s="5">
        <v>77</v>
      </c>
      <c r="H5431" s="5">
        <v>178</v>
      </c>
      <c r="I5431" s="5">
        <v>44</v>
      </c>
      <c r="J5431" s="5">
        <v>59</v>
      </c>
      <c r="K5431" s="5">
        <v>0</v>
      </c>
      <c r="L5431" s="5">
        <v>0</v>
      </c>
      <c r="M5431" s="5">
        <v>1</v>
      </c>
      <c r="N5431" s="5">
        <v>0</v>
      </c>
      <c r="O5431" s="6">
        <v>16.566265060240966</v>
      </c>
      <c r="P5431" s="6">
        <v>23.192771084337348</v>
      </c>
      <c r="Q5431" s="6">
        <v>53.614457831325304</v>
      </c>
      <c r="R5431" s="6">
        <v>13.253012048192771</v>
      </c>
      <c r="S5431" s="6">
        <v>17.771084337349397</v>
      </c>
      <c r="T5431" s="6">
        <v>0</v>
      </c>
      <c r="U5431" s="6">
        <v>0</v>
      </c>
      <c r="V5431" s="6">
        <v>0.30120481927710846</v>
      </c>
      <c r="W5431" s="6">
        <v>0</v>
      </c>
      <c r="X5431" s="5">
        <v>111</v>
      </c>
      <c r="Y5431" s="5">
        <v>90</v>
      </c>
      <c r="Z5431" s="5">
        <v>10</v>
      </c>
      <c r="AA5431" s="5">
        <v>14</v>
      </c>
      <c r="AB5431" s="5">
        <v>10</v>
      </c>
      <c r="AC5431" s="5">
        <v>1</v>
      </c>
      <c r="AD5431" s="5">
        <v>97</v>
      </c>
      <c r="AE5431" s="5">
        <v>80</v>
      </c>
      <c r="AF5431" s="5">
        <v>9</v>
      </c>
      <c r="AG5431" s="6">
        <v>11.25</v>
      </c>
      <c r="AH5431" s="6">
        <v>82.474226804123717</v>
      </c>
      <c r="AI5431" s="6">
        <v>10</v>
      </c>
      <c r="AJ5431" s="6">
        <v>71.428571428571431</v>
      </c>
    </row>
    <row r="5432" spans="1:36" hidden="1" x14ac:dyDescent="0.2">
      <c r="A5432" s="1" t="str">
        <f t="shared" si="84"/>
        <v>South TynesideIndian</v>
      </c>
      <c r="B5432" s="3" t="s">
        <v>603</v>
      </c>
      <c r="C5432" s="3" t="s">
        <v>604</v>
      </c>
      <c r="D5432" s="3" t="s">
        <v>710</v>
      </c>
      <c r="E5432" s="5">
        <v>643</v>
      </c>
      <c r="F5432" s="5">
        <v>80</v>
      </c>
      <c r="G5432" s="5">
        <v>101</v>
      </c>
      <c r="H5432" s="5">
        <v>266</v>
      </c>
      <c r="I5432" s="5">
        <v>67</v>
      </c>
      <c r="J5432" s="5">
        <v>60</v>
      </c>
      <c r="K5432" s="5">
        <v>0</v>
      </c>
      <c r="L5432" s="5">
        <v>0</v>
      </c>
      <c r="M5432" s="5">
        <v>7</v>
      </c>
      <c r="N5432" s="5">
        <v>0</v>
      </c>
      <c r="O5432" s="6">
        <v>12.441679626749611</v>
      </c>
      <c r="P5432" s="6">
        <v>15.707620528771384</v>
      </c>
      <c r="Q5432" s="6">
        <v>41.368584758942454</v>
      </c>
      <c r="R5432" s="6">
        <v>10.419906687402799</v>
      </c>
      <c r="S5432" s="6">
        <v>9.3312597200622083</v>
      </c>
      <c r="T5432" s="6">
        <v>0</v>
      </c>
      <c r="U5432" s="6">
        <v>0</v>
      </c>
      <c r="V5432" s="6">
        <v>1.088646967340591</v>
      </c>
      <c r="W5432" s="6">
        <v>0</v>
      </c>
      <c r="X5432" s="5">
        <v>266</v>
      </c>
      <c r="Y5432" s="5">
        <v>230</v>
      </c>
      <c r="Z5432" s="5">
        <v>18</v>
      </c>
      <c r="AA5432" s="5">
        <v>45</v>
      </c>
      <c r="AB5432" s="5">
        <v>36</v>
      </c>
      <c r="AC5432" s="5">
        <v>5</v>
      </c>
      <c r="AD5432" s="5">
        <v>221</v>
      </c>
      <c r="AE5432" s="5">
        <v>194</v>
      </c>
      <c r="AF5432" s="5">
        <v>13</v>
      </c>
      <c r="AG5432" s="6">
        <v>6.7010309278350517</v>
      </c>
      <c r="AH5432" s="6">
        <v>87.782805429864254</v>
      </c>
      <c r="AI5432" s="6">
        <v>13.888888888888889</v>
      </c>
      <c r="AJ5432" s="6">
        <v>80</v>
      </c>
    </row>
    <row r="5433" spans="1:36" hidden="1" x14ac:dyDescent="0.2">
      <c r="A5433" s="1" t="str">
        <f t="shared" si="84"/>
        <v>South TynesidePakistani</v>
      </c>
      <c r="B5433" s="3" t="s">
        <v>603</v>
      </c>
      <c r="C5433" s="3" t="s">
        <v>604</v>
      </c>
      <c r="D5433" s="3" t="s">
        <v>711</v>
      </c>
      <c r="E5433" s="5">
        <v>434</v>
      </c>
      <c r="F5433" s="5">
        <v>99</v>
      </c>
      <c r="G5433" s="5">
        <v>106</v>
      </c>
      <c r="H5433" s="5">
        <v>236</v>
      </c>
      <c r="I5433" s="5">
        <v>49</v>
      </c>
      <c r="J5433" s="5">
        <v>48</v>
      </c>
      <c r="K5433" s="5">
        <v>0</v>
      </c>
      <c r="L5433" s="5">
        <v>0</v>
      </c>
      <c r="M5433" s="5">
        <v>9</v>
      </c>
      <c r="N5433" s="5">
        <v>0</v>
      </c>
      <c r="O5433" s="6">
        <v>22.8110599078341</v>
      </c>
      <c r="P5433" s="6">
        <v>24.423963133640552</v>
      </c>
      <c r="Q5433" s="6">
        <v>54.377880184331801</v>
      </c>
      <c r="R5433" s="6">
        <v>11.290322580645162</v>
      </c>
      <c r="S5433" s="6">
        <v>11.059907834101383</v>
      </c>
      <c r="T5433" s="6">
        <v>0</v>
      </c>
      <c r="U5433" s="6">
        <v>0</v>
      </c>
      <c r="V5433" s="6">
        <v>2.0737327188940093</v>
      </c>
      <c r="W5433" s="6">
        <v>0</v>
      </c>
      <c r="X5433" s="5">
        <v>151</v>
      </c>
      <c r="Y5433" s="5">
        <v>109</v>
      </c>
      <c r="Z5433" s="5">
        <v>10</v>
      </c>
      <c r="AA5433" s="5">
        <v>37</v>
      </c>
      <c r="AB5433" s="5">
        <v>27</v>
      </c>
      <c r="AC5433" s="5">
        <v>2</v>
      </c>
      <c r="AD5433" s="5">
        <v>114</v>
      </c>
      <c r="AE5433" s="5">
        <v>82</v>
      </c>
      <c r="AF5433" s="5">
        <v>8</v>
      </c>
      <c r="AG5433" s="6">
        <v>9.7560975609756095</v>
      </c>
      <c r="AH5433" s="6">
        <v>71.929824561403507</v>
      </c>
      <c r="AI5433" s="6">
        <v>7.4074074074074074</v>
      </c>
      <c r="AJ5433" s="6">
        <v>72.972972972972968</v>
      </c>
    </row>
    <row r="5434" spans="1:36" hidden="1" x14ac:dyDescent="0.2">
      <c r="A5434" s="1" t="str">
        <f t="shared" si="84"/>
        <v>South TynesideBangladeshi</v>
      </c>
      <c r="B5434" s="3" t="s">
        <v>603</v>
      </c>
      <c r="C5434" s="3" t="s">
        <v>604</v>
      </c>
      <c r="D5434" s="3" t="s">
        <v>712</v>
      </c>
      <c r="E5434" s="5">
        <v>1534</v>
      </c>
      <c r="F5434" s="5">
        <v>512</v>
      </c>
      <c r="G5434" s="5">
        <v>532</v>
      </c>
      <c r="H5434" s="5">
        <v>942</v>
      </c>
      <c r="I5434" s="5">
        <v>108</v>
      </c>
      <c r="J5434" s="5">
        <v>130</v>
      </c>
      <c r="K5434" s="5">
        <v>0</v>
      </c>
      <c r="L5434" s="5">
        <v>0</v>
      </c>
      <c r="M5434" s="5">
        <v>4</v>
      </c>
      <c r="N5434" s="5">
        <v>0</v>
      </c>
      <c r="O5434" s="6">
        <v>33.376792698826598</v>
      </c>
      <c r="P5434" s="6">
        <v>34.680573663624514</v>
      </c>
      <c r="Q5434" s="6">
        <v>61.408083441981745</v>
      </c>
      <c r="R5434" s="6">
        <v>7.0404172099087354</v>
      </c>
      <c r="S5434" s="6">
        <v>8.4745762711864412</v>
      </c>
      <c r="T5434" s="6">
        <v>0</v>
      </c>
      <c r="U5434" s="6">
        <v>0</v>
      </c>
      <c r="V5434" s="6">
        <v>0.2607561929595828</v>
      </c>
      <c r="W5434" s="6">
        <v>0</v>
      </c>
      <c r="X5434" s="5">
        <v>540</v>
      </c>
      <c r="Y5434" s="5">
        <v>328</v>
      </c>
      <c r="Z5434" s="5">
        <v>29</v>
      </c>
      <c r="AA5434" s="5">
        <v>97</v>
      </c>
      <c r="AB5434" s="5">
        <v>60</v>
      </c>
      <c r="AC5434" s="5">
        <v>4</v>
      </c>
      <c r="AD5434" s="5">
        <v>443</v>
      </c>
      <c r="AE5434" s="5">
        <v>268</v>
      </c>
      <c r="AF5434" s="5">
        <v>25</v>
      </c>
      <c r="AG5434" s="6">
        <v>9.3283582089552244</v>
      </c>
      <c r="AH5434" s="6">
        <v>60.496613995485326</v>
      </c>
      <c r="AI5434" s="6">
        <v>6.666666666666667</v>
      </c>
      <c r="AJ5434" s="6">
        <v>61.855670103092784</v>
      </c>
    </row>
    <row r="5435" spans="1:36" hidden="1" x14ac:dyDescent="0.2">
      <c r="A5435" s="1" t="str">
        <f t="shared" si="84"/>
        <v>South TynesideChinese</v>
      </c>
      <c r="B5435" s="3" t="s">
        <v>603</v>
      </c>
      <c r="C5435" s="3" t="s">
        <v>604</v>
      </c>
      <c r="D5435" s="3" t="s">
        <v>713</v>
      </c>
      <c r="E5435" s="5">
        <v>235</v>
      </c>
      <c r="F5435" s="5">
        <v>52</v>
      </c>
      <c r="G5435" s="5">
        <v>69</v>
      </c>
      <c r="H5435" s="5">
        <v>124</v>
      </c>
      <c r="I5435" s="5">
        <v>34</v>
      </c>
      <c r="J5435" s="5">
        <v>26</v>
      </c>
      <c r="K5435" s="5">
        <v>0</v>
      </c>
      <c r="L5435" s="5">
        <v>0</v>
      </c>
      <c r="M5435" s="5">
        <v>2</v>
      </c>
      <c r="N5435" s="5">
        <v>0</v>
      </c>
      <c r="O5435" s="6">
        <v>22.127659574468087</v>
      </c>
      <c r="P5435" s="6">
        <v>29.361702127659573</v>
      </c>
      <c r="Q5435" s="6">
        <v>52.765957446808514</v>
      </c>
      <c r="R5435" s="6">
        <v>14.468085106382979</v>
      </c>
      <c r="S5435" s="6">
        <v>11.063829787234043</v>
      </c>
      <c r="T5435" s="6">
        <v>0</v>
      </c>
      <c r="U5435" s="6">
        <v>0</v>
      </c>
      <c r="V5435" s="6">
        <v>0.85106382978723405</v>
      </c>
      <c r="W5435" s="6">
        <v>0</v>
      </c>
      <c r="X5435" s="5">
        <v>92</v>
      </c>
      <c r="Y5435" s="5">
        <v>78</v>
      </c>
      <c r="Z5435" s="5">
        <v>12</v>
      </c>
      <c r="AA5435" s="5">
        <v>15</v>
      </c>
      <c r="AB5435" s="5">
        <v>10</v>
      </c>
      <c r="AC5435" s="5">
        <v>1</v>
      </c>
      <c r="AD5435" s="5">
        <v>77</v>
      </c>
      <c r="AE5435" s="5">
        <v>68</v>
      </c>
      <c r="AF5435" s="5">
        <v>11</v>
      </c>
      <c r="AG5435" s="6">
        <v>16.176470588235293</v>
      </c>
      <c r="AH5435" s="6">
        <v>88.311688311688314</v>
      </c>
      <c r="AI5435" s="6">
        <v>10</v>
      </c>
      <c r="AJ5435" s="6">
        <v>66.666666666666671</v>
      </c>
    </row>
    <row r="5436" spans="1:36" hidden="1" x14ac:dyDescent="0.2">
      <c r="A5436" s="1" t="str">
        <f t="shared" si="84"/>
        <v>South TynesideAsian Other</v>
      </c>
      <c r="B5436" s="3" t="s">
        <v>603</v>
      </c>
      <c r="C5436" s="3" t="s">
        <v>604</v>
      </c>
      <c r="D5436" s="3" t="s">
        <v>714</v>
      </c>
      <c r="E5436" s="5">
        <v>465</v>
      </c>
      <c r="F5436" s="5">
        <v>108</v>
      </c>
      <c r="G5436" s="5">
        <v>138</v>
      </c>
      <c r="H5436" s="5">
        <v>252</v>
      </c>
      <c r="I5436" s="5">
        <v>77</v>
      </c>
      <c r="J5436" s="5">
        <v>88</v>
      </c>
      <c r="K5436" s="5">
        <v>0</v>
      </c>
      <c r="L5436" s="5">
        <v>0</v>
      </c>
      <c r="M5436" s="5">
        <v>9</v>
      </c>
      <c r="N5436" s="5">
        <v>0</v>
      </c>
      <c r="O5436" s="6">
        <v>23.225806451612904</v>
      </c>
      <c r="P5436" s="6">
        <v>29.677419354838708</v>
      </c>
      <c r="Q5436" s="6">
        <v>54.193548387096776</v>
      </c>
      <c r="R5436" s="6">
        <v>16.559139784946236</v>
      </c>
      <c r="S5436" s="6">
        <v>18.9247311827957</v>
      </c>
      <c r="T5436" s="6">
        <v>0</v>
      </c>
      <c r="U5436" s="6">
        <v>0</v>
      </c>
      <c r="V5436" s="6">
        <v>1.935483870967742</v>
      </c>
      <c r="W5436" s="6">
        <v>0</v>
      </c>
      <c r="X5436" s="5">
        <v>201</v>
      </c>
      <c r="Y5436" s="5">
        <v>154</v>
      </c>
      <c r="Z5436" s="5">
        <v>11</v>
      </c>
      <c r="AA5436" s="5">
        <v>36</v>
      </c>
      <c r="AB5436" s="5">
        <v>21</v>
      </c>
      <c r="AC5436" s="5">
        <v>2</v>
      </c>
      <c r="AD5436" s="5">
        <v>165</v>
      </c>
      <c r="AE5436" s="5">
        <v>133</v>
      </c>
      <c r="AF5436" s="5">
        <v>9</v>
      </c>
      <c r="AG5436" s="6">
        <v>6.7669172932330826</v>
      </c>
      <c r="AH5436" s="6">
        <v>80.606060606060609</v>
      </c>
      <c r="AI5436" s="6">
        <v>9.5238095238095237</v>
      </c>
      <c r="AJ5436" s="6">
        <v>58.333333333333336</v>
      </c>
    </row>
    <row r="5437" spans="1:36" hidden="1" x14ac:dyDescent="0.2">
      <c r="A5437" s="1" t="str">
        <f t="shared" si="84"/>
        <v>South TynesideBlack African</v>
      </c>
      <c r="B5437" s="3" t="s">
        <v>603</v>
      </c>
      <c r="C5437" s="3" t="s">
        <v>604</v>
      </c>
      <c r="D5437" s="3" t="s">
        <v>715</v>
      </c>
      <c r="E5437" s="5">
        <v>316</v>
      </c>
      <c r="F5437" s="5">
        <v>87</v>
      </c>
      <c r="G5437" s="5">
        <v>110</v>
      </c>
      <c r="H5437" s="5">
        <v>194</v>
      </c>
      <c r="I5437" s="5">
        <v>54</v>
      </c>
      <c r="J5437" s="5">
        <v>94</v>
      </c>
      <c r="K5437" s="5">
        <v>0</v>
      </c>
      <c r="L5437" s="5">
        <v>0</v>
      </c>
      <c r="M5437" s="5">
        <v>3</v>
      </c>
      <c r="N5437" s="5">
        <v>0</v>
      </c>
      <c r="O5437" s="6">
        <v>27.531645569620252</v>
      </c>
      <c r="P5437" s="6">
        <v>34.810126582278478</v>
      </c>
      <c r="Q5437" s="6">
        <v>61.392405063291136</v>
      </c>
      <c r="R5437" s="6">
        <v>17.088607594936708</v>
      </c>
      <c r="S5437" s="6">
        <v>29.746835443037973</v>
      </c>
      <c r="T5437" s="6">
        <v>0</v>
      </c>
      <c r="U5437" s="6">
        <v>0</v>
      </c>
      <c r="V5437" s="6">
        <v>0.94936708860759489</v>
      </c>
      <c r="W5437" s="6">
        <v>0</v>
      </c>
      <c r="X5437" s="5">
        <v>113</v>
      </c>
      <c r="Y5437" s="5">
        <v>85</v>
      </c>
      <c r="Z5437" s="5">
        <v>22</v>
      </c>
      <c r="AA5437" s="5">
        <v>27</v>
      </c>
      <c r="AB5437" s="5">
        <v>18</v>
      </c>
      <c r="AC5437" s="5">
        <v>3</v>
      </c>
      <c r="AD5437" s="5">
        <v>86</v>
      </c>
      <c r="AE5437" s="5">
        <v>67</v>
      </c>
      <c r="AF5437" s="5">
        <v>19</v>
      </c>
      <c r="AG5437" s="6">
        <v>28.35820895522388</v>
      </c>
      <c r="AH5437" s="6">
        <v>77.906976744186053</v>
      </c>
      <c r="AI5437" s="6">
        <v>16.666666666666668</v>
      </c>
      <c r="AJ5437" s="6">
        <v>66.666666666666671</v>
      </c>
    </row>
    <row r="5438" spans="1:36" hidden="1" x14ac:dyDescent="0.2">
      <c r="A5438" s="1" t="str">
        <f t="shared" si="84"/>
        <v>South TynesideBlack Caribbean</v>
      </c>
      <c r="B5438" s="3" t="s">
        <v>603</v>
      </c>
      <c r="C5438" s="3" t="s">
        <v>604</v>
      </c>
      <c r="D5438" s="3" t="s">
        <v>716</v>
      </c>
      <c r="E5438" s="5">
        <v>61</v>
      </c>
      <c r="F5438" s="5">
        <v>16</v>
      </c>
      <c r="G5438" s="5">
        <v>16</v>
      </c>
      <c r="H5438" s="5">
        <v>37</v>
      </c>
      <c r="I5438" s="5">
        <v>10</v>
      </c>
      <c r="J5438" s="5">
        <v>14</v>
      </c>
      <c r="K5438" s="5">
        <v>0</v>
      </c>
      <c r="L5438" s="5">
        <v>0</v>
      </c>
      <c r="M5438" s="5">
        <v>1</v>
      </c>
      <c r="N5438" s="5">
        <v>0</v>
      </c>
      <c r="O5438" s="6">
        <v>26.229508196721312</v>
      </c>
      <c r="P5438" s="6">
        <v>26.229508196721312</v>
      </c>
      <c r="Q5438" s="6">
        <v>60.655737704918032</v>
      </c>
      <c r="R5438" s="6">
        <v>16.393442622950818</v>
      </c>
      <c r="S5438" s="6">
        <v>22.950819672131146</v>
      </c>
      <c r="T5438" s="6">
        <v>0</v>
      </c>
      <c r="U5438" s="6">
        <v>0</v>
      </c>
      <c r="V5438" s="6">
        <v>1.639344262295082</v>
      </c>
      <c r="W5438" s="6">
        <v>0</v>
      </c>
      <c r="X5438" s="5">
        <v>33</v>
      </c>
      <c r="Y5438" s="5">
        <v>32</v>
      </c>
      <c r="Z5438" s="5">
        <v>3</v>
      </c>
      <c r="AA5438" s="5">
        <v>5</v>
      </c>
      <c r="AB5438" s="5">
        <v>5</v>
      </c>
      <c r="AC5438" s="5">
        <v>2</v>
      </c>
      <c r="AD5438" s="5">
        <v>28</v>
      </c>
      <c r="AE5438" s="5">
        <v>27</v>
      </c>
      <c r="AF5438" s="5">
        <v>1</v>
      </c>
      <c r="AG5438" s="6">
        <v>3.7037037037037037</v>
      </c>
      <c r="AH5438" s="6">
        <v>96.428571428571431</v>
      </c>
      <c r="AI5438" s="6">
        <v>40</v>
      </c>
      <c r="AJ5438" s="6">
        <v>100</v>
      </c>
    </row>
    <row r="5439" spans="1:36" hidden="1" x14ac:dyDescent="0.2">
      <c r="A5439" s="1" t="str">
        <f t="shared" si="84"/>
        <v>South TynesideBlack Other</v>
      </c>
      <c r="B5439" s="3" t="s">
        <v>603</v>
      </c>
      <c r="C5439" s="3" t="s">
        <v>604</v>
      </c>
      <c r="D5439" s="3" t="s">
        <v>717</v>
      </c>
      <c r="E5439" s="5">
        <v>43</v>
      </c>
      <c r="F5439" s="5">
        <v>13</v>
      </c>
      <c r="G5439" s="5">
        <v>14</v>
      </c>
      <c r="H5439" s="5">
        <v>22</v>
      </c>
      <c r="I5439" s="5">
        <v>6</v>
      </c>
      <c r="J5439" s="5">
        <v>12</v>
      </c>
      <c r="K5439" s="5">
        <v>0</v>
      </c>
      <c r="L5439" s="5">
        <v>0</v>
      </c>
      <c r="M5439" s="5">
        <v>0</v>
      </c>
      <c r="N5439" s="5">
        <v>0</v>
      </c>
      <c r="O5439" s="6">
        <v>30.232558139534884</v>
      </c>
      <c r="P5439" s="6">
        <v>32.558139534883722</v>
      </c>
      <c r="Q5439" s="6">
        <v>51.162790697674417</v>
      </c>
      <c r="R5439" s="6">
        <v>13.953488372093023</v>
      </c>
      <c r="S5439" s="6">
        <v>27.906976744186046</v>
      </c>
      <c r="T5439" s="6">
        <v>0</v>
      </c>
      <c r="U5439" s="6">
        <v>0</v>
      </c>
      <c r="V5439" s="6">
        <v>0</v>
      </c>
      <c r="W5439" s="6">
        <v>0</v>
      </c>
      <c r="X5439" s="5">
        <v>9</v>
      </c>
      <c r="Y5439" s="5">
        <v>6</v>
      </c>
      <c r="Z5439" s="5">
        <v>2</v>
      </c>
      <c r="AA5439" s="5">
        <v>2</v>
      </c>
      <c r="AB5439" s="5">
        <v>0</v>
      </c>
      <c r="AC5439" s="5">
        <v>0</v>
      </c>
      <c r="AD5439" s="5">
        <v>7</v>
      </c>
      <c r="AE5439" s="5">
        <v>6</v>
      </c>
      <c r="AF5439" s="5">
        <v>2</v>
      </c>
      <c r="AG5439" s="6">
        <v>33.333333333333336</v>
      </c>
      <c r="AH5439" s="6">
        <v>85.714285714285708</v>
      </c>
      <c r="AI5439" s="6"/>
      <c r="AJ5439" s="6">
        <v>0</v>
      </c>
    </row>
    <row r="5440" spans="1:36" hidden="1" x14ac:dyDescent="0.2">
      <c r="A5440" s="1" t="str">
        <f t="shared" si="84"/>
        <v>South TynesideArab</v>
      </c>
      <c r="B5440" s="3" t="s">
        <v>603</v>
      </c>
      <c r="C5440" s="3" t="s">
        <v>604</v>
      </c>
      <c r="D5440" s="3" t="s">
        <v>699</v>
      </c>
      <c r="E5440" s="5">
        <v>566</v>
      </c>
      <c r="F5440" s="5">
        <v>118</v>
      </c>
      <c r="G5440" s="5">
        <v>143</v>
      </c>
      <c r="H5440" s="5">
        <v>328</v>
      </c>
      <c r="I5440" s="5">
        <v>70</v>
      </c>
      <c r="J5440" s="5">
        <v>75</v>
      </c>
      <c r="K5440" s="5">
        <v>0</v>
      </c>
      <c r="L5440" s="5">
        <v>0</v>
      </c>
      <c r="M5440" s="5">
        <v>10</v>
      </c>
      <c r="N5440" s="5">
        <v>0</v>
      </c>
      <c r="O5440" s="6">
        <v>20.848056537102472</v>
      </c>
      <c r="P5440" s="6">
        <v>25.265017667844521</v>
      </c>
      <c r="Q5440" s="6">
        <v>57.950530035335689</v>
      </c>
      <c r="R5440" s="6">
        <v>12.367491166077739</v>
      </c>
      <c r="S5440" s="6">
        <v>13.250883392226148</v>
      </c>
      <c r="T5440" s="6">
        <v>0</v>
      </c>
      <c r="U5440" s="6">
        <v>0</v>
      </c>
      <c r="V5440" s="6">
        <v>1.7667844522968197</v>
      </c>
      <c r="W5440" s="6">
        <v>0</v>
      </c>
      <c r="X5440" s="5">
        <v>194</v>
      </c>
      <c r="Y5440" s="5">
        <v>140</v>
      </c>
      <c r="Z5440" s="5">
        <v>31</v>
      </c>
      <c r="AA5440" s="5">
        <v>53</v>
      </c>
      <c r="AB5440" s="5">
        <v>32</v>
      </c>
      <c r="AC5440" s="5">
        <v>9</v>
      </c>
      <c r="AD5440" s="5">
        <v>141</v>
      </c>
      <c r="AE5440" s="5">
        <v>108</v>
      </c>
      <c r="AF5440" s="5">
        <v>22</v>
      </c>
      <c r="AG5440" s="6">
        <v>20.37037037037037</v>
      </c>
      <c r="AH5440" s="6">
        <v>76.59574468085107</v>
      </c>
      <c r="AI5440" s="6">
        <v>28.125</v>
      </c>
      <c r="AJ5440" s="6">
        <v>60.377358490566039</v>
      </c>
    </row>
    <row r="5441" spans="1:36" hidden="1" x14ac:dyDescent="0.2">
      <c r="A5441" s="1" t="str">
        <f t="shared" si="84"/>
        <v>South TynesideOther</v>
      </c>
      <c r="B5441" s="3" t="s">
        <v>603</v>
      </c>
      <c r="C5441" s="3" t="s">
        <v>604</v>
      </c>
      <c r="D5441" s="3" t="s">
        <v>718</v>
      </c>
      <c r="E5441" s="5">
        <v>406</v>
      </c>
      <c r="F5441" s="5">
        <v>89</v>
      </c>
      <c r="G5441" s="5">
        <v>102</v>
      </c>
      <c r="H5441" s="5">
        <v>210</v>
      </c>
      <c r="I5441" s="5">
        <v>61</v>
      </c>
      <c r="J5441" s="5">
        <v>82</v>
      </c>
      <c r="K5441" s="5">
        <v>0</v>
      </c>
      <c r="L5441" s="5">
        <v>0</v>
      </c>
      <c r="M5441" s="5">
        <v>9</v>
      </c>
      <c r="N5441" s="5">
        <v>0</v>
      </c>
      <c r="O5441" s="6">
        <v>21.921182266009851</v>
      </c>
      <c r="P5441" s="6">
        <v>25.123152709359605</v>
      </c>
      <c r="Q5441" s="6">
        <v>51.724137931034484</v>
      </c>
      <c r="R5441" s="6">
        <v>15.024630541871922</v>
      </c>
      <c r="S5441" s="6">
        <v>20.19704433497537</v>
      </c>
      <c r="T5441" s="6">
        <v>0</v>
      </c>
      <c r="U5441" s="6">
        <v>0</v>
      </c>
      <c r="V5441" s="6">
        <v>2.2167487684729066</v>
      </c>
      <c r="W5441" s="6">
        <v>0</v>
      </c>
      <c r="X5441" s="5">
        <v>153</v>
      </c>
      <c r="Y5441" s="5">
        <v>128</v>
      </c>
      <c r="Z5441" s="5">
        <v>20</v>
      </c>
      <c r="AA5441" s="5">
        <v>37</v>
      </c>
      <c r="AB5441" s="5">
        <v>27</v>
      </c>
      <c r="AC5441" s="5">
        <v>8</v>
      </c>
      <c r="AD5441" s="5">
        <v>116</v>
      </c>
      <c r="AE5441" s="5">
        <v>101</v>
      </c>
      <c r="AF5441" s="5">
        <v>12</v>
      </c>
      <c r="AG5441" s="6">
        <v>11.881188118811881</v>
      </c>
      <c r="AH5441" s="6">
        <v>87.068965517241381</v>
      </c>
      <c r="AI5441" s="6">
        <v>29.62962962962963</v>
      </c>
      <c r="AJ5441" s="6">
        <v>72.972972972972968</v>
      </c>
    </row>
    <row r="5442" spans="1:36" x14ac:dyDescent="0.2">
      <c r="A5442" s="1" t="str">
        <f t="shared" ref="A5442:A5505" si="85">C5442&amp;D5442</f>
        <v>SouthamptonAll people</v>
      </c>
      <c r="B5442" s="3" t="s">
        <v>133</v>
      </c>
      <c r="C5442" s="3" t="s">
        <v>134</v>
      </c>
      <c r="D5442" s="3" t="s">
        <v>700</v>
      </c>
      <c r="E5442" s="5">
        <v>236882</v>
      </c>
      <c r="F5442" s="5">
        <v>14403</v>
      </c>
      <c r="G5442" s="5">
        <v>13006</v>
      </c>
      <c r="H5442" s="5">
        <v>8084</v>
      </c>
      <c r="I5442" s="5">
        <v>9940</v>
      </c>
      <c r="J5442" s="5">
        <v>44041</v>
      </c>
      <c r="K5442" s="5">
        <v>0</v>
      </c>
      <c r="L5442" s="5">
        <v>82242</v>
      </c>
      <c r="M5442" s="5">
        <v>26148</v>
      </c>
      <c r="N5442" s="5">
        <v>2289</v>
      </c>
      <c r="O5442" s="6">
        <v>6.0802424835994291</v>
      </c>
      <c r="P5442" s="6">
        <v>5.4904973784415869</v>
      </c>
      <c r="Q5442" s="6">
        <v>3.4126695992097331</v>
      </c>
      <c r="R5442" s="6">
        <v>4.1961820653321062</v>
      </c>
      <c r="S5442" s="6">
        <v>18.591957176991077</v>
      </c>
      <c r="T5442" s="6">
        <v>0</v>
      </c>
      <c r="U5442" s="6">
        <v>34.718551852821236</v>
      </c>
      <c r="V5442" s="6">
        <v>11.038407308280071</v>
      </c>
      <c r="W5442" s="6">
        <v>0.96630389814337936</v>
      </c>
      <c r="X5442" s="5">
        <v>81146</v>
      </c>
      <c r="Y5442" s="5">
        <v>70200</v>
      </c>
      <c r="Z5442" s="5">
        <v>4223</v>
      </c>
      <c r="AA5442" s="5">
        <v>8428</v>
      </c>
      <c r="AB5442" s="5">
        <v>6499</v>
      </c>
      <c r="AC5442" s="5">
        <v>708</v>
      </c>
      <c r="AD5442" s="5">
        <v>72718</v>
      </c>
      <c r="AE5442" s="5">
        <v>63701</v>
      </c>
      <c r="AF5442" s="5">
        <v>3515</v>
      </c>
      <c r="AG5442" s="6">
        <v>5.5179667509144288</v>
      </c>
      <c r="AH5442" s="6">
        <v>87.600044005610712</v>
      </c>
      <c r="AI5442" s="3">
        <v>10.89398368979843</v>
      </c>
      <c r="AJ5442" s="3">
        <v>77.112007593735171</v>
      </c>
    </row>
    <row r="5443" spans="1:36" hidden="1" x14ac:dyDescent="0.2">
      <c r="A5443" s="1" t="str">
        <f t="shared" si="85"/>
        <v>SouthamptonWhite British</v>
      </c>
      <c r="B5443" s="3" t="s">
        <v>133</v>
      </c>
      <c r="C5443" s="3" t="s">
        <v>134</v>
      </c>
      <c r="D5443" s="3" t="s">
        <v>701</v>
      </c>
      <c r="E5443" s="5">
        <v>183980</v>
      </c>
      <c r="F5443" s="5">
        <v>11849</v>
      </c>
      <c r="G5443" s="5">
        <v>10547</v>
      </c>
      <c r="H5443" s="5">
        <v>6187</v>
      </c>
      <c r="I5443" s="5">
        <v>6151</v>
      </c>
      <c r="J5443" s="5">
        <v>37601</v>
      </c>
      <c r="K5443" s="5">
        <v>0</v>
      </c>
      <c r="L5443" s="5">
        <v>62439</v>
      </c>
      <c r="M5443" s="5">
        <v>16746</v>
      </c>
      <c r="N5443" s="5">
        <v>937</v>
      </c>
      <c r="O5443" s="6">
        <v>6.4403739536906182</v>
      </c>
      <c r="P5443" s="6">
        <v>5.7326883356886622</v>
      </c>
      <c r="Q5443" s="6">
        <v>3.3628655288618328</v>
      </c>
      <c r="R5443" s="6">
        <v>3.3432981845852812</v>
      </c>
      <c r="S5443" s="6">
        <v>20.437547559517338</v>
      </c>
      <c r="T5443" s="6">
        <v>0</v>
      </c>
      <c r="U5443" s="6">
        <v>33.93792803565605</v>
      </c>
      <c r="V5443" s="6">
        <v>9.1020763126426782</v>
      </c>
      <c r="W5443" s="6">
        <v>0.50929448853136206</v>
      </c>
      <c r="X5443" s="5">
        <v>59769</v>
      </c>
      <c r="Y5443" s="5">
        <v>51928</v>
      </c>
      <c r="Z5443" s="5">
        <v>3045</v>
      </c>
      <c r="AA5443" s="5">
        <v>5103</v>
      </c>
      <c r="AB5443" s="5">
        <v>3908</v>
      </c>
      <c r="AC5443" s="5">
        <v>461</v>
      </c>
      <c r="AD5443" s="5">
        <v>54666</v>
      </c>
      <c r="AE5443" s="5">
        <v>48020</v>
      </c>
      <c r="AF5443" s="5">
        <v>2584</v>
      </c>
      <c r="AG5443" s="6">
        <v>5.3810912119950025</v>
      </c>
      <c r="AH5443" s="6">
        <v>87.842534665056888</v>
      </c>
      <c r="AI5443" s="3">
        <v>11.796315250767655</v>
      </c>
      <c r="AJ5443" s="3">
        <v>76.582402508328428</v>
      </c>
    </row>
    <row r="5444" spans="1:36" hidden="1" x14ac:dyDescent="0.2">
      <c r="A5444" s="1" t="str">
        <f t="shared" si="85"/>
        <v>SouthamptonMinorities - all other than White British</v>
      </c>
      <c r="B5444" s="3" t="s">
        <v>133</v>
      </c>
      <c r="C5444" s="3" t="s">
        <v>134</v>
      </c>
      <c r="D5444" s="3" t="s">
        <v>702</v>
      </c>
      <c r="E5444" s="5">
        <v>52902</v>
      </c>
      <c r="F5444" s="5">
        <v>2554</v>
      </c>
      <c r="G5444" s="5">
        <v>2459</v>
      </c>
      <c r="H5444" s="5">
        <v>1897</v>
      </c>
      <c r="I5444" s="5">
        <v>3789</v>
      </c>
      <c r="J5444" s="5">
        <v>6440</v>
      </c>
      <c r="K5444" s="5">
        <v>0</v>
      </c>
      <c r="L5444" s="5">
        <v>19803</v>
      </c>
      <c r="M5444" s="5">
        <v>9402</v>
      </c>
      <c r="N5444" s="5">
        <v>1352</v>
      </c>
      <c r="O5444" s="6">
        <v>4.8277947903670935</v>
      </c>
      <c r="P5444" s="6">
        <v>4.6482174586972134</v>
      </c>
      <c r="Q5444" s="6">
        <v>3.5858757702922386</v>
      </c>
      <c r="R5444" s="6">
        <v>7.1623001020755357</v>
      </c>
      <c r="S5444" s="6">
        <v>12.173452799516086</v>
      </c>
      <c r="T5444" s="6">
        <v>0</v>
      </c>
      <c r="U5444" s="6">
        <v>37.433367358511966</v>
      </c>
      <c r="V5444" s="6">
        <v>17.772484972212769</v>
      </c>
      <c r="W5444" s="6">
        <v>2.5556689728176627</v>
      </c>
      <c r="X5444" s="5">
        <v>21377</v>
      </c>
      <c r="Y5444" s="5">
        <v>18272</v>
      </c>
      <c r="Z5444" s="5">
        <v>1178</v>
      </c>
      <c r="AA5444" s="5">
        <v>3325</v>
      </c>
      <c r="AB5444" s="5">
        <v>2591</v>
      </c>
      <c r="AC5444" s="5">
        <v>247</v>
      </c>
      <c r="AD5444" s="5">
        <v>18052</v>
      </c>
      <c r="AE5444" s="5">
        <v>15681</v>
      </c>
      <c r="AF5444" s="5">
        <v>931</v>
      </c>
      <c r="AG5444" s="6">
        <v>5.9371213570563102</v>
      </c>
      <c r="AH5444" s="6">
        <v>86.865721249723023</v>
      </c>
      <c r="AI5444" s="3">
        <v>9.53299884214589</v>
      </c>
      <c r="AJ5444" s="3">
        <v>77.924812030075188</v>
      </c>
    </row>
    <row r="5445" spans="1:36" hidden="1" x14ac:dyDescent="0.2">
      <c r="A5445" s="1" t="str">
        <f t="shared" si="85"/>
        <v>SouthamptonWhite Irish</v>
      </c>
      <c r="B5445" s="3" t="s">
        <v>133</v>
      </c>
      <c r="C5445" s="3" t="s">
        <v>134</v>
      </c>
      <c r="D5445" s="3" t="s">
        <v>703</v>
      </c>
      <c r="E5445" s="5">
        <v>1746</v>
      </c>
      <c r="F5445" s="5">
        <v>74</v>
      </c>
      <c r="G5445" s="5">
        <v>75</v>
      </c>
      <c r="H5445" s="5">
        <v>39</v>
      </c>
      <c r="I5445" s="5">
        <v>80</v>
      </c>
      <c r="J5445" s="5">
        <v>231</v>
      </c>
      <c r="K5445" s="5">
        <v>0</v>
      </c>
      <c r="L5445" s="5">
        <v>610</v>
      </c>
      <c r="M5445" s="5">
        <v>193</v>
      </c>
      <c r="N5445" s="5">
        <v>13</v>
      </c>
      <c r="O5445" s="6">
        <v>4.2382588774341352</v>
      </c>
      <c r="P5445" s="6">
        <v>4.2955326460481098</v>
      </c>
      <c r="Q5445" s="6">
        <v>2.2336769759450172</v>
      </c>
      <c r="R5445" s="6">
        <v>4.5819014891179837</v>
      </c>
      <c r="S5445" s="6">
        <v>13.230240549828178</v>
      </c>
      <c r="T5445" s="6">
        <v>0</v>
      </c>
      <c r="U5445" s="6">
        <v>34.936998854524624</v>
      </c>
      <c r="V5445" s="6">
        <v>11.053837342497136</v>
      </c>
      <c r="W5445" s="6">
        <v>0.74455899198167241</v>
      </c>
      <c r="X5445" s="5">
        <v>491</v>
      </c>
      <c r="Y5445" s="5">
        <v>433</v>
      </c>
      <c r="Z5445" s="5">
        <v>24</v>
      </c>
      <c r="AA5445" s="5">
        <v>31</v>
      </c>
      <c r="AB5445" s="5">
        <v>24</v>
      </c>
      <c r="AC5445" s="5">
        <v>3</v>
      </c>
      <c r="AD5445" s="5">
        <v>460</v>
      </c>
      <c r="AE5445" s="5">
        <v>409</v>
      </c>
      <c r="AF5445" s="5">
        <v>21</v>
      </c>
      <c r="AG5445" s="6">
        <v>5.1344743276283618</v>
      </c>
      <c r="AH5445" s="6">
        <v>88.913043478260875</v>
      </c>
      <c r="AI5445" s="3">
        <v>12.5</v>
      </c>
      <c r="AJ5445" s="3">
        <v>77.41935483870968</v>
      </c>
    </row>
    <row r="5446" spans="1:36" hidden="1" x14ac:dyDescent="0.2">
      <c r="A5446" s="1" t="str">
        <f t="shared" si="85"/>
        <v>SouthamptonWhite Gyspy or Irish Traveller</v>
      </c>
      <c r="B5446" s="3" t="s">
        <v>133</v>
      </c>
      <c r="C5446" s="3" t="s">
        <v>134</v>
      </c>
      <c r="D5446" s="3" t="s">
        <v>704</v>
      </c>
      <c r="E5446" s="5">
        <v>341</v>
      </c>
      <c r="F5446" s="5">
        <v>52</v>
      </c>
      <c r="G5446" s="5">
        <v>47</v>
      </c>
      <c r="H5446" s="5">
        <v>32</v>
      </c>
      <c r="I5446" s="5">
        <v>26</v>
      </c>
      <c r="J5446" s="5">
        <v>116</v>
      </c>
      <c r="K5446" s="5">
        <v>0</v>
      </c>
      <c r="L5446" s="5">
        <v>148</v>
      </c>
      <c r="M5446" s="5">
        <v>36</v>
      </c>
      <c r="N5446" s="5">
        <v>13</v>
      </c>
      <c r="O5446" s="6">
        <v>15.249266862170089</v>
      </c>
      <c r="P5446" s="6">
        <v>13.782991202346041</v>
      </c>
      <c r="Q5446" s="6">
        <v>9.3841642228739008</v>
      </c>
      <c r="R5446" s="6">
        <v>7.6246334310850443</v>
      </c>
      <c r="S5446" s="6">
        <v>34.017595307917887</v>
      </c>
      <c r="T5446" s="6">
        <v>0</v>
      </c>
      <c r="U5446" s="6">
        <v>43.401759530791786</v>
      </c>
      <c r="V5446" s="6">
        <v>10.557184750733137</v>
      </c>
      <c r="W5446" s="6">
        <v>3.8123167155425222</v>
      </c>
      <c r="X5446" s="5">
        <v>125</v>
      </c>
      <c r="Y5446" s="5">
        <v>66</v>
      </c>
      <c r="Z5446" s="5">
        <v>12</v>
      </c>
      <c r="AA5446" s="5">
        <v>13</v>
      </c>
      <c r="AB5446" s="5">
        <v>5</v>
      </c>
      <c r="AC5446" s="5">
        <v>1</v>
      </c>
      <c r="AD5446" s="5">
        <v>112</v>
      </c>
      <c r="AE5446" s="5">
        <v>61</v>
      </c>
      <c r="AF5446" s="5">
        <v>11</v>
      </c>
      <c r="AG5446" s="6">
        <v>18.032786885245901</v>
      </c>
      <c r="AH5446" s="6">
        <v>54.464285714285715</v>
      </c>
      <c r="AI5446" s="3">
        <v>20</v>
      </c>
      <c r="AJ5446" s="3">
        <v>38.46153846153846</v>
      </c>
    </row>
    <row r="5447" spans="1:36" hidden="1" x14ac:dyDescent="0.2">
      <c r="A5447" s="1" t="str">
        <f t="shared" si="85"/>
        <v>SouthamptonWhite Other</v>
      </c>
      <c r="B5447" s="3" t="s">
        <v>133</v>
      </c>
      <c r="C5447" s="3" t="s">
        <v>134</v>
      </c>
      <c r="D5447" s="3" t="s">
        <v>705</v>
      </c>
      <c r="E5447" s="5">
        <v>17461</v>
      </c>
      <c r="F5447" s="5">
        <v>657</v>
      </c>
      <c r="G5447" s="5">
        <v>619</v>
      </c>
      <c r="H5447" s="5">
        <v>438</v>
      </c>
      <c r="I5447" s="5">
        <v>1219</v>
      </c>
      <c r="J5447" s="5">
        <v>1860</v>
      </c>
      <c r="K5447" s="5">
        <v>0</v>
      </c>
      <c r="L5447" s="5">
        <v>6363</v>
      </c>
      <c r="M5447" s="5">
        <v>3153</v>
      </c>
      <c r="N5447" s="5">
        <v>235</v>
      </c>
      <c r="O5447" s="6">
        <v>3.7626710955844453</v>
      </c>
      <c r="P5447" s="6">
        <v>3.5450432392188307</v>
      </c>
      <c r="Q5447" s="6">
        <v>2.508447397056297</v>
      </c>
      <c r="R5447" s="6">
        <v>6.9812725502548538</v>
      </c>
      <c r="S5447" s="6">
        <v>10.652310864211671</v>
      </c>
      <c r="T5447" s="6">
        <v>0</v>
      </c>
      <c r="U5447" s="6">
        <v>36.441211843537026</v>
      </c>
      <c r="V5447" s="6">
        <v>18.057385029494302</v>
      </c>
      <c r="W5447" s="6">
        <v>1.3458564801557757</v>
      </c>
      <c r="X5447" s="5">
        <v>8971</v>
      </c>
      <c r="Y5447" s="5">
        <v>8233</v>
      </c>
      <c r="Z5447" s="5">
        <v>380</v>
      </c>
      <c r="AA5447" s="5">
        <v>1036</v>
      </c>
      <c r="AB5447" s="5">
        <v>924</v>
      </c>
      <c r="AC5447" s="5">
        <v>58</v>
      </c>
      <c r="AD5447" s="5">
        <v>7935</v>
      </c>
      <c r="AE5447" s="5">
        <v>7309</v>
      </c>
      <c r="AF5447" s="5">
        <v>322</v>
      </c>
      <c r="AG5447" s="6">
        <v>4.4055274319332334</v>
      </c>
      <c r="AH5447" s="6">
        <v>92.110901071203529</v>
      </c>
      <c r="AI5447" s="3">
        <v>6.2770562770562774</v>
      </c>
      <c r="AJ5447" s="3">
        <v>89.189189189189193</v>
      </c>
    </row>
    <row r="5448" spans="1:36" hidden="1" x14ac:dyDescent="0.2">
      <c r="A5448" s="1" t="str">
        <f t="shared" si="85"/>
        <v>SouthamptonMixed White and Black Caribbean</v>
      </c>
      <c r="B5448" s="3" t="s">
        <v>133</v>
      </c>
      <c r="C5448" s="3" t="s">
        <v>134</v>
      </c>
      <c r="D5448" s="3" t="s">
        <v>706</v>
      </c>
      <c r="E5448" s="5">
        <v>1678</v>
      </c>
      <c r="F5448" s="5">
        <v>135</v>
      </c>
      <c r="G5448" s="5">
        <v>123</v>
      </c>
      <c r="H5448" s="5">
        <v>80</v>
      </c>
      <c r="I5448" s="5">
        <v>125</v>
      </c>
      <c r="J5448" s="5">
        <v>376</v>
      </c>
      <c r="K5448" s="5">
        <v>0</v>
      </c>
      <c r="L5448" s="5">
        <v>705</v>
      </c>
      <c r="M5448" s="5">
        <v>208</v>
      </c>
      <c r="N5448" s="5">
        <v>32</v>
      </c>
      <c r="O5448" s="6">
        <v>8.045292014302742</v>
      </c>
      <c r="P5448" s="6">
        <v>7.3301549463647202</v>
      </c>
      <c r="Q5448" s="6">
        <v>4.7675804529201429</v>
      </c>
      <c r="R5448" s="6">
        <v>7.4493444576877232</v>
      </c>
      <c r="S5448" s="6">
        <v>22.407628128724671</v>
      </c>
      <c r="T5448" s="6">
        <v>0</v>
      </c>
      <c r="U5448" s="6">
        <v>42.014302741358762</v>
      </c>
      <c r="V5448" s="6">
        <v>12.395709177592371</v>
      </c>
      <c r="W5448" s="6">
        <v>1.9070321811680573</v>
      </c>
      <c r="X5448" s="5">
        <v>394</v>
      </c>
      <c r="Y5448" s="5">
        <v>312</v>
      </c>
      <c r="Z5448" s="5">
        <v>39</v>
      </c>
      <c r="AA5448" s="5">
        <v>42</v>
      </c>
      <c r="AB5448" s="5">
        <v>26</v>
      </c>
      <c r="AC5448" s="5">
        <v>4</v>
      </c>
      <c r="AD5448" s="5">
        <v>352</v>
      </c>
      <c r="AE5448" s="5">
        <v>286</v>
      </c>
      <c r="AF5448" s="5">
        <v>35</v>
      </c>
      <c r="AG5448" s="6">
        <v>12.237762237762238</v>
      </c>
      <c r="AH5448" s="6">
        <v>81.25</v>
      </c>
      <c r="AI5448" s="3">
        <v>15.384615384615385</v>
      </c>
      <c r="AJ5448" s="3">
        <v>61.904761904761905</v>
      </c>
    </row>
    <row r="5449" spans="1:36" hidden="1" x14ac:dyDescent="0.2">
      <c r="A5449" s="1" t="str">
        <f t="shared" si="85"/>
        <v>SouthamptonMixed White and Black African</v>
      </c>
      <c r="B5449" s="3" t="s">
        <v>133</v>
      </c>
      <c r="C5449" s="3" t="s">
        <v>134</v>
      </c>
      <c r="D5449" s="3" t="s">
        <v>707</v>
      </c>
      <c r="E5449" s="5">
        <v>941</v>
      </c>
      <c r="F5449" s="5">
        <v>73</v>
      </c>
      <c r="G5449" s="5">
        <v>71</v>
      </c>
      <c r="H5449" s="5">
        <v>61</v>
      </c>
      <c r="I5449" s="5">
        <v>73</v>
      </c>
      <c r="J5449" s="5">
        <v>175</v>
      </c>
      <c r="K5449" s="5">
        <v>0</v>
      </c>
      <c r="L5449" s="5">
        <v>374</v>
      </c>
      <c r="M5449" s="5">
        <v>122</v>
      </c>
      <c r="N5449" s="5">
        <v>25</v>
      </c>
      <c r="O5449" s="6">
        <v>7.7577045696068012</v>
      </c>
      <c r="P5449" s="6">
        <v>7.5451647183846973</v>
      </c>
      <c r="Q5449" s="6">
        <v>6.4824654622741766</v>
      </c>
      <c r="R5449" s="6">
        <v>7.7577045696068012</v>
      </c>
      <c r="S5449" s="6">
        <v>18.597236981934113</v>
      </c>
      <c r="T5449" s="6">
        <v>0</v>
      </c>
      <c r="U5449" s="6">
        <v>39.744952178533474</v>
      </c>
      <c r="V5449" s="6">
        <v>12.964930924548353</v>
      </c>
      <c r="W5449" s="6">
        <v>2.656748140276302</v>
      </c>
      <c r="X5449" s="5">
        <v>242</v>
      </c>
      <c r="Y5449" s="5">
        <v>221</v>
      </c>
      <c r="Z5449" s="5">
        <v>27</v>
      </c>
      <c r="AA5449" s="5">
        <v>29</v>
      </c>
      <c r="AB5449" s="5">
        <v>24</v>
      </c>
      <c r="AC5449" s="5">
        <v>6</v>
      </c>
      <c r="AD5449" s="5">
        <v>213</v>
      </c>
      <c r="AE5449" s="5">
        <v>197</v>
      </c>
      <c r="AF5449" s="5">
        <v>21</v>
      </c>
      <c r="AG5449" s="6">
        <v>10.659898477157361</v>
      </c>
      <c r="AH5449" s="6">
        <v>92.488262910798127</v>
      </c>
      <c r="AI5449" s="3">
        <v>25</v>
      </c>
      <c r="AJ5449" s="3">
        <v>82.758620689655174</v>
      </c>
    </row>
    <row r="5450" spans="1:36" hidden="1" x14ac:dyDescent="0.2">
      <c r="A5450" s="1" t="str">
        <f t="shared" si="85"/>
        <v>SouthamptonMixed White and Asian</v>
      </c>
      <c r="B5450" s="3" t="s">
        <v>133</v>
      </c>
      <c r="C5450" s="3" t="s">
        <v>134</v>
      </c>
      <c r="D5450" s="3" t="s">
        <v>708</v>
      </c>
      <c r="E5450" s="5">
        <v>1796</v>
      </c>
      <c r="F5450" s="5">
        <v>96</v>
      </c>
      <c r="G5450" s="5">
        <v>97</v>
      </c>
      <c r="H5450" s="5">
        <v>62</v>
      </c>
      <c r="I5450" s="5">
        <v>99</v>
      </c>
      <c r="J5450" s="5">
        <v>257</v>
      </c>
      <c r="K5450" s="5">
        <v>0</v>
      </c>
      <c r="L5450" s="5">
        <v>586</v>
      </c>
      <c r="M5450" s="5">
        <v>254</v>
      </c>
      <c r="N5450" s="5">
        <v>40</v>
      </c>
      <c r="O5450" s="6">
        <v>5.3452115812917596</v>
      </c>
      <c r="P5450" s="6">
        <v>5.4008908685968819</v>
      </c>
      <c r="Q5450" s="6">
        <v>3.4521158129175946</v>
      </c>
      <c r="R5450" s="6">
        <v>5.5122494432071267</v>
      </c>
      <c r="S5450" s="6">
        <v>14.309576837416481</v>
      </c>
      <c r="T5450" s="6">
        <v>0</v>
      </c>
      <c r="U5450" s="6">
        <v>32.628062360801785</v>
      </c>
      <c r="V5450" s="6">
        <v>14.142538975501113</v>
      </c>
      <c r="W5450" s="6">
        <v>2.2271714922048997</v>
      </c>
      <c r="X5450" s="5">
        <v>422</v>
      </c>
      <c r="Y5450" s="5">
        <v>342</v>
      </c>
      <c r="Z5450" s="5">
        <v>32</v>
      </c>
      <c r="AA5450" s="5">
        <v>61</v>
      </c>
      <c r="AB5450" s="5">
        <v>43</v>
      </c>
      <c r="AC5450" s="5">
        <v>7</v>
      </c>
      <c r="AD5450" s="5">
        <v>361</v>
      </c>
      <c r="AE5450" s="5">
        <v>299</v>
      </c>
      <c r="AF5450" s="5">
        <v>25</v>
      </c>
      <c r="AG5450" s="6">
        <v>8.3612040133779271</v>
      </c>
      <c r="AH5450" s="6">
        <v>82.825484764542935</v>
      </c>
      <c r="AI5450" s="3">
        <v>16.279069767441861</v>
      </c>
      <c r="AJ5450" s="3">
        <v>70.491803278688522</v>
      </c>
    </row>
    <row r="5451" spans="1:36" hidden="1" x14ac:dyDescent="0.2">
      <c r="A5451" s="1" t="str">
        <f t="shared" si="85"/>
        <v>SouthamptonMixed Other</v>
      </c>
      <c r="B5451" s="3" t="s">
        <v>133</v>
      </c>
      <c r="C5451" s="3" t="s">
        <v>134</v>
      </c>
      <c r="D5451" s="3" t="s">
        <v>709</v>
      </c>
      <c r="E5451" s="5">
        <v>1263</v>
      </c>
      <c r="F5451" s="5">
        <v>66</v>
      </c>
      <c r="G5451" s="5">
        <v>65</v>
      </c>
      <c r="H5451" s="5">
        <v>47</v>
      </c>
      <c r="I5451" s="5">
        <v>74</v>
      </c>
      <c r="J5451" s="5">
        <v>165</v>
      </c>
      <c r="K5451" s="5">
        <v>0</v>
      </c>
      <c r="L5451" s="5">
        <v>394</v>
      </c>
      <c r="M5451" s="5">
        <v>175</v>
      </c>
      <c r="N5451" s="5">
        <v>23</v>
      </c>
      <c r="O5451" s="6">
        <v>5.225653206650831</v>
      </c>
      <c r="P5451" s="6">
        <v>5.1464766429136972</v>
      </c>
      <c r="Q5451" s="6">
        <v>3.7212984956452888</v>
      </c>
      <c r="R5451" s="6">
        <v>5.8590657165479021</v>
      </c>
      <c r="S5451" s="6">
        <v>13.064133016627078</v>
      </c>
      <c r="T5451" s="6">
        <v>0</v>
      </c>
      <c r="U5451" s="6">
        <v>31.195566112430722</v>
      </c>
      <c r="V5451" s="6">
        <v>13.855898653998416</v>
      </c>
      <c r="W5451" s="6">
        <v>1.8210609659540775</v>
      </c>
      <c r="X5451" s="5">
        <v>384</v>
      </c>
      <c r="Y5451" s="5">
        <v>328</v>
      </c>
      <c r="Z5451" s="5">
        <v>17</v>
      </c>
      <c r="AA5451" s="5">
        <v>43</v>
      </c>
      <c r="AB5451" s="5">
        <v>35</v>
      </c>
      <c r="AC5451" s="5">
        <v>0</v>
      </c>
      <c r="AD5451" s="5">
        <v>341</v>
      </c>
      <c r="AE5451" s="5">
        <v>293</v>
      </c>
      <c r="AF5451" s="5">
        <v>17</v>
      </c>
      <c r="AG5451" s="6">
        <v>5.802047781569966</v>
      </c>
      <c r="AH5451" s="6">
        <v>85.923753665689148</v>
      </c>
      <c r="AI5451" s="3">
        <v>0</v>
      </c>
      <c r="AJ5451" s="3">
        <v>81.395348837209298</v>
      </c>
    </row>
    <row r="5452" spans="1:36" hidden="1" x14ac:dyDescent="0.2">
      <c r="A5452" s="1" t="str">
        <f t="shared" si="85"/>
        <v>SouthamptonIndian</v>
      </c>
      <c r="B5452" s="3" t="s">
        <v>133</v>
      </c>
      <c r="C5452" s="3" t="s">
        <v>134</v>
      </c>
      <c r="D5452" s="3" t="s">
        <v>710</v>
      </c>
      <c r="E5452" s="5">
        <v>6742</v>
      </c>
      <c r="F5452" s="5">
        <v>186</v>
      </c>
      <c r="G5452" s="5">
        <v>190</v>
      </c>
      <c r="H5452" s="5">
        <v>171</v>
      </c>
      <c r="I5452" s="5">
        <v>343</v>
      </c>
      <c r="J5452" s="5">
        <v>498</v>
      </c>
      <c r="K5452" s="5">
        <v>0</v>
      </c>
      <c r="L5452" s="5">
        <v>2398</v>
      </c>
      <c r="M5452" s="5">
        <v>1295</v>
      </c>
      <c r="N5452" s="5">
        <v>147</v>
      </c>
      <c r="O5452" s="6">
        <v>2.758825274399288</v>
      </c>
      <c r="P5452" s="6">
        <v>2.8181548501928213</v>
      </c>
      <c r="Q5452" s="6">
        <v>2.5363393651735389</v>
      </c>
      <c r="R5452" s="6">
        <v>5.0875111242954612</v>
      </c>
      <c r="S5452" s="6">
        <v>7.3865321862948683</v>
      </c>
      <c r="T5452" s="6">
        <v>0</v>
      </c>
      <c r="U5452" s="6">
        <v>35.568080688223077</v>
      </c>
      <c r="V5452" s="6">
        <v>19.207950163156333</v>
      </c>
      <c r="W5452" s="6">
        <v>2.1803619104123406</v>
      </c>
      <c r="X5452" s="5">
        <v>2815</v>
      </c>
      <c r="Y5452" s="5">
        <v>2360</v>
      </c>
      <c r="Z5452" s="5">
        <v>119</v>
      </c>
      <c r="AA5452" s="5">
        <v>560</v>
      </c>
      <c r="AB5452" s="5">
        <v>420</v>
      </c>
      <c r="AC5452" s="5">
        <v>39</v>
      </c>
      <c r="AD5452" s="5">
        <v>2255</v>
      </c>
      <c r="AE5452" s="5">
        <v>1940</v>
      </c>
      <c r="AF5452" s="5">
        <v>80</v>
      </c>
      <c r="AG5452" s="6">
        <v>4.1237113402061851</v>
      </c>
      <c r="AH5452" s="6">
        <v>86.031042128603104</v>
      </c>
      <c r="AI5452" s="3">
        <v>9.2857142857142865</v>
      </c>
      <c r="AJ5452" s="3">
        <v>75</v>
      </c>
    </row>
    <row r="5453" spans="1:36" hidden="1" x14ac:dyDescent="0.2">
      <c r="A5453" s="1" t="str">
        <f t="shared" si="85"/>
        <v>SouthamptonPakistani</v>
      </c>
      <c r="B5453" s="3" t="s">
        <v>133</v>
      </c>
      <c r="C5453" s="3" t="s">
        <v>134</v>
      </c>
      <c r="D5453" s="3" t="s">
        <v>711</v>
      </c>
      <c r="E5453" s="5">
        <v>3019</v>
      </c>
      <c r="F5453" s="5">
        <v>139</v>
      </c>
      <c r="G5453" s="5">
        <v>128</v>
      </c>
      <c r="H5453" s="5">
        <v>121</v>
      </c>
      <c r="I5453" s="5">
        <v>223</v>
      </c>
      <c r="J5453" s="5">
        <v>267</v>
      </c>
      <c r="K5453" s="5">
        <v>0</v>
      </c>
      <c r="L5453" s="5">
        <v>1317</v>
      </c>
      <c r="M5453" s="5">
        <v>808</v>
      </c>
      <c r="N5453" s="5">
        <v>118</v>
      </c>
      <c r="O5453" s="6">
        <v>4.6041735674064261</v>
      </c>
      <c r="P5453" s="6">
        <v>4.2398145081152698</v>
      </c>
      <c r="Q5453" s="6">
        <v>4.0079496522027158</v>
      </c>
      <c r="R5453" s="6">
        <v>7.3865518383570716</v>
      </c>
      <c r="S5453" s="6">
        <v>8.8439880755216951</v>
      </c>
      <c r="T5453" s="6">
        <v>0</v>
      </c>
      <c r="U5453" s="6">
        <v>43.623716462404772</v>
      </c>
      <c r="V5453" s="6">
        <v>26.763829082477642</v>
      </c>
      <c r="W5453" s="6">
        <v>3.9085789996687645</v>
      </c>
      <c r="X5453" s="5">
        <v>1099</v>
      </c>
      <c r="Y5453" s="5">
        <v>774</v>
      </c>
      <c r="Z5453" s="5">
        <v>64</v>
      </c>
      <c r="AA5453" s="5">
        <v>453</v>
      </c>
      <c r="AB5453" s="5">
        <v>293</v>
      </c>
      <c r="AC5453" s="5">
        <v>29</v>
      </c>
      <c r="AD5453" s="5">
        <v>646</v>
      </c>
      <c r="AE5453" s="5">
        <v>481</v>
      </c>
      <c r="AF5453" s="5">
        <v>35</v>
      </c>
      <c r="AG5453" s="6">
        <v>7.2765072765072762</v>
      </c>
      <c r="AH5453" s="6">
        <v>74.45820433436532</v>
      </c>
      <c r="AI5453" s="3">
        <v>9.8976109215017072</v>
      </c>
      <c r="AJ5453" s="3">
        <v>64.679911699779254</v>
      </c>
    </row>
    <row r="5454" spans="1:36" hidden="1" x14ac:dyDescent="0.2">
      <c r="A5454" s="1" t="str">
        <f t="shared" si="85"/>
        <v>SouthamptonBangladeshi</v>
      </c>
      <c r="B5454" s="3" t="s">
        <v>133</v>
      </c>
      <c r="C5454" s="3" t="s">
        <v>134</v>
      </c>
      <c r="D5454" s="3" t="s">
        <v>712</v>
      </c>
      <c r="E5454" s="5">
        <v>1401</v>
      </c>
      <c r="F5454" s="5">
        <v>77</v>
      </c>
      <c r="G5454" s="5">
        <v>77</v>
      </c>
      <c r="H5454" s="5">
        <v>44</v>
      </c>
      <c r="I5454" s="5">
        <v>127</v>
      </c>
      <c r="J5454" s="5">
        <v>198</v>
      </c>
      <c r="K5454" s="5">
        <v>0</v>
      </c>
      <c r="L5454" s="5">
        <v>701</v>
      </c>
      <c r="M5454" s="5">
        <v>307</v>
      </c>
      <c r="N5454" s="5">
        <v>42</v>
      </c>
      <c r="O5454" s="6">
        <v>5.4960742326909351</v>
      </c>
      <c r="P5454" s="6">
        <v>5.4960742326909351</v>
      </c>
      <c r="Q5454" s="6">
        <v>3.1406138472519629</v>
      </c>
      <c r="R5454" s="6">
        <v>9.0649536045681653</v>
      </c>
      <c r="S5454" s="6">
        <v>14.132762312633833</v>
      </c>
      <c r="T5454" s="6">
        <v>0</v>
      </c>
      <c r="U5454" s="6">
        <v>50.035688793718769</v>
      </c>
      <c r="V5454" s="6">
        <v>21.912919343326195</v>
      </c>
      <c r="W5454" s="6">
        <v>2.9978586723768736</v>
      </c>
      <c r="X5454" s="5">
        <v>542</v>
      </c>
      <c r="Y5454" s="5">
        <v>374</v>
      </c>
      <c r="Z5454" s="5">
        <v>21</v>
      </c>
      <c r="AA5454" s="5">
        <v>134</v>
      </c>
      <c r="AB5454" s="5">
        <v>87</v>
      </c>
      <c r="AC5454" s="5">
        <v>4</v>
      </c>
      <c r="AD5454" s="5">
        <v>408</v>
      </c>
      <c r="AE5454" s="5">
        <v>287</v>
      </c>
      <c r="AF5454" s="5">
        <v>17</v>
      </c>
      <c r="AG5454" s="6">
        <v>5.9233449477351918</v>
      </c>
      <c r="AH5454" s="6">
        <v>70.343137254901961</v>
      </c>
      <c r="AI5454" s="3">
        <v>4.5977011494252871</v>
      </c>
      <c r="AJ5454" s="3">
        <v>64.925373134328353</v>
      </c>
    </row>
    <row r="5455" spans="1:36" hidden="1" x14ac:dyDescent="0.2">
      <c r="A5455" s="1" t="str">
        <f t="shared" si="85"/>
        <v>SouthamptonChinese</v>
      </c>
      <c r="B5455" s="3" t="s">
        <v>133</v>
      </c>
      <c r="C5455" s="3" t="s">
        <v>134</v>
      </c>
      <c r="D5455" s="3" t="s">
        <v>713</v>
      </c>
      <c r="E5455" s="5">
        <v>3449</v>
      </c>
      <c r="F5455" s="5">
        <v>56</v>
      </c>
      <c r="G5455" s="5">
        <v>44</v>
      </c>
      <c r="H5455" s="5">
        <v>27</v>
      </c>
      <c r="I5455" s="5">
        <v>149</v>
      </c>
      <c r="J5455" s="5">
        <v>284</v>
      </c>
      <c r="K5455" s="5">
        <v>0</v>
      </c>
      <c r="L5455" s="5">
        <v>968</v>
      </c>
      <c r="M5455" s="5">
        <v>424</v>
      </c>
      <c r="N5455" s="5">
        <v>17</v>
      </c>
      <c r="O5455" s="6">
        <v>1.6236590316033632</v>
      </c>
      <c r="P5455" s="6">
        <v>1.2757320962597853</v>
      </c>
      <c r="Q5455" s="6">
        <v>0.78283560452305012</v>
      </c>
      <c r="R5455" s="6">
        <v>4.3200927805160916</v>
      </c>
      <c r="S5455" s="6">
        <v>8.2342708031313432</v>
      </c>
      <c r="T5455" s="6">
        <v>0</v>
      </c>
      <c r="U5455" s="6">
        <v>28.066106117715279</v>
      </c>
      <c r="V5455" s="6">
        <v>12.29341838213975</v>
      </c>
      <c r="W5455" s="6">
        <v>0.49289649173673528</v>
      </c>
      <c r="X5455" s="5">
        <v>897</v>
      </c>
      <c r="Y5455" s="5">
        <v>754</v>
      </c>
      <c r="Z5455" s="5">
        <v>44</v>
      </c>
      <c r="AA5455" s="5">
        <v>41</v>
      </c>
      <c r="AB5455" s="5">
        <v>35</v>
      </c>
      <c r="AC5455" s="5">
        <v>1</v>
      </c>
      <c r="AD5455" s="5">
        <v>856</v>
      </c>
      <c r="AE5455" s="5">
        <v>719</v>
      </c>
      <c r="AF5455" s="5">
        <v>43</v>
      </c>
      <c r="AG5455" s="6">
        <v>5.9805285118219746</v>
      </c>
      <c r="AH5455" s="6">
        <v>83.995327102803742</v>
      </c>
      <c r="AI5455" s="3">
        <v>2.8571428571428572</v>
      </c>
      <c r="AJ5455" s="3">
        <v>85.365853658536579</v>
      </c>
    </row>
    <row r="5456" spans="1:36" hidden="1" x14ac:dyDescent="0.2">
      <c r="A5456" s="1" t="str">
        <f t="shared" si="85"/>
        <v>SouthamptonAsian Other</v>
      </c>
      <c r="B5456" s="3" t="s">
        <v>133</v>
      </c>
      <c r="C5456" s="3" t="s">
        <v>134</v>
      </c>
      <c r="D5456" s="3" t="s">
        <v>714</v>
      </c>
      <c r="E5456" s="5">
        <v>5281</v>
      </c>
      <c r="F5456" s="5">
        <v>400</v>
      </c>
      <c r="G5456" s="5">
        <v>396</v>
      </c>
      <c r="H5456" s="5">
        <v>346</v>
      </c>
      <c r="I5456" s="5">
        <v>452</v>
      </c>
      <c r="J5456" s="5">
        <v>927</v>
      </c>
      <c r="K5456" s="5">
        <v>0</v>
      </c>
      <c r="L5456" s="5">
        <v>2192</v>
      </c>
      <c r="M5456" s="5">
        <v>987</v>
      </c>
      <c r="N5456" s="5">
        <v>288</v>
      </c>
      <c r="O5456" s="6">
        <v>7.5743230448778638</v>
      </c>
      <c r="P5456" s="6">
        <v>7.4985798144290854</v>
      </c>
      <c r="Q5456" s="6">
        <v>6.5517894338193523</v>
      </c>
      <c r="R5456" s="6">
        <v>8.5589850407119865</v>
      </c>
      <c r="S5456" s="6">
        <v>17.55349365650445</v>
      </c>
      <c r="T5456" s="6">
        <v>0</v>
      </c>
      <c r="U5456" s="6">
        <v>41.507290285930694</v>
      </c>
      <c r="V5456" s="6">
        <v>18.689642113236129</v>
      </c>
      <c r="W5456" s="6">
        <v>5.4535125923120624</v>
      </c>
      <c r="X5456" s="5">
        <v>2154</v>
      </c>
      <c r="Y5456" s="5">
        <v>1742</v>
      </c>
      <c r="Z5456" s="5">
        <v>119</v>
      </c>
      <c r="AA5456" s="5">
        <v>407</v>
      </c>
      <c r="AB5456" s="5">
        <v>295</v>
      </c>
      <c r="AC5456" s="5">
        <v>23</v>
      </c>
      <c r="AD5456" s="5">
        <v>1747</v>
      </c>
      <c r="AE5456" s="5">
        <v>1447</v>
      </c>
      <c r="AF5456" s="5">
        <v>96</v>
      </c>
      <c r="AG5456" s="6">
        <v>6.6344160331720801</v>
      </c>
      <c r="AH5456" s="6">
        <v>82.827704636519755</v>
      </c>
      <c r="AI5456" s="3">
        <v>7.7966101694915251</v>
      </c>
      <c r="AJ5456" s="3">
        <v>72.481572481572485</v>
      </c>
    </row>
    <row r="5457" spans="1:36" hidden="1" x14ac:dyDescent="0.2">
      <c r="A5457" s="1" t="str">
        <f t="shared" si="85"/>
        <v>SouthamptonBlack African</v>
      </c>
      <c r="B5457" s="3" t="s">
        <v>133</v>
      </c>
      <c r="C5457" s="3" t="s">
        <v>134</v>
      </c>
      <c r="D5457" s="3" t="s">
        <v>715</v>
      </c>
      <c r="E5457" s="5">
        <v>3508</v>
      </c>
      <c r="F5457" s="5">
        <v>302</v>
      </c>
      <c r="G5457" s="5">
        <v>299</v>
      </c>
      <c r="H5457" s="5">
        <v>250</v>
      </c>
      <c r="I5457" s="5">
        <v>415</v>
      </c>
      <c r="J5457" s="5">
        <v>547</v>
      </c>
      <c r="K5457" s="5">
        <v>0</v>
      </c>
      <c r="L5457" s="5">
        <v>1489</v>
      </c>
      <c r="M5457" s="5">
        <v>745</v>
      </c>
      <c r="N5457" s="5">
        <v>223</v>
      </c>
      <c r="O5457" s="6">
        <v>8.6088939566704674</v>
      </c>
      <c r="P5457" s="6">
        <v>8.5233751425313571</v>
      </c>
      <c r="Q5457" s="6">
        <v>7.1265678449258836</v>
      </c>
      <c r="R5457" s="6">
        <v>11.830102622576966</v>
      </c>
      <c r="S5457" s="6">
        <v>15.592930444697833</v>
      </c>
      <c r="T5457" s="6">
        <v>0</v>
      </c>
      <c r="U5457" s="6">
        <v>42.445838084378565</v>
      </c>
      <c r="V5457" s="6">
        <v>21.237172177879135</v>
      </c>
      <c r="W5457" s="6">
        <v>6.3568985176738879</v>
      </c>
      <c r="X5457" s="5">
        <v>1404</v>
      </c>
      <c r="Y5457" s="5">
        <v>1208</v>
      </c>
      <c r="Z5457" s="5">
        <v>146</v>
      </c>
      <c r="AA5457" s="5">
        <v>276</v>
      </c>
      <c r="AB5457" s="5">
        <v>225</v>
      </c>
      <c r="AC5457" s="5">
        <v>46</v>
      </c>
      <c r="AD5457" s="5">
        <v>1128</v>
      </c>
      <c r="AE5457" s="5">
        <v>983</v>
      </c>
      <c r="AF5457" s="5">
        <v>100</v>
      </c>
      <c r="AG5457" s="6">
        <v>10.172939979654121</v>
      </c>
      <c r="AH5457" s="6">
        <v>87.145390070921991</v>
      </c>
      <c r="AI5457" s="3">
        <v>20.444444444444443</v>
      </c>
      <c r="AJ5457" s="3">
        <v>81.521739130434781</v>
      </c>
    </row>
    <row r="5458" spans="1:36" hidden="1" x14ac:dyDescent="0.2">
      <c r="A5458" s="1" t="str">
        <f t="shared" si="85"/>
        <v>SouthamptonBlack Caribbean</v>
      </c>
      <c r="B5458" s="3" t="s">
        <v>133</v>
      </c>
      <c r="C5458" s="3" t="s">
        <v>134</v>
      </c>
      <c r="D5458" s="3" t="s">
        <v>716</v>
      </c>
      <c r="E5458" s="5">
        <v>1132</v>
      </c>
      <c r="F5458" s="5">
        <v>87</v>
      </c>
      <c r="G5458" s="5">
        <v>83</v>
      </c>
      <c r="H5458" s="5">
        <v>56</v>
      </c>
      <c r="I5458" s="5">
        <v>115</v>
      </c>
      <c r="J5458" s="5">
        <v>192</v>
      </c>
      <c r="K5458" s="5">
        <v>0</v>
      </c>
      <c r="L5458" s="5">
        <v>505</v>
      </c>
      <c r="M5458" s="5">
        <v>186</v>
      </c>
      <c r="N5458" s="5">
        <v>44</v>
      </c>
      <c r="O5458" s="6">
        <v>7.6855123674911665</v>
      </c>
      <c r="P5458" s="6">
        <v>7.3321554770318018</v>
      </c>
      <c r="Q5458" s="6">
        <v>4.946996466431095</v>
      </c>
      <c r="R5458" s="6">
        <v>10.159010600706713</v>
      </c>
      <c r="S5458" s="6">
        <v>16.96113074204947</v>
      </c>
      <c r="T5458" s="6">
        <v>0</v>
      </c>
      <c r="U5458" s="6">
        <v>44.611307420494697</v>
      </c>
      <c r="V5458" s="6">
        <v>16.431095406360424</v>
      </c>
      <c r="W5458" s="6">
        <v>3.8869257950530036</v>
      </c>
      <c r="X5458" s="5">
        <v>420</v>
      </c>
      <c r="Y5458" s="5">
        <v>363</v>
      </c>
      <c r="Z5458" s="5">
        <v>47</v>
      </c>
      <c r="AA5458" s="5">
        <v>51</v>
      </c>
      <c r="AB5458" s="5">
        <v>47</v>
      </c>
      <c r="AC5458" s="5">
        <v>13</v>
      </c>
      <c r="AD5458" s="5">
        <v>369</v>
      </c>
      <c r="AE5458" s="5">
        <v>316</v>
      </c>
      <c r="AF5458" s="5">
        <v>34</v>
      </c>
      <c r="AG5458" s="6">
        <v>10.759493670886076</v>
      </c>
      <c r="AH5458" s="6">
        <v>85.636856368563684</v>
      </c>
      <c r="AI5458" s="3">
        <v>27.659574468085108</v>
      </c>
      <c r="AJ5458" s="3">
        <v>92.156862745098039</v>
      </c>
    </row>
    <row r="5459" spans="1:36" hidden="1" x14ac:dyDescent="0.2">
      <c r="A5459" s="1" t="str">
        <f t="shared" si="85"/>
        <v>SouthamptonBlack Other</v>
      </c>
      <c r="B5459" s="3" t="s">
        <v>133</v>
      </c>
      <c r="C5459" s="3" t="s">
        <v>134</v>
      </c>
      <c r="D5459" s="3" t="s">
        <v>717</v>
      </c>
      <c r="E5459" s="5">
        <v>427</v>
      </c>
      <c r="F5459" s="5">
        <v>35</v>
      </c>
      <c r="G5459" s="5">
        <v>34</v>
      </c>
      <c r="H5459" s="5">
        <v>29</v>
      </c>
      <c r="I5459" s="5">
        <v>73</v>
      </c>
      <c r="J5459" s="5">
        <v>59</v>
      </c>
      <c r="K5459" s="5">
        <v>0</v>
      </c>
      <c r="L5459" s="5">
        <v>169</v>
      </c>
      <c r="M5459" s="5">
        <v>89</v>
      </c>
      <c r="N5459" s="5">
        <v>28</v>
      </c>
      <c r="O5459" s="6">
        <v>8.1967213114754092</v>
      </c>
      <c r="P5459" s="6">
        <v>7.9625292740046838</v>
      </c>
      <c r="Q5459" s="6">
        <v>6.7915690866510543</v>
      </c>
      <c r="R5459" s="6">
        <v>17.096018735362996</v>
      </c>
      <c r="S5459" s="6">
        <v>13.817330210772834</v>
      </c>
      <c r="T5459" s="6">
        <v>0</v>
      </c>
      <c r="U5459" s="6">
        <v>39.578454332552695</v>
      </c>
      <c r="V5459" s="6">
        <v>20.843091334894613</v>
      </c>
      <c r="W5459" s="6">
        <v>6.557377049180328</v>
      </c>
      <c r="X5459" s="5">
        <v>173</v>
      </c>
      <c r="Y5459" s="5">
        <v>143</v>
      </c>
      <c r="Z5459" s="5">
        <v>20</v>
      </c>
      <c r="AA5459" s="5">
        <v>40</v>
      </c>
      <c r="AB5459" s="5">
        <v>31</v>
      </c>
      <c r="AC5459" s="5">
        <v>2</v>
      </c>
      <c r="AD5459" s="5">
        <v>133</v>
      </c>
      <c r="AE5459" s="5">
        <v>112</v>
      </c>
      <c r="AF5459" s="5">
        <v>18</v>
      </c>
      <c r="AG5459" s="6">
        <v>16.071428571428573</v>
      </c>
      <c r="AH5459" s="6">
        <v>84.21052631578948</v>
      </c>
      <c r="AI5459" s="3">
        <v>6.4516129032258061</v>
      </c>
      <c r="AJ5459" s="3">
        <v>77.5</v>
      </c>
    </row>
    <row r="5460" spans="1:36" hidden="1" x14ac:dyDescent="0.2">
      <c r="A5460" s="1" t="str">
        <f t="shared" si="85"/>
        <v>SouthamptonArab</v>
      </c>
      <c r="B5460" s="3" t="s">
        <v>133</v>
      </c>
      <c r="C5460" s="3" t="s">
        <v>134</v>
      </c>
      <c r="D5460" s="3" t="s">
        <v>699</v>
      </c>
      <c r="E5460" s="5">
        <v>1312</v>
      </c>
      <c r="F5460" s="5">
        <v>24</v>
      </c>
      <c r="G5460" s="5">
        <v>24</v>
      </c>
      <c r="H5460" s="5">
        <v>16</v>
      </c>
      <c r="I5460" s="5">
        <v>83</v>
      </c>
      <c r="J5460" s="5">
        <v>85</v>
      </c>
      <c r="K5460" s="5">
        <v>0</v>
      </c>
      <c r="L5460" s="5">
        <v>407</v>
      </c>
      <c r="M5460" s="5">
        <v>153</v>
      </c>
      <c r="N5460" s="5">
        <v>15</v>
      </c>
      <c r="O5460" s="6">
        <v>1.8292682926829269</v>
      </c>
      <c r="P5460" s="6">
        <v>1.8292682926829269</v>
      </c>
      <c r="Q5460" s="6">
        <v>1.2195121951219512</v>
      </c>
      <c r="R5460" s="6">
        <v>6.3262195121951219</v>
      </c>
      <c r="S5460" s="6">
        <v>6.4786585365853657</v>
      </c>
      <c r="T5460" s="6">
        <v>0</v>
      </c>
      <c r="U5460" s="6">
        <v>31.021341463414632</v>
      </c>
      <c r="V5460" s="6">
        <v>11.661585365853659</v>
      </c>
      <c r="W5460" s="6">
        <v>1.1432926829268293</v>
      </c>
      <c r="X5460" s="5">
        <v>246</v>
      </c>
      <c r="Y5460" s="5">
        <v>144</v>
      </c>
      <c r="Z5460" s="5">
        <v>15</v>
      </c>
      <c r="AA5460" s="5">
        <v>20</v>
      </c>
      <c r="AB5460" s="5">
        <v>16</v>
      </c>
      <c r="AC5460" s="5">
        <v>5</v>
      </c>
      <c r="AD5460" s="5">
        <v>226</v>
      </c>
      <c r="AE5460" s="5">
        <v>128</v>
      </c>
      <c r="AF5460" s="5">
        <v>10</v>
      </c>
      <c r="AG5460" s="6">
        <v>7.8125</v>
      </c>
      <c r="AH5460" s="6">
        <v>56.637168141592923</v>
      </c>
      <c r="AI5460" s="3">
        <v>31.25</v>
      </c>
      <c r="AJ5460" s="3">
        <v>80</v>
      </c>
    </row>
    <row r="5461" spans="1:36" hidden="1" x14ac:dyDescent="0.2">
      <c r="A5461" s="1" t="str">
        <f t="shared" si="85"/>
        <v>SouthamptonOther</v>
      </c>
      <c r="B5461" s="3" t="s">
        <v>133</v>
      </c>
      <c r="C5461" s="3" t="s">
        <v>134</v>
      </c>
      <c r="D5461" s="3" t="s">
        <v>718</v>
      </c>
      <c r="E5461" s="5">
        <v>1405</v>
      </c>
      <c r="F5461" s="5">
        <v>95</v>
      </c>
      <c r="G5461" s="5">
        <v>87</v>
      </c>
      <c r="H5461" s="5">
        <v>78</v>
      </c>
      <c r="I5461" s="5">
        <v>113</v>
      </c>
      <c r="J5461" s="5">
        <v>203</v>
      </c>
      <c r="K5461" s="5">
        <v>0</v>
      </c>
      <c r="L5461" s="5">
        <v>477</v>
      </c>
      <c r="M5461" s="5">
        <v>267</v>
      </c>
      <c r="N5461" s="5">
        <v>49</v>
      </c>
      <c r="O5461" s="6">
        <v>6.7615658362989324</v>
      </c>
      <c r="P5461" s="6">
        <v>6.1921708185053381</v>
      </c>
      <c r="Q5461" s="6">
        <v>5.5516014234875444</v>
      </c>
      <c r="R5461" s="6">
        <v>8.042704626334519</v>
      </c>
      <c r="S5461" s="6">
        <v>14.448398576512455</v>
      </c>
      <c r="T5461" s="6">
        <v>0</v>
      </c>
      <c r="U5461" s="6">
        <v>33.95017793594306</v>
      </c>
      <c r="V5461" s="6">
        <v>19.003558718861211</v>
      </c>
      <c r="W5461" s="6">
        <v>3.487544483985765</v>
      </c>
      <c r="X5461" s="5">
        <v>598</v>
      </c>
      <c r="Y5461" s="5">
        <v>475</v>
      </c>
      <c r="Z5461" s="5">
        <v>52</v>
      </c>
      <c r="AA5461" s="5">
        <v>88</v>
      </c>
      <c r="AB5461" s="5">
        <v>61</v>
      </c>
      <c r="AC5461" s="5">
        <v>6</v>
      </c>
      <c r="AD5461" s="5">
        <v>510</v>
      </c>
      <c r="AE5461" s="5">
        <v>414</v>
      </c>
      <c r="AF5461" s="5">
        <v>46</v>
      </c>
      <c r="AG5461" s="6">
        <v>11.111111111111111</v>
      </c>
      <c r="AH5461" s="6">
        <v>81.17647058823529</v>
      </c>
      <c r="AI5461" s="3">
        <v>9.8360655737704921</v>
      </c>
      <c r="AJ5461" s="3">
        <v>69.318181818181813</v>
      </c>
    </row>
    <row r="5462" spans="1:36" x14ac:dyDescent="0.2">
      <c r="A5462" s="1" t="str">
        <f t="shared" si="85"/>
        <v>Southend-on-SeaAll people</v>
      </c>
      <c r="B5462" s="3" t="s">
        <v>109</v>
      </c>
      <c r="C5462" s="3" t="s">
        <v>110</v>
      </c>
      <c r="D5462" s="3" t="s">
        <v>700</v>
      </c>
      <c r="E5462" s="5">
        <v>173658</v>
      </c>
      <c r="F5462" s="5">
        <v>16094</v>
      </c>
      <c r="G5462" s="5">
        <v>23445</v>
      </c>
      <c r="H5462" s="5">
        <v>27688</v>
      </c>
      <c r="I5462" s="5">
        <v>15657</v>
      </c>
      <c r="J5462" s="5">
        <v>16135</v>
      </c>
      <c r="K5462" s="5">
        <v>0</v>
      </c>
      <c r="L5462" s="5">
        <v>14521</v>
      </c>
      <c r="M5462" s="5">
        <v>7240</v>
      </c>
      <c r="N5462" s="5">
        <v>5108</v>
      </c>
      <c r="O5462" s="6">
        <v>9.2676409955199297</v>
      </c>
      <c r="P5462" s="6">
        <v>13.500673738036831</v>
      </c>
      <c r="Q5462" s="6">
        <v>15.943981849382119</v>
      </c>
      <c r="R5462" s="6">
        <v>9.0159969595411678</v>
      </c>
      <c r="S5462" s="6">
        <v>9.2912506190328124</v>
      </c>
      <c r="T5462" s="6">
        <v>0</v>
      </c>
      <c r="U5462" s="6">
        <v>8.3618376348915682</v>
      </c>
      <c r="V5462" s="6">
        <v>4.1691140056893436</v>
      </c>
      <c r="W5462" s="6">
        <v>2.9414135830194983</v>
      </c>
      <c r="X5462" s="5">
        <v>59822</v>
      </c>
      <c r="Y5462" s="5">
        <v>51243</v>
      </c>
      <c r="Z5462" s="5">
        <v>3357</v>
      </c>
      <c r="AA5462" s="5">
        <v>4331</v>
      </c>
      <c r="AB5462" s="5">
        <v>3556</v>
      </c>
      <c r="AC5462" s="5">
        <v>422</v>
      </c>
      <c r="AD5462" s="5">
        <v>55491</v>
      </c>
      <c r="AE5462" s="5">
        <v>47687</v>
      </c>
      <c r="AF5462" s="5">
        <v>2935</v>
      </c>
      <c r="AG5462" s="6">
        <v>6.154717218529159</v>
      </c>
      <c r="AH5462" s="6">
        <v>85.93645816438702</v>
      </c>
      <c r="AI5462" s="6">
        <v>11.86726659167604</v>
      </c>
      <c r="AJ5462" s="6">
        <v>82.105749249595931</v>
      </c>
    </row>
    <row r="5463" spans="1:36" hidden="1" x14ac:dyDescent="0.2">
      <c r="A5463" s="1" t="str">
        <f t="shared" si="85"/>
        <v>Southend-on-SeaWhite British</v>
      </c>
      <c r="B5463" s="3" t="s">
        <v>109</v>
      </c>
      <c r="C5463" s="3" t="s">
        <v>110</v>
      </c>
      <c r="D5463" s="3" t="s">
        <v>701</v>
      </c>
      <c r="E5463" s="5">
        <v>151136</v>
      </c>
      <c r="F5463" s="5">
        <v>12949</v>
      </c>
      <c r="G5463" s="5">
        <v>19445</v>
      </c>
      <c r="H5463" s="5">
        <v>22491</v>
      </c>
      <c r="I5463" s="5">
        <v>12363</v>
      </c>
      <c r="J5463" s="5">
        <v>14035</v>
      </c>
      <c r="K5463" s="5">
        <v>0</v>
      </c>
      <c r="L5463" s="5">
        <v>11197</v>
      </c>
      <c r="M5463" s="5">
        <v>5397</v>
      </c>
      <c r="N5463" s="5">
        <v>4071</v>
      </c>
      <c r="O5463" s="6">
        <v>8.5677800127037891</v>
      </c>
      <c r="P5463" s="6">
        <v>12.865895617192463</v>
      </c>
      <c r="Q5463" s="6">
        <v>14.88129896252382</v>
      </c>
      <c r="R5463" s="6">
        <v>8.1800497565106927</v>
      </c>
      <c r="S5463" s="6">
        <v>9.2863381325428751</v>
      </c>
      <c r="T5463" s="6">
        <v>0</v>
      </c>
      <c r="U5463" s="6">
        <v>7.4085591784882494</v>
      </c>
      <c r="V5463" s="6">
        <v>3.5709559601947913</v>
      </c>
      <c r="W5463" s="6">
        <v>2.6936004658056318</v>
      </c>
      <c r="X5463" s="5">
        <v>50431</v>
      </c>
      <c r="Y5463" s="5">
        <v>43280</v>
      </c>
      <c r="Z5463" s="5">
        <v>2753</v>
      </c>
      <c r="AA5463" s="5">
        <v>3332</v>
      </c>
      <c r="AB5463" s="5">
        <v>2710</v>
      </c>
      <c r="AC5463" s="5">
        <v>353</v>
      </c>
      <c r="AD5463" s="5">
        <v>47099</v>
      </c>
      <c r="AE5463" s="5">
        <v>40570</v>
      </c>
      <c r="AF5463" s="5">
        <v>2400</v>
      </c>
      <c r="AG5463" s="6">
        <v>5.9157012570865168</v>
      </c>
      <c r="AH5463" s="6">
        <v>86.137709930147139</v>
      </c>
      <c r="AI5463" s="6">
        <v>13.025830258302584</v>
      </c>
      <c r="AJ5463" s="6">
        <v>81.332533013205278</v>
      </c>
    </row>
    <row r="5464" spans="1:36" hidden="1" x14ac:dyDescent="0.2">
      <c r="A5464" s="1" t="str">
        <f t="shared" si="85"/>
        <v>Southend-on-SeaMinorities - all other than White British</v>
      </c>
      <c r="B5464" s="3" t="s">
        <v>109</v>
      </c>
      <c r="C5464" s="3" t="s">
        <v>110</v>
      </c>
      <c r="D5464" s="3" t="s">
        <v>702</v>
      </c>
      <c r="E5464" s="5">
        <v>22522</v>
      </c>
      <c r="F5464" s="5">
        <v>3145</v>
      </c>
      <c r="G5464" s="5">
        <v>4000</v>
      </c>
      <c r="H5464" s="5">
        <v>5197</v>
      </c>
      <c r="I5464" s="5">
        <v>3294</v>
      </c>
      <c r="J5464" s="5">
        <v>2100</v>
      </c>
      <c r="K5464" s="5">
        <v>0</v>
      </c>
      <c r="L5464" s="5">
        <v>3324</v>
      </c>
      <c r="M5464" s="5">
        <v>1843</v>
      </c>
      <c r="N5464" s="5">
        <v>1037</v>
      </c>
      <c r="O5464" s="6">
        <v>13.96412396767605</v>
      </c>
      <c r="P5464" s="6">
        <v>17.760412041559363</v>
      </c>
      <c r="Q5464" s="6">
        <v>23.075215344996003</v>
      </c>
      <c r="R5464" s="6">
        <v>14.625699316224136</v>
      </c>
      <c r="S5464" s="6">
        <v>9.3242163218186658</v>
      </c>
      <c r="T5464" s="6">
        <v>0</v>
      </c>
      <c r="U5464" s="6">
        <v>14.758902406535832</v>
      </c>
      <c r="V5464" s="6">
        <v>8.1831098481484776</v>
      </c>
      <c r="W5464" s="6">
        <v>4.6043868217742654</v>
      </c>
      <c r="X5464" s="5">
        <v>9391</v>
      </c>
      <c r="Y5464" s="5">
        <v>7963</v>
      </c>
      <c r="Z5464" s="5">
        <v>604</v>
      </c>
      <c r="AA5464" s="5">
        <v>999</v>
      </c>
      <c r="AB5464" s="5">
        <v>846</v>
      </c>
      <c r="AC5464" s="5">
        <v>69</v>
      </c>
      <c r="AD5464" s="5">
        <v>8392</v>
      </c>
      <c r="AE5464" s="5">
        <v>7117</v>
      </c>
      <c r="AF5464" s="5">
        <v>535</v>
      </c>
      <c r="AG5464" s="6">
        <v>7.5172123085569762</v>
      </c>
      <c r="AH5464" s="6">
        <v>84.806959008579597</v>
      </c>
      <c r="AI5464" s="6">
        <v>8.1560283687943258</v>
      </c>
      <c r="AJ5464" s="6">
        <v>84.684684684684683</v>
      </c>
    </row>
    <row r="5465" spans="1:36" hidden="1" x14ac:dyDescent="0.2">
      <c r="A5465" s="1" t="str">
        <f t="shared" si="85"/>
        <v>Southend-on-SeaWhite Irish</v>
      </c>
      <c r="B5465" s="3" t="s">
        <v>109</v>
      </c>
      <c r="C5465" s="3" t="s">
        <v>110</v>
      </c>
      <c r="D5465" s="3" t="s">
        <v>703</v>
      </c>
      <c r="E5465" s="5">
        <v>1496</v>
      </c>
      <c r="F5465" s="5">
        <v>126</v>
      </c>
      <c r="G5465" s="5">
        <v>183</v>
      </c>
      <c r="H5465" s="5">
        <v>250</v>
      </c>
      <c r="I5465" s="5">
        <v>156</v>
      </c>
      <c r="J5465" s="5">
        <v>111</v>
      </c>
      <c r="K5465" s="5">
        <v>0</v>
      </c>
      <c r="L5465" s="5">
        <v>121</v>
      </c>
      <c r="M5465" s="5">
        <v>76</v>
      </c>
      <c r="N5465" s="5">
        <v>33</v>
      </c>
      <c r="O5465" s="6">
        <v>8.4224598930481278</v>
      </c>
      <c r="P5465" s="6">
        <v>12.232620320855615</v>
      </c>
      <c r="Q5465" s="6">
        <v>16.711229946524064</v>
      </c>
      <c r="R5465" s="6">
        <v>10.427807486631016</v>
      </c>
      <c r="S5465" s="6">
        <v>7.4197860962566846</v>
      </c>
      <c r="T5465" s="6">
        <v>0</v>
      </c>
      <c r="U5465" s="6">
        <v>8.0882352941176467</v>
      </c>
      <c r="V5465" s="6">
        <v>5.0802139037433154</v>
      </c>
      <c r="W5465" s="6">
        <v>2.2058823529411766</v>
      </c>
      <c r="X5465" s="5">
        <v>471</v>
      </c>
      <c r="Y5465" s="5">
        <v>425</v>
      </c>
      <c r="Z5465" s="5">
        <v>17</v>
      </c>
      <c r="AA5465" s="5">
        <v>31</v>
      </c>
      <c r="AB5465" s="5">
        <v>27</v>
      </c>
      <c r="AC5465" s="5">
        <v>5</v>
      </c>
      <c r="AD5465" s="5">
        <v>440</v>
      </c>
      <c r="AE5465" s="5">
        <v>398</v>
      </c>
      <c r="AF5465" s="5">
        <v>12</v>
      </c>
      <c r="AG5465" s="6">
        <v>3.0150753768844223</v>
      </c>
      <c r="AH5465" s="6">
        <v>90.454545454545453</v>
      </c>
      <c r="AI5465" s="6">
        <v>18.518518518518519</v>
      </c>
      <c r="AJ5465" s="6">
        <v>87.096774193548384</v>
      </c>
    </row>
    <row r="5466" spans="1:36" hidden="1" x14ac:dyDescent="0.2">
      <c r="A5466" s="1" t="str">
        <f t="shared" si="85"/>
        <v>Southend-on-SeaWhite Gyspy or Irish Traveller</v>
      </c>
      <c r="B5466" s="3" t="s">
        <v>109</v>
      </c>
      <c r="C5466" s="3" t="s">
        <v>110</v>
      </c>
      <c r="D5466" s="3" t="s">
        <v>704</v>
      </c>
      <c r="E5466" s="5">
        <v>162</v>
      </c>
      <c r="F5466" s="5">
        <v>16</v>
      </c>
      <c r="G5466" s="5">
        <v>28</v>
      </c>
      <c r="H5466" s="5">
        <v>33</v>
      </c>
      <c r="I5466" s="5">
        <v>19</v>
      </c>
      <c r="J5466" s="5">
        <v>7</v>
      </c>
      <c r="K5466" s="5">
        <v>0</v>
      </c>
      <c r="L5466" s="5">
        <v>18</v>
      </c>
      <c r="M5466" s="5">
        <v>11</v>
      </c>
      <c r="N5466" s="5">
        <v>7</v>
      </c>
      <c r="O5466" s="6">
        <v>9.8765432098765427</v>
      </c>
      <c r="P5466" s="6">
        <v>17.283950617283949</v>
      </c>
      <c r="Q5466" s="6">
        <v>20.37037037037037</v>
      </c>
      <c r="R5466" s="6">
        <v>11.728395061728396</v>
      </c>
      <c r="S5466" s="6">
        <v>4.3209876543209873</v>
      </c>
      <c r="T5466" s="6">
        <v>0</v>
      </c>
      <c r="U5466" s="6">
        <v>11.111111111111111</v>
      </c>
      <c r="V5466" s="6">
        <v>6.7901234567901234</v>
      </c>
      <c r="W5466" s="6">
        <v>4.3209876543209873</v>
      </c>
      <c r="X5466" s="5">
        <v>56</v>
      </c>
      <c r="Y5466" s="5">
        <v>38</v>
      </c>
      <c r="Z5466" s="5">
        <v>2</v>
      </c>
      <c r="AA5466" s="5">
        <v>4</v>
      </c>
      <c r="AB5466" s="5">
        <v>1</v>
      </c>
      <c r="AC5466" s="5">
        <v>0</v>
      </c>
      <c r="AD5466" s="5">
        <v>52</v>
      </c>
      <c r="AE5466" s="5">
        <v>37</v>
      </c>
      <c r="AF5466" s="5">
        <v>2</v>
      </c>
      <c r="AG5466" s="6">
        <v>5.4054054054054053</v>
      </c>
      <c r="AH5466" s="6">
        <v>71.15384615384616</v>
      </c>
      <c r="AI5466" s="6">
        <v>0</v>
      </c>
      <c r="AJ5466" s="6">
        <v>25</v>
      </c>
    </row>
    <row r="5467" spans="1:36" hidden="1" x14ac:dyDescent="0.2">
      <c r="A5467" s="1" t="str">
        <f t="shared" si="85"/>
        <v>Southend-on-SeaWhite Other</v>
      </c>
      <c r="B5467" s="3" t="s">
        <v>109</v>
      </c>
      <c r="C5467" s="3" t="s">
        <v>110</v>
      </c>
      <c r="D5467" s="3" t="s">
        <v>705</v>
      </c>
      <c r="E5467" s="5">
        <v>6229</v>
      </c>
      <c r="F5467" s="5">
        <v>996</v>
      </c>
      <c r="G5467" s="5">
        <v>1068</v>
      </c>
      <c r="H5467" s="5">
        <v>1559</v>
      </c>
      <c r="I5467" s="5">
        <v>941</v>
      </c>
      <c r="J5467" s="5">
        <v>470</v>
      </c>
      <c r="K5467" s="5">
        <v>0</v>
      </c>
      <c r="L5467" s="5">
        <v>1230</v>
      </c>
      <c r="M5467" s="5">
        <v>685</v>
      </c>
      <c r="N5467" s="5">
        <v>340</v>
      </c>
      <c r="O5467" s="6">
        <v>15.989725477604752</v>
      </c>
      <c r="P5467" s="6">
        <v>17.145609247070155</v>
      </c>
      <c r="Q5467" s="6">
        <v>25.028094397174506</v>
      </c>
      <c r="R5467" s="6">
        <v>15.106758709263124</v>
      </c>
      <c r="S5467" s="6">
        <v>7.5453523840102745</v>
      </c>
      <c r="T5467" s="6">
        <v>0</v>
      </c>
      <c r="U5467" s="6">
        <v>19.746347728367315</v>
      </c>
      <c r="V5467" s="6">
        <v>10.99694975116391</v>
      </c>
      <c r="W5467" s="6">
        <v>5.4583400224755181</v>
      </c>
      <c r="X5467" s="5">
        <v>3250</v>
      </c>
      <c r="Y5467" s="5">
        <v>2830</v>
      </c>
      <c r="Z5467" s="5">
        <v>200</v>
      </c>
      <c r="AA5467" s="5">
        <v>452</v>
      </c>
      <c r="AB5467" s="5">
        <v>391</v>
      </c>
      <c r="AC5467" s="5">
        <v>17</v>
      </c>
      <c r="AD5467" s="5">
        <v>2798</v>
      </c>
      <c r="AE5467" s="5">
        <v>2439</v>
      </c>
      <c r="AF5467" s="5">
        <v>183</v>
      </c>
      <c r="AG5467" s="6">
        <v>7.5030750307503071</v>
      </c>
      <c r="AH5467" s="6">
        <v>87.16940671908506</v>
      </c>
      <c r="AI5467" s="6">
        <v>4.3478260869565215</v>
      </c>
      <c r="AJ5467" s="6">
        <v>86.504424778761063</v>
      </c>
    </row>
    <row r="5468" spans="1:36" hidden="1" x14ac:dyDescent="0.2">
      <c r="A5468" s="1" t="str">
        <f t="shared" si="85"/>
        <v>Southend-on-SeaMixed White and Black Caribbean</v>
      </c>
      <c r="B5468" s="3" t="s">
        <v>109</v>
      </c>
      <c r="C5468" s="3" t="s">
        <v>110</v>
      </c>
      <c r="D5468" s="3" t="s">
        <v>706</v>
      </c>
      <c r="E5468" s="5">
        <v>1039</v>
      </c>
      <c r="F5468" s="5">
        <v>152</v>
      </c>
      <c r="G5468" s="5">
        <v>193</v>
      </c>
      <c r="H5468" s="5">
        <v>235</v>
      </c>
      <c r="I5468" s="5">
        <v>139</v>
      </c>
      <c r="J5468" s="5">
        <v>147</v>
      </c>
      <c r="K5468" s="5">
        <v>0</v>
      </c>
      <c r="L5468" s="5">
        <v>144</v>
      </c>
      <c r="M5468" s="5">
        <v>59</v>
      </c>
      <c r="N5468" s="5">
        <v>55</v>
      </c>
      <c r="O5468" s="6">
        <v>14.629451395572666</v>
      </c>
      <c r="P5468" s="6">
        <v>18.575553416746871</v>
      </c>
      <c r="Q5468" s="6">
        <v>22.617901828681426</v>
      </c>
      <c r="R5468" s="6">
        <v>13.378248315688161</v>
      </c>
      <c r="S5468" s="6">
        <v>14.148219441770934</v>
      </c>
      <c r="T5468" s="6">
        <v>0</v>
      </c>
      <c r="U5468" s="6">
        <v>13.859480269489895</v>
      </c>
      <c r="V5468" s="6">
        <v>5.6785370548604428</v>
      </c>
      <c r="W5468" s="6">
        <v>5.2935514918190565</v>
      </c>
      <c r="X5468" s="5">
        <v>248</v>
      </c>
      <c r="Y5468" s="5">
        <v>188</v>
      </c>
      <c r="Z5468" s="5">
        <v>21</v>
      </c>
      <c r="AA5468" s="5">
        <v>27</v>
      </c>
      <c r="AB5468" s="5">
        <v>21</v>
      </c>
      <c r="AC5468" s="5">
        <v>3</v>
      </c>
      <c r="AD5468" s="5">
        <v>221</v>
      </c>
      <c r="AE5468" s="5">
        <v>167</v>
      </c>
      <c r="AF5468" s="5">
        <v>18</v>
      </c>
      <c r="AG5468" s="6">
        <v>10.778443113772456</v>
      </c>
      <c r="AH5468" s="6">
        <v>75.565610859728508</v>
      </c>
      <c r="AI5468" s="6">
        <v>14.285714285714286</v>
      </c>
      <c r="AJ5468" s="6">
        <v>77.777777777777771</v>
      </c>
    </row>
    <row r="5469" spans="1:36" hidden="1" x14ac:dyDescent="0.2">
      <c r="A5469" s="1" t="str">
        <f t="shared" si="85"/>
        <v>Southend-on-SeaMixed White and Black African</v>
      </c>
      <c r="B5469" s="3" t="s">
        <v>109</v>
      </c>
      <c r="C5469" s="3" t="s">
        <v>110</v>
      </c>
      <c r="D5469" s="3" t="s">
        <v>707</v>
      </c>
      <c r="E5469" s="5">
        <v>741</v>
      </c>
      <c r="F5469" s="5">
        <v>104</v>
      </c>
      <c r="G5469" s="5">
        <v>126</v>
      </c>
      <c r="H5469" s="5">
        <v>173</v>
      </c>
      <c r="I5469" s="5">
        <v>93</v>
      </c>
      <c r="J5469" s="5">
        <v>107</v>
      </c>
      <c r="K5469" s="5">
        <v>0</v>
      </c>
      <c r="L5469" s="5">
        <v>92</v>
      </c>
      <c r="M5469" s="5">
        <v>50</v>
      </c>
      <c r="N5469" s="5">
        <v>20</v>
      </c>
      <c r="O5469" s="6">
        <v>14.035087719298245</v>
      </c>
      <c r="P5469" s="6">
        <v>17.004048582995953</v>
      </c>
      <c r="Q5469" s="6">
        <v>23.346828609986506</v>
      </c>
      <c r="R5469" s="6">
        <v>12.550607287449393</v>
      </c>
      <c r="S5469" s="6">
        <v>14.439946018893387</v>
      </c>
      <c r="T5469" s="6">
        <v>0</v>
      </c>
      <c r="U5469" s="6">
        <v>12.415654520917679</v>
      </c>
      <c r="V5469" s="6">
        <v>6.7476383265856947</v>
      </c>
      <c r="W5469" s="6">
        <v>2.6990553306342782</v>
      </c>
      <c r="X5469" s="5">
        <v>119</v>
      </c>
      <c r="Y5469" s="5">
        <v>100</v>
      </c>
      <c r="Z5469" s="5">
        <v>9</v>
      </c>
      <c r="AA5469" s="5">
        <v>12</v>
      </c>
      <c r="AB5469" s="5">
        <v>11</v>
      </c>
      <c r="AC5469" s="5">
        <v>3</v>
      </c>
      <c r="AD5469" s="5">
        <v>107</v>
      </c>
      <c r="AE5469" s="5">
        <v>89</v>
      </c>
      <c r="AF5469" s="5">
        <v>6</v>
      </c>
      <c r="AG5469" s="6">
        <v>6.7415730337078648</v>
      </c>
      <c r="AH5469" s="6">
        <v>83.177570093457945</v>
      </c>
      <c r="AI5469" s="3">
        <v>27.272727272727273</v>
      </c>
      <c r="AJ5469" s="3">
        <v>91.666666666666671</v>
      </c>
    </row>
    <row r="5470" spans="1:36" hidden="1" x14ac:dyDescent="0.2">
      <c r="A5470" s="1" t="str">
        <f t="shared" si="85"/>
        <v>Southend-on-SeaMixed White and Asian</v>
      </c>
      <c r="B5470" s="3" t="s">
        <v>109</v>
      </c>
      <c r="C5470" s="3" t="s">
        <v>110</v>
      </c>
      <c r="D5470" s="3" t="s">
        <v>708</v>
      </c>
      <c r="E5470" s="5">
        <v>977</v>
      </c>
      <c r="F5470" s="5">
        <v>109</v>
      </c>
      <c r="G5470" s="5">
        <v>139</v>
      </c>
      <c r="H5470" s="5">
        <v>187</v>
      </c>
      <c r="I5470" s="5">
        <v>99</v>
      </c>
      <c r="J5470" s="5">
        <v>108</v>
      </c>
      <c r="K5470" s="5">
        <v>0</v>
      </c>
      <c r="L5470" s="5">
        <v>115</v>
      </c>
      <c r="M5470" s="5">
        <v>54</v>
      </c>
      <c r="N5470" s="5">
        <v>34</v>
      </c>
      <c r="O5470" s="6">
        <v>11.156601842374616</v>
      </c>
      <c r="P5470" s="6">
        <v>14.227226202661209</v>
      </c>
      <c r="Q5470" s="6">
        <v>19.140225179119753</v>
      </c>
      <c r="R5470" s="6">
        <v>10.133060388945752</v>
      </c>
      <c r="S5470" s="6">
        <v>11.05424769703173</v>
      </c>
      <c r="T5470" s="6">
        <v>0</v>
      </c>
      <c r="U5470" s="6">
        <v>11.770726714431934</v>
      </c>
      <c r="V5470" s="6">
        <v>5.5271238485158651</v>
      </c>
      <c r="W5470" s="6">
        <v>3.480040941658137</v>
      </c>
      <c r="X5470" s="5">
        <v>267</v>
      </c>
      <c r="Y5470" s="5">
        <v>231</v>
      </c>
      <c r="Z5470" s="5">
        <v>19</v>
      </c>
      <c r="AA5470" s="5">
        <v>24</v>
      </c>
      <c r="AB5470" s="5">
        <v>16</v>
      </c>
      <c r="AC5470" s="5">
        <v>1</v>
      </c>
      <c r="AD5470" s="5">
        <v>243</v>
      </c>
      <c r="AE5470" s="5">
        <v>215</v>
      </c>
      <c r="AF5470" s="5">
        <v>18</v>
      </c>
      <c r="AG5470" s="6">
        <v>8.3720930232558146</v>
      </c>
      <c r="AH5470" s="6">
        <v>88.477366255144034</v>
      </c>
      <c r="AI5470" s="3">
        <v>6.25</v>
      </c>
      <c r="AJ5470" s="3">
        <v>66.666666666666671</v>
      </c>
    </row>
    <row r="5471" spans="1:36" hidden="1" x14ac:dyDescent="0.2">
      <c r="A5471" s="1" t="str">
        <f t="shared" si="85"/>
        <v>Southend-on-SeaMixed Other</v>
      </c>
      <c r="B5471" s="3" t="s">
        <v>109</v>
      </c>
      <c r="C5471" s="3" t="s">
        <v>110</v>
      </c>
      <c r="D5471" s="3" t="s">
        <v>709</v>
      </c>
      <c r="E5471" s="5">
        <v>894</v>
      </c>
      <c r="F5471" s="5">
        <v>115</v>
      </c>
      <c r="G5471" s="5">
        <v>146</v>
      </c>
      <c r="H5471" s="5">
        <v>200</v>
      </c>
      <c r="I5471" s="5">
        <v>132</v>
      </c>
      <c r="J5471" s="5">
        <v>97</v>
      </c>
      <c r="K5471" s="5">
        <v>0</v>
      </c>
      <c r="L5471" s="5">
        <v>101</v>
      </c>
      <c r="M5471" s="5">
        <v>46</v>
      </c>
      <c r="N5471" s="5">
        <v>35</v>
      </c>
      <c r="O5471" s="6">
        <v>12.863534675615213</v>
      </c>
      <c r="P5471" s="6">
        <v>16.33109619686801</v>
      </c>
      <c r="Q5471" s="6">
        <v>22.371364653243848</v>
      </c>
      <c r="R5471" s="6">
        <v>14.765100671140939</v>
      </c>
      <c r="S5471" s="6">
        <v>10.850111856823267</v>
      </c>
      <c r="T5471" s="6">
        <v>0</v>
      </c>
      <c r="U5471" s="6">
        <v>11.297539149888143</v>
      </c>
      <c r="V5471" s="6">
        <v>5.1454138702460854</v>
      </c>
      <c r="W5471" s="6">
        <v>3.9149888143176734</v>
      </c>
      <c r="X5471" s="5">
        <v>262</v>
      </c>
      <c r="Y5471" s="5">
        <v>230</v>
      </c>
      <c r="Z5471" s="5">
        <v>21</v>
      </c>
      <c r="AA5471" s="5">
        <v>39</v>
      </c>
      <c r="AB5471" s="5">
        <v>36</v>
      </c>
      <c r="AC5471" s="5">
        <v>1</v>
      </c>
      <c r="AD5471" s="5">
        <v>223</v>
      </c>
      <c r="AE5471" s="5">
        <v>194</v>
      </c>
      <c r="AF5471" s="5">
        <v>20</v>
      </c>
      <c r="AG5471" s="6">
        <v>10.309278350515465</v>
      </c>
      <c r="AH5471" s="6">
        <v>86.995515695067269</v>
      </c>
      <c r="AI5471" s="3">
        <v>2.7777777777777777</v>
      </c>
      <c r="AJ5471" s="3">
        <v>92.307692307692307</v>
      </c>
    </row>
    <row r="5472" spans="1:36" hidden="1" x14ac:dyDescent="0.2">
      <c r="A5472" s="1" t="str">
        <f t="shared" si="85"/>
        <v>Southend-on-SeaIndian</v>
      </c>
      <c r="B5472" s="3" t="s">
        <v>109</v>
      </c>
      <c r="C5472" s="3" t="s">
        <v>110</v>
      </c>
      <c r="D5472" s="3" t="s">
        <v>710</v>
      </c>
      <c r="E5472" s="5">
        <v>1810</v>
      </c>
      <c r="F5472" s="5">
        <v>181</v>
      </c>
      <c r="G5472" s="5">
        <v>219</v>
      </c>
      <c r="H5472" s="5">
        <v>290</v>
      </c>
      <c r="I5472" s="5">
        <v>180</v>
      </c>
      <c r="J5472" s="5">
        <v>113</v>
      </c>
      <c r="K5472" s="5">
        <v>0</v>
      </c>
      <c r="L5472" s="5">
        <v>171</v>
      </c>
      <c r="M5472" s="5">
        <v>112</v>
      </c>
      <c r="N5472" s="5">
        <v>60</v>
      </c>
      <c r="O5472" s="6">
        <v>10</v>
      </c>
      <c r="P5472" s="6">
        <v>12.099447513812155</v>
      </c>
      <c r="Q5472" s="6">
        <v>16.022099447513813</v>
      </c>
      <c r="R5472" s="6">
        <v>9.94475138121547</v>
      </c>
      <c r="S5472" s="6">
        <v>6.2430939226519335</v>
      </c>
      <c r="T5472" s="6">
        <v>0</v>
      </c>
      <c r="U5472" s="6">
        <v>9.4475138121546962</v>
      </c>
      <c r="V5472" s="6">
        <v>6.1878453038674035</v>
      </c>
      <c r="W5472" s="6">
        <v>3.3149171270718232</v>
      </c>
      <c r="X5472" s="5">
        <v>740</v>
      </c>
      <c r="Y5472" s="5">
        <v>668</v>
      </c>
      <c r="Z5472" s="5">
        <v>38</v>
      </c>
      <c r="AA5472" s="5">
        <v>32</v>
      </c>
      <c r="AB5472" s="5">
        <v>27</v>
      </c>
      <c r="AC5472" s="5">
        <v>3</v>
      </c>
      <c r="AD5472" s="5">
        <v>708</v>
      </c>
      <c r="AE5472" s="5">
        <v>641</v>
      </c>
      <c r="AF5472" s="5">
        <v>35</v>
      </c>
      <c r="AG5472" s="6">
        <v>5.4602184087363499</v>
      </c>
      <c r="AH5472" s="6">
        <v>90.536723163841813</v>
      </c>
      <c r="AI5472" s="6">
        <v>11.111111111111111</v>
      </c>
      <c r="AJ5472" s="6">
        <v>84.375</v>
      </c>
    </row>
    <row r="5473" spans="1:36" hidden="1" x14ac:dyDescent="0.2">
      <c r="A5473" s="1" t="str">
        <f t="shared" si="85"/>
        <v>Southend-on-SeaPakistani</v>
      </c>
      <c r="B5473" s="3" t="s">
        <v>109</v>
      </c>
      <c r="C5473" s="3" t="s">
        <v>110</v>
      </c>
      <c r="D5473" s="3" t="s">
        <v>711</v>
      </c>
      <c r="E5473" s="5">
        <v>1059</v>
      </c>
      <c r="F5473" s="5">
        <v>98</v>
      </c>
      <c r="G5473" s="5">
        <v>198</v>
      </c>
      <c r="H5473" s="5">
        <v>198</v>
      </c>
      <c r="I5473" s="5">
        <v>148</v>
      </c>
      <c r="J5473" s="5">
        <v>71</v>
      </c>
      <c r="K5473" s="5">
        <v>0</v>
      </c>
      <c r="L5473" s="5">
        <v>89</v>
      </c>
      <c r="M5473" s="5">
        <v>67</v>
      </c>
      <c r="N5473" s="5">
        <v>43</v>
      </c>
      <c r="O5473" s="6">
        <v>9.2540132200188854</v>
      </c>
      <c r="P5473" s="6">
        <v>18.696883852691219</v>
      </c>
      <c r="Q5473" s="6">
        <v>18.696883852691219</v>
      </c>
      <c r="R5473" s="6">
        <v>13.975448536355051</v>
      </c>
      <c r="S5473" s="6">
        <v>6.7044381491973564</v>
      </c>
      <c r="T5473" s="6">
        <v>0</v>
      </c>
      <c r="U5473" s="6">
        <v>8.4041548630783751</v>
      </c>
      <c r="V5473" s="6">
        <v>6.3267233238904623</v>
      </c>
      <c r="W5473" s="6">
        <v>4.0604343720491025</v>
      </c>
      <c r="X5473" s="5">
        <v>359</v>
      </c>
      <c r="Y5473" s="5">
        <v>257</v>
      </c>
      <c r="Z5473" s="5">
        <v>24</v>
      </c>
      <c r="AA5473" s="5">
        <v>17</v>
      </c>
      <c r="AB5473" s="5">
        <v>15</v>
      </c>
      <c r="AC5473" s="5">
        <v>4</v>
      </c>
      <c r="AD5473" s="5">
        <v>342</v>
      </c>
      <c r="AE5473" s="5">
        <v>242</v>
      </c>
      <c r="AF5473" s="5">
        <v>20</v>
      </c>
      <c r="AG5473" s="6">
        <v>8.2644628099173545</v>
      </c>
      <c r="AH5473" s="6">
        <v>70.760233918128648</v>
      </c>
      <c r="AI5473" s="3">
        <v>26.666666666666668</v>
      </c>
      <c r="AJ5473" s="3">
        <v>88.235294117647058</v>
      </c>
    </row>
    <row r="5474" spans="1:36" hidden="1" x14ac:dyDescent="0.2">
      <c r="A5474" s="1" t="str">
        <f t="shared" si="85"/>
        <v>Southend-on-SeaBangladeshi</v>
      </c>
      <c r="B5474" s="3" t="s">
        <v>109</v>
      </c>
      <c r="C5474" s="3" t="s">
        <v>110</v>
      </c>
      <c r="D5474" s="3" t="s">
        <v>712</v>
      </c>
      <c r="E5474" s="5">
        <v>933</v>
      </c>
      <c r="F5474" s="5">
        <v>149</v>
      </c>
      <c r="G5474" s="5">
        <v>260</v>
      </c>
      <c r="H5474" s="5">
        <v>279</v>
      </c>
      <c r="I5474" s="5">
        <v>215</v>
      </c>
      <c r="J5474" s="5">
        <v>102</v>
      </c>
      <c r="K5474" s="5">
        <v>0</v>
      </c>
      <c r="L5474" s="5">
        <v>111</v>
      </c>
      <c r="M5474" s="5">
        <v>63</v>
      </c>
      <c r="N5474" s="5">
        <v>55</v>
      </c>
      <c r="O5474" s="6">
        <v>15.969989281886388</v>
      </c>
      <c r="P5474" s="6">
        <v>27.867095391211148</v>
      </c>
      <c r="Q5474" s="6">
        <v>29.90353697749196</v>
      </c>
      <c r="R5474" s="6">
        <v>23.043944265809216</v>
      </c>
      <c r="S5474" s="6">
        <v>10.932475884244372</v>
      </c>
      <c r="T5474" s="6">
        <v>0</v>
      </c>
      <c r="U5474" s="6">
        <v>11.897106109324758</v>
      </c>
      <c r="V5474" s="6">
        <v>6.752411575562701</v>
      </c>
      <c r="W5474" s="6">
        <v>5.894962486602358</v>
      </c>
      <c r="X5474" s="5">
        <v>327</v>
      </c>
      <c r="Y5474" s="5">
        <v>228</v>
      </c>
      <c r="Z5474" s="5">
        <v>25</v>
      </c>
      <c r="AA5474" s="5">
        <v>18</v>
      </c>
      <c r="AB5474" s="5">
        <v>15</v>
      </c>
      <c r="AC5474" s="5">
        <v>1</v>
      </c>
      <c r="AD5474" s="5">
        <v>309</v>
      </c>
      <c r="AE5474" s="5">
        <v>213</v>
      </c>
      <c r="AF5474" s="5">
        <v>24</v>
      </c>
      <c r="AG5474" s="6">
        <v>11.267605633802816</v>
      </c>
      <c r="AH5474" s="6">
        <v>68.932038834951456</v>
      </c>
      <c r="AI5474" s="6">
        <v>6.666666666666667</v>
      </c>
      <c r="AJ5474" s="6">
        <v>83.333333333333329</v>
      </c>
    </row>
    <row r="5475" spans="1:36" hidden="1" x14ac:dyDescent="0.2">
      <c r="A5475" s="1" t="str">
        <f t="shared" si="85"/>
        <v>Southend-on-SeaChinese</v>
      </c>
      <c r="B5475" s="3" t="s">
        <v>109</v>
      </c>
      <c r="C5475" s="3" t="s">
        <v>110</v>
      </c>
      <c r="D5475" s="3" t="s">
        <v>713</v>
      </c>
      <c r="E5475" s="5">
        <v>1084</v>
      </c>
      <c r="F5475" s="5">
        <v>137</v>
      </c>
      <c r="G5475" s="5">
        <v>178</v>
      </c>
      <c r="H5475" s="5">
        <v>211</v>
      </c>
      <c r="I5475" s="5">
        <v>136</v>
      </c>
      <c r="J5475" s="5">
        <v>74</v>
      </c>
      <c r="K5475" s="5">
        <v>0</v>
      </c>
      <c r="L5475" s="5">
        <v>159</v>
      </c>
      <c r="M5475" s="5">
        <v>66</v>
      </c>
      <c r="N5475" s="5">
        <v>50</v>
      </c>
      <c r="O5475" s="6">
        <v>12.638376383763838</v>
      </c>
      <c r="P5475" s="6">
        <v>16.420664206642066</v>
      </c>
      <c r="Q5475" s="6">
        <v>19.464944649446494</v>
      </c>
      <c r="R5475" s="6">
        <v>12.546125461254613</v>
      </c>
      <c r="S5475" s="6">
        <v>6.8265682656826572</v>
      </c>
      <c r="T5475" s="6">
        <v>0</v>
      </c>
      <c r="U5475" s="6">
        <v>14.667896678966789</v>
      </c>
      <c r="V5475" s="6">
        <v>6.0885608856088558</v>
      </c>
      <c r="W5475" s="6">
        <v>4.6125461254612548</v>
      </c>
      <c r="X5475" s="5">
        <v>414</v>
      </c>
      <c r="Y5475" s="5">
        <v>340</v>
      </c>
      <c r="Z5475" s="5">
        <v>20</v>
      </c>
      <c r="AA5475" s="5">
        <v>25</v>
      </c>
      <c r="AB5475" s="5">
        <v>22</v>
      </c>
      <c r="AC5475" s="5">
        <v>1</v>
      </c>
      <c r="AD5475" s="5">
        <v>389</v>
      </c>
      <c r="AE5475" s="5">
        <v>318</v>
      </c>
      <c r="AF5475" s="5">
        <v>19</v>
      </c>
      <c r="AG5475" s="6">
        <v>5.9748427672955975</v>
      </c>
      <c r="AH5475" s="6">
        <v>81.748071979434442</v>
      </c>
      <c r="AI5475" s="3">
        <v>4.5454545454545459</v>
      </c>
      <c r="AJ5475" s="3">
        <v>88</v>
      </c>
    </row>
    <row r="5476" spans="1:36" hidden="1" x14ac:dyDescent="0.2">
      <c r="A5476" s="1" t="str">
        <f t="shared" si="85"/>
        <v>Southend-on-SeaAsian Other</v>
      </c>
      <c r="B5476" s="3" t="s">
        <v>109</v>
      </c>
      <c r="C5476" s="3" t="s">
        <v>110</v>
      </c>
      <c r="D5476" s="3" t="s">
        <v>714</v>
      </c>
      <c r="E5476" s="5">
        <v>1554</v>
      </c>
      <c r="F5476" s="5">
        <v>177</v>
      </c>
      <c r="G5476" s="5">
        <v>262</v>
      </c>
      <c r="H5476" s="5">
        <v>331</v>
      </c>
      <c r="I5476" s="5">
        <v>202</v>
      </c>
      <c r="J5476" s="5">
        <v>121</v>
      </c>
      <c r="K5476" s="5">
        <v>0</v>
      </c>
      <c r="L5476" s="5">
        <v>257</v>
      </c>
      <c r="M5476" s="5">
        <v>134</v>
      </c>
      <c r="N5476" s="5">
        <v>69</v>
      </c>
      <c r="O5476" s="6">
        <v>11.389961389961391</v>
      </c>
      <c r="P5476" s="6">
        <v>16.859716859716858</v>
      </c>
      <c r="Q5476" s="6">
        <v>21.299871299871299</v>
      </c>
      <c r="R5476" s="6">
        <v>12.998712998712998</v>
      </c>
      <c r="S5476" s="6">
        <v>7.7863577863577866</v>
      </c>
      <c r="T5476" s="6">
        <v>0</v>
      </c>
      <c r="U5476" s="6">
        <v>16.53796653796654</v>
      </c>
      <c r="V5476" s="6">
        <v>8.6229086229086231</v>
      </c>
      <c r="W5476" s="6">
        <v>4.4401544401544397</v>
      </c>
      <c r="X5476" s="5">
        <v>788</v>
      </c>
      <c r="Y5476" s="5">
        <v>660</v>
      </c>
      <c r="Z5476" s="5">
        <v>34</v>
      </c>
      <c r="AA5476" s="5">
        <v>71</v>
      </c>
      <c r="AB5476" s="5">
        <v>53</v>
      </c>
      <c r="AC5476" s="5">
        <v>4</v>
      </c>
      <c r="AD5476" s="5">
        <v>717</v>
      </c>
      <c r="AE5476" s="5">
        <v>607</v>
      </c>
      <c r="AF5476" s="5">
        <v>30</v>
      </c>
      <c r="AG5476" s="6">
        <v>4.9423393739703458</v>
      </c>
      <c r="AH5476" s="6">
        <v>84.658298465829844</v>
      </c>
      <c r="AI5476" s="6">
        <v>7.5471698113207548</v>
      </c>
      <c r="AJ5476" s="6">
        <v>74.647887323943664</v>
      </c>
    </row>
    <row r="5477" spans="1:36" hidden="1" x14ac:dyDescent="0.2">
      <c r="A5477" s="1" t="str">
        <f t="shared" si="85"/>
        <v>Southend-on-SeaBlack African</v>
      </c>
      <c r="B5477" s="3" t="s">
        <v>109</v>
      </c>
      <c r="C5477" s="3" t="s">
        <v>110</v>
      </c>
      <c r="D5477" s="3" t="s">
        <v>715</v>
      </c>
      <c r="E5477" s="5">
        <v>2728</v>
      </c>
      <c r="F5477" s="5">
        <v>546</v>
      </c>
      <c r="G5477" s="5">
        <v>673</v>
      </c>
      <c r="H5477" s="5">
        <v>826</v>
      </c>
      <c r="I5477" s="5">
        <v>566</v>
      </c>
      <c r="J5477" s="5">
        <v>380</v>
      </c>
      <c r="K5477" s="5">
        <v>0</v>
      </c>
      <c r="L5477" s="5">
        <v>472</v>
      </c>
      <c r="M5477" s="5">
        <v>289</v>
      </c>
      <c r="N5477" s="5">
        <v>172</v>
      </c>
      <c r="O5477" s="6">
        <v>20.014662756598241</v>
      </c>
      <c r="P5477" s="6">
        <v>24.670087976539591</v>
      </c>
      <c r="Q5477" s="6">
        <v>30.278592375366568</v>
      </c>
      <c r="R5477" s="6">
        <v>20.747800586510262</v>
      </c>
      <c r="S5477" s="6">
        <v>13.929618768328446</v>
      </c>
      <c r="T5477" s="6">
        <v>0</v>
      </c>
      <c r="U5477" s="6">
        <v>17.302052785923753</v>
      </c>
      <c r="V5477" s="6">
        <v>10.593841642228739</v>
      </c>
      <c r="W5477" s="6">
        <v>6.3049853372434015</v>
      </c>
      <c r="X5477" s="5">
        <v>1285</v>
      </c>
      <c r="Y5477" s="5">
        <v>1121</v>
      </c>
      <c r="Z5477" s="5">
        <v>115</v>
      </c>
      <c r="AA5477" s="5">
        <v>159</v>
      </c>
      <c r="AB5477" s="5">
        <v>143</v>
      </c>
      <c r="AC5477" s="5">
        <v>17</v>
      </c>
      <c r="AD5477" s="5">
        <v>1126</v>
      </c>
      <c r="AE5477" s="5">
        <v>978</v>
      </c>
      <c r="AF5477" s="5">
        <v>98</v>
      </c>
      <c r="AG5477" s="6">
        <v>10.020449897750511</v>
      </c>
      <c r="AH5477" s="6">
        <v>86.856127886323264</v>
      </c>
      <c r="AI5477" s="6">
        <v>11.888111888111888</v>
      </c>
      <c r="AJ5477" s="6">
        <v>89.937106918238996</v>
      </c>
    </row>
    <row r="5478" spans="1:36" hidden="1" x14ac:dyDescent="0.2">
      <c r="A5478" s="1" t="str">
        <f t="shared" si="85"/>
        <v>Southend-on-SeaBlack Caribbean</v>
      </c>
      <c r="B5478" s="3" t="s">
        <v>109</v>
      </c>
      <c r="C5478" s="3" t="s">
        <v>110</v>
      </c>
      <c r="D5478" s="3" t="s">
        <v>716</v>
      </c>
      <c r="E5478" s="5">
        <v>524</v>
      </c>
      <c r="F5478" s="5">
        <v>66</v>
      </c>
      <c r="G5478" s="5">
        <v>78</v>
      </c>
      <c r="H5478" s="5">
        <v>119</v>
      </c>
      <c r="I5478" s="5">
        <v>64</v>
      </c>
      <c r="J5478" s="5">
        <v>38</v>
      </c>
      <c r="K5478" s="5">
        <v>0</v>
      </c>
      <c r="L5478" s="5">
        <v>92</v>
      </c>
      <c r="M5478" s="5">
        <v>48</v>
      </c>
      <c r="N5478" s="5">
        <v>15</v>
      </c>
      <c r="O5478" s="6">
        <v>12.595419847328245</v>
      </c>
      <c r="P5478" s="6">
        <v>14.885496183206106</v>
      </c>
      <c r="Q5478" s="6">
        <v>22.709923664122137</v>
      </c>
      <c r="R5478" s="6">
        <v>12.213740458015268</v>
      </c>
      <c r="S5478" s="6">
        <v>7.2519083969465647</v>
      </c>
      <c r="T5478" s="6">
        <v>0</v>
      </c>
      <c r="U5478" s="6">
        <v>17.557251908396946</v>
      </c>
      <c r="V5478" s="6">
        <v>9.1603053435114496</v>
      </c>
      <c r="W5478" s="6">
        <v>2.8625954198473282</v>
      </c>
      <c r="X5478" s="5">
        <v>244</v>
      </c>
      <c r="Y5478" s="5">
        <v>212</v>
      </c>
      <c r="Z5478" s="5">
        <v>19</v>
      </c>
      <c r="AA5478" s="5">
        <v>36</v>
      </c>
      <c r="AB5478" s="5">
        <v>32</v>
      </c>
      <c r="AC5478" s="5">
        <v>3</v>
      </c>
      <c r="AD5478" s="5">
        <v>208</v>
      </c>
      <c r="AE5478" s="5">
        <v>180</v>
      </c>
      <c r="AF5478" s="5">
        <v>16</v>
      </c>
      <c r="AG5478" s="6">
        <v>8.8888888888888893</v>
      </c>
      <c r="AH5478" s="6">
        <v>86.538461538461533</v>
      </c>
      <c r="AI5478" s="3">
        <v>9.375</v>
      </c>
      <c r="AJ5478" s="3">
        <v>88.888888888888886</v>
      </c>
    </row>
    <row r="5479" spans="1:36" hidden="1" x14ac:dyDescent="0.2">
      <c r="A5479" s="1" t="str">
        <f t="shared" si="85"/>
        <v>Southend-on-SeaBlack Other</v>
      </c>
      <c r="B5479" s="3" t="s">
        <v>109</v>
      </c>
      <c r="C5479" s="3" t="s">
        <v>110</v>
      </c>
      <c r="D5479" s="3" t="s">
        <v>717</v>
      </c>
      <c r="E5479" s="5">
        <v>395</v>
      </c>
      <c r="F5479" s="5">
        <v>67</v>
      </c>
      <c r="G5479" s="5">
        <v>94</v>
      </c>
      <c r="H5479" s="5">
        <v>113</v>
      </c>
      <c r="I5479" s="5">
        <v>80</v>
      </c>
      <c r="J5479" s="5">
        <v>44</v>
      </c>
      <c r="K5479" s="5">
        <v>0</v>
      </c>
      <c r="L5479" s="5">
        <v>32</v>
      </c>
      <c r="M5479" s="5">
        <v>18</v>
      </c>
      <c r="N5479" s="5">
        <v>12</v>
      </c>
      <c r="O5479" s="6">
        <v>16.962025316455698</v>
      </c>
      <c r="P5479" s="6">
        <v>23.797468354430379</v>
      </c>
      <c r="Q5479" s="6">
        <v>28.60759493670886</v>
      </c>
      <c r="R5479" s="6">
        <v>20.253164556962027</v>
      </c>
      <c r="S5479" s="6">
        <v>11.139240506329115</v>
      </c>
      <c r="T5479" s="6">
        <v>0</v>
      </c>
      <c r="U5479" s="6">
        <v>8.1012658227848107</v>
      </c>
      <c r="V5479" s="6">
        <v>4.556962025316456</v>
      </c>
      <c r="W5479" s="6">
        <v>3.037974683544304</v>
      </c>
      <c r="X5479" s="5">
        <v>136</v>
      </c>
      <c r="Y5479" s="5">
        <v>124</v>
      </c>
      <c r="Z5479" s="5">
        <v>9</v>
      </c>
      <c r="AA5479" s="5">
        <v>8</v>
      </c>
      <c r="AB5479" s="5">
        <v>7</v>
      </c>
      <c r="AC5479" s="5">
        <v>2</v>
      </c>
      <c r="AD5479" s="5">
        <v>128</v>
      </c>
      <c r="AE5479" s="5">
        <v>117</v>
      </c>
      <c r="AF5479" s="5">
        <v>7</v>
      </c>
      <c r="AG5479" s="6">
        <v>5.982905982905983</v>
      </c>
      <c r="AH5479" s="6">
        <v>91.40625</v>
      </c>
      <c r="AI5479" s="3">
        <v>28.571428571428573</v>
      </c>
      <c r="AJ5479" s="3">
        <v>87.5</v>
      </c>
    </row>
    <row r="5480" spans="1:36" hidden="1" x14ac:dyDescent="0.2">
      <c r="A5480" s="1" t="str">
        <f t="shared" si="85"/>
        <v>Southend-on-SeaArab</v>
      </c>
      <c r="B5480" s="3" t="s">
        <v>109</v>
      </c>
      <c r="C5480" s="3" t="s">
        <v>110</v>
      </c>
      <c r="D5480" s="3" t="s">
        <v>699</v>
      </c>
      <c r="E5480" s="5">
        <v>297</v>
      </c>
      <c r="F5480" s="5">
        <v>50</v>
      </c>
      <c r="G5480" s="5">
        <v>73</v>
      </c>
      <c r="H5480" s="5">
        <v>89</v>
      </c>
      <c r="I5480" s="5">
        <v>48</v>
      </c>
      <c r="J5480" s="5">
        <v>61</v>
      </c>
      <c r="K5480" s="5">
        <v>0</v>
      </c>
      <c r="L5480" s="5">
        <v>52</v>
      </c>
      <c r="M5480" s="5">
        <v>19</v>
      </c>
      <c r="N5480" s="5">
        <v>8</v>
      </c>
      <c r="O5480" s="6">
        <v>16.835016835016834</v>
      </c>
      <c r="P5480" s="6">
        <v>24.579124579124578</v>
      </c>
      <c r="Q5480" s="6">
        <v>29.966329966329965</v>
      </c>
      <c r="R5480" s="6">
        <v>16.161616161616163</v>
      </c>
      <c r="S5480" s="6">
        <v>20.53872053872054</v>
      </c>
      <c r="T5480" s="6">
        <v>0</v>
      </c>
      <c r="U5480" s="6">
        <v>17.508417508417509</v>
      </c>
      <c r="V5480" s="6">
        <v>6.3973063973063971</v>
      </c>
      <c r="W5480" s="6">
        <v>2.6936026936026938</v>
      </c>
      <c r="X5480" s="5">
        <v>133</v>
      </c>
      <c r="Y5480" s="5">
        <v>88</v>
      </c>
      <c r="Z5480" s="5">
        <v>7</v>
      </c>
      <c r="AA5480" s="5">
        <v>13</v>
      </c>
      <c r="AB5480" s="5">
        <v>11</v>
      </c>
      <c r="AC5480" s="5">
        <v>2</v>
      </c>
      <c r="AD5480" s="5">
        <v>120</v>
      </c>
      <c r="AE5480" s="5">
        <v>77</v>
      </c>
      <c r="AF5480" s="5">
        <v>5</v>
      </c>
      <c r="AG5480" s="6">
        <v>6.4935064935064934</v>
      </c>
      <c r="AH5480" s="6">
        <v>64.166666666666671</v>
      </c>
      <c r="AI5480" s="3">
        <v>18.181818181818183</v>
      </c>
      <c r="AJ5480" s="3">
        <v>84.615384615384613</v>
      </c>
    </row>
    <row r="5481" spans="1:36" hidden="1" x14ac:dyDescent="0.2">
      <c r="A5481" s="1" t="str">
        <f t="shared" si="85"/>
        <v>Southend-on-SeaOther</v>
      </c>
      <c r="B5481" s="3" t="s">
        <v>109</v>
      </c>
      <c r="C5481" s="3" t="s">
        <v>110</v>
      </c>
      <c r="D5481" s="3" t="s">
        <v>718</v>
      </c>
      <c r="E5481" s="5">
        <v>600</v>
      </c>
      <c r="F5481" s="5">
        <v>56</v>
      </c>
      <c r="G5481" s="5">
        <v>82</v>
      </c>
      <c r="H5481" s="5">
        <v>104</v>
      </c>
      <c r="I5481" s="5">
        <v>76</v>
      </c>
      <c r="J5481" s="5">
        <v>49</v>
      </c>
      <c r="K5481" s="5">
        <v>0</v>
      </c>
      <c r="L5481" s="5">
        <v>68</v>
      </c>
      <c r="M5481" s="5">
        <v>46</v>
      </c>
      <c r="N5481" s="5">
        <v>29</v>
      </c>
      <c r="O5481" s="6">
        <v>9.3333333333333339</v>
      </c>
      <c r="P5481" s="6">
        <v>13.666666666666666</v>
      </c>
      <c r="Q5481" s="6">
        <v>17.333333333333332</v>
      </c>
      <c r="R5481" s="6">
        <v>12.666666666666666</v>
      </c>
      <c r="S5481" s="6">
        <v>8.1666666666666661</v>
      </c>
      <c r="T5481" s="6">
        <v>0</v>
      </c>
      <c r="U5481" s="6">
        <v>11.333333333333334</v>
      </c>
      <c r="V5481" s="6">
        <v>7.666666666666667</v>
      </c>
      <c r="W5481" s="6">
        <v>4.833333333333333</v>
      </c>
      <c r="X5481" s="5">
        <v>292</v>
      </c>
      <c r="Y5481" s="5">
        <v>223</v>
      </c>
      <c r="Z5481" s="5">
        <v>24</v>
      </c>
      <c r="AA5481" s="5">
        <v>31</v>
      </c>
      <c r="AB5481" s="5">
        <v>18</v>
      </c>
      <c r="AC5481" s="5">
        <v>2</v>
      </c>
      <c r="AD5481" s="5">
        <v>261</v>
      </c>
      <c r="AE5481" s="5">
        <v>205</v>
      </c>
      <c r="AF5481" s="5">
        <v>22</v>
      </c>
      <c r="AG5481" s="6">
        <v>10.731707317073171</v>
      </c>
      <c r="AH5481" s="6">
        <v>78.544061302681996</v>
      </c>
      <c r="AI5481" s="3">
        <v>11.111111111111111</v>
      </c>
      <c r="AJ5481" s="3">
        <v>58.064516129032256</v>
      </c>
    </row>
    <row r="5482" spans="1:36" x14ac:dyDescent="0.2">
      <c r="A5482" s="1" t="str">
        <f t="shared" si="85"/>
        <v>SouthwarkAll people</v>
      </c>
      <c r="B5482" s="3" t="s">
        <v>685</v>
      </c>
      <c r="C5482" s="3" t="s">
        <v>686</v>
      </c>
      <c r="D5482" s="3" t="s">
        <v>700</v>
      </c>
      <c r="E5482" s="5">
        <v>288283</v>
      </c>
      <c r="F5482" s="5">
        <v>7283</v>
      </c>
      <c r="G5482" s="5">
        <v>26131</v>
      </c>
      <c r="H5482" s="5">
        <v>3925</v>
      </c>
      <c r="I5482" s="5">
        <v>13008</v>
      </c>
      <c r="J5482" s="5">
        <v>0</v>
      </c>
      <c r="K5482" s="5">
        <v>124704</v>
      </c>
      <c r="L5482" s="5">
        <v>62985</v>
      </c>
      <c r="M5482" s="5">
        <v>94681</v>
      </c>
      <c r="N5482" s="5">
        <v>2223</v>
      </c>
      <c r="O5482" s="6">
        <v>2.5263369674937475</v>
      </c>
      <c r="P5482" s="6">
        <v>9.0643568992968717</v>
      </c>
      <c r="Q5482" s="6">
        <v>1.3615093501871425</v>
      </c>
      <c r="R5482" s="6">
        <v>4.5122327712698977</v>
      </c>
      <c r="S5482" s="6">
        <v>0</v>
      </c>
      <c r="T5482" s="6">
        <v>43.257493504646476</v>
      </c>
      <c r="U5482" s="6">
        <v>21.848322655168705</v>
      </c>
      <c r="V5482" s="6">
        <v>32.843074340144931</v>
      </c>
      <c r="W5482" s="6">
        <v>0.77111727018242493</v>
      </c>
      <c r="X5482" s="5">
        <v>127225</v>
      </c>
      <c r="Y5482" s="5">
        <v>111595</v>
      </c>
      <c r="Z5482" s="5">
        <v>8445</v>
      </c>
      <c r="AA5482" s="5">
        <v>4498</v>
      </c>
      <c r="AB5482" s="5">
        <v>3776</v>
      </c>
      <c r="AC5482" s="5">
        <v>456</v>
      </c>
      <c r="AD5482" s="5">
        <v>122727</v>
      </c>
      <c r="AE5482" s="5">
        <v>107819</v>
      </c>
      <c r="AF5482" s="5">
        <v>7989</v>
      </c>
      <c r="AG5482" s="6">
        <v>7.4096402303861097</v>
      </c>
      <c r="AH5482" s="6">
        <v>87.852713746771286</v>
      </c>
      <c r="AI5482" s="6">
        <v>12.076271186440678</v>
      </c>
      <c r="AJ5482" s="6">
        <v>83.948421520675851</v>
      </c>
    </row>
    <row r="5483" spans="1:36" hidden="1" x14ac:dyDescent="0.2">
      <c r="A5483" s="1" t="str">
        <f t="shared" si="85"/>
        <v>SouthwarkWhite British</v>
      </c>
      <c r="B5483" s="3" t="s">
        <v>685</v>
      </c>
      <c r="C5483" s="3" t="s">
        <v>686</v>
      </c>
      <c r="D5483" s="3" t="s">
        <v>701</v>
      </c>
      <c r="E5483" s="5">
        <v>114534</v>
      </c>
      <c r="F5483" s="5">
        <v>2136</v>
      </c>
      <c r="G5483" s="5">
        <v>6184</v>
      </c>
      <c r="H5483" s="5">
        <v>974</v>
      </c>
      <c r="I5483" s="5">
        <v>4719</v>
      </c>
      <c r="J5483" s="5">
        <v>0</v>
      </c>
      <c r="K5483" s="5">
        <v>42170</v>
      </c>
      <c r="L5483" s="5">
        <v>21382</v>
      </c>
      <c r="M5483" s="5">
        <v>34069</v>
      </c>
      <c r="N5483" s="5">
        <v>525</v>
      </c>
      <c r="O5483" s="6">
        <v>1.864948399601865</v>
      </c>
      <c r="P5483" s="6">
        <v>5.399270085738733</v>
      </c>
      <c r="Q5483" s="6">
        <v>0.85040250056751709</v>
      </c>
      <c r="R5483" s="6">
        <v>4.1201739221541205</v>
      </c>
      <c r="S5483" s="6">
        <v>0</v>
      </c>
      <c r="T5483" s="6">
        <v>36.818761241203482</v>
      </c>
      <c r="U5483" s="6">
        <v>18.668692266052002</v>
      </c>
      <c r="V5483" s="6">
        <v>29.745752353013078</v>
      </c>
      <c r="W5483" s="6">
        <v>0.45837917125045841</v>
      </c>
      <c r="X5483" s="5">
        <v>50646</v>
      </c>
      <c r="Y5483" s="5">
        <v>45370</v>
      </c>
      <c r="Z5483" s="5">
        <v>2178</v>
      </c>
      <c r="AA5483" s="5">
        <v>1340</v>
      </c>
      <c r="AB5483" s="5">
        <v>1113</v>
      </c>
      <c r="AC5483" s="5">
        <v>73</v>
      </c>
      <c r="AD5483" s="5">
        <v>49306</v>
      </c>
      <c r="AE5483" s="5">
        <v>44257</v>
      </c>
      <c r="AF5483" s="5">
        <v>2105</v>
      </c>
      <c r="AG5483" s="6">
        <v>4.7563097363128994</v>
      </c>
      <c r="AH5483" s="6">
        <v>89.75986695331197</v>
      </c>
      <c r="AI5483" s="6">
        <v>6.5588499550763704</v>
      </c>
      <c r="AJ5483" s="6">
        <v>83.059701492537314</v>
      </c>
    </row>
    <row r="5484" spans="1:36" hidden="1" x14ac:dyDescent="0.2">
      <c r="A5484" s="1" t="str">
        <f t="shared" si="85"/>
        <v>SouthwarkMinorities - all other than White British</v>
      </c>
      <c r="B5484" s="3" t="s">
        <v>685</v>
      </c>
      <c r="C5484" s="3" t="s">
        <v>686</v>
      </c>
      <c r="D5484" s="3" t="s">
        <v>702</v>
      </c>
      <c r="E5484" s="5">
        <v>173749</v>
      </c>
      <c r="F5484" s="5">
        <v>5147</v>
      </c>
      <c r="G5484" s="5">
        <v>19947</v>
      </c>
      <c r="H5484" s="5">
        <v>2951</v>
      </c>
      <c r="I5484" s="5">
        <v>8289</v>
      </c>
      <c r="J5484" s="5">
        <v>0</v>
      </c>
      <c r="K5484" s="5">
        <v>82534</v>
      </c>
      <c r="L5484" s="5">
        <v>41603</v>
      </c>
      <c r="M5484" s="5">
        <v>60612</v>
      </c>
      <c r="N5484" s="5">
        <v>1698</v>
      </c>
      <c r="O5484" s="6">
        <v>2.9623192075925617</v>
      </c>
      <c r="P5484" s="6">
        <v>11.48035384376313</v>
      </c>
      <c r="Q5484" s="6">
        <v>1.6984270413067126</v>
      </c>
      <c r="R5484" s="6">
        <v>4.7706749391363408</v>
      </c>
      <c r="S5484" s="6">
        <v>0</v>
      </c>
      <c r="T5484" s="6">
        <v>47.501856125790653</v>
      </c>
      <c r="U5484" s="6">
        <v>23.944310470851629</v>
      </c>
      <c r="V5484" s="6">
        <v>34.884805092403411</v>
      </c>
      <c r="W5484" s="6">
        <v>0.97727181163632593</v>
      </c>
      <c r="X5484" s="5">
        <v>76579</v>
      </c>
      <c r="Y5484" s="5">
        <v>66225</v>
      </c>
      <c r="Z5484" s="5">
        <v>6267</v>
      </c>
      <c r="AA5484" s="5">
        <v>3158</v>
      </c>
      <c r="AB5484" s="5">
        <v>2663</v>
      </c>
      <c r="AC5484" s="5">
        <v>383</v>
      </c>
      <c r="AD5484" s="5">
        <v>73421</v>
      </c>
      <c r="AE5484" s="5">
        <v>63562</v>
      </c>
      <c r="AF5484" s="5">
        <v>5884</v>
      </c>
      <c r="AG5484" s="6">
        <v>9.2571033007142631</v>
      </c>
      <c r="AH5484" s="6">
        <v>86.571961700330974</v>
      </c>
      <c r="AI5484" s="6">
        <v>14.382275628989861</v>
      </c>
      <c r="AJ5484" s="6">
        <v>84.325522482583921</v>
      </c>
    </row>
    <row r="5485" spans="1:36" hidden="1" x14ac:dyDescent="0.2">
      <c r="A5485" s="1" t="str">
        <f t="shared" si="85"/>
        <v>SouthwarkWhite Irish</v>
      </c>
      <c r="B5485" s="3" t="s">
        <v>685</v>
      </c>
      <c r="C5485" s="3" t="s">
        <v>686</v>
      </c>
      <c r="D5485" s="3" t="s">
        <v>703</v>
      </c>
      <c r="E5485" s="5">
        <v>6222</v>
      </c>
      <c r="F5485" s="5">
        <v>142</v>
      </c>
      <c r="G5485" s="5">
        <v>403</v>
      </c>
      <c r="H5485" s="5">
        <v>71</v>
      </c>
      <c r="I5485" s="5">
        <v>274</v>
      </c>
      <c r="J5485" s="5">
        <v>0</v>
      </c>
      <c r="K5485" s="5">
        <v>2421</v>
      </c>
      <c r="L5485" s="5">
        <v>1248</v>
      </c>
      <c r="M5485" s="5">
        <v>2120</v>
      </c>
      <c r="N5485" s="5">
        <v>32</v>
      </c>
      <c r="O5485" s="6">
        <v>2.2822243651558982</v>
      </c>
      <c r="P5485" s="6">
        <v>6.4770170363227262</v>
      </c>
      <c r="Q5485" s="6">
        <v>1.1411121825779491</v>
      </c>
      <c r="R5485" s="6">
        <v>4.4037287045965927</v>
      </c>
      <c r="S5485" s="6">
        <v>0</v>
      </c>
      <c r="T5485" s="6">
        <v>38.910318225650919</v>
      </c>
      <c r="U5485" s="6">
        <v>20.057859209257472</v>
      </c>
      <c r="V5485" s="6">
        <v>34.072645451623274</v>
      </c>
      <c r="W5485" s="6">
        <v>0.51430408228865321</v>
      </c>
      <c r="X5485" s="5">
        <v>2686</v>
      </c>
      <c r="Y5485" s="5">
        <v>2346</v>
      </c>
      <c r="Z5485" s="5">
        <v>110</v>
      </c>
      <c r="AA5485" s="5">
        <v>92</v>
      </c>
      <c r="AB5485" s="5">
        <v>78</v>
      </c>
      <c r="AC5485" s="5">
        <v>4</v>
      </c>
      <c r="AD5485" s="5">
        <v>2594</v>
      </c>
      <c r="AE5485" s="5">
        <v>2268</v>
      </c>
      <c r="AF5485" s="5">
        <v>106</v>
      </c>
      <c r="AG5485" s="6">
        <v>4.6737213403880071</v>
      </c>
      <c r="AH5485" s="6">
        <v>87.432536622976102</v>
      </c>
      <c r="AI5485" s="6">
        <v>5.1282051282051286</v>
      </c>
      <c r="AJ5485" s="6">
        <v>84.782608695652172</v>
      </c>
    </row>
    <row r="5486" spans="1:36" hidden="1" x14ac:dyDescent="0.2">
      <c r="A5486" s="1" t="str">
        <f t="shared" si="85"/>
        <v>SouthwarkWhite Gyspy or Irish Traveller</v>
      </c>
      <c r="B5486" s="3" t="s">
        <v>685</v>
      </c>
      <c r="C5486" s="3" t="s">
        <v>686</v>
      </c>
      <c r="D5486" s="3" t="s">
        <v>704</v>
      </c>
      <c r="E5486" s="5">
        <v>263</v>
      </c>
      <c r="F5486" s="5">
        <v>0</v>
      </c>
      <c r="G5486" s="5">
        <v>29</v>
      </c>
      <c r="H5486" s="5">
        <v>2</v>
      </c>
      <c r="I5486" s="5">
        <v>20</v>
      </c>
      <c r="J5486" s="5">
        <v>0</v>
      </c>
      <c r="K5486" s="5">
        <v>101</v>
      </c>
      <c r="L5486" s="5">
        <v>51</v>
      </c>
      <c r="M5486" s="5">
        <v>121</v>
      </c>
      <c r="N5486" s="5">
        <v>0</v>
      </c>
      <c r="O5486" s="6">
        <v>0</v>
      </c>
      <c r="P5486" s="6">
        <v>11.02661596958175</v>
      </c>
      <c r="Q5486" s="6">
        <v>0.76045627376425851</v>
      </c>
      <c r="R5486" s="6">
        <v>7.6045627376425857</v>
      </c>
      <c r="S5486" s="6">
        <v>0</v>
      </c>
      <c r="T5486" s="6">
        <v>38.403041825095059</v>
      </c>
      <c r="U5486" s="6">
        <v>19.391634980988592</v>
      </c>
      <c r="V5486" s="6">
        <v>46.00760456273764</v>
      </c>
      <c r="W5486" s="6">
        <v>0</v>
      </c>
      <c r="X5486" s="5">
        <v>96</v>
      </c>
      <c r="Y5486" s="5">
        <v>52</v>
      </c>
      <c r="Z5486" s="5">
        <v>6</v>
      </c>
      <c r="AA5486" s="5">
        <v>3</v>
      </c>
      <c r="AB5486" s="5">
        <v>2</v>
      </c>
      <c r="AC5486" s="5">
        <v>1</v>
      </c>
      <c r="AD5486" s="5">
        <v>93</v>
      </c>
      <c r="AE5486" s="5">
        <v>50</v>
      </c>
      <c r="AF5486" s="5">
        <v>5</v>
      </c>
      <c r="AG5486" s="6">
        <v>10</v>
      </c>
      <c r="AH5486" s="6">
        <v>53.763440860215056</v>
      </c>
      <c r="AI5486" s="6">
        <v>50</v>
      </c>
      <c r="AJ5486" s="6">
        <v>66.666666666666671</v>
      </c>
    </row>
    <row r="5487" spans="1:36" hidden="1" x14ac:dyDescent="0.2">
      <c r="A5487" s="1" t="str">
        <f t="shared" si="85"/>
        <v>SouthwarkWhite Other</v>
      </c>
      <c r="B5487" s="3" t="s">
        <v>685</v>
      </c>
      <c r="C5487" s="3" t="s">
        <v>686</v>
      </c>
      <c r="D5487" s="3" t="s">
        <v>705</v>
      </c>
      <c r="E5487" s="5">
        <v>35330</v>
      </c>
      <c r="F5487" s="5">
        <v>664</v>
      </c>
      <c r="G5487" s="5">
        <v>2155</v>
      </c>
      <c r="H5487" s="5">
        <v>276</v>
      </c>
      <c r="I5487" s="5">
        <v>1609</v>
      </c>
      <c r="J5487" s="5">
        <v>0</v>
      </c>
      <c r="K5487" s="5">
        <v>15098</v>
      </c>
      <c r="L5487" s="5">
        <v>7196</v>
      </c>
      <c r="M5487" s="5">
        <v>11490</v>
      </c>
      <c r="N5487" s="5">
        <v>167</v>
      </c>
      <c r="O5487" s="6">
        <v>1.8794225870365129</v>
      </c>
      <c r="P5487" s="6">
        <v>6.0996320407585625</v>
      </c>
      <c r="Q5487" s="6">
        <v>0.78120577412963488</v>
      </c>
      <c r="R5487" s="6">
        <v>4.5542032267195021</v>
      </c>
      <c r="S5487" s="6">
        <v>0</v>
      </c>
      <c r="T5487" s="6">
        <v>42.734220209453724</v>
      </c>
      <c r="U5487" s="6">
        <v>20.367959241437873</v>
      </c>
      <c r="V5487" s="6">
        <v>32.521936031701102</v>
      </c>
      <c r="W5487" s="6">
        <v>0.47268610246249648</v>
      </c>
      <c r="X5487" s="5">
        <v>22239</v>
      </c>
      <c r="Y5487" s="5">
        <v>20447</v>
      </c>
      <c r="Z5487" s="5">
        <v>959</v>
      </c>
      <c r="AA5487" s="5">
        <v>639</v>
      </c>
      <c r="AB5487" s="5">
        <v>582</v>
      </c>
      <c r="AC5487" s="5">
        <v>50</v>
      </c>
      <c r="AD5487" s="5">
        <v>21600</v>
      </c>
      <c r="AE5487" s="5">
        <v>19865</v>
      </c>
      <c r="AF5487" s="5">
        <v>909</v>
      </c>
      <c r="AG5487" s="6">
        <v>4.5758872388623208</v>
      </c>
      <c r="AH5487" s="6">
        <v>91.967592592592595</v>
      </c>
      <c r="AI5487" s="6">
        <v>8.5910652920962196</v>
      </c>
      <c r="AJ5487" s="6">
        <v>91.079812206572768</v>
      </c>
    </row>
    <row r="5488" spans="1:36" hidden="1" x14ac:dyDescent="0.2">
      <c r="A5488" s="1" t="str">
        <f t="shared" si="85"/>
        <v>SouthwarkMixed White and Black Caribbean</v>
      </c>
      <c r="B5488" s="3" t="s">
        <v>685</v>
      </c>
      <c r="C5488" s="3" t="s">
        <v>686</v>
      </c>
      <c r="D5488" s="3" t="s">
        <v>706</v>
      </c>
      <c r="E5488" s="5">
        <v>5677</v>
      </c>
      <c r="F5488" s="5">
        <v>149</v>
      </c>
      <c r="G5488" s="5">
        <v>582</v>
      </c>
      <c r="H5488" s="5">
        <v>114</v>
      </c>
      <c r="I5488" s="5">
        <v>236</v>
      </c>
      <c r="J5488" s="5">
        <v>0</v>
      </c>
      <c r="K5488" s="5">
        <v>2405</v>
      </c>
      <c r="L5488" s="5">
        <v>1494</v>
      </c>
      <c r="M5488" s="5">
        <v>1814</v>
      </c>
      <c r="N5488" s="5">
        <v>57</v>
      </c>
      <c r="O5488" s="6">
        <v>2.6246256825788268</v>
      </c>
      <c r="P5488" s="6">
        <v>10.251893605777699</v>
      </c>
      <c r="Q5488" s="6">
        <v>2.008102871234807</v>
      </c>
      <c r="R5488" s="6">
        <v>4.1571252422053906</v>
      </c>
      <c r="S5488" s="6">
        <v>0</v>
      </c>
      <c r="T5488" s="6">
        <v>42.363924608067641</v>
      </c>
      <c r="U5488" s="6">
        <v>26.316716575656155</v>
      </c>
      <c r="V5488" s="6">
        <v>31.953496565087192</v>
      </c>
      <c r="W5488" s="6">
        <v>1.0040514356174035</v>
      </c>
      <c r="X5488" s="5">
        <v>1546</v>
      </c>
      <c r="Y5488" s="5">
        <v>1210</v>
      </c>
      <c r="Z5488" s="5">
        <v>192</v>
      </c>
      <c r="AA5488" s="5">
        <v>88</v>
      </c>
      <c r="AB5488" s="5">
        <v>64</v>
      </c>
      <c r="AC5488" s="5">
        <v>10</v>
      </c>
      <c r="AD5488" s="5">
        <v>1458</v>
      </c>
      <c r="AE5488" s="5">
        <v>1146</v>
      </c>
      <c r="AF5488" s="5">
        <v>182</v>
      </c>
      <c r="AG5488" s="6">
        <v>15.881326352530541</v>
      </c>
      <c r="AH5488" s="6">
        <v>78.600823045267489</v>
      </c>
      <c r="AI5488" s="6">
        <v>15.625</v>
      </c>
      <c r="AJ5488" s="6">
        <v>72.727272727272734</v>
      </c>
    </row>
    <row r="5489" spans="1:36" hidden="1" x14ac:dyDescent="0.2">
      <c r="A5489" s="1" t="str">
        <f t="shared" si="85"/>
        <v>SouthwarkMixed White and Black African</v>
      </c>
      <c r="B5489" s="3" t="s">
        <v>685</v>
      </c>
      <c r="C5489" s="3" t="s">
        <v>686</v>
      </c>
      <c r="D5489" s="3" t="s">
        <v>707</v>
      </c>
      <c r="E5489" s="5">
        <v>3687</v>
      </c>
      <c r="F5489" s="5">
        <v>150</v>
      </c>
      <c r="G5489" s="5">
        <v>555</v>
      </c>
      <c r="H5489" s="5">
        <v>76</v>
      </c>
      <c r="I5489" s="5">
        <v>212</v>
      </c>
      <c r="J5489" s="5">
        <v>0</v>
      </c>
      <c r="K5489" s="5">
        <v>1825</v>
      </c>
      <c r="L5489" s="5">
        <v>918</v>
      </c>
      <c r="M5489" s="5">
        <v>1306</v>
      </c>
      <c r="N5489" s="5">
        <v>54</v>
      </c>
      <c r="O5489" s="6">
        <v>4.068348250610252</v>
      </c>
      <c r="P5489" s="6">
        <v>15.052888527257933</v>
      </c>
      <c r="Q5489" s="6">
        <v>2.0612964469758612</v>
      </c>
      <c r="R5489" s="6">
        <v>5.7499321941958232</v>
      </c>
      <c r="S5489" s="6">
        <v>0</v>
      </c>
      <c r="T5489" s="6">
        <v>49.498237049091401</v>
      </c>
      <c r="U5489" s="6">
        <v>24.898291293734744</v>
      </c>
      <c r="V5489" s="6">
        <v>35.421752101979926</v>
      </c>
      <c r="W5489" s="6">
        <v>1.4646053702196908</v>
      </c>
      <c r="X5489" s="5">
        <v>1033</v>
      </c>
      <c r="Y5489" s="5">
        <v>883</v>
      </c>
      <c r="Z5489" s="5">
        <v>106</v>
      </c>
      <c r="AA5489" s="5">
        <v>64</v>
      </c>
      <c r="AB5489" s="5">
        <v>57</v>
      </c>
      <c r="AC5489" s="5">
        <v>20</v>
      </c>
      <c r="AD5489" s="5">
        <v>969</v>
      </c>
      <c r="AE5489" s="5">
        <v>826</v>
      </c>
      <c r="AF5489" s="5">
        <v>86</v>
      </c>
      <c r="AG5489" s="6">
        <v>10.411622276029055</v>
      </c>
      <c r="AH5489" s="6">
        <v>85.242518059855527</v>
      </c>
      <c r="AI5489" s="6">
        <v>35.087719298245617</v>
      </c>
      <c r="AJ5489" s="6">
        <v>89.0625</v>
      </c>
    </row>
    <row r="5490" spans="1:36" hidden="1" x14ac:dyDescent="0.2">
      <c r="A5490" s="1" t="str">
        <f t="shared" si="85"/>
        <v>SouthwarkMixed White and Asian</v>
      </c>
      <c r="B5490" s="3" t="s">
        <v>685</v>
      </c>
      <c r="C5490" s="3" t="s">
        <v>686</v>
      </c>
      <c r="D5490" s="3" t="s">
        <v>708</v>
      </c>
      <c r="E5490" s="5">
        <v>3003</v>
      </c>
      <c r="F5490" s="5">
        <v>41</v>
      </c>
      <c r="G5490" s="5">
        <v>176</v>
      </c>
      <c r="H5490" s="5">
        <v>25</v>
      </c>
      <c r="I5490" s="5">
        <v>93</v>
      </c>
      <c r="J5490" s="5">
        <v>0</v>
      </c>
      <c r="K5490" s="5">
        <v>1248</v>
      </c>
      <c r="L5490" s="5">
        <v>609</v>
      </c>
      <c r="M5490" s="5">
        <v>897</v>
      </c>
      <c r="N5490" s="5">
        <v>12</v>
      </c>
      <c r="O5490" s="6">
        <v>1.3653013653013653</v>
      </c>
      <c r="P5490" s="6">
        <v>5.8608058608058604</v>
      </c>
      <c r="Q5490" s="6">
        <v>0.83250083250083251</v>
      </c>
      <c r="R5490" s="6">
        <v>3.0969030969030968</v>
      </c>
      <c r="S5490" s="6">
        <v>0</v>
      </c>
      <c r="T5490" s="6">
        <v>41.558441558441558</v>
      </c>
      <c r="U5490" s="6">
        <v>20.27972027972028</v>
      </c>
      <c r="V5490" s="6">
        <v>29.870129870129869</v>
      </c>
      <c r="W5490" s="6">
        <v>0.39960039960039961</v>
      </c>
      <c r="X5490" s="5">
        <v>1100</v>
      </c>
      <c r="Y5490" s="5">
        <v>1003</v>
      </c>
      <c r="Z5490" s="5">
        <v>51</v>
      </c>
      <c r="AA5490" s="5">
        <v>45</v>
      </c>
      <c r="AB5490" s="5">
        <v>42</v>
      </c>
      <c r="AC5490" s="5">
        <v>0</v>
      </c>
      <c r="AD5490" s="5">
        <v>1055</v>
      </c>
      <c r="AE5490" s="5">
        <v>961</v>
      </c>
      <c r="AF5490" s="5">
        <v>51</v>
      </c>
      <c r="AG5490" s="6">
        <v>5.3069719042663888</v>
      </c>
      <c r="AH5490" s="6">
        <v>91.090047393364927</v>
      </c>
      <c r="AI5490" s="6">
        <v>0</v>
      </c>
      <c r="AJ5490" s="6">
        <v>93.333333333333329</v>
      </c>
    </row>
    <row r="5491" spans="1:36" hidden="1" x14ac:dyDescent="0.2">
      <c r="A5491" s="1" t="str">
        <f t="shared" si="85"/>
        <v>SouthwarkMixed Other</v>
      </c>
      <c r="B5491" s="3" t="s">
        <v>685</v>
      </c>
      <c r="C5491" s="3" t="s">
        <v>686</v>
      </c>
      <c r="D5491" s="3" t="s">
        <v>709</v>
      </c>
      <c r="E5491" s="5">
        <v>5411</v>
      </c>
      <c r="F5491" s="5">
        <v>138</v>
      </c>
      <c r="G5491" s="5">
        <v>488</v>
      </c>
      <c r="H5491" s="5">
        <v>73</v>
      </c>
      <c r="I5491" s="5">
        <v>218</v>
      </c>
      <c r="J5491" s="5">
        <v>0</v>
      </c>
      <c r="K5491" s="5">
        <v>2271</v>
      </c>
      <c r="L5491" s="5">
        <v>1310</v>
      </c>
      <c r="M5491" s="5">
        <v>1996</v>
      </c>
      <c r="N5491" s="5">
        <v>42</v>
      </c>
      <c r="O5491" s="6">
        <v>2.5503603770097949</v>
      </c>
      <c r="P5491" s="6">
        <v>9.0186656810201438</v>
      </c>
      <c r="Q5491" s="6">
        <v>1.3491036776935872</v>
      </c>
      <c r="R5491" s="6">
        <v>4.0288301607835892</v>
      </c>
      <c r="S5491" s="6">
        <v>0</v>
      </c>
      <c r="T5491" s="6">
        <v>41.970060986878579</v>
      </c>
      <c r="U5491" s="6">
        <v>24.209942709295877</v>
      </c>
      <c r="V5491" s="6">
        <v>36.887821105156164</v>
      </c>
      <c r="W5491" s="6">
        <v>0.77619663648124193</v>
      </c>
      <c r="X5491" s="5">
        <v>1979</v>
      </c>
      <c r="Y5491" s="5">
        <v>1703</v>
      </c>
      <c r="Z5491" s="5">
        <v>134</v>
      </c>
      <c r="AA5491" s="5">
        <v>79</v>
      </c>
      <c r="AB5491" s="5">
        <v>65</v>
      </c>
      <c r="AC5491" s="5">
        <v>4</v>
      </c>
      <c r="AD5491" s="5">
        <v>1900</v>
      </c>
      <c r="AE5491" s="5">
        <v>1638</v>
      </c>
      <c r="AF5491" s="5">
        <v>130</v>
      </c>
      <c r="AG5491" s="6">
        <v>7.9365079365079367</v>
      </c>
      <c r="AH5491" s="6">
        <v>86.21052631578948</v>
      </c>
      <c r="AI5491" s="6">
        <v>6.1538461538461542</v>
      </c>
      <c r="AJ5491" s="6">
        <v>82.278481012658233</v>
      </c>
    </row>
    <row r="5492" spans="1:36" hidden="1" x14ac:dyDescent="0.2">
      <c r="A5492" s="1" t="str">
        <f t="shared" si="85"/>
        <v>SouthwarkIndian</v>
      </c>
      <c r="B5492" s="3" t="s">
        <v>685</v>
      </c>
      <c r="C5492" s="3" t="s">
        <v>686</v>
      </c>
      <c r="D5492" s="3" t="s">
        <v>710</v>
      </c>
      <c r="E5492" s="5">
        <v>5819</v>
      </c>
      <c r="F5492" s="5">
        <v>115</v>
      </c>
      <c r="G5492" s="5">
        <v>263</v>
      </c>
      <c r="H5492" s="5">
        <v>43</v>
      </c>
      <c r="I5492" s="5">
        <v>238</v>
      </c>
      <c r="J5492" s="5">
        <v>0</v>
      </c>
      <c r="K5492" s="5">
        <v>2616</v>
      </c>
      <c r="L5492" s="5">
        <v>986</v>
      </c>
      <c r="M5492" s="5">
        <v>1725</v>
      </c>
      <c r="N5492" s="5">
        <v>32</v>
      </c>
      <c r="O5492" s="6">
        <v>1.9762845849802371</v>
      </c>
      <c r="P5492" s="6">
        <v>4.5196769204330645</v>
      </c>
      <c r="Q5492" s="6">
        <v>0.73895858394913216</v>
      </c>
      <c r="R5492" s="6">
        <v>4.0900498367417084</v>
      </c>
      <c r="S5492" s="6">
        <v>0</v>
      </c>
      <c r="T5492" s="6">
        <v>44.956178037463481</v>
      </c>
      <c r="U5492" s="6">
        <v>16.944492180787076</v>
      </c>
      <c r="V5492" s="6">
        <v>29.644268774703558</v>
      </c>
      <c r="W5492" s="6">
        <v>0.54992266712493554</v>
      </c>
      <c r="X5492" s="5">
        <v>2967</v>
      </c>
      <c r="Y5492" s="5">
        <v>2722</v>
      </c>
      <c r="Z5492" s="5">
        <v>116</v>
      </c>
      <c r="AA5492" s="5">
        <v>61</v>
      </c>
      <c r="AB5492" s="5">
        <v>48</v>
      </c>
      <c r="AC5492" s="5">
        <v>1</v>
      </c>
      <c r="AD5492" s="5">
        <v>2906</v>
      </c>
      <c r="AE5492" s="5">
        <v>2674</v>
      </c>
      <c r="AF5492" s="5">
        <v>115</v>
      </c>
      <c r="AG5492" s="6">
        <v>4.300673148840688</v>
      </c>
      <c r="AH5492" s="6">
        <v>92.016517549896761</v>
      </c>
      <c r="AI5492" s="6">
        <v>2.0833333333333335</v>
      </c>
      <c r="AJ5492" s="6">
        <v>78.688524590163937</v>
      </c>
    </row>
    <row r="5493" spans="1:36" hidden="1" x14ac:dyDescent="0.2">
      <c r="A5493" s="1" t="str">
        <f t="shared" si="85"/>
        <v>SouthwarkPakistani</v>
      </c>
      <c r="B5493" s="3" t="s">
        <v>685</v>
      </c>
      <c r="C5493" s="3" t="s">
        <v>686</v>
      </c>
      <c r="D5493" s="3" t="s">
        <v>711</v>
      </c>
      <c r="E5493" s="5">
        <v>1623</v>
      </c>
      <c r="F5493" s="5">
        <v>36</v>
      </c>
      <c r="G5493" s="5">
        <v>172</v>
      </c>
      <c r="H5493" s="5">
        <v>20</v>
      </c>
      <c r="I5493" s="5">
        <v>61</v>
      </c>
      <c r="J5493" s="5">
        <v>0</v>
      </c>
      <c r="K5493" s="5">
        <v>735</v>
      </c>
      <c r="L5493" s="5">
        <v>420</v>
      </c>
      <c r="M5493" s="5">
        <v>514</v>
      </c>
      <c r="N5493" s="5">
        <v>15</v>
      </c>
      <c r="O5493" s="6">
        <v>2.2181146025878005</v>
      </c>
      <c r="P5493" s="6">
        <v>10.597658656808379</v>
      </c>
      <c r="Q5493" s="6">
        <v>1.2322858903265557</v>
      </c>
      <c r="R5493" s="6">
        <v>3.7584719654959953</v>
      </c>
      <c r="S5493" s="6">
        <v>0</v>
      </c>
      <c r="T5493" s="6">
        <v>45.286506469500921</v>
      </c>
      <c r="U5493" s="6">
        <v>25.878003696857672</v>
      </c>
      <c r="V5493" s="6">
        <v>31.669747381392483</v>
      </c>
      <c r="W5493" s="6">
        <v>0.92421441774491686</v>
      </c>
      <c r="X5493" s="5">
        <v>677</v>
      </c>
      <c r="Y5493" s="5">
        <v>541</v>
      </c>
      <c r="Z5493" s="5">
        <v>48</v>
      </c>
      <c r="AA5493" s="5">
        <v>19</v>
      </c>
      <c r="AB5493" s="5">
        <v>16</v>
      </c>
      <c r="AC5493" s="5">
        <v>3</v>
      </c>
      <c r="AD5493" s="5">
        <v>658</v>
      </c>
      <c r="AE5493" s="5">
        <v>525</v>
      </c>
      <c r="AF5493" s="5">
        <v>45</v>
      </c>
      <c r="AG5493" s="6">
        <v>8.5714285714285712</v>
      </c>
      <c r="AH5493" s="6">
        <v>79.787234042553195</v>
      </c>
      <c r="AI5493" s="6">
        <v>18.75</v>
      </c>
      <c r="AJ5493" s="6">
        <v>84.21052631578948</v>
      </c>
    </row>
    <row r="5494" spans="1:36" hidden="1" x14ac:dyDescent="0.2">
      <c r="A5494" s="1" t="str">
        <f t="shared" si="85"/>
        <v>SouthwarkBangladeshi</v>
      </c>
      <c r="B5494" s="3" t="s">
        <v>685</v>
      </c>
      <c r="C5494" s="3" t="s">
        <v>686</v>
      </c>
      <c r="D5494" s="3" t="s">
        <v>712</v>
      </c>
      <c r="E5494" s="5">
        <v>3912</v>
      </c>
      <c r="F5494" s="5">
        <v>110</v>
      </c>
      <c r="G5494" s="5">
        <v>378</v>
      </c>
      <c r="H5494" s="5">
        <v>41</v>
      </c>
      <c r="I5494" s="5">
        <v>188</v>
      </c>
      <c r="J5494" s="5">
        <v>0</v>
      </c>
      <c r="K5494" s="5">
        <v>2057</v>
      </c>
      <c r="L5494" s="5">
        <v>1112</v>
      </c>
      <c r="M5494" s="5">
        <v>1629</v>
      </c>
      <c r="N5494" s="5">
        <v>31</v>
      </c>
      <c r="O5494" s="6">
        <v>2.8118609406952966</v>
      </c>
      <c r="P5494" s="6">
        <v>9.6625766871165641</v>
      </c>
      <c r="Q5494" s="6">
        <v>1.0480572597137015</v>
      </c>
      <c r="R5494" s="6">
        <v>4.8057259713701432</v>
      </c>
      <c r="S5494" s="6">
        <v>0</v>
      </c>
      <c r="T5494" s="6">
        <v>52.581799591002046</v>
      </c>
      <c r="U5494" s="6">
        <v>28.425357873210633</v>
      </c>
      <c r="V5494" s="6">
        <v>41.641104294478531</v>
      </c>
      <c r="W5494" s="6">
        <v>0.79243353783231085</v>
      </c>
      <c r="X5494" s="5">
        <v>1488</v>
      </c>
      <c r="Y5494" s="5">
        <v>990</v>
      </c>
      <c r="Z5494" s="5">
        <v>125</v>
      </c>
      <c r="AA5494" s="5">
        <v>28</v>
      </c>
      <c r="AB5494" s="5">
        <v>18</v>
      </c>
      <c r="AC5494" s="5">
        <v>3</v>
      </c>
      <c r="AD5494" s="5">
        <v>1460</v>
      </c>
      <c r="AE5494" s="5">
        <v>972</v>
      </c>
      <c r="AF5494" s="5">
        <v>122</v>
      </c>
      <c r="AG5494" s="6">
        <v>12.551440329218106</v>
      </c>
      <c r="AH5494" s="6">
        <v>66.575342465753423</v>
      </c>
      <c r="AI5494" s="6">
        <v>16.666666666666668</v>
      </c>
      <c r="AJ5494" s="6">
        <v>64.285714285714292</v>
      </c>
    </row>
    <row r="5495" spans="1:36" hidden="1" x14ac:dyDescent="0.2">
      <c r="A5495" s="1" t="str">
        <f t="shared" si="85"/>
        <v>SouthwarkChinese</v>
      </c>
      <c r="B5495" s="3" t="s">
        <v>685</v>
      </c>
      <c r="C5495" s="3" t="s">
        <v>686</v>
      </c>
      <c r="D5495" s="3" t="s">
        <v>713</v>
      </c>
      <c r="E5495" s="5">
        <v>8074</v>
      </c>
      <c r="F5495" s="5">
        <v>108</v>
      </c>
      <c r="G5495" s="5">
        <v>558</v>
      </c>
      <c r="H5495" s="5">
        <v>70</v>
      </c>
      <c r="I5495" s="5">
        <v>355</v>
      </c>
      <c r="J5495" s="5">
        <v>0</v>
      </c>
      <c r="K5495" s="5">
        <v>4096</v>
      </c>
      <c r="L5495" s="5">
        <v>1513</v>
      </c>
      <c r="M5495" s="5">
        <v>2596</v>
      </c>
      <c r="N5495" s="5">
        <v>32</v>
      </c>
      <c r="O5495" s="6">
        <v>1.3376269507059697</v>
      </c>
      <c r="P5495" s="6">
        <v>6.9110725786475102</v>
      </c>
      <c r="Q5495" s="6">
        <v>0.86698043101312861</v>
      </c>
      <c r="R5495" s="6">
        <v>4.3968293287094378</v>
      </c>
      <c r="S5495" s="6">
        <v>0</v>
      </c>
      <c r="T5495" s="6">
        <v>50.730740648996779</v>
      </c>
      <c r="U5495" s="6">
        <v>18.739162744612337</v>
      </c>
      <c r="V5495" s="6">
        <v>32.152588555858308</v>
      </c>
      <c r="W5495" s="6">
        <v>0.39633391132028734</v>
      </c>
      <c r="X5495" s="5">
        <v>3512</v>
      </c>
      <c r="Y5495" s="5">
        <v>3118</v>
      </c>
      <c r="Z5495" s="5">
        <v>180</v>
      </c>
      <c r="AA5495" s="5">
        <v>89</v>
      </c>
      <c r="AB5495" s="5">
        <v>74</v>
      </c>
      <c r="AC5495" s="5">
        <v>6</v>
      </c>
      <c r="AD5495" s="5">
        <v>3423</v>
      </c>
      <c r="AE5495" s="5">
        <v>3044</v>
      </c>
      <c r="AF5495" s="5">
        <v>174</v>
      </c>
      <c r="AG5495" s="6">
        <v>5.7161629434954007</v>
      </c>
      <c r="AH5495" s="6">
        <v>88.927841075080337</v>
      </c>
      <c r="AI5495" s="6">
        <v>8.1081081081081088</v>
      </c>
      <c r="AJ5495" s="6">
        <v>83.146067415730343</v>
      </c>
    </row>
    <row r="5496" spans="1:36" hidden="1" x14ac:dyDescent="0.2">
      <c r="A5496" s="1" t="str">
        <f t="shared" si="85"/>
        <v>SouthwarkAsian Other</v>
      </c>
      <c r="B5496" s="3" t="s">
        <v>685</v>
      </c>
      <c r="C5496" s="3" t="s">
        <v>686</v>
      </c>
      <c r="D5496" s="3" t="s">
        <v>714</v>
      </c>
      <c r="E5496" s="5">
        <v>7764</v>
      </c>
      <c r="F5496" s="5">
        <v>159</v>
      </c>
      <c r="G5496" s="5">
        <v>634</v>
      </c>
      <c r="H5496" s="5">
        <v>93</v>
      </c>
      <c r="I5496" s="5">
        <v>385</v>
      </c>
      <c r="J5496" s="5">
        <v>0</v>
      </c>
      <c r="K5496" s="5">
        <v>3703</v>
      </c>
      <c r="L5496" s="5">
        <v>1880</v>
      </c>
      <c r="M5496" s="5">
        <v>2879</v>
      </c>
      <c r="N5496" s="5">
        <v>49</v>
      </c>
      <c r="O5496" s="6">
        <v>2.0479134466769708</v>
      </c>
      <c r="P5496" s="6">
        <v>8.1658938691396195</v>
      </c>
      <c r="Q5496" s="6">
        <v>1.1978361669242659</v>
      </c>
      <c r="R5496" s="6">
        <v>4.9587841318907779</v>
      </c>
      <c r="S5496" s="6">
        <v>0</v>
      </c>
      <c r="T5496" s="6">
        <v>47.694487377640392</v>
      </c>
      <c r="U5496" s="6">
        <v>24.214322514167954</v>
      </c>
      <c r="V5496" s="6">
        <v>37.081401339515715</v>
      </c>
      <c r="W5496" s="6">
        <v>0.6311179804224627</v>
      </c>
      <c r="X5496" s="5">
        <v>3493</v>
      </c>
      <c r="Y5496" s="5">
        <v>2999</v>
      </c>
      <c r="Z5496" s="5">
        <v>174</v>
      </c>
      <c r="AA5496" s="5">
        <v>101</v>
      </c>
      <c r="AB5496" s="5">
        <v>77</v>
      </c>
      <c r="AC5496" s="5">
        <v>7</v>
      </c>
      <c r="AD5496" s="5">
        <v>3392</v>
      </c>
      <c r="AE5496" s="5">
        <v>2922</v>
      </c>
      <c r="AF5496" s="5">
        <v>167</v>
      </c>
      <c r="AG5496" s="6">
        <v>5.7152635181382614</v>
      </c>
      <c r="AH5496" s="6">
        <v>86.143867924528308</v>
      </c>
      <c r="AI5496" s="6">
        <v>9.0909090909090917</v>
      </c>
      <c r="AJ5496" s="6">
        <v>76.237623762376231</v>
      </c>
    </row>
    <row r="5497" spans="1:36" hidden="1" x14ac:dyDescent="0.2">
      <c r="A5497" s="1" t="str">
        <f t="shared" si="85"/>
        <v>SouthwarkBlack African</v>
      </c>
      <c r="B5497" s="3" t="s">
        <v>685</v>
      </c>
      <c r="C5497" s="3" t="s">
        <v>686</v>
      </c>
      <c r="D5497" s="3" t="s">
        <v>715</v>
      </c>
      <c r="E5497" s="5">
        <v>47413</v>
      </c>
      <c r="F5497" s="5">
        <v>1955</v>
      </c>
      <c r="G5497" s="5">
        <v>8114</v>
      </c>
      <c r="H5497" s="5">
        <v>1045</v>
      </c>
      <c r="I5497" s="5">
        <v>2557</v>
      </c>
      <c r="J5497" s="5">
        <v>0</v>
      </c>
      <c r="K5497" s="5">
        <v>25426</v>
      </c>
      <c r="L5497" s="5">
        <v>12191</v>
      </c>
      <c r="M5497" s="5">
        <v>17732</v>
      </c>
      <c r="N5497" s="5">
        <v>642</v>
      </c>
      <c r="O5497" s="6">
        <v>4.1233416995338832</v>
      </c>
      <c r="P5497" s="6">
        <v>17.11344989770738</v>
      </c>
      <c r="Q5497" s="6">
        <v>2.204036867525784</v>
      </c>
      <c r="R5497" s="6">
        <v>5.3930356653238567</v>
      </c>
      <c r="S5497" s="6">
        <v>0</v>
      </c>
      <c r="T5497" s="6">
        <v>53.626642482019697</v>
      </c>
      <c r="U5497" s="6">
        <v>25.712357370341469</v>
      </c>
      <c r="V5497" s="6">
        <v>37.39902558370067</v>
      </c>
      <c r="W5497" s="6">
        <v>1.3540590133507688</v>
      </c>
      <c r="X5497" s="5">
        <v>18892</v>
      </c>
      <c r="Y5497" s="5">
        <v>15921</v>
      </c>
      <c r="Z5497" s="5">
        <v>2337</v>
      </c>
      <c r="AA5497" s="5">
        <v>1025</v>
      </c>
      <c r="AB5497" s="5">
        <v>856</v>
      </c>
      <c r="AC5497" s="5">
        <v>137</v>
      </c>
      <c r="AD5497" s="5">
        <v>17867</v>
      </c>
      <c r="AE5497" s="5">
        <v>15065</v>
      </c>
      <c r="AF5497" s="5">
        <v>2200</v>
      </c>
      <c r="AG5497" s="6">
        <v>14.603385330235646</v>
      </c>
      <c r="AH5497" s="6">
        <v>84.317456763866346</v>
      </c>
      <c r="AI5497" s="6">
        <v>16.004672897196262</v>
      </c>
      <c r="AJ5497" s="6">
        <v>83.512195121951223</v>
      </c>
    </row>
    <row r="5498" spans="1:36" hidden="1" x14ac:dyDescent="0.2">
      <c r="A5498" s="1" t="str">
        <f t="shared" si="85"/>
        <v>SouthwarkBlack Caribbean</v>
      </c>
      <c r="B5498" s="3" t="s">
        <v>685</v>
      </c>
      <c r="C5498" s="3" t="s">
        <v>686</v>
      </c>
      <c r="D5498" s="3" t="s">
        <v>716</v>
      </c>
      <c r="E5498" s="5">
        <v>17974</v>
      </c>
      <c r="F5498" s="5">
        <v>567</v>
      </c>
      <c r="G5498" s="5">
        <v>2466</v>
      </c>
      <c r="H5498" s="5">
        <v>518</v>
      </c>
      <c r="I5498" s="5">
        <v>780</v>
      </c>
      <c r="J5498" s="5">
        <v>0</v>
      </c>
      <c r="K5498" s="5">
        <v>8074</v>
      </c>
      <c r="L5498" s="5">
        <v>4828</v>
      </c>
      <c r="M5498" s="5">
        <v>5838</v>
      </c>
      <c r="N5498" s="5">
        <v>287</v>
      </c>
      <c r="O5498" s="6">
        <v>3.1545565817291643</v>
      </c>
      <c r="P5498" s="6">
        <v>13.719817514187159</v>
      </c>
      <c r="Q5498" s="6">
        <v>2.8819405808389895</v>
      </c>
      <c r="R5498" s="6">
        <v>4.3396016468231888</v>
      </c>
      <c r="S5498" s="6">
        <v>0</v>
      </c>
      <c r="T5498" s="6">
        <v>44.920440636474908</v>
      </c>
      <c r="U5498" s="6">
        <v>26.861021475464561</v>
      </c>
      <c r="V5498" s="6">
        <v>32.480249248915101</v>
      </c>
      <c r="W5498" s="6">
        <v>1.5967508623567375</v>
      </c>
      <c r="X5498" s="5">
        <v>6777</v>
      </c>
      <c r="Y5498" s="5">
        <v>5657</v>
      </c>
      <c r="Z5498" s="5">
        <v>847</v>
      </c>
      <c r="AA5498" s="5">
        <v>448</v>
      </c>
      <c r="AB5498" s="5">
        <v>376</v>
      </c>
      <c r="AC5498" s="5">
        <v>88</v>
      </c>
      <c r="AD5498" s="5">
        <v>6329</v>
      </c>
      <c r="AE5498" s="5">
        <v>5281</v>
      </c>
      <c r="AF5498" s="5">
        <v>759</v>
      </c>
      <c r="AG5498" s="6">
        <v>14.372277977655747</v>
      </c>
      <c r="AH5498" s="6">
        <v>83.441301943434979</v>
      </c>
      <c r="AI5498" s="6">
        <v>23.404255319148938</v>
      </c>
      <c r="AJ5498" s="6">
        <v>83.928571428571431</v>
      </c>
    </row>
    <row r="5499" spans="1:36" hidden="1" x14ac:dyDescent="0.2">
      <c r="A5499" s="1" t="str">
        <f t="shared" si="85"/>
        <v>SouthwarkBlack Other</v>
      </c>
      <c r="B5499" s="3" t="s">
        <v>685</v>
      </c>
      <c r="C5499" s="3" t="s">
        <v>686</v>
      </c>
      <c r="D5499" s="3" t="s">
        <v>717</v>
      </c>
      <c r="E5499" s="5">
        <v>12124</v>
      </c>
      <c r="F5499" s="5">
        <v>500</v>
      </c>
      <c r="G5499" s="5">
        <v>1947</v>
      </c>
      <c r="H5499" s="5">
        <v>325</v>
      </c>
      <c r="I5499" s="5">
        <v>575</v>
      </c>
      <c r="J5499" s="5">
        <v>0</v>
      </c>
      <c r="K5499" s="5">
        <v>5974</v>
      </c>
      <c r="L5499" s="5">
        <v>3294</v>
      </c>
      <c r="M5499" s="5">
        <v>4413</v>
      </c>
      <c r="N5499" s="5">
        <v>163</v>
      </c>
      <c r="O5499" s="6">
        <v>4.1240514681623228</v>
      </c>
      <c r="P5499" s="6">
        <v>16.059056417024085</v>
      </c>
      <c r="Q5499" s="6">
        <v>2.6806334543055099</v>
      </c>
      <c r="R5499" s="6">
        <v>4.7426591883866713</v>
      </c>
      <c r="S5499" s="6">
        <v>0</v>
      </c>
      <c r="T5499" s="6">
        <v>49.274166941603433</v>
      </c>
      <c r="U5499" s="6">
        <v>27.169251072253381</v>
      </c>
      <c r="V5499" s="6">
        <v>36.398878258000657</v>
      </c>
      <c r="W5499" s="6">
        <v>1.3444407786209172</v>
      </c>
      <c r="X5499" s="5">
        <v>3583</v>
      </c>
      <c r="Y5499" s="5">
        <v>2992</v>
      </c>
      <c r="Z5499" s="5">
        <v>516</v>
      </c>
      <c r="AA5499" s="5">
        <v>205</v>
      </c>
      <c r="AB5499" s="5">
        <v>173</v>
      </c>
      <c r="AC5499" s="5">
        <v>29</v>
      </c>
      <c r="AD5499" s="5">
        <v>3378</v>
      </c>
      <c r="AE5499" s="5">
        <v>2819</v>
      </c>
      <c r="AF5499" s="5">
        <v>487</v>
      </c>
      <c r="AG5499" s="6">
        <v>17.27562965590635</v>
      </c>
      <c r="AH5499" s="6">
        <v>83.451746595618715</v>
      </c>
      <c r="AI5499" s="6">
        <v>16.76300578034682</v>
      </c>
      <c r="AJ5499" s="6">
        <v>84.390243902439025</v>
      </c>
    </row>
    <row r="5500" spans="1:36" hidden="1" x14ac:dyDescent="0.2">
      <c r="A5500" s="1" t="str">
        <f t="shared" si="85"/>
        <v>SouthwarkArab</v>
      </c>
      <c r="B5500" s="3" t="s">
        <v>685</v>
      </c>
      <c r="C5500" s="3" t="s">
        <v>686</v>
      </c>
      <c r="D5500" s="3" t="s">
        <v>699</v>
      </c>
      <c r="E5500" s="5">
        <v>2440</v>
      </c>
      <c r="F5500" s="5">
        <v>85</v>
      </c>
      <c r="G5500" s="5">
        <v>258</v>
      </c>
      <c r="H5500" s="5">
        <v>24</v>
      </c>
      <c r="I5500" s="5">
        <v>134</v>
      </c>
      <c r="J5500" s="5">
        <v>0</v>
      </c>
      <c r="K5500" s="5">
        <v>1111</v>
      </c>
      <c r="L5500" s="5">
        <v>586</v>
      </c>
      <c r="M5500" s="5">
        <v>876</v>
      </c>
      <c r="N5500" s="5">
        <v>18</v>
      </c>
      <c r="O5500" s="6">
        <v>3.4836065573770494</v>
      </c>
      <c r="P5500" s="6">
        <v>10.573770491803279</v>
      </c>
      <c r="Q5500" s="6">
        <v>0.98360655737704916</v>
      </c>
      <c r="R5500" s="6">
        <v>5.4918032786885247</v>
      </c>
      <c r="S5500" s="6">
        <v>0</v>
      </c>
      <c r="T5500" s="6">
        <v>45.532786885245905</v>
      </c>
      <c r="U5500" s="6">
        <v>24.016393442622952</v>
      </c>
      <c r="V5500" s="6">
        <v>35.901639344262293</v>
      </c>
      <c r="W5500" s="6">
        <v>0.73770491803278693</v>
      </c>
      <c r="X5500" s="5">
        <v>1116</v>
      </c>
      <c r="Y5500" s="5">
        <v>842</v>
      </c>
      <c r="Z5500" s="5">
        <v>91</v>
      </c>
      <c r="AA5500" s="5">
        <v>18</v>
      </c>
      <c r="AB5500" s="5">
        <v>11</v>
      </c>
      <c r="AC5500" s="5">
        <v>1</v>
      </c>
      <c r="AD5500" s="5">
        <v>1098</v>
      </c>
      <c r="AE5500" s="5">
        <v>831</v>
      </c>
      <c r="AF5500" s="5">
        <v>90</v>
      </c>
      <c r="AG5500" s="6">
        <v>10.830324909747292</v>
      </c>
      <c r="AH5500" s="6">
        <v>75.683060109289613</v>
      </c>
      <c r="AI5500" s="6">
        <v>9.0909090909090917</v>
      </c>
      <c r="AJ5500" s="6">
        <v>61.111111111111114</v>
      </c>
    </row>
    <row r="5501" spans="1:36" hidden="1" x14ac:dyDescent="0.2">
      <c r="A5501" s="1" t="str">
        <f t="shared" si="85"/>
        <v>SouthwarkOther</v>
      </c>
      <c r="B5501" s="3" t="s">
        <v>685</v>
      </c>
      <c r="C5501" s="3" t="s">
        <v>686</v>
      </c>
      <c r="D5501" s="3" t="s">
        <v>718</v>
      </c>
      <c r="E5501" s="5">
        <v>7013</v>
      </c>
      <c r="F5501" s="5">
        <v>228</v>
      </c>
      <c r="G5501" s="5">
        <v>769</v>
      </c>
      <c r="H5501" s="5">
        <v>135</v>
      </c>
      <c r="I5501" s="5">
        <v>354</v>
      </c>
      <c r="J5501" s="5">
        <v>0</v>
      </c>
      <c r="K5501" s="5">
        <v>3373</v>
      </c>
      <c r="L5501" s="5">
        <v>1967</v>
      </c>
      <c r="M5501" s="5">
        <v>2666</v>
      </c>
      <c r="N5501" s="5">
        <v>65</v>
      </c>
      <c r="O5501" s="6">
        <v>3.2511050905461287</v>
      </c>
      <c r="P5501" s="6">
        <v>10.965350064166548</v>
      </c>
      <c r="Q5501" s="6">
        <v>1.9249964351917868</v>
      </c>
      <c r="R5501" s="6">
        <v>5.0477684300584631</v>
      </c>
      <c r="S5501" s="6">
        <v>0</v>
      </c>
      <c r="T5501" s="6">
        <v>48.096392414088122</v>
      </c>
      <c r="U5501" s="6">
        <v>28.047911022386995</v>
      </c>
      <c r="V5501" s="6">
        <v>38.015114786824469</v>
      </c>
      <c r="W5501" s="6">
        <v>0.92685013546271211</v>
      </c>
      <c r="X5501" s="5">
        <v>3395</v>
      </c>
      <c r="Y5501" s="5">
        <v>2799</v>
      </c>
      <c r="Z5501" s="5">
        <v>275</v>
      </c>
      <c r="AA5501" s="5">
        <v>154</v>
      </c>
      <c r="AB5501" s="5">
        <v>124</v>
      </c>
      <c r="AC5501" s="5">
        <v>19</v>
      </c>
      <c r="AD5501" s="5">
        <v>3241</v>
      </c>
      <c r="AE5501" s="5">
        <v>2675</v>
      </c>
      <c r="AF5501" s="5">
        <v>256</v>
      </c>
      <c r="AG5501" s="6">
        <v>9.5700934579439245</v>
      </c>
      <c r="AH5501" s="6">
        <v>82.536254242517742</v>
      </c>
      <c r="AI5501" s="6">
        <v>15.32258064516129</v>
      </c>
      <c r="AJ5501" s="6">
        <v>80.519480519480524</v>
      </c>
    </row>
    <row r="5502" spans="1:36" x14ac:dyDescent="0.2">
      <c r="A5502" s="1" t="str">
        <f t="shared" si="85"/>
        <v>SpelthorneAll people</v>
      </c>
      <c r="B5502" s="3" t="s">
        <v>513</v>
      </c>
      <c r="C5502" s="3" t="s">
        <v>514</v>
      </c>
      <c r="D5502" s="3" t="s">
        <v>700</v>
      </c>
      <c r="E5502" s="5">
        <v>95598</v>
      </c>
      <c r="F5502" s="5">
        <v>0</v>
      </c>
      <c r="G5502" s="5">
        <v>0</v>
      </c>
      <c r="H5502" s="5">
        <v>0</v>
      </c>
      <c r="I5502" s="5">
        <v>0</v>
      </c>
      <c r="J5502" s="5">
        <v>0</v>
      </c>
      <c r="K5502" s="5">
        <v>0</v>
      </c>
      <c r="L5502" s="5">
        <v>3265</v>
      </c>
      <c r="M5502" s="5">
        <v>0</v>
      </c>
      <c r="N5502" s="5">
        <v>0</v>
      </c>
      <c r="O5502" s="6">
        <v>0</v>
      </c>
      <c r="P5502" s="6">
        <v>0</v>
      </c>
      <c r="Q5502" s="6">
        <v>0</v>
      </c>
      <c r="R5502" s="6">
        <v>0</v>
      </c>
      <c r="S5502" s="6">
        <v>0</v>
      </c>
      <c r="T5502" s="6">
        <v>0</v>
      </c>
      <c r="U5502" s="6">
        <v>3.415343417226302</v>
      </c>
      <c r="V5502" s="6">
        <v>0</v>
      </c>
      <c r="W5502" s="6">
        <v>0</v>
      </c>
      <c r="X5502" s="5">
        <v>34006</v>
      </c>
      <c r="Y5502" s="5">
        <v>30608</v>
      </c>
      <c r="Z5502" s="5">
        <v>1137</v>
      </c>
      <c r="AA5502" s="5">
        <v>0</v>
      </c>
      <c r="AB5502" s="5">
        <v>0</v>
      </c>
      <c r="AC5502" s="5">
        <v>0</v>
      </c>
      <c r="AD5502" s="5">
        <v>34006</v>
      </c>
      <c r="AE5502" s="5">
        <v>30608</v>
      </c>
      <c r="AF5502" s="5">
        <v>1137</v>
      </c>
      <c r="AG5502" s="6">
        <v>3.7147151071615263</v>
      </c>
      <c r="AH5502" s="6">
        <v>90.007645709580657</v>
      </c>
      <c r="AI5502" s="6"/>
      <c r="AJ5502" s="6"/>
    </row>
    <row r="5503" spans="1:36" hidden="1" x14ac:dyDescent="0.2">
      <c r="A5503" s="1" t="str">
        <f t="shared" si="85"/>
        <v>SpelthorneWhite British</v>
      </c>
      <c r="B5503" s="3" t="s">
        <v>513</v>
      </c>
      <c r="C5503" s="3" t="s">
        <v>514</v>
      </c>
      <c r="D5503" s="3" t="s">
        <v>701</v>
      </c>
      <c r="E5503" s="5">
        <v>77411</v>
      </c>
      <c r="F5503" s="5">
        <v>0</v>
      </c>
      <c r="G5503" s="5">
        <v>0</v>
      </c>
      <c r="H5503" s="5">
        <v>0</v>
      </c>
      <c r="I5503" s="5">
        <v>0</v>
      </c>
      <c r="J5503" s="5">
        <v>0</v>
      </c>
      <c r="K5503" s="5">
        <v>0</v>
      </c>
      <c r="L5503" s="5">
        <v>2388</v>
      </c>
      <c r="M5503" s="5">
        <v>0</v>
      </c>
      <c r="N5503" s="5">
        <v>0</v>
      </c>
      <c r="O5503" s="6">
        <v>0</v>
      </c>
      <c r="P5503" s="6">
        <v>0</v>
      </c>
      <c r="Q5503" s="6">
        <v>0</v>
      </c>
      <c r="R5503" s="6">
        <v>0</v>
      </c>
      <c r="S5503" s="6">
        <v>0</v>
      </c>
      <c r="T5503" s="6">
        <v>0</v>
      </c>
      <c r="U5503" s="6">
        <v>3.0848329048843186</v>
      </c>
      <c r="V5503" s="6">
        <v>0</v>
      </c>
      <c r="W5503" s="6">
        <v>0</v>
      </c>
      <c r="X5503" s="5">
        <v>25225</v>
      </c>
      <c r="Y5503" s="5">
        <v>22761</v>
      </c>
      <c r="Z5503" s="5">
        <v>772</v>
      </c>
      <c r="AA5503" s="5">
        <v>0</v>
      </c>
      <c r="AB5503" s="5">
        <v>0</v>
      </c>
      <c r="AC5503" s="5">
        <v>0</v>
      </c>
      <c r="AD5503" s="5">
        <v>25225</v>
      </c>
      <c r="AE5503" s="5">
        <v>22761</v>
      </c>
      <c r="AF5503" s="5">
        <v>772</v>
      </c>
      <c r="AG5503" s="6">
        <v>3.3917666183383859</v>
      </c>
      <c r="AH5503" s="6">
        <v>90.231912784935574</v>
      </c>
      <c r="AI5503" s="6"/>
      <c r="AJ5503" s="6"/>
    </row>
    <row r="5504" spans="1:36" hidden="1" x14ac:dyDescent="0.2">
      <c r="A5504" s="1" t="str">
        <f t="shared" si="85"/>
        <v>SpelthorneMinorities - all other than White British</v>
      </c>
      <c r="B5504" s="3" t="s">
        <v>513</v>
      </c>
      <c r="C5504" s="3" t="s">
        <v>514</v>
      </c>
      <c r="D5504" s="3" t="s">
        <v>702</v>
      </c>
      <c r="E5504" s="5">
        <v>18187</v>
      </c>
      <c r="F5504" s="5">
        <v>0</v>
      </c>
      <c r="G5504" s="5">
        <v>0</v>
      </c>
      <c r="H5504" s="5">
        <v>0</v>
      </c>
      <c r="I5504" s="5">
        <v>0</v>
      </c>
      <c r="J5504" s="5">
        <v>0</v>
      </c>
      <c r="K5504" s="5">
        <v>0</v>
      </c>
      <c r="L5504" s="5">
        <v>877</v>
      </c>
      <c r="M5504" s="5">
        <v>0</v>
      </c>
      <c r="N5504" s="5">
        <v>0</v>
      </c>
      <c r="O5504" s="6">
        <v>0</v>
      </c>
      <c r="P5504" s="6">
        <v>0</v>
      </c>
      <c r="Q5504" s="6">
        <v>0</v>
      </c>
      <c r="R5504" s="6">
        <v>0</v>
      </c>
      <c r="S5504" s="6">
        <v>0</v>
      </c>
      <c r="T5504" s="6">
        <v>0</v>
      </c>
      <c r="U5504" s="6">
        <v>4.8221256941771591</v>
      </c>
      <c r="V5504" s="6">
        <v>0</v>
      </c>
      <c r="W5504" s="6">
        <v>0</v>
      </c>
      <c r="X5504" s="5">
        <v>8781</v>
      </c>
      <c r="Y5504" s="5">
        <v>7847</v>
      </c>
      <c r="Z5504" s="5">
        <v>365</v>
      </c>
      <c r="AA5504" s="5">
        <v>0</v>
      </c>
      <c r="AB5504" s="5">
        <v>0</v>
      </c>
      <c r="AC5504" s="5">
        <v>0</v>
      </c>
      <c r="AD5504" s="5">
        <v>8781</v>
      </c>
      <c r="AE5504" s="5">
        <v>7847</v>
      </c>
      <c r="AF5504" s="5">
        <v>365</v>
      </c>
      <c r="AG5504" s="6">
        <v>4.6514591563654903</v>
      </c>
      <c r="AH5504" s="6">
        <v>89.363398246213421</v>
      </c>
      <c r="AI5504" s="6"/>
      <c r="AJ5504" s="6"/>
    </row>
    <row r="5505" spans="1:36" hidden="1" x14ac:dyDescent="0.2">
      <c r="A5505" s="1" t="str">
        <f t="shared" si="85"/>
        <v>SpelthorneWhite Irish</v>
      </c>
      <c r="B5505" s="3" t="s">
        <v>513</v>
      </c>
      <c r="C5505" s="3" t="s">
        <v>514</v>
      </c>
      <c r="D5505" s="3" t="s">
        <v>703</v>
      </c>
      <c r="E5505" s="5">
        <v>1366</v>
      </c>
      <c r="F5505" s="5">
        <v>0</v>
      </c>
      <c r="G5505" s="5">
        <v>0</v>
      </c>
      <c r="H5505" s="5">
        <v>0</v>
      </c>
      <c r="I5505" s="5">
        <v>0</v>
      </c>
      <c r="J5505" s="5">
        <v>0</v>
      </c>
      <c r="K5505" s="5">
        <v>0</v>
      </c>
      <c r="L5505" s="5">
        <v>46</v>
      </c>
      <c r="M5505" s="5">
        <v>0</v>
      </c>
      <c r="N5505" s="5">
        <v>0</v>
      </c>
      <c r="O5505" s="6">
        <v>0</v>
      </c>
      <c r="P5505" s="6">
        <v>0</v>
      </c>
      <c r="Q5505" s="6">
        <v>0</v>
      </c>
      <c r="R5505" s="6">
        <v>0</v>
      </c>
      <c r="S5505" s="6">
        <v>0</v>
      </c>
      <c r="T5505" s="6">
        <v>0</v>
      </c>
      <c r="U5505" s="6">
        <v>3.3674963396778916</v>
      </c>
      <c r="V5505" s="6">
        <v>0</v>
      </c>
      <c r="W5505" s="6">
        <v>0</v>
      </c>
      <c r="X5505" s="5">
        <v>508</v>
      </c>
      <c r="Y5505" s="5">
        <v>464</v>
      </c>
      <c r="Z5505" s="5">
        <v>21</v>
      </c>
      <c r="AA5505" s="5">
        <v>0</v>
      </c>
      <c r="AB5505" s="5">
        <v>0</v>
      </c>
      <c r="AC5505" s="5">
        <v>0</v>
      </c>
      <c r="AD5505" s="5">
        <v>508</v>
      </c>
      <c r="AE5505" s="5">
        <v>464</v>
      </c>
      <c r="AF5505" s="5">
        <v>21</v>
      </c>
      <c r="AG5505" s="6">
        <v>4.5258620689655169</v>
      </c>
      <c r="AH5505" s="6">
        <v>91.338582677165348</v>
      </c>
      <c r="AI5505" s="6"/>
      <c r="AJ5505" s="6"/>
    </row>
    <row r="5506" spans="1:36" hidden="1" x14ac:dyDescent="0.2">
      <c r="A5506" s="1" t="str">
        <f t="shared" ref="A5506:A5569" si="86">C5506&amp;D5506</f>
        <v>SpelthorneWhite Gyspy or Irish Traveller</v>
      </c>
      <c r="B5506" s="3" t="s">
        <v>513</v>
      </c>
      <c r="C5506" s="3" t="s">
        <v>514</v>
      </c>
      <c r="D5506" s="3" t="s">
        <v>704</v>
      </c>
      <c r="E5506" s="5">
        <v>192</v>
      </c>
      <c r="F5506" s="5">
        <v>0</v>
      </c>
      <c r="G5506" s="5">
        <v>0</v>
      </c>
      <c r="H5506" s="5">
        <v>0</v>
      </c>
      <c r="I5506" s="5">
        <v>0</v>
      </c>
      <c r="J5506" s="5">
        <v>0</v>
      </c>
      <c r="K5506" s="5">
        <v>0</v>
      </c>
      <c r="L5506" s="5">
        <v>15</v>
      </c>
      <c r="M5506" s="5">
        <v>0</v>
      </c>
      <c r="N5506" s="5">
        <v>0</v>
      </c>
      <c r="O5506" s="6">
        <v>0</v>
      </c>
      <c r="P5506" s="6">
        <v>0</v>
      </c>
      <c r="Q5506" s="6">
        <v>0</v>
      </c>
      <c r="R5506" s="6">
        <v>0</v>
      </c>
      <c r="S5506" s="6">
        <v>0</v>
      </c>
      <c r="T5506" s="6">
        <v>0</v>
      </c>
      <c r="U5506" s="6">
        <v>7.8125</v>
      </c>
      <c r="V5506" s="6">
        <v>0</v>
      </c>
      <c r="W5506" s="6">
        <v>0</v>
      </c>
      <c r="X5506" s="5">
        <v>66</v>
      </c>
      <c r="Y5506" s="5">
        <v>34</v>
      </c>
      <c r="Z5506" s="5">
        <v>10</v>
      </c>
      <c r="AA5506" s="5">
        <v>0</v>
      </c>
      <c r="AB5506" s="5">
        <v>0</v>
      </c>
      <c r="AC5506" s="5">
        <v>0</v>
      </c>
      <c r="AD5506" s="5">
        <v>66</v>
      </c>
      <c r="AE5506" s="5">
        <v>34</v>
      </c>
      <c r="AF5506" s="5">
        <v>10</v>
      </c>
      <c r="AG5506" s="6">
        <v>29.411764705882351</v>
      </c>
      <c r="AH5506" s="6">
        <v>51.515151515151516</v>
      </c>
      <c r="AI5506" s="6"/>
      <c r="AJ5506" s="6"/>
    </row>
    <row r="5507" spans="1:36" hidden="1" x14ac:dyDescent="0.2">
      <c r="A5507" s="1" t="str">
        <f t="shared" si="86"/>
        <v>SpelthorneWhite Other</v>
      </c>
      <c r="B5507" s="3" t="s">
        <v>513</v>
      </c>
      <c r="C5507" s="3" t="s">
        <v>514</v>
      </c>
      <c r="D5507" s="3" t="s">
        <v>705</v>
      </c>
      <c r="E5507" s="5">
        <v>4486</v>
      </c>
      <c r="F5507" s="5">
        <v>0</v>
      </c>
      <c r="G5507" s="5">
        <v>0</v>
      </c>
      <c r="H5507" s="5">
        <v>0</v>
      </c>
      <c r="I5507" s="5">
        <v>0</v>
      </c>
      <c r="J5507" s="5">
        <v>0</v>
      </c>
      <c r="K5507" s="5">
        <v>0</v>
      </c>
      <c r="L5507" s="5">
        <v>216</v>
      </c>
      <c r="M5507" s="5">
        <v>0</v>
      </c>
      <c r="N5507" s="5">
        <v>0</v>
      </c>
      <c r="O5507" s="6">
        <v>0</v>
      </c>
      <c r="P5507" s="6">
        <v>0</v>
      </c>
      <c r="Q5507" s="6">
        <v>0</v>
      </c>
      <c r="R5507" s="6">
        <v>0</v>
      </c>
      <c r="S5507" s="6">
        <v>0</v>
      </c>
      <c r="T5507" s="6">
        <v>0</v>
      </c>
      <c r="U5507" s="6">
        <v>4.8149799375835931</v>
      </c>
      <c r="V5507" s="6">
        <v>0</v>
      </c>
      <c r="W5507" s="6">
        <v>0</v>
      </c>
      <c r="X5507" s="5">
        <v>2676</v>
      </c>
      <c r="Y5507" s="5">
        <v>2457</v>
      </c>
      <c r="Z5507" s="5">
        <v>94</v>
      </c>
      <c r="AA5507" s="5">
        <v>0</v>
      </c>
      <c r="AB5507" s="5">
        <v>0</v>
      </c>
      <c r="AC5507" s="5">
        <v>0</v>
      </c>
      <c r="AD5507" s="5">
        <v>2676</v>
      </c>
      <c r="AE5507" s="5">
        <v>2457</v>
      </c>
      <c r="AF5507" s="5">
        <v>94</v>
      </c>
      <c r="AG5507" s="6">
        <v>3.8258038258038258</v>
      </c>
      <c r="AH5507" s="6">
        <v>91.816143497757849</v>
      </c>
      <c r="AI5507" s="6"/>
      <c r="AJ5507" s="6"/>
    </row>
    <row r="5508" spans="1:36" hidden="1" x14ac:dyDescent="0.2">
      <c r="A5508" s="1" t="str">
        <f t="shared" si="86"/>
        <v>SpelthorneMixed White and Black Caribbean</v>
      </c>
      <c r="B5508" s="3" t="s">
        <v>513</v>
      </c>
      <c r="C5508" s="3" t="s">
        <v>514</v>
      </c>
      <c r="D5508" s="3" t="s">
        <v>706</v>
      </c>
      <c r="E5508" s="5">
        <v>575</v>
      </c>
      <c r="F5508" s="5">
        <v>0</v>
      </c>
      <c r="G5508" s="5">
        <v>0</v>
      </c>
      <c r="H5508" s="5">
        <v>0</v>
      </c>
      <c r="I5508" s="5">
        <v>0</v>
      </c>
      <c r="J5508" s="5">
        <v>0</v>
      </c>
      <c r="K5508" s="5">
        <v>0</v>
      </c>
      <c r="L5508" s="5">
        <v>17</v>
      </c>
      <c r="M5508" s="5">
        <v>0</v>
      </c>
      <c r="N5508" s="5">
        <v>0</v>
      </c>
      <c r="O5508" s="6">
        <v>0</v>
      </c>
      <c r="P5508" s="6">
        <v>0</v>
      </c>
      <c r="Q5508" s="6">
        <v>0</v>
      </c>
      <c r="R5508" s="6">
        <v>0</v>
      </c>
      <c r="S5508" s="6">
        <v>0</v>
      </c>
      <c r="T5508" s="6">
        <v>0</v>
      </c>
      <c r="U5508" s="6">
        <v>2.9565217391304346</v>
      </c>
      <c r="V5508" s="6">
        <v>0</v>
      </c>
      <c r="W5508" s="6">
        <v>0</v>
      </c>
      <c r="X5508" s="5">
        <v>158</v>
      </c>
      <c r="Y5508" s="5">
        <v>133</v>
      </c>
      <c r="Z5508" s="5">
        <v>14</v>
      </c>
      <c r="AA5508" s="5">
        <v>0</v>
      </c>
      <c r="AB5508" s="5">
        <v>0</v>
      </c>
      <c r="AC5508" s="5">
        <v>0</v>
      </c>
      <c r="AD5508" s="5">
        <v>158</v>
      </c>
      <c r="AE5508" s="5">
        <v>133</v>
      </c>
      <c r="AF5508" s="5">
        <v>14</v>
      </c>
      <c r="AG5508" s="6">
        <v>10.526315789473685</v>
      </c>
      <c r="AH5508" s="6">
        <v>84.177215189873422</v>
      </c>
      <c r="AI5508" s="6"/>
      <c r="AJ5508" s="6"/>
    </row>
    <row r="5509" spans="1:36" hidden="1" x14ac:dyDescent="0.2">
      <c r="A5509" s="1" t="str">
        <f t="shared" si="86"/>
        <v>SpelthorneMixed White and Black African</v>
      </c>
      <c r="B5509" s="3" t="s">
        <v>513</v>
      </c>
      <c r="C5509" s="3" t="s">
        <v>514</v>
      </c>
      <c r="D5509" s="3" t="s">
        <v>707</v>
      </c>
      <c r="E5509" s="5">
        <v>316</v>
      </c>
      <c r="F5509" s="5">
        <v>0</v>
      </c>
      <c r="G5509" s="5">
        <v>0</v>
      </c>
      <c r="H5509" s="5">
        <v>0</v>
      </c>
      <c r="I5509" s="5">
        <v>0</v>
      </c>
      <c r="J5509" s="5">
        <v>0</v>
      </c>
      <c r="K5509" s="5">
        <v>0</v>
      </c>
      <c r="L5509" s="5">
        <v>7</v>
      </c>
      <c r="M5509" s="5">
        <v>0</v>
      </c>
      <c r="N5509" s="5">
        <v>0</v>
      </c>
      <c r="O5509" s="6">
        <v>0</v>
      </c>
      <c r="P5509" s="6">
        <v>0</v>
      </c>
      <c r="Q5509" s="6">
        <v>0</v>
      </c>
      <c r="R5509" s="6">
        <v>0</v>
      </c>
      <c r="S5509" s="6">
        <v>0</v>
      </c>
      <c r="T5509" s="6">
        <v>0</v>
      </c>
      <c r="U5509" s="6">
        <v>2.2151898734177213</v>
      </c>
      <c r="V5509" s="6">
        <v>0</v>
      </c>
      <c r="W5509" s="6">
        <v>0</v>
      </c>
      <c r="X5509" s="5">
        <v>96</v>
      </c>
      <c r="Y5509" s="5">
        <v>89</v>
      </c>
      <c r="Z5509" s="5">
        <v>7</v>
      </c>
      <c r="AA5509" s="5">
        <v>0</v>
      </c>
      <c r="AB5509" s="5">
        <v>0</v>
      </c>
      <c r="AC5509" s="5">
        <v>0</v>
      </c>
      <c r="AD5509" s="5">
        <v>96</v>
      </c>
      <c r="AE5509" s="5">
        <v>89</v>
      </c>
      <c r="AF5509" s="5">
        <v>7</v>
      </c>
      <c r="AG5509" s="6">
        <v>7.8651685393258424</v>
      </c>
      <c r="AH5509" s="6">
        <v>92.708333333333329</v>
      </c>
      <c r="AI5509" s="6"/>
      <c r="AJ5509" s="6"/>
    </row>
    <row r="5510" spans="1:36" hidden="1" x14ac:dyDescent="0.2">
      <c r="A5510" s="1" t="str">
        <f t="shared" si="86"/>
        <v>SpelthorneMixed White and Asian</v>
      </c>
      <c r="B5510" s="3" t="s">
        <v>513</v>
      </c>
      <c r="C5510" s="3" t="s">
        <v>514</v>
      </c>
      <c r="D5510" s="3" t="s">
        <v>708</v>
      </c>
      <c r="E5510" s="5">
        <v>905</v>
      </c>
      <c r="F5510" s="5">
        <v>0</v>
      </c>
      <c r="G5510" s="5">
        <v>0</v>
      </c>
      <c r="H5510" s="5">
        <v>0</v>
      </c>
      <c r="I5510" s="5">
        <v>0</v>
      </c>
      <c r="J5510" s="5">
        <v>0</v>
      </c>
      <c r="K5510" s="5">
        <v>0</v>
      </c>
      <c r="L5510" s="5">
        <v>39</v>
      </c>
      <c r="M5510" s="5">
        <v>0</v>
      </c>
      <c r="N5510" s="5">
        <v>0</v>
      </c>
      <c r="O5510" s="6">
        <v>0</v>
      </c>
      <c r="P5510" s="6">
        <v>0</v>
      </c>
      <c r="Q5510" s="6">
        <v>0</v>
      </c>
      <c r="R5510" s="6">
        <v>0</v>
      </c>
      <c r="S5510" s="6">
        <v>0</v>
      </c>
      <c r="T5510" s="6">
        <v>0</v>
      </c>
      <c r="U5510" s="6">
        <v>4.3093922651933703</v>
      </c>
      <c r="V5510" s="6">
        <v>0</v>
      </c>
      <c r="W5510" s="6">
        <v>0</v>
      </c>
      <c r="X5510" s="5">
        <v>239</v>
      </c>
      <c r="Y5510" s="5">
        <v>218</v>
      </c>
      <c r="Z5510" s="5">
        <v>10</v>
      </c>
      <c r="AA5510" s="5">
        <v>0</v>
      </c>
      <c r="AB5510" s="5">
        <v>0</v>
      </c>
      <c r="AC5510" s="5">
        <v>0</v>
      </c>
      <c r="AD5510" s="5">
        <v>239</v>
      </c>
      <c r="AE5510" s="5">
        <v>218</v>
      </c>
      <c r="AF5510" s="5">
        <v>10</v>
      </c>
      <c r="AG5510" s="6">
        <v>4.5871559633027523</v>
      </c>
      <c r="AH5510" s="6">
        <v>91.213389121338906</v>
      </c>
      <c r="AI5510" s="6"/>
      <c r="AJ5510" s="6"/>
    </row>
    <row r="5511" spans="1:36" hidden="1" x14ac:dyDescent="0.2">
      <c r="A5511" s="1" t="str">
        <f t="shared" si="86"/>
        <v>SpelthorneMixed Other</v>
      </c>
      <c r="B5511" s="3" t="s">
        <v>513</v>
      </c>
      <c r="C5511" s="3" t="s">
        <v>514</v>
      </c>
      <c r="D5511" s="3" t="s">
        <v>709</v>
      </c>
      <c r="E5511" s="5">
        <v>586</v>
      </c>
      <c r="F5511" s="5">
        <v>0</v>
      </c>
      <c r="G5511" s="5">
        <v>0</v>
      </c>
      <c r="H5511" s="5">
        <v>0</v>
      </c>
      <c r="I5511" s="5">
        <v>0</v>
      </c>
      <c r="J5511" s="5">
        <v>0</v>
      </c>
      <c r="K5511" s="5">
        <v>0</v>
      </c>
      <c r="L5511" s="5">
        <v>7</v>
      </c>
      <c r="M5511" s="5">
        <v>0</v>
      </c>
      <c r="N5511" s="5">
        <v>0</v>
      </c>
      <c r="O5511" s="6">
        <v>0</v>
      </c>
      <c r="P5511" s="6">
        <v>0</v>
      </c>
      <c r="Q5511" s="6">
        <v>0</v>
      </c>
      <c r="R5511" s="6">
        <v>0</v>
      </c>
      <c r="S5511" s="6">
        <v>0</v>
      </c>
      <c r="T5511" s="6">
        <v>0</v>
      </c>
      <c r="U5511" s="6">
        <v>1.1945392491467577</v>
      </c>
      <c r="V5511" s="6">
        <v>0</v>
      </c>
      <c r="W5511" s="6">
        <v>0</v>
      </c>
      <c r="X5511" s="5">
        <v>182</v>
      </c>
      <c r="Y5511" s="5">
        <v>161</v>
      </c>
      <c r="Z5511" s="5">
        <v>10</v>
      </c>
      <c r="AA5511" s="5">
        <v>0</v>
      </c>
      <c r="AB5511" s="5">
        <v>0</v>
      </c>
      <c r="AC5511" s="5">
        <v>0</v>
      </c>
      <c r="AD5511" s="5">
        <v>182</v>
      </c>
      <c r="AE5511" s="5">
        <v>161</v>
      </c>
      <c r="AF5511" s="5">
        <v>10</v>
      </c>
      <c r="AG5511" s="6">
        <v>6.2111801242236027</v>
      </c>
      <c r="AH5511" s="6">
        <v>88.461538461538467</v>
      </c>
      <c r="AI5511" s="6"/>
      <c r="AJ5511" s="6"/>
    </row>
    <row r="5512" spans="1:36" hidden="1" x14ac:dyDescent="0.2">
      <c r="A5512" s="1" t="str">
        <f t="shared" si="86"/>
        <v>SpelthorneIndian</v>
      </c>
      <c r="B5512" s="3" t="s">
        <v>513</v>
      </c>
      <c r="C5512" s="3" t="s">
        <v>514</v>
      </c>
      <c r="D5512" s="3" t="s">
        <v>710</v>
      </c>
      <c r="E5512" s="5">
        <v>4013</v>
      </c>
      <c r="F5512" s="5">
        <v>0</v>
      </c>
      <c r="G5512" s="5">
        <v>0</v>
      </c>
      <c r="H5512" s="5">
        <v>0</v>
      </c>
      <c r="I5512" s="5">
        <v>0</v>
      </c>
      <c r="J5512" s="5">
        <v>0</v>
      </c>
      <c r="K5512" s="5">
        <v>0</v>
      </c>
      <c r="L5512" s="5">
        <v>252</v>
      </c>
      <c r="M5512" s="5">
        <v>0</v>
      </c>
      <c r="N5512" s="5">
        <v>0</v>
      </c>
      <c r="O5512" s="6">
        <v>0</v>
      </c>
      <c r="P5512" s="6">
        <v>0</v>
      </c>
      <c r="Q5512" s="6">
        <v>0</v>
      </c>
      <c r="R5512" s="6">
        <v>0</v>
      </c>
      <c r="S5512" s="6">
        <v>0</v>
      </c>
      <c r="T5512" s="6">
        <v>0</v>
      </c>
      <c r="U5512" s="6">
        <v>6.2795913281834039</v>
      </c>
      <c r="V5512" s="6">
        <v>0</v>
      </c>
      <c r="W5512" s="6">
        <v>0</v>
      </c>
      <c r="X5512" s="5">
        <v>2123</v>
      </c>
      <c r="Y5512" s="5">
        <v>1936</v>
      </c>
      <c r="Z5512" s="5">
        <v>81</v>
      </c>
      <c r="AA5512" s="5">
        <v>0</v>
      </c>
      <c r="AB5512" s="5">
        <v>0</v>
      </c>
      <c r="AC5512" s="5">
        <v>0</v>
      </c>
      <c r="AD5512" s="5">
        <v>2123</v>
      </c>
      <c r="AE5512" s="5">
        <v>1936</v>
      </c>
      <c r="AF5512" s="5">
        <v>81</v>
      </c>
      <c r="AG5512" s="6">
        <v>4.1838842975206614</v>
      </c>
      <c r="AH5512" s="6">
        <v>91.191709844559583</v>
      </c>
      <c r="AI5512" s="6"/>
      <c r="AJ5512" s="6"/>
    </row>
    <row r="5513" spans="1:36" hidden="1" x14ac:dyDescent="0.2">
      <c r="A5513" s="1" t="str">
        <f t="shared" si="86"/>
        <v>SpelthornePakistani</v>
      </c>
      <c r="B5513" s="3" t="s">
        <v>513</v>
      </c>
      <c r="C5513" s="3" t="s">
        <v>514</v>
      </c>
      <c r="D5513" s="3" t="s">
        <v>711</v>
      </c>
      <c r="E5513" s="5">
        <v>656</v>
      </c>
      <c r="F5513" s="5">
        <v>0</v>
      </c>
      <c r="G5513" s="5">
        <v>0</v>
      </c>
      <c r="H5513" s="5">
        <v>0</v>
      </c>
      <c r="I5513" s="5">
        <v>0</v>
      </c>
      <c r="J5513" s="5">
        <v>0</v>
      </c>
      <c r="K5513" s="5">
        <v>0</v>
      </c>
      <c r="L5513" s="5">
        <v>40</v>
      </c>
      <c r="M5513" s="5">
        <v>0</v>
      </c>
      <c r="N5513" s="5">
        <v>0</v>
      </c>
      <c r="O5513" s="6">
        <v>0</v>
      </c>
      <c r="P5513" s="6">
        <v>0</v>
      </c>
      <c r="Q5513" s="6">
        <v>0</v>
      </c>
      <c r="R5513" s="6">
        <v>0</v>
      </c>
      <c r="S5513" s="6">
        <v>0</v>
      </c>
      <c r="T5513" s="6">
        <v>0</v>
      </c>
      <c r="U5513" s="6">
        <v>6.0975609756097562</v>
      </c>
      <c r="V5513" s="6">
        <v>0</v>
      </c>
      <c r="W5513" s="6">
        <v>0</v>
      </c>
      <c r="X5513" s="5">
        <v>286</v>
      </c>
      <c r="Y5513" s="5">
        <v>225</v>
      </c>
      <c r="Z5513" s="5">
        <v>21</v>
      </c>
      <c r="AA5513" s="5">
        <v>0</v>
      </c>
      <c r="AB5513" s="5">
        <v>0</v>
      </c>
      <c r="AC5513" s="5">
        <v>0</v>
      </c>
      <c r="AD5513" s="5">
        <v>286</v>
      </c>
      <c r="AE5513" s="5">
        <v>225</v>
      </c>
      <c r="AF5513" s="5">
        <v>21</v>
      </c>
      <c r="AG5513" s="6">
        <v>9.3333333333333339</v>
      </c>
      <c r="AH5513" s="6">
        <v>78.671328671328666</v>
      </c>
      <c r="AI5513" s="6"/>
      <c r="AJ5513" s="6"/>
    </row>
    <row r="5514" spans="1:36" hidden="1" x14ac:dyDescent="0.2">
      <c r="A5514" s="1" t="str">
        <f t="shared" si="86"/>
        <v>SpelthorneBangladeshi</v>
      </c>
      <c r="B5514" s="3" t="s">
        <v>513</v>
      </c>
      <c r="C5514" s="3" t="s">
        <v>514</v>
      </c>
      <c r="D5514" s="3" t="s">
        <v>712</v>
      </c>
      <c r="E5514" s="5">
        <v>259</v>
      </c>
      <c r="F5514" s="5">
        <v>0</v>
      </c>
      <c r="G5514" s="5">
        <v>0</v>
      </c>
      <c r="H5514" s="5">
        <v>0</v>
      </c>
      <c r="I5514" s="5">
        <v>0</v>
      </c>
      <c r="J5514" s="5">
        <v>0</v>
      </c>
      <c r="K5514" s="5">
        <v>0</v>
      </c>
      <c r="L5514" s="5">
        <v>10</v>
      </c>
      <c r="M5514" s="5">
        <v>0</v>
      </c>
      <c r="N5514" s="5">
        <v>0</v>
      </c>
      <c r="O5514" s="6">
        <v>0</v>
      </c>
      <c r="P5514" s="6">
        <v>0</v>
      </c>
      <c r="Q5514" s="6">
        <v>0</v>
      </c>
      <c r="R5514" s="6">
        <v>0</v>
      </c>
      <c r="S5514" s="6">
        <v>0</v>
      </c>
      <c r="T5514" s="6">
        <v>0</v>
      </c>
      <c r="U5514" s="6">
        <v>3.8610038610038608</v>
      </c>
      <c r="V5514" s="6">
        <v>0</v>
      </c>
      <c r="W5514" s="6">
        <v>0</v>
      </c>
      <c r="X5514" s="5">
        <v>109</v>
      </c>
      <c r="Y5514" s="5">
        <v>85</v>
      </c>
      <c r="Z5514" s="5">
        <v>3</v>
      </c>
      <c r="AA5514" s="5">
        <v>0</v>
      </c>
      <c r="AB5514" s="5">
        <v>0</v>
      </c>
      <c r="AC5514" s="5">
        <v>0</v>
      </c>
      <c r="AD5514" s="5">
        <v>109</v>
      </c>
      <c r="AE5514" s="5">
        <v>85</v>
      </c>
      <c r="AF5514" s="5">
        <v>3</v>
      </c>
      <c r="AG5514" s="6">
        <v>3.5294117647058822</v>
      </c>
      <c r="AH5514" s="6">
        <v>77.981651376146786</v>
      </c>
      <c r="AI5514" s="6"/>
      <c r="AJ5514" s="6"/>
    </row>
    <row r="5515" spans="1:36" hidden="1" x14ac:dyDescent="0.2">
      <c r="A5515" s="1" t="str">
        <f t="shared" si="86"/>
        <v>SpelthorneChinese</v>
      </c>
      <c r="B5515" s="3" t="s">
        <v>513</v>
      </c>
      <c r="C5515" s="3" t="s">
        <v>514</v>
      </c>
      <c r="D5515" s="3" t="s">
        <v>713</v>
      </c>
      <c r="E5515" s="5">
        <v>621</v>
      </c>
      <c r="F5515" s="5">
        <v>0</v>
      </c>
      <c r="G5515" s="5">
        <v>0</v>
      </c>
      <c r="H5515" s="5">
        <v>0</v>
      </c>
      <c r="I5515" s="5">
        <v>0</v>
      </c>
      <c r="J5515" s="5">
        <v>0</v>
      </c>
      <c r="K5515" s="5">
        <v>0</v>
      </c>
      <c r="L5515" s="5">
        <v>11</v>
      </c>
      <c r="M5515" s="5">
        <v>0</v>
      </c>
      <c r="N5515" s="5">
        <v>0</v>
      </c>
      <c r="O5515" s="6">
        <v>0</v>
      </c>
      <c r="P5515" s="6">
        <v>0</v>
      </c>
      <c r="Q5515" s="6">
        <v>0</v>
      </c>
      <c r="R5515" s="6">
        <v>0</v>
      </c>
      <c r="S5515" s="6">
        <v>0</v>
      </c>
      <c r="T5515" s="6">
        <v>0</v>
      </c>
      <c r="U5515" s="6">
        <v>1.7713365539452497</v>
      </c>
      <c r="V5515" s="6">
        <v>0</v>
      </c>
      <c r="W5515" s="6">
        <v>0</v>
      </c>
      <c r="X5515" s="5">
        <v>342</v>
      </c>
      <c r="Y5515" s="5">
        <v>313</v>
      </c>
      <c r="Z5515" s="5">
        <v>9</v>
      </c>
      <c r="AA5515" s="5">
        <v>0</v>
      </c>
      <c r="AB5515" s="5">
        <v>0</v>
      </c>
      <c r="AC5515" s="5">
        <v>0</v>
      </c>
      <c r="AD5515" s="5">
        <v>342</v>
      </c>
      <c r="AE5515" s="5">
        <v>313</v>
      </c>
      <c r="AF5515" s="5">
        <v>9</v>
      </c>
      <c r="AG5515" s="6">
        <v>2.8753993610223643</v>
      </c>
      <c r="AH5515" s="6">
        <v>91.520467836257311</v>
      </c>
      <c r="AI5515" s="6"/>
      <c r="AJ5515" s="6"/>
    </row>
    <row r="5516" spans="1:36" hidden="1" x14ac:dyDescent="0.2">
      <c r="A5516" s="1" t="str">
        <f t="shared" si="86"/>
        <v>SpelthorneAsian Other</v>
      </c>
      <c r="B5516" s="3" t="s">
        <v>513</v>
      </c>
      <c r="C5516" s="3" t="s">
        <v>514</v>
      </c>
      <c r="D5516" s="3" t="s">
        <v>714</v>
      </c>
      <c r="E5516" s="5">
        <v>1746</v>
      </c>
      <c r="F5516" s="5">
        <v>0</v>
      </c>
      <c r="G5516" s="5">
        <v>0</v>
      </c>
      <c r="H5516" s="5">
        <v>0</v>
      </c>
      <c r="I5516" s="5">
        <v>0</v>
      </c>
      <c r="J5516" s="5">
        <v>0</v>
      </c>
      <c r="K5516" s="5">
        <v>0</v>
      </c>
      <c r="L5516" s="5">
        <v>74</v>
      </c>
      <c r="M5516" s="5">
        <v>0</v>
      </c>
      <c r="N5516" s="5">
        <v>0</v>
      </c>
      <c r="O5516" s="6">
        <v>0</v>
      </c>
      <c r="P5516" s="6">
        <v>0</v>
      </c>
      <c r="Q5516" s="6">
        <v>0</v>
      </c>
      <c r="R5516" s="6">
        <v>0</v>
      </c>
      <c r="S5516" s="6">
        <v>0</v>
      </c>
      <c r="T5516" s="6">
        <v>0</v>
      </c>
      <c r="U5516" s="6">
        <v>4.2382588774341352</v>
      </c>
      <c r="V5516" s="6">
        <v>0</v>
      </c>
      <c r="W5516" s="6">
        <v>0</v>
      </c>
      <c r="X5516" s="5">
        <v>813</v>
      </c>
      <c r="Y5516" s="5">
        <v>707</v>
      </c>
      <c r="Z5516" s="5">
        <v>23</v>
      </c>
      <c r="AA5516" s="5">
        <v>0</v>
      </c>
      <c r="AB5516" s="5">
        <v>0</v>
      </c>
      <c r="AC5516" s="5">
        <v>0</v>
      </c>
      <c r="AD5516" s="5">
        <v>813</v>
      </c>
      <c r="AE5516" s="5">
        <v>707</v>
      </c>
      <c r="AF5516" s="5">
        <v>23</v>
      </c>
      <c r="AG5516" s="6">
        <v>3.2531824611032532</v>
      </c>
      <c r="AH5516" s="6">
        <v>86.961869618696184</v>
      </c>
      <c r="AI5516" s="6"/>
      <c r="AJ5516" s="6"/>
    </row>
    <row r="5517" spans="1:36" hidden="1" x14ac:dyDescent="0.2">
      <c r="A5517" s="1" t="str">
        <f t="shared" si="86"/>
        <v>SpelthorneBlack African</v>
      </c>
      <c r="B5517" s="3" t="s">
        <v>513</v>
      </c>
      <c r="C5517" s="3" t="s">
        <v>514</v>
      </c>
      <c r="D5517" s="3" t="s">
        <v>715</v>
      </c>
      <c r="E5517" s="5">
        <v>971</v>
      </c>
      <c r="F5517" s="5">
        <v>0</v>
      </c>
      <c r="G5517" s="5">
        <v>0</v>
      </c>
      <c r="H5517" s="5">
        <v>0</v>
      </c>
      <c r="I5517" s="5">
        <v>0</v>
      </c>
      <c r="J5517" s="5">
        <v>0</v>
      </c>
      <c r="K5517" s="5">
        <v>0</v>
      </c>
      <c r="L5517" s="5">
        <v>59</v>
      </c>
      <c r="M5517" s="5">
        <v>0</v>
      </c>
      <c r="N5517" s="5">
        <v>0</v>
      </c>
      <c r="O5517" s="6">
        <v>0</v>
      </c>
      <c r="P5517" s="6">
        <v>0</v>
      </c>
      <c r="Q5517" s="6">
        <v>0</v>
      </c>
      <c r="R5517" s="6">
        <v>0</v>
      </c>
      <c r="S5517" s="6">
        <v>0</v>
      </c>
      <c r="T5517" s="6">
        <v>0</v>
      </c>
      <c r="U5517" s="6">
        <v>6.0762100926879503</v>
      </c>
      <c r="V5517" s="6">
        <v>0</v>
      </c>
      <c r="W5517" s="6">
        <v>0</v>
      </c>
      <c r="X5517" s="5">
        <v>480</v>
      </c>
      <c r="Y5517" s="5">
        <v>436</v>
      </c>
      <c r="Z5517" s="5">
        <v>30</v>
      </c>
      <c r="AA5517" s="5">
        <v>0</v>
      </c>
      <c r="AB5517" s="5">
        <v>0</v>
      </c>
      <c r="AC5517" s="5">
        <v>0</v>
      </c>
      <c r="AD5517" s="5">
        <v>480</v>
      </c>
      <c r="AE5517" s="5">
        <v>436</v>
      </c>
      <c r="AF5517" s="5">
        <v>30</v>
      </c>
      <c r="AG5517" s="6">
        <v>6.8807339449541285</v>
      </c>
      <c r="AH5517" s="6">
        <v>90.833333333333329</v>
      </c>
      <c r="AI5517" s="6"/>
      <c r="AJ5517" s="6"/>
    </row>
    <row r="5518" spans="1:36" hidden="1" x14ac:dyDescent="0.2">
      <c r="A5518" s="1" t="str">
        <f t="shared" si="86"/>
        <v>SpelthorneBlack Caribbean</v>
      </c>
      <c r="B5518" s="3" t="s">
        <v>513</v>
      </c>
      <c r="C5518" s="3" t="s">
        <v>514</v>
      </c>
      <c r="D5518" s="3" t="s">
        <v>716</v>
      </c>
      <c r="E5518" s="5">
        <v>419</v>
      </c>
      <c r="F5518" s="5">
        <v>0</v>
      </c>
      <c r="G5518" s="5">
        <v>0</v>
      </c>
      <c r="H5518" s="5">
        <v>0</v>
      </c>
      <c r="I5518" s="5">
        <v>0</v>
      </c>
      <c r="J5518" s="5">
        <v>0</v>
      </c>
      <c r="K5518" s="5">
        <v>0</v>
      </c>
      <c r="L5518" s="5">
        <v>11</v>
      </c>
      <c r="M5518" s="5">
        <v>0</v>
      </c>
      <c r="N5518" s="5">
        <v>0</v>
      </c>
      <c r="O5518" s="6">
        <v>0</v>
      </c>
      <c r="P5518" s="6">
        <v>0</v>
      </c>
      <c r="Q5518" s="6">
        <v>0</v>
      </c>
      <c r="R5518" s="6">
        <v>0</v>
      </c>
      <c r="S5518" s="6">
        <v>0</v>
      </c>
      <c r="T5518" s="6">
        <v>0</v>
      </c>
      <c r="U5518" s="6">
        <v>2.6252983293556085</v>
      </c>
      <c r="V5518" s="6">
        <v>0</v>
      </c>
      <c r="W5518" s="6">
        <v>0</v>
      </c>
      <c r="X5518" s="5">
        <v>210</v>
      </c>
      <c r="Y5518" s="5">
        <v>188</v>
      </c>
      <c r="Z5518" s="5">
        <v>6</v>
      </c>
      <c r="AA5518" s="5">
        <v>0</v>
      </c>
      <c r="AB5518" s="5">
        <v>0</v>
      </c>
      <c r="AC5518" s="5">
        <v>0</v>
      </c>
      <c r="AD5518" s="5">
        <v>210</v>
      </c>
      <c r="AE5518" s="5">
        <v>188</v>
      </c>
      <c r="AF5518" s="5">
        <v>6</v>
      </c>
      <c r="AG5518" s="6">
        <v>3.1914893617021276</v>
      </c>
      <c r="AH5518" s="6">
        <v>89.523809523809518</v>
      </c>
      <c r="AI5518" s="6"/>
      <c r="AJ5518" s="6"/>
    </row>
    <row r="5519" spans="1:36" hidden="1" x14ac:dyDescent="0.2">
      <c r="A5519" s="1" t="str">
        <f t="shared" si="86"/>
        <v>SpelthorneBlack Other</v>
      </c>
      <c r="B5519" s="3" t="s">
        <v>513</v>
      </c>
      <c r="C5519" s="3" t="s">
        <v>514</v>
      </c>
      <c r="D5519" s="3" t="s">
        <v>717</v>
      </c>
      <c r="E5519" s="5">
        <v>155</v>
      </c>
      <c r="F5519" s="5">
        <v>0</v>
      </c>
      <c r="G5519" s="5">
        <v>0</v>
      </c>
      <c r="H5519" s="5">
        <v>0</v>
      </c>
      <c r="I5519" s="5">
        <v>0</v>
      </c>
      <c r="J5519" s="5">
        <v>0</v>
      </c>
      <c r="K5519" s="5">
        <v>0</v>
      </c>
      <c r="L5519" s="5">
        <v>9</v>
      </c>
      <c r="M5519" s="5">
        <v>0</v>
      </c>
      <c r="N5519" s="5">
        <v>0</v>
      </c>
      <c r="O5519" s="6">
        <v>0</v>
      </c>
      <c r="P5519" s="6">
        <v>0</v>
      </c>
      <c r="Q5519" s="6">
        <v>0</v>
      </c>
      <c r="R5519" s="6">
        <v>0</v>
      </c>
      <c r="S5519" s="6">
        <v>0</v>
      </c>
      <c r="T5519" s="6">
        <v>0</v>
      </c>
      <c r="U5519" s="6">
        <v>5.806451612903226</v>
      </c>
      <c r="V5519" s="6">
        <v>0</v>
      </c>
      <c r="W5519" s="6">
        <v>0</v>
      </c>
      <c r="X5519" s="5">
        <v>65</v>
      </c>
      <c r="Y5519" s="5">
        <v>51</v>
      </c>
      <c r="Z5519" s="5">
        <v>2</v>
      </c>
      <c r="AA5519" s="5">
        <v>0</v>
      </c>
      <c r="AB5519" s="5">
        <v>0</v>
      </c>
      <c r="AC5519" s="5">
        <v>0</v>
      </c>
      <c r="AD5519" s="5">
        <v>65</v>
      </c>
      <c r="AE5519" s="5">
        <v>51</v>
      </c>
      <c r="AF5519" s="5">
        <v>2</v>
      </c>
      <c r="AG5519" s="6">
        <v>3.9215686274509802</v>
      </c>
      <c r="AH5519" s="6">
        <v>78.461538461538467</v>
      </c>
      <c r="AI5519" s="6"/>
      <c r="AJ5519" s="6"/>
    </row>
    <row r="5520" spans="1:36" hidden="1" x14ac:dyDescent="0.2">
      <c r="A5520" s="1" t="str">
        <f t="shared" si="86"/>
        <v>SpelthorneArab</v>
      </c>
      <c r="B5520" s="3" t="s">
        <v>513</v>
      </c>
      <c r="C5520" s="3" t="s">
        <v>514</v>
      </c>
      <c r="D5520" s="3" t="s">
        <v>699</v>
      </c>
      <c r="E5520" s="5">
        <v>322</v>
      </c>
      <c r="F5520" s="5">
        <v>0</v>
      </c>
      <c r="G5520" s="5">
        <v>0</v>
      </c>
      <c r="H5520" s="5">
        <v>0</v>
      </c>
      <c r="I5520" s="5">
        <v>0</v>
      </c>
      <c r="J5520" s="5">
        <v>0</v>
      </c>
      <c r="K5520" s="5">
        <v>0</v>
      </c>
      <c r="L5520" s="5">
        <v>17</v>
      </c>
      <c r="M5520" s="5">
        <v>0</v>
      </c>
      <c r="N5520" s="5">
        <v>0</v>
      </c>
      <c r="O5520" s="6">
        <v>0</v>
      </c>
      <c r="P5520" s="6">
        <v>0</v>
      </c>
      <c r="Q5520" s="6">
        <v>0</v>
      </c>
      <c r="R5520" s="6">
        <v>0</v>
      </c>
      <c r="S5520" s="6">
        <v>0</v>
      </c>
      <c r="T5520" s="6">
        <v>0</v>
      </c>
      <c r="U5520" s="6">
        <v>5.2795031055900621</v>
      </c>
      <c r="V5520" s="6">
        <v>0</v>
      </c>
      <c r="W5520" s="6">
        <v>0</v>
      </c>
      <c r="X5520" s="5">
        <v>145</v>
      </c>
      <c r="Y5520" s="5">
        <v>121</v>
      </c>
      <c r="Z5520" s="5">
        <v>5</v>
      </c>
      <c r="AA5520" s="5">
        <v>0</v>
      </c>
      <c r="AB5520" s="5">
        <v>0</v>
      </c>
      <c r="AC5520" s="5">
        <v>0</v>
      </c>
      <c r="AD5520" s="5">
        <v>145</v>
      </c>
      <c r="AE5520" s="5">
        <v>121</v>
      </c>
      <c r="AF5520" s="5">
        <v>5</v>
      </c>
      <c r="AG5520" s="6">
        <v>4.1322314049586772</v>
      </c>
      <c r="AH5520" s="6">
        <v>83.448275862068968</v>
      </c>
      <c r="AI5520" s="6"/>
      <c r="AJ5520" s="6"/>
    </row>
    <row r="5521" spans="1:36" hidden="1" x14ac:dyDescent="0.2">
      <c r="A5521" s="1" t="str">
        <f t="shared" si="86"/>
        <v>SpelthorneOther</v>
      </c>
      <c r="B5521" s="3" t="s">
        <v>513</v>
      </c>
      <c r="C5521" s="3" t="s">
        <v>514</v>
      </c>
      <c r="D5521" s="3" t="s">
        <v>718</v>
      </c>
      <c r="E5521" s="5">
        <v>599</v>
      </c>
      <c r="F5521" s="5">
        <v>0</v>
      </c>
      <c r="G5521" s="5">
        <v>0</v>
      </c>
      <c r="H5521" s="5">
        <v>0</v>
      </c>
      <c r="I5521" s="5">
        <v>0</v>
      </c>
      <c r="J5521" s="5">
        <v>0</v>
      </c>
      <c r="K5521" s="5">
        <v>0</v>
      </c>
      <c r="L5521" s="5">
        <v>47</v>
      </c>
      <c r="M5521" s="5">
        <v>0</v>
      </c>
      <c r="N5521" s="5">
        <v>0</v>
      </c>
      <c r="O5521" s="6">
        <v>0</v>
      </c>
      <c r="P5521" s="6">
        <v>0</v>
      </c>
      <c r="Q5521" s="6">
        <v>0</v>
      </c>
      <c r="R5521" s="6">
        <v>0</v>
      </c>
      <c r="S5521" s="6">
        <v>0</v>
      </c>
      <c r="T5521" s="6">
        <v>0</v>
      </c>
      <c r="U5521" s="6">
        <v>7.8464106844741233</v>
      </c>
      <c r="V5521" s="6">
        <v>0</v>
      </c>
      <c r="W5521" s="6">
        <v>0</v>
      </c>
      <c r="X5521" s="5">
        <v>283</v>
      </c>
      <c r="Y5521" s="5">
        <v>229</v>
      </c>
      <c r="Z5521" s="5">
        <v>19</v>
      </c>
      <c r="AA5521" s="5">
        <v>0</v>
      </c>
      <c r="AB5521" s="5">
        <v>0</v>
      </c>
      <c r="AC5521" s="5">
        <v>0</v>
      </c>
      <c r="AD5521" s="5">
        <v>283</v>
      </c>
      <c r="AE5521" s="5">
        <v>229</v>
      </c>
      <c r="AF5521" s="5">
        <v>19</v>
      </c>
      <c r="AG5521" s="6">
        <v>8.2969432314410483</v>
      </c>
      <c r="AH5521" s="6">
        <v>80.918727915194353</v>
      </c>
      <c r="AI5521" s="6"/>
      <c r="AJ5521" s="6"/>
    </row>
    <row r="5522" spans="1:36" x14ac:dyDescent="0.2">
      <c r="A5522" s="1" t="str">
        <f t="shared" si="86"/>
        <v>St AlbansAll people</v>
      </c>
      <c r="B5522" s="3" t="s">
        <v>309</v>
      </c>
      <c r="C5522" s="3" t="s">
        <v>310</v>
      </c>
      <c r="D5522" s="3" t="s">
        <v>700</v>
      </c>
      <c r="E5522" s="5">
        <v>140664</v>
      </c>
      <c r="F5522" s="5">
        <v>0</v>
      </c>
      <c r="G5522" s="5">
        <v>0</v>
      </c>
      <c r="H5522" s="5">
        <v>0</v>
      </c>
      <c r="I5522" s="5">
        <v>0</v>
      </c>
      <c r="J5522" s="5">
        <v>0</v>
      </c>
      <c r="K5522" s="5">
        <v>1383</v>
      </c>
      <c r="L5522" s="5">
        <v>3110</v>
      </c>
      <c r="M5522" s="5">
        <v>0</v>
      </c>
      <c r="N5522" s="5">
        <v>0</v>
      </c>
      <c r="O5522" s="6">
        <v>0</v>
      </c>
      <c r="P5522" s="6">
        <v>0</v>
      </c>
      <c r="Q5522" s="6">
        <v>0</v>
      </c>
      <c r="R5522" s="6">
        <v>0</v>
      </c>
      <c r="S5522" s="6">
        <v>0</v>
      </c>
      <c r="T5522" s="6">
        <v>0.98319399419894216</v>
      </c>
      <c r="U5522" s="6">
        <v>2.2109423875334131</v>
      </c>
      <c r="V5522" s="6">
        <v>0</v>
      </c>
      <c r="W5522" s="6">
        <v>0</v>
      </c>
      <c r="X5522" s="5">
        <v>50207</v>
      </c>
      <c r="Y5522" s="5">
        <v>44691</v>
      </c>
      <c r="Z5522" s="5">
        <v>1437</v>
      </c>
      <c r="AA5522" s="5">
        <v>0</v>
      </c>
      <c r="AB5522" s="5">
        <v>0</v>
      </c>
      <c r="AC5522" s="5">
        <v>0</v>
      </c>
      <c r="AD5522" s="5">
        <v>50207</v>
      </c>
      <c r="AE5522" s="5">
        <v>44691</v>
      </c>
      <c r="AF5522" s="5">
        <v>1437</v>
      </c>
      <c r="AG5522" s="6">
        <v>3.2154124991609048</v>
      </c>
      <c r="AH5522" s="6">
        <v>89.013484175513369</v>
      </c>
      <c r="AI5522" s="6"/>
      <c r="AJ5522" s="6"/>
    </row>
    <row r="5523" spans="1:36" hidden="1" x14ac:dyDescent="0.2">
      <c r="A5523" s="1" t="str">
        <f t="shared" si="86"/>
        <v>St AlbansWhite British</v>
      </c>
      <c r="B5523" s="3" t="s">
        <v>309</v>
      </c>
      <c r="C5523" s="3" t="s">
        <v>310</v>
      </c>
      <c r="D5523" s="3" t="s">
        <v>701</v>
      </c>
      <c r="E5523" s="5">
        <v>114145</v>
      </c>
      <c r="F5523" s="5">
        <v>0</v>
      </c>
      <c r="G5523" s="5">
        <v>0</v>
      </c>
      <c r="H5523" s="5">
        <v>0</v>
      </c>
      <c r="I5523" s="5">
        <v>0</v>
      </c>
      <c r="J5523" s="5">
        <v>0</v>
      </c>
      <c r="K5523" s="5">
        <v>1299</v>
      </c>
      <c r="L5523" s="5">
        <v>2543</v>
      </c>
      <c r="M5523" s="5">
        <v>0</v>
      </c>
      <c r="N5523" s="5">
        <v>0</v>
      </c>
      <c r="O5523" s="6">
        <v>0</v>
      </c>
      <c r="P5523" s="6">
        <v>0</v>
      </c>
      <c r="Q5523" s="6">
        <v>0</v>
      </c>
      <c r="R5523" s="6">
        <v>0</v>
      </c>
      <c r="S5523" s="6">
        <v>0</v>
      </c>
      <c r="T5523" s="6">
        <v>1.1380261947522887</v>
      </c>
      <c r="U5523" s="6">
        <v>2.2278680625520173</v>
      </c>
      <c r="V5523" s="6">
        <v>0</v>
      </c>
      <c r="W5523" s="6">
        <v>0</v>
      </c>
      <c r="X5523" s="5">
        <v>38862</v>
      </c>
      <c r="Y5523" s="5">
        <v>34947</v>
      </c>
      <c r="Z5523" s="5">
        <v>949</v>
      </c>
      <c r="AA5523" s="5">
        <v>0</v>
      </c>
      <c r="AB5523" s="5">
        <v>0</v>
      </c>
      <c r="AC5523" s="5">
        <v>0</v>
      </c>
      <c r="AD5523" s="5">
        <v>38862</v>
      </c>
      <c r="AE5523" s="5">
        <v>34947</v>
      </c>
      <c r="AF5523" s="5">
        <v>949</v>
      </c>
      <c r="AG5523" s="6">
        <v>2.7155406758806193</v>
      </c>
      <c r="AH5523" s="6">
        <v>89.92589161648911</v>
      </c>
      <c r="AI5523" s="6"/>
      <c r="AJ5523" s="6"/>
    </row>
    <row r="5524" spans="1:36" hidden="1" x14ac:dyDescent="0.2">
      <c r="A5524" s="1" t="str">
        <f t="shared" si="86"/>
        <v>St AlbansMinorities - all other than White British</v>
      </c>
      <c r="B5524" s="3" t="s">
        <v>309</v>
      </c>
      <c r="C5524" s="3" t="s">
        <v>310</v>
      </c>
      <c r="D5524" s="3" t="s">
        <v>702</v>
      </c>
      <c r="E5524" s="5">
        <v>26519</v>
      </c>
      <c r="F5524" s="5">
        <v>0</v>
      </c>
      <c r="G5524" s="5">
        <v>0</v>
      </c>
      <c r="H5524" s="5">
        <v>0</v>
      </c>
      <c r="I5524" s="5">
        <v>0</v>
      </c>
      <c r="J5524" s="5">
        <v>0</v>
      </c>
      <c r="K5524" s="5">
        <v>84</v>
      </c>
      <c r="L5524" s="5">
        <v>567</v>
      </c>
      <c r="M5524" s="5">
        <v>0</v>
      </c>
      <c r="N5524" s="5">
        <v>0</v>
      </c>
      <c r="O5524" s="6">
        <v>0</v>
      </c>
      <c r="P5524" s="6">
        <v>0</v>
      </c>
      <c r="Q5524" s="6">
        <v>0</v>
      </c>
      <c r="R5524" s="6">
        <v>0</v>
      </c>
      <c r="S5524" s="6">
        <v>0</v>
      </c>
      <c r="T5524" s="6">
        <v>0.31675402541573966</v>
      </c>
      <c r="U5524" s="6">
        <v>2.1380896715562425</v>
      </c>
      <c r="V5524" s="6">
        <v>0</v>
      </c>
      <c r="W5524" s="6">
        <v>0</v>
      </c>
      <c r="X5524" s="5">
        <v>11345</v>
      </c>
      <c r="Y5524" s="5">
        <v>9744</v>
      </c>
      <c r="Z5524" s="5">
        <v>488</v>
      </c>
      <c r="AA5524" s="5">
        <v>0</v>
      </c>
      <c r="AB5524" s="5">
        <v>0</v>
      </c>
      <c r="AC5524" s="5">
        <v>0</v>
      </c>
      <c r="AD5524" s="5">
        <v>11345</v>
      </c>
      <c r="AE5524" s="5">
        <v>9744</v>
      </c>
      <c r="AF5524" s="5">
        <v>488</v>
      </c>
      <c r="AG5524" s="6">
        <v>5.0082101806239736</v>
      </c>
      <c r="AH5524" s="6">
        <v>85.888056412516534</v>
      </c>
      <c r="AI5524" s="6"/>
      <c r="AJ5524" s="6"/>
    </row>
    <row r="5525" spans="1:36" hidden="1" x14ac:dyDescent="0.2">
      <c r="A5525" s="1" t="str">
        <f t="shared" si="86"/>
        <v>St AlbansWhite Irish</v>
      </c>
      <c r="B5525" s="3" t="s">
        <v>309</v>
      </c>
      <c r="C5525" s="3" t="s">
        <v>310</v>
      </c>
      <c r="D5525" s="3" t="s">
        <v>703</v>
      </c>
      <c r="E5525" s="5">
        <v>2514</v>
      </c>
      <c r="F5525" s="5">
        <v>0</v>
      </c>
      <c r="G5525" s="5">
        <v>0</v>
      </c>
      <c r="H5525" s="5">
        <v>0</v>
      </c>
      <c r="I5525" s="5">
        <v>0</v>
      </c>
      <c r="J5525" s="5">
        <v>0</v>
      </c>
      <c r="K5525" s="5">
        <v>14</v>
      </c>
      <c r="L5525" s="5">
        <v>38</v>
      </c>
      <c r="M5525" s="5">
        <v>0</v>
      </c>
      <c r="N5525" s="5">
        <v>0</v>
      </c>
      <c r="O5525" s="6">
        <v>0</v>
      </c>
      <c r="P5525" s="6">
        <v>0</v>
      </c>
      <c r="Q5525" s="6">
        <v>0</v>
      </c>
      <c r="R5525" s="6">
        <v>0</v>
      </c>
      <c r="S5525" s="6">
        <v>0</v>
      </c>
      <c r="T5525" s="6">
        <v>0.55688146380270487</v>
      </c>
      <c r="U5525" s="6">
        <v>1.511535401750199</v>
      </c>
      <c r="V5525" s="6">
        <v>0</v>
      </c>
      <c r="W5525" s="6">
        <v>0</v>
      </c>
      <c r="X5525" s="5">
        <v>987</v>
      </c>
      <c r="Y5525" s="5">
        <v>890</v>
      </c>
      <c r="Z5525" s="5">
        <v>23</v>
      </c>
      <c r="AA5525" s="5">
        <v>0</v>
      </c>
      <c r="AB5525" s="5">
        <v>0</v>
      </c>
      <c r="AC5525" s="5">
        <v>0</v>
      </c>
      <c r="AD5525" s="5">
        <v>987</v>
      </c>
      <c r="AE5525" s="5">
        <v>890</v>
      </c>
      <c r="AF5525" s="5">
        <v>23</v>
      </c>
      <c r="AG5525" s="6">
        <v>2.5842696629213484</v>
      </c>
      <c r="AH5525" s="6">
        <v>90.172239108409315</v>
      </c>
      <c r="AI5525" s="6"/>
      <c r="AJ5525" s="6"/>
    </row>
    <row r="5526" spans="1:36" hidden="1" x14ac:dyDescent="0.2">
      <c r="A5526" s="1" t="str">
        <f t="shared" si="86"/>
        <v>St AlbansWhite Gyspy or Irish Traveller</v>
      </c>
      <c r="B5526" s="3" t="s">
        <v>309</v>
      </c>
      <c r="C5526" s="3" t="s">
        <v>310</v>
      </c>
      <c r="D5526" s="3" t="s">
        <v>704</v>
      </c>
      <c r="E5526" s="5">
        <v>165</v>
      </c>
      <c r="F5526" s="5">
        <v>0</v>
      </c>
      <c r="G5526" s="5">
        <v>0</v>
      </c>
      <c r="H5526" s="5">
        <v>0</v>
      </c>
      <c r="I5526" s="5">
        <v>0</v>
      </c>
      <c r="J5526" s="5">
        <v>0</v>
      </c>
      <c r="K5526" s="5">
        <v>4</v>
      </c>
      <c r="L5526" s="5">
        <v>4</v>
      </c>
      <c r="M5526" s="5">
        <v>0</v>
      </c>
      <c r="N5526" s="5">
        <v>0</v>
      </c>
      <c r="O5526" s="6">
        <v>0</v>
      </c>
      <c r="P5526" s="6">
        <v>0</v>
      </c>
      <c r="Q5526" s="6">
        <v>0</v>
      </c>
      <c r="R5526" s="6">
        <v>0</v>
      </c>
      <c r="S5526" s="6">
        <v>0</v>
      </c>
      <c r="T5526" s="6">
        <v>2.4242424242424243</v>
      </c>
      <c r="U5526" s="6">
        <v>2.4242424242424243</v>
      </c>
      <c r="V5526" s="6">
        <v>0</v>
      </c>
      <c r="W5526" s="6">
        <v>0</v>
      </c>
      <c r="X5526" s="5">
        <v>42</v>
      </c>
      <c r="Y5526" s="5">
        <v>18</v>
      </c>
      <c r="Z5526" s="5">
        <v>2</v>
      </c>
      <c r="AA5526" s="5">
        <v>0</v>
      </c>
      <c r="AB5526" s="5">
        <v>0</v>
      </c>
      <c r="AC5526" s="5">
        <v>0</v>
      </c>
      <c r="AD5526" s="5">
        <v>42</v>
      </c>
      <c r="AE5526" s="5">
        <v>18</v>
      </c>
      <c r="AF5526" s="5">
        <v>2</v>
      </c>
      <c r="AG5526" s="6">
        <v>11.111111111111111</v>
      </c>
      <c r="AH5526" s="6">
        <v>42.857142857142854</v>
      </c>
      <c r="AI5526" s="6"/>
      <c r="AJ5526" s="6"/>
    </row>
    <row r="5527" spans="1:36" hidden="1" x14ac:dyDescent="0.2">
      <c r="A5527" s="1" t="str">
        <f t="shared" si="86"/>
        <v>St AlbansWhite Other</v>
      </c>
      <c r="B5527" s="3" t="s">
        <v>309</v>
      </c>
      <c r="C5527" s="3" t="s">
        <v>310</v>
      </c>
      <c r="D5527" s="3" t="s">
        <v>705</v>
      </c>
      <c r="E5527" s="5">
        <v>7556</v>
      </c>
      <c r="F5527" s="5">
        <v>0</v>
      </c>
      <c r="G5527" s="5">
        <v>0</v>
      </c>
      <c r="H5527" s="5">
        <v>0</v>
      </c>
      <c r="I5527" s="5">
        <v>0</v>
      </c>
      <c r="J5527" s="5">
        <v>0</v>
      </c>
      <c r="K5527" s="5">
        <v>41</v>
      </c>
      <c r="L5527" s="5">
        <v>149</v>
      </c>
      <c r="M5527" s="5">
        <v>0</v>
      </c>
      <c r="N5527" s="5">
        <v>0</v>
      </c>
      <c r="O5527" s="6">
        <v>0</v>
      </c>
      <c r="P5527" s="6">
        <v>0</v>
      </c>
      <c r="Q5527" s="6">
        <v>0</v>
      </c>
      <c r="R5527" s="6">
        <v>0</v>
      </c>
      <c r="S5527" s="6">
        <v>0</v>
      </c>
      <c r="T5527" s="6">
        <v>0.54261514028586555</v>
      </c>
      <c r="U5527" s="6">
        <v>1.9719428268925356</v>
      </c>
      <c r="V5527" s="6">
        <v>0</v>
      </c>
      <c r="W5527" s="6">
        <v>0</v>
      </c>
      <c r="X5527" s="5">
        <v>4103</v>
      </c>
      <c r="Y5527" s="5">
        <v>3702</v>
      </c>
      <c r="Z5527" s="5">
        <v>138</v>
      </c>
      <c r="AA5527" s="5">
        <v>0</v>
      </c>
      <c r="AB5527" s="5">
        <v>0</v>
      </c>
      <c r="AC5527" s="5">
        <v>0</v>
      </c>
      <c r="AD5527" s="5">
        <v>4103</v>
      </c>
      <c r="AE5527" s="5">
        <v>3702</v>
      </c>
      <c r="AF5527" s="5">
        <v>138</v>
      </c>
      <c r="AG5527" s="6">
        <v>3.7277147487844409</v>
      </c>
      <c r="AH5527" s="6">
        <v>90.226663417011949</v>
      </c>
      <c r="AI5527" s="6"/>
      <c r="AJ5527" s="6"/>
    </row>
    <row r="5528" spans="1:36" hidden="1" x14ac:dyDescent="0.2">
      <c r="A5528" s="1" t="str">
        <f t="shared" si="86"/>
        <v>St AlbansMixed White and Black Caribbean</v>
      </c>
      <c r="B5528" s="3" t="s">
        <v>309</v>
      </c>
      <c r="C5528" s="3" t="s">
        <v>310</v>
      </c>
      <c r="D5528" s="3" t="s">
        <v>706</v>
      </c>
      <c r="E5528" s="5">
        <v>1019</v>
      </c>
      <c r="F5528" s="5">
        <v>0</v>
      </c>
      <c r="G5528" s="5">
        <v>0</v>
      </c>
      <c r="H5528" s="5">
        <v>0</v>
      </c>
      <c r="I5528" s="5">
        <v>0</v>
      </c>
      <c r="J5528" s="5">
        <v>0</v>
      </c>
      <c r="K5528" s="5">
        <v>2</v>
      </c>
      <c r="L5528" s="5">
        <v>47</v>
      </c>
      <c r="M5528" s="5">
        <v>0</v>
      </c>
      <c r="N5528" s="5">
        <v>0</v>
      </c>
      <c r="O5528" s="6">
        <v>0</v>
      </c>
      <c r="P5528" s="6">
        <v>0</v>
      </c>
      <c r="Q5528" s="6">
        <v>0</v>
      </c>
      <c r="R5528" s="6">
        <v>0</v>
      </c>
      <c r="S5528" s="6">
        <v>0</v>
      </c>
      <c r="T5528" s="6">
        <v>0.19627085377821393</v>
      </c>
      <c r="U5528" s="6">
        <v>4.6123650637880278</v>
      </c>
      <c r="V5528" s="6">
        <v>0</v>
      </c>
      <c r="W5528" s="6">
        <v>0</v>
      </c>
      <c r="X5528" s="5">
        <v>244</v>
      </c>
      <c r="Y5528" s="5">
        <v>205</v>
      </c>
      <c r="Z5528" s="5">
        <v>13</v>
      </c>
      <c r="AA5528" s="5">
        <v>0</v>
      </c>
      <c r="AB5528" s="5">
        <v>0</v>
      </c>
      <c r="AC5528" s="5">
        <v>0</v>
      </c>
      <c r="AD5528" s="5">
        <v>244</v>
      </c>
      <c r="AE5528" s="5">
        <v>205</v>
      </c>
      <c r="AF5528" s="5">
        <v>13</v>
      </c>
      <c r="AG5528" s="6">
        <v>6.3414634146341466</v>
      </c>
      <c r="AH5528" s="6">
        <v>84.016393442622956</v>
      </c>
      <c r="AI5528" s="6"/>
      <c r="AJ5528" s="6"/>
    </row>
    <row r="5529" spans="1:36" hidden="1" x14ac:dyDescent="0.2">
      <c r="A5529" s="1" t="str">
        <f t="shared" si="86"/>
        <v>St AlbansMixed White and Black African</v>
      </c>
      <c r="B5529" s="3" t="s">
        <v>309</v>
      </c>
      <c r="C5529" s="3" t="s">
        <v>310</v>
      </c>
      <c r="D5529" s="3" t="s">
        <v>707</v>
      </c>
      <c r="E5529" s="5">
        <v>397</v>
      </c>
      <c r="F5529" s="5">
        <v>0</v>
      </c>
      <c r="G5529" s="5">
        <v>0</v>
      </c>
      <c r="H5529" s="5">
        <v>0</v>
      </c>
      <c r="I5529" s="5">
        <v>0</v>
      </c>
      <c r="J5529" s="5">
        <v>0</v>
      </c>
      <c r="K5529" s="5">
        <v>5</v>
      </c>
      <c r="L5529" s="5">
        <v>13</v>
      </c>
      <c r="M5529" s="5">
        <v>0</v>
      </c>
      <c r="N5529" s="5">
        <v>0</v>
      </c>
      <c r="O5529" s="6">
        <v>0</v>
      </c>
      <c r="P5529" s="6">
        <v>0</v>
      </c>
      <c r="Q5529" s="6">
        <v>0</v>
      </c>
      <c r="R5529" s="6">
        <v>0</v>
      </c>
      <c r="S5529" s="6">
        <v>0</v>
      </c>
      <c r="T5529" s="6">
        <v>1.2594458438287153</v>
      </c>
      <c r="U5529" s="6">
        <v>3.2745591939546599</v>
      </c>
      <c r="V5529" s="6">
        <v>0</v>
      </c>
      <c r="W5529" s="6">
        <v>0</v>
      </c>
      <c r="X5529" s="5">
        <v>95</v>
      </c>
      <c r="Y5529" s="5">
        <v>80</v>
      </c>
      <c r="Z5529" s="5">
        <v>2</v>
      </c>
      <c r="AA5529" s="5">
        <v>0</v>
      </c>
      <c r="AB5529" s="5">
        <v>0</v>
      </c>
      <c r="AC5529" s="5">
        <v>0</v>
      </c>
      <c r="AD5529" s="5">
        <v>95</v>
      </c>
      <c r="AE5529" s="5">
        <v>80</v>
      </c>
      <c r="AF5529" s="5">
        <v>2</v>
      </c>
      <c r="AG5529" s="6">
        <v>2.5</v>
      </c>
      <c r="AH5529" s="6">
        <v>84.21052631578948</v>
      </c>
      <c r="AI5529" s="6"/>
      <c r="AJ5529" s="6"/>
    </row>
    <row r="5530" spans="1:36" hidden="1" x14ac:dyDescent="0.2">
      <c r="A5530" s="1" t="str">
        <f t="shared" si="86"/>
        <v>St AlbansMixed White and Asian</v>
      </c>
      <c r="B5530" s="3" t="s">
        <v>309</v>
      </c>
      <c r="C5530" s="3" t="s">
        <v>310</v>
      </c>
      <c r="D5530" s="3" t="s">
        <v>708</v>
      </c>
      <c r="E5530" s="5">
        <v>1491</v>
      </c>
      <c r="F5530" s="5">
        <v>0</v>
      </c>
      <c r="G5530" s="5">
        <v>0</v>
      </c>
      <c r="H5530" s="5">
        <v>0</v>
      </c>
      <c r="I5530" s="5">
        <v>0</v>
      </c>
      <c r="J5530" s="5">
        <v>0</v>
      </c>
      <c r="K5530" s="5">
        <v>0</v>
      </c>
      <c r="L5530" s="5">
        <v>34</v>
      </c>
      <c r="M5530" s="5">
        <v>0</v>
      </c>
      <c r="N5530" s="5">
        <v>0</v>
      </c>
      <c r="O5530" s="6">
        <v>0</v>
      </c>
      <c r="P5530" s="6">
        <v>0</v>
      </c>
      <c r="Q5530" s="6">
        <v>0</v>
      </c>
      <c r="R5530" s="6">
        <v>0</v>
      </c>
      <c r="S5530" s="6">
        <v>0</v>
      </c>
      <c r="T5530" s="6">
        <v>0</v>
      </c>
      <c r="U5530" s="6">
        <v>2.2803487592219986</v>
      </c>
      <c r="V5530" s="6">
        <v>0</v>
      </c>
      <c r="W5530" s="6">
        <v>0</v>
      </c>
      <c r="X5530" s="5">
        <v>358</v>
      </c>
      <c r="Y5530" s="5">
        <v>327</v>
      </c>
      <c r="Z5530" s="5">
        <v>12</v>
      </c>
      <c r="AA5530" s="5">
        <v>0</v>
      </c>
      <c r="AB5530" s="5">
        <v>0</v>
      </c>
      <c r="AC5530" s="5">
        <v>0</v>
      </c>
      <c r="AD5530" s="5">
        <v>358</v>
      </c>
      <c r="AE5530" s="5">
        <v>327</v>
      </c>
      <c r="AF5530" s="5">
        <v>12</v>
      </c>
      <c r="AG5530" s="6">
        <v>3.669724770642202</v>
      </c>
      <c r="AH5530" s="6">
        <v>91.340782122905026</v>
      </c>
      <c r="AI5530" s="6"/>
      <c r="AJ5530" s="6"/>
    </row>
    <row r="5531" spans="1:36" hidden="1" x14ac:dyDescent="0.2">
      <c r="A5531" s="1" t="str">
        <f t="shared" si="86"/>
        <v>St AlbansMixed Other</v>
      </c>
      <c r="B5531" s="3" t="s">
        <v>309</v>
      </c>
      <c r="C5531" s="3" t="s">
        <v>310</v>
      </c>
      <c r="D5531" s="3" t="s">
        <v>709</v>
      </c>
      <c r="E5531" s="5">
        <v>997</v>
      </c>
      <c r="F5531" s="5">
        <v>0</v>
      </c>
      <c r="G5531" s="5">
        <v>0</v>
      </c>
      <c r="H5531" s="5">
        <v>0</v>
      </c>
      <c r="I5531" s="5">
        <v>0</v>
      </c>
      <c r="J5531" s="5">
        <v>0</v>
      </c>
      <c r="K5531" s="5">
        <v>2</v>
      </c>
      <c r="L5531" s="5">
        <v>15</v>
      </c>
      <c r="M5531" s="5">
        <v>0</v>
      </c>
      <c r="N5531" s="5">
        <v>0</v>
      </c>
      <c r="O5531" s="6">
        <v>0</v>
      </c>
      <c r="P5531" s="6">
        <v>0</v>
      </c>
      <c r="Q5531" s="6">
        <v>0</v>
      </c>
      <c r="R5531" s="6">
        <v>0</v>
      </c>
      <c r="S5531" s="6">
        <v>0</v>
      </c>
      <c r="T5531" s="6">
        <v>0.20060180541624875</v>
      </c>
      <c r="U5531" s="6">
        <v>1.5045135406218655</v>
      </c>
      <c r="V5531" s="6">
        <v>0</v>
      </c>
      <c r="W5531" s="6">
        <v>0</v>
      </c>
      <c r="X5531" s="5">
        <v>271</v>
      </c>
      <c r="Y5531" s="5">
        <v>237</v>
      </c>
      <c r="Z5531" s="5">
        <v>13</v>
      </c>
      <c r="AA5531" s="5">
        <v>0</v>
      </c>
      <c r="AB5531" s="5">
        <v>0</v>
      </c>
      <c r="AC5531" s="5">
        <v>0</v>
      </c>
      <c r="AD5531" s="5">
        <v>271</v>
      </c>
      <c r="AE5531" s="5">
        <v>237</v>
      </c>
      <c r="AF5531" s="5">
        <v>13</v>
      </c>
      <c r="AG5531" s="6">
        <v>5.4852320675105481</v>
      </c>
      <c r="AH5531" s="6">
        <v>87.453874538745382</v>
      </c>
      <c r="AI5531" s="6"/>
      <c r="AJ5531" s="6"/>
    </row>
    <row r="5532" spans="1:36" hidden="1" x14ac:dyDescent="0.2">
      <c r="A5532" s="1" t="str">
        <f t="shared" si="86"/>
        <v>St AlbansIndian</v>
      </c>
      <c r="B5532" s="3" t="s">
        <v>309</v>
      </c>
      <c r="C5532" s="3" t="s">
        <v>310</v>
      </c>
      <c r="D5532" s="3" t="s">
        <v>710</v>
      </c>
      <c r="E5532" s="5">
        <v>2210</v>
      </c>
      <c r="F5532" s="5">
        <v>0</v>
      </c>
      <c r="G5532" s="5">
        <v>0</v>
      </c>
      <c r="H5532" s="5">
        <v>0</v>
      </c>
      <c r="I5532" s="5">
        <v>0</v>
      </c>
      <c r="J5532" s="5">
        <v>0</v>
      </c>
      <c r="K5532" s="5">
        <v>0</v>
      </c>
      <c r="L5532" s="5">
        <v>30</v>
      </c>
      <c r="M5532" s="5">
        <v>0</v>
      </c>
      <c r="N5532" s="5">
        <v>0</v>
      </c>
      <c r="O5532" s="6">
        <v>0</v>
      </c>
      <c r="P5532" s="6">
        <v>0</v>
      </c>
      <c r="Q5532" s="6">
        <v>0</v>
      </c>
      <c r="R5532" s="6">
        <v>0</v>
      </c>
      <c r="S5532" s="6">
        <v>0</v>
      </c>
      <c r="T5532" s="6">
        <v>0</v>
      </c>
      <c r="U5532" s="6">
        <v>1.3574660633484164</v>
      </c>
      <c r="V5532" s="6">
        <v>0</v>
      </c>
      <c r="W5532" s="6">
        <v>0</v>
      </c>
      <c r="X5532" s="5">
        <v>1079</v>
      </c>
      <c r="Y5532" s="5">
        <v>984</v>
      </c>
      <c r="Z5532" s="5">
        <v>41</v>
      </c>
      <c r="AA5532" s="5">
        <v>0</v>
      </c>
      <c r="AB5532" s="5">
        <v>0</v>
      </c>
      <c r="AC5532" s="5">
        <v>0</v>
      </c>
      <c r="AD5532" s="5">
        <v>1079</v>
      </c>
      <c r="AE5532" s="5">
        <v>984</v>
      </c>
      <c r="AF5532" s="5">
        <v>41</v>
      </c>
      <c r="AG5532" s="6">
        <v>4.166666666666667</v>
      </c>
      <c r="AH5532" s="6">
        <v>91.195551436515288</v>
      </c>
      <c r="AI5532" s="6"/>
      <c r="AJ5532" s="6"/>
    </row>
    <row r="5533" spans="1:36" hidden="1" x14ac:dyDescent="0.2">
      <c r="A5533" s="1" t="str">
        <f t="shared" si="86"/>
        <v>St AlbansPakistani</v>
      </c>
      <c r="B5533" s="3" t="s">
        <v>309</v>
      </c>
      <c r="C5533" s="3" t="s">
        <v>310</v>
      </c>
      <c r="D5533" s="3" t="s">
        <v>711</v>
      </c>
      <c r="E5533" s="5">
        <v>1149</v>
      </c>
      <c r="F5533" s="5">
        <v>0</v>
      </c>
      <c r="G5533" s="5">
        <v>0</v>
      </c>
      <c r="H5533" s="5">
        <v>0</v>
      </c>
      <c r="I5533" s="5">
        <v>0</v>
      </c>
      <c r="J5533" s="5">
        <v>0</v>
      </c>
      <c r="K5533" s="5">
        <v>1</v>
      </c>
      <c r="L5533" s="5">
        <v>6</v>
      </c>
      <c r="M5533" s="5">
        <v>0</v>
      </c>
      <c r="N5533" s="5">
        <v>0</v>
      </c>
      <c r="O5533" s="6">
        <v>0</v>
      </c>
      <c r="P5533" s="6">
        <v>0</v>
      </c>
      <c r="Q5533" s="6">
        <v>0</v>
      </c>
      <c r="R5533" s="6">
        <v>0</v>
      </c>
      <c r="S5533" s="6">
        <v>0</v>
      </c>
      <c r="T5533" s="6">
        <v>8.7032201914708437E-2</v>
      </c>
      <c r="U5533" s="6">
        <v>0.52219321148825071</v>
      </c>
      <c r="V5533" s="6">
        <v>0</v>
      </c>
      <c r="W5533" s="6">
        <v>0</v>
      </c>
      <c r="X5533" s="5">
        <v>446</v>
      </c>
      <c r="Y5533" s="5">
        <v>314</v>
      </c>
      <c r="Z5533" s="5">
        <v>22</v>
      </c>
      <c r="AA5533" s="5">
        <v>0</v>
      </c>
      <c r="AB5533" s="5">
        <v>0</v>
      </c>
      <c r="AC5533" s="5">
        <v>0</v>
      </c>
      <c r="AD5533" s="5">
        <v>446</v>
      </c>
      <c r="AE5533" s="5">
        <v>314</v>
      </c>
      <c r="AF5533" s="5">
        <v>22</v>
      </c>
      <c r="AG5533" s="6">
        <v>7.0063694267515926</v>
      </c>
      <c r="AH5533" s="6">
        <v>70.403587443946194</v>
      </c>
      <c r="AI5533" s="6"/>
      <c r="AJ5533" s="6"/>
    </row>
    <row r="5534" spans="1:36" hidden="1" x14ac:dyDescent="0.2">
      <c r="A5534" s="1" t="str">
        <f t="shared" si="86"/>
        <v>St AlbansBangladeshi</v>
      </c>
      <c r="B5534" s="3" t="s">
        <v>309</v>
      </c>
      <c r="C5534" s="3" t="s">
        <v>310</v>
      </c>
      <c r="D5534" s="3" t="s">
        <v>712</v>
      </c>
      <c r="E5534" s="5">
        <v>2633</v>
      </c>
      <c r="F5534" s="5">
        <v>0</v>
      </c>
      <c r="G5534" s="5">
        <v>0</v>
      </c>
      <c r="H5534" s="5">
        <v>0</v>
      </c>
      <c r="I5534" s="5">
        <v>0</v>
      </c>
      <c r="J5534" s="5">
        <v>0</v>
      </c>
      <c r="K5534" s="5">
        <v>0</v>
      </c>
      <c r="L5534" s="5">
        <v>72</v>
      </c>
      <c r="M5534" s="5">
        <v>0</v>
      </c>
      <c r="N5534" s="5">
        <v>0</v>
      </c>
      <c r="O5534" s="6">
        <v>0</v>
      </c>
      <c r="P5534" s="6">
        <v>0</v>
      </c>
      <c r="Q5534" s="6">
        <v>0</v>
      </c>
      <c r="R5534" s="6">
        <v>0</v>
      </c>
      <c r="S5534" s="6">
        <v>0</v>
      </c>
      <c r="T5534" s="6">
        <v>0</v>
      </c>
      <c r="U5534" s="6">
        <v>2.7345233573870109</v>
      </c>
      <c r="V5534" s="6">
        <v>0</v>
      </c>
      <c r="W5534" s="6">
        <v>0</v>
      </c>
      <c r="X5534" s="5">
        <v>965</v>
      </c>
      <c r="Y5534" s="5">
        <v>614</v>
      </c>
      <c r="Z5534" s="5">
        <v>52</v>
      </c>
      <c r="AA5534" s="5">
        <v>0</v>
      </c>
      <c r="AB5534" s="5">
        <v>0</v>
      </c>
      <c r="AC5534" s="5">
        <v>0</v>
      </c>
      <c r="AD5534" s="5">
        <v>965</v>
      </c>
      <c r="AE5534" s="5">
        <v>614</v>
      </c>
      <c r="AF5534" s="5">
        <v>52</v>
      </c>
      <c r="AG5534" s="6">
        <v>8.4690553745928341</v>
      </c>
      <c r="AH5534" s="6">
        <v>63.626943005181346</v>
      </c>
      <c r="AI5534" s="6"/>
      <c r="AJ5534" s="6"/>
    </row>
    <row r="5535" spans="1:36" hidden="1" x14ac:dyDescent="0.2">
      <c r="A5535" s="1" t="str">
        <f t="shared" si="86"/>
        <v>St AlbansChinese</v>
      </c>
      <c r="B5535" s="3" t="s">
        <v>309</v>
      </c>
      <c r="C5535" s="3" t="s">
        <v>310</v>
      </c>
      <c r="D5535" s="3" t="s">
        <v>713</v>
      </c>
      <c r="E5535" s="5">
        <v>1149</v>
      </c>
      <c r="F5535" s="5">
        <v>0</v>
      </c>
      <c r="G5535" s="5">
        <v>0</v>
      </c>
      <c r="H5535" s="5">
        <v>0</v>
      </c>
      <c r="I5535" s="5">
        <v>0</v>
      </c>
      <c r="J5535" s="5">
        <v>0</v>
      </c>
      <c r="K5535" s="5">
        <v>2</v>
      </c>
      <c r="L5535" s="5">
        <v>13</v>
      </c>
      <c r="M5535" s="5">
        <v>0</v>
      </c>
      <c r="N5535" s="5">
        <v>0</v>
      </c>
      <c r="O5535" s="6">
        <v>0</v>
      </c>
      <c r="P5535" s="6">
        <v>0</v>
      </c>
      <c r="Q5535" s="6">
        <v>0</v>
      </c>
      <c r="R5535" s="6">
        <v>0</v>
      </c>
      <c r="S5535" s="6">
        <v>0</v>
      </c>
      <c r="T5535" s="6">
        <v>0.17406440382941687</v>
      </c>
      <c r="U5535" s="6">
        <v>1.1314186248912097</v>
      </c>
      <c r="V5535" s="6">
        <v>0</v>
      </c>
      <c r="W5535" s="6">
        <v>0</v>
      </c>
      <c r="X5535" s="5">
        <v>484</v>
      </c>
      <c r="Y5535" s="5">
        <v>424</v>
      </c>
      <c r="Z5535" s="5">
        <v>15</v>
      </c>
      <c r="AA5535" s="5">
        <v>0</v>
      </c>
      <c r="AB5535" s="5">
        <v>0</v>
      </c>
      <c r="AC5535" s="5">
        <v>0</v>
      </c>
      <c r="AD5535" s="5">
        <v>484</v>
      </c>
      <c r="AE5535" s="5">
        <v>424</v>
      </c>
      <c r="AF5535" s="5">
        <v>15</v>
      </c>
      <c r="AG5535" s="6">
        <v>3.5377358490566038</v>
      </c>
      <c r="AH5535" s="6">
        <v>87.603305785123965</v>
      </c>
      <c r="AI5535" s="6"/>
      <c r="AJ5535" s="6"/>
    </row>
    <row r="5536" spans="1:36" hidden="1" x14ac:dyDescent="0.2">
      <c r="A5536" s="1" t="str">
        <f t="shared" si="86"/>
        <v>St AlbansAsian Other</v>
      </c>
      <c r="B5536" s="3" t="s">
        <v>309</v>
      </c>
      <c r="C5536" s="3" t="s">
        <v>310</v>
      </c>
      <c r="D5536" s="3" t="s">
        <v>714</v>
      </c>
      <c r="E5536" s="5">
        <v>1870</v>
      </c>
      <c r="F5536" s="5">
        <v>0</v>
      </c>
      <c r="G5536" s="5">
        <v>0</v>
      </c>
      <c r="H5536" s="5">
        <v>0</v>
      </c>
      <c r="I5536" s="5">
        <v>0</v>
      </c>
      <c r="J5536" s="5">
        <v>0</v>
      </c>
      <c r="K5536" s="5">
        <v>9</v>
      </c>
      <c r="L5536" s="5">
        <v>18</v>
      </c>
      <c r="M5536" s="5">
        <v>0</v>
      </c>
      <c r="N5536" s="5">
        <v>0</v>
      </c>
      <c r="O5536" s="6">
        <v>0</v>
      </c>
      <c r="P5536" s="6">
        <v>0</v>
      </c>
      <c r="Q5536" s="6">
        <v>0</v>
      </c>
      <c r="R5536" s="6">
        <v>0</v>
      </c>
      <c r="S5536" s="6">
        <v>0</v>
      </c>
      <c r="T5536" s="6">
        <v>0.48128342245989303</v>
      </c>
      <c r="U5536" s="6">
        <v>0.96256684491978606</v>
      </c>
      <c r="V5536" s="6">
        <v>0</v>
      </c>
      <c r="W5536" s="6">
        <v>0</v>
      </c>
      <c r="X5536" s="5">
        <v>790</v>
      </c>
      <c r="Y5536" s="5">
        <v>671</v>
      </c>
      <c r="Z5536" s="5">
        <v>33</v>
      </c>
      <c r="AA5536" s="5">
        <v>0</v>
      </c>
      <c r="AB5536" s="5">
        <v>0</v>
      </c>
      <c r="AC5536" s="5">
        <v>0</v>
      </c>
      <c r="AD5536" s="5">
        <v>790</v>
      </c>
      <c r="AE5536" s="5">
        <v>671</v>
      </c>
      <c r="AF5536" s="5">
        <v>33</v>
      </c>
      <c r="AG5536" s="6">
        <v>4.918032786885246</v>
      </c>
      <c r="AH5536" s="6">
        <v>84.936708860759495</v>
      </c>
      <c r="AI5536" s="6"/>
      <c r="AJ5536" s="6"/>
    </row>
    <row r="5537" spans="1:36" hidden="1" x14ac:dyDescent="0.2">
      <c r="A5537" s="1" t="str">
        <f t="shared" si="86"/>
        <v>St AlbansBlack African</v>
      </c>
      <c r="B5537" s="3" t="s">
        <v>309</v>
      </c>
      <c r="C5537" s="3" t="s">
        <v>310</v>
      </c>
      <c r="D5537" s="3" t="s">
        <v>715</v>
      </c>
      <c r="E5537" s="5">
        <v>1203</v>
      </c>
      <c r="F5537" s="5">
        <v>0</v>
      </c>
      <c r="G5537" s="5">
        <v>0</v>
      </c>
      <c r="H5537" s="5">
        <v>0</v>
      </c>
      <c r="I5537" s="5">
        <v>0</v>
      </c>
      <c r="J5537" s="5">
        <v>0</v>
      </c>
      <c r="K5537" s="5">
        <v>1</v>
      </c>
      <c r="L5537" s="5">
        <v>24</v>
      </c>
      <c r="M5537" s="5">
        <v>0</v>
      </c>
      <c r="N5537" s="5">
        <v>0</v>
      </c>
      <c r="O5537" s="6">
        <v>0</v>
      </c>
      <c r="P5537" s="6">
        <v>0</v>
      </c>
      <c r="Q5537" s="6">
        <v>0</v>
      </c>
      <c r="R5537" s="6">
        <v>0</v>
      </c>
      <c r="S5537" s="6">
        <v>0</v>
      </c>
      <c r="T5537" s="6">
        <v>8.3125519534497094E-2</v>
      </c>
      <c r="U5537" s="6">
        <v>1.9950124688279303</v>
      </c>
      <c r="V5537" s="6">
        <v>0</v>
      </c>
      <c r="W5537" s="6">
        <v>0</v>
      </c>
      <c r="X5537" s="5">
        <v>543</v>
      </c>
      <c r="Y5537" s="5">
        <v>480</v>
      </c>
      <c r="Z5537" s="5">
        <v>51</v>
      </c>
      <c r="AA5537" s="5">
        <v>0</v>
      </c>
      <c r="AB5537" s="5">
        <v>0</v>
      </c>
      <c r="AC5537" s="5">
        <v>0</v>
      </c>
      <c r="AD5537" s="5">
        <v>543</v>
      </c>
      <c r="AE5537" s="5">
        <v>480</v>
      </c>
      <c r="AF5537" s="5">
        <v>51</v>
      </c>
      <c r="AG5537" s="6">
        <v>10.625</v>
      </c>
      <c r="AH5537" s="6">
        <v>88.39779005524862</v>
      </c>
      <c r="AI5537" s="6"/>
      <c r="AJ5537" s="6"/>
    </row>
    <row r="5538" spans="1:36" hidden="1" x14ac:dyDescent="0.2">
      <c r="A5538" s="1" t="str">
        <f t="shared" si="86"/>
        <v>St AlbansBlack Caribbean</v>
      </c>
      <c r="B5538" s="3" t="s">
        <v>309</v>
      </c>
      <c r="C5538" s="3" t="s">
        <v>310</v>
      </c>
      <c r="D5538" s="3" t="s">
        <v>716</v>
      </c>
      <c r="E5538" s="5">
        <v>911</v>
      </c>
      <c r="F5538" s="5">
        <v>0</v>
      </c>
      <c r="G5538" s="5">
        <v>0</v>
      </c>
      <c r="H5538" s="5">
        <v>0</v>
      </c>
      <c r="I5538" s="5">
        <v>0</v>
      </c>
      <c r="J5538" s="5">
        <v>0</v>
      </c>
      <c r="K5538" s="5">
        <v>2</v>
      </c>
      <c r="L5538" s="5">
        <v>52</v>
      </c>
      <c r="M5538" s="5">
        <v>0</v>
      </c>
      <c r="N5538" s="5">
        <v>0</v>
      </c>
      <c r="O5538" s="6">
        <v>0</v>
      </c>
      <c r="P5538" s="6">
        <v>0</v>
      </c>
      <c r="Q5538" s="6">
        <v>0</v>
      </c>
      <c r="R5538" s="6">
        <v>0</v>
      </c>
      <c r="S5538" s="6">
        <v>0</v>
      </c>
      <c r="T5538" s="6">
        <v>0.21953896816684962</v>
      </c>
      <c r="U5538" s="6">
        <v>5.7080131723380898</v>
      </c>
      <c r="V5538" s="6">
        <v>0</v>
      </c>
      <c r="W5538" s="6">
        <v>0</v>
      </c>
      <c r="X5538" s="5">
        <v>392</v>
      </c>
      <c r="Y5538" s="5">
        <v>342</v>
      </c>
      <c r="Z5538" s="5">
        <v>28</v>
      </c>
      <c r="AA5538" s="5">
        <v>0</v>
      </c>
      <c r="AB5538" s="5">
        <v>0</v>
      </c>
      <c r="AC5538" s="5">
        <v>0</v>
      </c>
      <c r="AD5538" s="5">
        <v>392</v>
      </c>
      <c r="AE5538" s="5">
        <v>342</v>
      </c>
      <c r="AF5538" s="5">
        <v>28</v>
      </c>
      <c r="AG5538" s="6">
        <v>8.1871345029239766</v>
      </c>
      <c r="AH5538" s="6">
        <v>87.244897959183675</v>
      </c>
      <c r="AI5538" s="6"/>
      <c r="AJ5538" s="6"/>
    </row>
    <row r="5539" spans="1:36" hidden="1" x14ac:dyDescent="0.2">
      <c r="A5539" s="1" t="str">
        <f t="shared" si="86"/>
        <v>St AlbansBlack Other</v>
      </c>
      <c r="B5539" s="3" t="s">
        <v>309</v>
      </c>
      <c r="C5539" s="3" t="s">
        <v>310</v>
      </c>
      <c r="D5539" s="3" t="s">
        <v>717</v>
      </c>
      <c r="E5539" s="5">
        <v>274</v>
      </c>
      <c r="F5539" s="5">
        <v>0</v>
      </c>
      <c r="G5539" s="5">
        <v>0</v>
      </c>
      <c r="H5539" s="5">
        <v>0</v>
      </c>
      <c r="I5539" s="5">
        <v>0</v>
      </c>
      <c r="J5539" s="5">
        <v>0</v>
      </c>
      <c r="K5539" s="5">
        <v>0</v>
      </c>
      <c r="L5539" s="5">
        <v>14</v>
      </c>
      <c r="M5539" s="5">
        <v>0</v>
      </c>
      <c r="N5539" s="5">
        <v>0</v>
      </c>
      <c r="O5539" s="6">
        <v>0</v>
      </c>
      <c r="P5539" s="6">
        <v>0</v>
      </c>
      <c r="Q5539" s="6">
        <v>0</v>
      </c>
      <c r="R5539" s="6">
        <v>0</v>
      </c>
      <c r="S5539" s="6">
        <v>0</v>
      </c>
      <c r="T5539" s="6">
        <v>0</v>
      </c>
      <c r="U5539" s="6">
        <v>5.1094890510948909</v>
      </c>
      <c r="V5539" s="6">
        <v>0</v>
      </c>
      <c r="W5539" s="6">
        <v>0</v>
      </c>
      <c r="X5539" s="5">
        <v>120</v>
      </c>
      <c r="Y5539" s="5">
        <v>109</v>
      </c>
      <c r="Z5539" s="5">
        <v>15</v>
      </c>
      <c r="AA5539" s="5">
        <v>0</v>
      </c>
      <c r="AB5539" s="5">
        <v>0</v>
      </c>
      <c r="AC5539" s="5">
        <v>0</v>
      </c>
      <c r="AD5539" s="5">
        <v>120</v>
      </c>
      <c r="AE5539" s="5">
        <v>109</v>
      </c>
      <c r="AF5539" s="5">
        <v>15</v>
      </c>
      <c r="AG5539" s="6">
        <v>13.761467889908257</v>
      </c>
      <c r="AH5539" s="6">
        <v>90.833333333333329</v>
      </c>
      <c r="AI5539" s="6"/>
      <c r="AJ5539" s="6"/>
    </row>
    <row r="5540" spans="1:36" hidden="1" x14ac:dyDescent="0.2">
      <c r="A5540" s="1" t="str">
        <f t="shared" si="86"/>
        <v>St AlbansArab</v>
      </c>
      <c r="B5540" s="3" t="s">
        <v>309</v>
      </c>
      <c r="C5540" s="3" t="s">
        <v>310</v>
      </c>
      <c r="D5540" s="3" t="s">
        <v>699</v>
      </c>
      <c r="E5540" s="5">
        <v>459</v>
      </c>
      <c r="F5540" s="5">
        <v>0</v>
      </c>
      <c r="G5540" s="5">
        <v>0</v>
      </c>
      <c r="H5540" s="5">
        <v>0</v>
      </c>
      <c r="I5540" s="5">
        <v>0</v>
      </c>
      <c r="J5540" s="5">
        <v>0</v>
      </c>
      <c r="K5540" s="5">
        <v>1</v>
      </c>
      <c r="L5540" s="5">
        <v>28</v>
      </c>
      <c r="M5540" s="5">
        <v>0</v>
      </c>
      <c r="N5540" s="5">
        <v>0</v>
      </c>
      <c r="O5540" s="6">
        <v>0</v>
      </c>
      <c r="P5540" s="6">
        <v>0</v>
      </c>
      <c r="Q5540" s="6">
        <v>0</v>
      </c>
      <c r="R5540" s="6">
        <v>0</v>
      </c>
      <c r="S5540" s="6">
        <v>0</v>
      </c>
      <c r="T5540" s="6">
        <v>0.2178649237472767</v>
      </c>
      <c r="U5540" s="6">
        <v>6.1002178649237475</v>
      </c>
      <c r="V5540" s="6">
        <v>0</v>
      </c>
      <c r="W5540" s="6">
        <v>0</v>
      </c>
      <c r="X5540" s="5">
        <v>193</v>
      </c>
      <c r="Y5540" s="5">
        <v>156</v>
      </c>
      <c r="Z5540" s="5">
        <v>19</v>
      </c>
      <c r="AA5540" s="5">
        <v>0</v>
      </c>
      <c r="AB5540" s="5">
        <v>0</v>
      </c>
      <c r="AC5540" s="5">
        <v>0</v>
      </c>
      <c r="AD5540" s="5">
        <v>193</v>
      </c>
      <c r="AE5540" s="5">
        <v>156</v>
      </c>
      <c r="AF5540" s="5">
        <v>19</v>
      </c>
      <c r="AG5540" s="6">
        <v>12.179487179487179</v>
      </c>
      <c r="AH5540" s="6">
        <v>80.829015544041454</v>
      </c>
      <c r="AI5540" s="6"/>
      <c r="AJ5540" s="6"/>
    </row>
    <row r="5541" spans="1:36" hidden="1" x14ac:dyDescent="0.2">
      <c r="A5541" s="1" t="str">
        <f t="shared" si="86"/>
        <v>St AlbansOther</v>
      </c>
      <c r="B5541" s="3" t="s">
        <v>309</v>
      </c>
      <c r="C5541" s="3" t="s">
        <v>310</v>
      </c>
      <c r="D5541" s="3" t="s">
        <v>718</v>
      </c>
      <c r="E5541" s="5">
        <v>522</v>
      </c>
      <c r="F5541" s="5">
        <v>0</v>
      </c>
      <c r="G5541" s="5">
        <v>0</v>
      </c>
      <c r="H5541" s="5">
        <v>0</v>
      </c>
      <c r="I5541" s="5">
        <v>0</v>
      </c>
      <c r="J5541" s="5">
        <v>0</v>
      </c>
      <c r="K5541" s="5">
        <v>0</v>
      </c>
      <c r="L5541" s="5">
        <v>10</v>
      </c>
      <c r="M5541" s="5">
        <v>0</v>
      </c>
      <c r="N5541" s="5">
        <v>0</v>
      </c>
      <c r="O5541" s="6">
        <v>0</v>
      </c>
      <c r="P5541" s="6">
        <v>0</v>
      </c>
      <c r="Q5541" s="6">
        <v>0</v>
      </c>
      <c r="R5541" s="6">
        <v>0</v>
      </c>
      <c r="S5541" s="6">
        <v>0</v>
      </c>
      <c r="T5541" s="6">
        <v>0</v>
      </c>
      <c r="U5541" s="6">
        <v>1.9157088122605364</v>
      </c>
      <c r="V5541" s="6">
        <v>0</v>
      </c>
      <c r="W5541" s="6">
        <v>0</v>
      </c>
      <c r="X5541" s="5">
        <v>233</v>
      </c>
      <c r="Y5541" s="5">
        <v>191</v>
      </c>
      <c r="Z5541" s="5">
        <v>9</v>
      </c>
      <c r="AA5541" s="5">
        <v>0</v>
      </c>
      <c r="AB5541" s="5">
        <v>0</v>
      </c>
      <c r="AC5541" s="5">
        <v>0</v>
      </c>
      <c r="AD5541" s="5">
        <v>233</v>
      </c>
      <c r="AE5541" s="5">
        <v>191</v>
      </c>
      <c r="AF5541" s="5">
        <v>9</v>
      </c>
      <c r="AG5541" s="6">
        <v>4.7120418848167542</v>
      </c>
      <c r="AH5541" s="6">
        <v>81.97424892703863</v>
      </c>
      <c r="AI5541" s="6"/>
      <c r="AJ5541" s="6"/>
    </row>
    <row r="5542" spans="1:36" x14ac:dyDescent="0.2">
      <c r="A5542" s="1" t="str">
        <f t="shared" si="86"/>
        <v>St EdmundsburyAll people</v>
      </c>
      <c r="B5542" s="3" t="s">
        <v>495</v>
      </c>
      <c r="C5542" s="3" t="s">
        <v>496</v>
      </c>
      <c r="D5542" s="3" t="s">
        <v>700</v>
      </c>
      <c r="E5542" s="5">
        <v>111008</v>
      </c>
      <c r="F5542" s="5">
        <v>0</v>
      </c>
      <c r="G5542" s="5">
        <v>0</v>
      </c>
      <c r="H5542" s="5">
        <v>0</v>
      </c>
      <c r="I5542" s="5">
        <v>0</v>
      </c>
      <c r="J5542" s="5">
        <v>3479</v>
      </c>
      <c r="K5542" s="5">
        <v>26436</v>
      </c>
      <c r="L5542" s="5">
        <v>0</v>
      </c>
      <c r="M5542" s="5">
        <v>0</v>
      </c>
      <c r="N5542" s="5">
        <v>0</v>
      </c>
      <c r="O5542" s="6">
        <v>0</v>
      </c>
      <c r="P5542" s="6">
        <v>0</v>
      </c>
      <c r="Q5542" s="6">
        <v>0</v>
      </c>
      <c r="R5542" s="6">
        <v>0</v>
      </c>
      <c r="S5542" s="6">
        <v>3.1340083597578552</v>
      </c>
      <c r="T5542" s="6">
        <v>23.814499855866245</v>
      </c>
      <c r="U5542" s="6">
        <v>0</v>
      </c>
      <c r="V5542" s="6">
        <v>0</v>
      </c>
      <c r="W5542" s="6">
        <v>0</v>
      </c>
      <c r="X5542" s="5">
        <v>36705</v>
      </c>
      <c r="Y5542" s="5">
        <v>32662</v>
      </c>
      <c r="Z5542" s="5">
        <v>1201</v>
      </c>
      <c r="AA5542" s="5">
        <v>0</v>
      </c>
      <c r="AB5542" s="5">
        <v>0</v>
      </c>
      <c r="AC5542" s="5">
        <v>0</v>
      </c>
      <c r="AD5542" s="5">
        <v>36705</v>
      </c>
      <c r="AE5542" s="5">
        <v>32662</v>
      </c>
      <c r="AF5542" s="5">
        <v>1201</v>
      </c>
      <c r="AG5542" s="6">
        <v>3.6770559059457475</v>
      </c>
      <c r="AH5542" s="6">
        <v>88.985151886663942</v>
      </c>
      <c r="AI5542" s="6"/>
      <c r="AJ5542" s="6"/>
    </row>
    <row r="5543" spans="1:36" hidden="1" x14ac:dyDescent="0.2">
      <c r="A5543" s="1" t="str">
        <f t="shared" si="86"/>
        <v>St EdmundsburyWhite British</v>
      </c>
      <c r="B5543" s="3" t="s">
        <v>495</v>
      </c>
      <c r="C5543" s="3" t="s">
        <v>496</v>
      </c>
      <c r="D5543" s="3" t="s">
        <v>701</v>
      </c>
      <c r="E5543" s="5">
        <v>101239</v>
      </c>
      <c r="F5543" s="5">
        <v>0</v>
      </c>
      <c r="G5543" s="5">
        <v>0</v>
      </c>
      <c r="H5543" s="5">
        <v>0</v>
      </c>
      <c r="I5543" s="5">
        <v>0</v>
      </c>
      <c r="J5543" s="5">
        <v>3063</v>
      </c>
      <c r="K5543" s="5">
        <v>24442</v>
      </c>
      <c r="L5543" s="5">
        <v>0</v>
      </c>
      <c r="M5543" s="5">
        <v>0</v>
      </c>
      <c r="N5543" s="5">
        <v>0</v>
      </c>
      <c r="O5543" s="6">
        <v>0</v>
      </c>
      <c r="P5543" s="6">
        <v>0</v>
      </c>
      <c r="Q5543" s="6">
        <v>0</v>
      </c>
      <c r="R5543" s="6">
        <v>0</v>
      </c>
      <c r="S5543" s="6">
        <v>3.025513882989757</v>
      </c>
      <c r="T5543" s="6">
        <v>24.142869842649571</v>
      </c>
      <c r="U5543" s="6">
        <v>0</v>
      </c>
      <c r="V5543" s="6">
        <v>0</v>
      </c>
      <c r="W5543" s="6">
        <v>0</v>
      </c>
      <c r="X5543" s="5">
        <v>31930</v>
      </c>
      <c r="Y5543" s="5">
        <v>28636</v>
      </c>
      <c r="Z5543" s="5">
        <v>1032</v>
      </c>
      <c r="AA5543" s="5">
        <v>0</v>
      </c>
      <c r="AB5543" s="5">
        <v>0</v>
      </c>
      <c r="AC5543" s="5">
        <v>0</v>
      </c>
      <c r="AD5543" s="5">
        <v>31930</v>
      </c>
      <c r="AE5543" s="5">
        <v>28636</v>
      </c>
      <c r="AF5543" s="5">
        <v>1032</v>
      </c>
      <c r="AG5543" s="6">
        <v>3.6038552870512643</v>
      </c>
      <c r="AH5543" s="6">
        <v>89.683683056686505</v>
      </c>
      <c r="AI5543" s="6"/>
      <c r="AJ5543" s="6"/>
    </row>
    <row r="5544" spans="1:36" hidden="1" x14ac:dyDescent="0.2">
      <c r="A5544" s="1" t="str">
        <f t="shared" si="86"/>
        <v>St EdmundsburyMinorities - all other than White British</v>
      </c>
      <c r="B5544" s="3" t="s">
        <v>495</v>
      </c>
      <c r="C5544" s="3" t="s">
        <v>496</v>
      </c>
      <c r="D5544" s="3" t="s">
        <v>702</v>
      </c>
      <c r="E5544" s="5">
        <v>9769</v>
      </c>
      <c r="F5544" s="5">
        <v>0</v>
      </c>
      <c r="G5544" s="5">
        <v>0</v>
      </c>
      <c r="H5544" s="5">
        <v>0</v>
      </c>
      <c r="I5544" s="5">
        <v>0</v>
      </c>
      <c r="J5544" s="5">
        <v>416</v>
      </c>
      <c r="K5544" s="5">
        <v>1994</v>
      </c>
      <c r="L5544" s="5">
        <v>0</v>
      </c>
      <c r="M5544" s="5">
        <v>0</v>
      </c>
      <c r="N5544" s="5">
        <v>0</v>
      </c>
      <c r="O5544" s="6">
        <v>0</v>
      </c>
      <c r="P5544" s="6">
        <v>0</v>
      </c>
      <c r="Q5544" s="6">
        <v>0</v>
      </c>
      <c r="R5544" s="6">
        <v>0</v>
      </c>
      <c r="S5544" s="6">
        <v>4.258368307912785</v>
      </c>
      <c r="T5544" s="6">
        <v>20.411505783601186</v>
      </c>
      <c r="U5544" s="6">
        <v>0</v>
      </c>
      <c r="V5544" s="6">
        <v>0</v>
      </c>
      <c r="W5544" s="6">
        <v>0</v>
      </c>
      <c r="X5544" s="5">
        <v>4775</v>
      </c>
      <c r="Y5544" s="5">
        <v>4026</v>
      </c>
      <c r="Z5544" s="5">
        <v>169</v>
      </c>
      <c r="AA5544" s="5">
        <v>0</v>
      </c>
      <c r="AB5544" s="5">
        <v>0</v>
      </c>
      <c r="AC5544" s="5">
        <v>0</v>
      </c>
      <c r="AD5544" s="5">
        <v>4775</v>
      </c>
      <c r="AE5544" s="5">
        <v>4026</v>
      </c>
      <c r="AF5544" s="5">
        <v>169</v>
      </c>
      <c r="AG5544" s="6">
        <v>4.1977148534525588</v>
      </c>
      <c r="AH5544" s="6">
        <v>84.314136125654457</v>
      </c>
      <c r="AI5544" s="6"/>
      <c r="AJ5544" s="6"/>
    </row>
    <row r="5545" spans="1:36" hidden="1" x14ac:dyDescent="0.2">
      <c r="A5545" s="1" t="str">
        <f t="shared" si="86"/>
        <v>St EdmundsburyWhite Irish</v>
      </c>
      <c r="B5545" s="3" t="s">
        <v>495</v>
      </c>
      <c r="C5545" s="3" t="s">
        <v>496</v>
      </c>
      <c r="D5545" s="3" t="s">
        <v>703</v>
      </c>
      <c r="E5545" s="5">
        <v>728</v>
      </c>
      <c r="F5545" s="5">
        <v>0</v>
      </c>
      <c r="G5545" s="5">
        <v>0</v>
      </c>
      <c r="H5545" s="5">
        <v>0</v>
      </c>
      <c r="I5545" s="5">
        <v>0</v>
      </c>
      <c r="J5545" s="5">
        <v>41</v>
      </c>
      <c r="K5545" s="5">
        <v>161</v>
      </c>
      <c r="L5545" s="5">
        <v>0</v>
      </c>
      <c r="M5545" s="5">
        <v>0</v>
      </c>
      <c r="N5545" s="5">
        <v>0</v>
      </c>
      <c r="O5545" s="6">
        <v>0</v>
      </c>
      <c r="P5545" s="6">
        <v>0</v>
      </c>
      <c r="Q5545" s="6">
        <v>0</v>
      </c>
      <c r="R5545" s="6">
        <v>0</v>
      </c>
      <c r="S5545" s="6">
        <v>5.6318681318681323</v>
      </c>
      <c r="T5545" s="6">
        <v>22.115384615384617</v>
      </c>
      <c r="U5545" s="6">
        <v>0</v>
      </c>
      <c r="V5545" s="6">
        <v>0</v>
      </c>
      <c r="W5545" s="6">
        <v>0</v>
      </c>
      <c r="X5545" s="5">
        <v>241</v>
      </c>
      <c r="Y5545" s="5">
        <v>207</v>
      </c>
      <c r="Z5545" s="5">
        <v>9</v>
      </c>
      <c r="AA5545" s="5">
        <v>0</v>
      </c>
      <c r="AB5545" s="5">
        <v>0</v>
      </c>
      <c r="AC5545" s="5">
        <v>0</v>
      </c>
      <c r="AD5545" s="5">
        <v>241</v>
      </c>
      <c r="AE5545" s="5">
        <v>207</v>
      </c>
      <c r="AF5545" s="5">
        <v>9</v>
      </c>
      <c r="AG5545" s="6">
        <v>4.3478260869565215</v>
      </c>
      <c r="AH5545" s="6">
        <v>85.892116182572607</v>
      </c>
      <c r="AI5545" s="6"/>
      <c r="AJ5545" s="6"/>
    </row>
    <row r="5546" spans="1:36" hidden="1" x14ac:dyDescent="0.2">
      <c r="A5546" s="1" t="str">
        <f t="shared" si="86"/>
        <v>St EdmundsburyWhite Gyspy or Irish Traveller</v>
      </c>
      <c r="B5546" s="3" t="s">
        <v>495</v>
      </c>
      <c r="C5546" s="3" t="s">
        <v>496</v>
      </c>
      <c r="D5546" s="3" t="s">
        <v>704</v>
      </c>
      <c r="E5546" s="5">
        <v>78</v>
      </c>
      <c r="F5546" s="5">
        <v>0</v>
      </c>
      <c r="G5546" s="5">
        <v>0</v>
      </c>
      <c r="H5546" s="5">
        <v>0</v>
      </c>
      <c r="I5546" s="5">
        <v>0</v>
      </c>
      <c r="J5546" s="5">
        <v>4</v>
      </c>
      <c r="K5546" s="5">
        <v>40</v>
      </c>
      <c r="L5546" s="5">
        <v>0</v>
      </c>
      <c r="M5546" s="5">
        <v>0</v>
      </c>
      <c r="N5546" s="5">
        <v>0</v>
      </c>
      <c r="O5546" s="6">
        <v>0</v>
      </c>
      <c r="P5546" s="6">
        <v>0</v>
      </c>
      <c r="Q5546" s="6">
        <v>0</v>
      </c>
      <c r="R5546" s="6">
        <v>0</v>
      </c>
      <c r="S5546" s="6">
        <v>5.1282051282051286</v>
      </c>
      <c r="T5546" s="6">
        <v>51.282051282051285</v>
      </c>
      <c r="U5546" s="6">
        <v>0</v>
      </c>
      <c r="V5546" s="6">
        <v>0</v>
      </c>
      <c r="W5546" s="6">
        <v>0</v>
      </c>
      <c r="X5546" s="5">
        <v>33</v>
      </c>
      <c r="Y5546" s="5">
        <v>12</v>
      </c>
      <c r="Z5546" s="5">
        <v>1</v>
      </c>
      <c r="AA5546" s="5">
        <v>0</v>
      </c>
      <c r="AB5546" s="5">
        <v>0</v>
      </c>
      <c r="AC5546" s="5">
        <v>0</v>
      </c>
      <c r="AD5546" s="5">
        <v>33</v>
      </c>
      <c r="AE5546" s="5">
        <v>12</v>
      </c>
      <c r="AF5546" s="5">
        <v>1</v>
      </c>
      <c r="AG5546" s="6">
        <v>8.3333333333333339</v>
      </c>
      <c r="AH5546" s="6">
        <v>36.363636363636367</v>
      </c>
      <c r="AI5546" s="6"/>
      <c r="AJ5546" s="6"/>
    </row>
    <row r="5547" spans="1:36" hidden="1" x14ac:dyDescent="0.2">
      <c r="A5547" s="1" t="str">
        <f t="shared" si="86"/>
        <v>St EdmundsburyWhite Other</v>
      </c>
      <c r="B5547" s="3" t="s">
        <v>495</v>
      </c>
      <c r="C5547" s="3" t="s">
        <v>496</v>
      </c>
      <c r="D5547" s="3" t="s">
        <v>705</v>
      </c>
      <c r="E5547" s="5">
        <v>4570</v>
      </c>
      <c r="F5547" s="5">
        <v>0</v>
      </c>
      <c r="G5547" s="5">
        <v>0</v>
      </c>
      <c r="H5547" s="5">
        <v>0</v>
      </c>
      <c r="I5547" s="5">
        <v>0</v>
      </c>
      <c r="J5547" s="5">
        <v>225</v>
      </c>
      <c r="K5547" s="5">
        <v>770</v>
      </c>
      <c r="L5547" s="5">
        <v>0</v>
      </c>
      <c r="M5547" s="5">
        <v>0</v>
      </c>
      <c r="N5547" s="5">
        <v>0</v>
      </c>
      <c r="O5547" s="6">
        <v>0</v>
      </c>
      <c r="P5547" s="6">
        <v>0</v>
      </c>
      <c r="Q5547" s="6">
        <v>0</v>
      </c>
      <c r="R5547" s="6">
        <v>0</v>
      </c>
      <c r="S5547" s="6">
        <v>4.9234135667396064</v>
      </c>
      <c r="T5547" s="6">
        <v>16.849015317286653</v>
      </c>
      <c r="U5547" s="6">
        <v>0</v>
      </c>
      <c r="V5547" s="6">
        <v>0</v>
      </c>
      <c r="W5547" s="6">
        <v>0</v>
      </c>
      <c r="X5547" s="5">
        <v>2521</v>
      </c>
      <c r="Y5547" s="5">
        <v>2244</v>
      </c>
      <c r="Z5547" s="5">
        <v>71</v>
      </c>
      <c r="AA5547" s="5">
        <v>0</v>
      </c>
      <c r="AB5547" s="5">
        <v>0</v>
      </c>
      <c r="AC5547" s="5">
        <v>0</v>
      </c>
      <c r="AD5547" s="5">
        <v>2521</v>
      </c>
      <c r="AE5547" s="5">
        <v>2244</v>
      </c>
      <c r="AF5547" s="5">
        <v>71</v>
      </c>
      <c r="AG5547" s="6">
        <v>3.1639928698752229</v>
      </c>
      <c r="AH5547" s="6">
        <v>89.012296707655693</v>
      </c>
      <c r="AI5547" s="6"/>
      <c r="AJ5547" s="6"/>
    </row>
    <row r="5548" spans="1:36" hidden="1" x14ac:dyDescent="0.2">
      <c r="A5548" s="1" t="str">
        <f t="shared" si="86"/>
        <v>St EdmundsburyMixed White and Black Caribbean</v>
      </c>
      <c r="B5548" s="3" t="s">
        <v>495</v>
      </c>
      <c r="C5548" s="3" t="s">
        <v>496</v>
      </c>
      <c r="D5548" s="3" t="s">
        <v>706</v>
      </c>
      <c r="E5548" s="5">
        <v>412</v>
      </c>
      <c r="F5548" s="5">
        <v>0</v>
      </c>
      <c r="G5548" s="5">
        <v>0</v>
      </c>
      <c r="H5548" s="5">
        <v>0</v>
      </c>
      <c r="I5548" s="5">
        <v>0</v>
      </c>
      <c r="J5548" s="5">
        <v>21</v>
      </c>
      <c r="K5548" s="5">
        <v>105</v>
      </c>
      <c r="L5548" s="5">
        <v>0</v>
      </c>
      <c r="M5548" s="5">
        <v>0</v>
      </c>
      <c r="N5548" s="5">
        <v>0</v>
      </c>
      <c r="O5548" s="6">
        <v>0</v>
      </c>
      <c r="P5548" s="6">
        <v>0</v>
      </c>
      <c r="Q5548" s="6">
        <v>0</v>
      </c>
      <c r="R5548" s="6">
        <v>0</v>
      </c>
      <c r="S5548" s="6">
        <v>5.0970873786407767</v>
      </c>
      <c r="T5548" s="6">
        <v>25.485436893203882</v>
      </c>
      <c r="U5548" s="6">
        <v>0</v>
      </c>
      <c r="V5548" s="6">
        <v>0</v>
      </c>
      <c r="W5548" s="6">
        <v>0</v>
      </c>
      <c r="X5548" s="5">
        <v>119</v>
      </c>
      <c r="Y5548" s="5">
        <v>78</v>
      </c>
      <c r="Z5548" s="5">
        <v>5</v>
      </c>
      <c r="AA5548" s="5">
        <v>0</v>
      </c>
      <c r="AB5548" s="5">
        <v>0</v>
      </c>
      <c r="AC5548" s="5">
        <v>0</v>
      </c>
      <c r="AD5548" s="5">
        <v>119</v>
      </c>
      <c r="AE5548" s="5">
        <v>78</v>
      </c>
      <c r="AF5548" s="5">
        <v>5</v>
      </c>
      <c r="AG5548" s="6">
        <v>6.4102564102564106</v>
      </c>
      <c r="AH5548" s="6">
        <v>65.546218487394952</v>
      </c>
      <c r="AI5548" s="6"/>
      <c r="AJ5548" s="6"/>
    </row>
    <row r="5549" spans="1:36" hidden="1" x14ac:dyDescent="0.2">
      <c r="A5549" s="1" t="str">
        <f t="shared" si="86"/>
        <v>St EdmundsburyMixed White and Black African</v>
      </c>
      <c r="B5549" s="3" t="s">
        <v>495</v>
      </c>
      <c r="C5549" s="3" t="s">
        <v>496</v>
      </c>
      <c r="D5549" s="3" t="s">
        <v>707</v>
      </c>
      <c r="E5549" s="5">
        <v>222</v>
      </c>
      <c r="F5549" s="5">
        <v>0</v>
      </c>
      <c r="G5549" s="5">
        <v>0</v>
      </c>
      <c r="H5549" s="5">
        <v>0</v>
      </c>
      <c r="I5549" s="5">
        <v>0</v>
      </c>
      <c r="J5549" s="5">
        <v>3</v>
      </c>
      <c r="K5549" s="5">
        <v>23</v>
      </c>
      <c r="L5549" s="5">
        <v>0</v>
      </c>
      <c r="M5549" s="5">
        <v>0</v>
      </c>
      <c r="N5549" s="5">
        <v>0</v>
      </c>
      <c r="O5549" s="6">
        <v>0</v>
      </c>
      <c r="P5549" s="6">
        <v>0</v>
      </c>
      <c r="Q5549" s="6">
        <v>0</v>
      </c>
      <c r="R5549" s="6">
        <v>0</v>
      </c>
      <c r="S5549" s="6">
        <v>1.3513513513513513</v>
      </c>
      <c r="T5549" s="6">
        <v>10.36036036036036</v>
      </c>
      <c r="U5549" s="6">
        <v>0</v>
      </c>
      <c r="V5549" s="6">
        <v>0</v>
      </c>
      <c r="W5549" s="6">
        <v>0</v>
      </c>
      <c r="X5549" s="5">
        <v>64</v>
      </c>
      <c r="Y5549" s="5">
        <v>52</v>
      </c>
      <c r="Z5549" s="5">
        <v>4</v>
      </c>
      <c r="AA5549" s="5">
        <v>0</v>
      </c>
      <c r="AB5549" s="5">
        <v>0</v>
      </c>
      <c r="AC5549" s="5">
        <v>0</v>
      </c>
      <c r="AD5549" s="5">
        <v>64</v>
      </c>
      <c r="AE5549" s="5">
        <v>52</v>
      </c>
      <c r="AF5549" s="5">
        <v>4</v>
      </c>
      <c r="AG5549" s="6">
        <v>7.6923076923076925</v>
      </c>
      <c r="AH5549" s="6">
        <v>81.25</v>
      </c>
      <c r="AI5549" s="6"/>
      <c r="AJ5549" s="6"/>
    </row>
    <row r="5550" spans="1:36" hidden="1" x14ac:dyDescent="0.2">
      <c r="A5550" s="1" t="str">
        <f t="shared" si="86"/>
        <v>St EdmundsburyMixed White and Asian</v>
      </c>
      <c r="B5550" s="3" t="s">
        <v>495</v>
      </c>
      <c r="C5550" s="3" t="s">
        <v>496</v>
      </c>
      <c r="D5550" s="3" t="s">
        <v>708</v>
      </c>
      <c r="E5550" s="5">
        <v>420</v>
      </c>
      <c r="F5550" s="5">
        <v>0</v>
      </c>
      <c r="G5550" s="5">
        <v>0</v>
      </c>
      <c r="H5550" s="5">
        <v>0</v>
      </c>
      <c r="I5550" s="5">
        <v>0</v>
      </c>
      <c r="J5550" s="5">
        <v>8</v>
      </c>
      <c r="K5550" s="5">
        <v>83</v>
      </c>
      <c r="L5550" s="5">
        <v>0</v>
      </c>
      <c r="M5550" s="5">
        <v>0</v>
      </c>
      <c r="N5550" s="5">
        <v>0</v>
      </c>
      <c r="O5550" s="6">
        <v>0</v>
      </c>
      <c r="P5550" s="6">
        <v>0</v>
      </c>
      <c r="Q5550" s="6">
        <v>0</v>
      </c>
      <c r="R5550" s="6">
        <v>0</v>
      </c>
      <c r="S5550" s="6">
        <v>1.9047619047619047</v>
      </c>
      <c r="T5550" s="6">
        <v>19.761904761904763</v>
      </c>
      <c r="U5550" s="6">
        <v>0</v>
      </c>
      <c r="V5550" s="6">
        <v>0</v>
      </c>
      <c r="W5550" s="6">
        <v>0</v>
      </c>
      <c r="X5550" s="5">
        <v>106</v>
      </c>
      <c r="Y5550" s="5">
        <v>86</v>
      </c>
      <c r="Z5550" s="5">
        <v>3</v>
      </c>
      <c r="AA5550" s="5">
        <v>0</v>
      </c>
      <c r="AB5550" s="5">
        <v>0</v>
      </c>
      <c r="AC5550" s="5">
        <v>0</v>
      </c>
      <c r="AD5550" s="5">
        <v>106</v>
      </c>
      <c r="AE5550" s="5">
        <v>86</v>
      </c>
      <c r="AF5550" s="5">
        <v>3</v>
      </c>
      <c r="AG5550" s="6">
        <v>3.4883720930232558</v>
      </c>
      <c r="AH5550" s="6">
        <v>81.132075471698116</v>
      </c>
      <c r="AI5550" s="6"/>
      <c r="AJ5550" s="6"/>
    </row>
    <row r="5551" spans="1:36" hidden="1" x14ac:dyDescent="0.2">
      <c r="A5551" s="1" t="str">
        <f t="shared" si="86"/>
        <v>St EdmundsburyMixed Other</v>
      </c>
      <c r="B5551" s="3" t="s">
        <v>495</v>
      </c>
      <c r="C5551" s="3" t="s">
        <v>496</v>
      </c>
      <c r="D5551" s="3" t="s">
        <v>709</v>
      </c>
      <c r="E5551" s="5">
        <v>350</v>
      </c>
      <c r="F5551" s="5">
        <v>0</v>
      </c>
      <c r="G5551" s="5">
        <v>0</v>
      </c>
      <c r="H5551" s="5">
        <v>0</v>
      </c>
      <c r="I5551" s="5">
        <v>0</v>
      </c>
      <c r="J5551" s="5">
        <v>10</v>
      </c>
      <c r="K5551" s="5">
        <v>72</v>
      </c>
      <c r="L5551" s="5">
        <v>0</v>
      </c>
      <c r="M5551" s="5">
        <v>0</v>
      </c>
      <c r="N5551" s="5">
        <v>0</v>
      </c>
      <c r="O5551" s="6">
        <v>0</v>
      </c>
      <c r="P5551" s="6">
        <v>0</v>
      </c>
      <c r="Q5551" s="6">
        <v>0</v>
      </c>
      <c r="R5551" s="6">
        <v>0</v>
      </c>
      <c r="S5551" s="6">
        <v>2.8571428571428572</v>
      </c>
      <c r="T5551" s="6">
        <v>20.571428571428573</v>
      </c>
      <c r="U5551" s="6">
        <v>0</v>
      </c>
      <c r="V5551" s="6">
        <v>0</v>
      </c>
      <c r="W5551" s="6">
        <v>0</v>
      </c>
      <c r="X5551" s="5">
        <v>131</v>
      </c>
      <c r="Y5551" s="5">
        <v>100</v>
      </c>
      <c r="Z5551" s="5">
        <v>7</v>
      </c>
      <c r="AA5551" s="5">
        <v>0</v>
      </c>
      <c r="AB5551" s="5">
        <v>0</v>
      </c>
      <c r="AC5551" s="5">
        <v>0</v>
      </c>
      <c r="AD5551" s="5">
        <v>131</v>
      </c>
      <c r="AE5551" s="5">
        <v>100</v>
      </c>
      <c r="AF5551" s="5">
        <v>7</v>
      </c>
      <c r="AG5551" s="6">
        <v>7</v>
      </c>
      <c r="AH5551" s="6">
        <v>76.335877862595424</v>
      </c>
      <c r="AI5551" s="6"/>
      <c r="AJ5551" s="6"/>
    </row>
    <row r="5552" spans="1:36" hidden="1" x14ac:dyDescent="0.2">
      <c r="A5552" s="1" t="str">
        <f t="shared" si="86"/>
        <v>St EdmundsburyIndian</v>
      </c>
      <c r="B5552" s="3" t="s">
        <v>495</v>
      </c>
      <c r="C5552" s="3" t="s">
        <v>496</v>
      </c>
      <c r="D5552" s="3" t="s">
        <v>710</v>
      </c>
      <c r="E5552" s="5">
        <v>599</v>
      </c>
      <c r="F5552" s="5">
        <v>0</v>
      </c>
      <c r="G5552" s="5">
        <v>0</v>
      </c>
      <c r="H5552" s="5">
        <v>0</v>
      </c>
      <c r="I5552" s="5">
        <v>0</v>
      </c>
      <c r="J5552" s="5">
        <v>18</v>
      </c>
      <c r="K5552" s="5">
        <v>80</v>
      </c>
      <c r="L5552" s="5">
        <v>0</v>
      </c>
      <c r="M5552" s="5">
        <v>0</v>
      </c>
      <c r="N5552" s="5">
        <v>0</v>
      </c>
      <c r="O5552" s="6">
        <v>0</v>
      </c>
      <c r="P5552" s="6">
        <v>0</v>
      </c>
      <c r="Q5552" s="6">
        <v>0</v>
      </c>
      <c r="R5552" s="6">
        <v>0</v>
      </c>
      <c r="S5552" s="6">
        <v>3.005008347245409</v>
      </c>
      <c r="T5552" s="6">
        <v>13.35559265442404</v>
      </c>
      <c r="U5552" s="6">
        <v>0</v>
      </c>
      <c r="V5552" s="6">
        <v>0</v>
      </c>
      <c r="W5552" s="6">
        <v>0</v>
      </c>
      <c r="X5552" s="5">
        <v>329</v>
      </c>
      <c r="Y5552" s="5">
        <v>294</v>
      </c>
      <c r="Z5552" s="5">
        <v>13</v>
      </c>
      <c r="AA5552" s="5">
        <v>0</v>
      </c>
      <c r="AB5552" s="5">
        <v>0</v>
      </c>
      <c r="AC5552" s="5">
        <v>0</v>
      </c>
      <c r="AD5552" s="5">
        <v>329</v>
      </c>
      <c r="AE5552" s="5">
        <v>294</v>
      </c>
      <c r="AF5552" s="5">
        <v>13</v>
      </c>
      <c r="AG5552" s="6">
        <v>4.4217687074829932</v>
      </c>
      <c r="AH5552" s="6">
        <v>89.361702127659569</v>
      </c>
      <c r="AI5552" s="6"/>
      <c r="AJ5552" s="6"/>
    </row>
    <row r="5553" spans="1:36" hidden="1" x14ac:dyDescent="0.2">
      <c r="A5553" s="1" t="str">
        <f t="shared" si="86"/>
        <v>St EdmundsburyPakistani</v>
      </c>
      <c r="B5553" s="3" t="s">
        <v>495</v>
      </c>
      <c r="C5553" s="3" t="s">
        <v>496</v>
      </c>
      <c r="D5553" s="3" t="s">
        <v>711</v>
      </c>
      <c r="E5553" s="5">
        <v>123</v>
      </c>
      <c r="F5553" s="5">
        <v>0</v>
      </c>
      <c r="G5553" s="5">
        <v>0</v>
      </c>
      <c r="H5553" s="5">
        <v>0</v>
      </c>
      <c r="I5553" s="5">
        <v>0</v>
      </c>
      <c r="J5553" s="5">
        <v>1</v>
      </c>
      <c r="K5553" s="5">
        <v>52</v>
      </c>
      <c r="L5553" s="5">
        <v>0</v>
      </c>
      <c r="M5553" s="5">
        <v>0</v>
      </c>
      <c r="N5553" s="5">
        <v>0</v>
      </c>
      <c r="O5553" s="6">
        <v>0</v>
      </c>
      <c r="P5553" s="6">
        <v>0</v>
      </c>
      <c r="Q5553" s="6">
        <v>0</v>
      </c>
      <c r="R5553" s="6">
        <v>0</v>
      </c>
      <c r="S5553" s="6">
        <v>0.81300813008130079</v>
      </c>
      <c r="T5553" s="6">
        <v>42.27642276422764</v>
      </c>
      <c r="U5553" s="6">
        <v>0</v>
      </c>
      <c r="V5553" s="6">
        <v>0</v>
      </c>
      <c r="W5553" s="6">
        <v>0</v>
      </c>
      <c r="X5553" s="5">
        <v>69</v>
      </c>
      <c r="Y5553" s="5">
        <v>45</v>
      </c>
      <c r="Z5553" s="5">
        <v>5</v>
      </c>
      <c r="AA5553" s="5">
        <v>0</v>
      </c>
      <c r="AB5553" s="5">
        <v>0</v>
      </c>
      <c r="AC5553" s="5">
        <v>0</v>
      </c>
      <c r="AD5553" s="5">
        <v>69</v>
      </c>
      <c r="AE5553" s="5">
        <v>45</v>
      </c>
      <c r="AF5553" s="5">
        <v>5</v>
      </c>
      <c r="AG5553" s="6">
        <v>11.111111111111111</v>
      </c>
      <c r="AH5553" s="6">
        <v>65.217391304347828</v>
      </c>
      <c r="AI5553" s="6"/>
      <c r="AJ5553" s="6"/>
    </row>
    <row r="5554" spans="1:36" hidden="1" x14ac:dyDescent="0.2">
      <c r="A5554" s="1" t="str">
        <f t="shared" si="86"/>
        <v>St EdmundsburyBangladeshi</v>
      </c>
      <c r="B5554" s="3" t="s">
        <v>495</v>
      </c>
      <c r="C5554" s="3" t="s">
        <v>496</v>
      </c>
      <c r="D5554" s="3" t="s">
        <v>712</v>
      </c>
      <c r="E5554" s="5">
        <v>126</v>
      </c>
      <c r="F5554" s="5">
        <v>0</v>
      </c>
      <c r="G5554" s="5">
        <v>0</v>
      </c>
      <c r="H5554" s="5">
        <v>0</v>
      </c>
      <c r="I5554" s="5">
        <v>0</v>
      </c>
      <c r="J5554" s="5">
        <v>0</v>
      </c>
      <c r="K5554" s="5">
        <v>28</v>
      </c>
      <c r="L5554" s="5">
        <v>0</v>
      </c>
      <c r="M5554" s="5">
        <v>0</v>
      </c>
      <c r="N5554" s="5">
        <v>0</v>
      </c>
      <c r="O5554" s="6">
        <v>0</v>
      </c>
      <c r="P5554" s="6">
        <v>0</v>
      </c>
      <c r="Q5554" s="6">
        <v>0</v>
      </c>
      <c r="R5554" s="6">
        <v>0</v>
      </c>
      <c r="S5554" s="6">
        <v>0</v>
      </c>
      <c r="T5554" s="6">
        <v>22.222222222222221</v>
      </c>
      <c r="U5554" s="6">
        <v>0</v>
      </c>
      <c r="V5554" s="6">
        <v>0</v>
      </c>
      <c r="W5554" s="6">
        <v>0</v>
      </c>
      <c r="X5554" s="5">
        <v>57</v>
      </c>
      <c r="Y5554" s="5">
        <v>27</v>
      </c>
      <c r="Z5554" s="5">
        <v>0</v>
      </c>
      <c r="AA5554" s="5">
        <v>0</v>
      </c>
      <c r="AB5554" s="5">
        <v>0</v>
      </c>
      <c r="AC5554" s="5">
        <v>0</v>
      </c>
      <c r="AD5554" s="5">
        <v>57</v>
      </c>
      <c r="AE5554" s="5">
        <v>27</v>
      </c>
      <c r="AF5554" s="5">
        <v>0</v>
      </c>
      <c r="AG5554" s="6">
        <v>0</v>
      </c>
      <c r="AH5554" s="6">
        <v>47.368421052631582</v>
      </c>
      <c r="AI5554" s="6"/>
      <c r="AJ5554" s="6"/>
    </row>
    <row r="5555" spans="1:36" hidden="1" x14ac:dyDescent="0.2">
      <c r="A5555" s="1" t="str">
        <f t="shared" si="86"/>
        <v>St EdmundsburyChinese</v>
      </c>
      <c r="B5555" s="3" t="s">
        <v>495</v>
      </c>
      <c r="C5555" s="3" t="s">
        <v>496</v>
      </c>
      <c r="D5555" s="3" t="s">
        <v>713</v>
      </c>
      <c r="E5555" s="5">
        <v>298</v>
      </c>
      <c r="F5555" s="5">
        <v>0</v>
      </c>
      <c r="G5555" s="5">
        <v>0</v>
      </c>
      <c r="H5555" s="5">
        <v>0</v>
      </c>
      <c r="I5555" s="5">
        <v>0</v>
      </c>
      <c r="J5555" s="5">
        <v>3</v>
      </c>
      <c r="K5555" s="5">
        <v>72</v>
      </c>
      <c r="L5555" s="5">
        <v>0</v>
      </c>
      <c r="M5555" s="5">
        <v>0</v>
      </c>
      <c r="N5555" s="5">
        <v>0</v>
      </c>
      <c r="O5555" s="6">
        <v>0</v>
      </c>
      <c r="P5555" s="6">
        <v>0</v>
      </c>
      <c r="Q5555" s="6">
        <v>0</v>
      </c>
      <c r="R5555" s="6">
        <v>0</v>
      </c>
      <c r="S5555" s="6">
        <v>1.0067114093959733</v>
      </c>
      <c r="T5555" s="6">
        <v>24.161073825503355</v>
      </c>
      <c r="U5555" s="6">
        <v>0</v>
      </c>
      <c r="V5555" s="6">
        <v>0</v>
      </c>
      <c r="W5555" s="6">
        <v>0</v>
      </c>
      <c r="X5555" s="5">
        <v>134</v>
      </c>
      <c r="Y5555" s="5">
        <v>112</v>
      </c>
      <c r="Z5555" s="5">
        <v>4</v>
      </c>
      <c r="AA5555" s="5">
        <v>0</v>
      </c>
      <c r="AB5555" s="5">
        <v>0</v>
      </c>
      <c r="AC5555" s="5">
        <v>0</v>
      </c>
      <c r="AD5555" s="5">
        <v>134</v>
      </c>
      <c r="AE5555" s="5">
        <v>112</v>
      </c>
      <c r="AF5555" s="5">
        <v>4</v>
      </c>
      <c r="AG5555" s="6">
        <v>3.5714285714285716</v>
      </c>
      <c r="AH5555" s="6">
        <v>83.582089552238813</v>
      </c>
      <c r="AI5555" s="6"/>
      <c r="AJ5555" s="6"/>
    </row>
    <row r="5556" spans="1:36" hidden="1" x14ac:dyDescent="0.2">
      <c r="A5556" s="1" t="str">
        <f t="shared" si="86"/>
        <v>St EdmundsburyAsian Other</v>
      </c>
      <c r="B5556" s="3" t="s">
        <v>495</v>
      </c>
      <c r="C5556" s="3" t="s">
        <v>496</v>
      </c>
      <c r="D5556" s="3" t="s">
        <v>714</v>
      </c>
      <c r="E5556" s="5">
        <v>678</v>
      </c>
      <c r="F5556" s="5">
        <v>0</v>
      </c>
      <c r="G5556" s="5">
        <v>0</v>
      </c>
      <c r="H5556" s="5">
        <v>0</v>
      </c>
      <c r="I5556" s="5">
        <v>0</v>
      </c>
      <c r="J5556" s="5">
        <v>37</v>
      </c>
      <c r="K5556" s="5">
        <v>114</v>
      </c>
      <c r="L5556" s="5">
        <v>0</v>
      </c>
      <c r="M5556" s="5">
        <v>0</v>
      </c>
      <c r="N5556" s="5">
        <v>0</v>
      </c>
      <c r="O5556" s="6">
        <v>0</v>
      </c>
      <c r="P5556" s="6">
        <v>0</v>
      </c>
      <c r="Q5556" s="6">
        <v>0</v>
      </c>
      <c r="R5556" s="6">
        <v>0</v>
      </c>
      <c r="S5556" s="6">
        <v>5.4572271386430682</v>
      </c>
      <c r="T5556" s="6">
        <v>16.814159292035399</v>
      </c>
      <c r="U5556" s="6">
        <v>0</v>
      </c>
      <c r="V5556" s="6">
        <v>0</v>
      </c>
      <c r="W5556" s="6">
        <v>0</v>
      </c>
      <c r="X5556" s="5">
        <v>372</v>
      </c>
      <c r="Y5556" s="5">
        <v>313</v>
      </c>
      <c r="Z5556" s="5">
        <v>5</v>
      </c>
      <c r="AA5556" s="5">
        <v>0</v>
      </c>
      <c r="AB5556" s="5">
        <v>0</v>
      </c>
      <c r="AC5556" s="5">
        <v>0</v>
      </c>
      <c r="AD5556" s="5">
        <v>372</v>
      </c>
      <c r="AE5556" s="5">
        <v>313</v>
      </c>
      <c r="AF5556" s="5">
        <v>5</v>
      </c>
      <c r="AG5556" s="6">
        <v>1.5974440894568691</v>
      </c>
      <c r="AH5556" s="6">
        <v>84.13978494623656</v>
      </c>
      <c r="AI5556" s="6"/>
      <c r="AJ5556" s="6"/>
    </row>
    <row r="5557" spans="1:36" hidden="1" x14ac:dyDescent="0.2">
      <c r="A5557" s="1" t="str">
        <f t="shared" si="86"/>
        <v>St EdmundsburyBlack African</v>
      </c>
      <c r="B5557" s="3" t="s">
        <v>495</v>
      </c>
      <c r="C5557" s="3" t="s">
        <v>496</v>
      </c>
      <c r="D5557" s="3" t="s">
        <v>715</v>
      </c>
      <c r="E5557" s="5">
        <v>452</v>
      </c>
      <c r="F5557" s="5">
        <v>0</v>
      </c>
      <c r="G5557" s="5">
        <v>0</v>
      </c>
      <c r="H5557" s="5">
        <v>0</v>
      </c>
      <c r="I5557" s="5">
        <v>0</v>
      </c>
      <c r="J5557" s="5">
        <v>23</v>
      </c>
      <c r="K5557" s="5">
        <v>144</v>
      </c>
      <c r="L5557" s="5">
        <v>0</v>
      </c>
      <c r="M5557" s="5">
        <v>0</v>
      </c>
      <c r="N5557" s="5">
        <v>0</v>
      </c>
      <c r="O5557" s="6">
        <v>0</v>
      </c>
      <c r="P5557" s="6">
        <v>0</v>
      </c>
      <c r="Q5557" s="6">
        <v>0</v>
      </c>
      <c r="R5557" s="6">
        <v>0</v>
      </c>
      <c r="S5557" s="6">
        <v>5.0884955752212386</v>
      </c>
      <c r="T5557" s="6">
        <v>31.858407079646017</v>
      </c>
      <c r="U5557" s="6">
        <v>0</v>
      </c>
      <c r="V5557" s="6">
        <v>0</v>
      </c>
      <c r="W5557" s="6">
        <v>0</v>
      </c>
      <c r="X5557" s="5">
        <v>211</v>
      </c>
      <c r="Y5557" s="5">
        <v>187</v>
      </c>
      <c r="Z5557" s="5">
        <v>19</v>
      </c>
      <c r="AA5557" s="5">
        <v>0</v>
      </c>
      <c r="AB5557" s="5">
        <v>0</v>
      </c>
      <c r="AC5557" s="5">
        <v>0</v>
      </c>
      <c r="AD5557" s="5">
        <v>211</v>
      </c>
      <c r="AE5557" s="5">
        <v>187</v>
      </c>
      <c r="AF5557" s="5">
        <v>19</v>
      </c>
      <c r="AG5557" s="6">
        <v>10.160427807486631</v>
      </c>
      <c r="AH5557" s="6">
        <v>88.625592417061611</v>
      </c>
      <c r="AI5557" s="6"/>
      <c r="AJ5557" s="6"/>
    </row>
    <row r="5558" spans="1:36" hidden="1" x14ac:dyDescent="0.2">
      <c r="A5558" s="1" t="str">
        <f t="shared" si="86"/>
        <v>St EdmundsburyBlack Caribbean</v>
      </c>
      <c r="B5558" s="3" t="s">
        <v>495</v>
      </c>
      <c r="C5558" s="3" t="s">
        <v>496</v>
      </c>
      <c r="D5558" s="3" t="s">
        <v>716</v>
      </c>
      <c r="E5558" s="5">
        <v>259</v>
      </c>
      <c r="F5558" s="5">
        <v>0</v>
      </c>
      <c r="G5558" s="5">
        <v>0</v>
      </c>
      <c r="H5558" s="5">
        <v>0</v>
      </c>
      <c r="I5558" s="5">
        <v>0</v>
      </c>
      <c r="J5558" s="5">
        <v>13</v>
      </c>
      <c r="K5558" s="5">
        <v>131</v>
      </c>
      <c r="L5558" s="5">
        <v>0</v>
      </c>
      <c r="M5558" s="5">
        <v>0</v>
      </c>
      <c r="N5558" s="5">
        <v>0</v>
      </c>
      <c r="O5558" s="6">
        <v>0</v>
      </c>
      <c r="P5558" s="6">
        <v>0</v>
      </c>
      <c r="Q5558" s="6">
        <v>0</v>
      </c>
      <c r="R5558" s="6">
        <v>0</v>
      </c>
      <c r="S5558" s="6">
        <v>5.019305019305019</v>
      </c>
      <c r="T5558" s="6">
        <v>50.579150579150578</v>
      </c>
      <c r="U5558" s="6">
        <v>0</v>
      </c>
      <c r="V5558" s="6">
        <v>0</v>
      </c>
      <c r="W5558" s="6">
        <v>0</v>
      </c>
      <c r="X5558" s="5">
        <v>141</v>
      </c>
      <c r="Y5558" s="5">
        <v>80</v>
      </c>
      <c r="Z5558" s="5">
        <v>10</v>
      </c>
      <c r="AA5558" s="5">
        <v>0</v>
      </c>
      <c r="AB5558" s="5">
        <v>0</v>
      </c>
      <c r="AC5558" s="5">
        <v>0</v>
      </c>
      <c r="AD5558" s="5">
        <v>141</v>
      </c>
      <c r="AE5558" s="5">
        <v>80</v>
      </c>
      <c r="AF5558" s="5">
        <v>10</v>
      </c>
      <c r="AG5558" s="6">
        <v>12.5</v>
      </c>
      <c r="AH5558" s="6">
        <v>56.737588652482266</v>
      </c>
      <c r="AI5558" s="6"/>
      <c r="AJ5558" s="6"/>
    </row>
    <row r="5559" spans="1:36" hidden="1" x14ac:dyDescent="0.2">
      <c r="A5559" s="1" t="str">
        <f t="shared" si="86"/>
        <v>St EdmundsburyBlack Other</v>
      </c>
      <c r="B5559" s="3" t="s">
        <v>495</v>
      </c>
      <c r="C5559" s="3" t="s">
        <v>496</v>
      </c>
      <c r="D5559" s="3" t="s">
        <v>717</v>
      </c>
      <c r="E5559" s="5">
        <v>191</v>
      </c>
      <c r="F5559" s="5">
        <v>0</v>
      </c>
      <c r="G5559" s="5">
        <v>0</v>
      </c>
      <c r="H5559" s="5">
        <v>0</v>
      </c>
      <c r="I5559" s="5">
        <v>0</v>
      </c>
      <c r="J5559" s="5">
        <v>2</v>
      </c>
      <c r="K5559" s="5">
        <v>65</v>
      </c>
      <c r="L5559" s="5">
        <v>0</v>
      </c>
      <c r="M5559" s="5">
        <v>0</v>
      </c>
      <c r="N5559" s="5">
        <v>0</v>
      </c>
      <c r="O5559" s="6">
        <v>0</v>
      </c>
      <c r="P5559" s="6">
        <v>0</v>
      </c>
      <c r="Q5559" s="6">
        <v>0</v>
      </c>
      <c r="R5559" s="6">
        <v>0</v>
      </c>
      <c r="S5559" s="6">
        <v>1.0471204188481675</v>
      </c>
      <c r="T5559" s="6">
        <v>34.031413612565444</v>
      </c>
      <c r="U5559" s="6">
        <v>0</v>
      </c>
      <c r="V5559" s="6">
        <v>0</v>
      </c>
      <c r="W5559" s="6">
        <v>0</v>
      </c>
      <c r="X5559" s="5">
        <v>106</v>
      </c>
      <c r="Y5559" s="5">
        <v>77</v>
      </c>
      <c r="Z5559" s="5">
        <v>7</v>
      </c>
      <c r="AA5559" s="5">
        <v>0</v>
      </c>
      <c r="AB5559" s="5">
        <v>0</v>
      </c>
      <c r="AC5559" s="5">
        <v>0</v>
      </c>
      <c r="AD5559" s="5">
        <v>106</v>
      </c>
      <c r="AE5559" s="5">
        <v>77</v>
      </c>
      <c r="AF5559" s="5">
        <v>7</v>
      </c>
      <c r="AG5559" s="6">
        <v>9.0909090909090917</v>
      </c>
      <c r="AH5559" s="6">
        <v>72.64150943396227</v>
      </c>
      <c r="AI5559" s="6"/>
      <c r="AJ5559" s="6"/>
    </row>
    <row r="5560" spans="1:36" hidden="1" x14ac:dyDescent="0.2">
      <c r="A5560" s="1" t="str">
        <f t="shared" si="86"/>
        <v>St EdmundsburyArab</v>
      </c>
      <c r="B5560" s="3" t="s">
        <v>495</v>
      </c>
      <c r="C5560" s="3" t="s">
        <v>496</v>
      </c>
      <c r="D5560" s="3" t="s">
        <v>699</v>
      </c>
      <c r="E5560" s="5">
        <v>74</v>
      </c>
      <c r="F5560" s="5">
        <v>0</v>
      </c>
      <c r="G5560" s="5">
        <v>0</v>
      </c>
      <c r="H5560" s="5">
        <v>0</v>
      </c>
      <c r="I5560" s="5">
        <v>0</v>
      </c>
      <c r="J5560" s="5">
        <v>2</v>
      </c>
      <c r="K5560" s="5">
        <v>15</v>
      </c>
      <c r="L5560" s="5">
        <v>0</v>
      </c>
      <c r="M5560" s="5">
        <v>0</v>
      </c>
      <c r="N5560" s="5">
        <v>0</v>
      </c>
      <c r="O5560" s="6">
        <v>0</v>
      </c>
      <c r="P5560" s="6">
        <v>0</v>
      </c>
      <c r="Q5560" s="6">
        <v>0</v>
      </c>
      <c r="R5560" s="6">
        <v>0</v>
      </c>
      <c r="S5560" s="6">
        <v>2.7027027027027026</v>
      </c>
      <c r="T5560" s="6">
        <v>20.27027027027027</v>
      </c>
      <c r="U5560" s="6">
        <v>0</v>
      </c>
      <c r="V5560" s="6">
        <v>0</v>
      </c>
      <c r="W5560" s="6">
        <v>0</v>
      </c>
      <c r="X5560" s="5">
        <v>40</v>
      </c>
      <c r="Y5560" s="5">
        <v>26</v>
      </c>
      <c r="Z5560" s="5">
        <v>4</v>
      </c>
      <c r="AA5560" s="5">
        <v>0</v>
      </c>
      <c r="AB5560" s="5">
        <v>0</v>
      </c>
      <c r="AC5560" s="5">
        <v>0</v>
      </c>
      <c r="AD5560" s="5">
        <v>40</v>
      </c>
      <c r="AE5560" s="5">
        <v>26</v>
      </c>
      <c r="AF5560" s="5">
        <v>4</v>
      </c>
      <c r="AG5560" s="6">
        <v>15.384615384615385</v>
      </c>
      <c r="AH5560" s="6">
        <v>65</v>
      </c>
      <c r="AI5560" s="6"/>
      <c r="AJ5560" s="6"/>
    </row>
    <row r="5561" spans="1:36" hidden="1" x14ac:dyDescent="0.2">
      <c r="A5561" s="1" t="str">
        <f t="shared" si="86"/>
        <v>St EdmundsburyOther</v>
      </c>
      <c r="B5561" s="3" t="s">
        <v>495</v>
      </c>
      <c r="C5561" s="3" t="s">
        <v>496</v>
      </c>
      <c r="D5561" s="3" t="s">
        <v>718</v>
      </c>
      <c r="E5561" s="5">
        <v>189</v>
      </c>
      <c r="F5561" s="5">
        <v>0</v>
      </c>
      <c r="G5561" s="5">
        <v>0</v>
      </c>
      <c r="H5561" s="5">
        <v>0</v>
      </c>
      <c r="I5561" s="5">
        <v>0</v>
      </c>
      <c r="J5561" s="5">
        <v>5</v>
      </c>
      <c r="K5561" s="5">
        <v>39</v>
      </c>
      <c r="L5561" s="5">
        <v>0</v>
      </c>
      <c r="M5561" s="5">
        <v>0</v>
      </c>
      <c r="N5561" s="5">
        <v>0</v>
      </c>
      <c r="O5561" s="6">
        <v>0</v>
      </c>
      <c r="P5561" s="6">
        <v>0</v>
      </c>
      <c r="Q5561" s="6">
        <v>0</v>
      </c>
      <c r="R5561" s="6">
        <v>0</v>
      </c>
      <c r="S5561" s="6">
        <v>2.6455026455026456</v>
      </c>
      <c r="T5561" s="6">
        <v>20.634920634920636</v>
      </c>
      <c r="U5561" s="6">
        <v>0</v>
      </c>
      <c r="V5561" s="6">
        <v>0</v>
      </c>
      <c r="W5561" s="6">
        <v>0</v>
      </c>
      <c r="X5561" s="5">
        <v>101</v>
      </c>
      <c r="Y5561" s="5">
        <v>86</v>
      </c>
      <c r="Z5561" s="5">
        <v>2</v>
      </c>
      <c r="AA5561" s="5">
        <v>0</v>
      </c>
      <c r="AB5561" s="5">
        <v>0</v>
      </c>
      <c r="AC5561" s="5">
        <v>0</v>
      </c>
      <c r="AD5561" s="5">
        <v>101</v>
      </c>
      <c r="AE5561" s="5">
        <v>86</v>
      </c>
      <c r="AF5561" s="5">
        <v>2</v>
      </c>
      <c r="AG5561" s="6">
        <v>2.3255813953488373</v>
      </c>
      <c r="AH5561" s="6">
        <v>85.148514851485146</v>
      </c>
      <c r="AI5561" s="6"/>
      <c r="AJ5561" s="6"/>
    </row>
    <row r="5562" spans="1:36" x14ac:dyDescent="0.2">
      <c r="A5562" s="1" t="str">
        <f t="shared" si="86"/>
        <v>St. HelensAll people</v>
      </c>
      <c r="B5562" s="3" t="s">
        <v>583</v>
      </c>
      <c r="C5562" s="3" t="s">
        <v>584</v>
      </c>
      <c r="D5562" s="3" t="s">
        <v>700</v>
      </c>
      <c r="E5562" s="5">
        <v>175308</v>
      </c>
      <c r="F5562" s="5">
        <v>34276</v>
      </c>
      <c r="G5562" s="5">
        <v>34679</v>
      </c>
      <c r="H5562" s="5">
        <v>51229</v>
      </c>
      <c r="I5562" s="5">
        <v>46624</v>
      </c>
      <c r="J5562" s="5">
        <v>24608</v>
      </c>
      <c r="K5562" s="5">
        <v>0</v>
      </c>
      <c r="L5562" s="5">
        <v>7107</v>
      </c>
      <c r="M5562" s="5">
        <v>21232</v>
      </c>
      <c r="N5562" s="5">
        <v>8167</v>
      </c>
      <c r="O5562" s="6">
        <v>19.55187441531476</v>
      </c>
      <c r="P5562" s="6">
        <v>19.781755538823099</v>
      </c>
      <c r="Q5562" s="6">
        <v>29.222283067515459</v>
      </c>
      <c r="R5562" s="6">
        <v>26.595477673580213</v>
      </c>
      <c r="S5562" s="6">
        <v>14.03700914961097</v>
      </c>
      <c r="T5562" s="6">
        <v>0</v>
      </c>
      <c r="U5562" s="6">
        <v>4.0540078034088571</v>
      </c>
      <c r="V5562" s="6">
        <v>12.111255618682547</v>
      </c>
      <c r="W5562" s="6">
        <v>4.658657904944441</v>
      </c>
      <c r="X5562" s="5">
        <v>56884</v>
      </c>
      <c r="Y5562" s="5">
        <v>48860</v>
      </c>
      <c r="Z5562" s="5">
        <v>3497</v>
      </c>
      <c r="AA5562" s="5">
        <v>9130</v>
      </c>
      <c r="AB5562" s="5">
        <v>7161</v>
      </c>
      <c r="AC5562" s="5">
        <v>860</v>
      </c>
      <c r="AD5562" s="5">
        <v>47754</v>
      </c>
      <c r="AE5562" s="5">
        <v>41699</v>
      </c>
      <c r="AF5562" s="5">
        <v>2637</v>
      </c>
      <c r="AG5562" s="6">
        <v>6.3238926592963862</v>
      </c>
      <c r="AH5562" s="6">
        <v>87.320433890354735</v>
      </c>
      <c r="AI5562" s="6">
        <v>12.009495880463623</v>
      </c>
      <c r="AJ5562" s="6">
        <v>78.433734939759034</v>
      </c>
    </row>
    <row r="5563" spans="1:36" hidden="1" x14ac:dyDescent="0.2">
      <c r="A5563" s="1" t="str">
        <f t="shared" si="86"/>
        <v>St. HelensWhite British</v>
      </c>
      <c r="B5563" s="3" t="s">
        <v>583</v>
      </c>
      <c r="C5563" s="3" t="s">
        <v>584</v>
      </c>
      <c r="D5563" s="3" t="s">
        <v>701</v>
      </c>
      <c r="E5563" s="5">
        <v>169346</v>
      </c>
      <c r="F5563" s="5">
        <v>33015</v>
      </c>
      <c r="G5563" s="5">
        <v>33374</v>
      </c>
      <c r="H5563" s="5">
        <v>49313</v>
      </c>
      <c r="I5563" s="5">
        <v>44863</v>
      </c>
      <c r="J5563" s="5">
        <v>23665</v>
      </c>
      <c r="K5563" s="5">
        <v>0</v>
      </c>
      <c r="L5563" s="5">
        <v>6825</v>
      </c>
      <c r="M5563" s="5">
        <v>20470</v>
      </c>
      <c r="N5563" s="5">
        <v>7856</v>
      </c>
      <c r="O5563" s="6">
        <v>19.495588912640393</v>
      </c>
      <c r="P5563" s="6">
        <v>19.707580928985628</v>
      </c>
      <c r="Q5563" s="6">
        <v>29.119672150508425</v>
      </c>
      <c r="R5563" s="6">
        <v>26.491915959042434</v>
      </c>
      <c r="S5563" s="6">
        <v>13.974348375515218</v>
      </c>
      <c r="T5563" s="6">
        <v>0</v>
      </c>
      <c r="U5563" s="6">
        <v>4.030210338596719</v>
      </c>
      <c r="V5563" s="6">
        <v>12.087678480743566</v>
      </c>
      <c r="W5563" s="6">
        <v>4.6390230652037836</v>
      </c>
      <c r="X5563" s="5">
        <v>54506</v>
      </c>
      <c r="Y5563" s="5">
        <v>46815</v>
      </c>
      <c r="Z5563" s="5">
        <v>3338</v>
      </c>
      <c r="AA5563" s="5">
        <v>8625</v>
      </c>
      <c r="AB5563" s="5">
        <v>6727</v>
      </c>
      <c r="AC5563" s="5">
        <v>829</v>
      </c>
      <c r="AD5563" s="5">
        <v>45881</v>
      </c>
      <c r="AE5563" s="5">
        <v>40088</v>
      </c>
      <c r="AF5563" s="5">
        <v>2509</v>
      </c>
      <c r="AG5563" s="6">
        <v>6.2587307922570341</v>
      </c>
      <c r="AH5563" s="6">
        <v>87.37385845992894</v>
      </c>
      <c r="AI5563" s="6">
        <v>12.323472573212428</v>
      </c>
      <c r="AJ5563" s="6">
        <v>77.994202898550725</v>
      </c>
    </row>
    <row r="5564" spans="1:36" hidden="1" x14ac:dyDescent="0.2">
      <c r="A5564" s="1" t="str">
        <f t="shared" si="86"/>
        <v>St. HelensMinorities - all other than White British</v>
      </c>
      <c r="B5564" s="3" t="s">
        <v>583</v>
      </c>
      <c r="C5564" s="3" t="s">
        <v>584</v>
      </c>
      <c r="D5564" s="3" t="s">
        <v>702</v>
      </c>
      <c r="E5564" s="5">
        <v>5962</v>
      </c>
      <c r="F5564" s="5">
        <v>1261</v>
      </c>
      <c r="G5564" s="5">
        <v>1305</v>
      </c>
      <c r="H5564" s="5">
        <v>1916</v>
      </c>
      <c r="I5564" s="5">
        <v>1761</v>
      </c>
      <c r="J5564" s="5">
        <v>943</v>
      </c>
      <c r="K5564" s="5">
        <v>0</v>
      </c>
      <c r="L5564" s="5">
        <v>282</v>
      </c>
      <c r="M5564" s="5">
        <v>762</v>
      </c>
      <c r="N5564" s="5">
        <v>311</v>
      </c>
      <c r="O5564" s="6">
        <v>21.150620597115061</v>
      </c>
      <c r="P5564" s="6">
        <v>21.888627977188865</v>
      </c>
      <c r="Q5564" s="6">
        <v>32.136866823213687</v>
      </c>
      <c r="R5564" s="6">
        <v>29.537068097953707</v>
      </c>
      <c r="S5564" s="6">
        <v>15.816839986581684</v>
      </c>
      <c r="T5564" s="6">
        <v>0</v>
      </c>
      <c r="U5564" s="6">
        <v>4.7299563904729958</v>
      </c>
      <c r="V5564" s="6">
        <v>12.780945991278095</v>
      </c>
      <c r="W5564" s="6">
        <v>5.2163703455216375</v>
      </c>
      <c r="X5564" s="5">
        <v>2378</v>
      </c>
      <c r="Y5564" s="5">
        <v>2045</v>
      </c>
      <c r="Z5564" s="5">
        <v>159</v>
      </c>
      <c r="AA5564" s="5">
        <v>505</v>
      </c>
      <c r="AB5564" s="5">
        <v>434</v>
      </c>
      <c r="AC5564" s="5">
        <v>31</v>
      </c>
      <c r="AD5564" s="5">
        <v>1873</v>
      </c>
      <c r="AE5564" s="5">
        <v>1611</v>
      </c>
      <c r="AF5564" s="5">
        <v>128</v>
      </c>
      <c r="AG5564" s="6">
        <v>7.9453755431409059</v>
      </c>
      <c r="AH5564" s="6">
        <v>86.011745862253065</v>
      </c>
      <c r="AI5564" s="6">
        <v>7.1428571428571432</v>
      </c>
      <c r="AJ5564" s="6">
        <v>85.940594059405939</v>
      </c>
    </row>
    <row r="5565" spans="1:36" hidden="1" x14ac:dyDescent="0.2">
      <c r="A5565" s="1" t="str">
        <f t="shared" si="86"/>
        <v>St. HelensWhite Irish</v>
      </c>
      <c r="B5565" s="3" t="s">
        <v>583</v>
      </c>
      <c r="C5565" s="3" t="s">
        <v>584</v>
      </c>
      <c r="D5565" s="3" t="s">
        <v>703</v>
      </c>
      <c r="E5565" s="5">
        <v>887</v>
      </c>
      <c r="F5565" s="5">
        <v>129</v>
      </c>
      <c r="G5565" s="5">
        <v>126</v>
      </c>
      <c r="H5565" s="5">
        <v>224</v>
      </c>
      <c r="I5565" s="5">
        <v>197</v>
      </c>
      <c r="J5565" s="5">
        <v>86</v>
      </c>
      <c r="K5565" s="5">
        <v>0</v>
      </c>
      <c r="L5565" s="5">
        <v>38</v>
      </c>
      <c r="M5565" s="5">
        <v>91</v>
      </c>
      <c r="N5565" s="5">
        <v>25</v>
      </c>
      <c r="O5565" s="6">
        <v>14.543404735062007</v>
      </c>
      <c r="P5565" s="6">
        <v>14.205186020293123</v>
      </c>
      <c r="Q5565" s="6">
        <v>25.253664036076664</v>
      </c>
      <c r="R5565" s="6">
        <v>22.209695603156707</v>
      </c>
      <c r="S5565" s="6">
        <v>9.695603156708005</v>
      </c>
      <c r="T5565" s="6">
        <v>0</v>
      </c>
      <c r="U5565" s="6">
        <v>4.2841037204058621</v>
      </c>
      <c r="V5565" s="6">
        <v>10.259301014656144</v>
      </c>
      <c r="W5565" s="6">
        <v>2.818489289740699</v>
      </c>
      <c r="X5565" s="5">
        <v>230</v>
      </c>
      <c r="Y5565" s="5">
        <v>202</v>
      </c>
      <c r="Z5565" s="5">
        <v>10</v>
      </c>
      <c r="AA5565" s="5">
        <v>36</v>
      </c>
      <c r="AB5565" s="5">
        <v>29</v>
      </c>
      <c r="AC5565" s="5">
        <v>3</v>
      </c>
      <c r="AD5565" s="5">
        <v>194</v>
      </c>
      <c r="AE5565" s="5">
        <v>173</v>
      </c>
      <c r="AF5565" s="5">
        <v>7</v>
      </c>
      <c r="AG5565" s="6">
        <v>4.0462427745664744</v>
      </c>
      <c r="AH5565" s="6">
        <v>89.175257731958766</v>
      </c>
      <c r="AI5565" s="6">
        <v>10.344827586206897</v>
      </c>
      <c r="AJ5565" s="6">
        <v>80.555555555555557</v>
      </c>
    </row>
    <row r="5566" spans="1:36" hidden="1" x14ac:dyDescent="0.2">
      <c r="A5566" s="1" t="str">
        <f t="shared" si="86"/>
        <v>St. HelensWhite Gyspy or Irish Traveller</v>
      </c>
      <c r="B5566" s="3" t="s">
        <v>583</v>
      </c>
      <c r="C5566" s="3" t="s">
        <v>584</v>
      </c>
      <c r="D5566" s="3" t="s">
        <v>704</v>
      </c>
      <c r="E5566" s="5">
        <v>69</v>
      </c>
      <c r="F5566" s="5">
        <v>18</v>
      </c>
      <c r="G5566" s="5">
        <v>18</v>
      </c>
      <c r="H5566" s="5">
        <v>35</v>
      </c>
      <c r="I5566" s="5">
        <v>34</v>
      </c>
      <c r="J5566" s="5">
        <v>16</v>
      </c>
      <c r="K5566" s="5">
        <v>0</v>
      </c>
      <c r="L5566" s="5">
        <v>8</v>
      </c>
      <c r="M5566" s="5">
        <v>4</v>
      </c>
      <c r="N5566" s="5">
        <v>4</v>
      </c>
      <c r="O5566" s="6">
        <v>26.086956521739129</v>
      </c>
      <c r="P5566" s="6">
        <v>26.086956521739129</v>
      </c>
      <c r="Q5566" s="6">
        <v>50.724637681159422</v>
      </c>
      <c r="R5566" s="6">
        <v>49.275362318840578</v>
      </c>
      <c r="S5566" s="6">
        <v>23.188405797101449</v>
      </c>
      <c r="T5566" s="6">
        <v>0</v>
      </c>
      <c r="U5566" s="6">
        <v>11.594202898550725</v>
      </c>
      <c r="V5566" s="6">
        <v>5.7971014492753623</v>
      </c>
      <c r="W5566" s="6">
        <v>5.7971014492753623</v>
      </c>
      <c r="X5566" s="5">
        <v>18</v>
      </c>
      <c r="Y5566" s="5">
        <v>12</v>
      </c>
      <c r="Z5566" s="5">
        <v>4</v>
      </c>
      <c r="AA5566" s="5">
        <v>1</v>
      </c>
      <c r="AB5566" s="5">
        <v>0</v>
      </c>
      <c r="AC5566" s="5">
        <v>0</v>
      </c>
      <c r="AD5566" s="5">
        <v>17</v>
      </c>
      <c r="AE5566" s="5">
        <v>12</v>
      </c>
      <c r="AF5566" s="5">
        <v>4</v>
      </c>
      <c r="AG5566" s="6">
        <v>33.333333333333336</v>
      </c>
      <c r="AH5566" s="6">
        <v>70.588235294117652</v>
      </c>
      <c r="AI5566" s="6"/>
      <c r="AJ5566" s="6">
        <v>0</v>
      </c>
    </row>
    <row r="5567" spans="1:36" hidden="1" x14ac:dyDescent="0.2">
      <c r="A5567" s="1" t="str">
        <f t="shared" si="86"/>
        <v>St. HelensWhite Other</v>
      </c>
      <c r="B5567" s="3" t="s">
        <v>583</v>
      </c>
      <c r="C5567" s="3" t="s">
        <v>584</v>
      </c>
      <c r="D5567" s="3" t="s">
        <v>705</v>
      </c>
      <c r="E5567" s="5">
        <v>1575</v>
      </c>
      <c r="F5567" s="5">
        <v>435</v>
      </c>
      <c r="G5567" s="5">
        <v>458</v>
      </c>
      <c r="H5567" s="5">
        <v>629</v>
      </c>
      <c r="I5567" s="5">
        <v>570</v>
      </c>
      <c r="J5567" s="5">
        <v>320</v>
      </c>
      <c r="K5567" s="5">
        <v>0</v>
      </c>
      <c r="L5567" s="5">
        <v>91</v>
      </c>
      <c r="M5567" s="5">
        <v>276</v>
      </c>
      <c r="N5567" s="5">
        <v>123</v>
      </c>
      <c r="O5567" s="6">
        <v>27.61904761904762</v>
      </c>
      <c r="P5567" s="6">
        <v>29.079365079365079</v>
      </c>
      <c r="Q5567" s="6">
        <v>39.936507936507937</v>
      </c>
      <c r="R5567" s="6">
        <v>36.19047619047619</v>
      </c>
      <c r="S5567" s="6">
        <v>20.317460317460316</v>
      </c>
      <c r="T5567" s="6">
        <v>0</v>
      </c>
      <c r="U5567" s="6">
        <v>5.7777777777777777</v>
      </c>
      <c r="V5567" s="6">
        <v>17.523809523809526</v>
      </c>
      <c r="W5567" s="6">
        <v>7.8095238095238093</v>
      </c>
      <c r="X5567" s="5">
        <v>822</v>
      </c>
      <c r="Y5567" s="5">
        <v>731</v>
      </c>
      <c r="Z5567" s="5">
        <v>42</v>
      </c>
      <c r="AA5567" s="5">
        <v>230</v>
      </c>
      <c r="AB5567" s="5">
        <v>209</v>
      </c>
      <c r="AC5567" s="5">
        <v>11</v>
      </c>
      <c r="AD5567" s="5">
        <v>592</v>
      </c>
      <c r="AE5567" s="5">
        <v>522</v>
      </c>
      <c r="AF5567" s="5">
        <v>31</v>
      </c>
      <c r="AG5567" s="6">
        <v>5.9386973180076632</v>
      </c>
      <c r="AH5567" s="6">
        <v>88.175675675675677</v>
      </c>
      <c r="AI5567" s="6">
        <v>5.2631578947368425</v>
      </c>
      <c r="AJ5567" s="6">
        <v>90.869565217391298</v>
      </c>
    </row>
    <row r="5568" spans="1:36" hidden="1" x14ac:dyDescent="0.2">
      <c r="A5568" s="1" t="str">
        <f t="shared" si="86"/>
        <v>St. HelensMixed White and Black Caribbean</v>
      </c>
      <c r="B5568" s="3" t="s">
        <v>583</v>
      </c>
      <c r="C5568" s="3" t="s">
        <v>584</v>
      </c>
      <c r="D5568" s="3" t="s">
        <v>706</v>
      </c>
      <c r="E5568" s="5">
        <v>445</v>
      </c>
      <c r="F5568" s="5">
        <v>116</v>
      </c>
      <c r="G5568" s="5">
        <v>122</v>
      </c>
      <c r="H5568" s="5">
        <v>166</v>
      </c>
      <c r="I5568" s="5">
        <v>151</v>
      </c>
      <c r="J5568" s="5">
        <v>86</v>
      </c>
      <c r="K5568" s="5">
        <v>0</v>
      </c>
      <c r="L5568" s="5">
        <v>15</v>
      </c>
      <c r="M5568" s="5">
        <v>57</v>
      </c>
      <c r="N5568" s="5">
        <v>28</v>
      </c>
      <c r="O5568" s="6">
        <v>26.067415730337078</v>
      </c>
      <c r="P5568" s="6">
        <v>27.415730337078653</v>
      </c>
      <c r="Q5568" s="6">
        <v>37.303370786516851</v>
      </c>
      <c r="R5568" s="6">
        <v>33.932584269662918</v>
      </c>
      <c r="S5568" s="6">
        <v>19.325842696629213</v>
      </c>
      <c r="T5568" s="6">
        <v>0</v>
      </c>
      <c r="U5568" s="6">
        <v>3.3707865168539324</v>
      </c>
      <c r="V5568" s="6">
        <v>12.808988764044944</v>
      </c>
      <c r="W5568" s="6">
        <v>6.2921348314606744</v>
      </c>
      <c r="X5568" s="5">
        <v>118</v>
      </c>
      <c r="Y5568" s="5">
        <v>91</v>
      </c>
      <c r="Z5568" s="5">
        <v>9</v>
      </c>
      <c r="AA5568" s="5">
        <v>22</v>
      </c>
      <c r="AB5568" s="5">
        <v>13</v>
      </c>
      <c r="AC5568" s="5">
        <v>4</v>
      </c>
      <c r="AD5568" s="5">
        <v>96</v>
      </c>
      <c r="AE5568" s="5">
        <v>78</v>
      </c>
      <c r="AF5568" s="5">
        <v>5</v>
      </c>
      <c r="AG5568" s="6">
        <v>6.4102564102564106</v>
      </c>
      <c r="AH5568" s="6">
        <v>81.25</v>
      </c>
      <c r="AI5568" s="6">
        <v>30.76923076923077</v>
      </c>
      <c r="AJ5568" s="6">
        <v>59.090909090909093</v>
      </c>
    </row>
    <row r="5569" spans="1:36" hidden="1" x14ac:dyDescent="0.2">
      <c r="A5569" s="1" t="str">
        <f t="shared" si="86"/>
        <v>St. HelensMixed White and Black African</v>
      </c>
      <c r="B5569" s="3" t="s">
        <v>583</v>
      </c>
      <c r="C5569" s="3" t="s">
        <v>584</v>
      </c>
      <c r="D5569" s="3" t="s">
        <v>707</v>
      </c>
      <c r="E5569" s="5">
        <v>167</v>
      </c>
      <c r="F5569" s="5">
        <v>51</v>
      </c>
      <c r="G5569" s="5">
        <v>51</v>
      </c>
      <c r="H5569" s="5">
        <v>64</v>
      </c>
      <c r="I5569" s="5">
        <v>56</v>
      </c>
      <c r="J5569" s="5">
        <v>33</v>
      </c>
      <c r="K5569" s="5">
        <v>0</v>
      </c>
      <c r="L5569" s="5">
        <v>8</v>
      </c>
      <c r="M5569" s="5">
        <v>35</v>
      </c>
      <c r="N5569" s="5">
        <v>10</v>
      </c>
      <c r="O5569" s="6">
        <v>30.538922155688624</v>
      </c>
      <c r="P5569" s="6">
        <v>30.538922155688624</v>
      </c>
      <c r="Q5569" s="6">
        <v>38.32335329341317</v>
      </c>
      <c r="R5569" s="6">
        <v>33.532934131736525</v>
      </c>
      <c r="S5569" s="6">
        <v>19.760479041916167</v>
      </c>
      <c r="T5569" s="6">
        <v>0</v>
      </c>
      <c r="U5569" s="6">
        <v>4.7904191616766463</v>
      </c>
      <c r="V5569" s="6">
        <v>20.95808383233533</v>
      </c>
      <c r="W5569" s="6">
        <v>5.9880239520958085</v>
      </c>
      <c r="X5569" s="5">
        <v>55</v>
      </c>
      <c r="Y5569" s="5">
        <v>46</v>
      </c>
      <c r="Z5569" s="5">
        <v>8</v>
      </c>
      <c r="AA5569" s="5">
        <v>17</v>
      </c>
      <c r="AB5569" s="5">
        <v>14</v>
      </c>
      <c r="AC5569" s="5">
        <v>2</v>
      </c>
      <c r="AD5569" s="5">
        <v>38</v>
      </c>
      <c r="AE5569" s="5">
        <v>32</v>
      </c>
      <c r="AF5569" s="5">
        <v>6</v>
      </c>
      <c r="AG5569" s="6">
        <v>18.75</v>
      </c>
      <c r="AH5569" s="6">
        <v>84.21052631578948</v>
      </c>
      <c r="AI5569" s="6">
        <v>14.285714285714286</v>
      </c>
      <c r="AJ5569" s="6">
        <v>82.352941176470594</v>
      </c>
    </row>
    <row r="5570" spans="1:36" hidden="1" x14ac:dyDescent="0.2">
      <c r="A5570" s="1" t="str">
        <f t="shared" ref="A5570:A5633" si="87">C5570&amp;D5570</f>
        <v>St. HelensMixed White and Asian</v>
      </c>
      <c r="B5570" s="3" t="s">
        <v>583</v>
      </c>
      <c r="C5570" s="3" t="s">
        <v>584</v>
      </c>
      <c r="D5570" s="3" t="s">
        <v>708</v>
      </c>
      <c r="E5570" s="5">
        <v>271</v>
      </c>
      <c r="F5570" s="5">
        <v>61</v>
      </c>
      <c r="G5570" s="5">
        <v>55</v>
      </c>
      <c r="H5570" s="5">
        <v>81</v>
      </c>
      <c r="I5570" s="5">
        <v>79</v>
      </c>
      <c r="J5570" s="5">
        <v>37</v>
      </c>
      <c r="K5570" s="5">
        <v>0</v>
      </c>
      <c r="L5570" s="5">
        <v>25</v>
      </c>
      <c r="M5570" s="5">
        <v>42</v>
      </c>
      <c r="N5570" s="5">
        <v>24</v>
      </c>
      <c r="O5570" s="6">
        <v>22.509225092250922</v>
      </c>
      <c r="P5570" s="6">
        <v>20.29520295202952</v>
      </c>
      <c r="Q5570" s="6">
        <v>29.889298892988929</v>
      </c>
      <c r="R5570" s="6">
        <v>29.15129151291513</v>
      </c>
      <c r="S5570" s="6">
        <v>13.653136531365314</v>
      </c>
      <c r="T5570" s="6">
        <v>0</v>
      </c>
      <c r="U5570" s="6">
        <v>9.2250922509225095</v>
      </c>
      <c r="V5570" s="6">
        <v>15.498154981549815</v>
      </c>
      <c r="W5570" s="6">
        <v>8.8560885608856097</v>
      </c>
      <c r="X5570" s="5">
        <v>66</v>
      </c>
      <c r="Y5570" s="5">
        <v>56</v>
      </c>
      <c r="Z5570" s="5">
        <v>5</v>
      </c>
      <c r="AA5570" s="5">
        <v>11</v>
      </c>
      <c r="AB5570" s="5">
        <v>9</v>
      </c>
      <c r="AC5570" s="5">
        <v>0</v>
      </c>
      <c r="AD5570" s="5">
        <v>55</v>
      </c>
      <c r="AE5570" s="5">
        <v>47</v>
      </c>
      <c r="AF5570" s="5">
        <v>5</v>
      </c>
      <c r="AG5570" s="6">
        <v>10.638297872340425</v>
      </c>
      <c r="AH5570" s="6">
        <v>85.454545454545453</v>
      </c>
      <c r="AI5570" s="6">
        <v>0</v>
      </c>
      <c r="AJ5570" s="6">
        <v>81.818181818181813</v>
      </c>
    </row>
    <row r="5571" spans="1:36" hidden="1" x14ac:dyDescent="0.2">
      <c r="A5571" s="1" t="str">
        <f t="shared" si="87"/>
        <v>St. HelensMixed Other</v>
      </c>
      <c r="B5571" s="3" t="s">
        <v>583</v>
      </c>
      <c r="C5571" s="3" t="s">
        <v>584</v>
      </c>
      <c r="D5571" s="3" t="s">
        <v>709</v>
      </c>
      <c r="E5571" s="5">
        <v>296</v>
      </c>
      <c r="F5571" s="5">
        <v>54</v>
      </c>
      <c r="G5571" s="5">
        <v>57</v>
      </c>
      <c r="H5571" s="5">
        <v>88</v>
      </c>
      <c r="I5571" s="5">
        <v>80</v>
      </c>
      <c r="J5571" s="5">
        <v>51</v>
      </c>
      <c r="K5571" s="5">
        <v>0</v>
      </c>
      <c r="L5571" s="5">
        <v>13</v>
      </c>
      <c r="M5571" s="5">
        <v>27</v>
      </c>
      <c r="N5571" s="5">
        <v>17</v>
      </c>
      <c r="O5571" s="6">
        <v>18.243243243243242</v>
      </c>
      <c r="P5571" s="6">
        <v>19.256756756756758</v>
      </c>
      <c r="Q5571" s="6">
        <v>29.72972972972973</v>
      </c>
      <c r="R5571" s="6">
        <v>27.027027027027028</v>
      </c>
      <c r="S5571" s="6">
        <v>17.22972972972973</v>
      </c>
      <c r="T5571" s="6">
        <v>0</v>
      </c>
      <c r="U5571" s="6">
        <v>4.3918918918918921</v>
      </c>
      <c r="V5571" s="6">
        <v>9.121621621621621</v>
      </c>
      <c r="W5571" s="6">
        <v>5.743243243243243</v>
      </c>
      <c r="X5571" s="5">
        <v>84</v>
      </c>
      <c r="Y5571" s="5">
        <v>61</v>
      </c>
      <c r="Z5571" s="5">
        <v>12</v>
      </c>
      <c r="AA5571" s="5">
        <v>11</v>
      </c>
      <c r="AB5571" s="5">
        <v>4</v>
      </c>
      <c r="AC5571" s="5">
        <v>2</v>
      </c>
      <c r="AD5571" s="5">
        <v>73</v>
      </c>
      <c r="AE5571" s="5">
        <v>57</v>
      </c>
      <c r="AF5571" s="5">
        <v>10</v>
      </c>
      <c r="AG5571" s="6">
        <v>17.543859649122808</v>
      </c>
      <c r="AH5571" s="6">
        <v>78.082191780821915</v>
      </c>
      <c r="AI5571" s="6">
        <v>50</v>
      </c>
      <c r="AJ5571" s="6">
        <v>36.363636363636367</v>
      </c>
    </row>
    <row r="5572" spans="1:36" hidden="1" x14ac:dyDescent="0.2">
      <c r="A5572" s="1" t="str">
        <f t="shared" si="87"/>
        <v>St. HelensIndian</v>
      </c>
      <c r="B5572" s="3" t="s">
        <v>583</v>
      </c>
      <c r="C5572" s="3" t="s">
        <v>584</v>
      </c>
      <c r="D5572" s="3" t="s">
        <v>710</v>
      </c>
      <c r="E5572" s="5">
        <v>504</v>
      </c>
      <c r="F5572" s="5">
        <v>75</v>
      </c>
      <c r="G5572" s="5">
        <v>81</v>
      </c>
      <c r="H5572" s="5">
        <v>106</v>
      </c>
      <c r="I5572" s="5">
        <v>96</v>
      </c>
      <c r="J5572" s="5">
        <v>50</v>
      </c>
      <c r="K5572" s="5">
        <v>0</v>
      </c>
      <c r="L5572" s="5">
        <v>26</v>
      </c>
      <c r="M5572" s="5">
        <v>42</v>
      </c>
      <c r="N5572" s="5">
        <v>3</v>
      </c>
      <c r="O5572" s="6">
        <v>14.880952380952381</v>
      </c>
      <c r="P5572" s="6">
        <v>16.071428571428573</v>
      </c>
      <c r="Q5572" s="6">
        <v>21.031746031746032</v>
      </c>
      <c r="R5572" s="6">
        <v>19.047619047619047</v>
      </c>
      <c r="S5572" s="6">
        <v>9.9206349206349209</v>
      </c>
      <c r="T5572" s="6">
        <v>0</v>
      </c>
      <c r="U5572" s="6">
        <v>5.1587301587301591</v>
      </c>
      <c r="V5572" s="6">
        <v>8.3333333333333339</v>
      </c>
      <c r="W5572" s="6">
        <v>0.59523809523809523</v>
      </c>
      <c r="X5572" s="5">
        <v>217</v>
      </c>
      <c r="Y5572" s="5">
        <v>203</v>
      </c>
      <c r="Z5572" s="5">
        <v>10</v>
      </c>
      <c r="AA5572" s="5">
        <v>35</v>
      </c>
      <c r="AB5572" s="5">
        <v>34</v>
      </c>
      <c r="AC5572" s="5">
        <v>1</v>
      </c>
      <c r="AD5572" s="5">
        <v>182</v>
      </c>
      <c r="AE5572" s="5">
        <v>169</v>
      </c>
      <c r="AF5572" s="5">
        <v>9</v>
      </c>
      <c r="AG5572" s="6">
        <v>5.3254437869822482</v>
      </c>
      <c r="AH5572" s="6">
        <v>92.857142857142861</v>
      </c>
      <c r="AI5572" s="6">
        <v>2.9411764705882355</v>
      </c>
      <c r="AJ5572" s="6">
        <v>97.142857142857139</v>
      </c>
    </row>
    <row r="5573" spans="1:36" hidden="1" x14ac:dyDescent="0.2">
      <c r="A5573" s="1" t="str">
        <f t="shared" si="87"/>
        <v>St. HelensPakistani</v>
      </c>
      <c r="B5573" s="3" t="s">
        <v>583</v>
      </c>
      <c r="C5573" s="3" t="s">
        <v>584</v>
      </c>
      <c r="D5573" s="3" t="s">
        <v>711</v>
      </c>
      <c r="E5573" s="5">
        <v>133</v>
      </c>
      <c r="F5573" s="5">
        <v>32</v>
      </c>
      <c r="G5573" s="5">
        <v>29</v>
      </c>
      <c r="H5573" s="5">
        <v>39</v>
      </c>
      <c r="I5573" s="5">
        <v>36</v>
      </c>
      <c r="J5573" s="5">
        <v>24</v>
      </c>
      <c r="K5573" s="5">
        <v>0</v>
      </c>
      <c r="L5573" s="5">
        <v>5</v>
      </c>
      <c r="M5573" s="5">
        <v>6</v>
      </c>
      <c r="N5573" s="5">
        <v>1</v>
      </c>
      <c r="O5573" s="6">
        <v>24.060150375939848</v>
      </c>
      <c r="P5573" s="6">
        <v>21.804511278195488</v>
      </c>
      <c r="Q5573" s="6">
        <v>29.323308270676691</v>
      </c>
      <c r="R5573" s="6">
        <v>27.06766917293233</v>
      </c>
      <c r="S5573" s="6">
        <v>18.045112781954888</v>
      </c>
      <c r="T5573" s="6">
        <v>0</v>
      </c>
      <c r="U5573" s="6">
        <v>3.7593984962406015</v>
      </c>
      <c r="V5573" s="6">
        <v>4.511278195488722</v>
      </c>
      <c r="W5573" s="6">
        <v>0.75187969924812026</v>
      </c>
      <c r="X5573" s="5">
        <v>60</v>
      </c>
      <c r="Y5573" s="5">
        <v>51</v>
      </c>
      <c r="Z5573" s="5">
        <v>5</v>
      </c>
      <c r="AA5573" s="5">
        <v>6</v>
      </c>
      <c r="AB5573" s="5">
        <v>5</v>
      </c>
      <c r="AC5573" s="5">
        <v>0</v>
      </c>
      <c r="AD5573" s="5">
        <v>54</v>
      </c>
      <c r="AE5573" s="5">
        <v>46</v>
      </c>
      <c r="AF5573" s="5">
        <v>5</v>
      </c>
      <c r="AG5573" s="6">
        <v>10.869565217391305</v>
      </c>
      <c r="AH5573" s="6">
        <v>85.18518518518519</v>
      </c>
      <c r="AI5573" s="6">
        <v>0</v>
      </c>
      <c r="AJ5573" s="6">
        <v>83.333333333333329</v>
      </c>
    </row>
    <row r="5574" spans="1:36" hidden="1" x14ac:dyDescent="0.2">
      <c r="A5574" s="1" t="str">
        <f t="shared" si="87"/>
        <v>St. HelensBangladeshi</v>
      </c>
      <c r="B5574" s="3" t="s">
        <v>583</v>
      </c>
      <c r="C5574" s="3" t="s">
        <v>584</v>
      </c>
      <c r="D5574" s="3" t="s">
        <v>712</v>
      </c>
      <c r="E5574" s="5">
        <v>122</v>
      </c>
      <c r="F5574" s="5">
        <v>24</v>
      </c>
      <c r="G5574" s="5">
        <v>24</v>
      </c>
      <c r="H5574" s="5">
        <v>47</v>
      </c>
      <c r="I5574" s="5">
        <v>44</v>
      </c>
      <c r="J5574" s="5">
        <v>17</v>
      </c>
      <c r="K5574" s="5">
        <v>0</v>
      </c>
      <c r="L5574" s="5">
        <v>0</v>
      </c>
      <c r="M5574" s="5">
        <v>18</v>
      </c>
      <c r="N5574" s="5">
        <v>7</v>
      </c>
      <c r="O5574" s="6">
        <v>19.672131147540984</v>
      </c>
      <c r="P5574" s="6">
        <v>19.672131147540984</v>
      </c>
      <c r="Q5574" s="6">
        <v>38.524590163934427</v>
      </c>
      <c r="R5574" s="6">
        <v>36.065573770491802</v>
      </c>
      <c r="S5574" s="6">
        <v>13.934426229508198</v>
      </c>
      <c r="T5574" s="6">
        <v>0</v>
      </c>
      <c r="U5574" s="6">
        <v>0</v>
      </c>
      <c r="V5574" s="6">
        <v>14.754098360655737</v>
      </c>
      <c r="W5574" s="6">
        <v>5.7377049180327866</v>
      </c>
      <c r="X5574" s="5">
        <v>56</v>
      </c>
      <c r="Y5574" s="5">
        <v>38</v>
      </c>
      <c r="Z5574" s="5">
        <v>3</v>
      </c>
      <c r="AA5574" s="5">
        <v>8</v>
      </c>
      <c r="AB5574" s="5">
        <v>5</v>
      </c>
      <c r="AC5574" s="5">
        <v>0</v>
      </c>
      <c r="AD5574" s="5">
        <v>48</v>
      </c>
      <c r="AE5574" s="5">
        <v>33</v>
      </c>
      <c r="AF5574" s="5">
        <v>3</v>
      </c>
      <c r="AG5574" s="6">
        <v>9.0909090909090917</v>
      </c>
      <c r="AH5574" s="6">
        <v>68.75</v>
      </c>
      <c r="AI5574" s="6">
        <v>0</v>
      </c>
      <c r="AJ5574" s="6">
        <v>62.5</v>
      </c>
    </row>
    <row r="5575" spans="1:36" hidden="1" x14ac:dyDescent="0.2">
      <c r="A5575" s="1" t="str">
        <f t="shared" si="87"/>
        <v>St. HelensChinese</v>
      </c>
      <c r="B5575" s="3" t="s">
        <v>583</v>
      </c>
      <c r="C5575" s="3" t="s">
        <v>584</v>
      </c>
      <c r="D5575" s="3" t="s">
        <v>713</v>
      </c>
      <c r="E5575" s="5">
        <v>512</v>
      </c>
      <c r="F5575" s="5">
        <v>116</v>
      </c>
      <c r="G5575" s="5">
        <v>132</v>
      </c>
      <c r="H5575" s="5">
        <v>177</v>
      </c>
      <c r="I5575" s="5">
        <v>176</v>
      </c>
      <c r="J5575" s="5">
        <v>96</v>
      </c>
      <c r="K5575" s="5">
        <v>0</v>
      </c>
      <c r="L5575" s="5">
        <v>21</v>
      </c>
      <c r="M5575" s="5">
        <v>82</v>
      </c>
      <c r="N5575" s="5">
        <v>39</v>
      </c>
      <c r="O5575" s="6">
        <v>22.65625</v>
      </c>
      <c r="P5575" s="6">
        <v>25.78125</v>
      </c>
      <c r="Q5575" s="6">
        <v>34.5703125</v>
      </c>
      <c r="R5575" s="6">
        <v>34.375</v>
      </c>
      <c r="S5575" s="6">
        <v>18.75</v>
      </c>
      <c r="T5575" s="6">
        <v>0</v>
      </c>
      <c r="U5575" s="6">
        <v>4.1015625</v>
      </c>
      <c r="V5575" s="6">
        <v>16.015625</v>
      </c>
      <c r="W5575" s="6">
        <v>7.6171875</v>
      </c>
      <c r="X5575" s="5">
        <v>211</v>
      </c>
      <c r="Y5575" s="5">
        <v>186</v>
      </c>
      <c r="Z5575" s="5">
        <v>15</v>
      </c>
      <c r="AA5575" s="5">
        <v>58</v>
      </c>
      <c r="AB5575" s="5">
        <v>50</v>
      </c>
      <c r="AC5575" s="5">
        <v>4</v>
      </c>
      <c r="AD5575" s="5">
        <v>153</v>
      </c>
      <c r="AE5575" s="5">
        <v>136</v>
      </c>
      <c r="AF5575" s="5">
        <v>11</v>
      </c>
      <c r="AG5575" s="6">
        <v>8.0882352941176467</v>
      </c>
      <c r="AH5575" s="6">
        <v>88.888888888888886</v>
      </c>
      <c r="AI5575" s="6">
        <v>8</v>
      </c>
      <c r="AJ5575" s="6">
        <v>86.206896551724142</v>
      </c>
    </row>
    <row r="5576" spans="1:36" hidden="1" x14ac:dyDescent="0.2">
      <c r="A5576" s="1" t="str">
        <f t="shared" si="87"/>
        <v>St. HelensAsian Other</v>
      </c>
      <c r="B5576" s="3" t="s">
        <v>583</v>
      </c>
      <c r="C5576" s="3" t="s">
        <v>584</v>
      </c>
      <c r="D5576" s="3" t="s">
        <v>714</v>
      </c>
      <c r="E5576" s="5">
        <v>493</v>
      </c>
      <c r="F5576" s="5">
        <v>63</v>
      </c>
      <c r="G5576" s="5">
        <v>65</v>
      </c>
      <c r="H5576" s="5">
        <v>118</v>
      </c>
      <c r="I5576" s="5">
        <v>108</v>
      </c>
      <c r="J5576" s="5">
        <v>57</v>
      </c>
      <c r="K5576" s="5">
        <v>0</v>
      </c>
      <c r="L5576" s="5">
        <v>7</v>
      </c>
      <c r="M5576" s="5">
        <v>31</v>
      </c>
      <c r="N5576" s="5">
        <v>8</v>
      </c>
      <c r="O5576" s="6">
        <v>12.778904665314402</v>
      </c>
      <c r="P5576" s="6">
        <v>13.184584178498985</v>
      </c>
      <c r="Q5576" s="6">
        <v>23.935091277890468</v>
      </c>
      <c r="R5576" s="6">
        <v>21.906693711967545</v>
      </c>
      <c r="S5576" s="6">
        <v>11.561866125760648</v>
      </c>
      <c r="T5576" s="6">
        <v>0</v>
      </c>
      <c r="U5576" s="6">
        <v>1.4198782961460445</v>
      </c>
      <c r="V5576" s="6">
        <v>6.2880324543610548</v>
      </c>
      <c r="W5576" s="6">
        <v>1.6227180527383367</v>
      </c>
      <c r="X5576" s="5">
        <v>220</v>
      </c>
      <c r="Y5576" s="5">
        <v>179</v>
      </c>
      <c r="Z5576" s="5">
        <v>8</v>
      </c>
      <c r="AA5576" s="5">
        <v>31</v>
      </c>
      <c r="AB5576" s="5">
        <v>26</v>
      </c>
      <c r="AC5576" s="5">
        <v>1</v>
      </c>
      <c r="AD5576" s="5">
        <v>189</v>
      </c>
      <c r="AE5576" s="5">
        <v>153</v>
      </c>
      <c r="AF5576" s="5">
        <v>7</v>
      </c>
      <c r="AG5576" s="6">
        <v>4.5751633986928102</v>
      </c>
      <c r="AH5576" s="6">
        <v>80.952380952380949</v>
      </c>
      <c r="AI5576" s="6">
        <v>3.8461538461538463</v>
      </c>
      <c r="AJ5576" s="6">
        <v>83.870967741935488</v>
      </c>
    </row>
    <row r="5577" spans="1:36" hidden="1" x14ac:dyDescent="0.2">
      <c r="A5577" s="1" t="str">
        <f t="shared" si="87"/>
        <v>St. HelensBlack African</v>
      </c>
      <c r="B5577" s="3" t="s">
        <v>583</v>
      </c>
      <c r="C5577" s="3" t="s">
        <v>584</v>
      </c>
      <c r="D5577" s="3" t="s">
        <v>715</v>
      </c>
      <c r="E5577" s="5">
        <v>152</v>
      </c>
      <c r="F5577" s="5">
        <v>30</v>
      </c>
      <c r="G5577" s="5">
        <v>32</v>
      </c>
      <c r="H5577" s="5">
        <v>50</v>
      </c>
      <c r="I5577" s="5">
        <v>43</v>
      </c>
      <c r="J5577" s="5">
        <v>31</v>
      </c>
      <c r="K5577" s="5">
        <v>0</v>
      </c>
      <c r="L5577" s="5">
        <v>7</v>
      </c>
      <c r="M5577" s="5">
        <v>17</v>
      </c>
      <c r="N5577" s="5">
        <v>12</v>
      </c>
      <c r="O5577" s="6">
        <v>19.736842105263158</v>
      </c>
      <c r="P5577" s="6">
        <v>21.05263157894737</v>
      </c>
      <c r="Q5577" s="6">
        <v>32.89473684210526</v>
      </c>
      <c r="R5577" s="6">
        <v>28.289473684210527</v>
      </c>
      <c r="S5577" s="6">
        <v>20.394736842105264</v>
      </c>
      <c r="T5577" s="6">
        <v>0</v>
      </c>
      <c r="U5577" s="6">
        <v>4.6052631578947372</v>
      </c>
      <c r="V5577" s="6">
        <v>11.184210526315789</v>
      </c>
      <c r="W5577" s="6">
        <v>7.8947368421052628</v>
      </c>
      <c r="X5577" s="5">
        <v>65</v>
      </c>
      <c r="Y5577" s="5">
        <v>62</v>
      </c>
      <c r="Z5577" s="5">
        <v>7</v>
      </c>
      <c r="AA5577" s="5">
        <v>15</v>
      </c>
      <c r="AB5577" s="5">
        <v>15</v>
      </c>
      <c r="AC5577" s="5">
        <v>1</v>
      </c>
      <c r="AD5577" s="5">
        <v>50</v>
      </c>
      <c r="AE5577" s="5">
        <v>47</v>
      </c>
      <c r="AF5577" s="5">
        <v>6</v>
      </c>
      <c r="AG5577" s="6">
        <v>12.76595744680851</v>
      </c>
      <c r="AH5577" s="6">
        <v>94</v>
      </c>
      <c r="AI5577" s="6">
        <v>6.666666666666667</v>
      </c>
      <c r="AJ5577" s="6">
        <v>100</v>
      </c>
    </row>
    <row r="5578" spans="1:36" hidden="1" x14ac:dyDescent="0.2">
      <c r="A5578" s="1" t="str">
        <f t="shared" si="87"/>
        <v>St. HelensBlack Caribbean</v>
      </c>
      <c r="B5578" s="3" t="s">
        <v>583</v>
      </c>
      <c r="C5578" s="3" t="s">
        <v>584</v>
      </c>
      <c r="D5578" s="3" t="s">
        <v>716</v>
      </c>
      <c r="E5578" s="5">
        <v>60</v>
      </c>
      <c r="F5578" s="5">
        <v>10</v>
      </c>
      <c r="G5578" s="5">
        <v>10</v>
      </c>
      <c r="H5578" s="5">
        <v>16</v>
      </c>
      <c r="I5578" s="5">
        <v>15</v>
      </c>
      <c r="J5578" s="5">
        <v>8</v>
      </c>
      <c r="K5578" s="5">
        <v>0</v>
      </c>
      <c r="L5578" s="5">
        <v>2</v>
      </c>
      <c r="M5578" s="5">
        <v>4</v>
      </c>
      <c r="N5578" s="5">
        <v>1</v>
      </c>
      <c r="O5578" s="6">
        <v>16.666666666666668</v>
      </c>
      <c r="P5578" s="6">
        <v>16.666666666666668</v>
      </c>
      <c r="Q5578" s="6">
        <v>26.666666666666668</v>
      </c>
      <c r="R5578" s="6">
        <v>25</v>
      </c>
      <c r="S5578" s="6">
        <v>13.333333333333334</v>
      </c>
      <c r="T5578" s="6">
        <v>0</v>
      </c>
      <c r="U5578" s="6">
        <v>3.3333333333333335</v>
      </c>
      <c r="V5578" s="6">
        <v>6.666666666666667</v>
      </c>
      <c r="W5578" s="6">
        <v>1.6666666666666667</v>
      </c>
      <c r="X5578" s="5">
        <v>34</v>
      </c>
      <c r="Y5578" s="5">
        <v>33</v>
      </c>
      <c r="Z5578" s="5">
        <v>6</v>
      </c>
      <c r="AA5578" s="5">
        <v>3</v>
      </c>
      <c r="AB5578" s="5">
        <v>3</v>
      </c>
      <c r="AC5578" s="5">
        <v>0</v>
      </c>
      <c r="AD5578" s="5">
        <v>31</v>
      </c>
      <c r="AE5578" s="5">
        <v>30</v>
      </c>
      <c r="AF5578" s="5">
        <v>6</v>
      </c>
      <c r="AG5578" s="6">
        <v>20</v>
      </c>
      <c r="AH5578" s="6">
        <v>96.774193548387103</v>
      </c>
      <c r="AI5578" s="6">
        <v>0</v>
      </c>
      <c r="AJ5578" s="6">
        <v>100</v>
      </c>
    </row>
    <row r="5579" spans="1:36" hidden="1" x14ac:dyDescent="0.2">
      <c r="A5579" s="1" t="str">
        <f t="shared" si="87"/>
        <v>St. HelensBlack Other</v>
      </c>
      <c r="B5579" s="3" t="s">
        <v>583</v>
      </c>
      <c r="C5579" s="3" t="s">
        <v>584</v>
      </c>
      <c r="D5579" s="3" t="s">
        <v>717</v>
      </c>
      <c r="E5579" s="5">
        <v>36</v>
      </c>
      <c r="F5579" s="5">
        <v>9</v>
      </c>
      <c r="G5579" s="5">
        <v>8</v>
      </c>
      <c r="H5579" s="5">
        <v>13</v>
      </c>
      <c r="I5579" s="5">
        <v>10</v>
      </c>
      <c r="J5579" s="5">
        <v>4</v>
      </c>
      <c r="K5579" s="5">
        <v>0</v>
      </c>
      <c r="L5579" s="5">
        <v>2</v>
      </c>
      <c r="M5579" s="5">
        <v>6</v>
      </c>
      <c r="N5579" s="5">
        <v>1</v>
      </c>
      <c r="O5579" s="6">
        <v>25</v>
      </c>
      <c r="P5579" s="6">
        <v>22.222222222222221</v>
      </c>
      <c r="Q5579" s="6">
        <v>36.111111111111114</v>
      </c>
      <c r="R5579" s="6">
        <v>27.777777777777779</v>
      </c>
      <c r="S5579" s="6">
        <v>11.111111111111111</v>
      </c>
      <c r="T5579" s="6">
        <v>0</v>
      </c>
      <c r="U5579" s="6">
        <v>5.5555555555555554</v>
      </c>
      <c r="V5579" s="6">
        <v>16.666666666666668</v>
      </c>
      <c r="W5579" s="6">
        <v>2.7777777777777777</v>
      </c>
      <c r="X5579" s="5">
        <v>19</v>
      </c>
      <c r="Y5579" s="5">
        <v>16</v>
      </c>
      <c r="Z5579" s="5">
        <v>2</v>
      </c>
      <c r="AA5579" s="5">
        <v>5</v>
      </c>
      <c r="AB5579" s="5">
        <v>4</v>
      </c>
      <c r="AC5579" s="5">
        <v>1</v>
      </c>
      <c r="AD5579" s="5">
        <v>14</v>
      </c>
      <c r="AE5579" s="5">
        <v>12</v>
      </c>
      <c r="AF5579" s="5">
        <v>1</v>
      </c>
      <c r="AG5579" s="6">
        <v>8.3333333333333339</v>
      </c>
      <c r="AH5579" s="6">
        <v>85.714285714285708</v>
      </c>
      <c r="AI5579" s="6">
        <v>25</v>
      </c>
      <c r="AJ5579" s="6">
        <v>80</v>
      </c>
    </row>
    <row r="5580" spans="1:36" hidden="1" x14ac:dyDescent="0.2">
      <c r="A5580" s="1" t="str">
        <f t="shared" si="87"/>
        <v>St. HelensArab</v>
      </c>
      <c r="B5580" s="3" t="s">
        <v>583</v>
      </c>
      <c r="C5580" s="3" t="s">
        <v>584</v>
      </c>
      <c r="D5580" s="3" t="s">
        <v>699</v>
      </c>
      <c r="E5580" s="5">
        <v>117</v>
      </c>
      <c r="F5580" s="5">
        <v>25</v>
      </c>
      <c r="G5580" s="5">
        <v>24</v>
      </c>
      <c r="H5580" s="5">
        <v>39</v>
      </c>
      <c r="I5580" s="5">
        <v>41</v>
      </c>
      <c r="J5580" s="5">
        <v>17</v>
      </c>
      <c r="K5580" s="5">
        <v>0</v>
      </c>
      <c r="L5580" s="5">
        <v>10</v>
      </c>
      <c r="M5580" s="5">
        <v>16</v>
      </c>
      <c r="N5580" s="5">
        <v>4</v>
      </c>
      <c r="O5580" s="6">
        <v>21.367521367521366</v>
      </c>
      <c r="P5580" s="6">
        <v>20.512820512820515</v>
      </c>
      <c r="Q5580" s="6">
        <v>33.333333333333336</v>
      </c>
      <c r="R5580" s="6">
        <v>35.042735042735046</v>
      </c>
      <c r="S5580" s="6">
        <v>14.52991452991453</v>
      </c>
      <c r="T5580" s="6">
        <v>0</v>
      </c>
      <c r="U5580" s="6">
        <v>8.5470085470085468</v>
      </c>
      <c r="V5580" s="6">
        <v>13.675213675213675</v>
      </c>
      <c r="W5580" s="6">
        <v>3.4188034188034186</v>
      </c>
      <c r="X5580" s="5">
        <v>47</v>
      </c>
      <c r="Y5580" s="5">
        <v>33</v>
      </c>
      <c r="Z5580" s="5">
        <v>4</v>
      </c>
      <c r="AA5580" s="5">
        <v>9</v>
      </c>
      <c r="AB5580" s="5">
        <v>7</v>
      </c>
      <c r="AC5580" s="5">
        <v>0</v>
      </c>
      <c r="AD5580" s="5">
        <v>38</v>
      </c>
      <c r="AE5580" s="5">
        <v>26</v>
      </c>
      <c r="AF5580" s="5">
        <v>4</v>
      </c>
      <c r="AG5580" s="6">
        <v>15.384615384615385</v>
      </c>
      <c r="AH5580" s="6">
        <v>68.421052631578945</v>
      </c>
      <c r="AI5580" s="6">
        <v>0</v>
      </c>
      <c r="AJ5580" s="6">
        <v>77.777777777777771</v>
      </c>
    </row>
    <row r="5581" spans="1:36" hidden="1" x14ac:dyDescent="0.2">
      <c r="A5581" s="1" t="str">
        <f t="shared" si="87"/>
        <v>St. HelensOther</v>
      </c>
      <c r="B5581" s="3" t="s">
        <v>583</v>
      </c>
      <c r="C5581" s="3" t="s">
        <v>584</v>
      </c>
      <c r="D5581" s="3" t="s">
        <v>718</v>
      </c>
      <c r="E5581" s="5">
        <v>123</v>
      </c>
      <c r="F5581" s="5">
        <v>13</v>
      </c>
      <c r="G5581" s="5">
        <v>13</v>
      </c>
      <c r="H5581" s="5">
        <v>24</v>
      </c>
      <c r="I5581" s="5">
        <v>25</v>
      </c>
      <c r="J5581" s="5">
        <v>10</v>
      </c>
      <c r="K5581" s="5">
        <v>0</v>
      </c>
      <c r="L5581" s="5">
        <v>4</v>
      </c>
      <c r="M5581" s="5">
        <v>8</v>
      </c>
      <c r="N5581" s="5">
        <v>4</v>
      </c>
      <c r="O5581" s="6">
        <v>10.56910569105691</v>
      </c>
      <c r="P5581" s="6">
        <v>10.56910569105691</v>
      </c>
      <c r="Q5581" s="6">
        <v>19.512195121951219</v>
      </c>
      <c r="R5581" s="6">
        <v>20.325203252032519</v>
      </c>
      <c r="S5581" s="6">
        <v>8.1300813008130088</v>
      </c>
      <c r="T5581" s="6">
        <v>0</v>
      </c>
      <c r="U5581" s="6">
        <v>3.2520325203252032</v>
      </c>
      <c r="V5581" s="6">
        <v>6.5040650406504064</v>
      </c>
      <c r="W5581" s="6">
        <v>3.2520325203252032</v>
      </c>
      <c r="X5581" s="5">
        <v>56</v>
      </c>
      <c r="Y5581" s="5">
        <v>45</v>
      </c>
      <c r="Z5581" s="5">
        <v>9</v>
      </c>
      <c r="AA5581" s="5">
        <v>7</v>
      </c>
      <c r="AB5581" s="5">
        <v>7</v>
      </c>
      <c r="AC5581" s="5">
        <v>1</v>
      </c>
      <c r="AD5581" s="5">
        <v>49</v>
      </c>
      <c r="AE5581" s="5">
        <v>38</v>
      </c>
      <c r="AF5581" s="5">
        <v>8</v>
      </c>
      <c r="AG5581" s="6">
        <v>21.05263157894737</v>
      </c>
      <c r="AH5581" s="6">
        <v>77.551020408163268</v>
      </c>
      <c r="AI5581" s="6">
        <v>14.285714285714286</v>
      </c>
      <c r="AJ5581" s="6">
        <v>100</v>
      </c>
    </row>
    <row r="5582" spans="1:36" x14ac:dyDescent="0.2">
      <c r="A5582" s="1" t="str">
        <f t="shared" si="87"/>
        <v>StaffordAll people</v>
      </c>
      <c r="B5582" s="3" t="s">
        <v>481</v>
      </c>
      <c r="C5582" s="3" t="s">
        <v>482</v>
      </c>
      <c r="D5582" s="3" t="s">
        <v>700</v>
      </c>
      <c r="E5582" s="5">
        <v>130869</v>
      </c>
      <c r="F5582" s="5">
        <v>0</v>
      </c>
      <c r="G5582" s="5">
        <v>1779</v>
      </c>
      <c r="H5582" s="5">
        <v>5575</v>
      </c>
      <c r="I5582" s="5">
        <v>2244</v>
      </c>
      <c r="J5582" s="5">
        <v>4021</v>
      </c>
      <c r="K5582" s="5">
        <v>20804</v>
      </c>
      <c r="L5582" s="5">
        <v>0</v>
      </c>
      <c r="M5582" s="5">
        <v>1940</v>
      </c>
      <c r="N5582" s="5">
        <v>0</v>
      </c>
      <c r="O5582" s="6">
        <v>0</v>
      </c>
      <c r="P5582" s="6">
        <v>1.35937464181739</v>
      </c>
      <c r="Q5582" s="6">
        <v>4.2599851760157108</v>
      </c>
      <c r="R5582" s="6">
        <v>1.7146917910276689</v>
      </c>
      <c r="S5582" s="6">
        <v>3.0725381870420039</v>
      </c>
      <c r="T5582" s="6">
        <v>15.896812843377729</v>
      </c>
      <c r="U5582" s="6">
        <v>0</v>
      </c>
      <c r="V5582" s="6">
        <v>1.4823984289633145</v>
      </c>
      <c r="W5582" s="6">
        <v>0</v>
      </c>
      <c r="X5582" s="5">
        <v>41558</v>
      </c>
      <c r="Y5582" s="5">
        <v>37171</v>
      </c>
      <c r="Z5582" s="5">
        <v>1496</v>
      </c>
      <c r="AA5582" s="5">
        <v>0</v>
      </c>
      <c r="AB5582" s="5">
        <v>0</v>
      </c>
      <c r="AC5582" s="5">
        <v>0</v>
      </c>
      <c r="AD5582" s="5">
        <v>41558</v>
      </c>
      <c r="AE5582" s="5">
        <v>37171</v>
      </c>
      <c r="AF5582" s="5">
        <v>1496</v>
      </c>
      <c r="AG5582" s="6">
        <v>4.0246428667509617</v>
      </c>
      <c r="AH5582" s="6">
        <v>89.443669088984066</v>
      </c>
      <c r="AI5582" s="6"/>
      <c r="AJ5582" s="6"/>
    </row>
    <row r="5583" spans="1:36" hidden="1" x14ac:dyDescent="0.2">
      <c r="A5583" s="1" t="str">
        <f t="shared" si="87"/>
        <v>StaffordWhite British</v>
      </c>
      <c r="B5583" s="3" t="s">
        <v>481</v>
      </c>
      <c r="C5583" s="3" t="s">
        <v>482</v>
      </c>
      <c r="D5583" s="3" t="s">
        <v>701</v>
      </c>
      <c r="E5583" s="5">
        <v>121160</v>
      </c>
      <c r="F5583" s="5">
        <v>0</v>
      </c>
      <c r="G5583" s="5">
        <v>1599</v>
      </c>
      <c r="H5583" s="5">
        <v>4835</v>
      </c>
      <c r="I5583" s="5">
        <v>1803</v>
      </c>
      <c r="J5583" s="5">
        <v>3605</v>
      </c>
      <c r="K5583" s="5">
        <v>19738</v>
      </c>
      <c r="L5583" s="5">
        <v>0</v>
      </c>
      <c r="M5583" s="5">
        <v>1516</v>
      </c>
      <c r="N5583" s="5">
        <v>0</v>
      </c>
      <c r="O5583" s="6">
        <v>0</v>
      </c>
      <c r="P5583" s="6">
        <v>1.3197424892703862</v>
      </c>
      <c r="Q5583" s="6">
        <v>3.9905909541102673</v>
      </c>
      <c r="R5583" s="6">
        <v>1.488114889402443</v>
      </c>
      <c r="S5583" s="6">
        <v>2.9754044239022779</v>
      </c>
      <c r="T5583" s="6">
        <v>16.290855067679104</v>
      </c>
      <c r="U5583" s="6">
        <v>0</v>
      </c>
      <c r="V5583" s="6">
        <v>1.2512380323539123</v>
      </c>
      <c r="W5583" s="6">
        <v>0</v>
      </c>
      <c r="X5583" s="5">
        <v>37571</v>
      </c>
      <c r="Y5583" s="5">
        <v>33771</v>
      </c>
      <c r="Z5583" s="5">
        <v>1309</v>
      </c>
      <c r="AA5583" s="5">
        <v>0</v>
      </c>
      <c r="AB5583" s="5">
        <v>0</v>
      </c>
      <c r="AC5583" s="5">
        <v>0</v>
      </c>
      <c r="AD5583" s="5">
        <v>37571</v>
      </c>
      <c r="AE5583" s="5">
        <v>33771</v>
      </c>
      <c r="AF5583" s="5">
        <v>1309</v>
      </c>
      <c r="AG5583" s="6">
        <v>3.8761067187823874</v>
      </c>
      <c r="AH5583" s="6">
        <v>89.885816188017358</v>
      </c>
      <c r="AI5583" s="6"/>
      <c r="AJ5583" s="6"/>
    </row>
    <row r="5584" spans="1:36" hidden="1" x14ac:dyDescent="0.2">
      <c r="A5584" s="1" t="str">
        <f t="shared" si="87"/>
        <v>StaffordMinorities - all other than White British</v>
      </c>
      <c r="B5584" s="3" t="s">
        <v>481</v>
      </c>
      <c r="C5584" s="3" t="s">
        <v>482</v>
      </c>
      <c r="D5584" s="3" t="s">
        <v>702</v>
      </c>
      <c r="E5584" s="5">
        <v>9709</v>
      </c>
      <c r="F5584" s="5">
        <v>0</v>
      </c>
      <c r="G5584" s="5">
        <v>180</v>
      </c>
      <c r="H5584" s="5">
        <v>740</v>
      </c>
      <c r="I5584" s="5">
        <v>441</v>
      </c>
      <c r="J5584" s="5">
        <v>416</v>
      </c>
      <c r="K5584" s="5">
        <v>1066</v>
      </c>
      <c r="L5584" s="5">
        <v>0</v>
      </c>
      <c r="M5584" s="5">
        <v>424</v>
      </c>
      <c r="N5584" s="5">
        <v>0</v>
      </c>
      <c r="O5584" s="6">
        <v>0</v>
      </c>
      <c r="P5584" s="6">
        <v>1.8539499433515294</v>
      </c>
      <c r="Q5584" s="6">
        <v>7.6217942115562876</v>
      </c>
      <c r="R5584" s="6">
        <v>4.5421773612112473</v>
      </c>
      <c r="S5584" s="6">
        <v>4.2846843135235346</v>
      </c>
      <c r="T5584" s="6">
        <v>10.979503553404058</v>
      </c>
      <c r="U5584" s="6">
        <v>0</v>
      </c>
      <c r="V5584" s="6">
        <v>4.3670820887836026</v>
      </c>
      <c r="W5584" s="6">
        <v>0</v>
      </c>
      <c r="X5584" s="5">
        <v>3987</v>
      </c>
      <c r="Y5584" s="5">
        <v>3400</v>
      </c>
      <c r="Z5584" s="5">
        <v>187</v>
      </c>
      <c r="AA5584" s="5">
        <v>0</v>
      </c>
      <c r="AB5584" s="5">
        <v>0</v>
      </c>
      <c r="AC5584" s="5">
        <v>0</v>
      </c>
      <c r="AD5584" s="5">
        <v>3987</v>
      </c>
      <c r="AE5584" s="5">
        <v>3400</v>
      </c>
      <c r="AF5584" s="5">
        <v>187</v>
      </c>
      <c r="AG5584" s="6">
        <v>5.5</v>
      </c>
      <c r="AH5584" s="6">
        <v>85.277150739904684</v>
      </c>
      <c r="AI5584" s="6"/>
      <c r="AJ5584" s="6"/>
    </row>
    <row r="5585" spans="1:36" hidden="1" x14ac:dyDescent="0.2">
      <c r="A5585" s="1" t="str">
        <f t="shared" si="87"/>
        <v>StaffordWhite Irish</v>
      </c>
      <c r="B5585" s="3" t="s">
        <v>481</v>
      </c>
      <c r="C5585" s="3" t="s">
        <v>482</v>
      </c>
      <c r="D5585" s="3" t="s">
        <v>703</v>
      </c>
      <c r="E5585" s="5">
        <v>770</v>
      </c>
      <c r="F5585" s="5">
        <v>0</v>
      </c>
      <c r="G5585" s="5">
        <v>12</v>
      </c>
      <c r="H5585" s="5">
        <v>49</v>
      </c>
      <c r="I5585" s="5">
        <v>18</v>
      </c>
      <c r="J5585" s="5">
        <v>34</v>
      </c>
      <c r="K5585" s="5">
        <v>92</v>
      </c>
      <c r="L5585" s="5">
        <v>0</v>
      </c>
      <c r="M5585" s="5">
        <v>24</v>
      </c>
      <c r="N5585" s="5">
        <v>0</v>
      </c>
      <c r="O5585" s="6">
        <v>0</v>
      </c>
      <c r="P5585" s="6">
        <v>1.5584415584415585</v>
      </c>
      <c r="Q5585" s="6">
        <v>6.3636363636363633</v>
      </c>
      <c r="R5585" s="6">
        <v>2.3376623376623376</v>
      </c>
      <c r="S5585" s="6">
        <v>4.4155844155844157</v>
      </c>
      <c r="T5585" s="6">
        <v>11.948051948051948</v>
      </c>
      <c r="U5585" s="6">
        <v>0</v>
      </c>
      <c r="V5585" s="6">
        <v>3.116883116883117</v>
      </c>
      <c r="W5585" s="6">
        <v>0</v>
      </c>
      <c r="X5585" s="5">
        <v>187</v>
      </c>
      <c r="Y5585" s="5">
        <v>178</v>
      </c>
      <c r="Z5585" s="5">
        <v>7</v>
      </c>
      <c r="AA5585" s="5">
        <v>0</v>
      </c>
      <c r="AB5585" s="5">
        <v>0</v>
      </c>
      <c r="AC5585" s="5">
        <v>0</v>
      </c>
      <c r="AD5585" s="5">
        <v>187</v>
      </c>
      <c r="AE5585" s="5">
        <v>178</v>
      </c>
      <c r="AF5585" s="5">
        <v>7</v>
      </c>
      <c r="AG5585" s="6">
        <v>3.9325842696629212</v>
      </c>
      <c r="AH5585" s="6">
        <v>95.18716577540107</v>
      </c>
      <c r="AI5585" s="6"/>
      <c r="AJ5585" s="6"/>
    </row>
    <row r="5586" spans="1:36" hidden="1" x14ac:dyDescent="0.2">
      <c r="A5586" s="1" t="str">
        <f t="shared" si="87"/>
        <v>StaffordWhite Gyspy or Irish Traveller</v>
      </c>
      <c r="B5586" s="3" t="s">
        <v>481</v>
      </c>
      <c r="C5586" s="3" t="s">
        <v>482</v>
      </c>
      <c r="D5586" s="3" t="s">
        <v>704</v>
      </c>
      <c r="E5586" s="5">
        <v>119</v>
      </c>
      <c r="F5586" s="5">
        <v>0</v>
      </c>
      <c r="G5586" s="5">
        <v>5</v>
      </c>
      <c r="H5586" s="5">
        <v>22</v>
      </c>
      <c r="I5586" s="5">
        <v>11</v>
      </c>
      <c r="J5586" s="5">
        <v>9</v>
      </c>
      <c r="K5586" s="5">
        <v>23</v>
      </c>
      <c r="L5586" s="5">
        <v>0</v>
      </c>
      <c r="M5586" s="5">
        <v>9</v>
      </c>
      <c r="N5586" s="5">
        <v>0</v>
      </c>
      <c r="O5586" s="6">
        <v>0</v>
      </c>
      <c r="P5586" s="6">
        <v>4.2016806722689077</v>
      </c>
      <c r="Q5586" s="6">
        <v>18.487394957983192</v>
      </c>
      <c r="R5586" s="6">
        <v>9.2436974789915958</v>
      </c>
      <c r="S5586" s="6">
        <v>7.5630252100840334</v>
      </c>
      <c r="T5586" s="6">
        <v>19.327731092436974</v>
      </c>
      <c r="U5586" s="6">
        <v>0</v>
      </c>
      <c r="V5586" s="6">
        <v>7.5630252100840334</v>
      </c>
      <c r="W5586" s="6">
        <v>0</v>
      </c>
      <c r="X5586" s="5">
        <v>46</v>
      </c>
      <c r="Y5586" s="5">
        <v>21</v>
      </c>
      <c r="Z5586" s="5">
        <v>1</v>
      </c>
      <c r="AA5586" s="5">
        <v>0</v>
      </c>
      <c r="AB5586" s="5">
        <v>0</v>
      </c>
      <c r="AC5586" s="5">
        <v>0</v>
      </c>
      <c r="AD5586" s="5">
        <v>46</v>
      </c>
      <c r="AE5586" s="5">
        <v>21</v>
      </c>
      <c r="AF5586" s="5">
        <v>1</v>
      </c>
      <c r="AG5586" s="6">
        <v>4.7619047619047619</v>
      </c>
      <c r="AH5586" s="6">
        <v>45.652173913043477</v>
      </c>
      <c r="AI5586" s="6"/>
      <c r="AJ5586" s="6"/>
    </row>
    <row r="5587" spans="1:36" hidden="1" x14ac:dyDescent="0.2">
      <c r="A5587" s="1" t="str">
        <f t="shared" si="87"/>
        <v>StaffordWhite Other</v>
      </c>
      <c r="B5587" s="3" t="s">
        <v>481</v>
      </c>
      <c r="C5587" s="3" t="s">
        <v>482</v>
      </c>
      <c r="D5587" s="3" t="s">
        <v>705</v>
      </c>
      <c r="E5587" s="5">
        <v>2259</v>
      </c>
      <c r="F5587" s="5">
        <v>0</v>
      </c>
      <c r="G5587" s="5">
        <v>27</v>
      </c>
      <c r="H5587" s="5">
        <v>123</v>
      </c>
      <c r="I5587" s="5">
        <v>69</v>
      </c>
      <c r="J5587" s="5">
        <v>89</v>
      </c>
      <c r="K5587" s="5">
        <v>296</v>
      </c>
      <c r="L5587" s="5">
        <v>0</v>
      </c>
      <c r="M5587" s="5">
        <v>109</v>
      </c>
      <c r="N5587" s="5">
        <v>0</v>
      </c>
      <c r="O5587" s="6">
        <v>0</v>
      </c>
      <c r="P5587" s="6">
        <v>1.1952191235059761</v>
      </c>
      <c r="Q5587" s="6">
        <v>5.4448871181938907</v>
      </c>
      <c r="R5587" s="6">
        <v>3.0544488711819389</v>
      </c>
      <c r="S5587" s="6">
        <v>3.9397963700752547</v>
      </c>
      <c r="T5587" s="6">
        <v>13.103142983621071</v>
      </c>
      <c r="U5587" s="6">
        <v>0</v>
      </c>
      <c r="V5587" s="6">
        <v>4.8251438689685697</v>
      </c>
      <c r="W5587" s="6">
        <v>0</v>
      </c>
      <c r="X5587" s="5">
        <v>1185</v>
      </c>
      <c r="Y5587" s="5">
        <v>1079</v>
      </c>
      <c r="Z5587" s="5">
        <v>39</v>
      </c>
      <c r="AA5587" s="5">
        <v>0</v>
      </c>
      <c r="AB5587" s="5">
        <v>0</v>
      </c>
      <c r="AC5587" s="5">
        <v>0</v>
      </c>
      <c r="AD5587" s="5">
        <v>1185</v>
      </c>
      <c r="AE5587" s="5">
        <v>1079</v>
      </c>
      <c r="AF5587" s="5">
        <v>39</v>
      </c>
      <c r="AG5587" s="6">
        <v>3.6144578313253013</v>
      </c>
      <c r="AH5587" s="6">
        <v>91.05485232067511</v>
      </c>
      <c r="AI5587" s="6"/>
      <c r="AJ5587" s="6"/>
    </row>
    <row r="5588" spans="1:36" hidden="1" x14ac:dyDescent="0.2">
      <c r="A5588" s="1" t="str">
        <f t="shared" si="87"/>
        <v>StaffordMixed White and Black Caribbean</v>
      </c>
      <c r="B5588" s="3" t="s">
        <v>481</v>
      </c>
      <c r="C5588" s="3" t="s">
        <v>482</v>
      </c>
      <c r="D5588" s="3" t="s">
        <v>706</v>
      </c>
      <c r="E5588" s="5">
        <v>819</v>
      </c>
      <c r="F5588" s="5">
        <v>0</v>
      </c>
      <c r="G5588" s="5">
        <v>40</v>
      </c>
      <c r="H5588" s="5">
        <v>102</v>
      </c>
      <c r="I5588" s="5">
        <v>43</v>
      </c>
      <c r="J5588" s="5">
        <v>72</v>
      </c>
      <c r="K5588" s="5">
        <v>69</v>
      </c>
      <c r="L5588" s="5">
        <v>0</v>
      </c>
      <c r="M5588" s="5">
        <v>23</v>
      </c>
      <c r="N5588" s="5">
        <v>0</v>
      </c>
      <c r="O5588" s="6">
        <v>0</v>
      </c>
      <c r="P5588" s="6">
        <v>4.8840048840048844</v>
      </c>
      <c r="Q5588" s="6">
        <v>12.454212454212454</v>
      </c>
      <c r="R5588" s="6">
        <v>5.2503052503052503</v>
      </c>
      <c r="S5588" s="6">
        <v>8.791208791208792</v>
      </c>
      <c r="T5588" s="6">
        <v>8.4249084249084252</v>
      </c>
      <c r="U5588" s="6">
        <v>0</v>
      </c>
      <c r="V5588" s="6">
        <v>2.8083028083028081</v>
      </c>
      <c r="W5588" s="6">
        <v>0</v>
      </c>
      <c r="X5588" s="5">
        <v>220</v>
      </c>
      <c r="Y5588" s="5">
        <v>177</v>
      </c>
      <c r="Z5588" s="5">
        <v>20</v>
      </c>
      <c r="AA5588" s="5">
        <v>0</v>
      </c>
      <c r="AB5588" s="5">
        <v>0</v>
      </c>
      <c r="AC5588" s="5">
        <v>0</v>
      </c>
      <c r="AD5588" s="5">
        <v>220</v>
      </c>
      <c r="AE5588" s="5">
        <v>177</v>
      </c>
      <c r="AF5588" s="5">
        <v>20</v>
      </c>
      <c r="AG5588" s="6">
        <v>11.299435028248588</v>
      </c>
      <c r="AH5588" s="6">
        <v>80.454545454545453</v>
      </c>
      <c r="AI5588" s="6"/>
      <c r="AJ5588" s="6"/>
    </row>
    <row r="5589" spans="1:36" hidden="1" x14ac:dyDescent="0.2">
      <c r="A5589" s="1" t="str">
        <f t="shared" si="87"/>
        <v>StaffordMixed White and Black African</v>
      </c>
      <c r="B5589" s="3" t="s">
        <v>481</v>
      </c>
      <c r="C5589" s="3" t="s">
        <v>482</v>
      </c>
      <c r="D5589" s="3" t="s">
        <v>707</v>
      </c>
      <c r="E5589" s="5">
        <v>126</v>
      </c>
      <c r="F5589" s="5">
        <v>0</v>
      </c>
      <c r="G5589" s="5">
        <v>0</v>
      </c>
      <c r="H5589" s="5">
        <v>5</v>
      </c>
      <c r="I5589" s="5">
        <v>5</v>
      </c>
      <c r="J5589" s="5">
        <v>0</v>
      </c>
      <c r="K5589" s="5">
        <v>14</v>
      </c>
      <c r="L5589" s="5">
        <v>0</v>
      </c>
      <c r="M5589" s="5">
        <v>10</v>
      </c>
      <c r="N5589" s="5">
        <v>0</v>
      </c>
      <c r="O5589" s="6">
        <v>0</v>
      </c>
      <c r="P5589" s="6">
        <v>0</v>
      </c>
      <c r="Q5589" s="6">
        <v>3.9682539682539684</v>
      </c>
      <c r="R5589" s="6">
        <v>3.9682539682539684</v>
      </c>
      <c r="S5589" s="6">
        <v>0</v>
      </c>
      <c r="T5589" s="6">
        <v>11.111111111111111</v>
      </c>
      <c r="U5589" s="6">
        <v>0</v>
      </c>
      <c r="V5589" s="6">
        <v>7.9365079365079367</v>
      </c>
      <c r="W5589" s="6">
        <v>0</v>
      </c>
      <c r="X5589" s="5">
        <v>29</v>
      </c>
      <c r="Y5589" s="5">
        <v>23</v>
      </c>
      <c r="Z5589" s="5">
        <v>1</v>
      </c>
      <c r="AA5589" s="5">
        <v>0</v>
      </c>
      <c r="AB5589" s="5">
        <v>0</v>
      </c>
      <c r="AC5589" s="5">
        <v>0</v>
      </c>
      <c r="AD5589" s="5">
        <v>29</v>
      </c>
      <c r="AE5589" s="5">
        <v>23</v>
      </c>
      <c r="AF5589" s="5">
        <v>1</v>
      </c>
      <c r="AG5589" s="6">
        <v>4.3478260869565215</v>
      </c>
      <c r="AH5589" s="6">
        <v>79.310344827586206</v>
      </c>
      <c r="AI5589" s="6"/>
      <c r="AJ5589" s="6"/>
    </row>
    <row r="5590" spans="1:36" hidden="1" x14ac:dyDescent="0.2">
      <c r="A5590" s="1" t="str">
        <f t="shared" si="87"/>
        <v>StaffordMixed White and Asian</v>
      </c>
      <c r="B5590" s="3" t="s">
        <v>481</v>
      </c>
      <c r="C5590" s="3" t="s">
        <v>482</v>
      </c>
      <c r="D5590" s="3" t="s">
        <v>708</v>
      </c>
      <c r="E5590" s="5">
        <v>439</v>
      </c>
      <c r="F5590" s="5">
        <v>0</v>
      </c>
      <c r="G5590" s="5">
        <v>4</v>
      </c>
      <c r="H5590" s="5">
        <v>26</v>
      </c>
      <c r="I5590" s="5">
        <v>21</v>
      </c>
      <c r="J5590" s="5">
        <v>13</v>
      </c>
      <c r="K5590" s="5">
        <v>69</v>
      </c>
      <c r="L5590" s="5">
        <v>0</v>
      </c>
      <c r="M5590" s="5">
        <v>16</v>
      </c>
      <c r="N5590" s="5">
        <v>0</v>
      </c>
      <c r="O5590" s="6">
        <v>0</v>
      </c>
      <c r="P5590" s="6">
        <v>0.91116173120728927</v>
      </c>
      <c r="Q5590" s="6">
        <v>5.9225512528473807</v>
      </c>
      <c r="R5590" s="6">
        <v>4.7835990888382689</v>
      </c>
      <c r="S5590" s="6">
        <v>2.9612756264236904</v>
      </c>
      <c r="T5590" s="6">
        <v>15.71753986332574</v>
      </c>
      <c r="U5590" s="6">
        <v>0</v>
      </c>
      <c r="V5590" s="6">
        <v>3.6446469248291571</v>
      </c>
      <c r="W5590" s="6">
        <v>0</v>
      </c>
      <c r="X5590" s="5">
        <v>90</v>
      </c>
      <c r="Y5590" s="5">
        <v>81</v>
      </c>
      <c r="Z5590" s="5">
        <v>2</v>
      </c>
      <c r="AA5590" s="5">
        <v>0</v>
      </c>
      <c r="AB5590" s="5">
        <v>0</v>
      </c>
      <c r="AC5590" s="5">
        <v>0</v>
      </c>
      <c r="AD5590" s="5">
        <v>90</v>
      </c>
      <c r="AE5590" s="5">
        <v>81</v>
      </c>
      <c r="AF5590" s="5">
        <v>2</v>
      </c>
      <c r="AG5590" s="6">
        <v>2.4691358024691357</v>
      </c>
      <c r="AH5590" s="6">
        <v>90</v>
      </c>
      <c r="AI5590" s="6"/>
      <c r="AJ5590" s="6"/>
    </row>
    <row r="5591" spans="1:36" hidden="1" x14ac:dyDescent="0.2">
      <c r="A5591" s="1" t="str">
        <f t="shared" si="87"/>
        <v>StaffordMixed Other</v>
      </c>
      <c r="B5591" s="3" t="s">
        <v>481</v>
      </c>
      <c r="C5591" s="3" t="s">
        <v>482</v>
      </c>
      <c r="D5591" s="3" t="s">
        <v>709</v>
      </c>
      <c r="E5591" s="5">
        <v>310</v>
      </c>
      <c r="F5591" s="5">
        <v>0</v>
      </c>
      <c r="G5591" s="5">
        <v>9</v>
      </c>
      <c r="H5591" s="5">
        <v>35</v>
      </c>
      <c r="I5591" s="5">
        <v>14</v>
      </c>
      <c r="J5591" s="5">
        <v>12</v>
      </c>
      <c r="K5591" s="5">
        <v>40</v>
      </c>
      <c r="L5591" s="5">
        <v>0</v>
      </c>
      <c r="M5591" s="5">
        <v>11</v>
      </c>
      <c r="N5591" s="5">
        <v>0</v>
      </c>
      <c r="O5591" s="6">
        <v>0</v>
      </c>
      <c r="P5591" s="6">
        <v>2.903225806451613</v>
      </c>
      <c r="Q5591" s="6">
        <v>11.290322580645162</v>
      </c>
      <c r="R5591" s="6">
        <v>4.5161290322580649</v>
      </c>
      <c r="S5591" s="6">
        <v>3.870967741935484</v>
      </c>
      <c r="T5591" s="6">
        <v>12.903225806451612</v>
      </c>
      <c r="U5591" s="6">
        <v>0</v>
      </c>
      <c r="V5591" s="6">
        <v>3.5483870967741935</v>
      </c>
      <c r="W5591" s="6">
        <v>0</v>
      </c>
      <c r="X5591" s="5">
        <v>88</v>
      </c>
      <c r="Y5591" s="5">
        <v>70</v>
      </c>
      <c r="Z5591" s="5">
        <v>3</v>
      </c>
      <c r="AA5591" s="5">
        <v>0</v>
      </c>
      <c r="AB5591" s="5">
        <v>0</v>
      </c>
      <c r="AC5591" s="5">
        <v>0</v>
      </c>
      <c r="AD5591" s="5">
        <v>88</v>
      </c>
      <c r="AE5591" s="5">
        <v>70</v>
      </c>
      <c r="AF5591" s="5">
        <v>3</v>
      </c>
      <c r="AG5591" s="6">
        <v>4.2857142857142856</v>
      </c>
      <c r="AH5591" s="6">
        <v>79.545454545454547</v>
      </c>
      <c r="AI5591" s="6"/>
      <c r="AJ5591" s="6"/>
    </row>
    <row r="5592" spans="1:36" hidden="1" x14ac:dyDescent="0.2">
      <c r="A5592" s="1" t="str">
        <f t="shared" si="87"/>
        <v>StaffordIndian</v>
      </c>
      <c r="B5592" s="3" t="s">
        <v>481</v>
      </c>
      <c r="C5592" s="3" t="s">
        <v>482</v>
      </c>
      <c r="D5592" s="3" t="s">
        <v>710</v>
      </c>
      <c r="E5592" s="5">
        <v>1359</v>
      </c>
      <c r="F5592" s="5">
        <v>0</v>
      </c>
      <c r="G5592" s="5">
        <v>2</v>
      </c>
      <c r="H5592" s="5">
        <v>81</v>
      </c>
      <c r="I5592" s="5">
        <v>71</v>
      </c>
      <c r="J5592" s="5">
        <v>32</v>
      </c>
      <c r="K5592" s="5">
        <v>112</v>
      </c>
      <c r="L5592" s="5">
        <v>0</v>
      </c>
      <c r="M5592" s="5">
        <v>39</v>
      </c>
      <c r="N5592" s="5">
        <v>0</v>
      </c>
      <c r="O5592" s="6">
        <v>0</v>
      </c>
      <c r="P5592" s="6">
        <v>0.14716703458425312</v>
      </c>
      <c r="Q5592" s="6">
        <v>5.9602649006622519</v>
      </c>
      <c r="R5592" s="6">
        <v>5.2244297277409864</v>
      </c>
      <c r="S5592" s="6">
        <v>2.3546725533480499</v>
      </c>
      <c r="T5592" s="6">
        <v>8.2413539367181752</v>
      </c>
      <c r="U5592" s="6">
        <v>0</v>
      </c>
      <c r="V5592" s="6">
        <v>2.869757174392936</v>
      </c>
      <c r="W5592" s="6">
        <v>0</v>
      </c>
      <c r="X5592" s="5">
        <v>644</v>
      </c>
      <c r="Y5592" s="5">
        <v>563</v>
      </c>
      <c r="Z5592" s="5">
        <v>30</v>
      </c>
      <c r="AA5592" s="5">
        <v>0</v>
      </c>
      <c r="AB5592" s="5">
        <v>0</v>
      </c>
      <c r="AC5592" s="5">
        <v>0</v>
      </c>
      <c r="AD5592" s="5">
        <v>644</v>
      </c>
      <c r="AE5592" s="5">
        <v>563</v>
      </c>
      <c r="AF5592" s="5">
        <v>30</v>
      </c>
      <c r="AG5592" s="6">
        <v>5.3285968028419184</v>
      </c>
      <c r="AH5592" s="6">
        <v>87.422360248447205</v>
      </c>
      <c r="AI5592" s="6"/>
      <c r="AJ5592" s="6"/>
    </row>
    <row r="5593" spans="1:36" hidden="1" x14ac:dyDescent="0.2">
      <c r="A5593" s="1" t="str">
        <f t="shared" si="87"/>
        <v>StaffordPakistani</v>
      </c>
      <c r="B5593" s="3" t="s">
        <v>481</v>
      </c>
      <c r="C5593" s="3" t="s">
        <v>482</v>
      </c>
      <c r="D5593" s="3" t="s">
        <v>711</v>
      </c>
      <c r="E5593" s="5">
        <v>369</v>
      </c>
      <c r="F5593" s="5">
        <v>0</v>
      </c>
      <c r="G5593" s="5">
        <v>1</v>
      </c>
      <c r="H5593" s="5">
        <v>49</v>
      </c>
      <c r="I5593" s="5">
        <v>48</v>
      </c>
      <c r="J5593" s="5">
        <v>1</v>
      </c>
      <c r="K5593" s="5">
        <v>47</v>
      </c>
      <c r="L5593" s="5">
        <v>0</v>
      </c>
      <c r="M5593" s="5">
        <v>11</v>
      </c>
      <c r="N5593" s="5">
        <v>0</v>
      </c>
      <c r="O5593" s="6">
        <v>0</v>
      </c>
      <c r="P5593" s="6">
        <v>0.27100271002710025</v>
      </c>
      <c r="Q5593" s="6">
        <v>13.279132791327914</v>
      </c>
      <c r="R5593" s="6">
        <v>13.008130081300813</v>
      </c>
      <c r="S5593" s="6">
        <v>0.27100271002710025</v>
      </c>
      <c r="T5593" s="6">
        <v>12.737127371273713</v>
      </c>
      <c r="U5593" s="6">
        <v>0</v>
      </c>
      <c r="V5593" s="6">
        <v>2.9810298102981028</v>
      </c>
      <c r="W5593" s="6">
        <v>0</v>
      </c>
      <c r="X5593" s="5">
        <v>159</v>
      </c>
      <c r="Y5593" s="5">
        <v>98</v>
      </c>
      <c r="Z5593" s="5">
        <v>5</v>
      </c>
      <c r="AA5593" s="5">
        <v>0</v>
      </c>
      <c r="AB5593" s="5">
        <v>0</v>
      </c>
      <c r="AC5593" s="5">
        <v>0</v>
      </c>
      <c r="AD5593" s="5">
        <v>159</v>
      </c>
      <c r="AE5593" s="5">
        <v>98</v>
      </c>
      <c r="AF5593" s="5">
        <v>5</v>
      </c>
      <c r="AG5593" s="6">
        <v>5.1020408163265305</v>
      </c>
      <c r="AH5593" s="6">
        <v>61.635220125786162</v>
      </c>
      <c r="AI5593" s="6"/>
      <c r="AJ5593" s="6"/>
    </row>
    <row r="5594" spans="1:36" hidden="1" x14ac:dyDescent="0.2">
      <c r="A5594" s="1" t="str">
        <f t="shared" si="87"/>
        <v>StaffordBangladeshi</v>
      </c>
      <c r="B5594" s="3" t="s">
        <v>481</v>
      </c>
      <c r="C5594" s="3" t="s">
        <v>482</v>
      </c>
      <c r="D5594" s="3" t="s">
        <v>712</v>
      </c>
      <c r="E5594" s="5">
        <v>128</v>
      </c>
      <c r="F5594" s="5">
        <v>0</v>
      </c>
      <c r="G5594" s="5">
        <v>0</v>
      </c>
      <c r="H5594" s="5">
        <v>12</v>
      </c>
      <c r="I5594" s="5">
        <v>11</v>
      </c>
      <c r="J5594" s="5">
        <v>2</v>
      </c>
      <c r="K5594" s="5">
        <v>6</v>
      </c>
      <c r="L5594" s="5">
        <v>0</v>
      </c>
      <c r="M5594" s="5">
        <v>6</v>
      </c>
      <c r="N5594" s="5">
        <v>0</v>
      </c>
      <c r="O5594" s="6">
        <v>0</v>
      </c>
      <c r="P5594" s="6">
        <v>0</v>
      </c>
      <c r="Q5594" s="6">
        <v>9.375</v>
      </c>
      <c r="R5594" s="6">
        <v>8.59375</v>
      </c>
      <c r="S5594" s="6">
        <v>1.5625</v>
      </c>
      <c r="T5594" s="6">
        <v>4.6875</v>
      </c>
      <c r="U5594" s="6">
        <v>0</v>
      </c>
      <c r="V5594" s="6">
        <v>4.6875</v>
      </c>
      <c r="W5594" s="6">
        <v>0</v>
      </c>
      <c r="X5594" s="5">
        <v>50</v>
      </c>
      <c r="Y5594" s="5">
        <v>36</v>
      </c>
      <c r="Z5594" s="5">
        <v>1</v>
      </c>
      <c r="AA5594" s="5">
        <v>0</v>
      </c>
      <c r="AB5594" s="5">
        <v>0</v>
      </c>
      <c r="AC5594" s="5">
        <v>0</v>
      </c>
      <c r="AD5594" s="5">
        <v>50</v>
      </c>
      <c r="AE5594" s="5">
        <v>36</v>
      </c>
      <c r="AF5594" s="5">
        <v>1</v>
      </c>
      <c r="AG5594" s="6">
        <v>2.7777777777777777</v>
      </c>
      <c r="AH5594" s="6">
        <v>72</v>
      </c>
      <c r="AI5594" s="6"/>
      <c r="AJ5594" s="6"/>
    </row>
    <row r="5595" spans="1:36" hidden="1" x14ac:dyDescent="0.2">
      <c r="A5595" s="1" t="str">
        <f t="shared" si="87"/>
        <v>StaffordChinese</v>
      </c>
      <c r="B5595" s="3" t="s">
        <v>481</v>
      </c>
      <c r="C5595" s="3" t="s">
        <v>482</v>
      </c>
      <c r="D5595" s="3" t="s">
        <v>713</v>
      </c>
      <c r="E5595" s="5">
        <v>503</v>
      </c>
      <c r="F5595" s="5">
        <v>0</v>
      </c>
      <c r="G5595" s="5">
        <v>4</v>
      </c>
      <c r="H5595" s="5">
        <v>26</v>
      </c>
      <c r="I5595" s="5">
        <v>18</v>
      </c>
      <c r="J5595" s="5">
        <v>21</v>
      </c>
      <c r="K5595" s="5">
        <v>45</v>
      </c>
      <c r="L5595" s="5">
        <v>0</v>
      </c>
      <c r="M5595" s="5">
        <v>50</v>
      </c>
      <c r="N5595" s="5">
        <v>0</v>
      </c>
      <c r="O5595" s="6">
        <v>0</v>
      </c>
      <c r="P5595" s="6">
        <v>0.79522862823061635</v>
      </c>
      <c r="Q5595" s="6">
        <v>5.1689860834990062</v>
      </c>
      <c r="R5595" s="6">
        <v>3.5785288270377733</v>
      </c>
      <c r="S5595" s="6">
        <v>4.1749502982107352</v>
      </c>
      <c r="T5595" s="6">
        <v>8.9463220675944335</v>
      </c>
      <c r="U5595" s="6">
        <v>0</v>
      </c>
      <c r="V5595" s="6">
        <v>9.9403578528827037</v>
      </c>
      <c r="W5595" s="6">
        <v>0</v>
      </c>
      <c r="X5595" s="5">
        <v>218</v>
      </c>
      <c r="Y5595" s="5">
        <v>173</v>
      </c>
      <c r="Z5595" s="5">
        <v>5</v>
      </c>
      <c r="AA5595" s="5">
        <v>0</v>
      </c>
      <c r="AB5595" s="5">
        <v>0</v>
      </c>
      <c r="AC5595" s="5">
        <v>0</v>
      </c>
      <c r="AD5595" s="5">
        <v>218</v>
      </c>
      <c r="AE5595" s="5">
        <v>173</v>
      </c>
      <c r="AF5595" s="5">
        <v>5</v>
      </c>
      <c r="AG5595" s="6">
        <v>2.8901734104046244</v>
      </c>
      <c r="AH5595" s="6">
        <v>79.357798165137609</v>
      </c>
      <c r="AI5595" s="6"/>
      <c r="AJ5595" s="6"/>
    </row>
    <row r="5596" spans="1:36" hidden="1" x14ac:dyDescent="0.2">
      <c r="A5596" s="1" t="str">
        <f t="shared" si="87"/>
        <v>StaffordAsian Other</v>
      </c>
      <c r="B5596" s="3" t="s">
        <v>481</v>
      </c>
      <c r="C5596" s="3" t="s">
        <v>482</v>
      </c>
      <c r="D5596" s="3" t="s">
        <v>714</v>
      </c>
      <c r="E5596" s="5">
        <v>929</v>
      </c>
      <c r="F5596" s="5">
        <v>0</v>
      </c>
      <c r="G5596" s="5">
        <v>3</v>
      </c>
      <c r="H5596" s="5">
        <v>41</v>
      </c>
      <c r="I5596" s="5">
        <v>26</v>
      </c>
      <c r="J5596" s="5">
        <v>17</v>
      </c>
      <c r="K5596" s="5">
        <v>116</v>
      </c>
      <c r="L5596" s="5">
        <v>0</v>
      </c>
      <c r="M5596" s="5">
        <v>41</v>
      </c>
      <c r="N5596" s="5">
        <v>0</v>
      </c>
      <c r="O5596" s="6">
        <v>0</v>
      </c>
      <c r="P5596" s="6">
        <v>0.32292787944025836</v>
      </c>
      <c r="Q5596" s="6">
        <v>4.4133476856835303</v>
      </c>
      <c r="R5596" s="6">
        <v>2.798708288482239</v>
      </c>
      <c r="S5596" s="6">
        <v>1.8299246501614639</v>
      </c>
      <c r="T5596" s="6">
        <v>12.486544671689989</v>
      </c>
      <c r="U5596" s="6">
        <v>0</v>
      </c>
      <c r="V5596" s="6">
        <v>4.4133476856835303</v>
      </c>
      <c r="W5596" s="6">
        <v>0</v>
      </c>
      <c r="X5596" s="5">
        <v>417</v>
      </c>
      <c r="Y5596" s="5">
        <v>366</v>
      </c>
      <c r="Z5596" s="5">
        <v>13</v>
      </c>
      <c r="AA5596" s="5">
        <v>0</v>
      </c>
      <c r="AB5596" s="5">
        <v>0</v>
      </c>
      <c r="AC5596" s="5">
        <v>0</v>
      </c>
      <c r="AD5596" s="5">
        <v>417</v>
      </c>
      <c r="AE5596" s="5">
        <v>366</v>
      </c>
      <c r="AF5596" s="5">
        <v>13</v>
      </c>
      <c r="AG5596" s="6">
        <v>3.5519125683060109</v>
      </c>
      <c r="AH5596" s="6">
        <v>87.769784172661872</v>
      </c>
      <c r="AI5596" s="6"/>
      <c r="AJ5596" s="6"/>
    </row>
    <row r="5597" spans="1:36" hidden="1" x14ac:dyDescent="0.2">
      <c r="A5597" s="1" t="str">
        <f t="shared" si="87"/>
        <v>StaffordBlack African</v>
      </c>
      <c r="B5597" s="3" t="s">
        <v>481</v>
      </c>
      <c r="C5597" s="3" t="s">
        <v>482</v>
      </c>
      <c r="D5597" s="3" t="s">
        <v>715</v>
      </c>
      <c r="E5597" s="5">
        <v>391</v>
      </c>
      <c r="F5597" s="5">
        <v>0</v>
      </c>
      <c r="G5597" s="5">
        <v>17</v>
      </c>
      <c r="H5597" s="5">
        <v>39</v>
      </c>
      <c r="I5597" s="5">
        <v>22</v>
      </c>
      <c r="J5597" s="5">
        <v>25</v>
      </c>
      <c r="K5597" s="5">
        <v>57</v>
      </c>
      <c r="L5597" s="5">
        <v>0</v>
      </c>
      <c r="M5597" s="5">
        <v>11</v>
      </c>
      <c r="N5597" s="5">
        <v>0</v>
      </c>
      <c r="O5597" s="6">
        <v>0</v>
      </c>
      <c r="P5597" s="6">
        <v>4.3478260869565215</v>
      </c>
      <c r="Q5597" s="6">
        <v>9.9744245524296673</v>
      </c>
      <c r="R5597" s="6">
        <v>5.6265984654731458</v>
      </c>
      <c r="S5597" s="6">
        <v>6.3938618925831205</v>
      </c>
      <c r="T5597" s="6">
        <v>14.578005115089514</v>
      </c>
      <c r="U5597" s="6">
        <v>0</v>
      </c>
      <c r="V5597" s="6">
        <v>2.8132992327365729</v>
      </c>
      <c r="W5597" s="6">
        <v>0</v>
      </c>
      <c r="X5597" s="5">
        <v>167</v>
      </c>
      <c r="Y5597" s="5">
        <v>152</v>
      </c>
      <c r="Z5597" s="5">
        <v>9</v>
      </c>
      <c r="AA5597" s="5">
        <v>0</v>
      </c>
      <c r="AB5597" s="5">
        <v>0</v>
      </c>
      <c r="AC5597" s="5">
        <v>0</v>
      </c>
      <c r="AD5597" s="5">
        <v>167</v>
      </c>
      <c r="AE5597" s="5">
        <v>152</v>
      </c>
      <c r="AF5597" s="5">
        <v>9</v>
      </c>
      <c r="AG5597" s="6">
        <v>5.9210526315789478</v>
      </c>
      <c r="AH5597" s="6">
        <v>91.017964071856284</v>
      </c>
      <c r="AI5597" s="6"/>
      <c r="AJ5597" s="6"/>
    </row>
    <row r="5598" spans="1:36" hidden="1" x14ac:dyDescent="0.2">
      <c r="A5598" s="1" t="str">
        <f t="shared" si="87"/>
        <v>StaffordBlack Caribbean</v>
      </c>
      <c r="B5598" s="3" t="s">
        <v>481</v>
      </c>
      <c r="C5598" s="3" t="s">
        <v>482</v>
      </c>
      <c r="D5598" s="3" t="s">
        <v>716</v>
      </c>
      <c r="E5598" s="5">
        <v>582</v>
      </c>
      <c r="F5598" s="5">
        <v>0</v>
      </c>
      <c r="G5598" s="5">
        <v>48</v>
      </c>
      <c r="H5598" s="5">
        <v>94</v>
      </c>
      <c r="I5598" s="5">
        <v>42</v>
      </c>
      <c r="J5598" s="5">
        <v>63</v>
      </c>
      <c r="K5598" s="5">
        <v>54</v>
      </c>
      <c r="L5598" s="5">
        <v>0</v>
      </c>
      <c r="M5598" s="5">
        <v>19</v>
      </c>
      <c r="N5598" s="5">
        <v>0</v>
      </c>
      <c r="O5598" s="6">
        <v>0</v>
      </c>
      <c r="P5598" s="6">
        <v>8.2474226804123703</v>
      </c>
      <c r="Q5598" s="6">
        <v>16.151202749140893</v>
      </c>
      <c r="R5598" s="6">
        <v>7.2164948453608249</v>
      </c>
      <c r="S5598" s="6">
        <v>10.824742268041238</v>
      </c>
      <c r="T5598" s="6">
        <v>9.2783505154639183</v>
      </c>
      <c r="U5598" s="6">
        <v>0</v>
      </c>
      <c r="V5598" s="6">
        <v>3.2646048109965635</v>
      </c>
      <c r="W5598" s="6">
        <v>0</v>
      </c>
      <c r="X5598" s="5">
        <v>257</v>
      </c>
      <c r="Y5598" s="5">
        <v>206</v>
      </c>
      <c r="Z5598" s="5">
        <v>25</v>
      </c>
      <c r="AA5598" s="5">
        <v>0</v>
      </c>
      <c r="AB5598" s="5">
        <v>0</v>
      </c>
      <c r="AC5598" s="5">
        <v>0</v>
      </c>
      <c r="AD5598" s="5">
        <v>257</v>
      </c>
      <c r="AE5598" s="5">
        <v>206</v>
      </c>
      <c r="AF5598" s="5">
        <v>25</v>
      </c>
      <c r="AG5598" s="6">
        <v>12.135922330097088</v>
      </c>
      <c r="AH5598" s="6">
        <v>80.155642023346303</v>
      </c>
      <c r="AI5598" s="6"/>
      <c r="AJ5598" s="6"/>
    </row>
    <row r="5599" spans="1:36" hidden="1" x14ac:dyDescent="0.2">
      <c r="A5599" s="1" t="str">
        <f t="shared" si="87"/>
        <v>StaffordBlack Other</v>
      </c>
      <c r="B5599" s="3" t="s">
        <v>481</v>
      </c>
      <c r="C5599" s="3" t="s">
        <v>482</v>
      </c>
      <c r="D5599" s="3" t="s">
        <v>717</v>
      </c>
      <c r="E5599" s="5">
        <v>134</v>
      </c>
      <c r="F5599" s="5">
        <v>0</v>
      </c>
      <c r="G5599" s="5">
        <v>6</v>
      </c>
      <c r="H5599" s="5">
        <v>20</v>
      </c>
      <c r="I5599" s="5">
        <v>12</v>
      </c>
      <c r="J5599" s="5">
        <v>14</v>
      </c>
      <c r="K5599" s="5">
        <v>7</v>
      </c>
      <c r="L5599" s="5">
        <v>0</v>
      </c>
      <c r="M5599" s="5">
        <v>2</v>
      </c>
      <c r="N5599" s="5">
        <v>0</v>
      </c>
      <c r="O5599" s="6">
        <v>0</v>
      </c>
      <c r="P5599" s="6">
        <v>4.4776119402985071</v>
      </c>
      <c r="Q5599" s="6">
        <v>14.925373134328359</v>
      </c>
      <c r="R5599" s="6">
        <v>8.9552238805970141</v>
      </c>
      <c r="S5599" s="6">
        <v>10.447761194029852</v>
      </c>
      <c r="T5599" s="6">
        <v>5.2238805970149258</v>
      </c>
      <c r="U5599" s="6">
        <v>0</v>
      </c>
      <c r="V5599" s="6">
        <v>1.4925373134328359</v>
      </c>
      <c r="W5599" s="6">
        <v>0</v>
      </c>
      <c r="X5599" s="5">
        <v>56</v>
      </c>
      <c r="Y5599" s="5">
        <v>45</v>
      </c>
      <c r="Z5599" s="5">
        <v>8</v>
      </c>
      <c r="AA5599" s="5">
        <v>0</v>
      </c>
      <c r="AB5599" s="5">
        <v>0</v>
      </c>
      <c r="AC5599" s="5">
        <v>0</v>
      </c>
      <c r="AD5599" s="5">
        <v>56</v>
      </c>
      <c r="AE5599" s="5">
        <v>45</v>
      </c>
      <c r="AF5599" s="5">
        <v>8</v>
      </c>
      <c r="AG5599" s="6">
        <v>17.777777777777779</v>
      </c>
      <c r="AH5599" s="6">
        <v>80.357142857142861</v>
      </c>
      <c r="AI5599" s="6"/>
      <c r="AJ5599" s="6"/>
    </row>
    <row r="5600" spans="1:36" hidden="1" x14ac:dyDescent="0.2">
      <c r="A5600" s="1" t="str">
        <f t="shared" si="87"/>
        <v>StaffordArab</v>
      </c>
      <c r="B5600" s="3" t="s">
        <v>481</v>
      </c>
      <c r="C5600" s="3" t="s">
        <v>482</v>
      </c>
      <c r="D5600" s="3" t="s">
        <v>699</v>
      </c>
      <c r="E5600" s="5">
        <v>229</v>
      </c>
      <c r="F5600" s="5">
        <v>0</v>
      </c>
      <c r="G5600" s="5">
        <v>0</v>
      </c>
      <c r="H5600" s="5">
        <v>7</v>
      </c>
      <c r="I5600" s="5">
        <v>7</v>
      </c>
      <c r="J5600" s="5">
        <v>0</v>
      </c>
      <c r="K5600" s="5">
        <v>9</v>
      </c>
      <c r="L5600" s="5">
        <v>0</v>
      </c>
      <c r="M5600" s="5">
        <v>30</v>
      </c>
      <c r="N5600" s="5">
        <v>0</v>
      </c>
      <c r="O5600" s="6">
        <v>0</v>
      </c>
      <c r="P5600" s="6">
        <v>0</v>
      </c>
      <c r="Q5600" s="6">
        <v>3.0567685589519651</v>
      </c>
      <c r="R5600" s="6">
        <v>3.0567685589519651</v>
      </c>
      <c r="S5600" s="6">
        <v>0</v>
      </c>
      <c r="T5600" s="6">
        <v>3.9301310043668121</v>
      </c>
      <c r="U5600" s="6">
        <v>0</v>
      </c>
      <c r="V5600" s="6">
        <v>13.100436681222707</v>
      </c>
      <c r="W5600" s="6">
        <v>0</v>
      </c>
      <c r="X5600" s="5">
        <v>70</v>
      </c>
      <c r="Y5600" s="5">
        <v>40</v>
      </c>
      <c r="Z5600" s="5">
        <v>7</v>
      </c>
      <c r="AA5600" s="5">
        <v>0</v>
      </c>
      <c r="AB5600" s="5">
        <v>0</v>
      </c>
      <c r="AC5600" s="5">
        <v>0</v>
      </c>
      <c r="AD5600" s="5">
        <v>70</v>
      </c>
      <c r="AE5600" s="5">
        <v>40</v>
      </c>
      <c r="AF5600" s="5">
        <v>7</v>
      </c>
      <c r="AG5600" s="6">
        <v>17.5</v>
      </c>
      <c r="AH5600" s="6">
        <v>57.142857142857146</v>
      </c>
      <c r="AI5600" s="6"/>
      <c r="AJ5600" s="6"/>
    </row>
    <row r="5601" spans="1:36" hidden="1" x14ac:dyDescent="0.2">
      <c r="A5601" s="1" t="str">
        <f t="shared" si="87"/>
        <v>StaffordOther</v>
      </c>
      <c r="B5601" s="3" t="s">
        <v>481</v>
      </c>
      <c r="C5601" s="3" t="s">
        <v>482</v>
      </c>
      <c r="D5601" s="3" t="s">
        <v>718</v>
      </c>
      <c r="E5601" s="5">
        <v>243</v>
      </c>
      <c r="F5601" s="5">
        <v>0</v>
      </c>
      <c r="G5601" s="5">
        <v>2</v>
      </c>
      <c r="H5601" s="5">
        <v>9</v>
      </c>
      <c r="I5601" s="5">
        <v>3</v>
      </c>
      <c r="J5601" s="5">
        <v>12</v>
      </c>
      <c r="K5601" s="5">
        <v>10</v>
      </c>
      <c r="L5601" s="5">
        <v>0</v>
      </c>
      <c r="M5601" s="5">
        <v>13</v>
      </c>
      <c r="N5601" s="5">
        <v>0</v>
      </c>
      <c r="O5601" s="6">
        <v>0</v>
      </c>
      <c r="P5601" s="6">
        <v>0.82304526748971196</v>
      </c>
      <c r="Q5601" s="6">
        <v>3.7037037037037037</v>
      </c>
      <c r="R5601" s="6">
        <v>1.2345679012345678</v>
      </c>
      <c r="S5601" s="6">
        <v>4.9382716049382713</v>
      </c>
      <c r="T5601" s="6">
        <v>4.1152263374485596</v>
      </c>
      <c r="U5601" s="6">
        <v>0</v>
      </c>
      <c r="V5601" s="6">
        <v>5.3497942386831276</v>
      </c>
      <c r="W5601" s="6">
        <v>0</v>
      </c>
      <c r="X5601" s="5">
        <v>104</v>
      </c>
      <c r="Y5601" s="5">
        <v>92</v>
      </c>
      <c r="Z5601" s="5">
        <v>11</v>
      </c>
      <c r="AA5601" s="5">
        <v>0</v>
      </c>
      <c r="AB5601" s="5">
        <v>0</v>
      </c>
      <c r="AC5601" s="5">
        <v>0</v>
      </c>
      <c r="AD5601" s="5">
        <v>104</v>
      </c>
      <c r="AE5601" s="5">
        <v>92</v>
      </c>
      <c r="AF5601" s="5">
        <v>11</v>
      </c>
      <c r="AG5601" s="6">
        <v>11.956521739130435</v>
      </c>
      <c r="AH5601" s="6">
        <v>88.461538461538467</v>
      </c>
      <c r="AI5601" s="6"/>
      <c r="AJ5601" s="6"/>
    </row>
    <row r="5602" spans="1:36" x14ac:dyDescent="0.2">
      <c r="A5602" s="1" t="str">
        <f t="shared" si="87"/>
        <v>Staffordshire MoorlandsAll people</v>
      </c>
      <c r="B5602" s="3" t="s">
        <v>483</v>
      </c>
      <c r="C5602" s="3" t="s">
        <v>484</v>
      </c>
      <c r="D5602" s="3" t="s">
        <v>700</v>
      </c>
      <c r="E5602" s="5">
        <v>97106</v>
      </c>
      <c r="F5602" s="5">
        <v>0</v>
      </c>
      <c r="G5602" s="5">
        <v>0</v>
      </c>
      <c r="H5602" s="5">
        <v>3020</v>
      </c>
      <c r="I5602" s="5">
        <v>0</v>
      </c>
      <c r="J5602" s="5">
        <v>4232</v>
      </c>
      <c r="K5602" s="5">
        <v>10510</v>
      </c>
      <c r="L5602" s="5">
        <v>0</v>
      </c>
      <c r="M5602" s="5">
        <v>1763</v>
      </c>
      <c r="N5602" s="5">
        <v>0</v>
      </c>
      <c r="O5602" s="6">
        <v>0</v>
      </c>
      <c r="P5602" s="6">
        <v>0</v>
      </c>
      <c r="Q5602" s="6">
        <v>3.1100035013284453</v>
      </c>
      <c r="R5602" s="6">
        <v>0</v>
      </c>
      <c r="S5602" s="6">
        <v>4.358124111795358</v>
      </c>
      <c r="T5602" s="6">
        <v>10.823224105616543</v>
      </c>
      <c r="U5602" s="6">
        <v>0</v>
      </c>
      <c r="V5602" s="6">
        <v>1.8155417790867712</v>
      </c>
      <c r="W5602" s="6">
        <v>0</v>
      </c>
      <c r="X5602" s="5">
        <v>29684</v>
      </c>
      <c r="Y5602" s="5">
        <v>26676</v>
      </c>
      <c r="Z5602" s="5">
        <v>1006</v>
      </c>
      <c r="AA5602" s="5">
        <v>0</v>
      </c>
      <c r="AB5602" s="5">
        <v>0</v>
      </c>
      <c r="AC5602" s="5">
        <v>0</v>
      </c>
      <c r="AD5602" s="5">
        <v>29684</v>
      </c>
      <c r="AE5602" s="5">
        <v>26676</v>
      </c>
      <c r="AF5602" s="5">
        <v>1006</v>
      </c>
      <c r="AG5602" s="6">
        <v>3.7711800869695606</v>
      </c>
      <c r="AH5602" s="6">
        <v>89.866594798544668</v>
      </c>
      <c r="AI5602" s="6"/>
      <c r="AJ5602" s="6"/>
    </row>
    <row r="5603" spans="1:36" hidden="1" x14ac:dyDescent="0.2">
      <c r="A5603" s="1" t="str">
        <f t="shared" si="87"/>
        <v>Staffordshire MoorlandsWhite British</v>
      </c>
      <c r="B5603" s="3" t="s">
        <v>483</v>
      </c>
      <c r="C5603" s="3" t="s">
        <v>484</v>
      </c>
      <c r="D5603" s="3" t="s">
        <v>701</v>
      </c>
      <c r="E5603" s="5">
        <v>94657</v>
      </c>
      <c r="F5603" s="5">
        <v>0</v>
      </c>
      <c r="G5603" s="5">
        <v>0</v>
      </c>
      <c r="H5603" s="5">
        <v>2934</v>
      </c>
      <c r="I5603" s="5">
        <v>0</v>
      </c>
      <c r="J5603" s="5">
        <v>4092</v>
      </c>
      <c r="K5603" s="5">
        <v>10307</v>
      </c>
      <c r="L5603" s="5">
        <v>0</v>
      </c>
      <c r="M5603" s="5">
        <v>1632</v>
      </c>
      <c r="N5603" s="5">
        <v>0</v>
      </c>
      <c r="O5603" s="6">
        <v>0</v>
      </c>
      <c r="P5603" s="6">
        <v>0</v>
      </c>
      <c r="Q5603" s="6">
        <v>3.0996122843529799</v>
      </c>
      <c r="R5603" s="6">
        <v>0</v>
      </c>
      <c r="S5603" s="6">
        <v>4.3229766419810476</v>
      </c>
      <c r="T5603" s="6">
        <v>10.888787939613552</v>
      </c>
      <c r="U5603" s="6">
        <v>0</v>
      </c>
      <c r="V5603" s="6">
        <v>1.7241197164499191</v>
      </c>
      <c r="W5603" s="6">
        <v>0</v>
      </c>
      <c r="X5603" s="5">
        <v>28682</v>
      </c>
      <c r="Y5603" s="5">
        <v>25810</v>
      </c>
      <c r="Z5603" s="5">
        <v>963</v>
      </c>
      <c r="AA5603" s="5">
        <v>0</v>
      </c>
      <c r="AB5603" s="5">
        <v>0</v>
      </c>
      <c r="AC5603" s="5">
        <v>0</v>
      </c>
      <c r="AD5603" s="5">
        <v>28682</v>
      </c>
      <c r="AE5603" s="5">
        <v>25810</v>
      </c>
      <c r="AF5603" s="5">
        <v>963</v>
      </c>
      <c r="AG5603" s="6">
        <v>3.7311119721038359</v>
      </c>
      <c r="AH5603" s="6">
        <v>89.986751272575134</v>
      </c>
      <c r="AI5603" s="6"/>
      <c r="AJ5603" s="6"/>
    </row>
    <row r="5604" spans="1:36" hidden="1" x14ac:dyDescent="0.2">
      <c r="A5604" s="1" t="str">
        <f t="shared" si="87"/>
        <v>Staffordshire MoorlandsMinorities - all other than White British</v>
      </c>
      <c r="B5604" s="3" t="s">
        <v>483</v>
      </c>
      <c r="C5604" s="3" t="s">
        <v>484</v>
      </c>
      <c r="D5604" s="3" t="s">
        <v>702</v>
      </c>
      <c r="E5604" s="5">
        <v>2449</v>
      </c>
      <c r="F5604" s="5">
        <v>0</v>
      </c>
      <c r="G5604" s="5">
        <v>0</v>
      </c>
      <c r="H5604" s="5">
        <v>86</v>
      </c>
      <c r="I5604" s="5">
        <v>0</v>
      </c>
      <c r="J5604" s="5">
        <v>140</v>
      </c>
      <c r="K5604" s="5">
        <v>203</v>
      </c>
      <c r="L5604" s="5">
        <v>0</v>
      </c>
      <c r="M5604" s="5">
        <v>131</v>
      </c>
      <c r="N5604" s="5">
        <v>0</v>
      </c>
      <c r="O5604" s="6">
        <v>0</v>
      </c>
      <c r="P5604" s="6">
        <v>0</v>
      </c>
      <c r="Q5604" s="6">
        <v>3.5116374030216413</v>
      </c>
      <c r="R5604" s="6">
        <v>0</v>
      </c>
      <c r="S5604" s="6">
        <v>5.7166190281747653</v>
      </c>
      <c r="T5604" s="6">
        <v>8.2890975908534088</v>
      </c>
      <c r="U5604" s="6">
        <v>0</v>
      </c>
      <c r="V5604" s="6">
        <v>5.3491220906492449</v>
      </c>
      <c r="W5604" s="6">
        <v>0</v>
      </c>
      <c r="X5604" s="5">
        <v>1002</v>
      </c>
      <c r="Y5604" s="5">
        <v>866</v>
      </c>
      <c r="Z5604" s="5">
        <v>43</v>
      </c>
      <c r="AA5604" s="5">
        <v>0</v>
      </c>
      <c r="AB5604" s="5">
        <v>0</v>
      </c>
      <c r="AC5604" s="5">
        <v>0</v>
      </c>
      <c r="AD5604" s="5">
        <v>1002</v>
      </c>
      <c r="AE5604" s="5">
        <v>866</v>
      </c>
      <c r="AF5604" s="5">
        <v>43</v>
      </c>
      <c r="AG5604" s="6">
        <v>4.9653579676674369</v>
      </c>
      <c r="AH5604" s="6">
        <v>86.427145708582827</v>
      </c>
      <c r="AI5604" s="6"/>
      <c r="AJ5604" s="6"/>
    </row>
    <row r="5605" spans="1:36" hidden="1" x14ac:dyDescent="0.2">
      <c r="A5605" s="1" t="str">
        <f t="shared" si="87"/>
        <v>Staffordshire MoorlandsWhite Irish</v>
      </c>
      <c r="B5605" s="3" t="s">
        <v>483</v>
      </c>
      <c r="C5605" s="3" t="s">
        <v>484</v>
      </c>
      <c r="D5605" s="3" t="s">
        <v>703</v>
      </c>
      <c r="E5605" s="5">
        <v>256</v>
      </c>
      <c r="F5605" s="5">
        <v>0</v>
      </c>
      <c r="G5605" s="5">
        <v>0</v>
      </c>
      <c r="H5605" s="5">
        <v>8</v>
      </c>
      <c r="I5605" s="5">
        <v>0</v>
      </c>
      <c r="J5605" s="5">
        <v>11</v>
      </c>
      <c r="K5605" s="5">
        <v>30</v>
      </c>
      <c r="L5605" s="5">
        <v>0</v>
      </c>
      <c r="M5605" s="5">
        <v>7</v>
      </c>
      <c r="N5605" s="5">
        <v>0</v>
      </c>
      <c r="O5605" s="6">
        <v>0</v>
      </c>
      <c r="P5605" s="6">
        <v>0</v>
      </c>
      <c r="Q5605" s="6">
        <v>3.125</v>
      </c>
      <c r="R5605" s="6">
        <v>0</v>
      </c>
      <c r="S5605" s="6">
        <v>4.296875</v>
      </c>
      <c r="T5605" s="6">
        <v>11.71875</v>
      </c>
      <c r="U5605" s="6">
        <v>0</v>
      </c>
      <c r="V5605" s="6">
        <v>2.734375</v>
      </c>
      <c r="W5605" s="6">
        <v>0</v>
      </c>
      <c r="X5605" s="5">
        <v>75</v>
      </c>
      <c r="Y5605" s="5">
        <v>68</v>
      </c>
      <c r="Z5605" s="5">
        <v>0</v>
      </c>
      <c r="AA5605" s="5">
        <v>0</v>
      </c>
      <c r="AB5605" s="5">
        <v>0</v>
      </c>
      <c r="AC5605" s="5">
        <v>0</v>
      </c>
      <c r="AD5605" s="5">
        <v>75</v>
      </c>
      <c r="AE5605" s="5">
        <v>68</v>
      </c>
      <c r="AF5605" s="5">
        <v>0</v>
      </c>
      <c r="AG5605" s="6">
        <v>0</v>
      </c>
      <c r="AH5605" s="6">
        <v>90.666666666666671</v>
      </c>
      <c r="AI5605" s="6"/>
      <c r="AJ5605" s="6"/>
    </row>
    <row r="5606" spans="1:36" hidden="1" x14ac:dyDescent="0.2">
      <c r="A5606" s="1" t="str">
        <f t="shared" si="87"/>
        <v>Staffordshire MoorlandsWhite Gyspy or Irish Traveller</v>
      </c>
      <c r="B5606" s="3" t="s">
        <v>483</v>
      </c>
      <c r="C5606" s="3" t="s">
        <v>484</v>
      </c>
      <c r="D5606" s="3" t="s">
        <v>704</v>
      </c>
      <c r="E5606" s="5">
        <v>35</v>
      </c>
      <c r="F5606" s="5">
        <v>0</v>
      </c>
      <c r="G5606" s="5">
        <v>0</v>
      </c>
      <c r="H5606" s="5">
        <v>0</v>
      </c>
      <c r="I5606" s="5">
        <v>0</v>
      </c>
      <c r="J5606" s="5">
        <v>0</v>
      </c>
      <c r="K5606" s="5">
        <v>3</v>
      </c>
      <c r="L5606" s="5">
        <v>0</v>
      </c>
      <c r="M5606" s="5">
        <v>0</v>
      </c>
      <c r="N5606" s="5">
        <v>0</v>
      </c>
      <c r="O5606" s="6">
        <v>0</v>
      </c>
      <c r="P5606" s="6">
        <v>0</v>
      </c>
      <c r="Q5606" s="6">
        <v>0</v>
      </c>
      <c r="R5606" s="6">
        <v>0</v>
      </c>
      <c r="S5606" s="6">
        <v>0</v>
      </c>
      <c r="T5606" s="6">
        <v>8.5714285714285712</v>
      </c>
      <c r="U5606" s="6">
        <v>0</v>
      </c>
      <c r="V5606" s="6">
        <v>0</v>
      </c>
      <c r="W5606" s="6">
        <v>0</v>
      </c>
      <c r="X5606" s="5">
        <v>15</v>
      </c>
      <c r="Y5606" s="5">
        <v>11</v>
      </c>
      <c r="Z5606" s="5">
        <v>1</v>
      </c>
      <c r="AA5606" s="5">
        <v>0</v>
      </c>
      <c r="AB5606" s="5">
        <v>0</v>
      </c>
      <c r="AC5606" s="5">
        <v>0</v>
      </c>
      <c r="AD5606" s="5">
        <v>15</v>
      </c>
      <c r="AE5606" s="5">
        <v>11</v>
      </c>
      <c r="AF5606" s="5">
        <v>1</v>
      </c>
      <c r="AG5606" s="6">
        <v>9.0909090909090917</v>
      </c>
      <c r="AH5606" s="6">
        <v>73.333333333333329</v>
      </c>
      <c r="AI5606" s="6"/>
      <c r="AJ5606" s="6"/>
    </row>
    <row r="5607" spans="1:36" hidden="1" x14ac:dyDescent="0.2">
      <c r="A5607" s="1" t="str">
        <f t="shared" si="87"/>
        <v>Staffordshire MoorlandsWhite Other</v>
      </c>
      <c r="B5607" s="3" t="s">
        <v>483</v>
      </c>
      <c r="C5607" s="3" t="s">
        <v>484</v>
      </c>
      <c r="D5607" s="3" t="s">
        <v>705</v>
      </c>
      <c r="E5607" s="5">
        <v>877</v>
      </c>
      <c r="F5607" s="5">
        <v>0</v>
      </c>
      <c r="G5607" s="5">
        <v>0</v>
      </c>
      <c r="H5607" s="5">
        <v>33</v>
      </c>
      <c r="I5607" s="5">
        <v>0</v>
      </c>
      <c r="J5607" s="5">
        <v>68</v>
      </c>
      <c r="K5607" s="5">
        <v>95</v>
      </c>
      <c r="L5607" s="5">
        <v>0</v>
      </c>
      <c r="M5607" s="5">
        <v>68</v>
      </c>
      <c r="N5607" s="5">
        <v>0</v>
      </c>
      <c r="O5607" s="6">
        <v>0</v>
      </c>
      <c r="P5607" s="6">
        <v>0</v>
      </c>
      <c r="Q5607" s="6">
        <v>3.7628278221208666</v>
      </c>
      <c r="R5607" s="6">
        <v>0</v>
      </c>
      <c r="S5607" s="6">
        <v>7.7537058152793614</v>
      </c>
      <c r="T5607" s="6">
        <v>10.832383124287343</v>
      </c>
      <c r="U5607" s="6">
        <v>0</v>
      </c>
      <c r="V5607" s="6">
        <v>7.7537058152793614</v>
      </c>
      <c r="W5607" s="6">
        <v>0</v>
      </c>
      <c r="X5607" s="5">
        <v>434</v>
      </c>
      <c r="Y5607" s="5">
        <v>380</v>
      </c>
      <c r="Z5607" s="5">
        <v>21</v>
      </c>
      <c r="AA5607" s="5">
        <v>0</v>
      </c>
      <c r="AB5607" s="5">
        <v>0</v>
      </c>
      <c r="AC5607" s="5">
        <v>0</v>
      </c>
      <c r="AD5607" s="5">
        <v>434</v>
      </c>
      <c r="AE5607" s="5">
        <v>380</v>
      </c>
      <c r="AF5607" s="5">
        <v>21</v>
      </c>
      <c r="AG5607" s="6">
        <v>5.5263157894736841</v>
      </c>
      <c r="AH5607" s="6">
        <v>87.557603686635943</v>
      </c>
      <c r="AI5607" s="6"/>
      <c r="AJ5607" s="6"/>
    </row>
    <row r="5608" spans="1:36" hidden="1" x14ac:dyDescent="0.2">
      <c r="A5608" s="1" t="str">
        <f t="shared" si="87"/>
        <v>Staffordshire MoorlandsMixed White and Black Caribbean</v>
      </c>
      <c r="B5608" s="3" t="s">
        <v>483</v>
      </c>
      <c r="C5608" s="3" t="s">
        <v>484</v>
      </c>
      <c r="D5608" s="3" t="s">
        <v>706</v>
      </c>
      <c r="E5608" s="5">
        <v>238</v>
      </c>
      <c r="F5608" s="5">
        <v>0</v>
      </c>
      <c r="G5608" s="5">
        <v>0</v>
      </c>
      <c r="H5608" s="5">
        <v>17</v>
      </c>
      <c r="I5608" s="5">
        <v>0</v>
      </c>
      <c r="J5608" s="5">
        <v>18</v>
      </c>
      <c r="K5608" s="5">
        <v>13</v>
      </c>
      <c r="L5608" s="5">
        <v>0</v>
      </c>
      <c r="M5608" s="5">
        <v>2</v>
      </c>
      <c r="N5608" s="5">
        <v>0</v>
      </c>
      <c r="O5608" s="6">
        <v>0</v>
      </c>
      <c r="P5608" s="6">
        <v>0</v>
      </c>
      <c r="Q5608" s="6">
        <v>7.1428571428571432</v>
      </c>
      <c r="R5608" s="6">
        <v>0</v>
      </c>
      <c r="S5608" s="6">
        <v>7.5630252100840334</v>
      </c>
      <c r="T5608" s="6">
        <v>5.46218487394958</v>
      </c>
      <c r="U5608" s="6">
        <v>0</v>
      </c>
      <c r="V5608" s="6">
        <v>0.84033613445378152</v>
      </c>
      <c r="W5608" s="6">
        <v>0</v>
      </c>
      <c r="X5608" s="5">
        <v>56</v>
      </c>
      <c r="Y5608" s="5">
        <v>39</v>
      </c>
      <c r="Z5608" s="5">
        <v>4</v>
      </c>
      <c r="AA5608" s="5">
        <v>0</v>
      </c>
      <c r="AB5608" s="5">
        <v>0</v>
      </c>
      <c r="AC5608" s="5">
        <v>0</v>
      </c>
      <c r="AD5608" s="5">
        <v>56</v>
      </c>
      <c r="AE5608" s="5">
        <v>39</v>
      </c>
      <c r="AF5608" s="5">
        <v>4</v>
      </c>
      <c r="AG5608" s="6">
        <v>10.256410256410257</v>
      </c>
      <c r="AH5608" s="6">
        <v>69.642857142857139</v>
      </c>
      <c r="AI5608" s="6"/>
      <c r="AJ5608" s="6"/>
    </row>
    <row r="5609" spans="1:36" hidden="1" x14ac:dyDescent="0.2">
      <c r="A5609" s="1" t="str">
        <f t="shared" si="87"/>
        <v>Staffordshire MoorlandsMixed White and Black African</v>
      </c>
      <c r="B5609" s="3" t="s">
        <v>483</v>
      </c>
      <c r="C5609" s="3" t="s">
        <v>484</v>
      </c>
      <c r="D5609" s="3" t="s">
        <v>707</v>
      </c>
      <c r="E5609" s="5">
        <v>52</v>
      </c>
      <c r="F5609" s="5">
        <v>0</v>
      </c>
      <c r="G5609" s="5">
        <v>0</v>
      </c>
      <c r="H5609" s="5">
        <v>2</v>
      </c>
      <c r="I5609" s="5">
        <v>0</v>
      </c>
      <c r="J5609" s="5">
        <v>2</v>
      </c>
      <c r="K5609" s="5">
        <v>4</v>
      </c>
      <c r="L5609" s="5">
        <v>0</v>
      </c>
      <c r="M5609" s="5">
        <v>1</v>
      </c>
      <c r="N5609" s="5">
        <v>0</v>
      </c>
      <c r="O5609" s="6">
        <v>0</v>
      </c>
      <c r="P5609" s="6">
        <v>0</v>
      </c>
      <c r="Q5609" s="6">
        <v>3.8461538461538463</v>
      </c>
      <c r="R5609" s="6">
        <v>0</v>
      </c>
      <c r="S5609" s="6">
        <v>3.8461538461538463</v>
      </c>
      <c r="T5609" s="6">
        <v>7.6923076923076925</v>
      </c>
      <c r="U5609" s="6">
        <v>0</v>
      </c>
      <c r="V5609" s="6">
        <v>1.9230769230769231</v>
      </c>
      <c r="W5609" s="6">
        <v>0</v>
      </c>
      <c r="X5609" s="5">
        <v>7</v>
      </c>
      <c r="Y5609" s="5">
        <v>5</v>
      </c>
      <c r="Z5609" s="5">
        <v>0</v>
      </c>
      <c r="AA5609" s="5">
        <v>0</v>
      </c>
      <c r="AB5609" s="5">
        <v>0</v>
      </c>
      <c r="AC5609" s="5">
        <v>0</v>
      </c>
      <c r="AD5609" s="5">
        <v>7</v>
      </c>
      <c r="AE5609" s="5">
        <v>5</v>
      </c>
      <c r="AF5609" s="5">
        <v>0</v>
      </c>
      <c r="AG5609" s="6">
        <v>0</v>
      </c>
      <c r="AH5609" s="6">
        <v>71.428571428571431</v>
      </c>
      <c r="AI5609" s="6"/>
      <c r="AJ5609" s="6"/>
    </row>
    <row r="5610" spans="1:36" hidden="1" x14ac:dyDescent="0.2">
      <c r="A5610" s="1" t="str">
        <f t="shared" si="87"/>
        <v>Staffordshire MoorlandsMixed White and Asian</v>
      </c>
      <c r="B5610" s="3" t="s">
        <v>483</v>
      </c>
      <c r="C5610" s="3" t="s">
        <v>484</v>
      </c>
      <c r="D5610" s="3" t="s">
        <v>708</v>
      </c>
      <c r="E5610" s="5">
        <v>179</v>
      </c>
      <c r="F5610" s="5">
        <v>0</v>
      </c>
      <c r="G5610" s="5">
        <v>0</v>
      </c>
      <c r="H5610" s="5">
        <v>5</v>
      </c>
      <c r="I5610" s="5">
        <v>0</v>
      </c>
      <c r="J5610" s="5">
        <v>3</v>
      </c>
      <c r="K5610" s="5">
        <v>19</v>
      </c>
      <c r="L5610" s="5">
        <v>0</v>
      </c>
      <c r="M5610" s="5">
        <v>7</v>
      </c>
      <c r="N5610" s="5">
        <v>0</v>
      </c>
      <c r="O5610" s="6">
        <v>0</v>
      </c>
      <c r="P5610" s="6">
        <v>0</v>
      </c>
      <c r="Q5610" s="6">
        <v>2.7932960893854748</v>
      </c>
      <c r="R5610" s="6">
        <v>0</v>
      </c>
      <c r="S5610" s="6">
        <v>1.6759776536312849</v>
      </c>
      <c r="T5610" s="6">
        <v>10.614525139664805</v>
      </c>
      <c r="U5610" s="6">
        <v>0</v>
      </c>
      <c r="V5610" s="6">
        <v>3.9106145251396649</v>
      </c>
      <c r="W5610" s="6">
        <v>0</v>
      </c>
      <c r="X5610" s="5">
        <v>30</v>
      </c>
      <c r="Y5610" s="5">
        <v>30</v>
      </c>
      <c r="Z5610" s="5">
        <v>1</v>
      </c>
      <c r="AA5610" s="5">
        <v>0</v>
      </c>
      <c r="AB5610" s="5">
        <v>0</v>
      </c>
      <c r="AC5610" s="5">
        <v>0</v>
      </c>
      <c r="AD5610" s="5">
        <v>30</v>
      </c>
      <c r="AE5610" s="5">
        <v>30</v>
      </c>
      <c r="AF5610" s="5">
        <v>1</v>
      </c>
      <c r="AG5610" s="6">
        <v>3.3333333333333335</v>
      </c>
      <c r="AH5610" s="6">
        <v>100</v>
      </c>
      <c r="AI5610" s="6"/>
      <c r="AJ5610" s="6"/>
    </row>
    <row r="5611" spans="1:36" hidden="1" x14ac:dyDescent="0.2">
      <c r="A5611" s="1" t="str">
        <f t="shared" si="87"/>
        <v>Staffordshire MoorlandsMixed Other</v>
      </c>
      <c r="B5611" s="3" t="s">
        <v>483</v>
      </c>
      <c r="C5611" s="3" t="s">
        <v>484</v>
      </c>
      <c r="D5611" s="3" t="s">
        <v>709</v>
      </c>
      <c r="E5611" s="5">
        <v>133</v>
      </c>
      <c r="F5611" s="5">
        <v>0</v>
      </c>
      <c r="G5611" s="5">
        <v>0</v>
      </c>
      <c r="H5611" s="5">
        <v>5</v>
      </c>
      <c r="I5611" s="5">
        <v>0</v>
      </c>
      <c r="J5611" s="5">
        <v>6</v>
      </c>
      <c r="K5611" s="5">
        <v>4</v>
      </c>
      <c r="L5611" s="5">
        <v>0</v>
      </c>
      <c r="M5611" s="5">
        <v>10</v>
      </c>
      <c r="N5611" s="5">
        <v>0</v>
      </c>
      <c r="O5611" s="6">
        <v>0</v>
      </c>
      <c r="P5611" s="6">
        <v>0</v>
      </c>
      <c r="Q5611" s="6">
        <v>3.7593984962406015</v>
      </c>
      <c r="R5611" s="6">
        <v>0</v>
      </c>
      <c r="S5611" s="6">
        <v>4.511278195488722</v>
      </c>
      <c r="T5611" s="6">
        <v>3.007518796992481</v>
      </c>
      <c r="U5611" s="6">
        <v>0</v>
      </c>
      <c r="V5611" s="6">
        <v>7.518796992481203</v>
      </c>
      <c r="W5611" s="6">
        <v>0</v>
      </c>
      <c r="X5611" s="5">
        <v>40</v>
      </c>
      <c r="Y5611" s="5">
        <v>37</v>
      </c>
      <c r="Z5611" s="5">
        <v>0</v>
      </c>
      <c r="AA5611" s="5">
        <v>0</v>
      </c>
      <c r="AB5611" s="5">
        <v>0</v>
      </c>
      <c r="AC5611" s="5">
        <v>0</v>
      </c>
      <c r="AD5611" s="5">
        <v>40</v>
      </c>
      <c r="AE5611" s="5">
        <v>37</v>
      </c>
      <c r="AF5611" s="5">
        <v>0</v>
      </c>
      <c r="AG5611" s="6">
        <v>0</v>
      </c>
      <c r="AH5611" s="6">
        <v>92.5</v>
      </c>
      <c r="AI5611" s="6"/>
      <c r="AJ5611" s="6"/>
    </row>
    <row r="5612" spans="1:36" hidden="1" x14ac:dyDescent="0.2">
      <c r="A5612" s="1" t="str">
        <f t="shared" si="87"/>
        <v>Staffordshire MoorlandsIndian</v>
      </c>
      <c r="B5612" s="3" t="s">
        <v>483</v>
      </c>
      <c r="C5612" s="3" t="s">
        <v>484</v>
      </c>
      <c r="D5612" s="3" t="s">
        <v>710</v>
      </c>
      <c r="E5612" s="5">
        <v>136</v>
      </c>
      <c r="F5612" s="5">
        <v>0</v>
      </c>
      <c r="G5612" s="5">
        <v>0</v>
      </c>
      <c r="H5612" s="5">
        <v>0</v>
      </c>
      <c r="I5612" s="5">
        <v>0</v>
      </c>
      <c r="J5612" s="5">
        <v>7</v>
      </c>
      <c r="K5612" s="5">
        <v>7</v>
      </c>
      <c r="L5612" s="5">
        <v>0</v>
      </c>
      <c r="M5612" s="5">
        <v>6</v>
      </c>
      <c r="N5612" s="5">
        <v>0</v>
      </c>
      <c r="O5612" s="6">
        <v>0</v>
      </c>
      <c r="P5612" s="6">
        <v>0</v>
      </c>
      <c r="Q5612" s="6">
        <v>0</v>
      </c>
      <c r="R5612" s="6">
        <v>0</v>
      </c>
      <c r="S5612" s="6">
        <v>5.1470588235294121</v>
      </c>
      <c r="T5612" s="6">
        <v>5.1470588235294121</v>
      </c>
      <c r="U5612" s="6">
        <v>0</v>
      </c>
      <c r="V5612" s="6">
        <v>4.4117647058823533</v>
      </c>
      <c r="W5612" s="6">
        <v>0</v>
      </c>
      <c r="X5612" s="5">
        <v>71</v>
      </c>
      <c r="Y5612" s="5">
        <v>65</v>
      </c>
      <c r="Z5612" s="5">
        <v>1</v>
      </c>
      <c r="AA5612" s="5">
        <v>0</v>
      </c>
      <c r="AB5612" s="5">
        <v>0</v>
      </c>
      <c r="AC5612" s="5">
        <v>0</v>
      </c>
      <c r="AD5612" s="5">
        <v>71</v>
      </c>
      <c r="AE5612" s="5">
        <v>65</v>
      </c>
      <c r="AF5612" s="5">
        <v>1</v>
      </c>
      <c r="AG5612" s="6">
        <v>1.5384615384615385</v>
      </c>
      <c r="AH5612" s="6">
        <v>91.549295774647888</v>
      </c>
      <c r="AI5612" s="6"/>
      <c r="AJ5612" s="6"/>
    </row>
    <row r="5613" spans="1:36" hidden="1" x14ac:dyDescent="0.2">
      <c r="A5613" s="1" t="str">
        <f t="shared" si="87"/>
        <v>Staffordshire MoorlandsPakistani</v>
      </c>
      <c r="B5613" s="3" t="s">
        <v>483</v>
      </c>
      <c r="C5613" s="3" t="s">
        <v>484</v>
      </c>
      <c r="D5613" s="3" t="s">
        <v>711</v>
      </c>
      <c r="E5613" s="5">
        <v>87</v>
      </c>
      <c r="F5613" s="5">
        <v>0</v>
      </c>
      <c r="G5613" s="5">
        <v>0</v>
      </c>
      <c r="H5613" s="5">
        <v>0</v>
      </c>
      <c r="I5613" s="5">
        <v>0</v>
      </c>
      <c r="J5613" s="5">
        <v>0</v>
      </c>
      <c r="K5613" s="5">
        <v>2</v>
      </c>
      <c r="L5613" s="5">
        <v>0</v>
      </c>
      <c r="M5613" s="5">
        <v>4</v>
      </c>
      <c r="N5613" s="5">
        <v>0</v>
      </c>
      <c r="O5613" s="6">
        <v>0</v>
      </c>
      <c r="P5613" s="6">
        <v>0</v>
      </c>
      <c r="Q5613" s="6">
        <v>0</v>
      </c>
      <c r="R5613" s="6">
        <v>0</v>
      </c>
      <c r="S5613" s="6">
        <v>0</v>
      </c>
      <c r="T5613" s="6">
        <v>2.2988505747126435</v>
      </c>
      <c r="U5613" s="6">
        <v>0</v>
      </c>
      <c r="V5613" s="6">
        <v>4.5977011494252871</v>
      </c>
      <c r="W5613" s="6">
        <v>0</v>
      </c>
      <c r="X5613" s="5">
        <v>36</v>
      </c>
      <c r="Y5613" s="5">
        <v>29</v>
      </c>
      <c r="Z5613" s="5">
        <v>7</v>
      </c>
      <c r="AA5613" s="5">
        <v>0</v>
      </c>
      <c r="AB5613" s="5">
        <v>0</v>
      </c>
      <c r="AC5613" s="5">
        <v>0</v>
      </c>
      <c r="AD5613" s="5">
        <v>36</v>
      </c>
      <c r="AE5613" s="5">
        <v>29</v>
      </c>
      <c r="AF5613" s="5">
        <v>7</v>
      </c>
      <c r="AG5613" s="6">
        <v>24.137931034482758</v>
      </c>
      <c r="AH5613" s="6">
        <v>80.555555555555557</v>
      </c>
      <c r="AI5613" s="6"/>
      <c r="AJ5613" s="6"/>
    </row>
    <row r="5614" spans="1:36" hidden="1" x14ac:dyDescent="0.2">
      <c r="A5614" s="1" t="str">
        <f t="shared" si="87"/>
        <v>Staffordshire MoorlandsBangladeshi</v>
      </c>
      <c r="B5614" s="3" t="s">
        <v>483</v>
      </c>
      <c r="C5614" s="3" t="s">
        <v>484</v>
      </c>
      <c r="D5614" s="3" t="s">
        <v>712</v>
      </c>
      <c r="E5614" s="5">
        <v>2</v>
      </c>
      <c r="F5614" s="5">
        <v>0</v>
      </c>
      <c r="G5614" s="5">
        <v>0</v>
      </c>
      <c r="H5614" s="5">
        <v>0</v>
      </c>
      <c r="I5614" s="5">
        <v>0</v>
      </c>
      <c r="J5614" s="5">
        <v>0</v>
      </c>
      <c r="K5614" s="5">
        <v>0</v>
      </c>
      <c r="L5614" s="5">
        <v>0</v>
      </c>
      <c r="M5614" s="5">
        <v>0</v>
      </c>
      <c r="N5614" s="5">
        <v>0</v>
      </c>
      <c r="O5614" s="6">
        <v>0</v>
      </c>
      <c r="P5614" s="6">
        <v>0</v>
      </c>
      <c r="Q5614" s="6">
        <v>0</v>
      </c>
      <c r="R5614" s="6">
        <v>0</v>
      </c>
      <c r="S5614" s="6">
        <v>0</v>
      </c>
      <c r="T5614" s="6">
        <v>0</v>
      </c>
      <c r="U5614" s="6">
        <v>0</v>
      </c>
      <c r="V5614" s="6">
        <v>0</v>
      </c>
      <c r="W5614" s="6">
        <v>0</v>
      </c>
      <c r="X5614" s="5">
        <v>0</v>
      </c>
      <c r="Y5614" s="5">
        <v>0</v>
      </c>
      <c r="Z5614" s="5">
        <v>0</v>
      </c>
      <c r="AA5614" s="5">
        <v>0</v>
      </c>
      <c r="AB5614" s="5">
        <v>0</v>
      </c>
      <c r="AC5614" s="5">
        <v>0</v>
      </c>
      <c r="AD5614" s="5">
        <v>0</v>
      </c>
      <c r="AE5614" s="5">
        <v>0</v>
      </c>
      <c r="AF5614" s="5">
        <v>0</v>
      </c>
      <c r="AG5614" s="6"/>
      <c r="AH5614" s="6"/>
      <c r="AI5614" s="6"/>
      <c r="AJ5614" s="6"/>
    </row>
    <row r="5615" spans="1:36" hidden="1" x14ac:dyDescent="0.2">
      <c r="A5615" s="1" t="str">
        <f t="shared" si="87"/>
        <v>Staffordshire MoorlandsChinese</v>
      </c>
      <c r="B5615" s="3" t="s">
        <v>483</v>
      </c>
      <c r="C5615" s="3" t="s">
        <v>484</v>
      </c>
      <c r="D5615" s="3" t="s">
        <v>713</v>
      </c>
      <c r="E5615" s="5">
        <v>108</v>
      </c>
      <c r="F5615" s="5">
        <v>0</v>
      </c>
      <c r="G5615" s="5">
        <v>0</v>
      </c>
      <c r="H5615" s="5">
        <v>5</v>
      </c>
      <c r="I5615" s="5">
        <v>0</v>
      </c>
      <c r="J5615" s="5">
        <v>0</v>
      </c>
      <c r="K5615" s="5">
        <v>4</v>
      </c>
      <c r="L5615" s="5">
        <v>0</v>
      </c>
      <c r="M5615" s="5">
        <v>7</v>
      </c>
      <c r="N5615" s="5">
        <v>0</v>
      </c>
      <c r="O5615" s="6">
        <v>0</v>
      </c>
      <c r="P5615" s="6">
        <v>0</v>
      </c>
      <c r="Q5615" s="6">
        <v>4.6296296296296298</v>
      </c>
      <c r="R5615" s="6">
        <v>0</v>
      </c>
      <c r="S5615" s="6">
        <v>0</v>
      </c>
      <c r="T5615" s="6">
        <v>3.7037037037037037</v>
      </c>
      <c r="U5615" s="6">
        <v>0</v>
      </c>
      <c r="V5615" s="6">
        <v>6.4814814814814818</v>
      </c>
      <c r="W5615" s="6">
        <v>0</v>
      </c>
      <c r="X5615" s="5">
        <v>57</v>
      </c>
      <c r="Y5615" s="5">
        <v>53</v>
      </c>
      <c r="Z5615" s="5">
        <v>0</v>
      </c>
      <c r="AA5615" s="5">
        <v>0</v>
      </c>
      <c r="AB5615" s="5">
        <v>0</v>
      </c>
      <c r="AC5615" s="5">
        <v>0</v>
      </c>
      <c r="AD5615" s="5">
        <v>57</v>
      </c>
      <c r="AE5615" s="5">
        <v>53</v>
      </c>
      <c r="AF5615" s="5">
        <v>0</v>
      </c>
      <c r="AG5615" s="6">
        <v>0</v>
      </c>
      <c r="AH5615" s="6">
        <v>92.982456140350877</v>
      </c>
      <c r="AI5615" s="6"/>
      <c r="AJ5615" s="6"/>
    </row>
    <row r="5616" spans="1:36" hidden="1" x14ac:dyDescent="0.2">
      <c r="A5616" s="1" t="str">
        <f t="shared" si="87"/>
        <v>Staffordshire MoorlandsAsian Other</v>
      </c>
      <c r="B5616" s="3" t="s">
        <v>483</v>
      </c>
      <c r="C5616" s="3" t="s">
        <v>484</v>
      </c>
      <c r="D5616" s="3" t="s">
        <v>714</v>
      </c>
      <c r="E5616" s="5">
        <v>169</v>
      </c>
      <c r="F5616" s="5">
        <v>0</v>
      </c>
      <c r="G5616" s="5">
        <v>0</v>
      </c>
      <c r="H5616" s="5">
        <v>1</v>
      </c>
      <c r="I5616" s="5">
        <v>0</v>
      </c>
      <c r="J5616" s="5">
        <v>12</v>
      </c>
      <c r="K5616" s="5">
        <v>14</v>
      </c>
      <c r="L5616" s="5">
        <v>0</v>
      </c>
      <c r="M5616" s="5">
        <v>13</v>
      </c>
      <c r="N5616" s="5">
        <v>0</v>
      </c>
      <c r="O5616" s="6">
        <v>0</v>
      </c>
      <c r="P5616" s="6">
        <v>0</v>
      </c>
      <c r="Q5616" s="6">
        <v>0.59171597633136097</v>
      </c>
      <c r="R5616" s="6">
        <v>0</v>
      </c>
      <c r="S5616" s="6">
        <v>7.1005917159763312</v>
      </c>
      <c r="T5616" s="6">
        <v>8.2840236686390529</v>
      </c>
      <c r="U5616" s="6">
        <v>0</v>
      </c>
      <c r="V5616" s="6">
        <v>7.6923076923076925</v>
      </c>
      <c r="W5616" s="6">
        <v>0</v>
      </c>
      <c r="X5616" s="5">
        <v>106</v>
      </c>
      <c r="Y5616" s="5">
        <v>81</v>
      </c>
      <c r="Z5616" s="5">
        <v>4</v>
      </c>
      <c r="AA5616" s="5">
        <v>0</v>
      </c>
      <c r="AB5616" s="5">
        <v>0</v>
      </c>
      <c r="AC5616" s="5">
        <v>0</v>
      </c>
      <c r="AD5616" s="5">
        <v>106</v>
      </c>
      <c r="AE5616" s="5">
        <v>81</v>
      </c>
      <c r="AF5616" s="5">
        <v>4</v>
      </c>
      <c r="AG5616" s="6">
        <v>4.9382716049382713</v>
      </c>
      <c r="AH5616" s="6">
        <v>76.415094339622641</v>
      </c>
      <c r="AI5616" s="6"/>
      <c r="AJ5616" s="6"/>
    </row>
    <row r="5617" spans="1:36" hidden="1" x14ac:dyDescent="0.2">
      <c r="A5617" s="1" t="str">
        <f t="shared" si="87"/>
        <v>Staffordshire MoorlandsBlack African</v>
      </c>
      <c r="B5617" s="3" t="s">
        <v>483</v>
      </c>
      <c r="C5617" s="3" t="s">
        <v>484</v>
      </c>
      <c r="D5617" s="3" t="s">
        <v>715</v>
      </c>
      <c r="E5617" s="5">
        <v>52</v>
      </c>
      <c r="F5617" s="5">
        <v>0</v>
      </c>
      <c r="G5617" s="5">
        <v>0</v>
      </c>
      <c r="H5617" s="5">
        <v>4</v>
      </c>
      <c r="I5617" s="5">
        <v>0</v>
      </c>
      <c r="J5617" s="5">
        <v>3</v>
      </c>
      <c r="K5617" s="5">
        <v>5</v>
      </c>
      <c r="L5617" s="5">
        <v>0</v>
      </c>
      <c r="M5617" s="5">
        <v>4</v>
      </c>
      <c r="N5617" s="5">
        <v>0</v>
      </c>
      <c r="O5617" s="6">
        <v>0</v>
      </c>
      <c r="P5617" s="6">
        <v>0</v>
      </c>
      <c r="Q5617" s="6">
        <v>7.6923076923076925</v>
      </c>
      <c r="R5617" s="6">
        <v>0</v>
      </c>
      <c r="S5617" s="6">
        <v>5.7692307692307692</v>
      </c>
      <c r="T5617" s="6">
        <v>9.615384615384615</v>
      </c>
      <c r="U5617" s="6">
        <v>0</v>
      </c>
      <c r="V5617" s="6">
        <v>7.6923076923076925</v>
      </c>
      <c r="W5617" s="6">
        <v>0</v>
      </c>
      <c r="X5617" s="5">
        <v>23</v>
      </c>
      <c r="Y5617" s="5">
        <v>21</v>
      </c>
      <c r="Z5617" s="5">
        <v>2</v>
      </c>
      <c r="AA5617" s="5">
        <v>0</v>
      </c>
      <c r="AB5617" s="5">
        <v>0</v>
      </c>
      <c r="AC5617" s="5">
        <v>0</v>
      </c>
      <c r="AD5617" s="5">
        <v>23</v>
      </c>
      <c r="AE5617" s="5">
        <v>21</v>
      </c>
      <c r="AF5617" s="5">
        <v>2</v>
      </c>
      <c r="AG5617" s="6">
        <v>9.5238095238095237</v>
      </c>
      <c r="AH5617" s="6">
        <v>91.304347826086953</v>
      </c>
      <c r="AI5617" s="6"/>
      <c r="AJ5617" s="6"/>
    </row>
    <row r="5618" spans="1:36" hidden="1" x14ac:dyDescent="0.2">
      <c r="A5618" s="1" t="str">
        <f t="shared" si="87"/>
        <v>Staffordshire MoorlandsBlack Caribbean</v>
      </c>
      <c r="B5618" s="3" t="s">
        <v>483</v>
      </c>
      <c r="C5618" s="3" t="s">
        <v>484</v>
      </c>
      <c r="D5618" s="3" t="s">
        <v>716</v>
      </c>
      <c r="E5618" s="5">
        <v>60</v>
      </c>
      <c r="F5618" s="5">
        <v>0</v>
      </c>
      <c r="G5618" s="5">
        <v>0</v>
      </c>
      <c r="H5618" s="5">
        <v>3</v>
      </c>
      <c r="I5618" s="5">
        <v>0</v>
      </c>
      <c r="J5618" s="5">
        <v>6</v>
      </c>
      <c r="K5618" s="5">
        <v>2</v>
      </c>
      <c r="L5618" s="5">
        <v>0</v>
      </c>
      <c r="M5618" s="5">
        <v>1</v>
      </c>
      <c r="N5618" s="5">
        <v>0</v>
      </c>
      <c r="O5618" s="6">
        <v>0</v>
      </c>
      <c r="P5618" s="6">
        <v>0</v>
      </c>
      <c r="Q5618" s="6">
        <v>5</v>
      </c>
      <c r="R5618" s="6">
        <v>0</v>
      </c>
      <c r="S5618" s="6">
        <v>10</v>
      </c>
      <c r="T5618" s="6">
        <v>3.3333333333333335</v>
      </c>
      <c r="U5618" s="6">
        <v>0</v>
      </c>
      <c r="V5618" s="6">
        <v>1.6666666666666667</v>
      </c>
      <c r="W5618" s="6">
        <v>0</v>
      </c>
      <c r="X5618" s="5">
        <v>23</v>
      </c>
      <c r="Y5618" s="5">
        <v>22</v>
      </c>
      <c r="Z5618" s="5">
        <v>0</v>
      </c>
      <c r="AA5618" s="5">
        <v>0</v>
      </c>
      <c r="AB5618" s="5">
        <v>0</v>
      </c>
      <c r="AC5618" s="5">
        <v>0</v>
      </c>
      <c r="AD5618" s="5">
        <v>23</v>
      </c>
      <c r="AE5618" s="5">
        <v>22</v>
      </c>
      <c r="AF5618" s="5">
        <v>0</v>
      </c>
      <c r="AG5618" s="6">
        <v>0</v>
      </c>
      <c r="AH5618" s="6">
        <v>95.652173913043484</v>
      </c>
      <c r="AI5618" s="6"/>
      <c r="AJ5618" s="6"/>
    </row>
    <row r="5619" spans="1:36" hidden="1" x14ac:dyDescent="0.2">
      <c r="A5619" s="1" t="str">
        <f t="shared" si="87"/>
        <v>Staffordshire MoorlandsBlack Other</v>
      </c>
      <c r="B5619" s="3" t="s">
        <v>483</v>
      </c>
      <c r="C5619" s="3" t="s">
        <v>484</v>
      </c>
      <c r="D5619" s="3" t="s">
        <v>717</v>
      </c>
      <c r="E5619" s="5">
        <v>8</v>
      </c>
      <c r="F5619" s="5">
        <v>0</v>
      </c>
      <c r="G5619" s="5">
        <v>0</v>
      </c>
      <c r="H5619" s="5">
        <v>2</v>
      </c>
      <c r="I5619" s="5">
        <v>0</v>
      </c>
      <c r="J5619" s="5">
        <v>3</v>
      </c>
      <c r="K5619" s="5">
        <v>0</v>
      </c>
      <c r="L5619" s="5">
        <v>0</v>
      </c>
      <c r="M5619" s="5">
        <v>0</v>
      </c>
      <c r="N5619" s="5">
        <v>0</v>
      </c>
      <c r="O5619" s="6">
        <v>0</v>
      </c>
      <c r="P5619" s="6">
        <v>0</v>
      </c>
      <c r="Q5619" s="6">
        <v>25</v>
      </c>
      <c r="R5619" s="6">
        <v>0</v>
      </c>
      <c r="S5619" s="6">
        <v>37.5</v>
      </c>
      <c r="T5619" s="6">
        <v>0</v>
      </c>
      <c r="U5619" s="6">
        <v>0</v>
      </c>
      <c r="V5619" s="6">
        <v>0</v>
      </c>
      <c r="W5619" s="6">
        <v>0</v>
      </c>
      <c r="X5619" s="5">
        <v>2</v>
      </c>
      <c r="Y5619" s="5">
        <v>0</v>
      </c>
      <c r="Z5619" s="5">
        <v>0</v>
      </c>
      <c r="AA5619" s="5">
        <v>0</v>
      </c>
      <c r="AB5619" s="5">
        <v>0</v>
      </c>
      <c r="AC5619" s="5">
        <v>0</v>
      </c>
      <c r="AD5619" s="5">
        <v>2</v>
      </c>
      <c r="AE5619" s="5">
        <v>0</v>
      </c>
      <c r="AF5619" s="5">
        <v>0</v>
      </c>
      <c r="AG5619" s="6"/>
      <c r="AH5619" s="6">
        <v>0</v>
      </c>
      <c r="AI5619" s="6"/>
      <c r="AJ5619" s="6"/>
    </row>
    <row r="5620" spans="1:36" hidden="1" x14ac:dyDescent="0.2">
      <c r="A5620" s="1" t="str">
        <f t="shared" si="87"/>
        <v>Staffordshire MoorlandsArab</v>
      </c>
      <c r="B5620" s="3" t="s">
        <v>483</v>
      </c>
      <c r="C5620" s="3" t="s">
        <v>484</v>
      </c>
      <c r="D5620" s="3" t="s">
        <v>699</v>
      </c>
      <c r="E5620" s="5">
        <v>19</v>
      </c>
      <c r="F5620" s="5">
        <v>0</v>
      </c>
      <c r="G5620" s="5">
        <v>0</v>
      </c>
      <c r="H5620" s="5">
        <v>0</v>
      </c>
      <c r="I5620" s="5">
        <v>0</v>
      </c>
      <c r="J5620" s="5">
        <v>0</v>
      </c>
      <c r="K5620" s="5">
        <v>1</v>
      </c>
      <c r="L5620" s="5">
        <v>0</v>
      </c>
      <c r="M5620" s="5">
        <v>0</v>
      </c>
      <c r="N5620" s="5">
        <v>0</v>
      </c>
      <c r="O5620" s="6">
        <v>0</v>
      </c>
      <c r="P5620" s="6">
        <v>0</v>
      </c>
      <c r="Q5620" s="6">
        <v>0</v>
      </c>
      <c r="R5620" s="6">
        <v>0</v>
      </c>
      <c r="S5620" s="6">
        <v>0</v>
      </c>
      <c r="T5620" s="6">
        <v>5.2631578947368425</v>
      </c>
      <c r="U5620" s="6">
        <v>0</v>
      </c>
      <c r="V5620" s="6">
        <v>0</v>
      </c>
      <c r="W5620" s="6">
        <v>0</v>
      </c>
      <c r="X5620" s="5">
        <v>7</v>
      </c>
      <c r="Y5620" s="5">
        <v>7</v>
      </c>
      <c r="Z5620" s="5">
        <v>0</v>
      </c>
      <c r="AA5620" s="5">
        <v>0</v>
      </c>
      <c r="AB5620" s="5">
        <v>0</v>
      </c>
      <c r="AC5620" s="5">
        <v>0</v>
      </c>
      <c r="AD5620" s="5">
        <v>7</v>
      </c>
      <c r="AE5620" s="5">
        <v>7</v>
      </c>
      <c r="AF5620" s="5">
        <v>0</v>
      </c>
      <c r="AG5620" s="6">
        <v>0</v>
      </c>
      <c r="AH5620" s="6">
        <v>100</v>
      </c>
      <c r="AI5620" s="6"/>
      <c r="AJ5620" s="6"/>
    </row>
    <row r="5621" spans="1:36" hidden="1" x14ac:dyDescent="0.2">
      <c r="A5621" s="1" t="str">
        <f t="shared" si="87"/>
        <v>Staffordshire MoorlandsOther</v>
      </c>
      <c r="B5621" s="3" t="s">
        <v>483</v>
      </c>
      <c r="C5621" s="3" t="s">
        <v>484</v>
      </c>
      <c r="D5621" s="3" t="s">
        <v>718</v>
      </c>
      <c r="E5621" s="5">
        <v>38</v>
      </c>
      <c r="F5621" s="5">
        <v>0</v>
      </c>
      <c r="G5621" s="5">
        <v>0</v>
      </c>
      <c r="H5621" s="5">
        <v>1</v>
      </c>
      <c r="I5621" s="5">
        <v>0</v>
      </c>
      <c r="J5621" s="5">
        <v>1</v>
      </c>
      <c r="K5621" s="5">
        <v>0</v>
      </c>
      <c r="L5621" s="5">
        <v>0</v>
      </c>
      <c r="M5621" s="5">
        <v>1</v>
      </c>
      <c r="N5621" s="5">
        <v>0</v>
      </c>
      <c r="O5621" s="6">
        <v>0</v>
      </c>
      <c r="P5621" s="6">
        <v>0</v>
      </c>
      <c r="Q5621" s="6">
        <v>2.6315789473684212</v>
      </c>
      <c r="R5621" s="6">
        <v>0</v>
      </c>
      <c r="S5621" s="6">
        <v>2.6315789473684212</v>
      </c>
      <c r="T5621" s="6">
        <v>0</v>
      </c>
      <c r="U5621" s="6">
        <v>0</v>
      </c>
      <c r="V5621" s="6">
        <v>2.6315789473684212</v>
      </c>
      <c r="W5621" s="6">
        <v>0</v>
      </c>
      <c r="X5621" s="5">
        <v>20</v>
      </c>
      <c r="Y5621" s="5">
        <v>18</v>
      </c>
      <c r="Z5621" s="5">
        <v>2</v>
      </c>
      <c r="AA5621" s="5">
        <v>0</v>
      </c>
      <c r="AB5621" s="5">
        <v>0</v>
      </c>
      <c r="AC5621" s="5">
        <v>0</v>
      </c>
      <c r="AD5621" s="5">
        <v>20</v>
      </c>
      <c r="AE5621" s="5">
        <v>18</v>
      </c>
      <c r="AF5621" s="5">
        <v>2</v>
      </c>
      <c r="AG5621" s="6">
        <v>11.111111111111111</v>
      </c>
      <c r="AH5621" s="6">
        <v>90</v>
      </c>
      <c r="AI5621" s="6"/>
      <c r="AJ5621" s="6"/>
    </row>
    <row r="5622" spans="1:36" x14ac:dyDescent="0.2">
      <c r="A5622" s="1" t="str">
        <f t="shared" si="87"/>
        <v>StevenageAll people</v>
      </c>
      <c r="B5622" s="3" t="s">
        <v>311</v>
      </c>
      <c r="C5622" s="3" t="s">
        <v>312</v>
      </c>
      <c r="D5622" s="3" t="s">
        <v>700</v>
      </c>
      <c r="E5622" s="5">
        <v>83957</v>
      </c>
      <c r="F5622" s="5">
        <v>0</v>
      </c>
      <c r="G5622" s="5">
        <v>0</v>
      </c>
      <c r="H5622" s="5">
        <v>1848</v>
      </c>
      <c r="I5622" s="5">
        <v>0</v>
      </c>
      <c r="J5622" s="5">
        <v>1441</v>
      </c>
      <c r="K5622" s="5">
        <v>2709</v>
      </c>
      <c r="L5622" s="5">
        <v>1848</v>
      </c>
      <c r="M5622" s="5">
        <v>0</v>
      </c>
      <c r="N5622" s="5">
        <v>0</v>
      </c>
      <c r="O5622" s="6">
        <v>0</v>
      </c>
      <c r="P5622" s="6">
        <v>0</v>
      </c>
      <c r="Q5622" s="6">
        <v>2.2011267672737236</v>
      </c>
      <c r="R5622" s="6">
        <v>0</v>
      </c>
      <c r="S5622" s="6">
        <v>1.7163548006717724</v>
      </c>
      <c r="T5622" s="6">
        <v>3.2266517383898901</v>
      </c>
      <c r="U5622" s="6">
        <v>2.2011267672737236</v>
      </c>
      <c r="V5622" s="6">
        <v>0</v>
      </c>
      <c r="W5622" s="6">
        <v>0</v>
      </c>
      <c r="X5622" s="5">
        <v>30069</v>
      </c>
      <c r="Y5622" s="5">
        <v>26532</v>
      </c>
      <c r="Z5622" s="5">
        <v>1565</v>
      </c>
      <c r="AA5622" s="5">
        <v>0</v>
      </c>
      <c r="AB5622" s="5">
        <v>0</v>
      </c>
      <c r="AC5622" s="5">
        <v>0</v>
      </c>
      <c r="AD5622" s="5">
        <v>30069</v>
      </c>
      <c r="AE5622" s="5">
        <v>26532</v>
      </c>
      <c r="AF5622" s="5">
        <v>1565</v>
      </c>
      <c r="AG5622" s="6">
        <v>5.8985376149555258</v>
      </c>
      <c r="AH5622" s="6">
        <v>88.237054774019754</v>
      </c>
      <c r="AI5622" s="6"/>
      <c r="AJ5622" s="6"/>
    </row>
    <row r="5623" spans="1:36" hidden="1" x14ac:dyDescent="0.2">
      <c r="A5623" s="1" t="str">
        <f t="shared" si="87"/>
        <v>StevenageWhite British</v>
      </c>
      <c r="B5623" s="3" t="s">
        <v>311</v>
      </c>
      <c r="C5623" s="3" t="s">
        <v>312</v>
      </c>
      <c r="D5623" s="3" t="s">
        <v>701</v>
      </c>
      <c r="E5623" s="5">
        <v>69781</v>
      </c>
      <c r="F5623" s="5">
        <v>0</v>
      </c>
      <c r="G5623" s="5">
        <v>0</v>
      </c>
      <c r="H5623" s="5">
        <v>1447</v>
      </c>
      <c r="I5623" s="5">
        <v>0</v>
      </c>
      <c r="J5623" s="5">
        <v>1187</v>
      </c>
      <c r="K5623" s="5">
        <v>2434</v>
      </c>
      <c r="L5623" s="5">
        <v>1447</v>
      </c>
      <c r="M5623" s="5">
        <v>0</v>
      </c>
      <c r="N5623" s="5">
        <v>0</v>
      </c>
      <c r="O5623" s="6">
        <v>0</v>
      </c>
      <c r="P5623" s="6">
        <v>0</v>
      </c>
      <c r="Q5623" s="6">
        <v>2.0736303578337942</v>
      </c>
      <c r="R5623" s="6">
        <v>0</v>
      </c>
      <c r="S5623" s="6">
        <v>1.7010360986514954</v>
      </c>
      <c r="T5623" s="6">
        <v>3.4880554878835213</v>
      </c>
      <c r="U5623" s="6">
        <v>2.0736303578337942</v>
      </c>
      <c r="V5623" s="6">
        <v>0</v>
      </c>
      <c r="W5623" s="6">
        <v>0</v>
      </c>
      <c r="X5623" s="5">
        <v>24001</v>
      </c>
      <c r="Y5623" s="5">
        <v>21146</v>
      </c>
      <c r="Z5623" s="5">
        <v>1232</v>
      </c>
      <c r="AA5623" s="5">
        <v>0</v>
      </c>
      <c r="AB5623" s="5">
        <v>0</v>
      </c>
      <c r="AC5623" s="5">
        <v>0</v>
      </c>
      <c r="AD5623" s="5">
        <v>24001</v>
      </c>
      <c r="AE5623" s="5">
        <v>21146</v>
      </c>
      <c r="AF5623" s="5">
        <v>1232</v>
      </c>
      <c r="AG5623" s="6">
        <v>5.8261609760711242</v>
      </c>
      <c r="AH5623" s="6">
        <v>88.104662305737264</v>
      </c>
      <c r="AI5623" s="6"/>
      <c r="AJ5623" s="6"/>
    </row>
    <row r="5624" spans="1:36" hidden="1" x14ac:dyDescent="0.2">
      <c r="A5624" s="1" t="str">
        <f t="shared" si="87"/>
        <v>StevenageMinorities - all other than White British</v>
      </c>
      <c r="B5624" s="3" t="s">
        <v>311</v>
      </c>
      <c r="C5624" s="3" t="s">
        <v>312</v>
      </c>
      <c r="D5624" s="3" t="s">
        <v>702</v>
      </c>
      <c r="E5624" s="5">
        <v>14176</v>
      </c>
      <c r="F5624" s="5">
        <v>0</v>
      </c>
      <c r="G5624" s="5">
        <v>0</v>
      </c>
      <c r="H5624" s="5">
        <v>401</v>
      </c>
      <c r="I5624" s="5">
        <v>0</v>
      </c>
      <c r="J5624" s="5">
        <v>254</v>
      </c>
      <c r="K5624" s="5">
        <v>275</v>
      </c>
      <c r="L5624" s="5">
        <v>401</v>
      </c>
      <c r="M5624" s="5">
        <v>0</v>
      </c>
      <c r="N5624" s="5">
        <v>0</v>
      </c>
      <c r="O5624" s="6">
        <v>0</v>
      </c>
      <c r="P5624" s="6">
        <v>0</v>
      </c>
      <c r="Q5624" s="6">
        <v>2.8287246049661401</v>
      </c>
      <c r="R5624" s="6">
        <v>0</v>
      </c>
      <c r="S5624" s="6">
        <v>1.7917607223476297</v>
      </c>
      <c r="T5624" s="6">
        <v>1.9398984198645599</v>
      </c>
      <c r="U5624" s="6">
        <v>2.8287246049661401</v>
      </c>
      <c r="V5624" s="6">
        <v>0</v>
      </c>
      <c r="W5624" s="6">
        <v>0</v>
      </c>
      <c r="X5624" s="5">
        <v>6068</v>
      </c>
      <c r="Y5624" s="5">
        <v>5386</v>
      </c>
      <c r="Z5624" s="5">
        <v>333</v>
      </c>
      <c r="AA5624" s="5">
        <v>0</v>
      </c>
      <c r="AB5624" s="5">
        <v>0</v>
      </c>
      <c r="AC5624" s="5">
        <v>0</v>
      </c>
      <c r="AD5624" s="5">
        <v>6068</v>
      </c>
      <c r="AE5624" s="5">
        <v>5386</v>
      </c>
      <c r="AF5624" s="5">
        <v>333</v>
      </c>
      <c r="AG5624" s="6">
        <v>6.1826958782027477</v>
      </c>
      <c r="AH5624" s="6">
        <v>88.760711931443637</v>
      </c>
      <c r="AI5624" s="6"/>
      <c r="AJ5624" s="6"/>
    </row>
    <row r="5625" spans="1:36" hidden="1" x14ac:dyDescent="0.2">
      <c r="A5625" s="1" t="str">
        <f t="shared" si="87"/>
        <v>StevenageWhite Irish</v>
      </c>
      <c r="B5625" s="3" t="s">
        <v>311</v>
      </c>
      <c r="C5625" s="3" t="s">
        <v>312</v>
      </c>
      <c r="D5625" s="3" t="s">
        <v>703</v>
      </c>
      <c r="E5625" s="5">
        <v>1002</v>
      </c>
      <c r="F5625" s="5">
        <v>0</v>
      </c>
      <c r="G5625" s="5">
        <v>0</v>
      </c>
      <c r="H5625" s="5">
        <v>15</v>
      </c>
      <c r="I5625" s="5">
        <v>0</v>
      </c>
      <c r="J5625" s="5">
        <v>13</v>
      </c>
      <c r="K5625" s="5">
        <v>34</v>
      </c>
      <c r="L5625" s="5">
        <v>15</v>
      </c>
      <c r="M5625" s="5">
        <v>0</v>
      </c>
      <c r="N5625" s="5">
        <v>0</v>
      </c>
      <c r="O5625" s="6">
        <v>0</v>
      </c>
      <c r="P5625" s="6">
        <v>0</v>
      </c>
      <c r="Q5625" s="6">
        <v>1.4970059880239521</v>
      </c>
      <c r="R5625" s="6">
        <v>0</v>
      </c>
      <c r="S5625" s="6">
        <v>1.2974051896207586</v>
      </c>
      <c r="T5625" s="6">
        <v>3.3932135728542914</v>
      </c>
      <c r="U5625" s="6">
        <v>1.4970059880239521</v>
      </c>
      <c r="V5625" s="6">
        <v>0</v>
      </c>
      <c r="W5625" s="6">
        <v>0</v>
      </c>
      <c r="X5625" s="5">
        <v>254</v>
      </c>
      <c r="Y5625" s="5">
        <v>236</v>
      </c>
      <c r="Z5625" s="5">
        <v>13</v>
      </c>
      <c r="AA5625" s="5">
        <v>0</v>
      </c>
      <c r="AB5625" s="5">
        <v>0</v>
      </c>
      <c r="AC5625" s="5">
        <v>0</v>
      </c>
      <c r="AD5625" s="5">
        <v>254</v>
      </c>
      <c r="AE5625" s="5">
        <v>236</v>
      </c>
      <c r="AF5625" s="5">
        <v>13</v>
      </c>
      <c r="AG5625" s="6">
        <v>5.5084745762711869</v>
      </c>
      <c r="AH5625" s="6">
        <v>92.913385826771659</v>
      </c>
      <c r="AI5625" s="6"/>
      <c r="AJ5625" s="6"/>
    </row>
    <row r="5626" spans="1:36" hidden="1" x14ac:dyDescent="0.2">
      <c r="A5626" s="1" t="str">
        <f t="shared" si="87"/>
        <v>StevenageWhite Gyspy or Irish Traveller</v>
      </c>
      <c r="B5626" s="3" t="s">
        <v>311</v>
      </c>
      <c r="C5626" s="3" t="s">
        <v>312</v>
      </c>
      <c r="D5626" s="3" t="s">
        <v>704</v>
      </c>
      <c r="E5626" s="5">
        <v>67</v>
      </c>
      <c r="F5626" s="5">
        <v>0</v>
      </c>
      <c r="G5626" s="5">
        <v>0</v>
      </c>
      <c r="H5626" s="5">
        <v>0</v>
      </c>
      <c r="I5626" s="5">
        <v>0</v>
      </c>
      <c r="J5626" s="5">
        <v>0</v>
      </c>
      <c r="K5626" s="5">
        <v>2</v>
      </c>
      <c r="L5626" s="5">
        <v>0</v>
      </c>
      <c r="M5626" s="5">
        <v>0</v>
      </c>
      <c r="N5626" s="5">
        <v>0</v>
      </c>
      <c r="O5626" s="6">
        <v>0</v>
      </c>
      <c r="P5626" s="6">
        <v>0</v>
      </c>
      <c r="Q5626" s="6">
        <v>0</v>
      </c>
      <c r="R5626" s="6">
        <v>0</v>
      </c>
      <c r="S5626" s="6">
        <v>0</v>
      </c>
      <c r="T5626" s="6">
        <v>2.9850746268656718</v>
      </c>
      <c r="U5626" s="6">
        <v>0</v>
      </c>
      <c r="V5626" s="6">
        <v>0</v>
      </c>
      <c r="W5626" s="6">
        <v>0</v>
      </c>
      <c r="X5626" s="5">
        <v>19</v>
      </c>
      <c r="Y5626" s="5">
        <v>10</v>
      </c>
      <c r="Z5626" s="5">
        <v>3</v>
      </c>
      <c r="AA5626" s="5">
        <v>0</v>
      </c>
      <c r="AB5626" s="5">
        <v>0</v>
      </c>
      <c r="AC5626" s="5">
        <v>0</v>
      </c>
      <c r="AD5626" s="5">
        <v>19</v>
      </c>
      <c r="AE5626" s="5">
        <v>10</v>
      </c>
      <c r="AF5626" s="5">
        <v>3</v>
      </c>
      <c r="AG5626" s="6">
        <v>30</v>
      </c>
      <c r="AH5626" s="6">
        <v>52.631578947368418</v>
      </c>
      <c r="AI5626" s="6"/>
      <c r="AJ5626" s="6"/>
    </row>
    <row r="5627" spans="1:36" hidden="1" x14ac:dyDescent="0.2">
      <c r="A5627" s="1" t="str">
        <f t="shared" si="87"/>
        <v>StevenageWhite Other</v>
      </c>
      <c r="B5627" s="3" t="s">
        <v>311</v>
      </c>
      <c r="C5627" s="3" t="s">
        <v>312</v>
      </c>
      <c r="D5627" s="3" t="s">
        <v>705</v>
      </c>
      <c r="E5627" s="5">
        <v>2748</v>
      </c>
      <c r="F5627" s="5">
        <v>0</v>
      </c>
      <c r="G5627" s="5">
        <v>0</v>
      </c>
      <c r="H5627" s="5">
        <v>124</v>
      </c>
      <c r="I5627" s="5">
        <v>0</v>
      </c>
      <c r="J5627" s="5">
        <v>30</v>
      </c>
      <c r="K5627" s="5">
        <v>58</v>
      </c>
      <c r="L5627" s="5">
        <v>124</v>
      </c>
      <c r="M5627" s="5">
        <v>0</v>
      </c>
      <c r="N5627" s="5">
        <v>0</v>
      </c>
      <c r="O5627" s="6">
        <v>0</v>
      </c>
      <c r="P5627" s="6">
        <v>0</v>
      </c>
      <c r="Q5627" s="6">
        <v>4.512372634643377</v>
      </c>
      <c r="R5627" s="6">
        <v>0</v>
      </c>
      <c r="S5627" s="6">
        <v>1.0917030567685591</v>
      </c>
      <c r="T5627" s="6">
        <v>2.1106259097525473</v>
      </c>
      <c r="U5627" s="6">
        <v>4.512372634643377</v>
      </c>
      <c r="V5627" s="6">
        <v>0</v>
      </c>
      <c r="W5627" s="6">
        <v>0</v>
      </c>
      <c r="X5627" s="5">
        <v>1618</v>
      </c>
      <c r="Y5627" s="5">
        <v>1476</v>
      </c>
      <c r="Z5627" s="5">
        <v>64</v>
      </c>
      <c r="AA5627" s="5">
        <v>0</v>
      </c>
      <c r="AB5627" s="5">
        <v>0</v>
      </c>
      <c r="AC5627" s="5">
        <v>0</v>
      </c>
      <c r="AD5627" s="5">
        <v>1618</v>
      </c>
      <c r="AE5627" s="5">
        <v>1476</v>
      </c>
      <c r="AF5627" s="5">
        <v>64</v>
      </c>
      <c r="AG5627" s="6">
        <v>4.3360433604336039</v>
      </c>
      <c r="AH5627" s="6">
        <v>91.223733003708276</v>
      </c>
      <c r="AI5627" s="6"/>
      <c r="AJ5627" s="6"/>
    </row>
    <row r="5628" spans="1:36" hidden="1" x14ac:dyDescent="0.2">
      <c r="A5628" s="1" t="str">
        <f t="shared" si="87"/>
        <v>StevenageMixed White and Black Caribbean</v>
      </c>
      <c r="B5628" s="3" t="s">
        <v>311</v>
      </c>
      <c r="C5628" s="3" t="s">
        <v>312</v>
      </c>
      <c r="D5628" s="3" t="s">
        <v>706</v>
      </c>
      <c r="E5628" s="5">
        <v>964</v>
      </c>
      <c r="F5628" s="5">
        <v>0</v>
      </c>
      <c r="G5628" s="5">
        <v>0</v>
      </c>
      <c r="H5628" s="5">
        <v>23</v>
      </c>
      <c r="I5628" s="5">
        <v>0</v>
      </c>
      <c r="J5628" s="5">
        <v>35</v>
      </c>
      <c r="K5628" s="5">
        <v>22</v>
      </c>
      <c r="L5628" s="5">
        <v>23</v>
      </c>
      <c r="M5628" s="5">
        <v>0</v>
      </c>
      <c r="N5628" s="5">
        <v>0</v>
      </c>
      <c r="O5628" s="6">
        <v>0</v>
      </c>
      <c r="P5628" s="6">
        <v>0</v>
      </c>
      <c r="Q5628" s="6">
        <v>2.3858921161825726</v>
      </c>
      <c r="R5628" s="6">
        <v>0</v>
      </c>
      <c r="S5628" s="6">
        <v>3.6307053941908713</v>
      </c>
      <c r="T5628" s="6">
        <v>2.2821576763485476</v>
      </c>
      <c r="U5628" s="6">
        <v>2.3858921161825726</v>
      </c>
      <c r="V5628" s="6">
        <v>0</v>
      </c>
      <c r="W5628" s="6">
        <v>0</v>
      </c>
      <c r="X5628" s="5">
        <v>175</v>
      </c>
      <c r="Y5628" s="5">
        <v>145</v>
      </c>
      <c r="Z5628" s="5">
        <v>18</v>
      </c>
      <c r="AA5628" s="5">
        <v>0</v>
      </c>
      <c r="AB5628" s="5">
        <v>0</v>
      </c>
      <c r="AC5628" s="5">
        <v>0</v>
      </c>
      <c r="AD5628" s="5">
        <v>175</v>
      </c>
      <c r="AE5628" s="5">
        <v>145</v>
      </c>
      <c r="AF5628" s="5">
        <v>18</v>
      </c>
      <c r="AG5628" s="6">
        <v>12.413793103448276</v>
      </c>
      <c r="AH5628" s="6">
        <v>82.857142857142861</v>
      </c>
      <c r="AI5628" s="6"/>
      <c r="AJ5628" s="6"/>
    </row>
    <row r="5629" spans="1:36" hidden="1" x14ac:dyDescent="0.2">
      <c r="A5629" s="1" t="str">
        <f t="shared" si="87"/>
        <v>StevenageMixed White and Black African</v>
      </c>
      <c r="B5629" s="3" t="s">
        <v>311</v>
      </c>
      <c r="C5629" s="3" t="s">
        <v>312</v>
      </c>
      <c r="D5629" s="3" t="s">
        <v>707</v>
      </c>
      <c r="E5629" s="5">
        <v>292</v>
      </c>
      <c r="F5629" s="5">
        <v>0</v>
      </c>
      <c r="G5629" s="5">
        <v>0</v>
      </c>
      <c r="H5629" s="5">
        <v>2</v>
      </c>
      <c r="I5629" s="5">
        <v>0</v>
      </c>
      <c r="J5629" s="5">
        <v>11</v>
      </c>
      <c r="K5629" s="5">
        <v>3</v>
      </c>
      <c r="L5629" s="5">
        <v>2</v>
      </c>
      <c r="M5629" s="5">
        <v>0</v>
      </c>
      <c r="N5629" s="5">
        <v>0</v>
      </c>
      <c r="O5629" s="6">
        <v>0</v>
      </c>
      <c r="P5629" s="6">
        <v>0</v>
      </c>
      <c r="Q5629" s="6">
        <v>0.68493150684931503</v>
      </c>
      <c r="R5629" s="6">
        <v>0</v>
      </c>
      <c r="S5629" s="6">
        <v>3.7671232876712328</v>
      </c>
      <c r="T5629" s="6">
        <v>1.0273972602739727</v>
      </c>
      <c r="U5629" s="6">
        <v>0.68493150684931503</v>
      </c>
      <c r="V5629" s="6">
        <v>0</v>
      </c>
      <c r="W5629" s="6">
        <v>0</v>
      </c>
      <c r="X5629" s="5">
        <v>51</v>
      </c>
      <c r="Y5629" s="5">
        <v>42</v>
      </c>
      <c r="Z5629" s="5">
        <v>2</v>
      </c>
      <c r="AA5629" s="5">
        <v>0</v>
      </c>
      <c r="AB5629" s="5">
        <v>0</v>
      </c>
      <c r="AC5629" s="5">
        <v>0</v>
      </c>
      <c r="AD5629" s="5">
        <v>51</v>
      </c>
      <c r="AE5629" s="5">
        <v>42</v>
      </c>
      <c r="AF5629" s="5">
        <v>2</v>
      </c>
      <c r="AG5629" s="6">
        <v>4.7619047619047619</v>
      </c>
      <c r="AH5629" s="6">
        <v>82.352941176470594</v>
      </c>
      <c r="AI5629" s="6"/>
      <c r="AJ5629" s="6"/>
    </row>
    <row r="5630" spans="1:36" hidden="1" x14ac:dyDescent="0.2">
      <c r="A5630" s="1" t="str">
        <f t="shared" si="87"/>
        <v>StevenageMixed White and Asian</v>
      </c>
      <c r="B5630" s="3" t="s">
        <v>311</v>
      </c>
      <c r="C5630" s="3" t="s">
        <v>312</v>
      </c>
      <c r="D5630" s="3" t="s">
        <v>708</v>
      </c>
      <c r="E5630" s="5">
        <v>573</v>
      </c>
      <c r="F5630" s="5">
        <v>0</v>
      </c>
      <c r="G5630" s="5">
        <v>0</v>
      </c>
      <c r="H5630" s="5">
        <v>11</v>
      </c>
      <c r="I5630" s="5">
        <v>0</v>
      </c>
      <c r="J5630" s="5">
        <v>6</v>
      </c>
      <c r="K5630" s="5">
        <v>20</v>
      </c>
      <c r="L5630" s="5">
        <v>11</v>
      </c>
      <c r="M5630" s="5">
        <v>0</v>
      </c>
      <c r="N5630" s="5">
        <v>0</v>
      </c>
      <c r="O5630" s="6">
        <v>0</v>
      </c>
      <c r="P5630" s="6">
        <v>0</v>
      </c>
      <c r="Q5630" s="6">
        <v>1.9197207678883073</v>
      </c>
      <c r="R5630" s="6">
        <v>0</v>
      </c>
      <c r="S5630" s="6">
        <v>1.0471204188481675</v>
      </c>
      <c r="T5630" s="6">
        <v>3.4904013961605584</v>
      </c>
      <c r="U5630" s="6">
        <v>1.9197207678883073</v>
      </c>
      <c r="V5630" s="6">
        <v>0</v>
      </c>
      <c r="W5630" s="6">
        <v>0</v>
      </c>
      <c r="X5630" s="5">
        <v>150</v>
      </c>
      <c r="Y5630" s="5">
        <v>134</v>
      </c>
      <c r="Z5630" s="5">
        <v>8</v>
      </c>
      <c r="AA5630" s="5">
        <v>0</v>
      </c>
      <c r="AB5630" s="5">
        <v>0</v>
      </c>
      <c r="AC5630" s="5">
        <v>0</v>
      </c>
      <c r="AD5630" s="5">
        <v>150</v>
      </c>
      <c r="AE5630" s="5">
        <v>134</v>
      </c>
      <c r="AF5630" s="5">
        <v>8</v>
      </c>
      <c r="AG5630" s="6">
        <v>5.9701492537313436</v>
      </c>
      <c r="AH5630" s="6">
        <v>89.333333333333329</v>
      </c>
      <c r="AI5630" s="6"/>
      <c r="AJ5630" s="6"/>
    </row>
    <row r="5631" spans="1:36" hidden="1" x14ac:dyDescent="0.2">
      <c r="A5631" s="1" t="str">
        <f t="shared" si="87"/>
        <v>StevenageMixed Other</v>
      </c>
      <c r="B5631" s="3" t="s">
        <v>311</v>
      </c>
      <c r="C5631" s="3" t="s">
        <v>312</v>
      </c>
      <c r="D5631" s="3" t="s">
        <v>709</v>
      </c>
      <c r="E5631" s="5">
        <v>436</v>
      </c>
      <c r="F5631" s="5">
        <v>0</v>
      </c>
      <c r="G5631" s="5">
        <v>0</v>
      </c>
      <c r="H5631" s="5">
        <v>13</v>
      </c>
      <c r="I5631" s="5">
        <v>0</v>
      </c>
      <c r="J5631" s="5">
        <v>21</v>
      </c>
      <c r="K5631" s="5">
        <v>9</v>
      </c>
      <c r="L5631" s="5">
        <v>13</v>
      </c>
      <c r="M5631" s="5">
        <v>0</v>
      </c>
      <c r="N5631" s="5">
        <v>0</v>
      </c>
      <c r="O5631" s="6">
        <v>0</v>
      </c>
      <c r="P5631" s="6">
        <v>0</v>
      </c>
      <c r="Q5631" s="6">
        <v>2.9816513761467891</v>
      </c>
      <c r="R5631" s="6">
        <v>0</v>
      </c>
      <c r="S5631" s="6">
        <v>4.8165137614678901</v>
      </c>
      <c r="T5631" s="6">
        <v>2.0642201834862384</v>
      </c>
      <c r="U5631" s="6">
        <v>2.9816513761467891</v>
      </c>
      <c r="V5631" s="6">
        <v>0</v>
      </c>
      <c r="W5631" s="6">
        <v>0</v>
      </c>
      <c r="X5631" s="5">
        <v>123</v>
      </c>
      <c r="Y5631" s="5">
        <v>112</v>
      </c>
      <c r="Z5631" s="5">
        <v>15</v>
      </c>
      <c r="AA5631" s="5">
        <v>0</v>
      </c>
      <c r="AB5631" s="5">
        <v>0</v>
      </c>
      <c r="AC5631" s="5">
        <v>0</v>
      </c>
      <c r="AD5631" s="5">
        <v>123</v>
      </c>
      <c r="AE5631" s="5">
        <v>112</v>
      </c>
      <c r="AF5631" s="5">
        <v>15</v>
      </c>
      <c r="AG5631" s="6">
        <v>13.392857142857142</v>
      </c>
      <c r="AH5631" s="6">
        <v>91.056910569105696</v>
      </c>
      <c r="AI5631" s="6"/>
      <c r="AJ5631" s="6"/>
    </row>
    <row r="5632" spans="1:36" hidden="1" x14ac:dyDescent="0.2">
      <c r="A5632" s="1" t="str">
        <f t="shared" si="87"/>
        <v>StevenageIndian</v>
      </c>
      <c r="B5632" s="3" t="s">
        <v>311</v>
      </c>
      <c r="C5632" s="3" t="s">
        <v>312</v>
      </c>
      <c r="D5632" s="3" t="s">
        <v>710</v>
      </c>
      <c r="E5632" s="5">
        <v>1626</v>
      </c>
      <c r="F5632" s="5">
        <v>0</v>
      </c>
      <c r="G5632" s="5">
        <v>0</v>
      </c>
      <c r="H5632" s="5">
        <v>45</v>
      </c>
      <c r="I5632" s="5">
        <v>0</v>
      </c>
      <c r="J5632" s="5">
        <v>11</v>
      </c>
      <c r="K5632" s="5">
        <v>28</v>
      </c>
      <c r="L5632" s="5">
        <v>45</v>
      </c>
      <c r="M5632" s="5">
        <v>0</v>
      </c>
      <c r="N5632" s="5">
        <v>0</v>
      </c>
      <c r="O5632" s="6">
        <v>0</v>
      </c>
      <c r="P5632" s="6">
        <v>0</v>
      </c>
      <c r="Q5632" s="6">
        <v>2.7675276752767526</v>
      </c>
      <c r="R5632" s="6">
        <v>0</v>
      </c>
      <c r="S5632" s="6">
        <v>0.67650676506765073</v>
      </c>
      <c r="T5632" s="6">
        <v>1.7220172201722017</v>
      </c>
      <c r="U5632" s="6">
        <v>2.7675276752767526</v>
      </c>
      <c r="V5632" s="6">
        <v>0</v>
      </c>
      <c r="W5632" s="6">
        <v>0</v>
      </c>
      <c r="X5632" s="5">
        <v>801</v>
      </c>
      <c r="Y5632" s="5">
        <v>732</v>
      </c>
      <c r="Z5632" s="5">
        <v>42</v>
      </c>
      <c r="AA5632" s="5">
        <v>0</v>
      </c>
      <c r="AB5632" s="5">
        <v>0</v>
      </c>
      <c r="AC5632" s="5">
        <v>0</v>
      </c>
      <c r="AD5632" s="5">
        <v>801</v>
      </c>
      <c r="AE5632" s="5">
        <v>732</v>
      </c>
      <c r="AF5632" s="5">
        <v>42</v>
      </c>
      <c r="AG5632" s="6">
        <v>5.7377049180327866</v>
      </c>
      <c r="AH5632" s="6">
        <v>91.385767790262179</v>
      </c>
      <c r="AI5632" s="6"/>
      <c r="AJ5632" s="6"/>
    </row>
    <row r="5633" spans="1:36" hidden="1" x14ac:dyDescent="0.2">
      <c r="A5633" s="1" t="str">
        <f t="shared" si="87"/>
        <v>StevenagePakistani</v>
      </c>
      <c r="B5633" s="3" t="s">
        <v>311</v>
      </c>
      <c r="C5633" s="3" t="s">
        <v>312</v>
      </c>
      <c r="D5633" s="3" t="s">
        <v>711</v>
      </c>
      <c r="E5633" s="5">
        <v>489</v>
      </c>
      <c r="F5633" s="5">
        <v>0</v>
      </c>
      <c r="G5633" s="5">
        <v>0</v>
      </c>
      <c r="H5633" s="5">
        <v>4</v>
      </c>
      <c r="I5633" s="5">
        <v>0</v>
      </c>
      <c r="J5633" s="5">
        <v>1</v>
      </c>
      <c r="K5633" s="5">
        <v>3</v>
      </c>
      <c r="L5633" s="5">
        <v>4</v>
      </c>
      <c r="M5633" s="5">
        <v>0</v>
      </c>
      <c r="N5633" s="5">
        <v>0</v>
      </c>
      <c r="O5633" s="6">
        <v>0</v>
      </c>
      <c r="P5633" s="6">
        <v>0</v>
      </c>
      <c r="Q5633" s="6">
        <v>0.81799591002044991</v>
      </c>
      <c r="R5633" s="6">
        <v>0</v>
      </c>
      <c r="S5633" s="6">
        <v>0.20449897750511248</v>
      </c>
      <c r="T5633" s="6">
        <v>0.61349693251533743</v>
      </c>
      <c r="U5633" s="6">
        <v>0.81799591002044991</v>
      </c>
      <c r="V5633" s="6">
        <v>0</v>
      </c>
      <c r="W5633" s="6">
        <v>0</v>
      </c>
      <c r="X5633" s="5">
        <v>199</v>
      </c>
      <c r="Y5633" s="5">
        <v>152</v>
      </c>
      <c r="Z5633" s="5">
        <v>16</v>
      </c>
      <c r="AA5633" s="5">
        <v>0</v>
      </c>
      <c r="AB5633" s="5">
        <v>0</v>
      </c>
      <c r="AC5633" s="5">
        <v>0</v>
      </c>
      <c r="AD5633" s="5">
        <v>199</v>
      </c>
      <c r="AE5633" s="5">
        <v>152</v>
      </c>
      <c r="AF5633" s="5">
        <v>16</v>
      </c>
      <c r="AG5633" s="6">
        <v>10.526315789473685</v>
      </c>
      <c r="AH5633" s="6">
        <v>76.381909547738687</v>
      </c>
      <c r="AI5633" s="6"/>
      <c r="AJ5633" s="6"/>
    </row>
    <row r="5634" spans="1:36" hidden="1" x14ac:dyDescent="0.2">
      <c r="A5634" s="1" t="str">
        <f t="shared" ref="A5634:A5697" si="88">C5634&amp;D5634</f>
        <v>StevenageBangladeshi</v>
      </c>
      <c r="B5634" s="3" t="s">
        <v>311</v>
      </c>
      <c r="C5634" s="3" t="s">
        <v>312</v>
      </c>
      <c r="D5634" s="3" t="s">
        <v>712</v>
      </c>
      <c r="E5634" s="5">
        <v>536</v>
      </c>
      <c r="F5634" s="5">
        <v>0</v>
      </c>
      <c r="G5634" s="5">
        <v>0</v>
      </c>
      <c r="H5634" s="5">
        <v>17</v>
      </c>
      <c r="I5634" s="5">
        <v>0</v>
      </c>
      <c r="J5634" s="5">
        <v>10</v>
      </c>
      <c r="K5634" s="5">
        <v>1</v>
      </c>
      <c r="L5634" s="5">
        <v>17</v>
      </c>
      <c r="M5634" s="5">
        <v>0</v>
      </c>
      <c r="N5634" s="5">
        <v>0</v>
      </c>
      <c r="O5634" s="6">
        <v>0</v>
      </c>
      <c r="P5634" s="6">
        <v>0</v>
      </c>
      <c r="Q5634" s="6">
        <v>3.1716417910447761</v>
      </c>
      <c r="R5634" s="6">
        <v>0</v>
      </c>
      <c r="S5634" s="6">
        <v>1.8656716417910448</v>
      </c>
      <c r="T5634" s="6">
        <v>0.18656716417910449</v>
      </c>
      <c r="U5634" s="6">
        <v>3.1716417910447761</v>
      </c>
      <c r="V5634" s="6">
        <v>0</v>
      </c>
      <c r="W5634" s="6">
        <v>0</v>
      </c>
      <c r="X5634" s="5">
        <v>202</v>
      </c>
      <c r="Y5634" s="5">
        <v>135</v>
      </c>
      <c r="Z5634" s="5">
        <v>16</v>
      </c>
      <c r="AA5634" s="5">
        <v>0</v>
      </c>
      <c r="AB5634" s="5">
        <v>0</v>
      </c>
      <c r="AC5634" s="5">
        <v>0</v>
      </c>
      <c r="AD5634" s="5">
        <v>202</v>
      </c>
      <c r="AE5634" s="5">
        <v>135</v>
      </c>
      <c r="AF5634" s="5">
        <v>16</v>
      </c>
      <c r="AG5634" s="6">
        <v>11.851851851851851</v>
      </c>
      <c r="AH5634" s="6">
        <v>66.831683168316829</v>
      </c>
      <c r="AI5634" s="6"/>
      <c r="AJ5634" s="6"/>
    </row>
    <row r="5635" spans="1:36" hidden="1" x14ac:dyDescent="0.2">
      <c r="A5635" s="1" t="str">
        <f t="shared" si="88"/>
        <v>StevenageChinese</v>
      </c>
      <c r="B5635" s="3" t="s">
        <v>311</v>
      </c>
      <c r="C5635" s="3" t="s">
        <v>312</v>
      </c>
      <c r="D5635" s="3" t="s">
        <v>713</v>
      </c>
      <c r="E5635" s="5">
        <v>635</v>
      </c>
      <c r="F5635" s="5">
        <v>0</v>
      </c>
      <c r="G5635" s="5">
        <v>0</v>
      </c>
      <c r="H5635" s="5">
        <v>33</v>
      </c>
      <c r="I5635" s="5">
        <v>0</v>
      </c>
      <c r="J5635" s="5">
        <v>1</v>
      </c>
      <c r="K5635" s="5">
        <v>10</v>
      </c>
      <c r="L5635" s="5">
        <v>33</v>
      </c>
      <c r="M5635" s="5">
        <v>0</v>
      </c>
      <c r="N5635" s="5">
        <v>0</v>
      </c>
      <c r="O5635" s="6">
        <v>0</v>
      </c>
      <c r="P5635" s="6">
        <v>0</v>
      </c>
      <c r="Q5635" s="6">
        <v>5.1968503937007871</v>
      </c>
      <c r="R5635" s="6">
        <v>0</v>
      </c>
      <c r="S5635" s="6">
        <v>0.15748031496062992</v>
      </c>
      <c r="T5635" s="6">
        <v>1.5748031496062993</v>
      </c>
      <c r="U5635" s="6">
        <v>5.1968503937007871</v>
      </c>
      <c r="V5635" s="6">
        <v>0</v>
      </c>
      <c r="W5635" s="6">
        <v>0</v>
      </c>
      <c r="X5635" s="5">
        <v>271</v>
      </c>
      <c r="Y5635" s="5">
        <v>237</v>
      </c>
      <c r="Z5635" s="5">
        <v>11</v>
      </c>
      <c r="AA5635" s="5">
        <v>0</v>
      </c>
      <c r="AB5635" s="5">
        <v>0</v>
      </c>
      <c r="AC5635" s="5">
        <v>0</v>
      </c>
      <c r="AD5635" s="5">
        <v>271</v>
      </c>
      <c r="AE5635" s="5">
        <v>237</v>
      </c>
      <c r="AF5635" s="5">
        <v>11</v>
      </c>
      <c r="AG5635" s="6">
        <v>4.6413502109704643</v>
      </c>
      <c r="AH5635" s="6">
        <v>87.453874538745382</v>
      </c>
      <c r="AI5635" s="6"/>
      <c r="AJ5635" s="6"/>
    </row>
    <row r="5636" spans="1:36" hidden="1" x14ac:dyDescent="0.2">
      <c r="A5636" s="1" t="str">
        <f t="shared" si="88"/>
        <v>StevenageAsian Other</v>
      </c>
      <c r="B5636" s="3" t="s">
        <v>311</v>
      </c>
      <c r="C5636" s="3" t="s">
        <v>312</v>
      </c>
      <c r="D5636" s="3" t="s">
        <v>714</v>
      </c>
      <c r="E5636" s="5">
        <v>1562</v>
      </c>
      <c r="F5636" s="5">
        <v>0</v>
      </c>
      <c r="G5636" s="5">
        <v>0</v>
      </c>
      <c r="H5636" s="5">
        <v>39</v>
      </c>
      <c r="I5636" s="5">
        <v>0</v>
      </c>
      <c r="J5636" s="5">
        <v>35</v>
      </c>
      <c r="K5636" s="5">
        <v>17</v>
      </c>
      <c r="L5636" s="5">
        <v>39</v>
      </c>
      <c r="M5636" s="5">
        <v>0</v>
      </c>
      <c r="N5636" s="5">
        <v>0</v>
      </c>
      <c r="O5636" s="6">
        <v>0</v>
      </c>
      <c r="P5636" s="6">
        <v>0</v>
      </c>
      <c r="Q5636" s="6">
        <v>2.4967989756722151</v>
      </c>
      <c r="R5636" s="6">
        <v>0</v>
      </c>
      <c r="S5636" s="6">
        <v>2.2407170294494239</v>
      </c>
      <c r="T5636" s="6">
        <v>1.0883482714468631</v>
      </c>
      <c r="U5636" s="6">
        <v>2.4967989756722151</v>
      </c>
      <c r="V5636" s="6">
        <v>0</v>
      </c>
      <c r="W5636" s="6">
        <v>0</v>
      </c>
      <c r="X5636" s="5">
        <v>741</v>
      </c>
      <c r="Y5636" s="5">
        <v>669</v>
      </c>
      <c r="Z5636" s="5">
        <v>29</v>
      </c>
      <c r="AA5636" s="5">
        <v>0</v>
      </c>
      <c r="AB5636" s="5">
        <v>0</v>
      </c>
      <c r="AC5636" s="5">
        <v>0</v>
      </c>
      <c r="AD5636" s="5">
        <v>741</v>
      </c>
      <c r="AE5636" s="5">
        <v>669</v>
      </c>
      <c r="AF5636" s="5">
        <v>29</v>
      </c>
      <c r="AG5636" s="6">
        <v>4.3348281016442449</v>
      </c>
      <c r="AH5636" s="6">
        <v>90.283400809716596</v>
      </c>
      <c r="AI5636" s="6"/>
      <c r="AJ5636" s="6"/>
    </row>
    <row r="5637" spans="1:36" hidden="1" x14ac:dyDescent="0.2">
      <c r="A5637" s="1" t="str">
        <f t="shared" si="88"/>
        <v>StevenageBlack African</v>
      </c>
      <c r="B5637" s="3" t="s">
        <v>311</v>
      </c>
      <c r="C5637" s="3" t="s">
        <v>312</v>
      </c>
      <c r="D5637" s="3" t="s">
        <v>715</v>
      </c>
      <c r="E5637" s="5">
        <v>1915</v>
      </c>
      <c r="F5637" s="5">
        <v>0</v>
      </c>
      <c r="G5637" s="5">
        <v>0</v>
      </c>
      <c r="H5637" s="5">
        <v>27</v>
      </c>
      <c r="I5637" s="5">
        <v>0</v>
      </c>
      <c r="J5637" s="5">
        <v>59</v>
      </c>
      <c r="K5637" s="5">
        <v>37</v>
      </c>
      <c r="L5637" s="5">
        <v>27</v>
      </c>
      <c r="M5637" s="5">
        <v>0</v>
      </c>
      <c r="N5637" s="5">
        <v>0</v>
      </c>
      <c r="O5637" s="6">
        <v>0</v>
      </c>
      <c r="P5637" s="6">
        <v>0</v>
      </c>
      <c r="Q5637" s="6">
        <v>1.4099216710182767</v>
      </c>
      <c r="R5637" s="6">
        <v>0</v>
      </c>
      <c r="S5637" s="6">
        <v>3.0809399477806787</v>
      </c>
      <c r="T5637" s="6">
        <v>1.9321148825065275</v>
      </c>
      <c r="U5637" s="6">
        <v>1.4099216710182767</v>
      </c>
      <c r="V5637" s="6">
        <v>0</v>
      </c>
      <c r="W5637" s="6">
        <v>0</v>
      </c>
      <c r="X5637" s="5">
        <v>882</v>
      </c>
      <c r="Y5637" s="5">
        <v>787</v>
      </c>
      <c r="Z5637" s="5">
        <v>59</v>
      </c>
      <c r="AA5637" s="5">
        <v>0</v>
      </c>
      <c r="AB5637" s="5">
        <v>0</v>
      </c>
      <c r="AC5637" s="5">
        <v>0</v>
      </c>
      <c r="AD5637" s="5">
        <v>882</v>
      </c>
      <c r="AE5637" s="5">
        <v>787</v>
      </c>
      <c r="AF5637" s="5">
        <v>59</v>
      </c>
      <c r="AG5637" s="6">
        <v>7.4968233799237609</v>
      </c>
      <c r="AH5637" s="6">
        <v>89.229024943310662</v>
      </c>
      <c r="AI5637" s="6"/>
      <c r="AJ5637" s="6"/>
    </row>
    <row r="5638" spans="1:36" hidden="1" x14ac:dyDescent="0.2">
      <c r="A5638" s="1" t="str">
        <f t="shared" si="88"/>
        <v>StevenageBlack Caribbean</v>
      </c>
      <c r="B5638" s="3" t="s">
        <v>311</v>
      </c>
      <c r="C5638" s="3" t="s">
        <v>312</v>
      </c>
      <c r="D5638" s="3" t="s">
        <v>716</v>
      </c>
      <c r="E5638" s="5">
        <v>678</v>
      </c>
      <c r="F5638" s="5">
        <v>0</v>
      </c>
      <c r="G5638" s="5">
        <v>0</v>
      </c>
      <c r="H5638" s="5">
        <v>31</v>
      </c>
      <c r="I5638" s="5">
        <v>0</v>
      </c>
      <c r="J5638" s="5">
        <v>9</v>
      </c>
      <c r="K5638" s="5">
        <v>19</v>
      </c>
      <c r="L5638" s="5">
        <v>31</v>
      </c>
      <c r="M5638" s="5">
        <v>0</v>
      </c>
      <c r="N5638" s="5">
        <v>0</v>
      </c>
      <c r="O5638" s="6">
        <v>0</v>
      </c>
      <c r="P5638" s="6">
        <v>0</v>
      </c>
      <c r="Q5638" s="6">
        <v>4.5722713864306783</v>
      </c>
      <c r="R5638" s="6">
        <v>0</v>
      </c>
      <c r="S5638" s="6">
        <v>1.3274336283185841</v>
      </c>
      <c r="T5638" s="6">
        <v>2.8023598820058999</v>
      </c>
      <c r="U5638" s="6">
        <v>4.5722713864306783</v>
      </c>
      <c r="V5638" s="6">
        <v>0</v>
      </c>
      <c r="W5638" s="6">
        <v>0</v>
      </c>
      <c r="X5638" s="5">
        <v>306</v>
      </c>
      <c r="Y5638" s="5">
        <v>281</v>
      </c>
      <c r="Z5638" s="5">
        <v>20</v>
      </c>
      <c r="AA5638" s="5">
        <v>0</v>
      </c>
      <c r="AB5638" s="5">
        <v>0</v>
      </c>
      <c r="AC5638" s="5">
        <v>0</v>
      </c>
      <c r="AD5638" s="5">
        <v>306</v>
      </c>
      <c r="AE5638" s="5">
        <v>281</v>
      </c>
      <c r="AF5638" s="5">
        <v>20</v>
      </c>
      <c r="AG5638" s="6">
        <v>7.117437722419929</v>
      </c>
      <c r="AH5638" s="6">
        <v>91.830065359477118</v>
      </c>
      <c r="AI5638" s="6"/>
      <c r="AJ5638" s="6"/>
    </row>
    <row r="5639" spans="1:36" hidden="1" x14ac:dyDescent="0.2">
      <c r="A5639" s="1" t="str">
        <f t="shared" si="88"/>
        <v>StevenageBlack Other</v>
      </c>
      <c r="B5639" s="3" t="s">
        <v>311</v>
      </c>
      <c r="C5639" s="3" t="s">
        <v>312</v>
      </c>
      <c r="D5639" s="3" t="s">
        <v>717</v>
      </c>
      <c r="E5639" s="5">
        <v>243</v>
      </c>
      <c r="F5639" s="5">
        <v>0</v>
      </c>
      <c r="G5639" s="5">
        <v>0</v>
      </c>
      <c r="H5639" s="5">
        <v>5</v>
      </c>
      <c r="I5639" s="5">
        <v>0</v>
      </c>
      <c r="J5639" s="5">
        <v>5</v>
      </c>
      <c r="K5639" s="5">
        <v>1</v>
      </c>
      <c r="L5639" s="5">
        <v>5</v>
      </c>
      <c r="M5639" s="5">
        <v>0</v>
      </c>
      <c r="N5639" s="5">
        <v>0</v>
      </c>
      <c r="O5639" s="6">
        <v>0</v>
      </c>
      <c r="P5639" s="6">
        <v>0</v>
      </c>
      <c r="Q5639" s="6">
        <v>2.0576131687242798</v>
      </c>
      <c r="R5639" s="6">
        <v>0</v>
      </c>
      <c r="S5639" s="6">
        <v>2.0576131687242798</v>
      </c>
      <c r="T5639" s="6">
        <v>0.41152263374485598</v>
      </c>
      <c r="U5639" s="6">
        <v>2.0576131687242798</v>
      </c>
      <c r="V5639" s="6">
        <v>0</v>
      </c>
      <c r="W5639" s="6">
        <v>0</v>
      </c>
      <c r="X5639" s="5">
        <v>88</v>
      </c>
      <c r="Y5639" s="5">
        <v>78</v>
      </c>
      <c r="Z5639" s="5">
        <v>7</v>
      </c>
      <c r="AA5639" s="5">
        <v>0</v>
      </c>
      <c r="AB5639" s="5">
        <v>0</v>
      </c>
      <c r="AC5639" s="5">
        <v>0</v>
      </c>
      <c r="AD5639" s="5">
        <v>88</v>
      </c>
      <c r="AE5639" s="5">
        <v>78</v>
      </c>
      <c r="AF5639" s="5">
        <v>7</v>
      </c>
      <c r="AG5639" s="6">
        <v>8.9743589743589745</v>
      </c>
      <c r="AH5639" s="6">
        <v>88.63636363636364</v>
      </c>
      <c r="AI5639" s="6"/>
      <c r="AJ5639" s="6"/>
    </row>
    <row r="5640" spans="1:36" hidden="1" x14ac:dyDescent="0.2">
      <c r="A5640" s="1" t="str">
        <f t="shared" si="88"/>
        <v>StevenageArab</v>
      </c>
      <c r="B5640" s="3" t="s">
        <v>311</v>
      </c>
      <c r="C5640" s="3" t="s">
        <v>312</v>
      </c>
      <c r="D5640" s="3" t="s">
        <v>699</v>
      </c>
      <c r="E5640" s="5">
        <v>132</v>
      </c>
      <c r="F5640" s="5">
        <v>0</v>
      </c>
      <c r="G5640" s="5">
        <v>0</v>
      </c>
      <c r="H5640" s="5">
        <v>8</v>
      </c>
      <c r="I5640" s="5">
        <v>0</v>
      </c>
      <c r="J5640" s="5">
        <v>5</v>
      </c>
      <c r="K5640" s="5">
        <v>4</v>
      </c>
      <c r="L5640" s="5">
        <v>8</v>
      </c>
      <c r="M5640" s="5">
        <v>0</v>
      </c>
      <c r="N5640" s="5">
        <v>0</v>
      </c>
      <c r="O5640" s="6">
        <v>0</v>
      </c>
      <c r="P5640" s="6">
        <v>0</v>
      </c>
      <c r="Q5640" s="6">
        <v>6.0606060606060606</v>
      </c>
      <c r="R5640" s="6">
        <v>0</v>
      </c>
      <c r="S5640" s="6">
        <v>3.7878787878787881</v>
      </c>
      <c r="T5640" s="6">
        <v>3.0303030303030303</v>
      </c>
      <c r="U5640" s="6">
        <v>6.0606060606060606</v>
      </c>
      <c r="V5640" s="6">
        <v>0</v>
      </c>
      <c r="W5640" s="6">
        <v>0</v>
      </c>
      <c r="X5640" s="5">
        <v>52</v>
      </c>
      <c r="Y5640" s="5">
        <v>43</v>
      </c>
      <c r="Z5640" s="5">
        <v>1</v>
      </c>
      <c r="AA5640" s="5">
        <v>0</v>
      </c>
      <c r="AB5640" s="5">
        <v>0</v>
      </c>
      <c r="AC5640" s="5">
        <v>0</v>
      </c>
      <c r="AD5640" s="5">
        <v>52</v>
      </c>
      <c r="AE5640" s="5">
        <v>43</v>
      </c>
      <c r="AF5640" s="5">
        <v>1</v>
      </c>
      <c r="AG5640" s="6">
        <v>2.3255813953488373</v>
      </c>
      <c r="AH5640" s="6">
        <v>82.692307692307693</v>
      </c>
      <c r="AI5640" s="6"/>
      <c r="AJ5640" s="6"/>
    </row>
    <row r="5641" spans="1:36" hidden="1" x14ac:dyDescent="0.2">
      <c r="A5641" s="1" t="str">
        <f t="shared" si="88"/>
        <v>StevenageOther</v>
      </c>
      <c r="B5641" s="3" t="s">
        <v>311</v>
      </c>
      <c r="C5641" s="3" t="s">
        <v>312</v>
      </c>
      <c r="D5641" s="3" t="s">
        <v>718</v>
      </c>
      <c r="E5641" s="5">
        <v>278</v>
      </c>
      <c r="F5641" s="5">
        <v>0</v>
      </c>
      <c r="G5641" s="5">
        <v>0</v>
      </c>
      <c r="H5641" s="5">
        <v>4</v>
      </c>
      <c r="I5641" s="5">
        <v>0</v>
      </c>
      <c r="J5641" s="5">
        <v>2</v>
      </c>
      <c r="K5641" s="5">
        <v>7</v>
      </c>
      <c r="L5641" s="5">
        <v>4</v>
      </c>
      <c r="M5641" s="5">
        <v>0</v>
      </c>
      <c r="N5641" s="5">
        <v>0</v>
      </c>
      <c r="O5641" s="6">
        <v>0</v>
      </c>
      <c r="P5641" s="6">
        <v>0</v>
      </c>
      <c r="Q5641" s="6">
        <v>1.4388489208633093</v>
      </c>
      <c r="R5641" s="6">
        <v>0</v>
      </c>
      <c r="S5641" s="6">
        <v>0.71942446043165464</v>
      </c>
      <c r="T5641" s="6">
        <v>2.5179856115107913</v>
      </c>
      <c r="U5641" s="6">
        <v>1.4388489208633093</v>
      </c>
      <c r="V5641" s="6">
        <v>0</v>
      </c>
      <c r="W5641" s="6">
        <v>0</v>
      </c>
      <c r="X5641" s="5">
        <v>136</v>
      </c>
      <c r="Y5641" s="5">
        <v>117</v>
      </c>
      <c r="Z5641" s="5">
        <v>9</v>
      </c>
      <c r="AA5641" s="5">
        <v>0</v>
      </c>
      <c r="AB5641" s="5">
        <v>0</v>
      </c>
      <c r="AC5641" s="5">
        <v>0</v>
      </c>
      <c r="AD5641" s="5">
        <v>136</v>
      </c>
      <c r="AE5641" s="5">
        <v>117</v>
      </c>
      <c r="AF5641" s="5">
        <v>9</v>
      </c>
      <c r="AG5641" s="6">
        <v>7.6923076923076925</v>
      </c>
      <c r="AH5641" s="6">
        <v>86.029411764705884</v>
      </c>
      <c r="AI5641" s="6"/>
      <c r="AJ5641" s="6"/>
    </row>
    <row r="5642" spans="1:36" x14ac:dyDescent="0.2">
      <c r="A5642" s="1" t="str">
        <f t="shared" si="88"/>
        <v>StockportAll people</v>
      </c>
      <c r="B5642" s="3" t="s">
        <v>571</v>
      </c>
      <c r="C5642" s="3" t="s">
        <v>572</v>
      </c>
      <c r="D5642" s="3" t="s">
        <v>700</v>
      </c>
      <c r="E5642" s="5">
        <v>283275</v>
      </c>
      <c r="F5642" s="5">
        <v>22345</v>
      </c>
      <c r="G5642" s="5">
        <v>17837</v>
      </c>
      <c r="H5642" s="5">
        <v>26764</v>
      </c>
      <c r="I5642" s="5">
        <v>36252</v>
      </c>
      <c r="J5642" s="5">
        <v>22419</v>
      </c>
      <c r="K5642" s="5">
        <v>0</v>
      </c>
      <c r="L5642" s="5">
        <v>38373</v>
      </c>
      <c r="M5642" s="5">
        <v>9563</v>
      </c>
      <c r="N5642" s="5">
        <v>9965</v>
      </c>
      <c r="O5642" s="6">
        <v>7.8880946077133531</v>
      </c>
      <c r="P5642" s="6">
        <v>6.2967081457947227</v>
      </c>
      <c r="Q5642" s="6">
        <v>9.448062836466331</v>
      </c>
      <c r="R5642" s="6">
        <v>12.797458300238285</v>
      </c>
      <c r="S5642" s="6">
        <v>7.9142176330420968</v>
      </c>
      <c r="T5642" s="6">
        <v>0</v>
      </c>
      <c r="U5642" s="6">
        <v>13.546200688377018</v>
      </c>
      <c r="V5642" s="6">
        <v>3.3758715029564912</v>
      </c>
      <c r="W5642" s="6">
        <v>3.5177830729856145</v>
      </c>
      <c r="X5642" s="5">
        <v>93242</v>
      </c>
      <c r="Y5642" s="5">
        <v>82915</v>
      </c>
      <c r="Z5642" s="5">
        <v>4085</v>
      </c>
      <c r="AA5642" s="5">
        <v>6747</v>
      </c>
      <c r="AB5642" s="5">
        <v>5086</v>
      </c>
      <c r="AC5642" s="5">
        <v>677</v>
      </c>
      <c r="AD5642" s="5">
        <v>86495</v>
      </c>
      <c r="AE5642" s="5">
        <v>77829</v>
      </c>
      <c r="AF5642" s="5">
        <v>3408</v>
      </c>
      <c r="AG5642" s="6">
        <v>4.378830513047836</v>
      </c>
      <c r="AH5642" s="6">
        <v>89.980923752818086</v>
      </c>
      <c r="AI5642" s="6">
        <v>13.31104994101455</v>
      </c>
      <c r="AJ5642" s="6">
        <v>75.381651104194461</v>
      </c>
    </row>
    <row r="5643" spans="1:36" hidden="1" x14ac:dyDescent="0.2">
      <c r="A5643" s="1" t="str">
        <f t="shared" si="88"/>
        <v>StockportWhite British</v>
      </c>
      <c r="B5643" s="3" t="s">
        <v>571</v>
      </c>
      <c r="C5643" s="3" t="s">
        <v>572</v>
      </c>
      <c r="D5643" s="3" t="s">
        <v>701</v>
      </c>
      <c r="E5643" s="5">
        <v>252044</v>
      </c>
      <c r="F5643" s="5">
        <v>20145</v>
      </c>
      <c r="G5643" s="5">
        <v>16001</v>
      </c>
      <c r="H5643" s="5">
        <v>24040</v>
      </c>
      <c r="I5643" s="5">
        <v>32466</v>
      </c>
      <c r="J5643" s="5">
        <v>20154</v>
      </c>
      <c r="K5643" s="5">
        <v>0</v>
      </c>
      <c r="L5643" s="5">
        <v>34463</v>
      </c>
      <c r="M5643" s="5">
        <v>8063</v>
      </c>
      <c r="N5643" s="5">
        <v>9061</v>
      </c>
      <c r="O5643" s="6">
        <v>7.9926520766215425</v>
      </c>
      <c r="P5643" s="6">
        <v>6.3484947072733329</v>
      </c>
      <c r="Q5643" s="6">
        <v>9.5380171716049578</v>
      </c>
      <c r="R5643" s="6">
        <v>12.881084255130057</v>
      </c>
      <c r="S5643" s="6">
        <v>7.9962228817190653</v>
      </c>
      <c r="T5643" s="6">
        <v>0</v>
      </c>
      <c r="U5643" s="6">
        <v>13.67340623065814</v>
      </c>
      <c r="V5643" s="6">
        <v>3.1990446112583517</v>
      </c>
      <c r="W5643" s="6">
        <v>3.5950072209614192</v>
      </c>
      <c r="X5643" s="5">
        <v>81494</v>
      </c>
      <c r="Y5643" s="5">
        <v>72913</v>
      </c>
      <c r="Z5643" s="5">
        <v>3404</v>
      </c>
      <c r="AA5643" s="5">
        <v>5838</v>
      </c>
      <c r="AB5643" s="5">
        <v>4348</v>
      </c>
      <c r="AC5643" s="5">
        <v>594</v>
      </c>
      <c r="AD5643" s="5">
        <v>75656</v>
      </c>
      <c r="AE5643" s="5">
        <v>68565</v>
      </c>
      <c r="AF5643" s="5">
        <v>2810</v>
      </c>
      <c r="AG5643" s="6">
        <v>4.0983008823743896</v>
      </c>
      <c r="AH5643" s="6">
        <v>90.627313101406372</v>
      </c>
      <c r="AI5643" s="6">
        <v>13.661453541858325</v>
      </c>
      <c r="AJ5643" s="6">
        <v>74.477560808496065</v>
      </c>
    </row>
    <row r="5644" spans="1:36" hidden="1" x14ac:dyDescent="0.2">
      <c r="A5644" s="1" t="str">
        <f t="shared" si="88"/>
        <v>StockportMinorities - all other than White British</v>
      </c>
      <c r="B5644" s="3" t="s">
        <v>571</v>
      </c>
      <c r="C5644" s="3" t="s">
        <v>572</v>
      </c>
      <c r="D5644" s="3" t="s">
        <v>702</v>
      </c>
      <c r="E5644" s="5">
        <v>31231</v>
      </c>
      <c r="F5644" s="5">
        <v>2200</v>
      </c>
      <c r="G5644" s="5">
        <v>1836</v>
      </c>
      <c r="H5644" s="5">
        <v>2724</v>
      </c>
      <c r="I5644" s="5">
        <v>3786</v>
      </c>
      <c r="J5644" s="5">
        <v>2265</v>
      </c>
      <c r="K5644" s="5">
        <v>0</v>
      </c>
      <c r="L5644" s="5">
        <v>3910</v>
      </c>
      <c r="M5644" s="5">
        <v>1500</v>
      </c>
      <c r="N5644" s="5">
        <v>904</v>
      </c>
      <c r="O5644" s="6">
        <v>7.0442829240178026</v>
      </c>
      <c r="P5644" s="6">
        <v>5.8787742947712207</v>
      </c>
      <c r="Q5644" s="6">
        <v>8.7221030386474983</v>
      </c>
      <c r="R5644" s="6">
        <v>12.122570522877909</v>
      </c>
      <c r="S5644" s="6">
        <v>7.2524094649546926</v>
      </c>
      <c r="T5644" s="6">
        <v>0</v>
      </c>
      <c r="U5644" s="6">
        <v>12.519611924049823</v>
      </c>
      <c r="V5644" s="6">
        <v>4.8029201754666841</v>
      </c>
      <c r="W5644" s="6">
        <v>2.8945598924145881</v>
      </c>
      <c r="X5644" s="5">
        <v>11748</v>
      </c>
      <c r="Y5644" s="5">
        <v>10002</v>
      </c>
      <c r="Z5644" s="5">
        <v>681</v>
      </c>
      <c r="AA5644" s="5">
        <v>909</v>
      </c>
      <c r="AB5644" s="5">
        <v>738</v>
      </c>
      <c r="AC5644" s="5">
        <v>83</v>
      </c>
      <c r="AD5644" s="5">
        <v>10839</v>
      </c>
      <c r="AE5644" s="5">
        <v>9264</v>
      </c>
      <c r="AF5644" s="5">
        <v>598</v>
      </c>
      <c r="AG5644" s="6">
        <v>6.4550949913644216</v>
      </c>
      <c r="AH5644" s="6">
        <v>85.469139219485186</v>
      </c>
      <c r="AI5644" s="6">
        <v>11.246612466124661</v>
      </c>
      <c r="AJ5644" s="6">
        <v>81.188118811881182</v>
      </c>
    </row>
    <row r="5645" spans="1:36" hidden="1" x14ac:dyDescent="0.2">
      <c r="A5645" s="1" t="str">
        <f t="shared" si="88"/>
        <v>StockportWhite Irish</v>
      </c>
      <c r="B5645" s="3" t="s">
        <v>571</v>
      </c>
      <c r="C5645" s="3" t="s">
        <v>572</v>
      </c>
      <c r="D5645" s="3" t="s">
        <v>703</v>
      </c>
      <c r="E5645" s="5">
        <v>3938</v>
      </c>
      <c r="F5645" s="5">
        <v>240</v>
      </c>
      <c r="G5645" s="5">
        <v>205</v>
      </c>
      <c r="H5645" s="5">
        <v>290</v>
      </c>
      <c r="I5645" s="5">
        <v>423</v>
      </c>
      <c r="J5645" s="5">
        <v>246</v>
      </c>
      <c r="K5645" s="5">
        <v>0</v>
      </c>
      <c r="L5645" s="5">
        <v>538</v>
      </c>
      <c r="M5645" s="5">
        <v>183</v>
      </c>
      <c r="N5645" s="5">
        <v>97</v>
      </c>
      <c r="O5645" s="6">
        <v>6.0944641950228542</v>
      </c>
      <c r="P5645" s="6">
        <v>5.2056881665820214</v>
      </c>
      <c r="Q5645" s="6">
        <v>7.3641442356526152</v>
      </c>
      <c r="R5645" s="6">
        <v>10.74149314372778</v>
      </c>
      <c r="S5645" s="6">
        <v>6.246825799898426</v>
      </c>
      <c r="T5645" s="6">
        <v>0</v>
      </c>
      <c r="U5645" s="6">
        <v>13.661757237176232</v>
      </c>
      <c r="V5645" s="6">
        <v>4.6470289487049268</v>
      </c>
      <c r="W5645" s="6">
        <v>2.463179278821737</v>
      </c>
      <c r="X5645" s="5">
        <v>1177</v>
      </c>
      <c r="Y5645" s="5">
        <v>1094</v>
      </c>
      <c r="Z5645" s="5">
        <v>51</v>
      </c>
      <c r="AA5645" s="5">
        <v>38</v>
      </c>
      <c r="AB5645" s="5">
        <v>33</v>
      </c>
      <c r="AC5645" s="5">
        <v>10</v>
      </c>
      <c r="AD5645" s="5">
        <v>1139</v>
      </c>
      <c r="AE5645" s="5">
        <v>1061</v>
      </c>
      <c r="AF5645" s="5">
        <v>41</v>
      </c>
      <c r="AG5645" s="6">
        <v>3.8642789820923658</v>
      </c>
      <c r="AH5645" s="6">
        <v>93.151887620719933</v>
      </c>
      <c r="AI5645" s="6">
        <v>30.303030303030305</v>
      </c>
      <c r="AJ5645" s="6">
        <v>86.84210526315789</v>
      </c>
    </row>
    <row r="5646" spans="1:36" hidden="1" x14ac:dyDescent="0.2">
      <c r="A5646" s="1" t="str">
        <f t="shared" si="88"/>
        <v>StockportWhite Gyspy or Irish Traveller</v>
      </c>
      <c r="B5646" s="3" t="s">
        <v>571</v>
      </c>
      <c r="C5646" s="3" t="s">
        <v>572</v>
      </c>
      <c r="D5646" s="3" t="s">
        <v>704</v>
      </c>
      <c r="E5646" s="5">
        <v>58</v>
      </c>
      <c r="F5646" s="5">
        <v>8</v>
      </c>
      <c r="G5646" s="5">
        <v>6</v>
      </c>
      <c r="H5646" s="5">
        <v>10</v>
      </c>
      <c r="I5646" s="5">
        <v>14</v>
      </c>
      <c r="J5646" s="5">
        <v>8</v>
      </c>
      <c r="K5646" s="5">
        <v>0</v>
      </c>
      <c r="L5646" s="5">
        <v>6</v>
      </c>
      <c r="M5646" s="5">
        <v>2</v>
      </c>
      <c r="N5646" s="5">
        <v>1</v>
      </c>
      <c r="O5646" s="6">
        <v>13.793103448275861</v>
      </c>
      <c r="P5646" s="6">
        <v>10.344827586206897</v>
      </c>
      <c r="Q5646" s="6">
        <v>17.241379310344829</v>
      </c>
      <c r="R5646" s="6">
        <v>24.137931034482758</v>
      </c>
      <c r="S5646" s="6">
        <v>13.793103448275861</v>
      </c>
      <c r="T5646" s="6">
        <v>0</v>
      </c>
      <c r="U5646" s="6">
        <v>10.344827586206897</v>
      </c>
      <c r="V5646" s="6">
        <v>3.4482758620689653</v>
      </c>
      <c r="W5646" s="6">
        <v>1.7241379310344827</v>
      </c>
      <c r="X5646" s="5">
        <v>28</v>
      </c>
      <c r="Y5646" s="5">
        <v>17</v>
      </c>
      <c r="Z5646" s="5">
        <v>4</v>
      </c>
      <c r="AA5646" s="5">
        <v>4</v>
      </c>
      <c r="AB5646" s="5">
        <v>2</v>
      </c>
      <c r="AC5646" s="5">
        <v>1</v>
      </c>
      <c r="AD5646" s="5">
        <v>24</v>
      </c>
      <c r="AE5646" s="5">
        <v>15</v>
      </c>
      <c r="AF5646" s="5">
        <v>3</v>
      </c>
      <c r="AG5646" s="6">
        <v>20</v>
      </c>
      <c r="AH5646" s="6">
        <v>62.5</v>
      </c>
      <c r="AI5646" s="3">
        <v>50</v>
      </c>
      <c r="AJ5646" s="6">
        <v>50</v>
      </c>
    </row>
    <row r="5647" spans="1:36" hidden="1" x14ac:dyDescent="0.2">
      <c r="A5647" s="1" t="str">
        <f t="shared" si="88"/>
        <v>StockportWhite Other</v>
      </c>
      <c r="B5647" s="3" t="s">
        <v>571</v>
      </c>
      <c r="C5647" s="3" t="s">
        <v>572</v>
      </c>
      <c r="D5647" s="3" t="s">
        <v>705</v>
      </c>
      <c r="E5647" s="5">
        <v>4779</v>
      </c>
      <c r="F5647" s="5">
        <v>414</v>
      </c>
      <c r="G5647" s="5">
        <v>371</v>
      </c>
      <c r="H5647" s="5">
        <v>542</v>
      </c>
      <c r="I5647" s="5">
        <v>701</v>
      </c>
      <c r="J5647" s="5">
        <v>426</v>
      </c>
      <c r="K5647" s="5">
        <v>0</v>
      </c>
      <c r="L5647" s="5">
        <v>660</v>
      </c>
      <c r="M5647" s="5">
        <v>266</v>
      </c>
      <c r="N5647" s="5">
        <v>182</v>
      </c>
      <c r="O5647" s="6">
        <v>8.662900188323917</v>
      </c>
      <c r="P5647" s="6">
        <v>7.7631303620004184</v>
      </c>
      <c r="Q5647" s="6">
        <v>11.341284787612471</v>
      </c>
      <c r="R5647" s="6">
        <v>14.668340657041222</v>
      </c>
      <c r="S5647" s="6">
        <v>8.9139987445072197</v>
      </c>
      <c r="T5647" s="6">
        <v>0</v>
      </c>
      <c r="U5647" s="6">
        <v>13.810420590081607</v>
      </c>
      <c r="V5647" s="6">
        <v>5.5660179953965265</v>
      </c>
      <c r="W5647" s="6">
        <v>3.8083281021134128</v>
      </c>
      <c r="X5647" s="5">
        <v>2311</v>
      </c>
      <c r="Y5647" s="5">
        <v>2077</v>
      </c>
      <c r="Z5647" s="5">
        <v>113</v>
      </c>
      <c r="AA5647" s="5">
        <v>237</v>
      </c>
      <c r="AB5647" s="5">
        <v>212</v>
      </c>
      <c r="AC5647" s="5">
        <v>14</v>
      </c>
      <c r="AD5647" s="5">
        <v>2074</v>
      </c>
      <c r="AE5647" s="5">
        <v>1865</v>
      </c>
      <c r="AF5647" s="5">
        <v>99</v>
      </c>
      <c r="AG5647" s="6">
        <v>5.3083109919571045</v>
      </c>
      <c r="AH5647" s="6">
        <v>89.922854387656699</v>
      </c>
      <c r="AI5647" s="6">
        <v>6.6037735849056602</v>
      </c>
      <c r="AJ5647" s="6">
        <v>89.451476793248943</v>
      </c>
    </row>
    <row r="5648" spans="1:36" hidden="1" x14ac:dyDescent="0.2">
      <c r="A5648" s="1" t="str">
        <f t="shared" si="88"/>
        <v>StockportMixed White and Black Caribbean</v>
      </c>
      <c r="B5648" s="3" t="s">
        <v>571</v>
      </c>
      <c r="C5648" s="3" t="s">
        <v>572</v>
      </c>
      <c r="D5648" s="3" t="s">
        <v>706</v>
      </c>
      <c r="E5648" s="5">
        <v>1734</v>
      </c>
      <c r="F5648" s="5">
        <v>222</v>
      </c>
      <c r="G5648" s="5">
        <v>175</v>
      </c>
      <c r="H5648" s="5">
        <v>252</v>
      </c>
      <c r="I5648" s="5">
        <v>340</v>
      </c>
      <c r="J5648" s="5">
        <v>228</v>
      </c>
      <c r="K5648" s="5">
        <v>0</v>
      </c>
      <c r="L5648" s="5">
        <v>267</v>
      </c>
      <c r="M5648" s="5">
        <v>128</v>
      </c>
      <c r="N5648" s="5">
        <v>86</v>
      </c>
      <c r="O5648" s="6">
        <v>12.802768166089965</v>
      </c>
      <c r="P5648" s="6">
        <v>10.092272202998847</v>
      </c>
      <c r="Q5648" s="6">
        <v>14.53287197231834</v>
      </c>
      <c r="R5648" s="6">
        <v>19.607843137254903</v>
      </c>
      <c r="S5648" s="6">
        <v>13.148788927335641</v>
      </c>
      <c r="T5648" s="6">
        <v>0</v>
      </c>
      <c r="U5648" s="6">
        <v>15.397923875432525</v>
      </c>
      <c r="V5648" s="6">
        <v>7.3817762399077278</v>
      </c>
      <c r="W5648" s="6">
        <v>4.9596309111880048</v>
      </c>
      <c r="X5648" s="5">
        <v>427</v>
      </c>
      <c r="Y5648" s="5">
        <v>366</v>
      </c>
      <c r="Z5648" s="5">
        <v>36</v>
      </c>
      <c r="AA5648" s="5">
        <v>47</v>
      </c>
      <c r="AB5648" s="5">
        <v>35</v>
      </c>
      <c r="AC5648" s="5">
        <v>8</v>
      </c>
      <c r="AD5648" s="5">
        <v>380</v>
      </c>
      <c r="AE5648" s="5">
        <v>331</v>
      </c>
      <c r="AF5648" s="5">
        <v>28</v>
      </c>
      <c r="AG5648" s="6">
        <v>8.4592145015105746</v>
      </c>
      <c r="AH5648" s="6">
        <v>87.10526315789474</v>
      </c>
      <c r="AI5648" s="6">
        <v>22.857142857142858</v>
      </c>
      <c r="AJ5648" s="6">
        <v>74.468085106382972</v>
      </c>
    </row>
    <row r="5649" spans="1:36" hidden="1" x14ac:dyDescent="0.2">
      <c r="A5649" s="1" t="str">
        <f t="shared" si="88"/>
        <v>StockportMixed White and Black African</v>
      </c>
      <c r="B5649" s="3" t="s">
        <v>571</v>
      </c>
      <c r="C5649" s="3" t="s">
        <v>572</v>
      </c>
      <c r="D5649" s="3" t="s">
        <v>707</v>
      </c>
      <c r="E5649" s="5">
        <v>775</v>
      </c>
      <c r="F5649" s="5">
        <v>94</v>
      </c>
      <c r="G5649" s="5">
        <v>79</v>
      </c>
      <c r="H5649" s="5">
        <v>102</v>
      </c>
      <c r="I5649" s="5">
        <v>159</v>
      </c>
      <c r="J5649" s="5">
        <v>104</v>
      </c>
      <c r="K5649" s="5">
        <v>0</v>
      </c>
      <c r="L5649" s="5">
        <v>141</v>
      </c>
      <c r="M5649" s="5">
        <v>50</v>
      </c>
      <c r="N5649" s="5">
        <v>37</v>
      </c>
      <c r="O5649" s="6">
        <v>12.129032258064516</v>
      </c>
      <c r="P5649" s="6">
        <v>10.193548387096774</v>
      </c>
      <c r="Q5649" s="6">
        <v>13.161290322580646</v>
      </c>
      <c r="R5649" s="6">
        <v>20.516129032258064</v>
      </c>
      <c r="S5649" s="6">
        <v>13.419354838709678</v>
      </c>
      <c r="T5649" s="6">
        <v>0</v>
      </c>
      <c r="U5649" s="6">
        <v>18.193548387096776</v>
      </c>
      <c r="V5649" s="6">
        <v>6.4516129032258061</v>
      </c>
      <c r="W5649" s="6">
        <v>4.774193548387097</v>
      </c>
      <c r="X5649" s="5">
        <v>162</v>
      </c>
      <c r="Y5649" s="5">
        <v>140</v>
      </c>
      <c r="Z5649" s="5">
        <v>13</v>
      </c>
      <c r="AA5649" s="5">
        <v>12</v>
      </c>
      <c r="AB5649" s="5">
        <v>7</v>
      </c>
      <c r="AC5649" s="5">
        <v>0</v>
      </c>
      <c r="AD5649" s="5">
        <v>150</v>
      </c>
      <c r="AE5649" s="5">
        <v>133</v>
      </c>
      <c r="AF5649" s="5">
        <v>13</v>
      </c>
      <c r="AG5649" s="6">
        <v>9.7744360902255636</v>
      </c>
      <c r="AH5649" s="6">
        <v>88.666666666666671</v>
      </c>
      <c r="AI5649" s="6">
        <v>0</v>
      </c>
      <c r="AJ5649" s="6">
        <v>58.333333333333336</v>
      </c>
    </row>
    <row r="5650" spans="1:36" hidden="1" x14ac:dyDescent="0.2">
      <c r="A5650" s="1" t="str">
        <f t="shared" si="88"/>
        <v>StockportMixed White and Asian</v>
      </c>
      <c r="B5650" s="3" t="s">
        <v>571</v>
      </c>
      <c r="C5650" s="3" t="s">
        <v>572</v>
      </c>
      <c r="D5650" s="3" t="s">
        <v>708</v>
      </c>
      <c r="E5650" s="5">
        <v>1460</v>
      </c>
      <c r="F5650" s="5">
        <v>112</v>
      </c>
      <c r="G5650" s="5">
        <v>83</v>
      </c>
      <c r="H5650" s="5">
        <v>138</v>
      </c>
      <c r="I5650" s="5">
        <v>168</v>
      </c>
      <c r="J5650" s="5">
        <v>96</v>
      </c>
      <c r="K5650" s="5">
        <v>0</v>
      </c>
      <c r="L5650" s="5">
        <v>169</v>
      </c>
      <c r="M5650" s="5">
        <v>59</v>
      </c>
      <c r="N5650" s="5">
        <v>49</v>
      </c>
      <c r="O5650" s="6">
        <v>7.6712328767123283</v>
      </c>
      <c r="P5650" s="6">
        <v>5.6849315068493151</v>
      </c>
      <c r="Q5650" s="6">
        <v>9.4520547945205475</v>
      </c>
      <c r="R5650" s="6">
        <v>11.506849315068493</v>
      </c>
      <c r="S5650" s="6">
        <v>6.5753424657534243</v>
      </c>
      <c r="T5650" s="6">
        <v>0</v>
      </c>
      <c r="U5650" s="6">
        <v>11.575342465753424</v>
      </c>
      <c r="V5650" s="6">
        <v>4.0410958904109586</v>
      </c>
      <c r="W5650" s="6">
        <v>3.3561643835616439</v>
      </c>
      <c r="X5650" s="5">
        <v>369</v>
      </c>
      <c r="Y5650" s="5">
        <v>310</v>
      </c>
      <c r="Z5650" s="5">
        <v>26</v>
      </c>
      <c r="AA5650" s="5">
        <v>24</v>
      </c>
      <c r="AB5650" s="5">
        <v>14</v>
      </c>
      <c r="AC5650" s="5">
        <v>7</v>
      </c>
      <c r="AD5650" s="5">
        <v>345</v>
      </c>
      <c r="AE5650" s="5">
        <v>296</v>
      </c>
      <c r="AF5650" s="5">
        <v>19</v>
      </c>
      <c r="AG5650" s="6">
        <v>6.4189189189189193</v>
      </c>
      <c r="AH5650" s="6">
        <v>85.79710144927536</v>
      </c>
      <c r="AI5650" s="6">
        <v>50</v>
      </c>
      <c r="AJ5650" s="6">
        <v>58.333333333333336</v>
      </c>
    </row>
    <row r="5651" spans="1:36" hidden="1" x14ac:dyDescent="0.2">
      <c r="A5651" s="1" t="str">
        <f t="shared" si="88"/>
        <v>StockportMixed Other</v>
      </c>
      <c r="B5651" s="3" t="s">
        <v>571</v>
      </c>
      <c r="C5651" s="3" t="s">
        <v>572</v>
      </c>
      <c r="D5651" s="3" t="s">
        <v>709</v>
      </c>
      <c r="E5651" s="5">
        <v>1135</v>
      </c>
      <c r="F5651" s="5">
        <v>92</v>
      </c>
      <c r="G5651" s="5">
        <v>75</v>
      </c>
      <c r="H5651" s="5">
        <v>102</v>
      </c>
      <c r="I5651" s="5">
        <v>157</v>
      </c>
      <c r="J5651" s="5">
        <v>108</v>
      </c>
      <c r="K5651" s="5">
        <v>0</v>
      </c>
      <c r="L5651" s="5">
        <v>138</v>
      </c>
      <c r="M5651" s="5">
        <v>50</v>
      </c>
      <c r="N5651" s="5">
        <v>27</v>
      </c>
      <c r="O5651" s="6">
        <v>8.1057268722466969</v>
      </c>
      <c r="P5651" s="6">
        <v>6.607929515418502</v>
      </c>
      <c r="Q5651" s="6">
        <v>8.9867841409691636</v>
      </c>
      <c r="R5651" s="6">
        <v>13.832599118942731</v>
      </c>
      <c r="S5651" s="6">
        <v>9.5154185022026425</v>
      </c>
      <c r="T5651" s="6">
        <v>0</v>
      </c>
      <c r="U5651" s="6">
        <v>12.158590308370044</v>
      </c>
      <c r="V5651" s="6">
        <v>4.4052863436123344</v>
      </c>
      <c r="W5651" s="6">
        <v>2.3788546255506606</v>
      </c>
      <c r="X5651" s="5">
        <v>295</v>
      </c>
      <c r="Y5651" s="5">
        <v>256</v>
      </c>
      <c r="Z5651" s="5">
        <v>21</v>
      </c>
      <c r="AA5651" s="5">
        <v>25</v>
      </c>
      <c r="AB5651" s="5">
        <v>18</v>
      </c>
      <c r="AC5651" s="5">
        <v>4</v>
      </c>
      <c r="AD5651" s="5">
        <v>270</v>
      </c>
      <c r="AE5651" s="5">
        <v>238</v>
      </c>
      <c r="AF5651" s="5">
        <v>17</v>
      </c>
      <c r="AG5651" s="6">
        <v>7.1428571428571432</v>
      </c>
      <c r="AH5651" s="6">
        <v>88.148148148148152</v>
      </c>
      <c r="AI5651" s="6">
        <v>22.222222222222221</v>
      </c>
      <c r="AJ5651" s="6">
        <v>72</v>
      </c>
    </row>
    <row r="5652" spans="1:36" hidden="1" x14ac:dyDescent="0.2">
      <c r="A5652" s="1" t="str">
        <f t="shared" si="88"/>
        <v>StockportIndian</v>
      </c>
      <c r="B5652" s="3" t="s">
        <v>571</v>
      </c>
      <c r="C5652" s="3" t="s">
        <v>572</v>
      </c>
      <c r="D5652" s="3" t="s">
        <v>710</v>
      </c>
      <c r="E5652" s="5">
        <v>2786</v>
      </c>
      <c r="F5652" s="5">
        <v>91</v>
      </c>
      <c r="G5652" s="5">
        <v>54</v>
      </c>
      <c r="H5652" s="5">
        <v>100</v>
      </c>
      <c r="I5652" s="5">
        <v>147</v>
      </c>
      <c r="J5652" s="5">
        <v>67</v>
      </c>
      <c r="K5652" s="5">
        <v>0</v>
      </c>
      <c r="L5652" s="5">
        <v>213</v>
      </c>
      <c r="M5652" s="5">
        <v>52</v>
      </c>
      <c r="N5652" s="5">
        <v>26</v>
      </c>
      <c r="O5652" s="6">
        <v>3.2663316582914574</v>
      </c>
      <c r="P5652" s="6">
        <v>1.9382627422828427</v>
      </c>
      <c r="Q5652" s="6">
        <v>3.5893754486719311</v>
      </c>
      <c r="R5652" s="6">
        <v>5.2763819095477391</v>
      </c>
      <c r="S5652" s="6">
        <v>2.4048815506101939</v>
      </c>
      <c r="T5652" s="6">
        <v>0</v>
      </c>
      <c r="U5652" s="6">
        <v>7.6453697056712135</v>
      </c>
      <c r="V5652" s="6">
        <v>1.8664752333094041</v>
      </c>
      <c r="W5652" s="6">
        <v>0.93323761665470206</v>
      </c>
      <c r="X5652" s="5">
        <v>1186</v>
      </c>
      <c r="Y5652" s="5">
        <v>1079</v>
      </c>
      <c r="Z5652" s="5">
        <v>49</v>
      </c>
      <c r="AA5652" s="5">
        <v>47</v>
      </c>
      <c r="AB5652" s="5">
        <v>41</v>
      </c>
      <c r="AC5652" s="5">
        <v>2</v>
      </c>
      <c r="AD5652" s="5">
        <v>1139</v>
      </c>
      <c r="AE5652" s="5">
        <v>1038</v>
      </c>
      <c r="AF5652" s="5">
        <v>47</v>
      </c>
      <c r="AG5652" s="6">
        <v>4.5279383429672446</v>
      </c>
      <c r="AH5652" s="6">
        <v>91.132572431957854</v>
      </c>
      <c r="AI5652" s="6">
        <v>4.8780487804878048</v>
      </c>
      <c r="AJ5652" s="6">
        <v>87.234042553191486</v>
      </c>
    </row>
    <row r="5653" spans="1:36" hidden="1" x14ac:dyDescent="0.2">
      <c r="A5653" s="1" t="str">
        <f t="shared" si="88"/>
        <v>StockportPakistani</v>
      </c>
      <c r="B5653" s="3" t="s">
        <v>571</v>
      </c>
      <c r="C5653" s="3" t="s">
        <v>572</v>
      </c>
      <c r="D5653" s="3" t="s">
        <v>711</v>
      </c>
      <c r="E5653" s="5">
        <v>6673</v>
      </c>
      <c r="F5653" s="5">
        <v>263</v>
      </c>
      <c r="G5653" s="5">
        <v>230</v>
      </c>
      <c r="H5653" s="5">
        <v>396</v>
      </c>
      <c r="I5653" s="5">
        <v>552</v>
      </c>
      <c r="J5653" s="5">
        <v>279</v>
      </c>
      <c r="K5653" s="5">
        <v>0</v>
      </c>
      <c r="L5653" s="5">
        <v>615</v>
      </c>
      <c r="M5653" s="5">
        <v>316</v>
      </c>
      <c r="N5653" s="5">
        <v>73</v>
      </c>
      <c r="O5653" s="6">
        <v>3.9412558069833659</v>
      </c>
      <c r="P5653" s="6">
        <v>3.4467256106698638</v>
      </c>
      <c r="Q5653" s="6">
        <v>5.9343623557620262</v>
      </c>
      <c r="R5653" s="6">
        <v>8.2721414656076728</v>
      </c>
      <c r="S5653" s="6">
        <v>4.1810280233777908</v>
      </c>
      <c r="T5653" s="6">
        <v>0</v>
      </c>
      <c r="U5653" s="6">
        <v>9.2162445676607216</v>
      </c>
      <c r="V5653" s="6">
        <v>4.7355012737898994</v>
      </c>
      <c r="W5653" s="6">
        <v>1.0939607372995654</v>
      </c>
      <c r="X5653" s="5">
        <v>2461</v>
      </c>
      <c r="Y5653" s="5">
        <v>1863</v>
      </c>
      <c r="Z5653" s="5">
        <v>151</v>
      </c>
      <c r="AA5653" s="5">
        <v>165</v>
      </c>
      <c r="AB5653" s="5">
        <v>117</v>
      </c>
      <c r="AC5653" s="5">
        <v>6</v>
      </c>
      <c r="AD5653" s="5">
        <v>2296</v>
      </c>
      <c r="AE5653" s="5">
        <v>1746</v>
      </c>
      <c r="AF5653" s="5">
        <v>145</v>
      </c>
      <c r="AG5653" s="6">
        <v>8.3046964490263466</v>
      </c>
      <c r="AH5653" s="6">
        <v>76.045296167247386</v>
      </c>
      <c r="AI5653" s="6">
        <v>5.1282051282051286</v>
      </c>
      <c r="AJ5653" s="6">
        <v>70.909090909090907</v>
      </c>
    </row>
    <row r="5654" spans="1:36" hidden="1" x14ac:dyDescent="0.2">
      <c r="A5654" s="1" t="str">
        <f t="shared" si="88"/>
        <v>StockportBangladeshi</v>
      </c>
      <c r="B5654" s="3" t="s">
        <v>571</v>
      </c>
      <c r="C5654" s="3" t="s">
        <v>572</v>
      </c>
      <c r="D5654" s="3" t="s">
        <v>712</v>
      </c>
      <c r="E5654" s="5">
        <v>705</v>
      </c>
      <c r="F5654" s="5">
        <v>29</v>
      </c>
      <c r="G5654" s="5">
        <v>27</v>
      </c>
      <c r="H5654" s="5">
        <v>30</v>
      </c>
      <c r="I5654" s="5">
        <v>47</v>
      </c>
      <c r="J5654" s="5">
        <v>38</v>
      </c>
      <c r="K5654" s="5">
        <v>0</v>
      </c>
      <c r="L5654" s="5">
        <v>70</v>
      </c>
      <c r="M5654" s="5">
        <v>13</v>
      </c>
      <c r="N5654" s="5">
        <v>11</v>
      </c>
      <c r="O5654" s="6">
        <v>4.1134751773049647</v>
      </c>
      <c r="P5654" s="6">
        <v>3.8297872340425534</v>
      </c>
      <c r="Q5654" s="6">
        <v>4.2553191489361701</v>
      </c>
      <c r="R5654" s="6">
        <v>6.666666666666667</v>
      </c>
      <c r="S5654" s="6">
        <v>5.3900709219858154</v>
      </c>
      <c r="T5654" s="6">
        <v>0</v>
      </c>
      <c r="U5654" s="6">
        <v>9.9290780141843964</v>
      </c>
      <c r="V5654" s="6">
        <v>1.8439716312056738</v>
      </c>
      <c r="W5654" s="6">
        <v>1.5602836879432624</v>
      </c>
      <c r="X5654" s="5">
        <v>270</v>
      </c>
      <c r="Y5654" s="5">
        <v>211</v>
      </c>
      <c r="Z5654" s="5">
        <v>12</v>
      </c>
      <c r="AA5654" s="5">
        <v>15</v>
      </c>
      <c r="AB5654" s="5">
        <v>13</v>
      </c>
      <c r="AC5654" s="5">
        <v>1</v>
      </c>
      <c r="AD5654" s="5">
        <v>255</v>
      </c>
      <c r="AE5654" s="5">
        <v>198</v>
      </c>
      <c r="AF5654" s="5">
        <v>11</v>
      </c>
      <c r="AG5654" s="6">
        <v>5.5555555555555554</v>
      </c>
      <c r="AH5654" s="6">
        <v>77.647058823529406</v>
      </c>
      <c r="AI5654" s="6">
        <v>7.6923076923076925</v>
      </c>
      <c r="AJ5654" s="6">
        <v>86.666666666666671</v>
      </c>
    </row>
    <row r="5655" spans="1:36" hidden="1" x14ac:dyDescent="0.2">
      <c r="A5655" s="1" t="str">
        <f t="shared" si="88"/>
        <v>StockportChinese</v>
      </c>
      <c r="B5655" s="3" t="s">
        <v>571</v>
      </c>
      <c r="C5655" s="3" t="s">
        <v>572</v>
      </c>
      <c r="D5655" s="3" t="s">
        <v>713</v>
      </c>
      <c r="E5655" s="5">
        <v>1722</v>
      </c>
      <c r="F5655" s="5">
        <v>134</v>
      </c>
      <c r="G5655" s="5">
        <v>118</v>
      </c>
      <c r="H5655" s="5">
        <v>153</v>
      </c>
      <c r="I5655" s="5">
        <v>238</v>
      </c>
      <c r="J5655" s="5">
        <v>155</v>
      </c>
      <c r="K5655" s="5">
        <v>0</v>
      </c>
      <c r="L5655" s="5">
        <v>306</v>
      </c>
      <c r="M5655" s="5">
        <v>84</v>
      </c>
      <c r="N5655" s="5">
        <v>68</v>
      </c>
      <c r="O5655" s="6">
        <v>7.7816492450638792</v>
      </c>
      <c r="P5655" s="6">
        <v>6.8524970963995351</v>
      </c>
      <c r="Q5655" s="6">
        <v>8.8850174216027877</v>
      </c>
      <c r="R5655" s="6">
        <v>13.821138211382113</v>
      </c>
      <c r="S5655" s="6">
        <v>9.0011614401858306</v>
      </c>
      <c r="T5655" s="6">
        <v>0</v>
      </c>
      <c r="U5655" s="6">
        <v>17.770034843205575</v>
      </c>
      <c r="V5655" s="6">
        <v>4.8780487804878048</v>
      </c>
      <c r="W5655" s="6">
        <v>3.9488966318234611</v>
      </c>
      <c r="X5655" s="5">
        <v>709</v>
      </c>
      <c r="Y5655" s="5">
        <v>609</v>
      </c>
      <c r="Z5655" s="5">
        <v>19</v>
      </c>
      <c r="AA5655" s="5">
        <v>63</v>
      </c>
      <c r="AB5655" s="5">
        <v>53</v>
      </c>
      <c r="AC5655" s="5">
        <v>2</v>
      </c>
      <c r="AD5655" s="5">
        <v>646</v>
      </c>
      <c r="AE5655" s="5">
        <v>556</v>
      </c>
      <c r="AF5655" s="5">
        <v>17</v>
      </c>
      <c r="AG5655" s="6">
        <v>3.0575539568345325</v>
      </c>
      <c r="AH5655" s="6">
        <v>86.068111455108365</v>
      </c>
      <c r="AI5655" s="6">
        <v>3.7735849056603774</v>
      </c>
      <c r="AJ5655" s="6">
        <v>84.126984126984127</v>
      </c>
    </row>
    <row r="5656" spans="1:36" hidden="1" x14ac:dyDescent="0.2">
      <c r="A5656" s="1" t="str">
        <f t="shared" si="88"/>
        <v>StockportAsian Other</v>
      </c>
      <c r="B5656" s="3" t="s">
        <v>571</v>
      </c>
      <c r="C5656" s="3" t="s">
        <v>572</v>
      </c>
      <c r="D5656" s="3" t="s">
        <v>714</v>
      </c>
      <c r="E5656" s="5">
        <v>1876</v>
      </c>
      <c r="F5656" s="5">
        <v>167</v>
      </c>
      <c r="G5656" s="5">
        <v>121</v>
      </c>
      <c r="H5656" s="5">
        <v>217</v>
      </c>
      <c r="I5656" s="5">
        <v>300</v>
      </c>
      <c r="J5656" s="5">
        <v>169</v>
      </c>
      <c r="K5656" s="5">
        <v>0</v>
      </c>
      <c r="L5656" s="5">
        <v>270</v>
      </c>
      <c r="M5656" s="5">
        <v>108</v>
      </c>
      <c r="N5656" s="5">
        <v>64</v>
      </c>
      <c r="O5656" s="6">
        <v>8.9019189765458417</v>
      </c>
      <c r="P5656" s="6">
        <v>6.4498933901918978</v>
      </c>
      <c r="Q5656" s="6">
        <v>11.567164179104477</v>
      </c>
      <c r="R5656" s="6">
        <v>15.991471215351812</v>
      </c>
      <c r="S5656" s="6">
        <v>9.0085287846481883</v>
      </c>
      <c r="T5656" s="6">
        <v>0</v>
      </c>
      <c r="U5656" s="6">
        <v>14.392324093816631</v>
      </c>
      <c r="V5656" s="6">
        <v>5.7569296375266523</v>
      </c>
      <c r="W5656" s="6">
        <v>3.4115138592750531</v>
      </c>
      <c r="X5656" s="5">
        <v>864</v>
      </c>
      <c r="Y5656" s="5">
        <v>727</v>
      </c>
      <c r="Z5656" s="5">
        <v>61</v>
      </c>
      <c r="AA5656" s="5">
        <v>84</v>
      </c>
      <c r="AB5656" s="5">
        <v>70</v>
      </c>
      <c r="AC5656" s="5">
        <v>7</v>
      </c>
      <c r="AD5656" s="5">
        <v>780</v>
      </c>
      <c r="AE5656" s="5">
        <v>657</v>
      </c>
      <c r="AF5656" s="5">
        <v>54</v>
      </c>
      <c r="AG5656" s="6">
        <v>8.2191780821917817</v>
      </c>
      <c r="AH5656" s="6">
        <v>84.230769230769226</v>
      </c>
      <c r="AI5656" s="6">
        <v>10</v>
      </c>
      <c r="AJ5656" s="6">
        <v>83.333333333333329</v>
      </c>
    </row>
    <row r="5657" spans="1:36" hidden="1" x14ac:dyDescent="0.2">
      <c r="A5657" s="1" t="str">
        <f t="shared" si="88"/>
        <v>StockportBlack African</v>
      </c>
      <c r="B5657" s="3" t="s">
        <v>571</v>
      </c>
      <c r="C5657" s="3" t="s">
        <v>572</v>
      </c>
      <c r="D5657" s="3" t="s">
        <v>715</v>
      </c>
      <c r="E5657" s="5">
        <v>976</v>
      </c>
      <c r="F5657" s="5">
        <v>170</v>
      </c>
      <c r="G5657" s="5">
        <v>148</v>
      </c>
      <c r="H5657" s="5">
        <v>202</v>
      </c>
      <c r="I5657" s="5">
        <v>260</v>
      </c>
      <c r="J5657" s="5">
        <v>170</v>
      </c>
      <c r="K5657" s="5">
        <v>0</v>
      </c>
      <c r="L5657" s="5">
        <v>188</v>
      </c>
      <c r="M5657" s="5">
        <v>75</v>
      </c>
      <c r="N5657" s="5">
        <v>87</v>
      </c>
      <c r="O5657" s="6">
        <v>17.418032786885245</v>
      </c>
      <c r="P5657" s="6">
        <v>15.163934426229508</v>
      </c>
      <c r="Q5657" s="6">
        <v>20.696721311475411</v>
      </c>
      <c r="R5657" s="6">
        <v>26.639344262295083</v>
      </c>
      <c r="S5657" s="6">
        <v>17.418032786885245</v>
      </c>
      <c r="T5657" s="6">
        <v>0</v>
      </c>
      <c r="U5657" s="6">
        <v>19.262295081967213</v>
      </c>
      <c r="V5657" s="6">
        <v>7.6844262295081966</v>
      </c>
      <c r="W5657" s="6">
        <v>8.9139344262295079</v>
      </c>
      <c r="X5657" s="5">
        <v>422</v>
      </c>
      <c r="Y5657" s="5">
        <v>377</v>
      </c>
      <c r="Z5657" s="5">
        <v>45</v>
      </c>
      <c r="AA5657" s="5">
        <v>70</v>
      </c>
      <c r="AB5657" s="5">
        <v>57</v>
      </c>
      <c r="AC5657" s="5">
        <v>13</v>
      </c>
      <c r="AD5657" s="5">
        <v>352</v>
      </c>
      <c r="AE5657" s="5">
        <v>320</v>
      </c>
      <c r="AF5657" s="5">
        <v>32</v>
      </c>
      <c r="AG5657" s="6">
        <v>10</v>
      </c>
      <c r="AH5657" s="6">
        <v>90.909090909090907</v>
      </c>
      <c r="AI5657" s="6">
        <v>22.807017543859651</v>
      </c>
      <c r="AJ5657" s="6">
        <v>81.428571428571431</v>
      </c>
    </row>
    <row r="5658" spans="1:36" hidden="1" x14ac:dyDescent="0.2">
      <c r="A5658" s="1" t="str">
        <f t="shared" si="88"/>
        <v>StockportBlack Caribbean</v>
      </c>
      <c r="B5658" s="3" t="s">
        <v>571</v>
      </c>
      <c r="C5658" s="3" t="s">
        <v>572</v>
      </c>
      <c r="D5658" s="3" t="s">
        <v>716</v>
      </c>
      <c r="E5658" s="5">
        <v>745</v>
      </c>
      <c r="F5658" s="5">
        <v>69</v>
      </c>
      <c r="G5658" s="5">
        <v>65</v>
      </c>
      <c r="H5658" s="5">
        <v>80</v>
      </c>
      <c r="I5658" s="5">
        <v>116</v>
      </c>
      <c r="J5658" s="5">
        <v>75</v>
      </c>
      <c r="K5658" s="5">
        <v>0</v>
      </c>
      <c r="L5658" s="5">
        <v>111</v>
      </c>
      <c r="M5658" s="5">
        <v>46</v>
      </c>
      <c r="N5658" s="5">
        <v>46</v>
      </c>
      <c r="O5658" s="6">
        <v>9.2617449664429525</v>
      </c>
      <c r="P5658" s="6">
        <v>8.724832214765101</v>
      </c>
      <c r="Q5658" s="6">
        <v>10.738255033557047</v>
      </c>
      <c r="R5658" s="6">
        <v>15.570469798657719</v>
      </c>
      <c r="S5658" s="6">
        <v>10.067114093959731</v>
      </c>
      <c r="T5658" s="6">
        <v>0</v>
      </c>
      <c r="U5658" s="6">
        <v>14.899328859060402</v>
      </c>
      <c r="V5658" s="6">
        <v>6.174496644295302</v>
      </c>
      <c r="W5658" s="6">
        <v>6.174496644295302</v>
      </c>
      <c r="X5658" s="5">
        <v>346</v>
      </c>
      <c r="Y5658" s="5">
        <v>301</v>
      </c>
      <c r="Z5658" s="5">
        <v>25</v>
      </c>
      <c r="AA5658" s="5">
        <v>31</v>
      </c>
      <c r="AB5658" s="5">
        <v>27</v>
      </c>
      <c r="AC5658" s="5">
        <v>4</v>
      </c>
      <c r="AD5658" s="5">
        <v>315</v>
      </c>
      <c r="AE5658" s="5">
        <v>274</v>
      </c>
      <c r="AF5658" s="5">
        <v>21</v>
      </c>
      <c r="AG5658" s="6">
        <v>7.664233576642336</v>
      </c>
      <c r="AH5658" s="6">
        <v>86.984126984126988</v>
      </c>
      <c r="AI5658" s="6">
        <v>14.814814814814815</v>
      </c>
      <c r="AJ5658" s="6">
        <v>87.096774193548384</v>
      </c>
    </row>
    <row r="5659" spans="1:36" hidden="1" x14ac:dyDescent="0.2">
      <c r="A5659" s="1" t="str">
        <f t="shared" si="88"/>
        <v>StockportBlack Other</v>
      </c>
      <c r="B5659" s="3" t="s">
        <v>571</v>
      </c>
      <c r="C5659" s="3" t="s">
        <v>572</v>
      </c>
      <c r="D5659" s="3" t="s">
        <v>717</v>
      </c>
      <c r="E5659" s="5">
        <v>237</v>
      </c>
      <c r="F5659" s="5">
        <v>29</v>
      </c>
      <c r="G5659" s="5">
        <v>26</v>
      </c>
      <c r="H5659" s="5">
        <v>31</v>
      </c>
      <c r="I5659" s="5">
        <v>46</v>
      </c>
      <c r="J5659" s="5">
        <v>32</v>
      </c>
      <c r="K5659" s="5">
        <v>0</v>
      </c>
      <c r="L5659" s="5">
        <v>42</v>
      </c>
      <c r="M5659" s="5">
        <v>17</v>
      </c>
      <c r="N5659" s="5">
        <v>18</v>
      </c>
      <c r="O5659" s="6">
        <v>12.236286919831224</v>
      </c>
      <c r="P5659" s="6">
        <v>10.970464135021096</v>
      </c>
      <c r="Q5659" s="6">
        <v>13.080168776371307</v>
      </c>
      <c r="R5659" s="6">
        <v>19.40928270042194</v>
      </c>
      <c r="S5659" s="6">
        <v>13.502109704641351</v>
      </c>
      <c r="T5659" s="6">
        <v>0</v>
      </c>
      <c r="U5659" s="6">
        <v>17.721518987341771</v>
      </c>
      <c r="V5659" s="6">
        <v>7.1729957805907176</v>
      </c>
      <c r="W5659" s="6">
        <v>7.5949367088607591</v>
      </c>
      <c r="X5659" s="5">
        <v>110</v>
      </c>
      <c r="Y5659" s="5">
        <v>103</v>
      </c>
      <c r="Z5659" s="5">
        <v>8</v>
      </c>
      <c r="AA5659" s="5">
        <v>14</v>
      </c>
      <c r="AB5659" s="5">
        <v>13</v>
      </c>
      <c r="AC5659" s="5">
        <v>1</v>
      </c>
      <c r="AD5659" s="5">
        <v>96</v>
      </c>
      <c r="AE5659" s="5">
        <v>90</v>
      </c>
      <c r="AF5659" s="5">
        <v>7</v>
      </c>
      <c r="AG5659" s="6">
        <v>7.7777777777777777</v>
      </c>
      <c r="AH5659" s="6">
        <v>93.75</v>
      </c>
      <c r="AI5659" s="6">
        <v>7.6923076923076925</v>
      </c>
      <c r="AJ5659" s="6">
        <v>92.857142857142861</v>
      </c>
    </row>
    <row r="5660" spans="1:36" hidden="1" x14ac:dyDescent="0.2">
      <c r="A5660" s="1" t="str">
        <f t="shared" si="88"/>
        <v>StockportArab</v>
      </c>
      <c r="B5660" s="3" t="s">
        <v>571</v>
      </c>
      <c r="C5660" s="3" t="s">
        <v>572</v>
      </c>
      <c r="D5660" s="3" t="s">
        <v>699</v>
      </c>
      <c r="E5660" s="5">
        <v>727</v>
      </c>
      <c r="F5660" s="5">
        <v>18</v>
      </c>
      <c r="G5660" s="5">
        <v>15</v>
      </c>
      <c r="H5660" s="5">
        <v>21</v>
      </c>
      <c r="I5660" s="5">
        <v>38</v>
      </c>
      <c r="J5660" s="5">
        <v>20</v>
      </c>
      <c r="K5660" s="5">
        <v>0</v>
      </c>
      <c r="L5660" s="5">
        <v>79</v>
      </c>
      <c r="M5660" s="5">
        <v>21</v>
      </c>
      <c r="N5660" s="5">
        <v>5</v>
      </c>
      <c r="O5660" s="6">
        <v>2.4759284731774414</v>
      </c>
      <c r="P5660" s="6">
        <v>2.0632737276478679</v>
      </c>
      <c r="Q5660" s="6">
        <v>2.8885832187070153</v>
      </c>
      <c r="R5660" s="6">
        <v>5.226960110041265</v>
      </c>
      <c r="S5660" s="6">
        <v>2.7510316368638241</v>
      </c>
      <c r="T5660" s="6">
        <v>0</v>
      </c>
      <c r="U5660" s="6">
        <v>10.866574965612104</v>
      </c>
      <c r="V5660" s="6">
        <v>2.8885832187070153</v>
      </c>
      <c r="W5660" s="6">
        <v>0.68775790921595603</v>
      </c>
      <c r="X5660" s="5">
        <v>249</v>
      </c>
      <c r="Y5660" s="5">
        <v>184</v>
      </c>
      <c r="Z5660" s="5">
        <v>23</v>
      </c>
      <c r="AA5660" s="5">
        <v>10</v>
      </c>
      <c r="AB5660" s="5">
        <v>9</v>
      </c>
      <c r="AC5660" s="5">
        <v>1</v>
      </c>
      <c r="AD5660" s="5">
        <v>239</v>
      </c>
      <c r="AE5660" s="5">
        <v>175</v>
      </c>
      <c r="AF5660" s="5">
        <v>22</v>
      </c>
      <c r="AG5660" s="6">
        <v>12.571428571428571</v>
      </c>
      <c r="AH5660" s="6">
        <v>73.221757322175733</v>
      </c>
      <c r="AI5660" s="6">
        <v>11.111111111111111</v>
      </c>
      <c r="AJ5660" s="6">
        <v>90</v>
      </c>
    </row>
    <row r="5661" spans="1:36" hidden="1" x14ac:dyDescent="0.2">
      <c r="A5661" s="1" t="str">
        <f t="shared" si="88"/>
        <v>StockportOther</v>
      </c>
      <c r="B5661" s="3" t="s">
        <v>571</v>
      </c>
      <c r="C5661" s="3" t="s">
        <v>572</v>
      </c>
      <c r="D5661" s="3" t="s">
        <v>718</v>
      </c>
      <c r="E5661" s="5">
        <v>905</v>
      </c>
      <c r="F5661" s="5">
        <v>48</v>
      </c>
      <c r="G5661" s="5">
        <v>38</v>
      </c>
      <c r="H5661" s="5">
        <v>58</v>
      </c>
      <c r="I5661" s="5">
        <v>80</v>
      </c>
      <c r="J5661" s="5">
        <v>44</v>
      </c>
      <c r="K5661" s="5">
        <v>0</v>
      </c>
      <c r="L5661" s="5">
        <v>97</v>
      </c>
      <c r="M5661" s="5">
        <v>30</v>
      </c>
      <c r="N5661" s="5">
        <v>27</v>
      </c>
      <c r="O5661" s="6">
        <v>5.3038674033149169</v>
      </c>
      <c r="P5661" s="6">
        <v>4.1988950276243093</v>
      </c>
      <c r="Q5661" s="6">
        <v>6.4088397790055245</v>
      </c>
      <c r="R5661" s="6">
        <v>8.8397790055248624</v>
      </c>
      <c r="S5661" s="6">
        <v>4.8618784530386741</v>
      </c>
      <c r="T5661" s="6">
        <v>0</v>
      </c>
      <c r="U5661" s="6">
        <v>10.718232044198896</v>
      </c>
      <c r="V5661" s="6">
        <v>3.3149171270718232</v>
      </c>
      <c r="W5661" s="6">
        <v>2.9834254143646408</v>
      </c>
      <c r="X5661" s="5">
        <v>362</v>
      </c>
      <c r="Y5661" s="5">
        <v>288</v>
      </c>
      <c r="Z5661" s="5">
        <v>24</v>
      </c>
      <c r="AA5661" s="5">
        <v>23</v>
      </c>
      <c r="AB5661" s="5">
        <v>17</v>
      </c>
      <c r="AC5661" s="5">
        <v>2</v>
      </c>
      <c r="AD5661" s="5">
        <v>339</v>
      </c>
      <c r="AE5661" s="5">
        <v>271</v>
      </c>
      <c r="AF5661" s="5">
        <v>22</v>
      </c>
      <c r="AG5661" s="6">
        <v>8.1180811808118083</v>
      </c>
      <c r="AH5661" s="6">
        <v>79.941002949852503</v>
      </c>
      <c r="AI5661" s="6">
        <v>11.764705882352942</v>
      </c>
      <c r="AJ5661" s="6">
        <v>73.913043478260875</v>
      </c>
    </row>
    <row r="5662" spans="1:36" x14ac:dyDescent="0.2">
      <c r="A5662" s="1" t="str">
        <f t="shared" si="88"/>
        <v>Stockton-on-TeesAll people</v>
      </c>
      <c r="B5662" s="3" t="s">
        <v>54</v>
      </c>
      <c r="C5662" s="3" t="s">
        <v>55</v>
      </c>
      <c r="D5662" s="3" t="s">
        <v>700</v>
      </c>
      <c r="E5662" s="5">
        <v>191610</v>
      </c>
      <c r="F5662" s="5">
        <v>28826</v>
      </c>
      <c r="G5662" s="5">
        <v>32036</v>
      </c>
      <c r="H5662" s="5">
        <v>38269</v>
      </c>
      <c r="I5662" s="5">
        <v>51281</v>
      </c>
      <c r="J5662" s="5">
        <v>46013</v>
      </c>
      <c r="K5662" s="5">
        <v>3278</v>
      </c>
      <c r="L5662" s="5">
        <v>6980</v>
      </c>
      <c r="M5662" s="5">
        <v>2518</v>
      </c>
      <c r="N5662" s="5">
        <v>8541</v>
      </c>
      <c r="O5662" s="6">
        <v>15.044099994781066</v>
      </c>
      <c r="P5662" s="6">
        <v>16.7193779030322</v>
      </c>
      <c r="Q5662" s="6">
        <v>19.972339648243828</v>
      </c>
      <c r="R5662" s="6">
        <v>26.763216951098585</v>
      </c>
      <c r="S5662" s="6">
        <v>24.013882365221022</v>
      </c>
      <c r="T5662" s="6">
        <v>1.7107666614477324</v>
      </c>
      <c r="U5662" s="6">
        <v>3.6428161369448357</v>
      </c>
      <c r="V5662" s="6">
        <v>1.3141276551328218</v>
      </c>
      <c r="W5662" s="6">
        <v>4.4574917801784872</v>
      </c>
      <c r="X5662" s="5">
        <v>63512</v>
      </c>
      <c r="Y5662" s="5">
        <v>54725</v>
      </c>
      <c r="Z5662" s="5">
        <v>4231</v>
      </c>
      <c r="AA5662" s="5">
        <v>12479</v>
      </c>
      <c r="AB5662" s="5">
        <v>9561</v>
      </c>
      <c r="AC5662" s="5">
        <v>1432</v>
      </c>
      <c r="AD5662" s="5">
        <v>51033</v>
      </c>
      <c r="AE5662" s="5">
        <v>45164</v>
      </c>
      <c r="AF5662" s="5">
        <v>2799</v>
      </c>
      <c r="AG5662" s="6">
        <v>6.1974138694535474</v>
      </c>
      <c r="AH5662" s="6">
        <v>88.499598299139777</v>
      </c>
      <c r="AI5662" s="6">
        <v>14.977512812467316</v>
      </c>
      <c r="AJ5662" s="6">
        <v>76.616716083019469</v>
      </c>
    </row>
    <row r="5663" spans="1:36" hidden="1" x14ac:dyDescent="0.2">
      <c r="A5663" s="1" t="str">
        <f t="shared" si="88"/>
        <v>Stockton-on-TeesWhite British</v>
      </c>
      <c r="B5663" s="3" t="s">
        <v>54</v>
      </c>
      <c r="C5663" s="3" t="s">
        <v>55</v>
      </c>
      <c r="D5663" s="3" t="s">
        <v>701</v>
      </c>
      <c r="E5663" s="5">
        <v>178965</v>
      </c>
      <c r="F5663" s="5">
        <v>25041</v>
      </c>
      <c r="G5663" s="5">
        <v>28048</v>
      </c>
      <c r="H5663" s="5">
        <v>33914</v>
      </c>
      <c r="I5663" s="5">
        <v>45527</v>
      </c>
      <c r="J5663" s="5">
        <v>41445</v>
      </c>
      <c r="K5663" s="5">
        <v>2976</v>
      </c>
      <c r="L5663" s="5">
        <v>6355</v>
      </c>
      <c r="M5663" s="5">
        <v>1604</v>
      </c>
      <c r="N5663" s="5">
        <v>7254</v>
      </c>
      <c r="O5663" s="6">
        <v>13.992121364512615</v>
      </c>
      <c r="P5663" s="6">
        <v>15.672338166680635</v>
      </c>
      <c r="Q5663" s="6">
        <v>18.950074036822844</v>
      </c>
      <c r="R5663" s="6">
        <v>25.439052328667618</v>
      </c>
      <c r="S5663" s="6">
        <v>23.158159416645713</v>
      </c>
      <c r="T5663" s="6">
        <v>1.6628949794652585</v>
      </c>
      <c r="U5663" s="6">
        <v>3.5509736540664374</v>
      </c>
      <c r="V5663" s="6">
        <v>0.89626463274942025</v>
      </c>
      <c r="W5663" s="6">
        <v>4.0533065124465679</v>
      </c>
      <c r="X5663" s="5">
        <v>58696</v>
      </c>
      <c r="Y5663" s="5">
        <v>50967</v>
      </c>
      <c r="Z5663" s="5">
        <v>3833</v>
      </c>
      <c r="AA5663" s="5">
        <v>10855</v>
      </c>
      <c r="AB5663" s="5">
        <v>8377</v>
      </c>
      <c r="AC5663" s="5">
        <v>1245</v>
      </c>
      <c r="AD5663" s="5">
        <v>47841</v>
      </c>
      <c r="AE5663" s="5">
        <v>42590</v>
      </c>
      <c r="AF5663" s="5">
        <v>2588</v>
      </c>
      <c r="AG5663" s="6">
        <v>6.0765437896219767</v>
      </c>
      <c r="AH5663" s="6">
        <v>89.024058861645869</v>
      </c>
      <c r="AI5663" s="6">
        <v>14.862122478214157</v>
      </c>
      <c r="AJ5663" s="6">
        <v>77.171810225702444</v>
      </c>
    </row>
    <row r="5664" spans="1:36" hidden="1" x14ac:dyDescent="0.2">
      <c r="A5664" s="1" t="str">
        <f t="shared" si="88"/>
        <v>Stockton-on-TeesMinorities - all other than White British</v>
      </c>
      <c r="B5664" s="3" t="s">
        <v>54</v>
      </c>
      <c r="C5664" s="3" t="s">
        <v>55</v>
      </c>
      <c r="D5664" s="3" t="s">
        <v>702</v>
      </c>
      <c r="E5664" s="5">
        <v>12645</v>
      </c>
      <c r="F5664" s="5">
        <v>3785</v>
      </c>
      <c r="G5664" s="5">
        <v>3988</v>
      </c>
      <c r="H5664" s="5">
        <v>4355</v>
      </c>
      <c r="I5664" s="5">
        <v>5754</v>
      </c>
      <c r="J5664" s="5">
        <v>4568</v>
      </c>
      <c r="K5664" s="5">
        <v>302</v>
      </c>
      <c r="L5664" s="5">
        <v>625</v>
      </c>
      <c r="M5664" s="5">
        <v>914</v>
      </c>
      <c r="N5664" s="5">
        <v>1287</v>
      </c>
      <c r="O5664" s="6">
        <v>29.932779754843811</v>
      </c>
      <c r="P5664" s="6">
        <v>31.538157374456308</v>
      </c>
      <c r="Q5664" s="6">
        <v>34.440490312376433</v>
      </c>
      <c r="R5664" s="6">
        <v>45.504151838671412</v>
      </c>
      <c r="S5664" s="6">
        <v>36.124950573349153</v>
      </c>
      <c r="T5664" s="6">
        <v>2.3882957690786872</v>
      </c>
      <c r="U5664" s="6">
        <v>4.9426650850138394</v>
      </c>
      <c r="V5664" s="6">
        <v>7.2281534203242392</v>
      </c>
      <c r="W5664" s="6">
        <v>10.177935943060499</v>
      </c>
      <c r="X5664" s="5">
        <v>4816</v>
      </c>
      <c r="Y5664" s="5">
        <v>3758</v>
      </c>
      <c r="Z5664" s="5">
        <v>398</v>
      </c>
      <c r="AA5664" s="5">
        <v>1624</v>
      </c>
      <c r="AB5664" s="5">
        <v>1184</v>
      </c>
      <c r="AC5664" s="5">
        <v>187</v>
      </c>
      <c r="AD5664" s="5">
        <v>3192</v>
      </c>
      <c r="AE5664" s="5">
        <v>2574</v>
      </c>
      <c r="AF5664" s="5">
        <v>211</v>
      </c>
      <c r="AG5664" s="6">
        <v>8.1973581973581968</v>
      </c>
      <c r="AH5664" s="6">
        <v>80.639097744360896</v>
      </c>
      <c r="AI5664" s="6">
        <v>15.793918918918919</v>
      </c>
      <c r="AJ5664" s="6">
        <v>72.906403940886705</v>
      </c>
    </row>
    <row r="5665" spans="1:36" hidden="1" x14ac:dyDescent="0.2">
      <c r="A5665" s="1" t="str">
        <f t="shared" si="88"/>
        <v>Stockton-on-TeesWhite Irish</v>
      </c>
      <c r="B5665" s="3" t="s">
        <v>54</v>
      </c>
      <c r="C5665" s="3" t="s">
        <v>55</v>
      </c>
      <c r="D5665" s="3" t="s">
        <v>703</v>
      </c>
      <c r="E5665" s="5">
        <v>536</v>
      </c>
      <c r="F5665" s="5">
        <v>87</v>
      </c>
      <c r="G5665" s="5">
        <v>96</v>
      </c>
      <c r="H5665" s="5">
        <v>110</v>
      </c>
      <c r="I5665" s="5">
        <v>145</v>
      </c>
      <c r="J5665" s="5">
        <v>131</v>
      </c>
      <c r="K5665" s="5">
        <v>20</v>
      </c>
      <c r="L5665" s="5">
        <v>24</v>
      </c>
      <c r="M5665" s="5">
        <v>18</v>
      </c>
      <c r="N5665" s="5">
        <v>31</v>
      </c>
      <c r="O5665" s="6">
        <v>16.231343283582088</v>
      </c>
      <c r="P5665" s="6">
        <v>17.910447761194028</v>
      </c>
      <c r="Q5665" s="6">
        <v>20.522388059701491</v>
      </c>
      <c r="R5665" s="6">
        <v>27.052238805970148</v>
      </c>
      <c r="S5665" s="6">
        <v>24.440298507462686</v>
      </c>
      <c r="T5665" s="6">
        <v>3.7313432835820897</v>
      </c>
      <c r="U5665" s="6">
        <v>4.4776119402985071</v>
      </c>
      <c r="V5665" s="6">
        <v>3.3582089552238807</v>
      </c>
      <c r="W5665" s="6">
        <v>5.7835820895522385</v>
      </c>
      <c r="X5665" s="5">
        <v>154</v>
      </c>
      <c r="Y5665" s="5">
        <v>138</v>
      </c>
      <c r="Z5665" s="5">
        <v>11</v>
      </c>
      <c r="AA5665" s="5">
        <v>26</v>
      </c>
      <c r="AB5665" s="5">
        <v>21</v>
      </c>
      <c r="AC5665" s="5">
        <v>3</v>
      </c>
      <c r="AD5665" s="5">
        <v>128</v>
      </c>
      <c r="AE5665" s="5">
        <v>117</v>
      </c>
      <c r="AF5665" s="5">
        <v>8</v>
      </c>
      <c r="AG5665" s="6">
        <v>6.8376068376068373</v>
      </c>
      <c r="AH5665" s="6">
        <v>91.40625</v>
      </c>
      <c r="AI5665" s="6">
        <v>14.285714285714286</v>
      </c>
      <c r="AJ5665" s="6">
        <v>80.769230769230774</v>
      </c>
    </row>
    <row r="5666" spans="1:36" hidden="1" x14ac:dyDescent="0.2">
      <c r="A5666" s="1" t="str">
        <f t="shared" si="88"/>
        <v>Stockton-on-TeesWhite Gyspy or Irish Traveller</v>
      </c>
      <c r="B5666" s="3" t="s">
        <v>54</v>
      </c>
      <c r="C5666" s="3" t="s">
        <v>55</v>
      </c>
      <c r="D5666" s="3" t="s">
        <v>704</v>
      </c>
      <c r="E5666" s="5">
        <v>143</v>
      </c>
      <c r="F5666" s="5">
        <v>44</v>
      </c>
      <c r="G5666" s="5">
        <v>44</v>
      </c>
      <c r="H5666" s="5">
        <v>51</v>
      </c>
      <c r="I5666" s="5">
        <v>80</v>
      </c>
      <c r="J5666" s="5">
        <v>65</v>
      </c>
      <c r="K5666" s="5">
        <v>0</v>
      </c>
      <c r="L5666" s="5">
        <v>6</v>
      </c>
      <c r="M5666" s="5">
        <v>2</v>
      </c>
      <c r="N5666" s="5">
        <v>7</v>
      </c>
      <c r="O5666" s="6">
        <v>30.76923076923077</v>
      </c>
      <c r="P5666" s="6">
        <v>30.76923076923077</v>
      </c>
      <c r="Q5666" s="6">
        <v>35.664335664335667</v>
      </c>
      <c r="R5666" s="6">
        <v>55.944055944055947</v>
      </c>
      <c r="S5666" s="6">
        <v>45.454545454545453</v>
      </c>
      <c r="T5666" s="6">
        <v>0</v>
      </c>
      <c r="U5666" s="6">
        <v>4.1958041958041958</v>
      </c>
      <c r="V5666" s="6">
        <v>1.3986013986013985</v>
      </c>
      <c r="W5666" s="6">
        <v>4.895104895104895</v>
      </c>
      <c r="X5666" s="5">
        <v>53</v>
      </c>
      <c r="Y5666" s="5">
        <v>30</v>
      </c>
      <c r="Z5666" s="5">
        <v>10</v>
      </c>
      <c r="AA5666" s="5">
        <v>30</v>
      </c>
      <c r="AB5666" s="5">
        <v>17</v>
      </c>
      <c r="AC5666" s="5">
        <v>7</v>
      </c>
      <c r="AD5666" s="5">
        <v>23</v>
      </c>
      <c r="AE5666" s="5">
        <v>13</v>
      </c>
      <c r="AF5666" s="5">
        <v>3</v>
      </c>
      <c r="AG5666" s="6">
        <v>23.076923076923077</v>
      </c>
      <c r="AH5666" s="6">
        <v>56.521739130434781</v>
      </c>
      <c r="AI5666" s="6">
        <v>41.176470588235297</v>
      </c>
      <c r="AJ5666" s="6">
        <v>56.666666666666664</v>
      </c>
    </row>
    <row r="5667" spans="1:36" hidden="1" x14ac:dyDescent="0.2">
      <c r="A5667" s="1" t="str">
        <f t="shared" si="88"/>
        <v>Stockton-on-TeesWhite Other</v>
      </c>
      <c r="B5667" s="3" t="s">
        <v>54</v>
      </c>
      <c r="C5667" s="3" t="s">
        <v>55</v>
      </c>
      <c r="D5667" s="3" t="s">
        <v>705</v>
      </c>
      <c r="E5667" s="5">
        <v>1655</v>
      </c>
      <c r="F5667" s="5">
        <v>441</v>
      </c>
      <c r="G5667" s="5">
        <v>472</v>
      </c>
      <c r="H5667" s="5">
        <v>509</v>
      </c>
      <c r="I5667" s="5">
        <v>711</v>
      </c>
      <c r="J5667" s="5">
        <v>544</v>
      </c>
      <c r="K5667" s="5">
        <v>22</v>
      </c>
      <c r="L5667" s="5">
        <v>110</v>
      </c>
      <c r="M5667" s="5">
        <v>74</v>
      </c>
      <c r="N5667" s="5">
        <v>151</v>
      </c>
      <c r="O5667" s="6">
        <v>26.646525679758309</v>
      </c>
      <c r="P5667" s="6">
        <v>28.51963746223565</v>
      </c>
      <c r="Q5667" s="6">
        <v>30.755287009063444</v>
      </c>
      <c r="R5667" s="6">
        <v>42.9607250755287</v>
      </c>
      <c r="S5667" s="6">
        <v>32.870090634441091</v>
      </c>
      <c r="T5667" s="6">
        <v>1.3293051359516617</v>
      </c>
      <c r="U5667" s="6">
        <v>6.6465256797583079</v>
      </c>
      <c r="V5667" s="6">
        <v>4.4712990936555892</v>
      </c>
      <c r="W5667" s="6">
        <v>9.1238670694864048</v>
      </c>
      <c r="X5667" s="5">
        <v>794</v>
      </c>
      <c r="Y5667" s="5">
        <v>708</v>
      </c>
      <c r="Z5667" s="5">
        <v>69</v>
      </c>
      <c r="AA5667" s="5">
        <v>247</v>
      </c>
      <c r="AB5667" s="5">
        <v>221</v>
      </c>
      <c r="AC5667" s="5">
        <v>29</v>
      </c>
      <c r="AD5667" s="5">
        <v>547</v>
      </c>
      <c r="AE5667" s="5">
        <v>487</v>
      </c>
      <c r="AF5667" s="5">
        <v>40</v>
      </c>
      <c r="AG5667" s="6">
        <v>8.2135523613963031</v>
      </c>
      <c r="AH5667" s="6">
        <v>89.031078610603288</v>
      </c>
      <c r="AI5667" s="6">
        <v>13.122171945701357</v>
      </c>
      <c r="AJ5667" s="6">
        <v>89.473684210526315</v>
      </c>
    </row>
    <row r="5668" spans="1:36" hidden="1" x14ac:dyDescent="0.2">
      <c r="A5668" s="1" t="str">
        <f t="shared" si="88"/>
        <v>Stockton-on-TeesMixed White and Black Caribbean</v>
      </c>
      <c r="B5668" s="3" t="s">
        <v>54</v>
      </c>
      <c r="C5668" s="3" t="s">
        <v>55</v>
      </c>
      <c r="D5668" s="3" t="s">
        <v>706</v>
      </c>
      <c r="E5668" s="5">
        <v>419</v>
      </c>
      <c r="F5668" s="5">
        <v>91</v>
      </c>
      <c r="G5668" s="5">
        <v>101</v>
      </c>
      <c r="H5668" s="5">
        <v>112</v>
      </c>
      <c r="I5668" s="5">
        <v>155</v>
      </c>
      <c r="J5668" s="5">
        <v>148</v>
      </c>
      <c r="K5668" s="5">
        <v>9</v>
      </c>
      <c r="L5668" s="5">
        <v>15</v>
      </c>
      <c r="M5668" s="5">
        <v>15</v>
      </c>
      <c r="N5668" s="5">
        <v>25</v>
      </c>
      <c r="O5668" s="6">
        <v>21.718377088305488</v>
      </c>
      <c r="P5668" s="6">
        <v>24.105011933174225</v>
      </c>
      <c r="Q5668" s="6">
        <v>26.730310262529834</v>
      </c>
      <c r="R5668" s="6">
        <v>36.992840095465397</v>
      </c>
      <c r="S5668" s="6">
        <v>35.322195704057279</v>
      </c>
      <c r="T5668" s="6">
        <v>2.1479713603818618</v>
      </c>
      <c r="U5668" s="6">
        <v>3.5799522673031028</v>
      </c>
      <c r="V5668" s="6">
        <v>3.5799522673031028</v>
      </c>
      <c r="W5668" s="6">
        <v>5.9665871121718377</v>
      </c>
      <c r="X5668" s="5">
        <v>113</v>
      </c>
      <c r="Y5668" s="5">
        <v>87</v>
      </c>
      <c r="Z5668" s="5">
        <v>14</v>
      </c>
      <c r="AA5668" s="5">
        <v>37</v>
      </c>
      <c r="AB5668" s="5">
        <v>22</v>
      </c>
      <c r="AC5668" s="5">
        <v>4</v>
      </c>
      <c r="AD5668" s="5">
        <v>76</v>
      </c>
      <c r="AE5668" s="5">
        <v>65</v>
      </c>
      <c r="AF5668" s="5">
        <v>10</v>
      </c>
      <c r="AG5668" s="6">
        <v>15.384615384615385</v>
      </c>
      <c r="AH5668" s="6">
        <v>85.526315789473685</v>
      </c>
      <c r="AI5668" s="6">
        <v>18.181818181818183</v>
      </c>
      <c r="AJ5668" s="6">
        <v>59.45945945945946</v>
      </c>
    </row>
    <row r="5669" spans="1:36" hidden="1" x14ac:dyDescent="0.2">
      <c r="A5669" s="1" t="str">
        <f t="shared" si="88"/>
        <v>Stockton-on-TeesMixed White and Black African</v>
      </c>
      <c r="B5669" s="3" t="s">
        <v>54</v>
      </c>
      <c r="C5669" s="3" t="s">
        <v>55</v>
      </c>
      <c r="D5669" s="3" t="s">
        <v>707</v>
      </c>
      <c r="E5669" s="5">
        <v>316</v>
      </c>
      <c r="F5669" s="5">
        <v>79</v>
      </c>
      <c r="G5669" s="5">
        <v>87</v>
      </c>
      <c r="H5669" s="5">
        <v>109</v>
      </c>
      <c r="I5669" s="5">
        <v>147</v>
      </c>
      <c r="J5669" s="5">
        <v>108</v>
      </c>
      <c r="K5669" s="5">
        <v>7</v>
      </c>
      <c r="L5669" s="5">
        <v>13</v>
      </c>
      <c r="M5669" s="5">
        <v>8</v>
      </c>
      <c r="N5669" s="5">
        <v>17</v>
      </c>
      <c r="O5669" s="6">
        <v>25</v>
      </c>
      <c r="P5669" s="6">
        <v>27.531645569620252</v>
      </c>
      <c r="Q5669" s="6">
        <v>34.493670886075947</v>
      </c>
      <c r="R5669" s="6">
        <v>46.518987341772153</v>
      </c>
      <c r="S5669" s="6">
        <v>34.177215189873415</v>
      </c>
      <c r="T5669" s="6">
        <v>2.2151898734177213</v>
      </c>
      <c r="U5669" s="6">
        <v>4.1139240506329111</v>
      </c>
      <c r="V5669" s="6">
        <v>2.5316455696202533</v>
      </c>
      <c r="W5669" s="6">
        <v>5.3797468354430382</v>
      </c>
      <c r="X5669" s="5">
        <v>62</v>
      </c>
      <c r="Y5669" s="5">
        <v>47</v>
      </c>
      <c r="Z5669" s="5">
        <v>3</v>
      </c>
      <c r="AA5669" s="5">
        <v>23</v>
      </c>
      <c r="AB5669" s="5">
        <v>16</v>
      </c>
      <c r="AC5669" s="5">
        <v>2</v>
      </c>
      <c r="AD5669" s="5">
        <v>39</v>
      </c>
      <c r="AE5669" s="5">
        <v>31</v>
      </c>
      <c r="AF5669" s="5">
        <v>1</v>
      </c>
      <c r="AG5669" s="6">
        <v>3.225806451612903</v>
      </c>
      <c r="AH5669" s="6">
        <v>79.487179487179489</v>
      </c>
      <c r="AI5669" s="6">
        <v>12.5</v>
      </c>
      <c r="AJ5669" s="6">
        <v>69.565217391304344</v>
      </c>
    </row>
    <row r="5670" spans="1:36" hidden="1" x14ac:dyDescent="0.2">
      <c r="A5670" s="1" t="str">
        <f t="shared" si="88"/>
        <v>Stockton-on-TeesMixed White and Asian</v>
      </c>
      <c r="B5670" s="3" t="s">
        <v>54</v>
      </c>
      <c r="C5670" s="3" t="s">
        <v>55</v>
      </c>
      <c r="D5670" s="3" t="s">
        <v>708</v>
      </c>
      <c r="E5670" s="5">
        <v>823</v>
      </c>
      <c r="F5670" s="5">
        <v>200</v>
      </c>
      <c r="G5670" s="5">
        <v>218</v>
      </c>
      <c r="H5670" s="5">
        <v>249</v>
      </c>
      <c r="I5670" s="5">
        <v>333</v>
      </c>
      <c r="J5670" s="5">
        <v>282</v>
      </c>
      <c r="K5670" s="5">
        <v>32</v>
      </c>
      <c r="L5670" s="5">
        <v>37</v>
      </c>
      <c r="M5670" s="5">
        <v>19</v>
      </c>
      <c r="N5670" s="5">
        <v>43</v>
      </c>
      <c r="O5670" s="6">
        <v>24.301336573511541</v>
      </c>
      <c r="P5670" s="6">
        <v>26.488456865127581</v>
      </c>
      <c r="Q5670" s="6">
        <v>30.25516403402187</v>
      </c>
      <c r="R5670" s="6">
        <v>40.461725394896717</v>
      </c>
      <c r="S5670" s="6">
        <v>34.264884568651276</v>
      </c>
      <c r="T5670" s="6">
        <v>3.8882138517618468</v>
      </c>
      <c r="U5670" s="6">
        <v>4.4957472660996354</v>
      </c>
      <c r="V5670" s="6">
        <v>2.3086269744835968</v>
      </c>
      <c r="W5670" s="6">
        <v>5.2247873633049817</v>
      </c>
      <c r="X5670" s="5">
        <v>147</v>
      </c>
      <c r="Y5670" s="5">
        <v>110</v>
      </c>
      <c r="Z5670" s="5">
        <v>12</v>
      </c>
      <c r="AA5670" s="5">
        <v>35</v>
      </c>
      <c r="AB5670" s="5">
        <v>21</v>
      </c>
      <c r="AC5670" s="5">
        <v>4</v>
      </c>
      <c r="AD5670" s="5">
        <v>112</v>
      </c>
      <c r="AE5670" s="5">
        <v>89</v>
      </c>
      <c r="AF5670" s="5">
        <v>8</v>
      </c>
      <c r="AG5670" s="6">
        <v>8.9887640449438209</v>
      </c>
      <c r="AH5670" s="6">
        <v>79.464285714285708</v>
      </c>
      <c r="AI5670" s="6">
        <v>19.047619047619047</v>
      </c>
      <c r="AJ5670" s="6">
        <v>60</v>
      </c>
    </row>
    <row r="5671" spans="1:36" hidden="1" x14ac:dyDescent="0.2">
      <c r="A5671" s="1" t="str">
        <f t="shared" si="88"/>
        <v>Stockton-on-TeesMixed Other</v>
      </c>
      <c r="B5671" s="3" t="s">
        <v>54</v>
      </c>
      <c r="C5671" s="3" t="s">
        <v>55</v>
      </c>
      <c r="D5671" s="3" t="s">
        <v>709</v>
      </c>
      <c r="E5671" s="5">
        <v>439</v>
      </c>
      <c r="F5671" s="5">
        <v>105</v>
      </c>
      <c r="G5671" s="5">
        <v>122</v>
      </c>
      <c r="H5671" s="5">
        <v>132</v>
      </c>
      <c r="I5671" s="5">
        <v>191</v>
      </c>
      <c r="J5671" s="5">
        <v>183</v>
      </c>
      <c r="K5671" s="5">
        <v>8</v>
      </c>
      <c r="L5671" s="5">
        <v>18</v>
      </c>
      <c r="M5671" s="5">
        <v>21</v>
      </c>
      <c r="N5671" s="5">
        <v>37</v>
      </c>
      <c r="O5671" s="6">
        <v>23.917995444191344</v>
      </c>
      <c r="P5671" s="6">
        <v>27.790432801822323</v>
      </c>
      <c r="Q5671" s="6">
        <v>30.068337129840547</v>
      </c>
      <c r="R5671" s="6">
        <v>43.507972665148067</v>
      </c>
      <c r="S5671" s="6">
        <v>41.685649202733487</v>
      </c>
      <c r="T5671" s="6">
        <v>1.8223234624145785</v>
      </c>
      <c r="U5671" s="6">
        <v>4.1002277904328022</v>
      </c>
      <c r="V5671" s="6">
        <v>4.7835990888382689</v>
      </c>
      <c r="W5671" s="6">
        <v>8.428246013667426</v>
      </c>
      <c r="X5671" s="5">
        <v>154</v>
      </c>
      <c r="Y5671" s="5">
        <v>107</v>
      </c>
      <c r="Z5671" s="5">
        <v>29</v>
      </c>
      <c r="AA5671" s="5">
        <v>68</v>
      </c>
      <c r="AB5671" s="5">
        <v>36</v>
      </c>
      <c r="AC5671" s="5">
        <v>23</v>
      </c>
      <c r="AD5671" s="5">
        <v>86</v>
      </c>
      <c r="AE5671" s="5">
        <v>71</v>
      </c>
      <c r="AF5671" s="5">
        <v>6</v>
      </c>
      <c r="AG5671" s="6">
        <v>8.4507042253521121</v>
      </c>
      <c r="AH5671" s="6">
        <v>82.558139534883722</v>
      </c>
      <c r="AI5671" s="6">
        <v>63.888888888888886</v>
      </c>
      <c r="AJ5671" s="6">
        <v>52.941176470588232</v>
      </c>
    </row>
    <row r="5672" spans="1:36" hidden="1" x14ac:dyDescent="0.2">
      <c r="A5672" s="1" t="str">
        <f t="shared" si="88"/>
        <v>Stockton-on-TeesIndian</v>
      </c>
      <c r="B5672" s="3" t="s">
        <v>54</v>
      </c>
      <c r="C5672" s="3" t="s">
        <v>55</v>
      </c>
      <c r="D5672" s="3" t="s">
        <v>710</v>
      </c>
      <c r="E5672" s="5">
        <v>1488</v>
      </c>
      <c r="F5672" s="5">
        <v>199</v>
      </c>
      <c r="G5672" s="5">
        <v>218</v>
      </c>
      <c r="H5672" s="5">
        <v>237</v>
      </c>
      <c r="I5672" s="5">
        <v>354</v>
      </c>
      <c r="J5672" s="5">
        <v>240</v>
      </c>
      <c r="K5672" s="5">
        <v>109</v>
      </c>
      <c r="L5672" s="5">
        <v>27</v>
      </c>
      <c r="M5672" s="5">
        <v>47</v>
      </c>
      <c r="N5672" s="5">
        <v>65</v>
      </c>
      <c r="O5672" s="6">
        <v>13.373655913978494</v>
      </c>
      <c r="P5672" s="6">
        <v>14.650537634408602</v>
      </c>
      <c r="Q5672" s="6">
        <v>15.92741935483871</v>
      </c>
      <c r="R5672" s="6">
        <v>23.79032258064516</v>
      </c>
      <c r="S5672" s="6">
        <v>16.129032258064516</v>
      </c>
      <c r="T5672" s="6">
        <v>7.325268817204301</v>
      </c>
      <c r="U5672" s="6">
        <v>1.814516129032258</v>
      </c>
      <c r="V5672" s="6">
        <v>3.1586021505376345</v>
      </c>
      <c r="W5672" s="6">
        <v>4.368279569892473</v>
      </c>
      <c r="X5672" s="5">
        <v>656</v>
      </c>
      <c r="Y5672" s="5">
        <v>574</v>
      </c>
      <c r="Z5672" s="5">
        <v>31</v>
      </c>
      <c r="AA5672" s="5">
        <v>89</v>
      </c>
      <c r="AB5672" s="5">
        <v>79</v>
      </c>
      <c r="AC5672" s="5">
        <v>11</v>
      </c>
      <c r="AD5672" s="5">
        <v>567</v>
      </c>
      <c r="AE5672" s="5">
        <v>495</v>
      </c>
      <c r="AF5672" s="5">
        <v>20</v>
      </c>
      <c r="AG5672" s="6">
        <v>4.0404040404040407</v>
      </c>
      <c r="AH5672" s="6">
        <v>87.301587301587304</v>
      </c>
      <c r="AI5672" s="6">
        <v>13.924050632911392</v>
      </c>
      <c r="AJ5672" s="6">
        <v>88.764044943820224</v>
      </c>
    </row>
    <row r="5673" spans="1:36" hidden="1" x14ac:dyDescent="0.2">
      <c r="A5673" s="1" t="str">
        <f t="shared" si="88"/>
        <v>Stockton-on-TeesPakistani</v>
      </c>
      <c r="B5673" s="3" t="s">
        <v>54</v>
      </c>
      <c r="C5673" s="3" t="s">
        <v>55</v>
      </c>
      <c r="D5673" s="3" t="s">
        <v>711</v>
      </c>
      <c r="E5673" s="5">
        <v>3072</v>
      </c>
      <c r="F5673" s="5">
        <v>1164</v>
      </c>
      <c r="G5673" s="5">
        <v>1206</v>
      </c>
      <c r="H5673" s="5">
        <v>1350</v>
      </c>
      <c r="I5673" s="5">
        <v>1626</v>
      </c>
      <c r="J5673" s="5">
        <v>1247</v>
      </c>
      <c r="K5673" s="5">
        <v>51</v>
      </c>
      <c r="L5673" s="5">
        <v>155</v>
      </c>
      <c r="M5673" s="5">
        <v>476</v>
      </c>
      <c r="N5673" s="5">
        <v>545</v>
      </c>
      <c r="O5673" s="6">
        <v>37.890625</v>
      </c>
      <c r="P5673" s="6">
        <v>39.2578125</v>
      </c>
      <c r="Q5673" s="6">
        <v>43.9453125</v>
      </c>
      <c r="R5673" s="6">
        <v>52.9296875</v>
      </c>
      <c r="S5673" s="6">
        <v>40.592447916666664</v>
      </c>
      <c r="T5673" s="6">
        <v>1.66015625</v>
      </c>
      <c r="U5673" s="6">
        <v>5.045572916666667</v>
      </c>
      <c r="V5673" s="6">
        <v>15.494791666666666</v>
      </c>
      <c r="W5673" s="6">
        <v>17.740885416666668</v>
      </c>
      <c r="X5673" s="5">
        <v>1181</v>
      </c>
      <c r="Y5673" s="5">
        <v>769</v>
      </c>
      <c r="Z5673" s="5">
        <v>68</v>
      </c>
      <c r="AA5673" s="5">
        <v>482</v>
      </c>
      <c r="AB5673" s="5">
        <v>289</v>
      </c>
      <c r="AC5673" s="5">
        <v>23</v>
      </c>
      <c r="AD5673" s="5">
        <v>699</v>
      </c>
      <c r="AE5673" s="5">
        <v>480</v>
      </c>
      <c r="AF5673" s="5">
        <v>45</v>
      </c>
      <c r="AG5673" s="6">
        <v>9.375</v>
      </c>
      <c r="AH5673" s="6">
        <v>68.669527896995703</v>
      </c>
      <c r="AI5673" s="6">
        <v>7.9584775086505193</v>
      </c>
      <c r="AJ5673" s="6">
        <v>59.95850622406639</v>
      </c>
    </row>
    <row r="5674" spans="1:36" hidden="1" x14ac:dyDescent="0.2">
      <c r="A5674" s="1" t="str">
        <f t="shared" si="88"/>
        <v>Stockton-on-TeesBangladeshi</v>
      </c>
      <c r="B5674" s="3" t="s">
        <v>54</v>
      </c>
      <c r="C5674" s="3" t="s">
        <v>55</v>
      </c>
      <c r="D5674" s="3" t="s">
        <v>712</v>
      </c>
      <c r="E5674" s="5">
        <v>132</v>
      </c>
      <c r="F5674" s="5">
        <v>57</v>
      </c>
      <c r="G5674" s="5">
        <v>57</v>
      </c>
      <c r="H5674" s="5">
        <v>61</v>
      </c>
      <c r="I5674" s="5">
        <v>72</v>
      </c>
      <c r="J5674" s="5">
        <v>61</v>
      </c>
      <c r="K5674" s="5">
        <v>1</v>
      </c>
      <c r="L5674" s="5">
        <v>10</v>
      </c>
      <c r="M5674" s="5">
        <v>12</v>
      </c>
      <c r="N5674" s="5">
        <v>21</v>
      </c>
      <c r="O5674" s="6">
        <v>43.18181818181818</v>
      </c>
      <c r="P5674" s="6">
        <v>43.18181818181818</v>
      </c>
      <c r="Q5674" s="6">
        <v>46.212121212121211</v>
      </c>
      <c r="R5674" s="6">
        <v>54.545454545454547</v>
      </c>
      <c r="S5674" s="6">
        <v>46.212121212121211</v>
      </c>
      <c r="T5674" s="6">
        <v>0.75757575757575757</v>
      </c>
      <c r="U5674" s="6">
        <v>7.5757575757575761</v>
      </c>
      <c r="V5674" s="6">
        <v>9.0909090909090917</v>
      </c>
      <c r="W5674" s="6">
        <v>15.909090909090908</v>
      </c>
      <c r="X5674" s="5">
        <v>55</v>
      </c>
      <c r="Y5674" s="5">
        <v>46</v>
      </c>
      <c r="Z5674" s="5">
        <v>4</v>
      </c>
      <c r="AA5674" s="5">
        <v>26</v>
      </c>
      <c r="AB5674" s="5">
        <v>21</v>
      </c>
      <c r="AC5674" s="5">
        <v>3</v>
      </c>
      <c r="AD5674" s="5">
        <v>29</v>
      </c>
      <c r="AE5674" s="5">
        <v>25</v>
      </c>
      <c r="AF5674" s="5">
        <v>1</v>
      </c>
      <c r="AG5674" s="6">
        <v>4</v>
      </c>
      <c r="AH5674" s="6">
        <v>86.206896551724142</v>
      </c>
      <c r="AI5674" s="6">
        <v>14.285714285714286</v>
      </c>
      <c r="AJ5674" s="6">
        <v>80.769230769230774</v>
      </c>
    </row>
    <row r="5675" spans="1:36" hidden="1" x14ac:dyDescent="0.2">
      <c r="A5675" s="1" t="str">
        <f t="shared" si="88"/>
        <v>Stockton-on-TeesChinese</v>
      </c>
      <c r="B5675" s="3" t="s">
        <v>54</v>
      </c>
      <c r="C5675" s="3" t="s">
        <v>55</v>
      </c>
      <c r="D5675" s="3" t="s">
        <v>713</v>
      </c>
      <c r="E5675" s="5">
        <v>866</v>
      </c>
      <c r="F5675" s="5">
        <v>241</v>
      </c>
      <c r="G5675" s="5">
        <v>248</v>
      </c>
      <c r="H5675" s="5">
        <v>263</v>
      </c>
      <c r="I5675" s="5">
        <v>453</v>
      </c>
      <c r="J5675" s="5">
        <v>259</v>
      </c>
      <c r="K5675" s="5">
        <v>12</v>
      </c>
      <c r="L5675" s="5">
        <v>25</v>
      </c>
      <c r="M5675" s="5">
        <v>35</v>
      </c>
      <c r="N5675" s="5">
        <v>47</v>
      </c>
      <c r="O5675" s="6">
        <v>27.829099307159353</v>
      </c>
      <c r="P5675" s="6">
        <v>28.637413394919168</v>
      </c>
      <c r="Q5675" s="6">
        <v>30.369515011547342</v>
      </c>
      <c r="R5675" s="6">
        <v>52.309468822170899</v>
      </c>
      <c r="S5675" s="6">
        <v>29.907621247113163</v>
      </c>
      <c r="T5675" s="6">
        <v>1.3856812933025404</v>
      </c>
      <c r="U5675" s="6">
        <v>2.8868360277136258</v>
      </c>
      <c r="V5675" s="6">
        <v>4.0415704387990763</v>
      </c>
      <c r="W5675" s="6">
        <v>5.4272517321016167</v>
      </c>
      <c r="X5675" s="5">
        <v>282</v>
      </c>
      <c r="Y5675" s="5">
        <v>228</v>
      </c>
      <c r="Z5675" s="5">
        <v>11</v>
      </c>
      <c r="AA5675" s="5">
        <v>66</v>
      </c>
      <c r="AB5675" s="5">
        <v>50</v>
      </c>
      <c r="AC5675" s="5">
        <v>8</v>
      </c>
      <c r="AD5675" s="5">
        <v>216</v>
      </c>
      <c r="AE5675" s="5">
        <v>178</v>
      </c>
      <c r="AF5675" s="5">
        <v>3</v>
      </c>
      <c r="AG5675" s="6">
        <v>1.6853932584269662</v>
      </c>
      <c r="AH5675" s="6">
        <v>82.407407407407405</v>
      </c>
      <c r="AI5675" s="6">
        <v>16</v>
      </c>
      <c r="AJ5675" s="6">
        <v>75.757575757575751</v>
      </c>
    </row>
    <row r="5676" spans="1:36" hidden="1" x14ac:dyDescent="0.2">
      <c r="A5676" s="1" t="str">
        <f t="shared" si="88"/>
        <v>Stockton-on-TeesAsian Other</v>
      </c>
      <c r="B5676" s="3" t="s">
        <v>54</v>
      </c>
      <c r="C5676" s="3" t="s">
        <v>55</v>
      </c>
      <c r="D5676" s="3" t="s">
        <v>714</v>
      </c>
      <c r="E5676" s="5">
        <v>1074</v>
      </c>
      <c r="F5676" s="5">
        <v>334</v>
      </c>
      <c r="G5676" s="5">
        <v>356</v>
      </c>
      <c r="H5676" s="5">
        <v>361</v>
      </c>
      <c r="I5676" s="5">
        <v>515</v>
      </c>
      <c r="J5676" s="5">
        <v>454</v>
      </c>
      <c r="K5676" s="5">
        <v>11</v>
      </c>
      <c r="L5676" s="5">
        <v>65</v>
      </c>
      <c r="M5676" s="5">
        <v>85</v>
      </c>
      <c r="N5676" s="5">
        <v>123</v>
      </c>
      <c r="O5676" s="6">
        <v>31.098696461824954</v>
      </c>
      <c r="P5676" s="6">
        <v>33.147113594040967</v>
      </c>
      <c r="Q5676" s="6">
        <v>33.612662942271882</v>
      </c>
      <c r="R5676" s="6">
        <v>47.951582867783983</v>
      </c>
      <c r="S5676" s="6">
        <v>42.271880819366849</v>
      </c>
      <c r="T5676" s="6">
        <v>1.0242085661080074</v>
      </c>
      <c r="U5676" s="6">
        <v>6.0521415270018624</v>
      </c>
      <c r="V5676" s="6">
        <v>7.9143389199255125</v>
      </c>
      <c r="W5676" s="6">
        <v>11.452513966480447</v>
      </c>
      <c r="X5676" s="5">
        <v>499</v>
      </c>
      <c r="Y5676" s="5">
        <v>394</v>
      </c>
      <c r="Z5676" s="5">
        <v>36</v>
      </c>
      <c r="AA5676" s="5">
        <v>202</v>
      </c>
      <c r="AB5676" s="5">
        <v>170</v>
      </c>
      <c r="AC5676" s="5">
        <v>17</v>
      </c>
      <c r="AD5676" s="5">
        <v>297</v>
      </c>
      <c r="AE5676" s="5">
        <v>224</v>
      </c>
      <c r="AF5676" s="5">
        <v>19</v>
      </c>
      <c r="AG5676" s="6">
        <v>8.4821428571428577</v>
      </c>
      <c r="AH5676" s="6">
        <v>75.420875420875419</v>
      </c>
      <c r="AI5676" s="6">
        <v>10</v>
      </c>
      <c r="AJ5676" s="6">
        <v>84.158415841584159</v>
      </c>
    </row>
    <row r="5677" spans="1:36" hidden="1" x14ac:dyDescent="0.2">
      <c r="A5677" s="1" t="str">
        <f t="shared" si="88"/>
        <v>Stockton-on-TeesBlack African</v>
      </c>
      <c r="B5677" s="3" t="s">
        <v>54</v>
      </c>
      <c r="C5677" s="3" t="s">
        <v>55</v>
      </c>
      <c r="D5677" s="3" t="s">
        <v>715</v>
      </c>
      <c r="E5677" s="5">
        <v>936</v>
      </c>
      <c r="F5677" s="5">
        <v>519</v>
      </c>
      <c r="G5677" s="5">
        <v>533</v>
      </c>
      <c r="H5677" s="5">
        <v>551</v>
      </c>
      <c r="I5677" s="5">
        <v>636</v>
      </c>
      <c r="J5677" s="5">
        <v>576</v>
      </c>
      <c r="K5677" s="5">
        <v>9</v>
      </c>
      <c r="L5677" s="5">
        <v>89</v>
      </c>
      <c r="M5677" s="5">
        <v>61</v>
      </c>
      <c r="N5677" s="5">
        <v>115</v>
      </c>
      <c r="O5677" s="6">
        <v>55.448717948717949</v>
      </c>
      <c r="P5677" s="6">
        <v>56.944444444444443</v>
      </c>
      <c r="Q5677" s="6">
        <v>58.86752136752137</v>
      </c>
      <c r="R5677" s="6">
        <v>67.948717948717942</v>
      </c>
      <c r="S5677" s="6">
        <v>61.53846153846154</v>
      </c>
      <c r="T5677" s="6">
        <v>0.96153846153846156</v>
      </c>
      <c r="U5677" s="6">
        <v>9.5085470085470085</v>
      </c>
      <c r="V5677" s="6">
        <v>6.517094017094017</v>
      </c>
      <c r="W5677" s="6">
        <v>12.286324786324787</v>
      </c>
      <c r="X5677" s="5">
        <v>330</v>
      </c>
      <c r="Y5677" s="5">
        <v>272</v>
      </c>
      <c r="Z5677" s="5">
        <v>52</v>
      </c>
      <c r="AA5677" s="5">
        <v>179</v>
      </c>
      <c r="AB5677" s="5">
        <v>143</v>
      </c>
      <c r="AC5677" s="5">
        <v>31</v>
      </c>
      <c r="AD5677" s="5">
        <v>151</v>
      </c>
      <c r="AE5677" s="5">
        <v>129</v>
      </c>
      <c r="AF5677" s="5">
        <v>21</v>
      </c>
      <c r="AG5677" s="6">
        <v>16.279069767441861</v>
      </c>
      <c r="AH5677" s="6">
        <v>85.430463576158942</v>
      </c>
      <c r="AI5677" s="6">
        <v>21.678321678321677</v>
      </c>
      <c r="AJ5677" s="6">
        <v>79.888268156424587</v>
      </c>
    </row>
    <row r="5678" spans="1:36" hidden="1" x14ac:dyDescent="0.2">
      <c r="A5678" s="1" t="str">
        <f t="shared" si="88"/>
        <v>Stockton-on-TeesBlack Caribbean</v>
      </c>
      <c r="B5678" s="3" t="s">
        <v>54</v>
      </c>
      <c r="C5678" s="3" t="s">
        <v>55</v>
      </c>
      <c r="D5678" s="3" t="s">
        <v>716</v>
      </c>
      <c r="E5678" s="5">
        <v>84</v>
      </c>
      <c r="F5678" s="5">
        <v>25</v>
      </c>
      <c r="G5678" s="5">
        <v>27</v>
      </c>
      <c r="H5678" s="5">
        <v>28</v>
      </c>
      <c r="I5678" s="5">
        <v>36</v>
      </c>
      <c r="J5678" s="5">
        <v>34</v>
      </c>
      <c r="K5678" s="5">
        <v>1</v>
      </c>
      <c r="L5678" s="5">
        <v>4</v>
      </c>
      <c r="M5678" s="5">
        <v>9</v>
      </c>
      <c r="N5678" s="5">
        <v>10</v>
      </c>
      <c r="O5678" s="6">
        <v>29.761904761904763</v>
      </c>
      <c r="P5678" s="6">
        <v>32.142857142857146</v>
      </c>
      <c r="Q5678" s="6">
        <v>33.333333333333336</v>
      </c>
      <c r="R5678" s="6">
        <v>42.857142857142854</v>
      </c>
      <c r="S5678" s="6">
        <v>40.476190476190474</v>
      </c>
      <c r="T5678" s="6">
        <v>1.1904761904761905</v>
      </c>
      <c r="U5678" s="6">
        <v>4.7619047619047619</v>
      </c>
      <c r="V5678" s="6">
        <v>10.714285714285714</v>
      </c>
      <c r="W5678" s="6">
        <v>11.904761904761905</v>
      </c>
      <c r="X5678" s="5">
        <v>37</v>
      </c>
      <c r="Y5678" s="5">
        <v>22</v>
      </c>
      <c r="Z5678" s="5">
        <v>5</v>
      </c>
      <c r="AA5678" s="5">
        <v>12</v>
      </c>
      <c r="AB5678" s="5">
        <v>4</v>
      </c>
      <c r="AC5678" s="5">
        <v>2</v>
      </c>
      <c r="AD5678" s="5">
        <v>25</v>
      </c>
      <c r="AE5678" s="5">
        <v>18</v>
      </c>
      <c r="AF5678" s="5">
        <v>3</v>
      </c>
      <c r="AG5678" s="6">
        <v>16.666666666666668</v>
      </c>
      <c r="AH5678" s="6">
        <v>72</v>
      </c>
      <c r="AI5678" s="6">
        <v>50</v>
      </c>
      <c r="AJ5678" s="6">
        <v>33.333333333333336</v>
      </c>
    </row>
    <row r="5679" spans="1:36" hidden="1" x14ac:dyDescent="0.2">
      <c r="A5679" s="1" t="str">
        <f t="shared" si="88"/>
        <v>Stockton-on-TeesBlack Other</v>
      </c>
      <c r="B5679" s="3" t="s">
        <v>54</v>
      </c>
      <c r="C5679" s="3" t="s">
        <v>55</v>
      </c>
      <c r="D5679" s="3" t="s">
        <v>717</v>
      </c>
      <c r="E5679" s="5">
        <v>113</v>
      </c>
      <c r="F5679" s="5">
        <v>53</v>
      </c>
      <c r="G5679" s="5">
        <v>53</v>
      </c>
      <c r="H5679" s="5">
        <v>55</v>
      </c>
      <c r="I5679" s="5">
        <v>59</v>
      </c>
      <c r="J5679" s="5">
        <v>58</v>
      </c>
      <c r="K5679" s="5">
        <v>0</v>
      </c>
      <c r="L5679" s="5">
        <v>4</v>
      </c>
      <c r="M5679" s="5">
        <v>8</v>
      </c>
      <c r="N5679" s="5">
        <v>11</v>
      </c>
      <c r="O5679" s="6">
        <v>46.902654867256636</v>
      </c>
      <c r="P5679" s="6">
        <v>46.902654867256636</v>
      </c>
      <c r="Q5679" s="6">
        <v>48.672566371681413</v>
      </c>
      <c r="R5679" s="6">
        <v>52.212389380530972</v>
      </c>
      <c r="S5679" s="6">
        <v>51.327433628318587</v>
      </c>
      <c r="T5679" s="6">
        <v>0</v>
      </c>
      <c r="U5679" s="6">
        <v>3.5398230088495577</v>
      </c>
      <c r="V5679" s="6">
        <v>7.0796460176991154</v>
      </c>
      <c r="W5679" s="6">
        <v>9.7345132743362832</v>
      </c>
      <c r="X5679" s="5">
        <v>35</v>
      </c>
      <c r="Y5679" s="5">
        <v>28</v>
      </c>
      <c r="Z5679" s="5">
        <v>9</v>
      </c>
      <c r="AA5679" s="5">
        <v>11</v>
      </c>
      <c r="AB5679" s="5">
        <v>10</v>
      </c>
      <c r="AC5679" s="5">
        <v>6</v>
      </c>
      <c r="AD5679" s="5">
        <v>24</v>
      </c>
      <c r="AE5679" s="5">
        <v>18</v>
      </c>
      <c r="AF5679" s="5">
        <v>3</v>
      </c>
      <c r="AG5679" s="6">
        <v>16.666666666666668</v>
      </c>
      <c r="AH5679" s="6">
        <v>75</v>
      </c>
      <c r="AI5679" s="6">
        <v>60</v>
      </c>
      <c r="AJ5679" s="6">
        <v>90.909090909090907</v>
      </c>
    </row>
    <row r="5680" spans="1:36" hidden="1" x14ac:dyDescent="0.2">
      <c r="A5680" s="1" t="str">
        <f t="shared" si="88"/>
        <v>Stockton-on-TeesArab</v>
      </c>
      <c r="B5680" s="3" t="s">
        <v>54</v>
      </c>
      <c r="C5680" s="3" t="s">
        <v>55</v>
      </c>
      <c r="D5680" s="3" t="s">
        <v>699</v>
      </c>
      <c r="E5680" s="5">
        <v>236</v>
      </c>
      <c r="F5680" s="5">
        <v>53</v>
      </c>
      <c r="G5680" s="5">
        <v>54</v>
      </c>
      <c r="H5680" s="5">
        <v>63</v>
      </c>
      <c r="I5680" s="5">
        <v>91</v>
      </c>
      <c r="J5680" s="5">
        <v>68</v>
      </c>
      <c r="K5680" s="5">
        <v>8</v>
      </c>
      <c r="L5680" s="5">
        <v>4</v>
      </c>
      <c r="M5680" s="5">
        <v>3</v>
      </c>
      <c r="N5680" s="5">
        <v>5</v>
      </c>
      <c r="O5680" s="6">
        <v>22.457627118644069</v>
      </c>
      <c r="P5680" s="6">
        <v>22.881355932203391</v>
      </c>
      <c r="Q5680" s="6">
        <v>26.694915254237287</v>
      </c>
      <c r="R5680" s="6">
        <v>38.559322033898304</v>
      </c>
      <c r="S5680" s="6">
        <v>28.8135593220339</v>
      </c>
      <c r="T5680" s="6">
        <v>3.3898305084745761</v>
      </c>
      <c r="U5680" s="6">
        <v>1.6949152542372881</v>
      </c>
      <c r="V5680" s="6">
        <v>1.271186440677966</v>
      </c>
      <c r="W5680" s="6">
        <v>2.1186440677966103</v>
      </c>
      <c r="X5680" s="5">
        <v>98</v>
      </c>
      <c r="Y5680" s="5">
        <v>70</v>
      </c>
      <c r="Z5680" s="5">
        <v>9</v>
      </c>
      <c r="AA5680" s="5">
        <v>26</v>
      </c>
      <c r="AB5680" s="5">
        <v>14</v>
      </c>
      <c r="AC5680" s="5">
        <v>2</v>
      </c>
      <c r="AD5680" s="5">
        <v>72</v>
      </c>
      <c r="AE5680" s="5">
        <v>56</v>
      </c>
      <c r="AF5680" s="5">
        <v>7</v>
      </c>
      <c r="AG5680" s="6">
        <v>12.5</v>
      </c>
      <c r="AH5680" s="6">
        <v>77.777777777777771</v>
      </c>
      <c r="AI5680" s="6">
        <v>14.285714285714286</v>
      </c>
      <c r="AJ5680" s="6">
        <v>53.846153846153847</v>
      </c>
    </row>
    <row r="5681" spans="1:36" hidden="1" x14ac:dyDescent="0.2">
      <c r="A5681" s="1" t="str">
        <f t="shared" si="88"/>
        <v>Stockton-on-TeesOther</v>
      </c>
      <c r="B5681" s="3" t="s">
        <v>54</v>
      </c>
      <c r="C5681" s="3" t="s">
        <v>55</v>
      </c>
      <c r="D5681" s="3" t="s">
        <v>718</v>
      </c>
      <c r="E5681" s="5">
        <v>313</v>
      </c>
      <c r="F5681" s="5">
        <v>93</v>
      </c>
      <c r="G5681" s="5">
        <v>96</v>
      </c>
      <c r="H5681" s="5">
        <v>114</v>
      </c>
      <c r="I5681" s="5">
        <v>150</v>
      </c>
      <c r="J5681" s="5">
        <v>110</v>
      </c>
      <c r="K5681" s="5">
        <v>2</v>
      </c>
      <c r="L5681" s="5">
        <v>19</v>
      </c>
      <c r="M5681" s="5">
        <v>21</v>
      </c>
      <c r="N5681" s="5">
        <v>34</v>
      </c>
      <c r="O5681" s="6">
        <v>29.712460063897762</v>
      </c>
      <c r="P5681" s="6">
        <v>30.670926517571885</v>
      </c>
      <c r="Q5681" s="6">
        <v>36.421725239616613</v>
      </c>
      <c r="R5681" s="6">
        <v>47.923322683706068</v>
      </c>
      <c r="S5681" s="6">
        <v>35.143769968051117</v>
      </c>
      <c r="T5681" s="6">
        <v>0.63897763578274758</v>
      </c>
      <c r="U5681" s="6">
        <v>6.0702875399361025</v>
      </c>
      <c r="V5681" s="6">
        <v>6.7092651757188495</v>
      </c>
      <c r="W5681" s="6">
        <v>10.862619808306709</v>
      </c>
      <c r="X5681" s="5">
        <v>166</v>
      </c>
      <c r="Y5681" s="5">
        <v>128</v>
      </c>
      <c r="Z5681" s="5">
        <v>25</v>
      </c>
      <c r="AA5681" s="5">
        <v>65</v>
      </c>
      <c r="AB5681" s="5">
        <v>50</v>
      </c>
      <c r="AC5681" s="5">
        <v>12</v>
      </c>
      <c r="AD5681" s="5">
        <v>101</v>
      </c>
      <c r="AE5681" s="5">
        <v>78</v>
      </c>
      <c r="AF5681" s="5">
        <v>13</v>
      </c>
      <c r="AG5681" s="6">
        <v>16.666666666666668</v>
      </c>
      <c r="AH5681" s="6">
        <v>77.227722772277232</v>
      </c>
      <c r="AI5681" s="6">
        <v>24</v>
      </c>
      <c r="AJ5681" s="6">
        <v>76.92307692307692</v>
      </c>
    </row>
    <row r="5682" spans="1:36" x14ac:dyDescent="0.2">
      <c r="A5682" s="1" t="str">
        <f t="shared" si="88"/>
        <v>Stoke-on-TrentAll people</v>
      </c>
      <c r="B5682" s="3" t="s">
        <v>86</v>
      </c>
      <c r="C5682" s="3" t="s">
        <v>87</v>
      </c>
      <c r="D5682" s="3" t="s">
        <v>700</v>
      </c>
      <c r="E5682" s="5">
        <v>249008</v>
      </c>
      <c r="F5682" s="5">
        <v>77931</v>
      </c>
      <c r="G5682" s="5">
        <v>60907</v>
      </c>
      <c r="H5682" s="5">
        <v>90703</v>
      </c>
      <c r="I5682" s="5">
        <v>89337</v>
      </c>
      <c r="J5682" s="5">
        <v>83618</v>
      </c>
      <c r="K5682" s="5">
        <v>0</v>
      </c>
      <c r="L5682" s="5">
        <v>67431</v>
      </c>
      <c r="M5682" s="5">
        <v>46728</v>
      </c>
      <c r="N5682" s="5">
        <v>28620</v>
      </c>
      <c r="O5682" s="6">
        <v>31.296584848679561</v>
      </c>
      <c r="P5682" s="6">
        <v>24.459856711430959</v>
      </c>
      <c r="Q5682" s="6">
        <v>36.425737325708411</v>
      </c>
      <c r="R5682" s="6">
        <v>35.877160573154278</v>
      </c>
      <c r="S5682" s="6">
        <v>33.580447214547327</v>
      </c>
      <c r="T5682" s="6">
        <v>0</v>
      </c>
      <c r="U5682" s="6">
        <v>27.079852856133137</v>
      </c>
      <c r="V5682" s="6">
        <v>18.765662147400885</v>
      </c>
      <c r="W5682" s="6">
        <v>11.493606631112254</v>
      </c>
      <c r="X5682" s="5">
        <v>82730</v>
      </c>
      <c r="Y5682" s="5">
        <v>68441</v>
      </c>
      <c r="Z5682" s="5">
        <v>5280</v>
      </c>
      <c r="AA5682" s="5">
        <v>27491</v>
      </c>
      <c r="AB5682" s="5">
        <v>21196</v>
      </c>
      <c r="AC5682" s="5">
        <v>2309</v>
      </c>
      <c r="AD5682" s="5">
        <v>55239</v>
      </c>
      <c r="AE5682" s="5">
        <v>47245</v>
      </c>
      <c r="AF5682" s="5">
        <v>2971</v>
      </c>
      <c r="AG5682" s="6">
        <v>6.2884961371573711</v>
      </c>
      <c r="AH5682" s="6">
        <v>85.528340484078285</v>
      </c>
      <c r="AI5682" s="6">
        <v>10.893564823551614</v>
      </c>
      <c r="AJ5682" s="6">
        <v>77.101596886253688</v>
      </c>
    </row>
    <row r="5683" spans="1:36" hidden="1" x14ac:dyDescent="0.2">
      <c r="A5683" s="1" t="str">
        <f t="shared" si="88"/>
        <v>Stoke-on-TrentWhite British</v>
      </c>
      <c r="B5683" s="3" t="s">
        <v>86</v>
      </c>
      <c r="C5683" s="3" t="s">
        <v>87</v>
      </c>
      <c r="D5683" s="3" t="s">
        <v>701</v>
      </c>
      <c r="E5683" s="5">
        <v>215222</v>
      </c>
      <c r="F5683" s="5">
        <v>64594</v>
      </c>
      <c r="G5683" s="5">
        <v>49354</v>
      </c>
      <c r="H5683" s="5">
        <v>76786</v>
      </c>
      <c r="I5683" s="5">
        <v>73643</v>
      </c>
      <c r="J5683" s="5">
        <v>68774</v>
      </c>
      <c r="K5683" s="5">
        <v>0</v>
      </c>
      <c r="L5683" s="5">
        <v>53741</v>
      </c>
      <c r="M5683" s="5">
        <v>31893</v>
      </c>
      <c r="N5683" s="5">
        <v>21320</v>
      </c>
      <c r="O5683" s="6">
        <v>30.01273104050701</v>
      </c>
      <c r="P5683" s="6">
        <v>22.931670554125507</v>
      </c>
      <c r="Q5683" s="6">
        <v>35.677579429612216</v>
      </c>
      <c r="R5683" s="6">
        <v>34.217226863424742</v>
      </c>
      <c r="S5683" s="6">
        <v>31.954911672598527</v>
      </c>
      <c r="T5683" s="6">
        <v>0</v>
      </c>
      <c r="U5683" s="6">
        <v>24.97003094479189</v>
      </c>
      <c r="V5683" s="6">
        <v>14.818652368252316</v>
      </c>
      <c r="W5683" s="6">
        <v>9.9060504966964338</v>
      </c>
      <c r="X5683" s="5">
        <v>69910</v>
      </c>
      <c r="Y5683" s="5">
        <v>58629</v>
      </c>
      <c r="Z5683" s="5">
        <v>4232</v>
      </c>
      <c r="AA5683" s="5">
        <v>21734</v>
      </c>
      <c r="AB5683" s="5">
        <v>16920</v>
      </c>
      <c r="AC5683" s="5">
        <v>1781</v>
      </c>
      <c r="AD5683" s="5">
        <v>48176</v>
      </c>
      <c r="AE5683" s="5">
        <v>41709</v>
      </c>
      <c r="AF5683" s="5">
        <v>2451</v>
      </c>
      <c r="AG5683" s="6">
        <v>5.8764295475796589</v>
      </c>
      <c r="AH5683" s="6">
        <v>86.576303553636663</v>
      </c>
      <c r="AI5683" s="6">
        <v>10.526004728132389</v>
      </c>
      <c r="AJ5683" s="6">
        <v>77.850372687954362</v>
      </c>
    </row>
    <row r="5684" spans="1:36" hidden="1" x14ac:dyDescent="0.2">
      <c r="A5684" s="1" t="str">
        <f t="shared" si="88"/>
        <v>Stoke-on-TrentMinorities - all other than White British</v>
      </c>
      <c r="B5684" s="3" t="s">
        <v>86</v>
      </c>
      <c r="C5684" s="3" t="s">
        <v>87</v>
      </c>
      <c r="D5684" s="3" t="s">
        <v>702</v>
      </c>
      <c r="E5684" s="5">
        <v>33786</v>
      </c>
      <c r="F5684" s="5">
        <v>13337</v>
      </c>
      <c r="G5684" s="5">
        <v>11553</v>
      </c>
      <c r="H5684" s="5">
        <v>13917</v>
      </c>
      <c r="I5684" s="5">
        <v>15694</v>
      </c>
      <c r="J5684" s="5">
        <v>14844</v>
      </c>
      <c r="K5684" s="5">
        <v>0</v>
      </c>
      <c r="L5684" s="5">
        <v>13690</v>
      </c>
      <c r="M5684" s="5">
        <v>14835</v>
      </c>
      <c r="N5684" s="5">
        <v>7300</v>
      </c>
      <c r="O5684" s="6">
        <v>39.474930444562837</v>
      </c>
      <c r="P5684" s="6">
        <v>34.194636831823836</v>
      </c>
      <c r="Q5684" s="6">
        <v>41.19161782987036</v>
      </c>
      <c r="R5684" s="6">
        <v>46.451192801752207</v>
      </c>
      <c r="S5684" s="6">
        <v>43.935357840525661</v>
      </c>
      <c r="T5684" s="6">
        <v>0</v>
      </c>
      <c r="U5684" s="6">
        <v>40.519741904931038</v>
      </c>
      <c r="V5684" s="6">
        <v>43.90871958799503</v>
      </c>
      <c r="W5684" s="6">
        <v>21.606582608180904</v>
      </c>
      <c r="X5684" s="5">
        <v>12820</v>
      </c>
      <c r="Y5684" s="5">
        <v>9812</v>
      </c>
      <c r="Z5684" s="5">
        <v>1048</v>
      </c>
      <c r="AA5684" s="5">
        <v>5757</v>
      </c>
      <c r="AB5684" s="5">
        <v>4276</v>
      </c>
      <c r="AC5684" s="5">
        <v>528</v>
      </c>
      <c r="AD5684" s="5">
        <v>7063</v>
      </c>
      <c r="AE5684" s="5">
        <v>5536</v>
      </c>
      <c r="AF5684" s="5">
        <v>520</v>
      </c>
      <c r="AG5684" s="6">
        <v>9.393063583815028</v>
      </c>
      <c r="AH5684" s="6">
        <v>78.380291660767384</v>
      </c>
      <c r="AI5684" s="6">
        <v>12.34798877455566</v>
      </c>
      <c r="AJ5684" s="6">
        <v>74.274795900642701</v>
      </c>
    </row>
    <row r="5685" spans="1:36" hidden="1" x14ac:dyDescent="0.2">
      <c r="A5685" s="1" t="str">
        <f t="shared" si="88"/>
        <v>Stoke-on-TrentWhite Irish</v>
      </c>
      <c r="B5685" s="3" t="s">
        <v>86</v>
      </c>
      <c r="C5685" s="3" t="s">
        <v>87</v>
      </c>
      <c r="D5685" s="3" t="s">
        <v>703</v>
      </c>
      <c r="E5685" s="5">
        <v>636</v>
      </c>
      <c r="F5685" s="5">
        <v>198</v>
      </c>
      <c r="G5685" s="5">
        <v>155</v>
      </c>
      <c r="H5685" s="5">
        <v>219</v>
      </c>
      <c r="I5685" s="5">
        <v>229</v>
      </c>
      <c r="J5685" s="5">
        <v>195</v>
      </c>
      <c r="K5685" s="5">
        <v>0</v>
      </c>
      <c r="L5685" s="5">
        <v>158</v>
      </c>
      <c r="M5685" s="5">
        <v>128</v>
      </c>
      <c r="N5685" s="5">
        <v>69</v>
      </c>
      <c r="O5685" s="6">
        <v>31.132075471698112</v>
      </c>
      <c r="P5685" s="6">
        <v>24.371069182389938</v>
      </c>
      <c r="Q5685" s="6">
        <v>34.433962264150942</v>
      </c>
      <c r="R5685" s="6">
        <v>36.0062893081761</v>
      </c>
      <c r="S5685" s="6">
        <v>30.660377358490567</v>
      </c>
      <c r="T5685" s="6">
        <v>0</v>
      </c>
      <c r="U5685" s="6">
        <v>24.842767295597483</v>
      </c>
      <c r="V5685" s="6">
        <v>20.125786163522012</v>
      </c>
      <c r="W5685" s="6">
        <v>10.849056603773585</v>
      </c>
      <c r="X5685" s="5">
        <v>174</v>
      </c>
      <c r="Y5685" s="5">
        <v>149</v>
      </c>
      <c r="Z5685" s="5">
        <v>15</v>
      </c>
      <c r="AA5685" s="5">
        <v>50</v>
      </c>
      <c r="AB5685" s="5">
        <v>43</v>
      </c>
      <c r="AC5685" s="5">
        <v>10</v>
      </c>
      <c r="AD5685" s="5">
        <v>124</v>
      </c>
      <c r="AE5685" s="5">
        <v>106</v>
      </c>
      <c r="AF5685" s="5">
        <v>5</v>
      </c>
      <c r="AG5685" s="6">
        <v>4.716981132075472</v>
      </c>
      <c r="AH5685" s="6">
        <v>85.483870967741936</v>
      </c>
      <c r="AI5685" s="6">
        <v>23.255813953488371</v>
      </c>
      <c r="AJ5685" s="6">
        <v>86</v>
      </c>
    </row>
    <row r="5686" spans="1:36" hidden="1" x14ac:dyDescent="0.2">
      <c r="A5686" s="1" t="str">
        <f t="shared" si="88"/>
        <v>Stoke-on-TrentWhite Gyspy or Irish Traveller</v>
      </c>
      <c r="B5686" s="3" t="s">
        <v>86</v>
      </c>
      <c r="C5686" s="3" t="s">
        <v>87</v>
      </c>
      <c r="D5686" s="3" t="s">
        <v>704</v>
      </c>
      <c r="E5686" s="5">
        <v>183</v>
      </c>
      <c r="F5686" s="5">
        <v>83</v>
      </c>
      <c r="G5686" s="5">
        <v>78</v>
      </c>
      <c r="H5686" s="5">
        <v>104</v>
      </c>
      <c r="I5686" s="5">
        <v>104</v>
      </c>
      <c r="J5686" s="5">
        <v>94</v>
      </c>
      <c r="K5686" s="5">
        <v>0</v>
      </c>
      <c r="L5686" s="5">
        <v>53</v>
      </c>
      <c r="M5686" s="5">
        <v>35</v>
      </c>
      <c r="N5686" s="5">
        <v>22</v>
      </c>
      <c r="O5686" s="6">
        <v>45.355191256830601</v>
      </c>
      <c r="P5686" s="6">
        <v>42.622950819672134</v>
      </c>
      <c r="Q5686" s="6">
        <v>56.830601092896174</v>
      </c>
      <c r="R5686" s="6">
        <v>56.830601092896174</v>
      </c>
      <c r="S5686" s="6">
        <v>51.366120218579233</v>
      </c>
      <c r="T5686" s="6">
        <v>0</v>
      </c>
      <c r="U5686" s="6">
        <v>28.961748633879782</v>
      </c>
      <c r="V5686" s="6">
        <v>19.125683060109289</v>
      </c>
      <c r="W5686" s="6">
        <v>12.021857923497267</v>
      </c>
      <c r="X5686" s="5">
        <v>56</v>
      </c>
      <c r="Y5686" s="5">
        <v>19</v>
      </c>
      <c r="Z5686" s="5">
        <v>2</v>
      </c>
      <c r="AA5686" s="5">
        <v>11</v>
      </c>
      <c r="AB5686" s="5">
        <v>4</v>
      </c>
      <c r="AC5686" s="5">
        <v>0</v>
      </c>
      <c r="AD5686" s="5">
        <v>45</v>
      </c>
      <c r="AE5686" s="5">
        <v>15</v>
      </c>
      <c r="AF5686" s="5">
        <v>2</v>
      </c>
      <c r="AG5686" s="3">
        <v>13.333333333333334</v>
      </c>
      <c r="AH5686" s="3">
        <v>33.333333333333336</v>
      </c>
      <c r="AI5686" s="3">
        <v>0</v>
      </c>
      <c r="AJ5686" s="3">
        <v>36.363636363636367</v>
      </c>
    </row>
    <row r="5687" spans="1:36" hidden="1" x14ac:dyDescent="0.2">
      <c r="A5687" s="1" t="str">
        <f t="shared" si="88"/>
        <v>Stoke-on-TrentWhite Other</v>
      </c>
      <c r="B5687" s="3" t="s">
        <v>86</v>
      </c>
      <c r="C5687" s="3" t="s">
        <v>87</v>
      </c>
      <c r="D5687" s="3" t="s">
        <v>705</v>
      </c>
      <c r="E5687" s="5">
        <v>4671</v>
      </c>
      <c r="F5687" s="5">
        <v>1940</v>
      </c>
      <c r="G5687" s="5">
        <v>1582</v>
      </c>
      <c r="H5687" s="5">
        <v>2103</v>
      </c>
      <c r="I5687" s="5">
        <v>2156</v>
      </c>
      <c r="J5687" s="5">
        <v>1869</v>
      </c>
      <c r="K5687" s="5">
        <v>0</v>
      </c>
      <c r="L5687" s="5">
        <v>1781</v>
      </c>
      <c r="M5687" s="5">
        <v>1514</v>
      </c>
      <c r="N5687" s="5">
        <v>874</v>
      </c>
      <c r="O5687" s="6">
        <v>41.532862342110896</v>
      </c>
      <c r="P5687" s="6">
        <v>33.86855063155641</v>
      </c>
      <c r="Q5687" s="6">
        <v>45.022479126525369</v>
      </c>
      <c r="R5687" s="6">
        <v>46.157139798758294</v>
      </c>
      <c r="S5687" s="6">
        <v>40.012845215157355</v>
      </c>
      <c r="T5687" s="6">
        <v>0</v>
      </c>
      <c r="U5687" s="6">
        <v>38.128880325412119</v>
      </c>
      <c r="V5687" s="6">
        <v>32.41275958038964</v>
      </c>
      <c r="W5687" s="6">
        <v>18.711196745878826</v>
      </c>
      <c r="X5687" s="5">
        <v>2335</v>
      </c>
      <c r="Y5687" s="5">
        <v>2078</v>
      </c>
      <c r="Z5687" s="5">
        <v>134</v>
      </c>
      <c r="AA5687" s="5">
        <v>1158</v>
      </c>
      <c r="AB5687" s="5">
        <v>1011</v>
      </c>
      <c r="AC5687" s="5">
        <v>69</v>
      </c>
      <c r="AD5687" s="5">
        <v>1177</v>
      </c>
      <c r="AE5687" s="5">
        <v>1067</v>
      </c>
      <c r="AF5687" s="5">
        <v>65</v>
      </c>
      <c r="AG5687" s="6">
        <v>6.0918462980318653</v>
      </c>
      <c r="AH5687" s="6">
        <v>90.654205607476641</v>
      </c>
      <c r="AI5687" s="6">
        <v>6.8249258160237387</v>
      </c>
      <c r="AJ5687" s="6">
        <v>87.30569948186529</v>
      </c>
    </row>
    <row r="5688" spans="1:36" hidden="1" x14ac:dyDescent="0.2">
      <c r="A5688" s="1" t="str">
        <f t="shared" si="88"/>
        <v>Stoke-on-TrentMixed White and Black Caribbean</v>
      </c>
      <c r="B5688" s="3" t="s">
        <v>86</v>
      </c>
      <c r="C5688" s="3" t="s">
        <v>87</v>
      </c>
      <c r="D5688" s="3" t="s">
        <v>706</v>
      </c>
      <c r="E5688" s="5">
        <v>1892</v>
      </c>
      <c r="F5688" s="5">
        <v>735</v>
      </c>
      <c r="G5688" s="5">
        <v>648</v>
      </c>
      <c r="H5688" s="5">
        <v>824</v>
      </c>
      <c r="I5688" s="5">
        <v>823</v>
      </c>
      <c r="J5688" s="5">
        <v>764</v>
      </c>
      <c r="K5688" s="5">
        <v>0</v>
      </c>
      <c r="L5688" s="5">
        <v>671</v>
      </c>
      <c r="M5688" s="5">
        <v>451</v>
      </c>
      <c r="N5688" s="5">
        <v>357</v>
      </c>
      <c r="O5688" s="6">
        <v>38.847780126849891</v>
      </c>
      <c r="P5688" s="6">
        <v>34.249471458773783</v>
      </c>
      <c r="Q5688" s="6">
        <v>43.551797040169134</v>
      </c>
      <c r="R5688" s="6">
        <v>43.498942917547566</v>
      </c>
      <c r="S5688" s="6">
        <v>40.380549682875262</v>
      </c>
      <c r="T5688" s="6">
        <v>0</v>
      </c>
      <c r="U5688" s="6">
        <v>35.465116279069768</v>
      </c>
      <c r="V5688" s="6">
        <v>23.837209302325583</v>
      </c>
      <c r="W5688" s="6">
        <v>18.868921775898521</v>
      </c>
      <c r="X5688" s="5">
        <v>458</v>
      </c>
      <c r="Y5688" s="5">
        <v>358</v>
      </c>
      <c r="Z5688" s="5">
        <v>51</v>
      </c>
      <c r="AA5688" s="5">
        <v>172</v>
      </c>
      <c r="AB5688" s="5">
        <v>133</v>
      </c>
      <c r="AC5688" s="5">
        <v>30</v>
      </c>
      <c r="AD5688" s="5">
        <v>286</v>
      </c>
      <c r="AE5688" s="5">
        <v>225</v>
      </c>
      <c r="AF5688" s="5">
        <v>21</v>
      </c>
      <c r="AG5688" s="6">
        <v>9.3333333333333339</v>
      </c>
      <c r="AH5688" s="6">
        <v>78.671328671328666</v>
      </c>
      <c r="AI5688" s="6">
        <v>22.556390977443609</v>
      </c>
      <c r="AJ5688" s="6">
        <v>77.325581395348834</v>
      </c>
    </row>
    <row r="5689" spans="1:36" hidden="1" x14ac:dyDescent="0.2">
      <c r="A5689" s="1" t="str">
        <f t="shared" si="88"/>
        <v>Stoke-on-TrentMixed White and Black African</v>
      </c>
      <c r="B5689" s="3" t="s">
        <v>86</v>
      </c>
      <c r="C5689" s="3" t="s">
        <v>87</v>
      </c>
      <c r="D5689" s="3" t="s">
        <v>707</v>
      </c>
      <c r="E5689" s="5">
        <v>559</v>
      </c>
      <c r="F5689" s="5">
        <v>226</v>
      </c>
      <c r="G5689" s="5">
        <v>192</v>
      </c>
      <c r="H5689" s="5">
        <v>263</v>
      </c>
      <c r="I5689" s="5">
        <v>272</v>
      </c>
      <c r="J5689" s="5">
        <v>248</v>
      </c>
      <c r="K5689" s="5">
        <v>0</v>
      </c>
      <c r="L5689" s="5">
        <v>207</v>
      </c>
      <c r="M5689" s="5">
        <v>183</v>
      </c>
      <c r="N5689" s="5">
        <v>99</v>
      </c>
      <c r="O5689" s="6">
        <v>40.429338103756706</v>
      </c>
      <c r="P5689" s="6">
        <v>34.34704830053667</v>
      </c>
      <c r="Q5689" s="6">
        <v>47.048300536672627</v>
      </c>
      <c r="R5689" s="6">
        <v>48.658318425760285</v>
      </c>
      <c r="S5689" s="6">
        <v>44.364937388193205</v>
      </c>
      <c r="T5689" s="6">
        <v>0</v>
      </c>
      <c r="U5689" s="6">
        <v>37.0304114490161</v>
      </c>
      <c r="V5689" s="6">
        <v>32.73703041144902</v>
      </c>
      <c r="W5689" s="6">
        <v>17.710196779964221</v>
      </c>
      <c r="X5689" s="5">
        <v>106</v>
      </c>
      <c r="Y5689" s="5">
        <v>87</v>
      </c>
      <c r="Z5689" s="5">
        <v>18</v>
      </c>
      <c r="AA5689" s="5">
        <v>47</v>
      </c>
      <c r="AB5689" s="5">
        <v>35</v>
      </c>
      <c r="AC5689" s="5">
        <v>10</v>
      </c>
      <c r="AD5689" s="5">
        <v>59</v>
      </c>
      <c r="AE5689" s="5">
        <v>52</v>
      </c>
      <c r="AF5689" s="5">
        <v>8</v>
      </c>
      <c r="AG5689" s="6">
        <v>15.384615384615385</v>
      </c>
      <c r="AH5689" s="6">
        <v>88.13559322033899</v>
      </c>
      <c r="AI5689" s="6">
        <v>28.571428571428573</v>
      </c>
      <c r="AJ5689" s="6">
        <v>74.468085106382972</v>
      </c>
    </row>
    <row r="5690" spans="1:36" hidden="1" x14ac:dyDescent="0.2">
      <c r="A5690" s="1" t="str">
        <f t="shared" si="88"/>
        <v>Stoke-on-TrentMixed White and Asian</v>
      </c>
      <c r="B5690" s="3" t="s">
        <v>86</v>
      </c>
      <c r="C5690" s="3" t="s">
        <v>87</v>
      </c>
      <c r="D5690" s="3" t="s">
        <v>708</v>
      </c>
      <c r="E5690" s="5">
        <v>1347</v>
      </c>
      <c r="F5690" s="5">
        <v>519</v>
      </c>
      <c r="G5690" s="5">
        <v>465</v>
      </c>
      <c r="H5690" s="5">
        <v>586</v>
      </c>
      <c r="I5690" s="5">
        <v>636</v>
      </c>
      <c r="J5690" s="5">
        <v>508</v>
      </c>
      <c r="K5690" s="5">
        <v>0</v>
      </c>
      <c r="L5690" s="5">
        <v>510</v>
      </c>
      <c r="M5690" s="5">
        <v>483</v>
      </c>
      <c r="N5690" s="5">
        <v>285</v>
      </c>
      <c r="O5690" s="6">
        <v>38.530066815144764</v>
      </c>
      <c r="P5690" s="6">
        <v>34.521158129175944</v>
      </c>
      <c r="Q5690" s="6">
        <v>43.504083147735706</v>
      </c>
      <c r="R5690" s="6">
        <v>47.216035634743875</v>
      </c>
      <c r="S5690" s="6">
        <v>37.71343726800297</v>
      </c>
      <c r="T5690" s="6">
        <v>0</v>
      </c>
      <c r="U5690" s="6">
        <v>37.861915367483299</v>
      </c>
      <c r="V5690" s="6">
        <v>35.857461024498889</v>
      </c>
      <c r="W5690" s="6">
        <v>21.158129175946549</v>
      </c>
      <c r="X5690" s="5">
        <v>259</v>
      </c>
      <c r="Y5690" s="5">
        <v>189</v>
      </c>
      <c r="Z5690" s="5">
        <v>31</v>
      </c>
      <c r="AA5690" s="5">
        <v>108</v>
      </c>
      <c r="AB5690" s="5">
        <v>80</v>
      </c>
      <c r="AC5690" s="5">
        <v>19</v>
      </c>
      <c r="AD5690" s="5">
        <v>151</v>
      </c>
      <c r="AE5690" s="5">
        <v>109</v>
      </c>
      <c r="AF5690" s="5">
        <v>12</v>
      </c>
      <c r="AG5690" s="6">
        <v>11.009174311926605</v>
      </c>
      <c r="AH5690" s="6">
        <v>72.185430463576154</v>
      </c>
      <c r="AI5690" s="6">
        <v>23.75</v>
      </c>
      <c r="AJ5690" s="6">
        <v>74.074074074074076</v>
      </c>
    </row>
    <row r="5691" spans="1:36" hidden="1" x14ac:dyDescent="0.2">
      <c r="A5691" s="1" t="str">
        <f t="shared" si="88"/>
        <v>Stoke-on-TrentMixed Other</v>
      </c>
      <c r="B5691" s="3" t="s">
        <v>86</v>
      </c>
      <c r="C5691" s="3" t="s">
        <v>87</v>
      </c>
      <c r="D5691" s="3" t="s">
        <v>709</v>
      </c>
      <c r="E5691" s="5">
        <v>693</v>
      </c>
      <c r="F5691" s="5">
        <v>275</v>
      </c>
      <c r="G5691" s="5">
        <v>219</v>
      </c>
      <c r="H5691" s="5">
        <v>300</v>
      </c>
      <c r="I5691" s="5">
        <v>336</v>
      </c>
      <c r="J5691" s="5">
        <v>274</v>
      </c>
      <c r="K5691" s="5">
        <v>0</v>
      </c>
      <c r="L5691" s="5">
        <v>247</v>
      </c>
      <c r="M5691" s="5">
        <v>216</v>
      </c>
      <c r="N5691" s="5">
        <v>126</v>
      </c>
      <c r="O5691" s="6">
        <v>39.682539682539684</v>
      </c>
      <c r="P5691" s="6">
        <v>31.601731601731601</v>
      </c>
      <c r="Q5691" s="6">
        <v>43.290043290043293</v>
      </c>
      <c r="R5691" s="6">
        <v>48.484848484848484</v>
      </c>
      <c r="S5691" s="6">
        <v>39.538239538239537</v>
      </c>
      <c r="T5691" s="6">
        <v>0</v>
      </c>
      <c r="U5691" s="6">
        <v>35.642135642135642</v>
      </c>
      <c r="V5691" s="6">
        <v>31.168831168831169</v>
      </c>
      <c r="W5691" s="6">
        <v>18.181818181818183</v>
      </c>
      <c r="X5691" s="5">
        <v>202</v>
      </c>
      <c r="Y5691" s="5">
        <v>158</v>
      </c>
      <c r="Z5691" s="5">
        <v>16</v>
      </c>
      <c r="AA5691" s="5">
        <v>102</v>
      </c>
      <c r="AB5691" s="5">
        <v>87</v>
      </c>
      <c r="AC5691" s="5">
        <v>11</v>
      </c>
      <c r="AD5691" s="5">
        <v>100</v>
      </c>
      <c r="AE5691" s="5">
        <v>71</v>
      </c>
      <c r="AF5691" s="5">
        <v>5</v>
      </c>
      <c r="AG5691" s="6">
        <v>7.042253521126761</v>
      </c>
      <c r="AH5691" s="6">
        <v>71</v>
      </c>
      <c r="AI5691" s="6">
        <v>12.64367816091954</v>
      </c>
      <c r="AJ5691" s="6">
        <v>85.294117647058826</v>
      </c>
    </row>
    <row r="5692" spans="1:36" hidden="1" x14ac:dyDescent="0.2">
      <c r="A5692" s="1" t="str">
        <f t="shared" si="88"/>
        <v>Stoke-on-TrentIndian</v>
      </c>
      <c r="B5692" s="3" t="s">
        <v>86</v>
      </c>
      <c r="C5692" s="3" t="s">
        <v>87</v>
      </c>
      <c r="D5692" s="3" t="s">
        <v>710</v>
      </c>
      <c r="E5692" s="5">
        <v>2329</v>
      </c>
      <c r="F5692" s="5">
        <v>374</v>
      </c>
      <c r="G5692" s="5">
        <v>296</v>
      </c>
      <c r="H5692" s="5">
        <v>555</v>
      </c>
      <c r="I5692" s="5">
        <v>689</v>
      </c>
      <c r="J5692" s="5">
        <v>593</v>
      </c>
      <c r="K5692" s="5">
        <v>0</v>
      </c>
      <c r="L5692" s="5">
        <v>551</v>
      </c>
      <c r="M5692" s="5">
        <v>1062</v>
      </c>
      <c r="N5692" s="5">
        <v>156</v>
      </c>
      <c r="O5692" s="6">
        <v>16.058394160583941</v>
      </c>
      <c r="P5692" s="6">
        <v>12.709317303563761</v>
      </c>
      <c r="Q5692" s="6">
        <v>23.829969944182054</v>
      </c>
      <c r="R5692" s="6">
        <v>29.583512237011593</v>
      </c>
      <c r="S5692" s="6">
        <v>25.461571489909833</v>
      </c>
      <c r="T5692" s="6">
        <v>0</v>
      </c>
      <c r="U5692" s="6">
        <v>23.658222413052812</v>
      </c>
      <c r="V5692" s="6">
        <v>45.598969514813227</v>
      </c>
      <c r="W5692" s="6">
        <v>6.6981537140403606</v>
      </c>
      <c r="X5692" s="5">
        <v>876</v>
      </c>
      <c r="Y5692" s="5">
        <v>787</v>
      </c>
      <c r="Z5692" s="5">
        <v>57</v>
      </c>
      <c r="AA5692" s="5">
        <v>263</v>
      </c>
      <c r="AB5692" s="5">
        <v>228</v>
      </c>
      <c r="AC5692" s="5">
        <v>16</v>
      </c>
      <c r="AD5692" s="5">
        <v>613</v>
      </c>
      <c r="AE5692" s="5">
        <v>559</v>
      </c>
      <c r="AF5692" s="5">
        <v>41</v>
      </c>
      <c r="AG5692" s="6">
        <v>7.3345259391771016</v>
      </c>
      <c r="AH5692" s="6">
        <v>91.190864600326265</v>
      </c>
      <c r="AI5692" s="6">
        <v>7.0175438596491224</v>
      </c>
      <c r="AJ5692" s="6">
        <v>86.692015209125472</v>
      </c>
    </row>
    <row r="5693" spans="1:36" hidden="1" x14ac:dyDescent="0.2">
      <c r="A5693" s="1" t="str">
        <f t="shared" si="88"/>
        <v>Stoke-on-TrentPakistani</v>
      </c>
      <c r="B5693" s="3" t="s">
        <v>86</v>
      </c>
      <c r="C5693" s="3" t="s">
        <v>87</v>
      </c>
      <c r="D5693" s="3" t="s">
        <v>711</v>
      </c>
      <c r="E5693" s="5">
        <v>10429</v>
      </c>
      <c r="F5693" s="5">
        <v>4330</v>
      </c>
      <c r="G5693" s="5">
        <v>4046</v>
      </c>
      <c r="H5693" s="5">
        <v>3918</v>
      </c>
      <c r="I5693" s="5">
        <v>4797</v>
      </c>
      <c r="J5693" s="5">
        <v>5665</v>
      </c>
      <c r="K5693" s="5">
        <v>0</v>
      </c>
      <c r="L5693" s="5">
        <v>5085</v>
      </c>
      <c r="M5693" s="5">
        <v>6029</v>
      </c>
      <c r="N5693" s="5">
        <v>2733</v>
      </c>
      <c r="O5693" s="6">
        <v>41.518841691437338</v>
      </c>
      <c r="P5693" s="6">
        <v>38.795665931537059</v>
      </c>
      <c r="Q5693" s="6">
        <v>37.568319110173555</v>
      </c>
      <c r="R5693" s="6">
        <v>45.996739860005754</v>
      </c>
      <c r="S5693" s="6">
        <v>54.319685492377026</v>
      </c>
      <c r="T5693" s="6">
        <v>0</v>
      </c>
      <c r="U5693" s="6">
        <v>48.75827020807364</v>
      </c>
      <c r="V5693" s="6">
        <v>57.809953015629496</v>
      </c>
      <c r="W5693" s="6">
        <v>26.205772365519227</v>
      </c>
      <c r="X5693" s="5">
        <v>3615</v>
      </c>
      <c r="Y5693" s="5">
        <v>2219</v>
      </c>
      <c r="Z5693" s="5">
        <v>209</v>
      </c>
      <c r="AA5693" s="5">
        <v>1798</v>
      </c>
      <c r="AB5693" s="5">
        <v>1098</v>
      </c>
      <c r="AC5693" s="5">
        <v>109</v>
      </c>
      <c r="AD5693" s="5">
        <v>1817</v>
      </c>
      <c r="AE5693" s="5">
        <v>1121</v>
      </c>
      <c r="AF5693" s="5">
        <v>100</v>
      </c>
      <c r="AG5693" s="6">
        <v>8.9206066012488847</v>
      </c>
      <c r="AH5693" s="6">
        <v>61.695101816180518</v>
      </c>
      <c r="AI5693" s="6">
        <v>9.9271402550091068</v>
      </c>
      <c r="AJ5693" s="6">
        <v>61.067853170189096</v>
      </c>
    </row>
    <row r="5694" spans="1:36" hidden="1" x14ac:dyDescent="0.2">
      <c r="A5694" s="1" t="str">
        <f t="shared" si="88"/>
        <v>Stoke-on-TrentBangladeshi</v>
      </c>
      <c r="B5694" s="3" t="s">
        <v>86</v>
      </c>
      <c r="C5694" s="3" t="s">
        <v>87</v>
      </c>
      <c r="D5694" s="3" t="s">
        <v>712</v>
      </c>
      <c r="E5694" s="5">
        <v>1097</v>
      </c>
      <c r="F5694" s="5">
        <v>590</v>
      </c>
      <c r="G5694" s="5">
        <v>537</v>
      </c>
      <c r="H5694" s="5">
        <v>593</v>
      </c>
      <c r="I5694" s="5">
        <v>623</v>
      </c>
      <c r="J5694" s="5">
        <v>595</v>
      </c>
      <c r="K5694" s="5">
        <v>0</v>
      </c>
      <c r="L5694" s="5">
        <v>589</v>
      </c>
      <c r="M5694" s="5">
        <v>489</v>
      </c>
      <c r="N5694" s="5">
        <v>426</v>
      </c>
      <c r="O5694" s="6">
        <v>53.783044667274382</v>
      </c>
      <c r="P5694" s="6">
        <v>48.95168641750228</v>
      </c>
      <c r="Q5694" s="6">
        <v>54.056517775752049</v>
      </c>
      <c r="R5694" s="6">
        <v>56.791248860528718</v>
      </c>
      <c r="S5694" s="6">
        <v>54.238833181403827</v>
      </c>
      <c r="T5694" s="6">
        <v>0</v>
      </c>
      <c r="U5694" s="6">
        <v>53.691886964448493</v>
      </c>
      <c r="V5694" s="6">
        <v>44.576116681859617</v>
      </c>
      <c r="W5694" s="6">
        <v>38.833181403828625</v>
      </c>
      <c r="X5694" s="5">
        <v>401</v>
      </c>
      <c r="Y5694" s="5">
        <v>258</v>
      </c>
      <c r="Z5694" s="5">
        <v>29</v>
      </c>
      <c r="AA5694" s="5">
        <v>236</v>
      </c>
      <c r="AB5694" s="5">
        <v>147</v>
      </c>
      <c r="AC5694" s="5">
        <v>17</v>
      </c>
      <c r="AD5694" s="5">
        <v>165</v>
      </c>
      <c r="AE5694" s="5">
        <v>111</v>
      </c>
      <c r="AF5694" s="5">
        <v>12</v>
      </c>
      <c r="AG5694" s="6">
        <v>10.810810810810811</v>
      </c>
      <c r="AH5694" s="6">
        <v>67.272727272727266</v>
      </c>
      <c r="AI5694" s="6">
        <v>11.564625850340136</v>
      </c>
      <c r="AJ5694" s="6">
        <v>62.288135593220339</v>
      </c>
    </row>
    <row r="5695" spans="1:36" hidden="1" x14ac:dyDescent="0.2">
      <c r="A5695" s="1" t="str">
        <f t="shared" si="88"/>
        <v>Stoke-on-TrentChinese</v>
      </c>
      <c r="B5695" s="3" t="s">
        <v>86</v>
      </c>
      <c r="C5695" s="3" t="s">
        <v>87</v>
      </c>
      <c r="D5695" s="3" t="s">
        <v>713</v>
      </c>
      <c r="E5695" s="5">
        <v>1224</v>
      </c>
      <c r="F5695" s="5">
        <v>398</v>
      </c>
      <c r="G5695" s="5">
        <v>324</v>
      </c>
      <c r="H5695" s="5">
        <v>458</v>
      </c>
      <c r="I5695" s="5">
        <v>518</v>
      </c>
      <c r="J5695" s="5">
        <v>431</v>
      </c>
      <c r="K5695" s="5">
        <v>0</v>
      </c>
      <c r="L5695" s="5">
        <v>456</v>
      </c>
      <c r="M5695" s="5">
        <v>544</v>
      </c>
      <c r="N5695" s="5">
        <v>201</v>
      </c>
      <c r="O5695" s="6">
        <v>32.516339869281047</v>
      </c>
      <c r="P5695" s="6">
        <v>26.470588235294116</v>
      </c>
      <c r="Q5695" s="6">
        <v>37.41830065359477</v>
      </c>
      <c r="R5695" s="6">
        <v>42.320261437908499</v>
      </c>
      <c r="S5695" s="6">
        <v>35.212418300653596</v>
      </c>
      <c r="T5695" s="6">
        <v>0</v>
      </c>
      <c r="U5695" s="6">
        <v>37.254901960784316</v>
      </c>
      <c r="V5695" s="6">
        <v>44.444444444444443</v>
      </c>
      <c r="W5695" s="6">
        <v>16.421568627450981</v>
      </c>
      <c r="X5695" s="5">
        <v>504</v>
      </c>
      <c r="Y5695" s="5">
        <v>408</v>
      </c>
      <c r="Z5695" s="5">
        <v>34</v>
      </c>
      <c r="AA5695" s="5">
        <v>204</v>
      </c>
      <c r="AB5695" s="5">
        <v>160</v>
      </c>
      <c r="AC5695" s="5">
        <v>17</v>
      </c>
      <c r="AD5695" s="5">
        <v>300</v>
      </c>
      <c r="AE5695" s="5">
        <v>248</v>
      </c>
      <c r="AF5695" s="5">
        <v>17</v>
      </c>
      <c r="AG5695" s="6">
        <v>6.854838709677419</v>
      </c>
      <c r="AH5695" s="6">
        <v>82.666666666666671</v>
      </c>
      <c r="AI5695" s="6">
        <v>10.625</v>
      </c>
      <c r="AJ5695" s="6">
        <v>78.431372549019613</v>
      </c>
    </row>
    <row r="5696" spans="1:36" hidden="1" x14ac:dyDescent="0.2">
      <c r="A5696" s="1" t="str">
        <f t="shared" si="88"/>
        <v>Stoke-on-TrentAsian Other</v>
      </c>
      <c r="B5696" s="3" t="s">
        <v>86</v>
      </c>
      <c r="C5696" s="3" t="s">
        <v>87</v>
      </c>
      <c r="D5696" s="3" t="s">
        <v>714</v>
      </c>
      <c r="E5696" s="5">
        <v>3363</v>
      </c>
      <c r="F5696" s="5">
        <v>1272</v>
      </c>
      <c r="G5696" s="5">
        <v>1012</v>
      </c>
      <c r="H5696" s="5">
        <v>1326</v>
      </c>
      <c r="I5696" s="5">
        <v>1585</v>
      </c>
      <c r="J5696" s="5">
        <v>1249</v>
      </c>
      <c r="K5696" s="5">
        <v>0</v>
      </c>
      <c r="L5696" s="5">
        <v>1155</v>
      </c>
      <c r="M5696" s="5">
        <v>1436</v>
      </c>
      <c r="N5696" s="5">
        <v>636</v>
      </c>
      <c r="O5696" s="6">
        <v>37.823371989295275</v>
      </c>
      <c r="P5696" s="6">
        <v>30.092179601546238</v>
      </c>
      <c r="Q5696" s="6">
        <v>39.429081177520068</v>
      </c>
      <c r="R5696" s="6">
        <v>47.130538209931608</v>
      </c>
      <c r="S5696" s="6">
        <v>37.139458816532859</v>
      </c>
      <c r="T5696" s="6">
        <v>0</v>
      </c>
      <c r="U5696" s="6">
        <v>34.344335414808207</v>
      </c>
      <c r="V5696" s="6">
        <v>42.699970264644662</v>
      </c>
      <c r="W5696" s="6">
        <v>18.911685994647637</v>
      </c>
      <c r="X5696" s="5">
        <v>1536</v>
      </c>
      <c r="Y5696" s="5">
        <v>1286</v>
      </c>
      <c r="Z5696" s="5">
        <v>98</v>
      </c>
      <c r="AA5696" s="5">
        <v>533</v>
      </c>
      <c r="AB5696" s="5">
        <v>423</v>
      </c>
      <c r="AC5696" s="5">
        <v>40</v>
      </c>
      <c r="AD5696" s="5">
        <v>1003</v>
      </c>
      <c r="AE5696" s="5">
        <v>863</v>
      </c>
      <c r="AF5696" s="5">
        <v>58</v>
      </c>
      <c r="AG5696" s="6">
        <v>6.7207415990730013</v>
      </c>
      <c r="AH5696" s="6">
        <v>86.041874376869387</v>
      </c>
      <c r="AI5696" s="6">
        <v>9.456264775413711</v>
      </c>
      <c r="AJ5696" s="6">
        <v>79.362101313320821</v>
      </c>
    </row>
    <row r="5697" spans="1:36" hidden="1" x14ac:dyDescent="0.2">
      <c r="A5697" s="1" t="str">
        <f t="shared" si="88"/>
        <v>Stoke-on-TrentBlack African</v>
      </c>
      <c r="B5697" s="3" t="s">
        <v>86</v>
      </c>
      <c r="C5697" s="3" t="s">
        <v>87</v>
      </c>
      <c r="D5697" s="3" t="s">
        <v>715</v>
      </c>
      <c r="E5697" s="5">
        <v>2536</v>
      </c>
      <c r="F5697" s="5">
        <v>1158</v>
      </c>
      <c r="G5697" s="5">
        <v>965</v>
      </c>
      <c r="H5697" s="5">
        <v>1312</v>
      </c>
      <c r="I5697" s="5">
        <v>1441</v>
      </c>
      <c r="J5697" s="5">
        <v>1192</v>
      </c>
      <c r="K5697" s="5">
        <v>0</v>
      </c>
      <c r="L5697" s="5">
        <v>1030</v>
      </c>
      <c r="M5697" s="5">
        <v>1044</v>
      </c>
      <c r="N5697" s="5">
        <v>593</v>
      </c>
      <c r="O5697" s="6">
        <v>45.662460567823345</v>
      </c>
      <c r="P5697" s="6">
        <v>38.052050473186121</v>
      </c>
      <c r="Q5697" s="6">
        <v>51.735015772870661</v>
      </c>
      <c r="R5697" s="6">
        <v>56.821766561514195</v>
      </c>
      <c r="S5697" s="6">
        <v>47.003154574132495</v>
      </c>
      <c r="T5697" s="6">
        <v>0</v>
      </c>
      <c r="U5697" s="6">
        <v>40.615141955835959</v>
      </c>
      <c r="V5697" s="6">
        <v>41.16719242902208</v>
      </c>
      <c r="W5697" s="6">
        <v>23.383280757097793</v>
      </c>
      <c r="X5697" s="5">
        <v>1001</v>
      </c>
      <c r="Y5697" s="5">
        <v>808</v>
      </c>
      <c r="Z5697" s="5">
        <v>188</v>
      </c>
      <c r="AA5697" s="5">
        <v>491</v>
      </c>
      <c r="AB5697" s="5">
        <v>374</v>
      </c>
      <c r="AC5697" s="5">
        <v>88</v>
      </c>
      <c r="AD5697" s="5">
        <v>510</v>
      </c>
      <c r="AE5697" s="5">
        <v>434</v>
      </c>
      <c r="AF5697" s="5">
        <v>100</v>
      </c>
      <c r="AG5697" s="6">
        <v>23.041474654377879</v>
      </c>
      <c r="AH5697" s="6">
        <v>85.098039215686271</v>
      </c>
      <c r="AI5697" s="6">
        <v>23.529411764705884</v>
      </c>
      <c r="AJ5697" s="6">
        <v>76.171079429735229</v>
      </c>
    </row>
    <row r="5698" spans="1:36" hidden="1" x14ac:dyDescent="0.2">
      <c r="A5698" s="1" t="str">
        <f t="shared" ref="A5698:A5761" si="89">C5698&amp;D5698</f>
        <v>Stoke-on-TrentBlack Caribbean</v>
      </c>
      <c r="B5698" s="3" t="s">
        <v>86</v>
      </c>
      <c r="C5698" s="3" t="s">
        <v>87</v>
      </c>
      <c r="D5698" s="3" t="s">
        <v>716</v>
      </c>
      <c r="E5698" s="5">
        <v>834</v>
      </c>
      <c r="F5698" s="5">
        <v>337</v>
      </c>
      <c r="G5698" s="5">
        <v>282</v>
      </c>
      <c r="H5698" s="5">
        <v>378</v>
      </c>
      <c r="I5698" s="5">
        <v>403</v>
      </c>
      <c r="J5698" s="5">
        <v>307</v>
      </c>
      <c r="K5698" s="5">
        <v>0</v>
      </c>
      <c r="L5698" s="5">
        <v>339</v>
      </c>
      <c r="M5698" s="5">
        <v>302</v>
      </c>
      <c r="N5698" s="5">
        <v>175</v>
      </c>
      <c r="O5698" s="6">
        <v>40.407673860911274</v>
      </c>
      <c r="P5698" s="6">
        <v>33.812949640287769</v>
      </c>
      <c r="Q5698" s="6">
        <v>45.323741007194243</v>
      </c>
      <c r="R5698" s="6">
        <v>48.321342925659472</v>
      </c>
      <c r="S5698" s="6">
        <v>36.810551558752998</v>
      </c>
      <c r="T5698" s="6">
        <v>0</v>
      </c>
      <c r="U5698" s="6">
        <v>40.647482014388487</v>
      </c>
      <c r="V5698" s="6">
        <v>36.211031175059951</v>
      </c>
      <c r="W5698" s="6">
        <v>20.983213429256594</v>
      </c>
      <c r="X5698" s="5">
        <v>336</v>
      </c>
      <c r="Y5698" s="5">
        <v>278</v>
      </c>
      <c r="Z5698" s="5">
        <v>48</v>
      </c>
      <c r="AA5698" s="5">
        <v>132</v>
      </c>
      <c r="AB5698" s="5">
        <v>110</v>
      </c>
      <c r="AC5698" s="5">
        <v>25</v>
      </c>
      <c r="AD5698" s="5">
        <v>204</v>
      </c>
      <c r="AE5698" s="5">
        <v>168</v>
      </c>
      <c r="AF5698" s="5">
        <v>23</v>
      </c>
      <c r="AG5698" s="6">
        <v>13.69047619047619</v>
      </c>
      <c r="AH5698" s="6">
        <v>82.352941176470594</v>
      </c>
      <c r="AI5698" s="6">
        <v>22.727272727272727</v>
      </c>
      <c r="AJ5698" s="6">
        <v>83.333333333333329</v>
      </c>
    </row>
    <row r="5699" spans="1:36" hidden="1" x14ac:dyDescent="0.2">
      <c r="A5699" s="1" t="str">
        <f t="shared" si="89"/>
        <v>Stoke-on-TrentBlack Other</v>
      </c>
      <c r="B5699" s="3" t="s">
        <v>86</v>
      </c>
      <c r="C5699" s="3" t="s">
        <v>87</v>
      </c>
      <c r="D5699" s="3" t="s">
        <v>717</v>
      </c>
      <c r="E5699" s="5">
        <v>371</v>
      </c>
      <c r="F5699" s="5">
        <v>173</v>
      </c>
      <c r="G5699" s="5">
        <v>146</v>
      </c>
      <c r="H5699" s="5">
        <v>197</v>
      </c>
      <c r="I5699" s="5">
        <v>202</v>
      </c>
      <c r="J5699" s="5">
        <v>182</v>
      </c>
      <c r="K5699" s="5">
        <v>0</v>
      </c>
      <c r="L5699" s="5">
        <v>143</v>
      </c>
      <c r="M5699" s="5">
        <v>132</v>
      </c>
      <c r="N5699" s="5">
        <v>89</v>
      </c>
      <c r="O5699" s="6">
        <v>46.630727762803232</v>
      </c>
      <c r="P5699" s="6">
        <v>39.353099730458219</v>
      </c>
      <c r="Q5699" s="6">
        <v>53.099730458221025</v>
      </c>
      <c r="R5699" s="6">
        <v>54.447439353099732</v>
      </c>
      <c r="S5699" s="6">
        <v>49.056603773584904</v>
      </c>
      <c r="T5699" s="6">
        <v>0</v>
      </c>
      <c r="U5699" s="6">
        <v>38.544474393530997</v>
      </c>
      <c r="V5699" s="6">
        <v>35.57951482479784</v>
      </c>
      <c r="W5699" s="6">
        <v>23.98921832884097</v>
      </c>
      <c r="X5699" s="5">
        <v>139</v>
      </c>
      <c r="Y5699" s="5">
        <v>112</v>
      </c>
      <c r="Z5699" s="5">
        <v>25</v>
      </c>
      <c r="AA5699" s="5">
        <v>62</v>
      </c>
      <c r="AB5699" s="5">
        <v>49</v>
      </c>
      <c r="AC5699" s="5">
        <v>14</v>
      </c>
      <c r="AD5699" s="5">
        <v>77</v>
      </c>
      <c r="AE5699" s="5">
        <v>63</v>
      </c>
      <c r="AF5699" s="5">
        <v>11</v>
      </c>
      <c r="AG5699" s="6">
        <v>17.460317460317459</v>
      </c>
      <c r="AH5699" s="6">
        <v>81.818181818181813</v>
      </c>
      <c r="AI5699" s="6">
        <v>28.571428571428573</v>
      </c>
      <c r="AJ5699" s="6">
        <v>79.032258064516128</v>
      </c>
    </row>
    <row r="5700" spans="1:36" hidden="1" x14ac:dyDescent="0.2">
      <c r="A5700" s="1" t="str">
        <f t="shared" si="89"/>
        <v>Stoke-on-TrentArab</v>
      </c>
      <c r="B5700" s="3" t="s">
        <v>86</v>
      </c>
      <c r="C5700" s="3" t="s">
        <v>87</v>
      </c>
      <c r="D5700" s="3" t="s">
        <v>699</v>
      </c>
      <c r="E5700" s="5">
        <v>408</v>
      </c>
      <c r="F5700" s="5">
        <v>166</v>
      </c>
      <c r="G5700" s="5">
        <v>136</v>
      </c>
      <c r="H5700" s="5">
        <v>174</v>
      </c>
      <c r="I5700" s="5">
        <v>214</v>
      </c>
      <c r="J5700" s="5">
        <v>146</v>
      </c>
      <c r="K5700" s="5">
        <v>0</v>
      </c>
      <c r="L5700" s="5">
        <v>187</v>
      </c>
      <c r="M5700" s="5">
        <v>201</v>
      </c>
      <c r="N5700" s="5">
        <v>107</v>
      </c>
      <c r="O5700" s="6">
        <v>40.686274509803923</v>
      </c>
      <c r="P5700" s="6">
        <v>33.333333333333336</v>
      </c>
      <c r="Q5700" s="6">
        <v>42.647058823529413</v>
      </c>
      <c r="R5700" s="6">
        <v>52.450980392156865</v>
      </c>
      <c r="S5700" s="6">
        <v>35.784313725490193</v>
      </c>
      <c r="T5700" s="6">
        <v>0</v>
      </c>
      <c r="U5700" s="6">
        <v>45.833333333333336</v>
      </c>
      <c r="V5700" s="6">
        <v>49.264705882352942</v>
      </c>
      <c r="W5700" s="6">
        <v>26.225490196078432</v>
      </c>
      <c r="X5700" s="5">
        <v>165</v>
      </c>
      <c r="Y5700" s="5">
        <v>109</v>
      </c>
      <c r="Z5700" s="5">
        <v>37</v>
      </c>
      <c r="AA5700" s="5">
        <v>83</v>
      </c>
      <c r="AB5700" s="5">
        <v>50</v>
      </c>
      <c r="AC5700" s="5">
        <v>14</v>
      </c>
      <c r="AD5700" s="5">
        <v>82</v>
      </c>
      <c r="AE5700" s="5">
        <v>59</v>
      </c>
      <c r="AF5700" s="5">
        <v>23</v>
      </c>
      <c r="AG5700" s="6">
        <v>38.983050847457626</v>
      </c>
      <c r="AH5700" s="6">
        <v>71.951219512195124</v>
      </c>
      <c r="AI5700" s="6">
        <v>28</v>
      </c>
      <c r="AJ5700" s="6">
        <v>60.24096385542169</v>
      </c>
    </row>
    <row r="5701" spans="1:36" hidden="1" x14ac:dyDescent="0.2">
      <c r="A5701" s="1" t="str">
        <f t="shared" si="89"/>
        <v>Stoke-on-TrentOther</v>
      </c>
      <c r="B5701" s="3" t="s">
        <v>86</v>
      </c>
      <c r="C5701" s="3" t="s">
        <v>87</v>
      </c>
      <c r="D5701" s="3" t="s">
        <v>718</v>
      </c>
      <c r="E5701" s="5">
        <v>1214</v>
      </c>
      <c r="F5701" s="5">
        <v>563</v>
      </c>
      <c r="G5701" s="5">
        <v>470</v>
      </c>
      <c r="H5701" s="5">
        <v>607</v>
      </c>
      <c r="I5701" s="5">
        <v>666</v>
      </c>
      <c r="J5701" s="5">
        <v>532</v>
      </c>
      <c r="K5701" s="5">
        <v>0</v>
      </c>
      <c r="L5701" s="5">
        <v>528</v>
      </c>
      <c r="M5701" s="5">
        <v>586</v>
      </c>
      <c r="N5701" s="5">
        <v>352</v>
      </c>
      <c r="O5701" s="6">
        <v>46.37561779242175</v>
      </c>
      <c r="P5701" s="6">
        <v>38.71499176276771</v>
      </c>
      <c r="Q5701" s="6">
        <v>50</v>
      </c>
      <c r="R5701" s="6">
        <v>54.859967051070839</v>
      </c>
      <c r="S5701" s="6">
        <v>43.82207578253707</v>
      </c>
      <c r="T5701" s="6">
        <v>0</v>
      </c>
      <c r="U5701" s="6">
        <v>43.492586490939047</v>
      </c>
      <c r="V5701" s="6">
        <v>48.270181219110377</v>
      </c>
      <c r="W5701" s="6">
        <v>28.995057660626031</v>
      </c>
      <c r="X5701" s="5">
        <v>657</v>
      </c>
      <c r="Y5701" s="5">
        <v>509</v>
      </c>
      <c r="Z5701" s="5">
        <v>56</v>
      </c>
      <c r="AA5701" s="5">
        <v>307</v>
      </c>
      <c r="AB5701" s="5">
        <v>244</v>
      </c>
      <c r="AC5701" s="5">
        <v>39</v>
      </c>
      <c r="AD5701" s="5">
        <v>350</v>
      </c>
      <c r="AE5701" s="5">
        <v>265</v>
      </c>
      <c r="AF5701" s="5">
        <v>17</v>
      </c>
      <c r="AG5701" s="6">
        <v>6.4150943396226419</v>
      </c>
      <c r="AH5701" s="6">
        <v>75.714285714285708</v>
      </c>
      <c r="AI5701" s="6">
        <v>15.983606557377049</v>
      </c>
      <c r="AJ5701" s="6">
        <v>79.478827361563518</v>
      </c>
    </row>
    <row r="5702" spans="1:36" x14ac:dyDescent="0.2">
      <c r="A5702" s="1" t="str">
        <f t="shared" si="89"/>
        <v>Stratford-on-AvonAll people</v>
      </c>
      <c r="B5702" s="3" t="s">
        <v>529</v>
      </c>
      <c r="C5702" s="3" t="s">
        <v>530</v>
      </c>
      <c r="D5702" s="3" t="s">
        <v>700</v>
      </c>
      <c r="E5702" s="5">
        <v>120485</v>
      </c>
      <c r="F5702" s="5">
        <v>0</v>
      </c>
      <c r="G5702" s="5">
        <v>0</v>
      </c>
      <c r="H5702" s="5">
        <v>0</v>
      </c>
      <c r="I5702" s="5">
        <v>0</v>
      </c>
      <c r="J5702" s="5">
        <v>1370</v>
      </c>
      <c r="K5702" s="5">
        <v>32342</v>
      </c>
      <c r="L5702" s="5">
        <v>0</v>
      </c>
      <c r="M5702" s="5">
        <v>0</v>
      </c>
      <c r="N5702" s="5">
        <v>0</v>
      </c>
      <c r="O5702" s="6">
        <v>0</v>
      </c>
      <c r="P5702" s="6">
        <v>0</v>
      </c>
      <c r="Q5702" s="6">
        <v>0</v>
      </c>
      <c r="R5702" s="6">
        <v>0</v>
      </c>
      <c r="S5702" s="6">
        <v>1.1370710046893804</v>
      </c>
      <c r="T5702" s="6">
        <v>26.843175499024774</v>
      </c>
      <c r="U5702" s="6">
        <v>0</v>
      </c>
      <c r="V5702" s="6">
        <v>0</v>
      </c>
      <c r="W5702" s="6">
        <v>0</v>
      </c>
      <c r="X5702" s="5">
        <v>36173</v>
      </c>
      <c r="Y5702" s="5">
        <v>32733</v>
      </c>
      <c r="Z5702" s="5">
        <v>979</v>
      </c>
      <c r="AA5702" s="5">
        <v>0</v>
      </c>
      <c r="AB5702" s="5">
        <v>0</v>
      </c>
      <c r="AC5702" s="5">
        <v>0</v>
      </c>
      <c r="AD5702" s="5">
        <v>36173</v>
      </c>
      <c r="AE5702" s="5">
        <v>32733</v>
      </c>
      <c r="AF5702" s="5">
        <v>979</v>
      </c>
      <c r="AG5702" s="6">
        <v>2.9908654874285889</v>
      </c>
      <c r="AH5702" s="6">
        <v>90.490144582976257</v>
      </c>
      <c r="AI5702" s="6"/>
      <c r="AJ5702" s="6"/>
    </row>
    <row r="5703" spans="1:36" hidden="1" x14ac:dyDescent="0.2">
      <c r="A5703" s="1" t="str">
        <f t="shared" si="89"/>
        <v>Stratford-on-AvonWhite British</v>
      </c>
      <c r="B5703" s="3" t="s">
        <v>529</v>
      </c>
      <c r="C5703" s="3" t="s">
        <v>530</v>
      </c>
      <c r="D5703" s="3" t="s">
        <v>701</v>
      </c>
      <c r="E5703" s="5">
        <v>112780</v>
      </c>
      <c r="F5703" s="5">
        <v>0</v>
      </c>
      <c r="G5703" s="5">
        <v>0</v>
      </c>
      <c r="H5703" s="5">
        <v>0</v>
      </c>
      <c r="I5703" s="5">
        <v>0</v>
      </c>
      <c r="J5703" s="5">
        <v>1315</v>
      </c>
      <c r="K5703" s="5">
        <v>30658</v>
      </c>
      <c r="L5703" s="5">
        <v>0</v>
      </c>
      <c r="M5703" s="5">
        <v>0</v>
      </c>
      <c r="N5703" s="5">
        <v>0</v>
      </c>
      <c r="O5703" s="6">
        <v>0</v>
      </c>
      <c r="P5703" s="6">
        <v>0</v>
      </c>
      <c r="Q5703" s="6">
        <v>0</v>
      </c>
      <c r="R5703" s="6">
        <v>0</v>
      </c>
      <c r="S5703" s="6">
        <v>1.1659868771058699</v>
      </c>
      <c r="T5703" s="6">
        <v>27.183897854229475</v>
      </c>
      <c r="U5703" s="6">
        <v>0</v>
      </c>
      <c r="V5703" s="6">
        <v>0</v>
      </c>
      <c r="W5703" s="6">
        <v>0</v>
      </c>
      <c r="X5703" s="5">
        <v>32938</v>
      </c>
      <c r="Y5703" s="5">
        <v>29829</v>
      </c>
      <c r="Z5703" s="5">
        <v>899</v>
      </c>
      <c r="AA5703" s="5">
        <v>0</v>
      </c>
      <c r="AB5703" s="5">
        <v>0</v>
      </c>
      <c r="AC5703" s="5">
        <v>0</v>
      </c>
      <c r="AD5703" s="5">
        <v>32938</v>
      </c>
      <c r="AE5703" s="5">
        <v>29829</v>
      </c>
      <c r="AF5703" s="5">
        <v>899</v>
      </c>
      <c r="AG5703" s="6">
        <v>3.0138455865097722</v>
      </c>
      <c r="AH5703" s="6">
        <v>90.56105410164551</v>
      </c>
      <c r="AI5703" s="6"/>
      <c r="AJ5703" s="6"/>
    </row>
    <row r="5704" spans="1:36" hidden="1" x14ac:dyDescent="0.2">
      <c r="A5704" s="1" t="str">
        <f t="shared" si="89"/>
        <v>Stratford-on-AvonMinorities - all other than White British</v>
      </c>
      <c r="B5704" s="3" t="s">
        <v>529</v>
      </c>
      <c r="C5704" s="3" t="s">
        <v>530</v>
      </c>
      <c r="D5704" s="3" t="s">
        <v>702</v>
      </c>
      <c r="E5704" s="5">
        <v>7705</v>
      </c>
      <c r="F5704" s="5">
        <v>0</v>
      </c>
      <c r="G5704" s="5">
        <v>0</v>
      </c>
      <c r="H5704" s="5">
        <v>0</v>
      </c>
      <c r="I5704" s="5">
        <v>0</v>
      </c>
      <c r="J5704" s="5">
        <v>55</v>
      </c>
      <c r="K5704" s="5">
        <v>1684</v>
      </c>
      <c r="L5704" s="5">
        <v>0</v>
      </c>
      <c r="M5704" s="5">
        <v>0</v>
      </c>
      <c r="N5704" s="5">
        <v>0</v>
      </c>
      <c r="O5704" s="6">
        <v>0</v>
      </c>
      <c r="P5704" s="6">
        <v>0</v>
      </c>
      <c r="Q5704" s="6">
        <v>0</v>
      </c>
      <c r="R5704" s="6">
        <v>0</v>
      </c>
      <c r="S5704" s="6">
        <v>0.71382219338092145</v>
      </c>
      <c r="T5704" s="6">
        <v>21.855937702790396</v>
      </c>
      <c r="U5704" s="6">
        <v>0</v>
      </c>
      <c r="V5704" s="6">
        <v>0</v>
      </c>
      <c r="W5704" s="6">
        <v>0</v>
      </c>
      <c r="X5704" s="5">
        <v>3235</v>
      </c>
      <c r="Y5704" s="5">
        <v>2904</v>
      </c>
      <c r="Z5704" s="5">
        <v>80</v>
      </c>
      <c r="AA5704" s="5">
        <v>0</v>
      </c>
      <c r="AB5704" s="5">
        <v>0</v>
      </c>
      <c r="AC5704" s="5">
        <v>0</v>
      </c>
      <c r="AD5704" s="5">
        <v>3235</v>
      </c>
      <c r="AE5704" s="5">
        <v>2904</v>
      </c>
      <c r="AF5704" s="5">
        <v>80</v>
      </c>
      <c r="AG5704" s="6">
        <v>2.7548209366391183</v>
      </c>
      <c r="AH5704" s="6">
        <v>89.768160741885623</v>
      </c>
      <c r="AI5704" s="6"/>
      <c r="AJ5704" s="6"/>
    </row>
    <row r="5705" spans="1:36" hidden="1" x14ac:dyDescent="0.2">
      <c r="A5705" s="1" t="str">
        <f t="shared" si="89"/>
        <v>Stratford-on-AvonWhite Irish</v>
      </c>
      <c r="B5705" s="3" t="s">
        <v>529</v>
      </c>
      <c r="C5705" s="3" t="s">
        <v>530</v>
      </c>
      <c r="D5705" s="3" t="s">
        <v>703</v>
      </c>
      <c r="E5705" s="5">
        <v>890</v>
      </c>
      <c r="F5705" s="5">
        <v>0</v>
      </c>
      <c r="G5705" s="5">
        <v>0</v>
      </c>
      <c r="H5705" s="5">
        <v>0</v>
      </c>
      <c r="I5705" s="5">
        <v>0</v>
      </c>
      <c r="J5705" s="5">
        <v>9</v>
      </c>
      <c r="K5705" s="5">
        <v>199</v>
      </c>
      <c r="L5705" s="5">
        <v>0</v>
      </c>
      <c r="M5705" s="5">
        <v>0</v>
      </c>
      <c r="N5705" s="5">
        <v>0</v>
      </c>
      <c r="O5705" s="6">
        <v>0</v>
      </c>
      <c r="P5705" s="6">
        <v>0</v>
      </c>
      <c r="Q5705" s="6">
        <v>0</v>
      </c>
      <c r="R5705" s="6">
        <v>0</v>
      </c>
      <c r="S5705" s="6">
        <v>1.0112359550561798</v>
      </c>
      <c r="T5705" s="6">
        <v>22.359550561797754</v>
      </c>
      <c r="U5705" s="6">
        <v>0</v>
      </c>
      <c r="V5705" s="6">
        <v>0</v>
      </c>
      <c r="W5705" s="6">
        <v>0</v>
      </c>
      <c r="X5705" s="5">
        <v>267</v>
      </c>
      <c r="Y5705" s="5">
        <v>239</v>
      </c>
      <c r="Z5705" s="5">
        <v>2</v>
      </c>
      <c r="AA5705" s="5">
        <v>0</v>
      </c>
      <c r="AB5705" s="5">
        <v>0</v>
      </c>
      <c r="AC5705" s="5">
        <v>0</v>
      </c>
      <c r="AD5705" s="5">
        <v>267</v>
      </c>
      <c r="AE5705" s="5">
        <v>239</v>
      </c>
      <c r="AF5705" s="5">
        <v>2</v>
      </c>
      <c r="AG5705" s="6">
        <v>0.83682008368200833</v>
      </c>
      <c r="AH5705" s="6">
        <v>89.513108614232209</v>
      </c>
      <c r="AI5705" s="6"/>
      <c r="AJ5705" s="6"/>
    </row>
    <row r="5706" spans="1:36" hidden="1" x14ac:dyDescent="0.2">
      <c r="A5706" s="1" t="str">
        <f t="shared" si="89"/>
        <v>Stratford-on-AvonWhite Gyspy or Irish Traveller</v>
      </c>
      <c r="B5706" s="3" t="s">
        <v>529</v>
      </c>
      <c r="C5706" s="3" t="s">
        <v>530</v>
      </c>
      <c r="D5706" s="3" t="s">
        <v>704</v>
      </c>
      <c r="E5706" s="5">
        <v>173</v>
      </c>
      <c r="F5706" s="5">
        <v>0</v>
      </c>
      <c r="G5706" s="5">
        <v>0</v>
      </c>
      <c r="H5706" s="5">
        <v>0</v>
      </c>
      <c r="I5706" s="5">
        <v>0</v>
      </c>
      <c r="J5706" s="5">
        <v>0</v>
      </c>
      <c r="K5706" s="5">
        <v>41</v>
      </c>
      <c r="L5706" s="5">
        <v>0</v>
      </c>
      <c r="M5706" s="5">
        <v>0</v>
      </c>
      <c r="N5706" s="5">
        <v>0</v>
      </c>
      <c r="O5706" s="6">
        <v>0</v>
      </c>
      <c r="P5706" s="6">
        <v>0</v>
      </c>
      <c r="Q5706" s="6">
        <v>0</v>
      </c>
      <c r="R5706" s="6">
        <v>0</v>
      </c>
      <c r="S5706" s="6">
        <v>0</v>
      </c>
      <c r="T5706" s="6">
        <v>23.699421965317921</v>
      </c>
      <c r="U5706" s="6">
        <v>0</v>
      </c>
      <c r="V5706" s="6">
        <v>0</v>
      </c>
      <c r="W5706" s="6">
        <v>0</v>
      </c>
      <c r="X5706" s="5">
        <v>58</v>
      </c>
      <c r="Y5706" s="5">
        <v>28</v>
      </c>
      <c r="Z5706" s="5">
        <v>1</v>
      </c>
      <c r="AA5706" s="5">
        <v>0</v>
      </c>
      <c r="AB5706" s="5">
        <v>0</v>
      </c>
      <c r="AC5706" s="5">
        <v>0</v>
      </c>
      <c r="AD5706" s="5">
        <v>58</v>
      </c>
      <c r="AE5706" s="5">
        <v>28</v>
      </c>
      <c r="AF5706" s="5">
        <v>1</v>
      </c>
      <c r="AG5706" s="6">
        <v>3.5714285714285716</v>
      </c>
      <c r="AH5706" s="6">
        <v>48.275862068965516</v>
      </c>
      <c r="AI5706" s="6"/>
      <c r="AJ5706" s="6"/>
    </row>
    <row r="5707" spans="1:36" hidden="1" x14ac:dyDescent="0.2">
      <c r="A5707" s="1" t="str">
        <f t="shared" si="89"/>
        <v>Stratford-on-AvonWhite Other</v>
      </c>
      <c r="B5707" s="3" t="s">
        <v>529</v>
      </c>
      <c r="C5707" s="3" t="s">
        <v>530</v>
      </c>
      <c r="D5707" s="3" t="s">
        <v>705</v>
      </c>
      <c r="E5707" s="5">
        <v>3464</v>
      </c>
      <c r="F5707" s="5">
        <v>0</v>
      </c>
      <c r="G5707" s="5">
        <v>0</v>
      </c>
      <c r="H5707" s="5">
        <v>0</v>
      </c>
      <c r="I5707" s="5">
        <v>0</v>
      </c>
      <c r="J5707" s="5">
        <v>19</v>
      </c>
      <c r="K5707" s="5">
        <v>719</v>
      </c>
      <c r="L5707" s="5">
        <v>0</v>
      </c>
      <c r="M5707" s="5">
        <v>0</v>
      </c>
      <c r="N5707" s="5">
        <v>0</v>
      </c>
      <c r="O5707" s="6">
        <v>0</v>
      </c>
      <c r="P5707" s="6">
        <v>0</v>
      </c>
      <c r="Q5707" s="6">
        <v>0</v>
      </c>
      <c r="R5707" s="6">
        <v>0</v>
      </c>
      <c r="S5707" s="6">
        <v>0.5484988452655889</v>
      </c>
      <c r="T5707" s="6">
        <v>20.75635103926097</v>
      </c>
      <c r="U5707" s="6">
        <v>0</v>
      </c>
      <c r="V5707" s="6">
        <v>0</v>
      </c>
      <c r="W5707" s="6">
        <v>0</v>
      </c>
      <c r="X5707" s="5">
        <v>1796</v>
      </c>
      <c r="Y5707" s="5">
        <v>1660</v>
      </c>
      <c r="Z5707" s="5">
        <v>37</v>
      </c>
      <c r="AA5707" s="5">
        <v>0</v>
      </c>
      <c r="AB5707" s="5">
        <v>0</v>
      </c>
      <c r="AC5707" s="5">
        <v>0</v>
      </c>
      <c r="AD5707" s="5">
        <v>1796</v>
      </c>
      <c r="AE5707" s="5">
        <v>1660</v>
      </c>
      <c r="AF5707" s="5">
        <v>37</v>
      </c>
      <c r="AG5707" s="6">
        <v>2.2289156626506026</v>
      </c>
      <c r="AH5707" s="6">
        <v>92.427616926503347</v>
      </c>
      <c r="AI5707" s="6"/>
      <c r="AJ5707" s="6"/>
    </row>
    <row r="5708" spans="1:36" hidden="1" x14ac:dyDescent="0.2">
      <c r="A5708" s="1" t="str">
        <f t="shared" si="89"/>
        <v>Stratford-on-AvonMixed White and Black Caribbean</v>
      </c>
      <c r="B5708" s="3" t="s">
        <v>529</v>
      </c>
      <c r="C5708" s="3" t="s">
        <v>530</v>
      </c>
      <c r="D5708" s="3" t="s">
        <v>706</v>
      </c>
      <c r="E5708" s="5">
        <v>417</v>
      </c>
      <c r="F5708" s="5">
        <v>0</v>
      </c>
      <c r="G5708" s="5">
        <v>0</v>
      </c>
      <c r="H5708" s="5">
        <v>0</v>
      </c>
      <c r="I5708" s="5">
        <v>0</v>
      </c>
      <c r="J5708" s="5">
        <v>7</v>
      </c>
      <c r="K5708" s="5">
        <v>107</v>
      </c>
      <c r="L5708" s="5">
        <v>0</v>
      </c>
      <c r="M5708" s="5">
        <v>0</v>
      </c>
      <c r="N5708" s="5">
        <v>0</v>
      </c>
      <c r="O5708" s="6">
        <v>0</v>
      </c>
      <c r="P5708" s="6">
        <v>0</v>
      </c>
      <c r="Q5708" s="6">
        <v>0</v>
      </c>
      <c r="R5708" s="6">
        <v>0</v>
      </c>
      <c r="S5708" s="6">
        <v>1.6786570743405276</v>
      </c>
      <c r="T5708" s="6">
        <v>25.65947242206235</v>
      </c>
      <c r="U5708" s="6">
        <v>0</v>
      </c>
      <c r="V5708" s="6">
        <v>0</v>
      </c>
      <c r="W5708" s="6">
        <v>0</v>
      </c>
      <c r="X5708" s="5">
        <v>94</v>
      </c>
      <c r="Y5708" s="5">
        <v>86</v>
      </c>
      <c r="Z5708" s="5">
        <v>3</v>
      </c>
      <c r="AA5708" s="5">
        <v>0</v>
      </c>
      <c r="AB5708" s="5">
        <v>0</v>
      </c>
      <c r="AC5708" s="5">
        <v>0</v>
      </c>
      <c r="AD5708" s="5">
        <v>94</v>
      </c>
      <c r="AE5708" s="5">
        <v>86</v>
      </c>
      <c r="AF5708" s="5">
        <v>3</v>
      </c>
      <c r="AG5708" s="6">
        <v>3.4883720930232558</v>
      </c>
      <c r="AH5708" s="6">
        <v>91.489361702127653</v>
      </c>
      <c r="AI5708" s="6"/>
      <c r="AJ5708" s="6"/>
    </row>
    <row r="5709" spans="1:36" hidden="1" x14ac:dyDescent="0.2">
      <c r="A5709" s="1" t="str">
        <f t="shared" si="89"/>
        <v>Stratford-on-AvonMixed White and Black African</v>
      </c>
      <c r="B5709" s="3" t="s">
        <v>529</v>
      </c>
      <c r="C5709" s="3" t="s">
        <v>530</v>
      </c>
      <c r="D5709" s="3" t="s">
        <v>707</v>
      </c>
      <c r="E5709" s="5">
        <v>106</v>
      </c>
      <c r="F5709" s="5">
        <v>0</v>
      </c>
      <c r="G5709" s="5">
        <v>0</v>
      </c>
      <c r="H5709" s="5">
        <v>0</v>
      </c>
      <c r="I5709" s="5">
        <v>0</v>
      </c>
      <c r="J5709" s="5">
        <v>0</v>
      </c>
      <c r="K5709" s="5">
        <v>24</v>
      </c>
      <c r="L5709" s="5">
        <v>0</v>
      </c>
      <c r="M5709" s="5">
        <v>0</v>
      </c>
      <c r="N5709" s="5">
        <v>0</v>
      </c>
      <c r="O5709" s="6">
        <v>0</v>
      </c>
      <c r="P5709" s="6">
        <v>0</v>
      </c>
      <c r="Q5709" s="6">
        <v>0</v>
      </c>
      <c r="R5709" s="6">
        <v>0</v>
      </c>
      <c r="S5709" s="6">
        <v>0</v>
      </c>
      <c r="T5709" s="6">
        <v>22.641509433962263</v>
      </c>
      <c r="U5709" s="6">
        <v>0</v>
      </c>
      <c r="V5709" s="6">
        <v>0</v>
      </c>
      <c r="W5709" s="6">
        <v>0</v>
      </c>
      <c r="X5709" s="5">
        <v>23</v>
      </c>
      <c r="Y5709" s="5">
        <v>17</v>
      </c>
      <c r="Z5709" s="5">
        <v>2</v>
      </c>
      <c r="AA5709" s="5">
        <v>0</v>
      </c>
      <c r="AB5709" s="5">
        <v>0</v>
      </c>
      <c r="AC5709" s="5">
        <v>0</v>
      </c>
      <c r="AD5709" s="5">
        <v>23</v>
      </c>
      <c r="AE5709" s="5">
        <v>17</v>
      </c>
      <c r="AF5709" s="5">
        <v>2</v>
      </c>
      <c r="AG5709" s="6">
        <v>11.764705882352942</v>
      </c>
      <c r="AH5709" s="6">
        <v>73.913043478260875</v>
      </c>
      <c r="AI5709" s="6"/>
      <c r="AJ5709" s="6"/>
    </row>
    <row r="5710" spans="1:36" hidden="1" x14ac:dyDescent="0.2">
      <c r="A5710" s="1" t="str">
        <f t="shared" si="89"/>
        <v>Stratford-on-AvonMixed White and Asian</v>
      </c>
      <c r="B5710" s="3" t="s">
        <v>529</v>
      </c>
      <c r="C5710" s="3" t="s">
        <v>530</v>
      </c>
      <c r="D5710" s="3" t="s">
        <v>708</v>
      </c>
      <c r="E5710" s="5">
        <v>448</v>
      </c>
      <c r="F5710" s="5">
        <v>0</v>
      </c>
      <c r="G5710" s="5">
        <v>0</v>
      </c>
      <c r="H5710" s="5">
        <v>0</v>
      </c>
      <c r="I5710" s="5">
        <v>0</v>
      </c>
      <c r="J5710" s="5">
        <v>2</v>
      </c>
      <c r="K5710" s="5">
        <v>124</v>
      </c>
      <c r="L5710" s="5">
        <v>0</v>
      </c>
      <c r="M5710" s="5">
        <v>0</v>
      </c>
      <c r="N5710" s="5">
        <v>0</v>
      </c>
      <c r="O5710" s="6">
        <v>0</v>
      </c>
      <c r="P5710" s="6">
        <v>0</v>
      </c>
      <c r="Q5710" s="6">
        <v>0</v>
      </c>
      <c r="R5710" s="6">
        <v>0</v>
      </c>
      <c r="S5710" s="6">
        <v>0.44642857142857145</v>
      </c>
      <c r="T5710" s="6">
        <v>27.678571428571427</v>
      </c>
      <c r="U5710" s="6">
        <v>0</v>
      </c>
      <c r="V5710" s="6">
        <v>0</v>
      </c>
      <c r="W5710" s="6">
        <v>0</v>
      </c>
      <c r="X5710" s="5">
        <v>78</v>
      </c>
      <c r="Y5710" s="5">
        <v>71</v>
      </c>
      <c r="Z5710" s="5">
        <v>1</v>
      </c>
      <c r="AA5710" s="5">
        <v>0</v>
      </c>
      <c r="AB5710" s="5">
        <v>0</v>
      </c>
      <c r="AC5710" s="5">
        <v>0</v>
      </c>
      <c r="AD5710" s="5">
        <v>78</v>
      </c>
      <c r="AE5710" s="5">
        <v>71</v>
      </c>
      <c r="AF5710" s="5">
        <v>1</v>
      </c>
      <c r="AG5710" s="6">
        <v>1.408450704225352</v>
      </c>
      <c r="AH5710" s="6">
        <v>91.025641025641022</v>
      </c>
      <c r="AI5710" s="6"/>
      <c r="AJ5710" s="6"/>
    </row>
    <row r="5711" spans="1:36" hidden="1" x14ac:dyDescent="0.2">
      <c r="A5711" s="1" t="str">
        <f t="shared" si="89"/>
        <v>Stratford-on-AvonMixed Other</v>
      </c>
      <c r="B5711" s="3" t="s">
        <v>529</v>
      </c>
      <c r="C5711" s="3" t="s">
        <v>530</v>
      </c>
      <c r="D5711" s="3" t="s">
        <v>709</v>
      </c>
      <c r="E5711" s="5">
        <v>287</v>
      </c>
      <c r="F5711" s="5">
        <v>0</v>
      </c>
      <c r="G5711" s="5">
        <v>0</v>
      </c>
      <c r="H5711" s="5">
        <v>0</v>
      </c>
      <c r="I5711" s="5">
        <v>0</v>
      </c>
      <c r="J5711" s="5">
        <v>4</v>
      </c>
      <c r="K5711" s="5">
        <v>78</v>
      </c>
      <c r="L5711" s="5">
        <v>0</v>
      </c>
      <c r="M5711" s="5">
        <v>0</v>
      </c>
      <c r="N5711" s="5">
        <v>0</v>
      </c>
      <c r="O5711" s="6">
        <v>0</v>
      </c>
      <c r="P5711" s="6">
        <v>0</v>
      </c>
      <c r="Q5711" s="6">
        <v>0</v>
      </c>
      <c r="R5711" s="6">
        <v>0</v>
      </c>
      <c r="S5711" s="6">
        <v>1.3937282229965158</v>
      </c>
      <c r="T5711" s="6">
        <v>27.177700348432055</v>
      </c>
      <c r="U5711" s="6">
        <v>0</v>
      </c>
      <c r="V5711" s="6">
        <v>0</v>
      </c>
      <c r="W5711" s="6">
        <v>0</v>
      </c>
      <c r="X5711" s="5">
        <v>74</v>
      </c>
      <c r="Y5711" s="5">
        <v>65</v>
      </c>
      <c r="Z5711" s="5">
        <v>3</v>
      </c>
      <c r="AA5711" s="5">
        <v>0</v>
      </c>
      <c r="AB5711" s="5">
        <v>0</v>
      </c>
      <c r="AC5711" s="5">
        <v>0</v>
      </c>
      <c r="AD5711" s="5">
        <v>74</v>
      </c>
      <c r="AE5711" s="5">
        <v>65</v>
      </c>
      <c r="AF5711" s="5">
        <v>3</v>
      </c>
      <c r="AG5711" s="6">
        <v>4.615384615384615</v>
      </c>
      <c r="AH5711" s="6">
        <v>87.837837837837839</v>
      </c>
      <c r="AI5711" s="6"/>
      <c r="AJ5711" s="6"/>
    </row>
    <row r="5712" spans="1:36" hidden="1" x14ac:dyDescent="0.2">
      <c r="A5712" s="1" t="str">
        <f t="shared" si="89"/>
        <v>Stratford-on-AvonIndian</v>
      </c>
      <c r="B5712" s="3" t="s">
        <v>529</v>
      </c>
      <c r="C5712" s="3" t="s">
        <v>530</v>
      </c>
      <c r="D5712" s="3" t="s">
        <v>710</v>
      </c>
      <c r="E5712" s="5">
        <v>564</v>
      </c>
      <c r="F5712" s="5">
        <v>0</v>
      </c>
      <c r="G5712" s="5">
        <v>0</v>
      </c>
      <c r="H5712" s="5">
        <v>0</v>
      </c>
      <c r="I5712" s="5">
        <v>0</v>
      </c>
      <c r="J5712" s="5">
        <v>0</v>
      </c>
      <c r="K5712" s="5">
        <v>128</v>
      </c>
      <c r="L5712" s="5">
        <v>0</v>
      </c>
      <c r="M5712" s="5">
        <v>0</v>
      </c>
      <c r="N5712" s="5">
        <v>0</v>
      </c>
      <c r="O5712" s="6">
        <v>0</v>
      </c>
      <c r="P5712" s="6">
        <v>0</v>
      </c>
      <c r="Q5712" s="6">
        <v>0</v>
      </c>
      <c r="R5712" s="6">
        <v>0</v>
      </c>
      <c r="S5712" s="6">
        <v>0</v>
      </c>
      <c r="T5712" s="6">
        <v>22.695035460992909</v>
      </c>
      <c r="U5712" s="6">
        <v>0</v>
      </c>
      <c r="V5712" s="6">
        <v>0</v>
      </c>
      <c r="W5712" s="6">
        <v>0</v>
      </c>
      <c r="X5712" s="5">
        <v>274</v>
      </c>
      <c r="Y5712" s="5">
        <v>249</v>
      </c>
      <c r="Z5712" s="5">
        <v>7</v>
      </c>
      <c r="AA5712" s="5">
        <v>0</v>
      </c>
      <c r="AB5712" s="5">
        <v>0</v>
      </c>
      <c r="AC5712" s="5">
        <v>0</v>
      </c>
      <c r="AD5712" s="5">
        <v>274</v>
      </c>
      <c r="AE5712" s="5">
        <v>249</v>
      </c>
      <c r="AF5712" s="5">
        <v>7</v>
      </c>
      <c r="AG5712" s="6">
        <v>2.8112449799196786</v>
      </c>
      <c r="AH5712" s="6">
        <v>90.87591240875912</v>
      </c>
      <c r="AI5712" s="6"/>
      <c r="AJ5712" s="6"/>
    </row>
    <row r="5713" spans="1:36" hidden="1" x14ac:dyDescent="0.2">
      <c r="A5713" s="1" t="str">
        <f t="shared" si="89"/>
        <v>Stratford-on-AvonPakistani</v>
      </c>
      <c r="B5713" s="3" t="s">
        <v>529</v>
      </c>
      <c r="C5713" s="3" t="s">
        <v>530</v>
      </c>
      <c r="D5713" s="3" t="s">
        <v>711</v>
      </c>
      <c r="E5713" s="5">
        <v>74</v>
      </c>
      <c r="F5713" s="5">
        <v>0</v>
      </c>
      <c r="G5713" s="5">
        <v>0</v>
      </c>
      <c r="H5713" s="5">
        <v>0</v>
      </c>
      <c r="I5713" s="5">
        <v>0</v>
      </c>
      <c r="J5713" s="5">
        <v>1</v>
      </c>
      <c r="K5713" s="5">
        <v>31</v>
      </c>
      <c r="L5713" s="5">
        <v>0</v>
      </c>
      <c r="M5713" s="5">
        <v>0</v>
      </c>
      <c r="N5713" s="5">
        <v>0</v>
      </c>
      <c r="O5713" s="6">
        <v>0</v>
      </c>
      <c r="P5713" s="6">
        <v>0</v>
      </c>
      <c r="Q5713" s="6">
        <v>0</v>
      </c>
      <c r="R5713" s="6">
        <v>0</v>
      </c>
      <c r="S5713" s="6">
        <v>1.3513513513513513</v>
      </c>
      <c r="T5713" s="6">
        <v>41.891891891891895</v>
      </c>
      <c r="U5713" s="6">
        <v>0</v>
      </c>
      <c r="V5713" s="6">
        <v>0</v>
      </c>
      <c r="W5713" s="6">
        <v>0</v>
      </c>
      <c r="X5713" s="5">
        <v>36</v>
      </c>
      <c r="Y5713" s="5">
        <v>31</v>
      </c>
      <c r="Z5713" s="5">
        <v>0</v>
      </c>
      <c r="AA5713" s="5">
        <v>0</v>
      </c>
      <c r="AB5713" s="5">
        <v>0</v>
      </c>
      <c r="AC5713" s="5">
        <v>0</v>
      </c>
      <c r="AD5713" s="5">
        <v>36</v>
      </c>
      <c r="AE5713" s="5">
        <v>31</v>
      </c>
      <c r="AF5713" s="5">
        <v>0</v>
      </c>
      <c r="AG5713" s="6">
        <v>0</v>
      </c>
      <c r="AH5713" s="6">
        <v>86.111111111111114</v>
      </c>
      <c r="AI5713" s="6"/>
      <c r="AJ5713" s="6"/>
    </row>
    <row r="5714" spans="1:36" hidden="1" x14ac:dyDescent="0.2">
      <c r="A5714" s="1" t="str">
        <f t="shared" si="89"/>
        <v>Stratford-on-AvonBangladeshi</v>
      </c>
      <c r="B5714" s="3" t="s">
        <v>529</v>
      </c>
      <c r="C5714" s="3" t="s">
        <v>530</v>
      </c>
      <c r="D5714" s="3" t="s">
        <v>712</v>
      </c>
      <c r="E5714" s="5">
        <v>13</v>
      </c>
      <c r="F5714" s="5">
        <v>0</v>
      </c>
      <c r="G5714" s="5">
        <v>0</v>
      </c>
      <c r="H5714" s="5">
        <v>0</v>
      </c>
      <c r="I5714" s="5">
        <v>0</v>
      </c>
      <c r="J5714" s="5">
        <v>0</v>
      </c>
      <c r="K5714" s="5">
        <v>8</v>
      </c>
      <c r="L5714" s="5">
        <v>0</v>
      </c>
      <c r="M5714" s="5">
        <v>0</v>
      </c>
      <c r="N5714" s="5">
        <v>0</v>
      </c>
      <c r="O5714" s="6">
        <v>0</v>
      </c>
      <c r="P5714" s="6">
        <v>0</v>
      </c>
      <c r="Q5714" s="6">
        <v>0</v>
      </c>
      <c r="R5714" s="6">
        <v>0</v>
      </c>
      <c r="S5714" s="6">
        <v>0</v>
      </c>
      <c r="T5714" s="6">
        <v>61.53846153846154</v>
      </c>
      <c r="U5714" s="6">
        <v>0</v>
      </c>
      <c r="V5714" s="6">
        <v>0</v>
      </c>
      <c r="W5714" s="6">
        <v>0</v>
      </c>
      <c r="X5714" s="5">
        <v>5</v>
      </c>
      <c r="Y5714" s="5">
        <v>3</v>
      </c>
      <c r="Z5714" s="5">
        <v>0</v>
      </c>
      <c r="AA5714" s="5">
        <v>0</v>
      </c>
      <c r="AB5714" s="5">
        <v>0</v>
      </c>
      <c r="AC5714" s="5">
        <v>0</v>
      </c>
      <c r="AD5714" s="5">
        <v>5</v>
      </c>
      <c r="AE5714" s="5">
        <v>3</v>
      </c>
      <c r="AF5714" s="5">
        <v>0</v>
      </c>
      <c r="AG5714" s="6">
        <v>0</v>
      </c>
      <c r="AH5714" s="6">
        <v>60</v>
      </c>
      <c r="AI5714" s="6"/>
      <c r="AJ5714" s="6"/>
    </row>
    <row r="5715" spans="1:36" hidden="1" x14ac:dyDescent="0.2">
      <c r="A5715" s="1" t="str">
        <f t="shared" si="89"/>
        <v>Stratford-on-AvonChinese</v>
      </c>
      <c r="B5715" s="3" t="s">
        <v>529</v>
      </c>
      <c r="C5715" s="3" t="s">
        <v>530</v>
      </c>
      <c r="D5715" s="3" t="s">
        <v>713</v>
      </c>
      <c r="E5715" s="5">
        <v>391</v>
      </c>
      <c r="F5715" s="5">
        <v>0</v>
      </c>
      <c r="G5715" s="5">
        <v>0</v>
      </c>
      <c r="H5715" s="5">
        <v>0</v>
      </c>
      <c r="I5715" s="5">
        <v>0</v>
      </c>
      <c r="J5715" s="5">
        <v>2</v>
      </c>
      <c r="K5715" s="5">
        <v>42</v>
      </c>
      <c r="L5715" s="5">
        <v>0</v>
      </c>
      <c r="M5715" s="5">
        <v>0</v>
      </c>
      <c r="N5715" s="5">
        <v>0</v>
      </c>
      <c r="O5715" s="6">
        <v>0</v>
      </c>
      <c r="P5715" s="6">
        <v>0</v>
      </c>
      <c r="Q5715" s="6">
        <v>0</v>
      </c>
      <c r="R5715" s="6">
        <v>0</v>
      </c>
      <c r="S5715" s="6">
        <v>0.51150895140664965</v>
      </c>
      <c r="T5715" s="6">
        <v>10.741687979539641</v>
      </c>
      <c r="U5715" s="6">
        <v>0</v>
      </c>
      <c r="V5715" s="6">
        <v>0</v>
      </c>
      <c r="W5715" s="6">
        <v>0</v>
      </c>
      <c r="X5715" s="5">
        <v>107</v>
      </c>
      <c r="Y5715" s="5">
        <v>91</v>
      </c>
      <c r="Z5715" s="5">
        <v>4</v>
      </c>
      <c r="AA5715" s="5">
        <v>0</v>
      </c>
      <c r="AB5715" s="5">
        <v>0</v>
      </c>
      <c r="AC5715" s="5">
        <v>0</v>
      </c>
      <c r="AD5715" s="5">
        <v>107</v>
      </c>
      <c r="AE5715" s="5">
        <v>91</v>
      </c>
      <c r="AF5715" s="5">
        <v>4</v>
      </c>
      <c r="AG5715" s="6">
        <v>4.395604395604396</v>
      </c>
      <c r="AH5715" s="6">
        <v>85.046728971962622</v>
      </c>
      <c r="AI5715" s="6"/>
      <c r="AJ5715" s="6"/>
    </row>
    <row r="5716" spans="1:36" hidden="1" x14ac:dyDescent="0.2">
      <c r="A5716" s="1" t="str">
        <f t="shared" si="89"/>
        <v>Stratford-on-AvonAsian Other</v>
      </c>
      <c r="B5716" s="3" t="s">
        <v>529</v>
      </c>
      <c r="C5716" s="3" t="s">
        <v>530</v>
      </c>
      <c r="D5716" s="3" t="s">
        <v>714</v>
      </c>
      <c r="E5716" s="5">
        <v>424</v>
      </c>
      <c r="F5716" s="5">
        <v>0</v>
      </c>
      <c r="G5716" s="5">
        <v>0</v>
      </c>
      <c r="H5716" s="5">
        <v>0</v>
      </c>
      <c r="I5716" s="5">
        <v>0</v>
      </c>
      <c r="J5716" s="5">
        <v>6</v>
      </c>
      <c r="K5716" s="5">
        <v>76</v>
      </c>
      <c r="L5716" s="5">
        <v>0</v>
      </c>
      <c r="M5716" s="5">
        <v>0</v>
      </c>
      <c r="N5716" s="5">
        <v>0</v>
      </c>
      <c r="O5716" s="6">
        <v>0</v>
      </c>
      <c r="P5716" s="6">
        <v>0</v>
      </c>
      <c r="Q5716" s="6">
        <v>0</v>
      </c>
      <c r="R5716" s="6">
        <v>0</v>
      </c>
      <c r="S5716" s="6">
        <v>1.4150943396226414</v>
      </c>
      <c r="T5716" s="6">
        <v>17.924528301886792</v>
      </c>
      <c r="U5716" s="6">
        <v>0</v>
      </c>
      <c r="V5716" s="6">
        <v>0</v>
      </c>
      <c r="W5716" s="6">
        <v>0</v>
      </c>
      <c r="X5716" s="5">
        <v>215</v>
      </c>
      <c r="Y5716" s="5">
        <v>178</v>
      </c>
      <c r="Z5716" s="5">
        <v>2</v>
      </c>
      <c r="AA5716" s="5">
        <v>0</v>
      </c>
      <c r="AB5716" s="5">
        <v>0</v>
      </c>
      <c r="AC5716" s="5">
        <v>0</v>
      </c>
      <c r="AD5716" s="5">
        <v>215</v>
      </c>
      <c r="AE5716" s="5">
        <v>178</v>
      </c>
      <c r="AF5716" s="5">
        <v>2</v>
      </c>
      <c r="AG5716" s="6">
        <v>1.1235955056179776</v>
      </c>
      <c r="AH5716" s="6">
        <v>82.79069767441861</v>
      </c>
      <c r="AI5716" s="6"/>
      <c r="AJ5716" s="6"/>
    </row>
    <row r="5717" spans="1:36" hidden="1" x14ac:dyDescent="0.2">
      <c r="A5717" s="1" t="str">
        <f t="shared" si="89"/>
        <v>Stratford-on-AvonBlack African</v>
      </c>
      <c r="B5717" s="3" t="s">
        <v>529</v>
      </c>
      <c r="C5717" s="3" t="s">
        <v>530</v>
      </c>
      <c r="D5717" s="3" t="s">
        <v>715</v>
      </c>
      <c r="E5717" s="5">
        <v>112</v>
      </c>
      <c r="F5717" s="5">
        <v>0</v>
      </c>
      <c r="G5717" s="5">
        <v>0</v>
      </c>
      <c r="H5717" s="5">
        <v>0</v>
      </c>
      <c r="I5717" s="5">
        <v>0</v>
      </c>
      <c r="J5717" s="5">
        <v>0</v>
      </c>
      <c r="K5717" s="5">
        <v>25</v>
      </c>
      <c r="L5717" s="5">
        <v>0</v>
      </c>
      <c r="M5717" s="5">
        <v>0</v>
      </c>
      <c r="N5717" s="5">
        <v>0</v>
      </c>
      <c r="O5717" s="6">
        <v>0</v>
      </c>
      <c r="P5717" s="6">
        <v>0</v>
      </c>
      <c r="Q5717" s="6">
        <v>0</v>
      </c>
      <c r="R5717" s="6">
        <v>0</v>
      </c>
      <c r="S5717" s="6">
        <v>0</v>
      </c>
      <c r="T5717" s="6">
        <v>22.321428571428573</v>
      </c>
      <c r="U5717" s="6">
        <v>0</v>
      </c>
      <c r="V5717" s="6">
        <v>0</v>
      </c>
      <c r="W5717" s="6">
        <v>0</v>
      </c>
      <c r="X5717" s="5">
        <v>51</v>
      </c>
      <c r="Y5717" s="5">
        <v>44</v>
      </c>
      <c r="Z5717" s="5">
        <v>4</v>
      </c>
      <c r="AA5717" s="5">
        <v>0</v>
      </c>
      <c r="AB5717" s="5">
        <v>0</v>
      </c>
      <c r="AC5717" s="5">
        <v>0</v>
      </c>
      <c r="AD5717" s="5">
        <v>51</v>
      </c>
      <c r="AE5717" s="5">
        <v>44</v>
      </c>
      <c r="AF5717" s="5">
        <v>4</v>
      </c>
      <c r="AG5717" s="6">
        <v>9.0909090909090917</v>
      </c>
      <c r="AH5717" s="6">
        <v>86.274509803921575</v>
      </c>
      <c r="AI5717" s="6"/>
      <c r="AJ5717" s="6"/>
    </row>
    <row r="5718" spans="1:36" hidden="1" x14ac:dyDescent="0.2">
      <c r="A5718" s="1" t="str">
        <f t="shared" si="89"/>
        <v>Stratford-on-AvonBlack Caribbean</v>
      </c>
      <c r="B5718" s="3" t="s">
        <v>529</v>
      </c>
      <c r="C5718" s="3" t="s">
        <v>530</v>
      </c>
      <c r="D5718" s="3" t="s">
        <v>716</v>
      </c>
      <c r="E5718" s="5">
        <v>115</v>
      </c>
      <c r="F5718" s="5">
        <v>0</v>
      </c>
      <c r="G5718" s="5">
        <v>0</v>
      </c>
      <c r="H5718" s="5">
        <v>0</v>
      </c>
      <c r="I5718" s="5">
        <v>0</v>
      </c>
      <c r="J5718" s="5">
        <v>3</v>
      </c>
      <c r="K5718" s="5">
        <v>37</v>
      </c>
      <c r="L5718" s="5">
        <v>0</v>
      </c>
      <c r="M5718" s="5">
        <v>0</v>
      </c>
      <c r="N5718" s="5">
        <v>0</v>
      </c>
      <c r="O5718" s="6">
        <v>0</v>
      </c>
      <c r="P5718" s="6">
        <v>0</v>
      </c>
      <c r="Q5718" s="6">
        <v>0</v>
      </c>
      <c r="R5718" s="6">
        <v>0</v>
      </c>
      <c r="S5718" s="6">
        <v>2.6086956521739131</v>
      </c>
      <c r="T5718" s="6">
        <v>32.173913043478258</v>
      </c>
      <c r="U5718" s="6">
        <v>0</v>
      </c>
      <c r="V5718" s="6">
        <v>0</v>
      </c>
      <c r="W5718" s="6">
        <v>0</v>
      </c>
      <c r="X5718" s="5">
        <v>59</v>
      </c>
      <c r="Y5718" s="5">
        <v>56</v>
      </c>
      <c r="Z5718" s="5">
        <v>6</v>
      </c>
      <c r="AA5718" s="5">
        <v>0</v>
      </c>
      <c r="AB5718" s="5">
        <v>0</v>
      </c>
      <c r="AC5718" s="5">
        <v>0</v>
      </c>
      <c r="AD5718" s="5">
        <v>59</v>
      </c>
      <c r="AE5718" s="5">
        <v>56</v>
      </c>
      <c r="AF5718" s="5">
        <v>6</v>
      </c>
      <c r="AG5718" s="6">
        <v>10.714285714285714</v>
      </c>
      <c r="AH5718" s="6">
        <v>94.915254237288138</v>
      </c>
      <c r="AI5718" s="6"/>
      <c r="AJ5718" s="6"/>
    </row>
    <row r="5719" spans="1:36" hidden="1" x14ac:dyDescent="0.2">
      <c r="A5719" s="1" t="str">
        <f t="shared" si="89"/>
        <v>Stratford-on-AvonBlack Other</v>
      </c>
      <c r="B5719" s="3" t="s">
        <v>529</v>
      </c>
      <c r="C5719" s="3" t="s">
        <v>530</v>
      </c>
      <c r="D5719" s="3" t="s">
        <v>717</v>
      </c>
      <c r="E5719" s="5">
        <v>37</v>
      </c>
      <c r="F5719" s="5">
        <v>0</v>
      </c>
      <c r="G5719" s="5">
        <v>0</v>
      </c>
      <c r="H5719" s="5">
        <v>0</v>
      </c>
      <c r="I5719" s="5">
        <v>0</v>
      </c>
      <c r="J5719" s="5">
        <v>1</v>
      </c>
      <c r="K5719" s="5">
        <v>12</v>
      </c>
      <c r="L5719" s="5">
        <v>0</v>
      </c>
      <c r="M5719" s="5">
        <v>0</v>
      </c>
      <c r="N5719" s="5">
        <v>0</v>
      </c>
      <c r="O5719" s="6">
        <v>0</v>
      </c>
      <c r="P5719" s="6">
        <v>0</v>
      </c>
      <c r="Q5719" s="6">
        <v>0</v>
      </c>
      <c r="R5719" s="6">
        <v>0</v>
      </c>
      <c r="S5719" s="6">
        <v>2.7027027027027026</v>
      </c>
      <c r="T5719" s="6">
        <v>32.432432432432435</v>
      </c>
      <c r="U5719" s="6">
        <v>0</v>
      </c>
      <c r="V5719" s="6">
        <v>0</v>
      </c>
      <c r="W5719" s="6">
        <v>0</v>
      </c>
      <c r="X5719" s="5">
        <v>14</v>
      </c>
      <c r="Y5719" s="5">
        <v>14</v>
      </c>
      <c r="Z5719" s="5">
        <v>1</v>
      </c>
      <c r="AA5719" s="5">
        <v>0</v>
      </c>
      <c r="AB5719" s="5">
        <v>0</v>
      </c>
      <c r="AC5719" s="5">
        <v>0</v>
      </c>
      <c r="AD5719" s="5">
        <v>14</v>
      </c>
      <c r="AE5719" s="5">
        <v>14</v>
      </c>
      <c r="AF5719" s="5">
        <v>1</v>
      </c>
      <c r="AG5719" s="6">
        <v>7.1428571428571432</v>
      </c>
      <c r="AH5719" s="6">
        <v>100</v>
      </c>
      <c r="AI5719" s="6"/>
      <c r="AJ5719" s="6"/>
    </row>
    <row r="5720" spans="1:36" hidden="1" x14ac:dyDescent="0.2">
      <c r="A5720" s="1" t="str">
        <f t="shared" si="89"/>
        <v>Stratford-on-AvonArab</v>
      </c>
      <c r="B5720" s="3" t="s">
        <v>529</v>
      </c>
      <c r="C5720" s="3" t="s">
        <v>530</v>
      </c>
      <c r="D5720" s="3" t="s">
        <v>699</v>
      </c>
      <c r="E5720" s="5">
        <v>51</v>
      </c>
      <c r="F5720" s="5">
        <v>0</v>
      </c>
      <c r="G5720" s="5">
        <v>0</v>
      </c>
      <c r="H5720" s="5">
        <v>0</v>
      </c>
      <c r="I5720" s="5">
        <v>0</v>
      </c>
      <c r="J5720" s="5">
        <v>1</v>
      </c>
      <c r="K5720" s="5">
        <v>6</v>
      </c>
      <c r="L5720" s="5">
        <v>0</v>
      </c>
      <c r="M5720" s="5">
        <v>0</v>
      </c>
      <c r="N5720" s="5">
        <v>0</v>
      </c>
      <c r="O5720" s="6">
        <v>0</v>
      </c>
      <c r="P5720" s="6">
        <v>0</v>
      </c>
      <c r="Q5720" s="6">
        <v>0</v>
      </c>
      <c r="R5720" s="6">
        <v>0</v>
      </c>
      <c r="S5720" s="6">
        <v>1.9607843137254901</v>
      </c>
      <c r="T5720" s="6">
        <v>11.764705882352942</v>
      </c>
      <c r="U5720" s="6">
        <v>0</v>
      </c>
      <c r="V5720" s="6">
        <v>0</v>
      </c>
      <c r="W5720" s="6">
        <v>0</v>
      </c>
      <c r="X5720" s="5">
        <v>18</v>
      </c>
      <c r="Y5720" s="5">
        <v>15</v>
      </c>
      <c r="Z5720" s="5">
        <v>4</v>
      </c>
      <c r="AA5720" s="5">
        <v>0</v>
      </c>
      <c r="AB5720" s="5">
        <v>0</v>
      </c>
      <c r="AC5720" s="5">
        <v>0</v>
      </c>
      <c r="AD5720" s="5">
        <v>18</v>
      </c>
      <c r="AE5720" s="5">
        <v>15</v>
      </c>
      <c r="AF5720" s="5">
        <v>4</v>
      </c>
      <c r="AG5720" s="6">
        <v>26.666666666666668</v>
      </c>
      <c r="AH5720" s="6">
        <v>83.333333333333329</v>
      </c>
      <c r="AI5720" s="6"/>
      <c r="AJ5720" s="6"/>
    </row>
    <row r="5721" spans="1:36" hidden="1" x14ac:dyDescent="0.2">
      <c r="A5721" s="1" t="str">
        <f t="shared" si="89"/>
        <v>Stratford-on-AvonOther</v>
      </c>
      <c r="B5721" s="3" t="s">
        <v>529</v>
      </c>
      <c r="C5721" s="3" t="s">
        <v>530</v>
      </c>
      <c r="D5721" s="3" t="s">
        <v>718</v>
      </c>
      <c r="E5721" s="5">
        <v>139</v>
      </c>
      <c r="F5721" s="5">
        <v>0</v>
      </c>
      <c r="G5721" s="5">
        <v>0</v>
      </c>
      <c r="H5721" s="5">
        <v>0</v>
      </c>
      <c r="I5721" s="5">
        <v>0</v>
      </c>
      <c r="J5721" s="5">
        <v>0</v>
      </c>
      <c r="K5721" s="5">
        <v>27</v>
      </c>
      <c r="L5721" s="5">
        <v>0</v>
      </c>
      <c r="M5721" s="5">
        <v>0</v>
      </c>
      <c r="N5721" s="5">
        <v>0</v>
      </c>
      <c r="O5721" s="6">
        <v>0</v>
      </c>
      <c r="P5721" s="6">
        <v>0</v>
      </c>
      <c r="Q5721" s="6">
        <v>0</v>
      </c>
      <c r="R5721" s="6">
        <v>0</v>
      </c>
      <c r="S5721" s="6">
        <v>0</v>
      </c>
      <c r="T5721" s="6">
        <v>19.424460431654676</v>
      </c>
      <c r="U5721" s="6">
        <v>0</v>
      </c>
      <c r="V5721" s="6">
        <v>0</v>
      </c>
      <c r="W5721" s="6">
        <v>0</v>
      </c>
      <c r="X5721" s="5">
        <v>66</v>
      </c>
      <c r="Y5721" s="5">
        <v>57</v>
      </c>
      <c r="Z5721" s="5">
        <v>3</v>
      </c>
      <c r="AA5721" s="5">
        <v>0</v>
      </c>
      <c r="AB5721" s="5">
        <v>0</v>
      </c>
      <c r="AC5721" s="5">
        <v>0</v>
      </c>
      <c r="AD5721" s="5">
        <v>66</v>
      </c>
      <c r="AE5721" s="5">
        <v>57</v>
      </c>
      <c r="AF5721" s="5">
        <v>3</v>
      </c>
      <c r="AG5721" s="6">
        <v>5.2631578947368425</v>
      </c>
      <c r="AH5721" s="6">
        <v>86.36363636363636</v>
      </c>
      <c r="AI5721" s="6"/>
      <c r="AJ5721" s="6"/>
    </row>
    <row r="5722" spans="1:36" x14ac:dyDescent="0.2">
      <c r="A5722" s="1" t="str">
        <f t="shared" si="89"/>
        <v>StroudAll people</v>
      </c>
      <c r="B5722" s="3" t="s">
        <v>273</v>
      </c>
      <c r="C5722" s="3" t="s">
        <v>274</v>
      </c>
      <c r="D5722" s="3" t="s">
        <v>700</v>
      </c>
      <c r="E5722" s="5">
        <v>112779</v>
      </c>
      <c r="F5722" s="5">
        <v>0</v>
      </c>
      <c r="G5722" s="5">
        <v>0</v>
      </c>
      <c r="H5722" s="5">
        <v>0</v>
      </c>
      <c r="I5722" s="5">
        <v>0</v>
      </c>
      <c r="J5722" s="5">
        <v>1377</v>
      </c>
      <c r="K5722" s="5">
        <v>0</v>
      </c>
      <c r="L5722" s="5">
        <v>2150</v>
      </c>
      <c r="M5722" s="5">
        <v>0</v>
      </c>
      <c r="N5722" s="5">
        <v>0</v>
      </c>
      <c r="O5722" s="6">
        <v>0</v>
      </c>
      <c r="P5722" s="6">
        <v>0</v>
      </c>
      <c r="Q5722" s="6">
        <v>0</v>
      </c>
      <c r="R5722" s="6">
        <v>0</v>
      </c>
      <c r="S5722" s="6">
        <v>1.220971989466124</v>
      </c>
      <c r="T5722" s="6">
        <v>0</v>
      </c>
      <c r="U5722" s="6">
        <v>1.9063832805752845</v>
      </c>
      <c r="V5722" s="6">
        <v>0</v>
      </c>
      <c r="W5722" s="6">
        <v>0</v>
      </c>
      <c r="X5722" s="5">
        <v>34868</v>
      </c>
      <c r="Y5722" s="5">
        <v>31358</v>
      </c>
      <c r="Z5722" s="5">
        <v>1085</v>
      </c>
      <c r="AA5722" s="5">
        <v>0</v>
      </c>
      <c r="AB5722" s="5">
        <v>0</v>
      </c>
      <c r="AC5722" s="5">
        <v>0</v>
      </c>
      <c r="AD5722" s="5">
        <v>34868</v>
      </c>
      <c r="AE5722" s="5">
        <v>31358</v>
      </c>
      <c r="AF5722" s="5">
        <v>1085</v>
      </c>
      <c r="AG5722" s="6">
        <v>3.4600420945213344</v>
      </c>
      <c r="AH5722" s="6">
        <v>89.933463347481933</v>
      </c>
      <c r="AI5722" s="6"/>
      <c r="AJ5722" s="6"/>
    </row>
    <row r="5723" spans="1:36" hidden="1" x14ac:dyDescent="0.2">
      <c r="A5723" s="1" t="str">
        <f t="shared" si="89"/>
        <v>StroudWhite British</v>
      </c>
      <c r="B5723" s="3" t="s">
        <v>273</v>
      </c>
      <c r="C5723" s="3" t="s">
        <v>274</v>
      </c>
      <c r="D5723" s="3" t="s">
        <v>701</v>
      </c>
      <c r="E5723" s="5">
        <v>107026</v>
      </c>
      <c r="F5723" s="5">
        <v>0</v>
      </c>
      <c r="G5723" s="5">
        <v>0</v>
      </c>
      <c r="H5723" s="5">
        <v>0</v>
      </c>
      <c r="I5723" s="5">
        <v>0</v>
      </c>
      <c r="J5723" s="5">
        <v>1332</v>
      </c>
      <c r="K5723" s="5">
        <v>0</v>
      </c>
      <c r="L5723" s="5">
        <v>1942</v>
      </c>
      <c r="M5723" s="5">
        <v>0</v>
      </c>
      <c r="N5723" s="5">
        <v>0</v>
      </c>
      <c r="O5723" s="6">
        <v>0</v>
      </c>
      <c r="P5723" s="6">
        <v>0</v>
      </c>
      <c r="Q5723" s="6">
        <v>0</v>
      </c>
      <c r="R5723" s="6">
        <v>0</v>
      </c>
      <c r="S5723" s="6">
        <v>1.2445573972679536</v>
      </c>
      <c r="T5723" s="6">
        <v>0</v>
      </c>
      <c r="U5723" s="6">
        <v>1.8145123614822567</v>
      </c>
      <c r="V5723" s="6">
        <v>0</v>
      </c>
      <c r="W5723" s="6">
        <v>0</v>
      </c>
      <c r="X5723" s="5">
        <v>32476</v>
      </c>
      <c r="Y5723" s="5">
        <v>29257</v>
      </c>
      <c r="Z5723" s="5">
        <v>1004</v>
      </c>
      <c r="AA5723" s="5">
        <v>0</v>
      </c>
      <c r="AB5723" s="5">
        <v>0</v>
      </c>
      <c r="AC5723" s="5">
        <v>0</v>
      </c>
      <c r="AD5723" s="5">
        <v>32476</v>
      </c>
      <c r="AE5723" s="5">
        <v>29257</v>
      </c>
      <c r="AF5723" s="5">
        <v>1004</v>
      </c>
      <c r="AG5723" s="6">
        <v>3.4316573811395563</v>
      </c>
      <c r="AH5723" s="6">
        <v>90.088065032639491</v>
      </c>
      <c r="AI5723" s="6"/>
      <c r="AJ5723" s="6"/>
    </row>
    <row r="5724" spans="1:36" hidden="1" x14ac:dyDescent="0.2">
      <c r="A5724" s="1" t="str">
        <f t="shared" si="89"/>
        <v>StroudMinorities - all other than White British</v>
      </c>
      <c r="B5724" s="3" t="s">
        <v>273</v>
      </c>
      <c r="C5724" s="3" t="s">
        <v>274</v>
      </c>
      <c r="D5724" s="3" t="s">
        <v>702</v>
      </c>
      <c r="E5724" s="5">
        <v>5753</v>
      </c>
      <c r="F5724" s="5">
        <v>0</v>
      </c>
      <c r="G5724" s="5">
        <v>0</v>
      </c>
      <c r="H5724" s="5">
        <v>0</v>
      </c>
      <c r="I5724" s="5">
        <v>0</v>
      </c>
      <c r="J5724" s="5">
        <v>45</v>
      </c>
      <c r="K5724" s="5">
        <v>0</v>
      </c>
      <c r="L5724" s="5">
        <v>208</v>
      </c>
      <c r="M5724" s="5">
        <v>0</v>
      </c>
      <c r="N5724" s="5">
        <v>0</v>
      </c>
      <c r="O5724" s="6">
        <v>0</v>
      </c>
      <c r="P5724" s="6">
        <v>0</v>
      </c>
      <c r="Q5724" s="6">
        <v>0</v>
      </c>
      <c r="R5724" s="6">
        <v>0</v>
      </c>
      <c r="S5724" s="6">
        <v>0.78220059099600203</v>
      </c>
      <c r="T5724" s="6">
        <v>0</v>
      </c>
      <c r="U5724" s="6">
        <v>3.6155049539370765</v>
      </c>
      <c r="V5724" s="6">
        <v>0</v>
      </c>
      <c r="W5724" s="6">
        <v>0</v>
      </c>
      <c r="X5724" s="5">
        <v>2392</v>
      </c>
      <c r="Y5724" s="5">
        <v>2101</v>
      </c>
      <c r="Z5724" s="5">
        <v>81</v>
      </c>
      <c r="AA5724" s="5">
        <v>0</v>
      </c>
      <c r="AB5724" s="5">
        <v>0</v>
      </c>
      <c r="AC5724" s="5">
        <v>0</v>
      </c>
      <c r="AD5724" s="5">
        <v>2392</v>
      </c>
      <c r="AE5724" s="5">
        <v>2101</v>
      </c>
      <c r="AF5724" s="5">
        <v>81</v>
      </c>
      <c r="AG5724" s="6">
        <v>3.8553069966682534</v>
      </c>
      <c r="AH5724" s="6">
        <v>87.834448160535118</v>
      </c>
      <c r="AI5724" s="6"/>
      <c r="AJ5724" s="6"/>
    </row>
    <row r="5725" spans="1:36" hidden="1" x14ac:dyDescent="0.2">
      <c r="A5725" s="1" t="str">
        <f t="shared" si="89"/>
        <v>StroudWhite Irish</v>
      </c>
      <c r="B5725" s="3" t="s">
        <v>273</v>
      </c>
      <c r="C5725" s="3" t="s">
        <v>274</v>
      </c>
      <c r="D5725" s="3" t="s">
        <v>703</v>
      </c>
      <c r="E5725" s="5">
        <v>591</v>
      </c>
      <c r="F5725" s="5">
        <v>0</v>
      </c>
      <c r="G5725" s="5">
        <v>0</v>
      </c>
      <c r="H5725" s="5">
        <v>0</v>
      </c>
      <c r="I5725" s="5">
        <v>0</v>
      </c>
      <c r="J5725" s="5">
        <v>5</v>
      </c>
      <c r="K5725" s="5">
        <v>0</v>
      </c>
      <c r="L5725" s="5">
        <v>13</v>
      </c>
      <c r="M5725" s="5">
        <v>0</v>
      </c>
      <c r="N5725" s="5">
        <v>0</v>
      </c>
      <c r="O5725" s="6">
        <v>0</v>
      </c>
      <c r="P5725" s="6">
        <v>0</v>
      </c>
      <c r="Q5725" s="6">
        <v>0</v>
      </c>
      <c r="R5725" s="6">
        <v>0</v>
      </c>
      <c r="S5725" s="6">
        <v>0.84602368866328259</v>
      </c>
      <c r="T5725" s="6">
        <v>0</v>
      </c>
      <c r="U5725" s="6">
        <v>2.1996615905245345</v>
      </c>
      <c r="V5725" s="6">
        <v>0</v>
      </c>
      <c r="W5725" s="6">
        <v>0</v>
      </c>
      <c r="X5725" s="5">
        <v>189</v>
      </c>
      <c r="Y5725" s="5">
        <v>165</v>
      </c>
      <c r="Z5725" s="5">
        <v>7</v>
      </c>
      <c r="AA5725" s="5">
        <v>0</v>
      </c>
      <c r="AB5725" s="5">
        <v>0</v>
      </c>
      <c r="AC5725" s="5">
        <v>0</v>
      </c>
      <c r="AD5725" s="5">
        <v>189</v>
      </c>
      <c r="AE5725" s="5">
        <v>165</v>
      </c>
      <c r="AF5725" s="5">
        <v>7</v>
      </c>
      <c r="AG5725" s="6">
        <v>4.2424242424242422</v>
      </c>
      <c r="AH5725" s="6">
        <v>87.301587301587304</v>
      </c>
      <c r="AI5725" s="6"/>
      <c r="AJ5725" s="6"/>
    </row>
    <row r="5726" spans="1:36" hidden="1" x14ac:dyDescent="0.2">
      <c r="A5726" s="1" t="str">
        <f t="shared" si="89"/>
        <v>StroudWhite Gyspy or Irish Traveller</v>
      </c>
      <c r="B5726" s="3" t="s">
        <v>273</v>
      </c>
      <c r="C5726" s="3" t="s">
        <v>274</v>
      </c>
      <c r="D5726" s="3" t="s">
        <v>704</v>
      </c>
      <c r="E5726" s="5">
        <v>57</v>
      </c>
      <c r="F5726" s="5">
        <v>0</v>
      </c>
      <c r="G5726" s="5">
        <v>0</v>
      </c>
      <c r="H5726" s="5">
        <v>0</v>
      </c>
      <c r="I5726" s="5">
        <v>0</v>
      </c>
      <c r="J5726" s="5">
        <v>0</v>
      </c>
      <c r="K5726" s="5">
        <v>0</v>
      </c>
      <c r="L5726" s="5">
        <v>4</v>
      </c>
      <c r="M5726" s="5">
        <v>0</v>
      </c>
      <c r="N5726" s="5">
        <v>0</v>
      </c>
      <c r="O5726" s="6">
        <v>0</v>
      </c>
      <c r="P5726" s="6">
        <v>0</v>
      </c>
      <c r="Q5726" s="6">
        <v>0</v>
      </c>
      <c r="R5726" s="6">
        <v>0</v>
      </c>
      <c r="S5726" s="6">
        <v>0</v>
      </c>
      <c r="T5726" s="6">
        <v>0</v>
      </c>
      <c r="U5726" s="6">
        <v>7.0175438596491224</v>
      </c>
      <c r="V5726" s="6">
        <v>0</v>
      </c>
      <c r="W5726" s="6">
        <v>0</v>
      </c>
      <c r="X5726" s="5">
        <v>23</v>
      </c>
      <c r="Y5726" s="5">
        <v>9</v>
      </c>
      <c r="Z5726" s="5">
        <v>2</v>
      </c>
      <c r="AA5726" s="5">
        <v>0</v>
      </c>
      <c r="AB5726" s="5">
        <v>0</v>
      </c>
      <c r="AC5726" s="5">
        <v>0</v>
      </c>
      <c r="AD5726" s="5">
        <v>23</v>
      </c>
      <c r="AE5726" s="5">
        <v>9</v>
      </c>
      <c r="AF5726" s="5">
        <v>2</v>
      </c>
      <c r="AG5726" s="6">
        <v>22.222222222222221</v>
      </c>
      <c r="AH5726" s="6">
        <v>39.130434782608695</v>
      </c>
      <c r="AI5726" s="3"/>
      <c r="AJ5726" s="6"/>
    </row>
    <row r="5727" spans="1:36" hidden="1" x14ac:dyDescent="0.2">
      <c r="A5727" s="1" t="str">
        <f t="shared" si="89"/>
        <v>StroudWhite Other</v>
      </c>
      <c r="B5727" s="3" t="s">
        <v>273</v>
      </c>
      <c r="C5727" s="3" t="s">
        <v>274</v>
      </c>
      <c r="D5727" s="3" t="s">
        <v>705</v>
      </c>
      <c r="E5727" s="5">
        <v>2752</v>
      </c>
      <c r="F5727" s="5">
        <v>0</v>
      </c>
      <c r="G5727" s="5">
        <v>0</v>
      </c>
      <c r="H5727" s="5">
        <v>0</v>
      </c>
      <c r="I5727" s="5">
        <v>0</v>
      </c>
      <c r="J5727" s="5">
        <v>19</v>
      </c>
      <c r="K5727" s="5">
        <v>0</v>
      </c>
      <c r="L5727" s="5">
        <v>118</v>
      </c>
      <c r="M5727" s="5">
        <v>0</v>
      </c>
      <c r="N5727" s="5">
        <v>0</v>
      </c>
      <c r="O5727" s="6">
        <v>0</v>
      </c>
      <c r="P5727" s="6">
        <v>0</v>
      </c>
      <c r="Q5727" s="6">
        <v>0</v>
      </c>
      <c r="R5727" s="6">
        <v>0</v>
      </c>
      <c r="S5727" s="6">
        <v>0.69040697674418605</v>
      </c>
      <c r="T5727" s="6">
        <v>0</v>
      </c>
      <c r="U5727" s="6">
        <v>4.2877906976744189</v>
      </c>
      <c r="V5727" s="6">
        <v>0</v>
      </c>
      <c r="W5727" s="6">
        <v>0</v>
      </c>
      <c r="X5727" s="5">
        <v>1303</v>
      </c>
      <c r="Y5727" s="5">
        <v>1185</v>
      </c>
      <c r="Z5727" s="5">
        <v>37</v>
      </c>
      <c r="AA5727" s="5">
        <v>0</v>
      </c>
      <c r="AB5727" s="5">
        <v>0</v>
      </c>
      <c r="AC5727" s="5">
        <v>0</v>
      </c>
      <c r="AD5727" s="5">
        <v>1303</v>
      </c>
      <c r="AE5727" s="5">
        <v>1185</v>
      </c>
      <c r="AF5727" s="5">
        <v>37</v>
      </c>
      <c r="AG5727" s="6">
        <v>3.1223628691983123</v>
      </c>
      <c r="AH5727" s="6">
        <v>90.943975441289339</v>
      </c>
      <c r="AI5727" s="6"/>
      <c r="AJ5727" s="6"/>
    </row>
    <row r="5728" spans="1:36" hidden="1" x14ac:dyDescent="0.2">
      <c r="A5728" s="1" t="str">
        <f t="shared" si="89"/>
        <v>StroudMixed White and Black Caribbean</v>
      </c>
      <c r="B5728" s="3" t="s">
        <v>273</v>
      </c>
      <c r="C5728" s="3" t="s">
        <v>274</v>
      </c>
      <c r="D5728" s="3" t="s">
        <v>706</v>
      </c>
      <c r="E5728" s="5">
        <v>364</v>
      </c>
      <c r="F5728" s="5">
        <v>0</v>
      </c>
      <c r="G5728" s="5">
        <v>0</v>
      </c>
      <c r="H5728" s="5">
        <v>0</v>
      </c>
      <c r="I5728" s="5">
        <v>0</v>
      </c>
      <c r="J5728" s="5">
        <v>6</v>
      </c>
      <c r="K5728" s="5">
        <v>0</v>
      </c>
      <c r="L5728" s="5">
        <v>22</v>
      </c>
      <c r="M5728" s="5">
        <v>0</v>
      </c>
      <c r="N5728" s="5">
        <v>0</v>
      </c>
      <c r="O5728" s="6">
        <v>0</v>
      </c>
      <c r="P5728" s="6">
        <v>0</v>
      </c>
      <c r="Q5728" s="6">
        <v>0</v>
      </c>
      <c r="R5728" s="6">
        <v>0</v>
      </c>
      <c r="S5728" s="6">
        <v>1.6483516483516483</v>
      </c>
      <c r="T5728" s="6">
        <v>0</v>
      </c>
      <c r="U5728" s="6">
        <v>6.0439560439560438</v>
      </c>
      <c r="V5728" s="6">
        <v>0</v>
      </c>
      <c r="W5728" s="6">
        <v>0</v>
      </c>
      <c r="X5728" s="5">
        <v>92</v>
      </c>
      <c r="Y5728" s="5">
        <v>73</v>
      </c>
      <c r="Z5728" s="5">
        <v>4</v>
      </c>
      <c r="AA5728" s="5">
        <v>0</v>
      </c>
      <c r="AB5728" s="5">
        <v>0</v>
      </c>
      <c r="AC5728" s="5">
        <v>0</v>
      </c>
      <c r="AD5728" s="5">
        <v>92</v>
      </c>
      <c r="AE5728" s="5">
        <v>73</v>
      </c>
      <c r="AF5728" s="5">
        <v>4</v>
      </c>
      <c r="AG5728" s="6">
        <v>5.4794520547945202</v>
      </c>
      <c r="AH5728" s="6">
        <v>79.347826086956516</v>
      </c>
      <c r="AI5728" s="6"/>
      <c r="AJ5728" s="6"/>
    </row>
    <row r="5729" spans="1:36" hidden="1" x14ac:dyDescent="0.2">
      <c r="A5729" s="1" t="str">
        <f t="shared" si="89"/>
        <v>StroudMixed White and Black African</v>
      </c>
      <c r="B5729" s="3" t="s">
        <v>273</v>
      </c>
      <c r="C5729" s="3" t="s">
        <v>274</v>
      </c>
      <c r="D5729" s="3" t="s">
        <v>707</v>
      </c>
      <c r="E5729" s="5">
        <v>129</v>
      </c>
      <c r="F5729" s="5">
        <v>0</v>
      </c>
      <c r="G5729" s="5">
        <v>0</v>
      </c>
      <c r="H5729" s="5">
        <v>0</v>
      </c>
      <c r="I5729" s="5">
        <v>0</v>
      </c>
      <c r="J5729" s="5">
        <v>0</v>
      </c>
      <c r="K5729" s="5">
        <v>0</v>
      </c>
      <c r="L5729" s="5">
        <v>4</v>
      </c>
      <c r="M5729" s="5">
        <v>0</v>
      </c>
      <c r="N5729" s="5">
        <v>0</v>
      </c>
      <c r="O5729" s="6">
        <v>0</v>
      </c>
      <c r="P5729" s="6">
        <v>0</v>
      </c>
      <c r="Q5729" s="6">
        <v>0</v>
      </c>
      <c r="R5729" s="6">
        <v>0</v>
      </c>
      <c r="S5729" s="6">
        <v>0</v>
      </c>
      <c r="T5729" s="6">
        <v>0</v>
      </c>
      <c r="U5729" s="6">
        <v>3.1007751937984498</v>
      </c>
      <c r="V5729" s="6">
        <v>0</v>
      </c>
      <c r="W5729" s="6">
        <v>0</v>
      </c>
      <c r="X5729" s="5">
        <v>26</v>
      </c>
      <c r="Y5729" s="5">
        <v>21</v>
      </c>
      <c r="Z5729" s="5">
        <v>1</v>
      </c>
      <c r="AA5729" s="5">
        <v>0</v>
      </c>
      <c r="AB5729" s="5">
        <v>0</v>
      </c>
      <c r="AC5729" s="5">
        <v>0</v>
      </c>
      <c r="AD5729" s="5">
        <v>26</v>
      </c>
      <c r="AE5729" s="5">
        <v>21</v>
      </c>
      <c r="AF5729" s="5">
        <v>1</v>
      </c>
      <c r="AG5729" s="6">
        <v>4.7619047619047619</v>
      </c>
      <c r="AH5729" s="6">
        <v>80.769230769230774</v>
      </c>
      <c r="AI5729" s="6"/>
      <c r="AJ5729" s="6"/>
    </row>
    <row r="5730" spans="1:36" hidden="1" x14ac:dyDescent="0.2">
      <c r="A5730" s="1" t="str">
        <f t="shared" si="89"/>
        <v>StroudMixed White and Asian</v>
      </c>
      <c r="B5730" s="3" t="s">
        <v>273</v>
      </c>
      <c r="C5730" s="3" t="s">
        <v>274</v>
      </c>
      <c r="D5730" s="3" t="s">
        <v>708</v>
      </c>
      <c r="E5730" s="5">
        <v>428</v>
      </c>
      <c r="F5730" s="5">
        <v>0</v>
      </c>
      <c r="G5730" s="5">
        <v>0</v>
      </c>
      <c r="H5730" s="5">
        <v>0</v>
      </c>
      <c r="I5730" s="5">
        <v>0</v>
      </c>
      <c r="J5730" s="5">
        <v>3</v>
      </c>
      <c r="K5730" s="5">
        <v>0</v>
      </c>
      <c r="L5730" s="5">
        <v>9</v>
      </c>
      <c r="M5730" s="5">
        <v>0</v>
      </c>
      <c r="N5730" s="5">
        <v>0</v>
      </c>
      <c r="O5730" s="6">
        <v>0</v>
      </c>
      <c r="P5730" s="6">
        <v>0</v>
      </c>
      <c r="Q5730" s="6">
        <v>0</v>
      </c>
      <c r="R5730" s="6">
        <v>0</v>
      </c>
      <c r="S5730" s="6">
        <v>0.7009345794392523</v>
      </c>
      <c r="T5730" s="6">
        <v>0</v>
      </c>
      <c r="U5730" s="6">
        <v>2.1028037383177569</v>
      </c>
      <c r="V5730" s="6">
        <v>0</v>
      </c>
      <c r="W5730" s="6">
        <v>0</v>
      </c>
      <c r="X5730" s="5">
        <v>111</v>
      </c>
      <c r="Y5730" s="5">
        <v>94</v>
      </c>
      <c r="Z5730" s="5">
        <v>2</v>
      </c>
      <c r="AA5730" s="5">
        <v>0</v>
      </c>
      <c r="AB5730" s="5">
        <v>0</v>
      </c>
      <c r="AC5730" s="5">
        <v>0</v>
      </c>
      <c r="AD5730" s="5">
        <v>111</v>
      </c>
      <c r="AE5730" s="5">
        <v>94</v>
      </c>
      <c r="AF5730" s="5">
        <v>2</v>
      </c>
      <c r="AG5730" s="6">
        <v>2.1276595744680851</v>
      </c>
      <c r="AH5730" s="6">
        <v>84.684684684684683</v>
      </c>
      <c r="AI5730" s="6"/>
      <c r="AJ5730" s="6"/>
    </row>
    <row r="5731" spans="1:36" hidden="1" x14ac:dyDescent="0.2">
      <c r="A5731" s="1" t="str">
        <f t="shared" si="89"/>
        <v>StroudMixed Other</v>
      </c>
      <c r="B5731" s="3" t="s">
        <v>273</v>
      </c>
      <c r="C5731" s="3" t="s">
        <v>274</v>
      </c>
      <c r="D5731" s="3" t="s">
        <v>709</v>
      </c>
      <c r="E5731" s="5">
        <v>295</v>
      </c>
      <c r="F5731" s="5">
        <v>0</v>
      </c>
      <c r="G5731" s="5">
        <v>0</v>
      </c>
      <c r="H5731" s="5">
        <v>0</v>
      </c>
      <c r="I5731" s="5">
        <v>0</v>
      </c>
      <c r="J5731" s="5">
        <v>0</v>
      </c>
      <c r="K5731" s="5">
        <v>0</v>
      </c>
      <c r="L5731" s="5">
        <v>5</v>
      </c>
      <c r="M5731" s="5">
        <v>0</v>
      </c>
      <c r="N5731" s="5">
        <v>0</v>
      </c>
      <c r="O5731" s="6">
        <v>0</v>
      </c>
      <c r="P5731" s="6">
        <v>0</v>
      </c>
      <c r="Q5731" s="6">
        <v>0</v>
      </c>
      <c r="R5731" s="6">
        <v>0</v>
      </c>
      <c r="S5731" s="6">
        <v>0</v>
      </c>
      <c r="T5731" s="6">
        <v>0</v>
      </c>
      <c r="U5731" s="6">
        <v>1.6949152542372881</v>
      </c>
      <c r="V5731" s="6">
        <v>0</v>
      </c>
      <c r="W5731" s="6">
        <v>0</v>
      </c>
      <c r="X5731" s="5">
        <v>90</v>
      </c>
      <c r="Y5731" s="5">
        <v>78</v>
      </c>
      <c r="Z5731" s="5">
        <v>7</v>
      </c>
      <c r="AA5731" s="5">
        <v>0</v>
      </c>
      <c r="AB5731" s="5">
        <v>0</v>
      </c>
      <c r="AC5731" s="5">
        <v>0</v>
      </c>
      <c r="AD5731" s="5">
        <v>90</v>
      </c>
      <c r="AE5731" s="5">
        <v>78</v>
      </c>
      <c r="AF5731" s="5">
        <v>7</v>
      </c>
      <c r="AG5731" s="6">
        <v>8.9743589743589745</v>
      </c>
      <c r="AH5731" s="6">
        <v>86.666666666666671</v>
      </c>
      <c r="AI5731" s="6"/>
      <c r="AJ5731" s="6"/>
    </row>
    <row r="5732" spans="1:36" hidden="1" x14ac:dyDescent="0.2">
      <c r="A5732" s="1" t="str">
        <f t="shared" si="89"/>
        <v>StroudIndian</v>
      </c>
      <c r="B5732" s="3" t="s">
        <v>273</v>
      </c>
      <c r="C5732" s="3" t="s">
        <v>274</v>
      </c>
      <c r="D5732" s="3" t="s">
        <v>710</v>
      </c>
      <c r="E5732" s="5">
        <v>177</v>
      </c>
      <c r="F5732" s="5">
        <v>0</v>
      </c>
      <c r="G5732" s="5">
        <v>0</v>
      </c>
      <c r="H5732" s="5">
        <v>0</v>
      </c>
      <c r="I5732" s="5">
        <v>0</v>
      </c>
      <c r="J5732" s="5">
        <v>2</v>
      </c>
      <c r="K5732" s="5">
        <v>0</v>
      </c>
      <c r="L5732" s="5">
        <v>7</v>
      </c>
      <c r="M5732" s="5">
        <v>0</v>
      </c>
      <c r="N5732" s="5">
        <v>0</v>
      </c>
      <c r="O5732" s="6">
        <v>0</v>
      </c>
      <c r="P5732" s="6">
        <v>0</v>
      </c>
      <c r="Q5732" s="6">
        <v>0</v>
      </c>
      <c r="R5732" s="6">
        <v>0</v>
      </c>
      <c r="S5732" s="6">
        <v>1.1299435028248588</v>
      </c>
      <c r="T5732" s="6">
        <v>0</v>
      </c>
      <c r="U5732" s="6">
        <v>3.9548022598870056</v>
      </c>
      <c r="V5732" s="6">
        <v>0</v>
      </c>
      <c r="W5732" s="6">
        <v>0</v>
      </c>
      <c r="X5732" s="5">
        <v>95</v>
      </c>
      <c r="Y5732" s="5">
        <v>82</v>
      </c>
      <c r="Z5732" s="5">
        <v>1</v>
      </c>
      <c r="AA5732" s="5">
        <v>0</v>
      </c>
      <c r="AB5732" s="5">
        <v>0</v>
      </c>
      <c r="AC5732" s="5">
        <v>0</v>
      </c>
      <c r="AD5732" s="5">
        <v>95</v>
      </c>
      <c r="AE5732" s="5">
        <v>82</v>
      </c>
      <c r="AF5732" s="5">
        <v>1</v>
      </c>
      <c r="AG5732" s="6">
        <v>1.2195121951219512</v>
      </c>
      <c r="AH5732" s="6">
        <v>86.315789473684205</v>
      </c>
      <c r="AI5732" s="6"/>
      <c r="AJ5732" s="6"/>
    </row>
    <row r="5733" spans="1:36" hidden="1" x14ac:dyDescent="0.2">
      <c r="A5733" s="1" t="str">
        <f t="shared" si="89"/>
        <v>StroudPakistani</v>
      </c>
      <c r="B5733" s="3" t="s">
        <v>273</v>
      </c>
      <c r="C5733" s="3" t="s">
        <v>274</v>
      </c>
      <c r="D5733" s="3" t="s">
        <v>711</v>
      </c>
      <c r="E5733" s="5">
        <v>28</v>
      </c>
      <c r="F5733" s="5">
        <v>0</v>
      </c>
      <c r="G5733" s="5">
        <v>0</v>
      </c>
      <c r="H5733" s="5">
        <v>0</v>
      </c>
      <c r="I5733" s="5">
        <v>0</v>
      </c>
      <c r="J5733" s="5">
        <v>0</v>
      </c>
      <c r="K5733" s="5">
        <v>0</v>
      </c>
      <c r="L5733" s="5">
        <v>0</v>
      </c>
      <c r="M5733" s="5">
        <v>0</v>
      </c>
      <c r="N5733" s="5">
        <v>0</v>
      </c>
      <c r="O5733" s="6">
        <v>0</v>
      </c>
      <c r="P5733" s="6">
        <v>0</v>
      </c>
      <c r="Q5733" s="6">
        <v>0</v>
      </c>
      <c r="R5733" s="6">
        <v>0</v>
      </c>
      <c r="S5733" s="6">
        <v>0</v>
      </c>
      <c r="T5733" s="6">
        <v>0</v>
      </c>
      <c r="U5733" s="6">
        <v>0</v>
      </c>
      <c r="V5733" s="6">
        <v>0</v>
      </c>
      <c r="W5733" s="6">
        <v>0</v>
      </c>
      <c r="X5733" s="5">
        <v>19</v>
      </c>
      <c r="Y5733" s="5">
        <v>15</v>
      </c>
      <c r="Z5733" s="5">
        <v>0</v>
      </c>
      <c r="AA5733" s="5">
        <v>0</v>
      </c>
      <c r="AB5733" s="5">
        <v>0</v>
      </c>
      <c r="AC5733" s="5">
        <v>0</v>
      </c>
      <c r="AD5733" s="5">
        <v>19</v>
      </c>
      <c r="AE5733" s="5">
        <v>15</v>
      </c>
      <c r="AF5733" s="5">
        <v>0</v>
      </c>
      <c r="AG5733" s="6">
        <v>0</v>
      </c>
      <c r="AH5733" s="6">
        <v>78.94736842105263</v>
      </c>
      <c r="AI5733" s="6"/>
      <c r="AJ5733" s="6"/>
    </row>
    <row r="5734" spans="1:36" hidden="1" x14ac:dyDescent="0.2">
      <c r="A5734" s="1" t="str">
        <f t="shared" si="89"/>
        <v>StroudBangladeshi</v>
      </c>
      <c r="B5734" s="3" t="s">
        <v>273</v>
      </c>
      <c r="C5734" s="3" t="s">
        <v>274</v>
      </c>
      <c r="D5734" s="3" t="s">
        <v>712</v>
      </c>
      <c r="E5734" s="5">
        <v>53</v>
      </c>
      <c r="F5734" s="5">
        <v>0</v>
      </c>
      <c r="G5734" s="5">
        <v>0</v>
      </c>
      <c r="H5734" s="5">
        <v>0</v>
      </c>
      <c r="I5734" s="5">
        <v>0</v>
      </c>
      <c r="J5734" s="5">
        <v>0</v>
      </c>
      <c r="K5734" s="5">
        <v>0</v>
      </c>
      <c r="L5734" s="5">
        <v>0</v>
      </c>
      <c r="M5734" s="5">
        <v>0</v>
      </c>
      <c r="N5734" s="5">
        <v>0</v>
      </c>
      <c r="O5734" s="6">
        <v>0</v>
      </c>
      <c r="P5734" s="6">
        <v>0</v>
      </c>
      <c r="Q5734" s="6">
        <v>0</v>
      </c>
      <c r="R5734" s="6">
        <v>0</v>
      </c>
      <c r="S5734" s="6">
        <v>0</v>
      </c>
      <c r="T5734" s="6">
        <v>0</v>
      </c>
      <c r="U5734" s="6">
        <v>0</v>
      </c>
      <c r="V5734" s="6">
        <v>0</v>
      </c>
      <c r="W5734" s="6">
        <v>0</v>
      </c>
      <c r="X5734" s="5">
        <v>29</v>
      </c>
      <c r="Y5734" s="5">
        <v>20</v>
      </c>
      <c r="Z5734" s="5">
        <v>1</v>
      </c>
      <c r="AA5734" s="5">
        <v>0</v>
      </c>
      <c r="AB5734" s="5">
        <v>0</v>
      </c>
      <c r="AC5734" s="5">
        <v>0</v>
      </c>
      <c r="AD5734" s="5">
        <v>29</v>
      </c>
      <c r="AE5734" s="5">
        <v>20</v>
      </c>
      <c r="AF5734" s="5">
        <v>1</v>
      </c>
      <c r="AG5734" s="6">
        <v>5</v>
      </c>
      <c r="AH5734" s="6">
        <v>68.965517241379317</v>
      </c>
      <c r="AI5734" s="6"/>
      <c r="AJ5734" s="6"/>
    </row>
    <row r="5735" spans="1:36" hidden="1" x14ac:dyDescent="0.2">
      <c r="A5735" s="1" t="str">
        <f t="shared" si="89"/>
        <v>StroudChinese</v>
      </c>
      <c r="B5735" s="3" t="s">
        <v>273</v>
      </c>
      <c r="C5735" s="3" t="s">
        <v>274</v>
      </c>
      <c r="D5735" s="3" t="s">
        <v>713</v>
      </c>
      <c r="E5735" s="5">
        <v>193</v>
      </c>
      <c r="F5735" s="5">
        <v>0</v>
      </c>
      <c r="G5735" s="5">
        <v>0</v>
      </c>
      <c r="H5735" s="5">
        <v>0</v>
      </c>
      <c r="I5735" s="5">
        <v>0</v>
      </c>
      <c r="J5735" s="5">
        <v>0</v>
      </c>
      <c r="K5735" s="5">
        <v>0</v>
      </c>
      <c r="L5735" s="5">
        <v>6</v>
      </c>
      <c r="M5735" s="5">
        <v>0</v>
      </c>
      <c r="N5735" s="5">
        <v>0</v>
      </c>
      <c r="O5735" s="6">
        <v>0</v>
      </c>
      <c r="P5735" s="6">
        <v>0</v>
      </c>
      <c r="Q5735" s="6">
        <v>0</v>
      </c>
      <c r="R5735" s="6">
        <v>0</v>
      </c>
      <c r="S5735" s="6">
        <v>0</v>
      </c>
      <c r="T5735" s="6">
        <v>0</v>
      </c>
      <c r="U5735" s="6">
        <v>3.1088082901554404</v>
      </c>
      <c r="V5735" s="6">
        <v>0</v>
      </c>
      <c r="W5735" s="6">
        <v>0</v>
      </c>
      <c r="X5735" s="5">
        <v>74</v>
      </c>
      <c r="Y5735" s="5">
        <v>65</v>
      </c>
      <c r="Z5735" s="5">
        <v>2</v>
      </c>
      <c r="AA5735" s="5">
        <v>0</v>
      </c>
      <c r="AB5735" s="5">
        <v>0</v>
      </c>
      <c r="AC5735" s="5">
        <v>0</v>
      </c>
      <c r="AD5735" s="5">
        <v>74</v>
      </c>
      <c r="AE5735" s="5">
        <v>65</v>
      </c>
      <c r="AF5735" s="5">
        <v>2</v>
      </c>
      <c r="AG5735" s="6">
        <v>3.0769230769230771</v>
      </c>
      <c r="AH5735" s="6">
        <v>87.837837837837839</v>
      </c>
      <c r="AI5735" s="6"/>
      <c r="AJ5735" s="6"/>
    </row>
    <row r="5736" spans="1:36" hidden="1" x14ac:dyDescent="0.2">
      <c r="A5736" s="1" t="str">
        <f t="shared" si="89"/>
        <v>StroudAsian Other</v>
      </c>
      <c r="B5736" s="3" t="s">
        <v>273</v>
      </c>
      <c r="C5736" s="3" t="s">
        <v>274</v>
      </c>
      <c r="D5736" s="3" t="s">
        <v>714</v>
      </c>
      <c r="E5736" s="5">
        <v>300</v>
      </c>
      <c r="F5736" s="5">
        <v>0</v>
      </c>
      <c r="G5736" s="5">
        <v>0</v>
      </c>
      <c r="H5736" s="5">
        <v>0</v>
      </c>
      <c r="I5736" s="5">
        <v>0</v>
      </c>
      <c r="J5736" s="5">
        <v>5</v>
      </c>
      <c r="K5736" s="5">
        <v>0</v>
      </c>
      <c r="L5736" s="5">
        <v>9</v>
      </c>
      <c r="M5736" s="5">
        <v>0</v>
      </c>
      <c r="N5736" s="5">
        <v>0</v>
      </c>
      <c r="O5736" s="6">
        <v>0</v>
      </c>
      <c r="P5736" s="6">
        <v>0</v>
      </c>
      <c r="Q5736" s="6">
        <v>0</v>
      </c>
      <c r="R5736" s="6">
        <v>0</v>
      </c>
      <c r="S5736" s="6">
        <v>1.6666666666666667</v>
      </c>
      <c r="T5736" s="6">
        <v>0</v>
      </c>
      <c r="U5736" s="6">
        <v>3</v>
      </c>
      <c r="V5736" s="6">
        <v>0</v>
      </c>
      <c r="W5736" s="6">
        <v>0</v>
      </c>
      <c r="X5736" s="5">
        <v>162</v>
      </c>
      <c r="Y5736" s="5">
        <v>141</v>
      </c>
      <c r="Z5736" s="5">
        <v>9</v>
      </c>
      <c r="AA5736" s="5">
        <v>0</v>
      </c>
      <c r="AB5736" s="5">
        <v>0</v>
      </c>
      <c r="AC5736" s="5">
        <v>0</v>
      </c>
      <c r="AD5736" s="5">
        <v>162</v>
      </c>
      <c r="AE5736" s="5">
        <v>141</v>
      </c>
      <c r="AF5736" s="5">
        <v>9</v>
      </c>
      <c r="AG5736" s="6">
        <v>6.3829787234042552</v>
      </c>
      <c r="AH5736" s="6">
        <v>87.037037037037038</v>
      </c>
      <c r="AI5736" s="6"/>
      <c r="AJ5736" s="6"/>
    </row>
    <row r="5737" spans="1:36" hidden="1" x14ac:dyDescent="0.2">
      <c r="A5737" s="1" t="str">
        <f t="shared" si="89"/>
        <v>StroudBlack African</v>
      </c>
      <c r="B5737" s="3" t="s">
        <v>273</v>
      </c>
      <c r="C5737" s="3" t="s">
        <v>274</v>
      </c>
      <c r="D5737" s="3" t="s">
        <v>715</v>
      </c>
      <c r="E5737" s="5">
        <v>96</v>
      </c>
      <c r="F5737" s="5">
        <v>0</v>
      </c>
      <c r="G5737" s="5">
        <v>0</v>
      </c>
      <c r="H5737" s="5">
        <v>0</v>
      </c>
      <c r="I5737" s="5">
        <v>0</v>
      </c>
      <c r="J5737" s="5">
        <v>3</v>
      </c>
      <c r="K5737" s="5">
        <v>0</v>
      </c>
      <c r="L5737" s="5">
        <v>2</v>
      </c>
      <c r="M5737" s="5">
        <v>0</v>
      </c>
      <c r="N5737" s="5">
        <v>0</v>
      </c>
      <c r="O5737" s="6">
        <v>0</v>
      </c>
      <c r="P5737" s="6">
        <v>0</v>
      </c>
      <c r="Q5737" s="6">
        <v>0</v>
      </c>
      <c r="R5737" s="6">
        <v>0</v>
      </c>
      <c r="S5737" s="6">
        <v>3.125</v>
      </c>
      <c r="T5737" s="6">
        <v>0</v>
      </c>
      <c r="U5737" s="6">
        <v>2.0833333333333335</v>
      </c>
      <c r="V5737" s="6">
        <v>0</v>
      </c>
      <c r="W5737" s="6">
        <v>0</v>
      </c>
      <c r="X5737" s="5">
        <v>49</v>
      </c>
      <c r="Y5737" s="5">
        <v>42</v>
      </c>
      <c r="Z5737" s="5">
        <v>4</v>
      </c>
      <c r="AA5737" s="5">
        <v>0</v>
      </c>
      <c r="AB5737" s="5">
        <v>0</v>
      </c>
      <c r="AC5737" s="5">
        <v>0</v>
      </c>
      <c r="AD5737" s="5">
        <v>49</v>
      </c>
      <c r="AE5737" s="5">
        <v>42</v>
      </c>
      <c r="AF5737" s="5">
        <v>4</v>
      </c>
      <c r="AG5737" s="6">
        <v>9.5238095238095237</v>
      </c>
      <c r="AH5737" s="6">
        <v>85.714285714285708</v>
      </c>
      <c r="AI5737" s="6"/>
      <c r="AJ5737" s="6"/>
    </row>
    <row r="5738" spans="1:36" hidden="1" x14ac:dyDescent="0.2">
      <c r="A5738" s="1" t="str">
        <f t="shared" si="89"/>
        <v>StroudBlack Caribbean</v>
      </c>
      <c r="B5738" s="3" t="s">
        <v>273</v>
      </c>
      <c r="C5738" s="3" t="s">
        <v>274</v>
      </c>
      <c r="D5738" s="3" t="s">
        <v>716</v>
      </c>
      <c r="E5738" s="5">
        <v>125</v>
      </c>
      <c r="F5738" s="5">
        <v>0</v>
      </c>
      <c r="G5738" s="5">
        <v>0</v>
      </c>
      <c r="H5738" s="5">
        <v>0</v>
      </c>
      <c r="I5738" s="5">
        <v>0</v>
      </c>
      <c r="J5738" s="5">
        <v>0</v>
      </c>
      <c r="K5738" s="5">
        <v>0</v>
      </c>
      <c r="L5738" s="5">
        <v>5</v>
      </c>
      <c r="M5738" s="5">
        <v>0</v>
      </c>
      <c r="N5738" s="5">
        <v>0</v>
      </c>
      <c r="O5738" s="6">
        <v>0</v>
      </c>
      <c r="P5738" s="6">
        <v>0</v>
      </c>
      <c r="Q5738" s="6">
        <v>0</v>
      </c>
      <c r="R5738" s="6">
        <v>0</v>
      </c>
      <c r="S5738" s="6">
        <v>0</v>
      </c>
      <c r="T5738" s="6">
        <v>0</v>
      </c>
      <c r="U5738" s="6">
        <v>4</v>
      </c>
      <c r="V5738" s="6">
        <v>0</v>
      </c>
      <c r="W5738" s="6">
        <v>0</v>
      </c>
      <c r="X5738" s="5">
        <v>63</v>
      </c>
      <c r="Y5738" s="5">
        <v>57</v>
      </c>
      <c r="Z5738" s="5">
        <v>2</v>
      </c>
      <c r="AA5738" s="5">
        <v>0</v>
      </c>
      <c r="AB5738" s="5">
        <v>0</v>
      </c>
      <c r="AC5738" s="5">
        <v>0</v>
      </c>
      <c r="AD5738" s="5">
        <v>63</v>
      </c>
      <c r="AE5738" s="5">
        <v>57</v>
      </c>
      <c r="AF5738" s="5">
        <v>2</v>
      </c>
      <c r="AG5738" s="6">
        <v>3.5087719298245612</v>
      </c>
      <c r="AH5738" s="6">
        <v>90.476190476190482</v>
      </c>
      <c r="AI5738" s="6"/>
      <c r="AJ5738" s="6"/>
    </row>
    <row r="5739" spans="1:36" hidden="1" x14ac:dyDescent="0.2">
      <c r="A5739" s="1" t="str">
        <f t="shared" si="89"/>
        <v>StroudBlack Other</v>
      </c>
      <c r="B5739" s="3" t="s">
        <v>273</v>
      </c>
      <c r="C5739" s="3" t="s">
        <v>274</v>
      </c>
      <c r="D5739" s="3" t="s">
        <v>717</v>
      </c>
      <c r="E5739" s="5">
        <v>39</v>
      </c>
      <c r="F5739" s="5">
        <v>0</v>
      </c>
      <c r="G5739" s="5">
        <v>0</v>
      </c>
      <c r="H5739" s="5">
        <v>0</v>
      </c>
      <c r="I5739" s="5">
        <v>0</v>
      </c>
      <c r="J5739" s="5">
        <v>0</v>
      </c>
      <c r="K5739" s="5">
        <v>0</v>
      </c>
      <c r="L5739" s="5">
        <v>2</v>
      </c>
      <c r="M5739" s="5">
        <v>0</v>
      </c>
      <c r="N5739" s="5">
        <v>0</v>
      </c>
      <c r="O5739" s="6">
        <v>0</v>
      </c>
      <c r="P5739" s="6">
        <v>0</v>
      </c>
      <c r="Q5739" s="6">
        <v>0</v>
      </c>
      <c r="R5739" s="6">
        <v>0</v>
      </c>
      <c r="S5739" s="6">
        <v>0</v>
      </c>
      <c r="T5739" s="6">
        <v>0</v>
      </c>
      <c r="U5739" s="6">
        <v>5.1282051282051286</v>
      </c>
      <c r="V5739" s="6">
        <v>0</v>
      </c>
      <c r="W5739" s="6">
        <v>0</v>
      </c>
      <c r="X5739" s="5">
        <v>15</v>
      </c>
      <c r="Y5739" s="5">
        <v>13</v>
      </c>
      <c r="Z5739" s="5">
        <v>0</v>
      </c>
      <c r="AA5739" s="5">
        <v>0</v>
      </c>
      <c r="AB5739" s="5">
        <v>0</v>
      </c>
      <c r="AC5739" s="5">
        <v>0</v>
      </c>
      <c r="AD5739" s="5">
        <v>15</v>
      </c>
      <c r="AE5739" s="5">
        <v>13</v>
      </c>
      <c r="AF5739" s="5">
        <v>0</v>
      </c>
      <c r="AG5739" s="6">
        <v>0</v>
      </c>
      <c r="AH5739" s="6">
        <v>86.666666666666671</v>
      </c>
      <c r="AI5739" s="6"/>
      <c r="AJ5739" s="6"/>
    </row>
    <row r="5740" spans="1:36" hidden="1" x14ac:dyDescent="0.2">
      <c r="A5740" s="1" t="str">
        <f t="shared" si="89"/>
        <v>StroudArab</v>
      </c>
      <c r="B5740" s="3" t="s">
        <v>273</v>
      </c>
      <c r="C5740" s="3" t="s">
        <v>274</v>
      </c>
      <c r="D5740" s="3" t="s">
        <v>699</v>
      </c>
      <c r="E5740" s="5">
        <v>33</v>
      </c>
      <c r="F5740" s="5">
        <v>0</v>
      </c>
      <c r="G5740" s="5">
        <v>0</v>
      </c>
      <c r="H5740" s="5">
        <v>0</v>
      </c>
      <c r="I5740" s="5">
        <v>0</v>
      </c>
      <c r="J5740" s="5">
        <v>0</v>
      </c>
      <c r="K5740" s="5">
        <v>0</v>
      </c>
      <c r="L5740" s="5">
        <v>0</v>
      </c>
      <c r="M5740" s="5">
        <v>0</v>
      </c>
      <c r="N5740" s="5">
        <v>0</v>
      </c>
      <c r="O5740" s="6">
        <v>0</v>
      </c>
      <c r="P5740" s="6">
        <v>0</v>
      </c>
      <c r="Q5740" s="6">
        <v>0</v>
      </c>
      <c r="R5740" s="6">
        <v>0</v>
      </c>
      <c r="S5740" s="6">
        <v>0</v>
      </c>
      <c r="T5740" s="6">
        <v>0</v>
      </c>
      <c r="U5740" s="6">
        <v>0</v>
      </c>
      <c r="V5740" s="6">
        <v>0</v>
      </c>
      <c r="W5740" s="6">
        <v>0</v>
      </c>
      <c r="X5740" s="5">
        <v>13</v>
      </c>
      <c r="Y5740" s="5">
        <v>9</v>
      </c>
      <c r="Z5740" s="5">
        <v>2</v>
      </c>
      <c r="AA5740" s="5">
        <v>0</v>
      </c>
      <c r="AB5740" s="5">
        <v>0</v>
      </c>
      <c r="AC5740" s="5">
        <v>0</v>
      </c>
      <c r="AD5740" s="5">
        <v>13</v>
      </c>
      <c r="AE5740" s="5">
        <v>9</v>
      </c>
      <c r="AF5740" s="5">
        <v>2</v>
      </c>
      <c r="AG5740" s="6">
        <v>22.222222222222221</v>
      </c>
      <c r="AH5740" s="6">
        <v>69.230769230769226</v>
      </c>
      <c r="AI5740" s="6"/>
      <c r="AJ5740" s="6"/>
    </row>
    <row r="5741" spans="1:36" hidden="1" x14ac:dyDescent="0.2">
      <c r="A5741" s="1" t="str">
        <f t="shared" si="89"/>
        <v>StroudOther</v>
      </c>
      <c r="B5741" s="3" t="s">
        <v>273</v>
      </c>
      <c r="C5741" s="3" t="s">
        <v>274</v>
      </c>
      <c r="D5741" s="3" t="s">
        <v>718</v>
      </c>
      <c r="E5741" s="5">
        <v>93</v>
      </c>
      <c r="F5741" s="5">
        <v>0</v>
      </c>
      <c r="G5741" s="5">
        <v>0</v>
      </c>
      <c r="H5741" s="5">
        <v>0</v>
      </c>
      <c r="I5741" s="5">
        <v>0</v>
      </c>
      <c r="J5741" s="5">
        <v>2</v>
      </c>
      <c r="K5741" s="5">
        <v>0</v>
      </c>
      <c r="L5741" s="5">
        <v>2</v>
      </c>
      <c r="M5741" s="5">
        <v>0</v>
      </c>
      <c r="N5741" s="5">
        <v>0</v>
      </c>
      <c r="O5741" s="6">
        <v>0</v>
      </c>
      <c r="P5741" s="6">
        <v>0</v>
      </c>
      <c r="Q5741" s="6">
        <v>0</v>
      </c>
      <c r="R5741" s="6">
        <v>0</v>
      </c>
      <c r="S5741" s="6">
        <v>2.150537634408602</v>
      </c>
      <c r="T5741" s="6">
        <v>0</v>
      </c>
      <c r="U5741" s="6">
        <v>2.150537634408602</v>
      </c>
      <c r="V5741" s="6">
        <v>0</v>
      </c>
      <c r="W5741" s="6">
        <v>0</v>
      </c>
      <c r="X5741" s="5">
        <v>39</v>
      </c>
      <c r="Y5741" s="5">
        <v>32</v>
      </c>
      <c r="Z5741" s="5">
        <v>0</v>
      </c>
      <c r="AA5741" s="5">
        <v>0</v>
      </c>
      <c r="AB5741" s="5">
        <v>0</v>
      </c>
      <c r="AC5741" s="5">
        <v>0</v>
      </c>
      <c r="AD5741" s="5">
        <v>39</v>
      </c>
      <c r="AE5741" s="5">
        <v>32</v>
      </c>
      <c r="AF5741" s="5">
        <v>0</v>
      </c>
      <c r="AG5741" s="6">
        <v>0</v>
      </c>
      <c r="AH5741" s="6">
        <v>82.051282051282058</v>
      </c>
      <c r="AI5741" s="6"/>
      <c r="AJ5741" s="6"/>
    </row>
    <row r="5742" spans="1:36" x14ac:dyDescent="0.2">
      <c r="A5742" s="1" t="str">
        <f t="shared" si="89"/>
        <v>Suffolk CoastalAll people</v>
      </c>
      <c r="B5742" s="3" t="s">
        <v>497</v>
      </c>
      <c r="C5742" s="3" t="s">
        <v>498</v>
      </c>
      <c r="D5742" s="3" t="s">
        <v>700</v>
      </c>
      <c r="E5742" s="5">
        <v>124298</v>
      </c>
      <c r="F5742" s="5">
        <v>0</v>
      </c>
      <c r="G5742" s="5">
        <v>0</v>
      </c>
      <c r="H5742" s="5">
        <v>0</v>
      </c>
      <c r="I5742" s="5">
        <v>0</v>
      </c>
      <c r="J5742" s="5">
        <v>1703</v>
      </c>
      <c r="K5742" s="5">
        <v>20470</v>
      </c>
      <c r="L5742" s="5">
        <v>0</v>
      </c>
      <c r="M5742" s="5">
        <v>1391</v>
      </c>
      <c r="N5742" s="5">
        <v>0</v>
      </c>
      <c r="O5742" s="6">
        <v>0</v>
      </c>
      <c r="P5742" s="6">
        <v>0</v>
      </c>
      <c r="Q5742" s="6">
        <v>0</v>
      </c>
      <c r="R5742" s="6">
        <v>0</v>
      </c>
      <c r="S5742" s="6">
        <v>1.3700944504336352</v>
      </c>
      <c r="T5742" s="6">
        <v>16.468487023121853</v>
      </c>
      <c r="U5742" s="6">
        <v>0</v>
      </c>
      <c r="V5742" s="6">
        <v>1.1190847801251831</v>
      </c>
      <c r="W5742" s="6">
        <v>0</v>
      </c>
      <c r="X5742" s="5">
        <v>35041</v>
      </c>
      <c r="Y5742" s="5">
        <v>31082</v>
      </c>
      <c r="Z5742" s="5">
        <v>1089</v>
      </c>
      <c r="AA5742" s="5">
        <v>0</v>
      </c>
      <c r="AB5742" s="5">
        <v>0</v>
      </c>
      <c r="AC5742" s="5">
        <v>0</v>
      </c>
      <c r="AD5742" s="5">
        <v>35041</v>
      </c>
      <c r="AE5742" s="5">
        <v>31082</v>
      </c>
      <c r="AF5742" s="5">
        <v>1089</v>
      </c>
      <c r="AG5742" s="6">
        <v>3.5036355446882439</v>
      </c>
      <c r="AH5742" s="6">
        <v>88.701806455295227</v>
      </c>
      <c r="AI5742" s="6"/>
      <c r="AJ5742" s="6"/>
    </row>
    <row r="5743" spans="1:36" hidden="1" x14ac:dyDescent="0.2">
      <c r="A5743" s="1" t="str">
        <f t="shared" si="89"/>
        <v>Suffolk CoastalWhite British</v>
      </c>
      <c r="B5743" s="3" t="s">
        <v>497</v>
      </c>
      <c r="C5743" s="3" t="s">
        <v>498</v>
      </c>
      <c r="D5743" s="3" t="s">
        <v>701</v>
      </c>
      <c r="E5743" s="5">
        <v>116655</v>
      </c>
      <c r="F5743" s="5">
        <v>0</v>
      </c>
      <c r="G5743" s="5">
        <v>0</v>
      </c>
      <c r="H5743" s="5">
        <v>0</v>
      </c>
      <c r="I5743" s="5">
        <v>0</v>
      </c>
      <c r="J5743" s="5">
        <v>1620</v>
      </c>
      <c r="K5743" s="5">
        <v>19443</v>
      </c>
      <c r="L5743" s="5">
        <v>0</v>
      </c>
      <c r="M5743" s="5">
        <v>1189</v>
      </c>
      <c r="N5743" s="5">
        <v>0</v>
      </c>
      <c r="O5743" s="6">
        <v>0</v>
      </c>
      <c r="P5743" s="6">
        <v>0</v>
      </c>
      <c r="Q5743" s="6">
        <v>0</v>
      </c>
      <c r="R5743" s="6">
        <v>0</v>
      </c>
      <c r="S5743" s="6">
        <v>1.3887102996013887</v>
      </c>
      <c r="T5743" s="6">
        <v>16.667095280956666</v>
      </c>
      <c r="U5743" s="6">
        <v>0</v>
      </c>
      <c r="V5743" s="6">
        <v>1.0192447816210193</v>
      </c>
      <c r="W5743" s="6">
        <v>0</v>
      </c>
      <c r="X5743" s="5">
        <v>32069</v>
      </c>
      <c r="Y5743" s="5">
        <v>28552</v>
      </c>
      <c r="Z5743" s="5">
        <v>977</v>
      </c>
      <c r="AA5743" s="5">
        <v>0</v>
      </c>
      <c r="AB5743" s="5">
        <v>0</v>
      </c>
      <c r="AC5743" s="5">
        <v>0</v>
      </c>
      <c r="AD5743" s="5">
        <v>32069</v>
      </c>
      <c r="AE5743" s="5">
        <v>28552</v>
      </c>
      <c r="AF5743" s="5">
        <v>977</v>
      </c>
      <c r="AG5743" s="6">
        <v>3.4218268422527318</v>
      </c>
      <c r="AH5743" s="6">
        <v>89.033022545137044</v>
      </c>
      <c r="AI5743" s="6"/>
      <c r="AJ5743" s="6"/>
    </row>
    <row r="5744" spans="1:36" hidden="1" x14ac:dyDescent="0.2">
      <c r="A5744" s="1" t="str">
        <f t="shared" si="89"/>
        <v>Suffolk CoastalMinorities - all other than White British</v>
      </c>
      <c r="B5744" s="3" t="s">
        <v>497</v>
      </c>
      <c r="C5744" s="3" t="s">
        <v>498</v>
      </c>
      <c r="D5744" s="3" t="s">
        <v>702</v>
      </c>
      <c r="E5744" s="5">
        <v>7643</v>
      </c>
      <c r="F5744" s="5">
        <v>0</v>
      </c>
      <c r="G5744" s="5">
        <v>0</v>
      </c>
      <c r="H5744" s="5">
        <v>0</v>
      </c>
      <c r="I5744" s="5">
        <v>0</v>
      </c>
      <c r="J5744" s="5">
        <v>83</v>
      </c>
      <c r="K5744" s="5">
        <v>1027</v>
      </c>
      <c r="L5744" s="5">
        <v>0</v>
      </c>
      <c r="M5744" s="5">
        <v>202</v>
      </c>
      <c r="N5744" s="5">
        <v>0</v>
      </c>
      <c r="O5744" s="6">
        <v>0</v>
      </c>
      <c r="P5744" s="6">
        <v>0</v>
      </c>
      <c r="Q5744" s="6">
        <v>0</v>
      </c>
      <c r="R5744" s="6">
        <v>0</v>
      </c>
      <c r="S5744" s="6">
        <v>1.085961010074578</v>
      </c>
      <c r="T5744" s="6">
        <v>13.437132016223996</v>
      </c>
      <c r="U5744" s="6">
        <v>0</v>
      </c>
      <c r="V5744" s="6">
        <v>2.6429412534345151</v>
      </c>
      <c r="W5744" s="6">
        <v>0</v>
      </c>
      <c r="X5744" s="5">
        <v>2972</v>
      </c>
      <c r="Y5744" s="5">
        <v>2530</v>
      </c>
      <c r="Z5744" s="5">
        <v>112</v>
      </c>
      <c r="AA5744" s="5">
        <v>0</v>
      </c>
      <c r="AB5744" s="5">
        <v>0</v>
      </c>
      <c r="AC5744" s="5">
        <v>0</v>
      </c>
      <c r="AD5744" s="5">
        <v>2972</v>
      </c>
      <c r="AE5744" s="5">
        <v>2530</v>
      </c>
      <c r="AF5744" s="5">
        <v>112</v>
      </c>
      <c r="AG5744" s="6">
        <v>4.4268774703557314</v>
      </c>
      <c r="AH5744" s="6">
        <v>85.127860026917901</v>
      </c>
      <c r="AI5744" s="6"/>
      <c r="AJ5744" s="6"/>
    </row>
    <row r="5745" spans="1:36" hidden="1" x14ac:dyDescent="0.2">
      <c r="A5745" s="1" t="str">
        <f t="shared" si="89"/>
        <v>Suffolk CoastalWhite Irish</v>
      </c>
      <c r="B5745" s="3" t="s">
        <v>497</v>
      </c>
      <c r="C5745" s="3" t="s">
        <v>498</v>
      </c>
      <c r="D5745" s="3" t="s">
        <v>703</v>
      </c>
      <c r="E5745" s="5">
        <v>585</v>
      </c>
      <c r="F5745" s="5">
        <v>0</v>
      </c>
      <c r="G5745" s="5">
        <v>0</v>
      </c>
      <c r="H5745" s="5">
        <v>0</v>
      </c>
      <c r="I5745" s="5">
        <v>0</v>
      </c>
      <c r="J5745" s="5">
        <v>2</v>
      </c>
      <c r="K5745" s="5">
        <v>101</v>
      </c>
      <c r="L5745" s="5">
        <v>0</v>
      </c>
      <c r="M5745" s="5">
        <v>20</v>
      </c>
      <c r="N5745" s="5">
        <v>0</v>
      </c>
      <c r="O5745" s="6">
        <v>0</v>
      </c>
      <c r="P5745" s="6">
        <v>0</v>
      </c>
      <c r="Q5745" s="6">
        <v>0</v>
      </c>
      <c r="R5745" s="6">
        <v>0</v>
      </c>
      <c r="S5745" s="6">
        <v>0.34188034188034189</v>
      </c>
      <c r="T5745" s="6">
        <v>17.264957264957264</v>
      </c>
      <c r="U5745" s="6">
        <v>0</v>
      </c>
      <c r="V5745" s="6">
        <v>3.4188034188034186</v>
      </c>
      <c r="W5745" s="6">
        <v>0</v>
      </c>
      <c r="X5745" s="5">
        <v>150</v>
      </c>
      <c r="Y5745" s="5">
        <v>128</v>
      </c>
      <c r="Z5745" s="5">
        <v>7</v>
      </c>
      <c r="AA5745" s="5">
        <v>0</v>
      </c>
      <c r="AB5745" s="5">
        <v>0</v>
      </c>
      <c r="AC5745" s="5">
        <v>0</v>
      </c>
      <c r="AD5745" s="5">
        <v>150</v>
      </c>
      <c r="AE5745" s="5">
        <v>128</v>
      </c>
      <c r="AF5745" s="5">
        <v>7</v>
      </c>
      <c r="AG5745" s="6">
        <v>5.46875</v>
      </c>
      <c r="AH5745" s="6">
        <v>85.333333333333329</v>
      </c>
      <c r="AI5745" s="6"/>
      <c r="AJ5745" s="6"/>
    </row>
    <row r="5746" spans="1:36" hidden="1" x14ac:dyDescent="0.2">
      <c r="A5746" s="1" t="str">
        <f t="shared" si="89"/>
        <v>Suffolk CoastalWhite Gyspy or Irish Traveller</v>
      </c>
      <c r="B5746" s="3" t="s">
        <v>497</v>
      </c>
      <c r="C5746" s="3" t="s">
        <v>498</v>
      </c>
      <c r="D5746" s="3" t="s">
        <v>704</v>
      </c>
      <c r="E5746" s="5">
        <v>51</v>
      </c>
      <c r="F5746" s="5">
        <v>0</v>
      </c>
      <c r="G5746" s="5">
        <v>0</v>
      </c>
      <c r="H5746" s="5">
        <v>0</v>
      </c>
      <c r="I5746" s="5">
        <v>0</v>
      </c>
      <c r="J5746" s="5">
        <v>0</v>
      </c>
      <c r="K5746" s="5">
        <v>19</v>
      </c>
      <c r="L5746" s="5">
        <v>0</v>
      </c>
      <c r="M5746" s="5">
        <v>0</v>
      </c>
      <c r="N5746" s="5">
        <v>0</v>
      </c>
      <c r="O5746" s="6">
        <v>0</v>
      </c>
      <c r="P5746" s="6">
        <v>0</v>
      </c>
      <c r="Q5746" s="6">
        <v>0</v>
      </c>
      <c r="R5746" s="6">
        <v>0</v>
      </c>
      <c r="S5746" s="6">
        <v>0</v>
      </c>
      <c r="T5746" s="6">
        <v>37.254901960784316</v>
      </c>
      <c r="U5746" s="6">
        <v>0</v>
      </c>
      <c r="V5746" s="6">
        <v>0</v>
      </c>
      <c r="W5746" s="6">
        <v>0</v>
      </c>
      <c r="X5746" s="5">
        <v>23</v>
      </c>
      <c r="Y5746" s="5">
        <v>10</v>
      </c>
      <c r="Z5746" s="5">
        <v>3</v>
      </c>
      <c r="AA5746" s="5">
        <v>0</v>
      </c>
      <c r="AB5746" s="5">
        <v>0</v>
      </c>
      <c r="AC5746" s="5">
        <v>0</v>
      </c>
      <c r="AD5746" s="5">
        <v>23</v>
      </c>
      <c r="AE5746" s="5">
        <v>10</v>
      </c>
      <c r="AF5746" s="5">
        <v>3</v>
      </c>
      <c r="AG5746" s="6">
        <v>30</v>
      </c>
      <c r="AH5746" s="6">
        <v>43.478260869565219</v>
      </c>
      <c r="AI5746" s="6"/>
      <c r="AJ5746" s="6"/>
    </row>
    <row r="5747" spans="1:36" hidden="1" x14ac:dyDescent="0.2">
      <c r="A5747" s="1" t="str">
        <f t="shared" si="89"/>
        <v>Suffolk CoastalWhite Other</v>
      </c>
      <c r="B5747" s="3" t="s">
        <v>497</v>
      </c>
      <c r="C5747" s="3" t="s">
        <v>498</v>
      </c>
      <c r="D5747" s="3" t="s">
        <v>705</v>
      </c>
      <c r="E5747" s="5">
        <v>2685</v>
      </c>
      <c r="F5747" s="5">
        <v>0</v>
      </c>
      <c r="G5747" s="5">
        <v>0</v>
      </c>
      <c r="H5747" s="5">
        <v>0</v>
      </c>
      <c r="I5747" s="5">
        <v>0</v>
      </c>
      <c r="J5747" s="5">
        <v>33</v>
      </c>
      <c r="K5747" s="5">
        <v>381</v>
      </c>
      <c r="L5747" s="5">
        <v>0</v>
      </c>
      <c r="M5747" s="5">
        <v>81</v>
      </c>
      <c r="N5747" s="5">
        <v>0</v>
      </c>
      <c r="O5747" s="6">
        <v>0</v>
      </c>
      <c r="P5747" s="6">
        <v>0</v>
      </c>
      <c r="Q5747" s="6">
        <v>0</v>
      </c>
      <c r="R5747" s="6">
        <v>0</v>
      </c>
      <c r="S5747" s="6">
        <v>1.229050279329609</v>
      </c>
      <c r="T5747" s="6">
        <v>14.189944134078212</v>
      </c>
      <c r="U5747" s="6">
        <v>0</v>
      </c>
      <c r="V5747" s="6">
        <v>3.016759776536313</v>
      </c>
      <c r="W5747" s="6">
        <v>0</v>
      </c>
      <c r="X5747" s="5">
        <v>1235</v>
      </c>
      <c r="Y5747" s="5">
        <v>1096</v>
      </c>
      <c r="Z5747" s="5">
        <v>46</v>
      </c>
      <c r="AA5747" s="5">
        <v>0</v>
      </c>
      <c r="AB5747" s="5">
        <v>0</v>
      </c>
      <c r="AC5747" s="5">
        <v>0</v>
      </c>
      <c r="AD5747" s="5">
        <v>1235</v>
      </c>
      <c r="AE5747" s="5">
        <v>1096</v>
      </c>
      <c r="AF5747" s="5">
        <v>46</v>
      </c>
      <c r="AG5747" s="6">
        <v>4.1970802919708028</v>
      </c>
      <c r="AH5747" s="6">
        <v>88.744939271255063</v>
      </c>
      <c r="AI5747" s="6"/>
      <c r="AJ5747" s="6"/>
    </row>
    <row r="5748" spans="1:36" hidden="1" x14ac:dyDescent="0.2">
      <c r="A5748" s="1" t="str">
        <f t="shared" si="89"/>
        <v>Suffolk CoastalMixed White and Black Caribbean</v>
      </c>
      <c r="B5748" s="3" t="s">
        <v>497</v>
      </c>
      <c r="C5748" s="3" t="s">
        <v>498</v>
      </c>
      <c r="D5748" s="3" t="s">
        <v>706</v>
      </c>
      <c r="E5748" s="5">
        <v>471</v>
      </c>
      <c r="F5748" s="5">
        <v>0</v>
      </c>
      <c r="G5748" s="5">
        <v>0</v>
      </c>
      <c r="H5748" s="5">
        <v>0</v>
      </c>
      <c r="I5748" s="5">
        <v>0</v>
      </c>
      <c r="J5748" s="5">
        <v>9</v>
      </c>
      <c r="K5748" s="5">
        <v>67</v>
      </c>
      <c r="L5748" s="5">
        <v>0</v>
      </c>
      <c r="M5748" s="5">
        <v>12</v>
      </c>
      <c r="N5748" s="5">
        <v>0</v>
      </c>
      <c r="O5748" s="6">
        <v>0</v>
      </c>
      <c r="P5748" s="6">
        <v>0</v>
      </c>
      <c r="Q5748" s="6">
        <v>0</v>
      </c>
      <c r="R5748" s="6">
        <v>0</v>
      </c>
      <c r="S5748" s="6">
        <v>1.910828025477707</v>
      </c>
      <c r="T5748" s="6">
        <v>14.225053078556263</v>
      </c>
      <c r="U5748" s="6">
        <v>0</v>
      </c>
      <c r="V5748" s="6">
        <v>2.5477707006369426</v>
      </c>
      <c r="W5748" s="6">
        <v>0</v>
      </c>
      <c r="X5748" s="5">
        <v>105</v>
      </c>
      <c r="Y5748" s="5">
        <v>78</v>
      </c>
      <c r="Z5748" s="5">
        <v>6</v>
      </c>
      <c r="AA5748" s="5">
        <v>0</v>
      </c>
      <c r="AB5748" s="5">
        <v>0</v>
      </c>
      <c r="AC5748" s="5">
        <v>0</v>
      </c>
      <c r="AD5748" s="5">
        <v>105</v>
      </c>
      <c r="AE5748" s="5">
        <v>78</v>
      </c>
      <c r="AF5748" s="5">
        <v>6</v>
      </c>
      <c r="AG5748" s="6">
        <v>7.6923076923076925</v>
      </c>
      <c r="AH5748" s="6">
        <v>74.285714285714292</v>
      </c>
      <c r="AI5748" s="6"/>
      <c r="AJ5748" s="6"/>
    </row>
    <row r="5749" spans="1:36" hidden="1" x14ac:dyDescent="0.2">
      <c r="A5749" s="1" t="str">
        <f t="shared" si="89"/>
        <v>Suffolk CoastalMixed White and Black African</v>
      </c>
      <c r="B5749" s="3" t="s">
        <v>497</v>
      </c>
      <c r="C5749" s="3" t="s">
        <v>498</v>
      </c>
      <c r="D5749" s="3" t="s">
        <v>707</v>
      </c>
      <c r="E5749" s="5">
        <v>222</v>
      </c>
      <c r="F5749" s="5">
        <v>0</v>
      </c>
      <c r="G5749" s="5">
        <v>0</v>
      </c>
      <c r="H5749" s="5">
        <v>0</v>
      </c>
      <c r="I5749" s="5">
        <v>0</v>
      </c>
      <c r="J5749" s="5">
        <v>6</v>
      </c>
      <c r="K5749" s="5">
        <v>28</v>
      </c>
      <c r="L5749" s="5">
        <v>0</v>
      </c>
      <c r="M5749" s="5">
        <v>5</v>
      </c>
      <c r="N5749" s="5">
        <v>0</v>
      </c>
      <c r="O5749" s="6">
        <v>0</v>
      </c>
      <c r="P5749" s="6">
        <v>0</v>
      </c>
      <c r="Q5749" s="6">
        <v>0</v>
      </c>
      <c r="R5749" s="6">
        <v>0</v>
      </c>
      <c r="S5749" s="6">
        <v>2.7027027027027026</v>
      </c>
      <c r="T5749" s="6">
        <v>12.612612612612613</v>
      </c>
      <c r="U5749" s="6">
        <v>0</v>
      </c>
      <c r="V5749" s="6">
        <v>2.2522522522522523</v>
      </c>
      <c r="W5749" s="6">
        <v>0</v>
      </c>
      <c r="X5749" s="5">
        <v>47</v>
      </c>
      <c r="Y5749" s="5">
        <v>43</v>
      </c>
      <c r="Z5749" s="5">
        <v>1</v>
      </c>
      <c r="AA5749" s="5">
        <v>0</v>
      </c>
      <c r="AB5749" s="5">
        <v>0</v>
      </c>
      <c r="AC5749" s="5">
        <v>0</v>
      </c>
      <c r="AD5749" s="5">
        <v>47</v>
      </c>
      <c r="AE5749" s="5">
        <v>43</v>
      </c>
      <c r="AF5749" s="5">
        <v>1</v>
      </c>
      <c r="AG5749" s="6">
        <v>2.3255813953488373</v>
      </c>
      <c r="AH5749" s="6">
        <v>91.489361702127653</v>
      </c>
      <c r="AI5749" s="6"/>
      <c r="AJ5749" s="6"/>
    </row>
    <row r="5750" spans="1:36" hidden="1" x14ac:dyDescent="0.2">
      <c r="A5750" s="1" t="str">
        <f t="shared" si="89"/>
        <v>Suffolk CoastalMixed White and Asian</v>
      </c>
      <c r="B5750" s="3" t="s">
        <v>497</v>
      </c>
      <c r="C5750" s="3" t="s">
        <v>498</v>
      </c>
      <c r="D5750" s="3" t="s">
        <v>708</v>
      </c>
      <c r="E5750" s="5">
        <v>473</v>
      </c>
      <c r="F5750" s="5">
        <v>0</v>
      </c>
      <c r="G5750" s="5">
        <v>0</v>
      </c>
      <c r="H5750" s="5">
        <v>0</v>
      </c>
      <c r="I5750" s="5">
        <v>0</v>
      </c>
      <c r="J5750" s="5">
        <v>3</v>
      </c>
      <c r="K5750" s="5">
        <v>64</v>
      </c>
      <c r="L5750" s="5">
        <v>0</v>
      </c>
      <c r="M5750" s="5">
        <v>13</v>
      </c>
      <c r="N5750" s="5">
        <v>0</v>
      </c>
      <c r="O5750" s="6">
        <v>0</v>
      </c>
      <c r="P5750" s="6">
        <v>0</v>
      </c>
      <c r="Q5750" s="6">
        <v>0</v>
      </c>
      <c r="R5750" s="6">
        <v>0</v>
      </c>
      <c r="S5750" s="6">
        <v>0.63424947145877375</v>
      </c>
      <c r="T5750" s="6">
        <v>13.530655391120508</v>
      </c>
      <c r="U5750" s="6">
        <v>0</v>
      </c>
      <c r="V5750" s="6">
        <v>2.7484143763213531</v>
      </c>
      <c r="W5750" s="6">
        <v>0</v>
      </c>
      <c r="X5750" s="5">
        <v>105</v>
      </c>
      <c r="Y5750" s="5">
        <v>89</v>
      </c>
      <c r="Z5750" s="5">
        <v>4</v>
      </c>
      <c r="AA5750" s="5">
        <v>0</v>
      </c>
      <c r="AB5750" s="5">
        <v>0</v>
      </c>
      <c r="AC5750" s="5">
        <v>0</v>
      </c>
      <c r="AD5750" s="5">
        <v>105</v>
      </c>
      <c r="AE5750" s="5">
        <v>89</v>
      </c>
      <c r="AF5750" s="5">
        <v>4</v>
      </c>
      <c r="AG5750" s="6">
        <v>4.4943820224719104</v>
      </c>
      <c r="AH5750" s="6">
        <v>84.761904761904759</v>
      </c>
      <c r="AI5750" s="6"/>
      <c r="AJ5750" s="6"/>
    </row>
    <row r="5751" spans="1:36" hidden="1" x14ac:dyDescent="0.2">
      <c r="A5751" s="1" t="str">
        <f t="shared" si="89"/>
        <v>Suffolk CoastalMixed Other</v>
      </c>
      <c r="B5751" s="3" t="s">
        <v>497</v>
      </c>
      <c r="C5751" s="3" t="s">
        <v>498</v>
      </c>
      <c r="D5751" s="3" t="s">
        <v>709</v>
      </c>
      <c r="E5751" s="5">
        <v>347</v>
      </c>
      <c r="F5751" s="5">
        <v>0</v>
      </c>
      <c r="G5751" s="5">
        <v>0</v>
      </c>
      <c r="H5751" s="5">
        <v>0</v>
      </c>
      <c r="I5751" s="5">
        <v>0</v>
      </c>
      <c r="J5751" s="5">
        <v>8</v>
      </c>
      <c r="K5751" s="5">
        <v>35</v>
      </c>
      <c r="L5751" s="5">
        <v>0</v>
      </c>
      <c r="M5751" s="5">
        <v>6</v>
      </c>
      <c r="N5751" s="5">
        <v>0</v>
      </c>
      <c r="O5751" s="6">
        <v>0</v>
      </c>
      <c r="P5751" s="6">
        <v>0</v>
      </c>
      <c r="Q5751" s="6">
        <v>0</v>
      </c>
      <c r="R5751" s="6">
        <v>0</v>
      </c>
      <c r="S5751" s="6">
        <v>2.3054755043227666</v>
      </c>
      <c r="T5751" s="6">
        <v>10.086455331412104</v>
      </c>
      <c r="U5751" s="6">
        <v>0</v>
      </c>
      <c r="V5751" s="6">
        <v>1.7291066282420748</v>
      </c>
      <c r="W5751" s="6">
        <v>0</v>
      </c>
      <c r="X5751" s="5">
        <v>102</v>
      </c>
      <c r="Y5751" s="5">
        <v>83</v>
      </c>
      <c r="Z5751" s="5">
        <v>1</v>
      </c>
      <c r="AA5751" s="5">
        <v>0</v>
      </c>
      <c r="AB5751" s="5">
        <v>0</v>
      </c>
      <c r="AC5751" s="5">
        <v>0</v>
      </c>
      <c r="AD5751" s="5">
        <v>102</v>
      </c>
      <c r="AE5751" s="5">
        <v>83</v>
      </c>
      <c r="AF5751" s="5">
        <v>1</v>
      </c>
      <c r="AG5751" s="6">
        <v>1.2048192771084338</v>
      </c>
      <c r="AH5751" s="6">
        <v>81.372549019607845</v>
      </c>
      <c r="AI5751" s="6"/>
      <c r="AJ5751" s="6"/>
    </row>
    <row r="5752" spans="1:36" hidden="1" x14ac:dyDescent="0.2">
      <c r="A5752" s="1" t="str">
        <f t="shared" si="89"/>
        <v>Suffolk CoastalIndian</v>
      </c>
      <c r="B5752" s="3" t="s">
        <v>497</v>
      </c>
      <c r="C5752" s="3" t="s">
        <v>498</v>
      </c>
      <c r="D5752" s="3" t="s">
        <v>710</v>
      </c>
      <c r="E5752" s="5">
        <v>769</v>
      </c>
      <c r="F5752" s="5">
        <v>0</v>
      </c>
      <c r="G5752" s="5">
        <v>0</v>
      </c>
      <c r="H5752" s="5">
        <v>0</v>
      </c>
      <c r="I5752" s="5">
        <v>0</v>
      </c>
      <c r="J5752" s="5">
        <v>1</v>
      </c>
      <c r="K5752" s="5">
        <v>43</v>
      </c>
      <c r="L5752" s="5">
        <v>0</v>
      </c>
      <c r="M5752" s="5">
        <v>14</v>
      </c>
      <c r="N5752" s="5">
        <v>0</v>
      </c>
      <c r="O5752" s="6">
        <v>0</v>
      </c>
      <c r="P5752" s="6">
        <v>0</v>
      </c>
      <c r="Q5752" s="6">
        <v>0</v>
      </c>
      <c r="R5752" s="6">
        <v>0</v>
      </c>
      <c r="S5752" s="6">
        <v>0.13003901170351106</v>
      </c>
      <c r="T5752" s="6">
        <v>5.5916775032509749</v>
      </c>
      <c r="U5752" s="6">
        <v>0</v>
      </c>
      <c r="V5752" s="6">
        <v>1.8205461638491547</v>
      </c>
      <c r="W5752" s="6">
        <v>0</v>
      </c>
      <c r="X5752" s="5">
        <v>384</v>
      </c>
      <c r="Y5752" s="5">
        <v>343</v>
      </c>
      <c r="Z5752" s="5">
        <v>9</v>
      </c>
      <c r="AA5752" s="5">
        <v>0</v>
      </c>
      <c r="AB5752" s="5">
        <v>0</v>
      </c>
      <c r="AC5752" s="5">
        <v>0</v>
      </c>
      <c r="AD5752" s="5">
        <v>384</v>
      </c>
      <c r="AE5752" s="5">
        <v>343</v>
      </c>
      <c r="AF5752" s="5">
        <v>9</v>
      </c>
      <c r="AG5752" s="6">
        <v>2.6239067055393588</v>
      </c>
      <c r="AH5752" s="6">
        <v>89.322916666666671</v>
      </c>
      <c r="AI5752" s="6"/>
      <c r="AJ5752" s="6"/>
    </row>
    <row r="5753" spans="1:36" hidden="1" x14ac:dyDescent="0.2">
      <c r="A5753" s="1" t="str">
        <f t="shared" si="89"/>
        <v>Suffolk CoastalPakistani</v>
      </c>
      <c r="B5753" s="3" t="s">
        <v>497</v>
      </c>
      <c r="C5753" s="3" t="s">
        <v>498</v>
      </c>
      <c r="D5753" s="3" t="s">
        <v>711</v>
      </c>
      <c r="E5753" s="5">
        <v>115</v>
      </c>
      <c r="F5753" s="5">
        <v>0</v>
      </c>
      <c r="G5753" s="5">
        <v>0</v>
      </c>
      <c r="H5753" s="5">
        <v>0</v>
      </c>
      <c r="I5753" s="5">
        <v>0</v>
      </c>
      <c r="J5753" s="5">
        <v>1</v>
      </c>
      <c r="K5753" s="5">
        <v>21</v>
      </c>
      <c r="L5753" s="5">
        <v>0</v>
      </c>
      <c r="M5753" s="5">
        <v>1</v>
      </c>
      <c r="N5753" s="5">
        <v>0</v>
      </c>
      <c r="O5753" s="6">
        <v>0</v>
      </c>
      <c r="P5753" s="6">
        <v>0</v>
      </c>
      <c r="Q5753" s="6">
        <v>0</v>
      </c>
      <c r="R5753" s="6">
        <v>0</v>
      </c>
      <c r="S5753" s="6">
        <v>0.86956521739130432</v>
      </c>
      <c r="T5753" s="6">
        <v>18.260869565217391</v>
      </c>
      <c r="U5753" s="6">
        <v>0</v>
      </c>
      <c r="V5753" s="6">
        <v>0.86956521739130432</v>
      </c>
      <c r="W5753" s="6">
        <v>0</v>
      </c>
      <c r="X5753" s="5">
        <v>50</v>
      </c>
      <c r="Y5753" s="5">
        <v>36</v>
      </c>
      <c r="Z5753" s="5">
        <v>3</v>
      </c>
      <c r="AA5753" s="5">
        <v>0</v>
      </c>
      <c r="AB5753" s="5">
        <v>0</v>
      </c>
      <c r="AC5753" s="5">
        <v>0</v>
      </c>
      <c r="AD5753" s="5">
        <v>50</v>
      </c>
      <c r="AE5753" s="5">
        <v>36</v>
      </c>
      <c r="AF5753" s="5">
        <v>3</v>
      </c>
      <c r="AG5753" s="6">
        <v>8.3333333333333339</v>
      </c>
      <c r="AH5753" s="6">
        <v>72</v>
      </c>
      <c r="AI5753" s="6"/>
      <c r="AJ5753" s="6"/>
    </row>
    <row r="5754" spans="1:36" hidden="1" x14ac:dyDescent="0.2">
      <c r="A5754" s="1" t="str">
        <f t="shared" si="89"/>
        <v>Suffolk CoastalBangladeshi</v>
      </c>
      <c r="B5754" s="3" t="s">
        <v>497</v>
      </c>
      <c r="C5754" s="3" t="s">
        <v>498</v>
      </c>
      <c r="D5754" s="3" t="s">
        <v>712</v>
      </c>
      <c r="E5754" s="5">
        <v>145</v>
      </c>
      <c r="F5754" s="5">
        <v>0</v>
      </c>
      <c r="G5754" s="5">
        <v>0</v>
      </c>
      <c r="H5754" s="5">
        <v>0</v>
      </c>
      <c r="I5754" s="5">
        <v>0</v>
      </c>
      <c r="J5754" s="5">
        <v>6</v>
      </c>
      <c r="K5754" s="5">
        <v>11</v>
      </c>
      <c r="L5754" s="5">
        <v>0</v>
      </c>
      <c r="M5754" s="5">
        <v>11</v>
      </c>
      <c r="N5754" s="5">
        <v>0</v>
      </c>
      <c r="O5754" s="6">
        <v>0</v>
      </c>
      <c r="P5754" s="6">
        <v>0</v>
      </c>
      <c r="Q5754" s="6">
        <v>0</v>
      </c>
      <c r="R5754" s="6">
        <v>0</v>
      </c>
      <c r="S5754" s="6">
        <v>4.1379310344827589</v>
      </c>
      <c r="T5754" s="6">
        <v>7.5862068965517242</v>
      </c>
      <c r="U5754" s="6">
        <v>0</v>
      </c>
      <c r="V5754" s="6">
        <v>7.5862068965517242</v>
      </c>
      <c r="W5754" s="6">
        <v>0</v>
      </c>
      <c r="X5754" s="5">
        <v>44</v>
      </c>
      <c r="Y5754" s="5">
        <v>29</v>
      </c>
      <c r="Z5754" s="5">
        <v>2</v>
      </c>
      <c r="AA5754" s="5">
        <v>0</v>
      </c>
      <c r="AB5754" s="5">
        <v>0</v>
      </c>
      <c r="AC5754" s="5">
        <v>0</v>
      </c>
      <c r="AD5754" s="5">
        <v>44</v>
      </c>
      <c r="AE5754" s="5">
        <v>29</v>
      </c>
      <c r="AF5754" s="5">
        <v>2</v>
      </c>
      <c r="AG5754" s="6">
        <v>6.8965517241379306</v>
      </c>
      <c r="AH5754" s="6">
        <v>65.909090909090907</v>
      </c>
      <c r="AI5754" s="6"/>
      <c r="AJ5754" s="6"/>
    </row>
    <row r="5755" spans="1:36" hidden="1" x14ac:dyDescent="0.2">
      <c r="A5755" s="1" t="str">
        <f t="shared" si="89"/>
        <v>Suffolk CoastalChinese</v>
      </c>
      <c r="B5755" s="3" t="s">
        <v>497</v>
      </c>
      <c r="C5755" s="3" t="s">
        <v>498</v>
      </c>
      <c r="D5755" s="3" t="s">
        <v>713</v>
      </c>
      <c r="E5755" s="5">
        <v>463</v>
      </c>
      <c r="F5755" s="5">
        <v>0</v>
      </c>
      <c r="G5755" s="5">
        <v>0</v>
      </c>
      <c r="H5755" s="5">
        <v>0</v>
      </c>
      <c r="I5755" s="5">
        <v>0</v>
      </c>
      <c r="J5755" s="5">
        <v>4</v>
      </c>
      <c r="K5755" s="5">
        <v>21</v>
      </c>
      <c r="L5755" s="5">
        <v>0</v>
      </c>
      <c r="M5755" s="5">
        <v>13</v>
      </c>
      <c r="N5755" s="5">
        <v>0</v>
      </c>
      <c r="O5755" s="6">
        <v>0</v>
      </c>
      <c r="P5755" s="6">
        <v>0</v>
      </c>
      <c r="Q5755" s="6">
        <v>0</v>
      </c>
      <c r="R5755" s="6">
        <v>0</v>
      </c>
      <c r="S5755" s="6">
        <v>0.86393088552915764</v>
      </c>
      <c r="T5755" s="6">
        <v>4.5356371490280774</v>
      </c>
      <c r="U5755" s="6">
        <v>0</v>
      </c>
      <c r="V5755" s="6">
        <v>2.8077753779697625</v>
      </c>
      <c r="W5755" s="6">
        <v>0</v>
      </c>
      <c r="X5755" s="5">
        <v>159</v>
      </c>
      <c r="Y5755" s="5">
        <v>134</v>
      </c>
      <c r="Z5755" s="5">
        <v>6</v>
      </c>
      <c r="AA5755" s="5">
        <v>0</v>
      </c>
      <c r="AB5755" s="5">
        <v>0</v>
      </c>
      <c r="AC5755" s="5">
        <v>0</v>
      </c>
      <c r="AD5755" s="5">
        <v>159</v>
      </c>
      <c r="AE5755" s="5">
        <v>134</v>
      </c>
      <c r="AF5755" s="5">
        <v>6</v>
      </c>
      <c r="AG5755" s="6">
        <v>4.4776119402985071</v>
      </c>
      <c r="AH5755" s="6">
        <v>84.276729559748432</v>
      </c>
      <c r="AI5755" s="6"/>
      <c r="AJ5755" s="6"/>
    </row>
    <row r="5756" spans="1:36" hidden="1" x14ac:dyDescent="0.2">
      <c r="A5756" s="1" t="str">
        <f t="shared" si="89"/>
        <v>Suffolk CoastalAsian Other</v>
      </c>
      <c r="B5756" s="3" t="s">
        <v>497</v>
      </c>
      <c r="C5756" s="3" t="s">
        <v>498</v>
      </c>
      <c r="D5756" s="3" t="s">
        <v>714</v>
      </c>
      <c r="E5756" s="5">
        <v>540</v>
      </c>
      <c r="F5756" s="5">
        <v>0</v>
      </c>
      <c r="G5756" s="5">
        <v>0</v>
      </c>
      <c r="H5756" s="5">
        <v>0</v>
      </c>
      <c r="I5756" s="5">
        <v>0</v>
      </c>
      <c r="J5756" s="5">
        <v>6</v>
      </c>
      <c r="K5756" s="5">
        <v>55</v>
      </c>
      <c r="L5756" s="5">
        <v>0</v>
      </c>
      <c r="M5756" s="5">
        <v>10</v>
      </c>
      <c r="N5756" s="5">
        <v>0</v>
      </c>
      <c r="O5756" s="6">
        <v>0</v>
      </c>
      <c r="P5756" s="6">
        <v>0</v>
      </c>
      <c r="Q5756" s="6">
        <v>0</v>
      </c>
      <c r="R5756" s="6">
        <v>0</v>
      </c>
      <c r="S5756" s="6">
        <v>1.1111111111111112</v>
      </c>
      <c r="T5756" s="6">
        <v>10.185185185185185</v>
      </c>
      <c r="U5756" s="6">
        <v>0</v>
      </c>
      <c r="V5756" s="6">
        <v>1.8518518518518519</v>
      </c>
      <c r="W5756" s="6">
        <v>0</v>
      </c>
      <c r="X5756" s="5">
        <v>243</v>
      </c>
      <c r="Y5756" s="5">
        <v>203</v>
      </c>
      <c r="Z5756" s="5">
        <v>14</v>
      </c>
      <c r="AA5756" s="5">
        <v>0</v>
      </c>
      <c r="AB5756" s="5">
        <v>0</v>
      </c>
      <c r="AC5756" s="5">
        <v>0</v>
      </c>
      <c r="AD5756" s="5">
        <v>243</v>
      </c>
      <c r="AE5756" s="5">
        <v>203</v>
      </c>
      <c r="AF5756" s="5">
        <v>14</v>
      </c>
      <c r="AG5756" s="6">
        <v>6.8965517241379306</v>
      </c>
      <c r="AH5756" s="6">
        <v>83.539094650205755</v>
      </c>
      <c r="AI5756" s="6"/>
      <c r="AJ5756" s="6"/>
    </row>
    <row r="5757" spans="1:36" hidden="1" x14ac:dyDescent="0.2">
      <c r="A5757" s="1" t="str">
        <f t="shared" si="89"/>
        <v>Suffolk CoastalBlack African</v>
      </c>
      <c r="B5757" s="3" t="s">
        <v>497</v>
      </c>
      <c r="C5757" s="3" t="s">
        <v>498</v>
      </c>
      <c r="D5757" s="3" t="s">
        <v>715</v>
      </c>
      <c r="E5757" s="5">
        <v>269</v>
      </c>
      <c r="F5757" s="5">
        <v>0</v>
      </c>
      <c r="G5757" s="5">
        <v>0</v>
      </c>
      <c r="H5757" s="5">
        <v>0</v>
      </c>
      <c r="I5757" s="5">
        <v>0</v>
      </c>
      <c r="J5757" s="5">
        <v>3</v>
      </c>
      <c r="K5757" s="5">
        <v>47</v>
      </c>
      <c r="L5757" s="5">
        <v>0</v>
      </c>
      <c r="M5757" s="5">
        <v>8</v>
      </c>
      <c r="N5757" s="5">
        <v>0</v>
      </c>
      <c r="O5757" s="6">
        <v>0</v>
      </c>
      <c r="P5757" s="6">
        <v>0</v>
      </c>
      <c r="Q5757" s="6">
        <v>0</v>
      </c>
      <c r="R5757" s="6">
        <v>0</v>
      </c>
      <c r="S5757" s="6">
        <v>1.1152416356877324</v>
      </c>
      <c r="T5757" s="6">
        <v>17.472118959107807</v>
      </c>
      <c r="U5757" s="6">
        <v>0</v>
      </c>
      <c r="V5757" s="6">
        <v>2.9739776951672861</v>
      </c>
      <c r="W5757" s="6">
        <v>0</v>
      </c>
      <c r="X5757" s="5">
        <v>125</v>
      </c>
      <c r="Y5757" s="5">
        <v>108</v>
      </c>
      <c r="Z5757" s="5">
        <v>3</v>
      </c>
      <c r="AA5757" s="5">
        <v>0</v>
      </c>
      <c r="AB5757" s="5">
        <v>0</v>
      </c>
      <c r="AC5757" s="5">
        <v>0</v>
      </c>
      <c r="AD5757" s="5">
        <v>125</v>
      </c>
      <c r="AE5757" s="5">
        <v>108</v>
      </c>
      <c r="AF5757" s="5">
        <v>3</v>
      </c>
      <c r="AG5757" s="6">
        <v>2.7777777777777777</v>
      </c>
      <c r="AH5757" s="6">
        <v>86.4</v>
      </c>
      <c r="AI5757" s="6"/>
      <c r="AJ5757" s="6"/>
    </row>
    <row r="5758" spans="1:36" hidden="1" x14ac:dyDescent="0.2">
      <c r="A5758" s="1" t="str">
        <f t="shared" si="89"/>
        <v>Suffolk CoastalBlack Caribbean</v>
      </c>
      <c r="B5758" s="3" t="s">
        <v>497</v>
      </c>
      <c r="C5758" s="3" t="s">
        <v>498</v>
      </c>
      <c r="D5758" s="3" t="s">
        <v>716</v>
      </c>
      <c r="E5758" s="5">
        <v>208</v>
      </c>
      <c r="F5758" s="5">
        <v>0</v>
      </c>
      <c r="G5758" s="5">
        <v>0</v>
      </c>
      <c r="H5758" s="5">
        <v>0</v>
      </c>
      <c r="I5758" s="5">
        <v>0</v>
      </c>
      <c r="J5758" s="5">
        <v>0</v>
      </c>
      <c r="K5758" s="5">
        <v>74</v>
      </c>
      <c r="L5758" s="5">
        <v>0</v>
      </c>
      <c r="M5758" s="5">
        <v>2</v>
      </c>
      <c r="N5758" s="5">
        <v>0</v>
      </c>
      <c r="O5758" s="6">
        <v>0</v>
      </c>
      <c r="P5758" s="6">
        <v>0</v>
      </c>
      <c r="Q5758" s="6">
        <v>0</v>
      </c>
      <c r="R5758" s="6">
        <v>0</v>
      </c>
      <c r="S5758" s="6">
        <v>0</v>
      </c>
      <c r="T5758" s="6">
        <v>35.57692307692308</v>
      </c>
      <c r="U5758" s="6">
        <v>0</v>
      </c>
      <c r="V5758" s="6">
        <v>0.96153846153846156</v>
      </c>
      <c r="W5758" s="6">
        <v>0</v>
      </c>
      <c r="X5758" s="5">
        <v>88</v>
      </c>
      <c r="Y5758" s="5">
        <v>67</v>
      </c>
      <c r="Z5758" s="5">
        <v>3</v>
      </c>
      <c r="AA5758" s="5">
        <v>0</v>
      </c>
      <c r="AB5758" s="5">
        <v>0</v>
      </c>
      <c r="AC5758" s="5">
        <v>0</v>
      </c>
      <c r="AD5758" s="5">
        <v>88</v>
      </c>
      <c r="AE5758" s="5">
        <v>67</v>
      </c>
      <c r="AF5758" s="5">
        <v>3</v>
      </c>
      <c r="AG5758" s="6">
        <v>4.4776119402985071</v>
      </c>
      <c r="AH5758" s="6">
        <v>76.13636363636364</v>
      </c>
      <c r="AI5758" s="6"/>
      <c r="AJ5758" s="6"/>
    </row>
    <row r="5759" spans="1:36" hidden="1" x14ac:dyDescent="0.2">
      <c r="A5759" s="1" t="str">
        <f t="shared" si="89"/>
        <v>Suffolk CoastalBlack Other</v>
      </c>
      <c r="B5759" s="3" t="s">
        <v>497</v>
      </c>
      <c r="C5759" s="3" t="s">
        <v>498</v>
      </c>
      <c r="D5759" s="3" t="s">
        <v>717</v>
      </c>
      <c r="E5759" s="5">
        <v>79</v>
      </c>
      <c r="F5759" s="5">
        <v>0</v>
      </c>
      <c r="G5759" s="5">
        <v>0</v>
      </c>
      <c r="H5759" s="5">
        <v>0</v>
      </c>
      <c r="I5759" s="5">
        <v>0</v>
      </c>
      <c r="J5759" s="5">
        <v>0</v>
      </c>
      <c r="K5759" s="5">
        <v>30</v>
      </c>
      <c r="L5759" s="5">
        <v>0</v>
      </c>
      <c r="M5759" s="5">
        <v>0</v>
      </c>
      <c r="N5759" s="5">
        <v>0</v>
      </c>
      <c r="O5759" s="6">
        <v>0</v>
      </c>
      <c r="P5759" s="6">
        <v>0</v>
      </c>
      <c r="Q5759" s="6">
        <v>0</v>
      </c>
      <c r="R5759" s="6">
        <v>0</v>
      </c>
      <c r="S5759" s="6">
        <v>0</v>
      </c>
      <c r="T5759" s="6">
        <v>37.974683544303801</v>
      </c>
      <c r="U5759" s="6">
        <v>0</v>
      </c>
      <c r="V5759" s="6">
        <v>0</v>
      </c>
      <c r="W5759" s="6">
        <v>0</v>
      </c>
      <c r="X5759" s="5">
        <v>24</v>
      </c>
      <c r="Y5759" s="5">
        <v>16</v>
      </c>
      <c r="Z5759" s="5">
        <v>3</v>
      </c>
      <c r="AA5759" s="5">
        <v>0</v>
      </c>
      <c r="AB5759" s="5">
        <v>0</v>
      </c>
      <c r="AC5759" s="5">
        <v>0</v>
      </c>
      <c r="AD5759" s="5">
        <v>24</v>
      </c>
      <c r="AE5759" s="5">
        <v>16</v>
      </c>
      <c r="AF5759" s="5">
        <v>3</v>
      </c>
      <c r="AG5759" s="6">
        <v>18.75</v>
      </c>
      <c r="AH5759" s="6">
        <v>66.666666666666671</v>
      </c>
      <c r="AI5759" s="6"/>
      <c r="AJ5759" s="6"/>
    </row>
    <row r="5760" spans="1:36" hidden="1" x14ac:dyDescent="0.2">
      <c r="A5760" s="1" t="str">
        <f t="shared" si="89"/>
        <v>Suffolk CoastalArab</v>
      </c>
      <c r="B5760" s="3" t="s">
        <v>497</v>
      </c>
      <c r="C5760" s="3" t="s">
        <v>498</v>
      </c>
      <c r="D5760" s="3" t="s">
        <v>699</v>
      </c>
      <c r="E5760" s="5">
        <v>57</v>
      </c>
      <c r="F5760" s="5">
        <v>0</v>
      </c>
      <c r="G5760" s="5">
        <v>0</v>
      </c>
      <c r="H5760" s="5">
        <v>0</v>
      </c>
      <c r="I5760" s="5">
        <v>0</v>
      </c>
      <c r="J5760" s="5">
        <v>0</v>
      </c>
      <c r="K5760" s="5">
        <v>2</v>
      </c>
      <c r="L5760" s="5">
        <v>0</v>
      </c>
      <c r="M5760" s="5">
        <v>4</v>
      </c>
      <c r="N5760" s="5">
        <v>0</v>
      </c>
      <c r="O5760" s="6">
        <v>0</v>
      </c>
      <c r="P5760" s="6">
        <v>0</v>
      </c>
      <c r="Q5760" s="6">
        <v>0</v>
      </c>
      <c r="R5760" s="6">
        <v>0</v>
      </c>
      <c r="S5760" s="6">
        <v>0</v>
      </c>
      <c r="T5760" s="6">
        <v>3.5087719298245612</v>
      </c>
      <c r="U5760" s="6">
        <v>0</v>
      </c>
      <c r="V5760" s="6">
        <v>7.0175438596491224</v>
      </c>
      <c r="W5760" s="6">
        <v>0</v>
      </c>
      <c r="X5760" s="5">
        <v>22</v>
      </c>
      <c r="Y5760" s="5">
        <v>18</v>
      </c>
      <c r="Z5760" s="5">
        <v>0</v>
      </c>
      <c r="AA5760" s="5">
        <v>0</v>
      </c>
      <c r="AB5760" s="5">
        <v>0</v>
      </c>
      <c r="AC5760" s="5">
        <v>0</v>
      </c>
      <c r="AD5760" s="5">
        <v>22</v>
      </c>
      <c r="AE5760" s="5">
        <v>18</v>
      </c>
      <c r="AF5760" s="5">
        <v>0</v>
      </c>
      <c r="AG5760" s="6">
        <v>0</v>
      </c>
      <c r="AH5760" s="6">
        <v>81.818181818181813</v>
      </c>
      <c r="AI5760" s="6"/>
      <c r="AJ5760" s="6"/>
    </row>
    <row r="5761" spans="1:36" hidden="1" x14ac:dyDescent="0.2">
      <c r="A5761" s="1" t="str">
        <f t="shared" si="89"/>
        <v>Suffolk CoastalOther</v>
      </c>
      <c r="B5761" s="3" t="s">
        <v>497</v>
      </c>
      <c r="C5761" s="3" t="s">
        <v>498</v>
      </c>
      <c r="D5761" s="3" t="s">
        <v>718</v>
      </c>
      <c r="E5761" s="5">
        <v>164</v>
      </c>
      <c r="F5761" s="5">
        <v>0</v>
      </c>
      <c r="G5761" s="5">
        <v>0</v>
      </c>
      <c r="H5761" s="5">
        <v>0</v>
      </c>
      <c r="I5761" s="5">
        <v>0</v>
      </c>
      <c r="J5761" s="5">
        <v>1</v>
      </c>
      <c r="K5761" s="5">
        <v>28</v>
      </c>
      <c r="L5761" s="5">
        <v>0</v>
      </c>
      <c r="M5761" s="5">
        <v>2</v>
      </c>
      <c r="N5761" s="5">
        <v>0</v>
      </c>
      <c r="O5761" s="6">
        <v>0</v>
      </c>
      <c r="P5761" s="6">
        <v>0</v>
      </c>
      <c r="Q5761" s="6">
        <v>0</v>
      </c>
      <c r="R5761" s="6">
        <v>0</v>
      </c>
      <c r="S5761" s="6">
        <v>0.6097560975609756</v>
      </c>
      <c r="T5761" s="6">
        <v>17.073170731707318</v>
      </c>
      <c r="U5761" s="6">
        <v>0</v>
      </c>
      <c r="V5761" s="6">
        <v>1.2195121951219512</v>
      </c>
      <c r="W5761" s="6">
        <v>0</v>
      </c>
      <c r="X5761" s="5">
        <v>66</v>
      </c>
      <c r="Y5761" s="5">
        <v>49</v>
      </c>
      <c r="Z5761" s="5">
        <v>1</v>
      </c>
      <c r="AA5761" s="5">
        <v>0</v>
      </c>
      <c r="AB5761" s="5">
        <v>0</v>
      </c>
      <c r="AC5761" s="5">
        <v>0</v>
      </c>
      <c r="AD5761" s="5">
        <v>66</v>
      </c>
      <c r="AE5761" s="5">
        <v>49</v>
      </c>
      <c r="AF5761" s="5">
        <v>1</v>
      </c>
      <c r="AG5761" s="6">
        <v>2.0408163265306123</v>
      </c>
      <c r="AH5761" s="6">
        <v>74.242424242424249</v>
      </c>
      <c r="AI5761" s="6"/>
      <c r="AJ5761" s="6"/>
    </row>
    <row r="5762" spans="1:36" x14ac:dyDescent="0.2">
      <c r="A5762" s="1" t="str">
        <f t="shared" ref="A5762:A5825" si="90">C5762&amp;D5762</f>
        <v>SunderlandAll people</v>
      </c>
      <c r="B5762" s="3" t="s">
        <v>605</v>
      </c>
      <c r="C5762" s="3" t="s">
        <v>606</v>
      </c>
      <c r="D5762" s="3" t="s">
        <v>700</v>
      </c>
      <c r="E5762" s="5">
        <v>275506</v>
      </c>
      <c r="F5762" s="5">
        <v>46734</v>
      </c>
      <c r="G5762" s="5">
        <v>53770</v>
      </c>
      <c r="H5762" s="5">
        <v>87768</v>
      </c>
      <c r="I5762" s="5">
        <v>85567</v>
      </c>
      <c r="J5762" s="5">
        <v>58883</v>
      </c>
      <c r="K5762" s="5">
        <v>0</v>
      </c>
      <c r="L5762" s="5">
        <v>18311</v>
      </c>
      <c r="M5762" s="5">
        <v>0</v>
      </c>
      <c r="N5762" s="5">
        <v>4883</v>
      </c>
      <c r="O5762" s="6">
        <v>16.962969953467439</v>
      </c>
      <c r="P5762" s="6">
        <v>19.516816330678825</v>
      </c>
      <c r="Q5762" s="6">
        <v>31.857019447852316</v>
      </c>
      <c r="R5762" s="6">
        <v>31.058125775845173</v>
      </c>
      <c r="S5762" s="6">
        <v>21.372674279326041</v>
      </c>
      <c r="T5762" s="6">
        <v>0</v>
      </c>
      <c r="U5762" s="6">
        <v>6.6463162326773286</v>
      </c>
      <c r="V5762" s="6">
        <v>0</v>
      </c>
      <c r="W5762" s="6">
        <v>1.772375193280727</v>
      </c>
      <c r="X5762" s="5">
        <v>88421</v>
      </c>
      <c r="Y5762" s="5">
        <v>75159</v>
      </c>
      <c r="Z5762" s="5">
        <v>6132</v>
      </c>
      <c r="AA5762" s="5">
        <v>19056</v>
      </c>
      <c r="AB5762" s="5">
        <v>15041</v>
      </c>
      <c r="AC5762" s="5">
        <v>1999</v>
      </c>
      <c r="AD5762" s="5">
        <v>69365</v>
      </c>
      <c r="AE5762" s="5">
        <v>60118</v>
      </c>
      <c r="AF5762" s="5">
        <v>4133</v>
      </c>
      <c r="AG5762" s="6">
        <v>6.8748128680262148</v>
      </c>
      <c r="AH5762" s="6">
        <v>86.669069415411229</v>
      </c>
      <c r="AI5762" s="6">
        <v>13.290339738049331</v>
      </c>
      <c r="AJ5762" s="6">
        <v>78.930520570948786</v>
      </c>
    </row>
    <row r="5763" spans="1:36" hidden="1" x14ac:dyDescent="0.2">
      <c r="A5763" s="1" t="str">
        <f t="shared" si="90"/>
        <v>SunderlandWhite British</v>
      </c>
      <c r="B5763" s="3" t="s">
        <v>605</v>
      </c>
      <c r="C5763" s="3" t="s">
        <v>606</v>
      </c>
      <c r="D5763" s="3" t="s">
        <v>701</v>
      </c>
      <c r="E5763" s="5">
        <v>261209</v>
      </c>
      <c r="F5763" s="5">
        <v>43746</v>
      </c>
      <c r="G5763" s="5">
        <v>50503</v>
      </c>
      <c r="H5763" s="5">
        <v>83384</v>
      </c>
      <c r="I5763" s="5">
        <v>80327</v>
      </c>
      <c r="J5763" s="5">
        <v>56229</v>
      </c>
      <c r="K5763" s="5">
        <v>0</v>
      </c>
      <c r="L5763" s="5">
        <v>14063</v>
      </c>
      <c r="M5763" s="5">
        <v>0</v>
      </c>
      <c r="N5763" s="5">
        <v>3802</v>
      </c>
      <c r="O5763" s="6">
        <v>16.747508699929941</v>
      </c>
      <c r="P5763" s="6">
        <v>19.334326152621081</v>
      </c>
      <c r="Q5763" s="6">
        <v>31.922330394435107</v>
      </c>
      <c r="R5763" s="6">
        <v>30.752003185188872</v>
      </c>
      <c r="S5763" s="6">
        <v>21.526440513152302</v>
      </c>
      <c r="T5763" s="6">
        <v>0</v>
      </c>
      <c r="U5763" s="6">
        <v>5.383811430693429</v>
      </c>
      <c r="V5763" s="6">
        <v>0</v>
      </c>
      <c r="W5763" s="6">
        <v>1.455539433939872</v>
      </c>
      <c r="X5763" s="5">
        <v>83306</v>
      </c>
      <c r="Y5763" s="5">
        <v>70931</v>
      </c>
      <c r="Z5763" s="5">
        <v>5708</v>
      </c>
      <c r="AA5763" s="5">
        <v>17551</v>
      </c>
      <c r="AB5763" s="5">
        <v>13821</v>
      </c>
      <c r="AC5763" s="5">
        <v>1854</v>
      </c>
      <c r="AD5763" s="5">
        <v>65755</v>
      </c>
      <c r="AE5763" s="5">
        <v>57110</v>
      </c>
      <c r="AF5763" s="5">
        <v>3854</v>
      </c>
      <c r="AG5763" s="6">
        <v>6.7483803186832425</v>
      </c>
      <c r="AH5763" s="6">
        <v>86.852710820469923</v>
      </c>
      <c r="AI5763" s="6">
        <v>13.414369437812026</v>
      </c>
      <c r="AJ5763" s="6">
        <v>78.747649706569433</v>
      </c>
    </row>
    <row r="5764" spans="1:36" hidden="1" x14ac:dyDescent="0.2">
      <c r="A5764" s="1" t="str">
        <f t="shared" si="90"/>
        <v>SunderlandMinorities - all other than White British</v>
      </c>
      <c r="B5764" s="3" t="s">
        <v>605</v>
      </c>
      <c r="C5764" s="3" t="s">
        <v>606</v>
      </c>
      <c r="D5764" s="3" t="s">
        <v>702</v>
      </c>
      <c r="E5764" s="5">
        <v>14297</v>
      </c>
      <c r="F5764" s="5">
        <v>2988</v>
      </c>
      <c r="G5764" s="5">
        <v>3267</v>
      </c>
      <c r="H5764" s="5">
        <v>4384</v>
      </c>
      <c r="I5764" s="5">
        <v>5240</v>
      </c>
      <c r="J5764" s="5">
        <v>2654</v>
      </c>
      <c r="K5764" s="5">
        <v>0</v>
      </c>
      <c r="L5764" s="5">
        <v>4248</v>
      </c>
      <c r="M5764" s="5">
        <v>0</v>
      </c>
      <c r="N5764" s="5">
        <v>1081</v>
      </c>
      <c r="O5764" s="6">
        <v>20.899489403371337</v>
      </c>
      <c r="P5764" s="6">
        <v>22.850947751276493</v>
      </c>
      <c r="Q5764" s="6">
        <v>30.663775617262363</v>
      </c>
      <c r="R5764" s="6">
        <v>36.651045673917608</v>
      </c>
      <c r="S5764" s="6">
        <v>18.563334965377351</v>
      </c>
      <c r="T5764" s="6">
        <v>0</v>
      </c>
      <c r="U5764" s="6">
        <v>29.712527103588165</v>
      </c>
      <c r="V5764" s="6">
        <v>0</v>
      </c>
      <c r="W5764" s="6">
        <v>7.561026788836819</v>
      </c>
      <c r="X5764" s="5">
        <v>5115</v>
      </c>
      <c r="Y5764" s="5">
        <v>4228</v>
      </c>
      <c r="Z5764" s="5">
        <v>424</v>
      </c>
      <c r="AA5764" s="5">
        <v>1505</v>
      </c>
      <c r="AB5764" s="5">
        <v>1220</v>
      </c>
      <c r="AC5764" s="5">
        <v>145</v>
      </c>
      <c r="AD5764" s="5">
        <v>3610</v>
      </c>
      <c r="AE5764" s="5">
        <v>3008</v>
      </c>
      <c r="AF5764" s="5">
        <v>279</v>
      </c>
      <c r="AG5764" s="6">
        <v>9.275265957446809</v>
      </c>
      <c r="AH5764" s="6">
        <v>83.32409972299169</v>
      </c>
      <c r="AI5764" s="6">
        <v>11.885245901639344</v>
      </c>
      <c r="AJ5764" s="6">
        <v>81.06312292358804</v>
      </c>
    </row>
    <row r="5765" spans="1:36" hidden="1" x14ac:dyDescent="0.2">
      <c r="A5765" s="1" t="str">
        <f t="shared" si="90"/>
        <v>SunderlandWhite Irish</v>
      </c>
      <c r="B5765" s="3" t="s">
        <v>605</v>
      </c>
      <c r="C5765" s="3" t="s">
        <v>606</v>
      </c>
      <c r="D5765" s="3" t="s">
        <v>703</v>
      </c>
      <c r="E5765" s="5">
        <v>608</v>
      </c>
      <c r="F5765" s="5">
        <v>101</v>
      </c>
      <c r="G5765" s="5">
        <v>107</v>
      </c>
      <c r="H5765" s="5">
        <v>158</v>
      </c>
      <c r="I5765" s="5">
        <v>209</v>
      </c>
      <c r="J5765" s="5">
        <v>83</v>
      </c>
      <c r="K5765" s="5">
        <v>0</v>
      </c>
      <c r="L5765" s="5">
        <v>170</v>
      </c>
      <c r="M5765" s="5">
        <v>0</v>
      </c>
      <c r="N5765" s="5">
        <v>25</v>
      </c>
      <c r="O5765" s="6">
        <v>16.611842105263158</v>
      </c>
      <c r="P5765" s="6">
        <v>17.598684210526315</v>
      </c>
      <c r="Q5765" s="6">
        <v>25.986842105263158</v>
      </c>
      <c r="R5765" s="6">
        <v>34.375</v>
      </c>
      <c r="S5765" s="6">
        <v>13.651315789473685</v>
      </c>
      <c r="T5765" s="6">
        <v>0</v>
      </c>
      <c r="U5765" s="6">
        <v>27.960526315789473</v>
      </c>
      <c r="V5765" s="6">
        <v>0</v>
      </c>
      <c r="W5765" s="6">
        <v>4.1118421052631575</v>
      </c>
      <c r="X5765" s="5">
        <v>138</v>
      </c>
      <c r="Y5765" s="5">
        <v>123</v>
      </c>
      <c r="Z5765" s="5">
        <v>7</v>
      </c>
      <c r="AA5765" s="5">
        <v>42</v>
      </c>
      <c r="AB5765" s="5">
        <v>37</v>
      </c>
      <c r="AC5765" s="5">
        <v>3</v>
      </c>
      <c r="AD5765" s="5">
        <v>96</v>
      </c>
      <c r="AE5765" s="5">
        <v>86</v>
      </c>
      <c r="AF5765" s="5">
        <v>4</v>
      </c>
      <c r="AG5765" s="6">
        <v>4.6511627906976747</v>
      </c>
      <c r="AH5765" s="6">
        <v>89.583333333333329</v>
      </c>
      <c r="AI5765" s="6">
        <v>8.1081081081081088</v>
      </c>
      <c r="AJ5765" s="6">
        <v>88.095238095238102</v>
      </c>
    </row>
    <row r="5766" spans="1:36" hidden="1" x14ac:dyDescent="0.2">
      <c r="A5766" s="1" t="str">
        <f t="shared" si="90"/>
        <v>SunderlandWhite Gyspy or Irish Traveller</v>
      </c>
      <c r="B5766" s="3" t="s">
        <v>605</v>
      </c>
      <c r="C5766" s="3" t="s">
        <v>606</v>
      </c>
      <c r="D5766" s="3" t="s">
        <v>704</v>
      </c>
      <c r="E5766" s="5">
        <v>70</v>
      </c>
      <c r="F5766" s="5">
        <v>10</v>
      </c>
      <c r="G5766" s="5">
        <v>10</v>
      </c>
      <c r="H5766" s="5">
        <v>20</v>
      </c>
      <c r="I5766" s="5">
        <v>22</v>
      </c>
      <c r="J5766" s="5">
        <v>15</v>
      </c>
      <c r="K5766" s="5">
        <v>0</v>
      </c>
      <c r="L5766" s="5">
        <v>5</v>
      </c>
      <c r="M5766" s="5">
        <v>0</v>
      </c>
      <c r="N5766" s="5">
        <v>0</v>
      </c>
      <c r="O5766" s="6">
        <v>14.285714285714286</v>
      </c>
      <c r="P5766" s="6">
        <v>14.285714285714286</v>
      </c>
      <c r="Q5766" s="6">
        <v>28.571428571428573</v>
      </c>
      <c r="R5766" s="6">
        <v>31.428571428571427</v>
      </c>
      <c r="S5766" s="6">
        <v>21.428571428571427</v>
      </c>
      <c r="T5766" s="6">
        <v>0</v>
      </c>
      <c r="U5766" s="6">
        <v>7.1428571428571432</v>
      </c>
      <c r="V5766" s="6">
        <v>0</v>
      </c>
      <c r="W5766" s="6">
        <v>0</v>
      </c>
      <c r="X5766" s="5">
        <v>34</v>
      </c>
      <c r="Y5766" s="5">
        <v>27</v>
      </c>
      <c r="Z5766" s="5">
        <v>1</v>
      </c>
      <c r="AA5766" s="5">
        <v>5</v>
      </c>
      <c r="AB5766" s="5">
        <v>4</v>
      </c>
      <c r="AC5766" s="5">
        <v>0</v>
      </c>
      <c r="AD5766" s="5">
        <v>29</v>
      </c>
      <c r="AE5766" s="5">
        <v>23</v>
      </c>
      <c r="AF5766" s="5">
        <v>1</v>
      </c>
      <c r="AG5766" s="6">
        <v>4.3478260869565215</v>
      </c>
      <c r="AH5766" s="6">
        <v>79.310344827586206</v>
      </c>
      <c r="AI5766" s="6">
        <v>0</v>
      </c>
      <c r="AJ5766" s="6">
        <v>80</v>
      </c>
    </row>
    <row r="5767" spans="1:36" hidden="1" x14ac:dyDescent="0.2">
      <c r="A5767" s="1" t="str">
        <f t="shared" si="90"/>
        <v>SunderlandWhite Other</v>
      </c>
      <c r="B5767" s="3" t="s">
        <v>605</v>
      </c>
      <c r="C5767" s="3" t="s">
        <v>606</v>
      </c>
      <c r="D5767" s="3" t="s">
        <v>705</v>
      </c>
      <c r="E5767" s="5">
        <v>2395</v>
      </c>
      <c r="F5767" s="5">
        <v>681</v>
      </c>
      <c r="G5767" s="5">
        <v>736</v>
      </c>
      <c r="H5767" s="5">
        <v>1020</v>
      </c>
      <c r="I5767" s="5">
        <v>1063</v>
      </c>
      <c r="J5767" s="5">
        <v>565</v>
      </c>
      <c r="K5767" s="5">
        <v>0</v>
      </c>
      <c r="L5767" s="5">
        <v>609</v>
      </c>
      <c r="M5767" s="5">
        <v>0</v>
      </c>
      <c r="N5767" s="5">
        <v>203</v>
      </c>
      <c r="O5767" s="6">
        <v>28.434237995824635</v>
      </c>
      <c r="P5767" s="6">
        <v>30.730688935281837</v>
      </c>
      <c r="Q5767" s="6">
        <v>42.588726513569938</v>
      </c>
      <c r="R5767" s="6">
        <v>44.38413361169102</v>
      </c>
      <c r="S5767" s="6">
        <v>23.590814196242171</v>
      </c>
      <c r="T5767" s="6">
        <v>0</v>
      </c>
      <c r="U5767" s="6">
        <v>25.427974947807932</v>
      </c>
      <c r="V5767" s="6">
        <v>0</v>
      </c>
      <c r="W5767" s="6">
        <v>8.4759916492693108</v>
      </c>
      <c r="X5767" s="5">
        <v>1061</v>
      </c>
      <c r="Y5767" s="5">
        <v>951</v>
      </c>
      <c r="Z5767" s="5">
        <v>83</v>
      </c>
      <c r="AA5767" s="5">
        <v>326</v>
      </c>
      <c r="AB5767" s="5">
        <v>280</v>
      </c>
      <c r="AC5767" s="5">
        <v>22</v>
      </c>
      <c r="AD5767" s="5">
        <v>735</v>
      </c>
      <c r="AE5767" s="5">
        <v>671</v>
      </c>
      <c r="AF5767" s="5">
        <v>61</v>
      </c>
      <c r="AG5767" s="6">
        <v>9.0909090909090917</v>
      </c>
      <c r="AH5767" s="6">
        <v>91.292517006802726</v>
      </c>
      <c r="AI5767" s="6">
        <v>7.8571428571428568</v>
      </c>
      <c r="AJ5767" s="6">
        <v>85.889570552147234</v>
      </c>
    </row>
    <row r="5768" spans="1:36" hidden="1" x14ac:dyDescent="0.2">
      <c r="A5768" s="1" t="str">
        <f t="shared" si="90"/>
        <v>SunderlandMixed White and Black Caribbean</v>
      </c>
      <c r="B5768" s="3" t="s">
        <v>605</v>
      </c>
      <c r="C5768" s="3" t="s">
        <v>606</v>
      </c>
      <c r="D5768" s="3" t="s">
        <v>706</v>
      </c>
      <c r="E5768" s="5">
        <v>539</v>
      </c>
      <c r="F5768" s="5">
        <v>108</v>
      </c>
      <c r="G5768" s="5">
        <v>127</v>
      </c>
      <c r="H5768" s="5">
        <v>195</v>
      </c>
      <c r="I5768" s="5">
        <v>214</v>
      </c>
      <c r="J5768" s="5">
        <v>126</v>
      </c>
      <c r="K5768" s="5">
        <v>0</v>
      </c>
      <c r="L5768" s="5">
        <v>72</v>
      </c>
      <c r="M5768" s="5">
        <v>0</v>
      </c>
      <c r="N5768" s="5">
        <v>16</v>
      </c>
      <c r="O5768" s="6">
        <v>20.037105751391465</v>
      </c>
      <c r="P5768" s="6">
        <v>23.562152133580707</v>
      </c>
      <c r="Q5768" s="6">
        <v>36.178107606679035</v>
      </c>
      <c r="R5768" s="6">
        <v>39.703153988868273</v>
      </c>
      <c r="S5768" s="6">
        <v>23.376623376623378</v>
      </c>
      <c r="T5768" s="6">
        <v>0</v>
      </c>
      <c r="U5768" s="6">
        <v>13.358070500927644</v>
      </c>
      <c r="V5768" s="6">
        <v>0</v>
      </c>
      <c r="W5768" s="6">
        <v>2.968460111317254</v>
      </c>
      <c r="X5768" s="5">
        <v>165</v>
      </c>
      <c r="Y5768" s="5">
        <v>134</v>
      </c>
      <c r="Z5768" s="5">
        <v>19</v>
      </c>
      <c r="AA5768" s="5">
        <v>44</v>
      </c>
      <c r="AB5768" s="5">
        <v>37</v>
      </c>
      <c r="AC5768" s="5">
        <v>10</v>
      </c>
      <c r="AD5768" s="5">
        <v>121</v>
      </c>
      <c r="AE5768" s="5">
        <v>97</v>
      </c>
      <c r="AF5768" s="5">
        <v>9</v>
      </c>
      <c r="AG5768" s="6">
        <v>9.2783505154639183</v>
      </c>
      <c r="AH5768" s="6">
        <v>80.165289256198349</v>
      </c>
      <c r="AI5768" s="6">
        <v>27.027027027027028</v>
      </c>
      <c r="AJ5768" s="6">
        <v>84.090909090909093</v>
      </c>
    </row>
    <row r="5769" spans="1:36" hidden="1" x14ac:dyDescent="0.2">
      <c r="A5769" s="1" t="str">
        <f t="shared" si="90"/>
        <v>SunderlandMixed White and Black African</v>
      </c>
      <c r="B5769" s="3" t="s">
        <v>605</v>
      </c>
      <c r="C5769" s="3" t="s">
        <v>606</v>
      </c>
      <c r="D5769" s="3" t="s">
        <v>707</v>
      </c>
      <c r="E5769" s="5">
        <v>239</v>
      </c>
      <c r="F5769" s="5">
        <v>53</v>
      </c>
      <c r="G5769" s="5">
        <v>67</v>
      </c>
      <c r="H5769" s="5">
        <v>104</v>
      </c>
      <c r="I5769" s="5">
        <v>95</v>
      </c>
      <c r="J5769" s="5">
        <v>56</v>
      </c>
      <c r="K5769" s="5">
        <v>0</v>
      </c>
      <c r="L5769" s="5">
        <v>44</v>
      </c>
      <c r="M5769" s="5">
        <v>0</v>
      </c>
      <c r="N5769" s="5">
        <v>11</v>
      </c>
      <c r="O5769" s="6">
        <v>22.175732217573223</v>
      </c>
      <c r="P5769" s="6">
        <v>28.03347280334728</v>
      </c>
      <c r="Q5769" s="6">
        <v>43.514644351464433</v>
      </c>
      <c r="R5769" s="6">
        <v>39.7489539748954</v>
      </c>
      <c r="S5769" s="6">
        <v>23.430962343096233</v>
      </c>
      <c r="T5769" s="6">
        <v>0</v>
      </c>
      <c r="U5769" s="6">
        <v>18.410041841004183</v>
      </c>
      <c r="V5769" s="6">
        <v>0</v>
      </c>
      <c r="W5769" s="6">
        <v>4.6025104602510458</v>
      </c>
      <c r="X5769" s="5">
        <v>67</v>
      </c>
      <c r="Y5769" s="5">
        <v>60</v>
      </c>
      <c r="Z5769" s="5">
        <v>9</v>
      </c>
      <c r="AA5769" s="5">
        <v>23</v>
      </c>
      <c r="AB5769" s="5">
        <v>20</v>
      </c>
      <c r="AC5769" s="5">
        <v>5</v>
      </c>
      <c r="AD5769" s="5">
        <v>44</v>
      </c>
      <c r="AE5769" s="5">
        <v>40</v>
      </c>
      <c r="AF5769" s="5">
        <v>4</v>
      </c>
      <c r="AG5769" s="6">
        <v>10</v>
      </c>
      <c r="AH5769" s="6">
        <v>90.909090909090907</v>
      </c>
      <c r="AI5769" s="6">
        <v>25</v>
      </c>
      <c r="AJ5769" s="6">
        <v>86.956521739130437</v>
      </c>
    </row>
    <row r="5770" spans="1:36" hidden="1" x14ac:dyDescent="0.2">
      <c r="A5770" s="1" t="str">
        <f t="shared" si="90"/>
        <v>SunderlandMixed White and Asian</v>
      </c>
      <c r="B5770" s="3" t="s">
        <v>605</v>
      </c>
      <c r="C5770" s="3" t="s">
        <v>606</v>
      </c>
      <c r="D5770" s="3" t="s">
        <v>708</v>
      </c>
      <c r="E5770" s="5">
        <v>608</v>
      </c>
      <c r="F5770" s="5">
        <v>74</v>
      </c>
      <c r="G5770" s="5">
        <v>89</v>
      </c>
      <c r="H5770" s="5">
        <v>153</v>
      </c>
      <c r="I5770" s="5">
        <v>181</v>
      </c>
      <c r="J5770" s="5">
        <v>80</v>
      </c>
      <c r="K5770" s="5">
        <v>0</v>
      </c>
      <c r="L5770" s="5">
        <v>140</v>
      </c>
      <c r="M5770" s="5">
        <v>0</v>
      </c>
      <c r="N5770" s="5">
        <v>20</v>
      </c>
      <c r="O5770" s="6">
        <v>12.171052631578947</v>
      </c>
      <c r="P5770" s="6">
        <v>14.638157894736842</v>
      </c>
      <c r="Q5770" s="6">
        <v>25.164473684210527</v>
      </c>
      <c r="R5770" s="6">
        <v>29.769736842105264</v>
      </c>
      <c r="S5770" s="6">
        <v>13.157894736842104</v>
      </c>
      <c r="T5770" s="6">
        <v>0</v>
      </c>
      <c r="U5770" s="6">
        <v>23.026315789473685</v>
      </c>
      <c r="V5770" s="6">
        <v>0</v>
      </c>
      <c r="W5770" s="6">
        <v>3.2894736842105261</v>
      </c>
      <c r="X5770" s="5">
        <v>177</v>
      </c>
      <c r="Y5770" s="5">
        <v>156</v>
      </c>
      <c r="Z5770" s="5">
        <v>16</v>
      </c>
      <c r="AA5770" s="5">
        <v>49</v>
      </c>
      <c r="AB5770" s="5">
        <v>43</v>
      </c>
      <c r="AC5770" s="5">
        <v>11</v>
      </c>
      <c r="AD5770" s="5">
        <v>128</v>
      </c>
      <c r="AE5770" s="5">
        <v>113</v>
      </c>
      <c r="AF5770" s="5">
        <v>5</v>
      </c>
      <c r="AG5770" s="6">
        <v>4.4247787610619467</v>
      </c>
      <c r="AH5770" s="6">
        <v>88.28125</v>
      </c>
      <c r="AI5770" s="6">
        <v>25.581395348837209</v>
      </c>
      <c r="AJ5770" s="6">
        <v>87.755102040816325</v>
      </c>
    </row>
    <row r="5771" spans="1:36" hidden="1" x14ac:dyDescent="0.2">
      <c r="A5771" s="1" t="str">
        <f t="shared" si="90"/>
        <v>SunderlandMixed Other</v>
      </c>
      <c r="B5771" s="3" t="s">
        <v>605</v>
      </c>
      <c r="C5771" s="3" t="s">
        <v>606</v>
      </c>
      <c r="D5771" s="3" t="s">
        <v>709</v>
      </c>
      <c r="E5771" s="5">
        <v>392</v>
      </c>
      <c r="F5771" s="5">
        <v>72</v>
      </c>
      <c r="G5771" s="5">
        <v>80</v>
      </c>
      <c r="H5771" s="5">
        <v>128</v>
      </c>
      <c r="I5771" s="5">
        <v>134</v>
      </c>
      <c r="J5771" s="5">
        <v>94</v>
      </c>
      <c r="K5771" s="5">
        <v>0</v>
      </c>
      <c r="L5771" s="5">
        <v>74</v>
      </c>
      <c r="M5771" s="5">
        <v>0</v>
      </c>
      <c r="N5771" s="5">
        <v>11</v>
      </c>
      <c r="O5771" s="6">
        <v>18.367346938775512</v>
      </c>
      <c r="P5771" s="6">
        <v>20.408163265306122</v>
      </c>
      <c r="Q5771" s="6">
        <v>32.653061224489797</v>
      </c>
      <c r="R5771" s="6">
        <v>34.183673469387756</v>
      </c>
      <c r="S5771" s="6">
        <v>23.979591836734695</v>
      </c>
      <c r="T5771" s="6">
        <v>0</v>
      </c>
      <c r="U5771" s="6">
        <v>18.877551020408163</v>
      </c>
      <c r="V5771" s="6">
        <v>0</v>
      </c>
      <c r="W5771" s="6">
        <v>2.806122448979592</v>
      </c>
      <c r="X5771" s="5">
        <v>128</v>
      </c>
      <c r="Y5771" s="5">
        <v>85</v>
      </c>
      <c r="Z5771" s="5">
        <v>9</v>
      </c>
      <c r="AA5771" s="5">
        <v>40</v>
      </c>
      <c r="AB5771" s="5">
        <v>25</v>
      </c>
      <c r="AC5771" s="5">
        <v>4</v>
      </c>
      <c r="AD5771" s="5">
        <v>88</v>
      </c>
      <c r="AE5771" s="5">
        <v>60</v>
      </c>
      <c r="AF5771" s="5">
        <v>5</v>
      </c>
      <c r="AG5771" s="6">
        <v>8.3333333333333339</v>
      </c>
      <c r="AH5771" s="6">
        <v>68.181818181818187</v>
      </c>
      <c r="AI5771" s="6">
        <v>16</v>
      </c>
      <c r="AJ5771" s="6">
        <v>62.5</v>
      </c>
    </row>
    <row r="5772" spans="1:36" hidden="1" x14ac:dyDescent="0.2">
      <c r="A5772" s="1" t="str">
        <f t="shared" si="90"/>
        <v>SunderlandIndian</v>
      </c>
      <c r="B5772" s="3" t="s">
        <v>605</v>
      </c>
      <c r="C5772" s="3" t="s">
        <v>606</v>
      </c>
      <c r="D5772" s="3" t="s">
        <v>710</v>
      </c>
      <c r="E5772" s="5">
        <v>1736</v>
      </c>
      <c r="F5772" s="5">
        <v>244</v>
      </c>
      <c r="G5772" s="5">
        <v>276</v>
      </c>
      <c r="H5772" s="5">
        <v>391</v>
      </c>
      <c r="I5772" s="5">
        <v>541</v>
      </c>
      <c r="J5772" s="5">
        <v>224</v>
      </c>
      <c r="K5772" s="5">
        <v>0</v>
      </c>
      <c r="L5772" s="5">
        <v>409</v>
      </c>
      <c r="M5772" s="5">
        <v>0</v>
      </c>
      <c r="N5772" s="5">
        <v>63</v>
      </c>
      <c r="O5772" s="6">
        <v>14.055299539170507</v>
      </c>
      <c r="P5772" s="6">
        <v>15.898617511520737</v>
      </c>
      <c r="Q5772" s="6">
        <v>22.523041474654377</v>
      </c>
      <c r="R5772" s="6">
        <v>31.163594470046082</v>
      </c>
      <c r="S5772" s="6">
        <v>12.903225806451612</v>
      </c>
      <c r="T5772" s="6">
        <v>0</v>
      </c>
      <c r="U5772" s="6">
        <v>23.559907834101381</v>
      </c>
      <c r="V5772" s="6">
        <v>0</v>
      </c>
      <c r="W5772" s="6">
        <v>3.629032258064516</v>
      </c>
      <c r="X5772" s="5">
        <v>720</v>
      </c>
      <c r="Y5772" s="5">
        <v>653</v>
      </c>
      <c r="Z5772" s="5">
        <v>27</v>
      </c>
      <c r="AA5772" s="5">
        <v>172</v>
      </c>
      <c r="AB5772" s="5">
        <v>155</v>
      </c>
      <c r="AC5772" s="5">
        <v>6</v>
      </c>
      <c r="AD5772" s="5">
        <v>548</v>
      </c>
      <c r="AE5772" s="5">
        <v>498</v>
      </c>
      <c r="AF5772" s="5">
        <v>21</v>
      </c>
      <c r="AG5772" s="6">
        <v>4.2168674698795181</v>
      </c>
      <c r="AH5772" s="6">
        <v>90.87591240875912</v>
      </c>
      <c r="AI5772" s="6">
        <v>3.870967741935484</v>
      </c>
      <c r="AJ5772" s="6">
        <v>90.116279069767444</v>
      </c>
    </row>
    <row r="5773" spans="1:36" hidden="1" x14ac:dyDescent="0.2">
      <c r="A5773" s="1" t="str">
        <f t="shared" si="90"/>
        <v>SunderlandPakistani</v>
      </c>
      <c r="B5773" s="3" t="s">
        <v>605</v>
      </c>
      <c r="C5773" s="3" t="s">
        <v>606</v>
      </c>
      <c r="D5773" s="3" t="s">
        <v>711</v>
      </c>
      <c r="E5773" s="5">
        <v>669</v>
      </c>
      <c r="F5773" s="5">
        <v>96</v>
      </c>
      <c r="G5773" s="5">
        <v>112</v>
      </c>
      <c r="H5773" s="5">
        <v>139</v>
      </c>
      <c r="I5773" s="5">
        <v>207</v>
      </c>
      <c r="J5773" s="5">
        <v>97</v>
      </c>
      <c r="K5773" s="5">
        <v>0</v>
      </c>
      <c r="L5773" s="5">
        <v>183</v>
      </c>
      <c r="M5773" s="5">
        <v>0</v>
      </c>
      <c r="N5773" s="5">
        <v>16</v>
      </c>
      <c r="O5773" s="6">
        <v>14.349775784753364</v>
      </c>
      <c r="P5773" s="6">
        <v>16.741405082212257</v>
      </c>
      <c r="Q5773" s="6">
        <v>20.777279521674142</v>
      </c>
      <c r="R5773" s="6">
        <v>30.941704035874441</v>
      </c>
      <c r="S5773" s="6">
        <v>14.499252615844544</v>
      </c>
      <c r="T5773" s="6">
        <v>0</v>
      </c>
      <c r="U5773" s="6">
        <v>27.3542600896861</v>
      </c>
      <c r="V5773" s="6">
        <v>0</v>
      </c>
      <c r="W5773" s="6">
        <v>2.391629297458894</v>
      </c>
      <c r="X5773" s="5">
        <v>208</v>
      </c>
      <c r="Y5773" s="5">
        <v>151</v>
      </c>
      <c r="Z5773" s="5">
        <v>16</v>
      </c>
      <c r="AA5773" s="5">
        <v>50</v>
      </c>
      <c r="AB5773" s="5">
        <v>35</v>
      </c>
      <c r="AC5773" s="5">
        <v>0</v>
      </c>
      <c r="AD5773" s="5">
        <v>158</v>
      </c>
      <c r="AE5773" s="5">
        <v>116</v>
      </c>
      <c r="AF5773" s="5">
        <v>16</v>
      </c>
      <c r="AG5773" s="6">
        <v>13.793103448275861</v>
      </c>
      <c r="AH5773" s="6">
        <v>73.417721518987335</v>
      </c>
      <c r="AI5773" s="6">
        <v>0</v>
      </c>
      <c r="AJ5773" s="6">
        <v>70</v>
      </c>
    </row>
    <row r="5774" spans="1:36" hidden="1" x14ac:dyDescent="0.2">
      <c r="A5774" s="1" t="str">
        <f t="shared" si="90"/>
        <v>SunderlandBangladeshi</v>
      </c>
      <c r="B5774" s="3" t="s">
        <v>605</v>
      </c>
      <c r="C5774" s="3" t="s">
        <v>606</v>
      </c>
      <c r="D5774" s="3" t="s">
        <v>712</v>
      </c>
      <c r="E5774" s="5">
        <v>2075</v>
      </c>
      <c r="F5774" s="5">
        <v>477</v>
      </c>
      <c r="G5774" s="5">
        <v>483</v>
      </c>
      <c r="H5774" s="5">
        <v>557</v>
      </c>
      <c r="I5774" s="5">
        <v>611</v>
      </c>
      <c r="J5774" s="5">
        <v>407</v>
      </c>
      <c r="K5774" s="5">
        <v>0</v>
      </c>
      <c r="L5774" s="5">
        <v>823</v>
      </c>
      <c r="M5774" s="5">
        <v>0</v>
      </c>
      <c r="N5774" s="5">
        <v>318</v>
      </c>
      <c r="O5774" s="6">
        <v>22.987951807228917</v>
      </c>
      <c r="P5774" s="6">
        <v>23.277108433734941</v>
      </c>
      <c r="Q5774" s="6">
        <v>26.843373493975903</v>
      </c>
      <c r="R5774" s="6">
        <v>29.445783132530121</v>
      </c>
      <c r="S5774" s="6">
        <v>19.6144578313253</v>
      </c>
      <c r="T5774" s="6">
        <v>0</v>
      </c>
      <c r="U5774" s="6">
        <v>39.662650602409641</v>
      </c>
      <c r="V5774" s="6">
        <v>0</v>
      </c>
      <c r="W5774" s="6">
        <v>15.325301204819278</v>
      </c>
      <c r="X5774" s="5">
        <v>653</v>
      </c>
      <c r="Y5774" s="5">
        <v>370</v>
      </c>
      <c r="Z5774" s="5">
        <v>35</v>
      </c>
      <c r="AA5774" s="5">
        <v>195</v>
      </c>
      <c r="AB5774" s="5">
        <v>108</v>
      </c>
      <c r="AC5774" s="5">
        <v>9</v>
      </c>
      <c r="AD5774" s="5">
        <v>458</v>
      </c>
      <c r="AE5774" s="5">
        <v>262</v>
      </c>
      <c r="AF5774" s="5">
        <v>26</v>
      </c>
      <c r="AG5774" s="6">
        <v>9.9236641221374047</v>
      </c>
      <c r="AH5774" s="6">
        <v>57.20524017467249</v>
      </c>
      <c r="AI5774" s="6">
        <v>8.3333333333333339</v>
      </c>
      <c r="AJ5774" s="6">
        <v>55.384615384615387</v>
      </c>
    </row>
    <row r="5775" spans="1:36" hidden="1" x14ac:dyDescent="0.2">
      <c r="A5775" s="1" t="str">
        <f t="shared" si="90"/>
        <v>SunderlandChinese</v>
      </c>
      <c r="B5775" s="3" t="s">
        <v>605</v>
      </c>
      <c r="C5775" s="3" t="s">
        <v>606</v>
      </c>
      <c r="D5775" s="3" t="s">
        <v>713</v>
      </c>
      <c r="E5775" s="5">
        <v>1536</v>
      </c>
      <c r="F5775" s="5">
        <v>449</v>
      </c>
      <c r="G5775" s="5">
        <v>461</v>
      </c>
      <c r="H5775" s="5">
        <v>520</v>
      </c>
      <c r="I5775" s="5">
        <v>686</v>
      </c>
      <c r="J5775" s="5">
        <v>301</v>
      </c>
      <c r="K5775" s="5">
        <v>0</v>
      </c>
      <c r="L5775" s="5">
        <v>675</v>
      </c>
      <c r="M5775" s="5">
        <v>0</v>
      </c>
      <c r="N5775" s="5">
        <v>209</v>
      </c>
      <c r="O5775" s="6">
        <v>29.231770833333332</v>
      </c>
      <c r="P5775" s="6">
        <v>30.013020833333332</v>
      </c>
      <c r="Q5775" s="6">
        <v>33.854166666666664</v>
      </c>
      <c r="R5775" s="6">
        <v>44.661458333333336</v>
      </c>
      <c r="S5775" s="6">
        <v>19.596354166666668</v>
      </c>
      <c r="T5775" s="6">
        <v>0</v>
      </c>
      <c r="U5775" s="6">
        <v>43.9453125</v>
      </c>
      <c r="V5775" s="6">
        <v>0</v>
      </c>
      <c r="W5775" s="6">
        <v>13.606770833333334</v>
      </c>
      <c r="X5775" s="5">
        <v>287</v>
      </c>
      <c r="Y5775" s="5">
        <v>247</v>
      </c>
      <c r="Z5775" s="5">
        <v>21</v>
      </c>
      <c r="AA5775" s="5">
        <v>89</v>
      </c>
      <c r="AB5775" s="5">
        <v>75</v>
      </c>
      <c r="AC5775" s="5">
        <v>8</v>
      </c>
      <c r="AD5775" s="5">
        <v>198</v>
      </c>
      <c r="AE5775" s="5">
        <v>172</v>
      </c>
      <c r="AF5775" s="5">
        <v>13</v>
      </c>
      <c r="AG5775" s="6">
        <v>7.558139534883721</v>
      </c>
      <c r="AH5775" s="6">
        <v>86.868686868686865</v>
      </c>
      <c r="AI5775" s="6">
        <v>10.666666666666666</v>
      </c>
      <c r="AJ5775" s="6">
        <v>84.269662921348313</v>
      </c>
    </row>
    <row r="5776" spans="1:36" hidden="1" x14ac:dyDescent="0.2">
      <c r="A5776" s="1" t="str">
        <f t="shared" si="90"/>
        <v>SunderlandAsian Other</v>
      </c>
      <c r="B5776" s="3" t="s">
        <v>605</v>
      </c>
      <c r="C5776" s="3" t="s">
        <v>606</v>
      </c>
      <c r="D5776" s="3" t="s">
        <v>714</v>
      </c>
      <c r="E5776" s="5">
        <v>1320</v>
      </c>
      <c r="F5776" s="5">
        <v>183</v>
      </c>
      <c r="G5776" s="5">
        <v>230</v>
      </c>
      <c r="H5776" s="5">
        <v>309</v>
      </c>
      <c r="I5776" s="5">
        <v>413</v>
      </c>
      <c r="J5776" s="5">
        <v>206</v>
      </c>
      <c r="K5776" s="5">
        <v>0</v>
      </c>
      <c r="L5776" s="5">
        <v>303</v>
      </c>
      <c r="M5776" s="5">
        <v>0</v>
      </c>
      <c r="N5776" s="5">
        <v>44</v>
      </c>
      <c r="O5776" s="6">
        <v>13.863636363636363</v>
      </c>
      <c r="P5776" s="6">
        <v>17.424242424242426</v>
      </c>
      <c r="Q5776" s="6">
        <v>23.40909090909091</v>
      </c>
      <c r="R5776" s="6">
        <v>31.287878787878789</v>
      </c>
      <c r="S5776" s="6">
        <v>15.606060606060606</v>
      </c>
      <c r="T5776" s="6">
        <v>0</v>
      </c>
      <c r="U5776" s="6">
        <v>22.954545454545453</v>
      </c>
      <c r="V5776" s="6">
        <v>0</v>
      </c>
      <c r="W5776" s="6">
        <v>3.3333333333333335</v>
      </c>
      <c r="X5776" s="5">
        <v>634</v>
      </c>
      <c r="Y5776" s="5">
        <v>545</v>
      </c>
      <c r="Z5776" s="5">
        <v>43</v>
      </c>
      <c r="AA5776" s="5">
        <v>151</v>
      </c>
      <c r="AB5776" s="5">
        <v>132</v>
      </c>
      <c r="AC5776" s="5">
        <v>15</v>
      </c>
      <c r="AD5776" s="5">
        <v>483</v>
      </c>
      <c r="AE5776" s="5">
        <v>413</v>
      </c>
      <c r="AF5776" s="5">
        <v>28</v>
      </c>
      <c r="AG5776" s="6">
        <v>6.7796610169491522</v>
      </c>
      <c r="AH5776" s="6">
        <v>85.507246376811594</v>
      </c>
      <c r="AI5776" s="6">
        <v>11.363636363636363</v>
      </c>
      <c r="AJ5776" s="6">
        <v>87.41721854304636</v>
      </c>
    </row>
    <row r="5777" spans="1:36" hidden="1" x14ac:dyDescent="0.2">
      <c r="A5777" s="1" t="str">
        <f t="shared" si="90"/>
        <v>SunderlandBlack African</v>
      </c>
      <c r="B5777" s="3" t="s">
        <v>605</v>
      </c>
      <c r="C5777" s="3" t="s">
        <v>606</v>
      </c>
      <c r="D5777" s="3" t="s">
        <v>715</v>
      </c>
      <c r="E5777" s="5">
        <v>1062</v>
      </c>
      <c r="F5777" s="5">
        <v>281</v>
      </c>
      <c r="G5777" s="5">
        <v>323</v>
      </c>
      <c r="H5777" s="5">
        <v>433</v>
      </c>
      <c r="I5777" s="5">
        <v>514</v>
      </c>
      <c r="J5777" s="5">
        <v>251</v>
      </c>
      <c r="K5777" s="5">
        <v>0</v>
      </c>
      <c r="L5777" s="5">
        <v>437</v>
      </c>
      <c r="M5777" s="5">
        <v>0</v>
      </c>
      <c r="N5777" s="5">
        <v>85</v>
      </c>
      <c r="O5777" s="6">
        <v>26.459510357815443</v>
      </c>
      <c r="P5777" s="6">
        <v>30.41431261770245</v>
      </c>
      <c r="Q5777" s="6">
        <v>40.772128060263654</v>
      </c>
      <c r="R5777" s="6">
        <v>48.399246704331453</v>
      </c>
      <c r="S5777" s="6">
        <v>23.634651600753294</v>
      </c>
      <c r="T5777" s="6">
        <v>0</v>
      </c>
      <c r="U5777" s="6">
        <v>41.148775894538609</v>
      </c>
      <c r="V5777" s="6">
        <v>0</v>
      </c>
      <c r="W5777" s="6">
        <v>8.0037664783427491</v>
      </c>
      <c r="X5777" s="5">
        <v>424</v>
      </c>
      <c r="Y5777" s="5">
        <v>376</v>
      </c>
      <c r="Z5777" s="5">
        <v>84</v>
      </c>
      <c r="AA5777" s="5">
        <v>185</v>
      </c>
      <c r="AB5777" s="5">
        <v>168</v>
      </c>
      <c r="AC5777" s="5">
        <v>31</v>
      </c>
      <c r="AD5777" s="5">
        <v>239</v>
      </c>
      <c r="AE5777" s="5">
        <v>208</v>
      </c>
      <c r="AF5777" s="5">
        <v>53</v>
      </c>
      <c r="AG5777" s="6">
        <v>25.48076923076923</v>
      </c>
      <c r="AH5777" s="6">
        <v>87.029288702928866</v>
      </c>
      <c r="AI5777" s="6">
        <v>18.452380952380953</v>
      </c>
      <c r="AJ5777" s="6">
        <v>90.810810810810807</v>
      </c>
    </row>
    <row r="5778" spans="1:36" hidden="1" x14ac:dyDescent="0.2">
      <c r="A5778" s="1" t="str">
        <f t="shared" si="90"/>
        <v>SunderlandBlack Caribbean</v>
      </c>
      <c r="B5778" s="3" t="s">
        <v>605</v>
      </c>
      <c r="C5778" s="3" t="s">
        <v>606</v>
      </c>
      <c r="D5778" s="3" t="s">
        <v>716</v>
      </c>
      <c r="E5778" s="5">
        <v>111</v>
      </c>
      <c r="F5778" s="5">
        <v>24</v>
      </c>
      <c r="G5778" s="5">
        <v>24</v>
      </c>
      <c r="H5778" s="5">
        <v>39</v>
      </c>
      <c r="I5778" s="5">
        <v>39</v>
      </c>
      <c r="J5778" s="5">
        <v>20</v>
      </c>
      <c r="K5778" s="5">
        <v>0</v>
      </c>
      <c r="L5778" s="5">
        <v>22</v>
      </c>
      <c r="M5778" s="5">
        <v>0</v>
      </c>
      <c r="N5778" s="5">
        <v>7</v>
      </c>
      <c r="O5778" s="6">
        <v>21.621621621621621</v>
      </c>
      <c r="P5778" s="6">
        <v>21.621621621621621</v>
      </c>
      <c r="Q5778" s="6">
        <v>35.135135135135137</v>
      </c>
      <c r="R5778" s="6">
        <v>35.135135135135137</v>
      </c>
      <c r="S5778" s="6">
        <v>18.018018018018019</v>
      </c>
      <c r="T5778" s="6">
        <v>0</v>
      </c>
      <c r="U5778" s="6">
        <v>19.81981981981982</v>
      </c>
      <c r="V5778" s="6">
        <v>0</v>
      </c>
      <c r="W5778" s="6">
        <v>6.3063063063063067</v>
      </c>
      <c r="X5778" s="5">
        <v>48</v>
      </c>
      <c r="Y5778" s="5">
        <v>45</v>
      </c>
      <c r="Z5778" s="5">
        <v>12</v>
      </c>
      <c r="AA5778" s="5">
        <v>9</v>
      </c>
      <c r="AB5778" s="5">
        <v>9</v>
      </c>
      <c r="AC5778" s="5">
        <v>2</v>
      </c>
      <c r="AD5778" s="5">
        <v>39</v>
      </c>
      <c r="AE5778" s="5">
        <v>36</v>
      </c>
      <c r="AF5778" s="5">
        <v>10</v>
      </c>
      <c r="AG5778" s="6">
        <v>27.777777777777779</v>
      </c>
      <c r="AH5778" s="6">
        <v>92.307692307692307</v>
      </c>
      <c r="AI5778" s="6">
        <v>22.222222222222221</v>
      </c>
      <c r="AJ5778" s="6">
        <v>100</v>
      </c>
    </row>
    <row r="5779" spans="1:36" hidden="1" x14ac:dyDescent="0.2">
      <c r="A5779" s="1" t="str">
        <f t="shared" si="90"/>
        <v>SunderlandBlack Other</v>
      </c>
      <c r="B5779" s="3" t="s">
        <v>605</v>
      </c>
      <c r="C5779" s="3" t="s">
        <v>606</v>
      </c>
      <c r="D5779" s="3" t="s">
        <v>717</v>
      </c>
      <c r="E5779" s="5">
        <v>100</v>
      </c>
      <c r="F5779" s="5">
        <v>11</v>
      </c>
      <c r="G5779" s="5">
        <v>12</v>
      </c>
      <c r="H5779" s="5">
        <v>34</v>
      </c>
      <c r="I5779" s="5">
        <v>32</v>
      </c>
      <c r="J5779" s="5">
        <v>25</v>
      </c>
      <c r="K5779" s="5">
        <v>0</v>
      </c>
      <c r="L5779" s="5">
        <v>21</v>
      </c>
      <c r="M5779" s="5">
        <v>0</v>
      </c>
      <c r="N5779" s="5">
        <v>4</v>
      </c>
      <c r="O5779" s="6">
        <v>11</v>
      </c>
      <c r="P5779" s="6">
        <v>12</v>
      </c>
      <c r="Q5779" s="6">
        <v>34</v>
      </c>
      <c r="R5779" s="6">
        <v>32</v>
      </c>
      <c r="S5779" s="6">
        <v>25</v>
      </c>
      <c r="T5779" s="6">
        <v>0</v>
      </c>
      <c r="U5779" s="6">
        <v>21</v>
      </c>
      <c r="V5779" s="6">
        <v>0</v>
      </c>
      <c r="W5779" s="6">
        <v>4</v>
      </c>
      <c r="X5779" s="5">
        <v>25</v>
      </c>
      <c r="Y5779" s="5">
        <v>20</v>
      </c>
      <c r="Z5779" s="5">
        <v>7</v>
      </c>
      <c r="AA5779" s="5">
        <v>10</v>
      </c>
      <c r="AB5779" s="5">
        <v>8</v>
      </c>
      <c r="AC5779" s="5">
        <v>5</v>
      </c>
      <c r="AD5779" s="5">
        <v>15</v>
      </c>
      <c r="AE5779" s="5">
        <v>12</v>
      </c>
      <c r="AF5779" s="5">
        <v>2</v>
      </c>
      <c r="AG5779" s="6">
        <v>16.666666666666668</v>
      </c>
      <c r="AH5779" s="6">
        <v>80</v>
      </c>
      <c r="AI5779" s="6">
        <v>62.5</v>
      </c>
      <c r="AJ5779" s="6">
        <v>80</v>
      </c>
    </row>
    <row r="5780" spans="1:36" hidden="1" x14ac:dyDescent="0.2">
      <c r="A5780" s="1" t="str">
        <f t="shared" si="90"/>
        <v>SunderlandArab</v>
      </c>
      <c r="B5780" s="3" t="s">
        <v>605</v>
      </c>
      <c r="C5780" s="3" t="s">
        <v>606</v>
      </c>
      <c r="D5780" s="3" t="s">
        <v>699</v>
      </c>
      <c r="E5780" s="5">
        <v>292</v>
      </c>
      <c r="F5780" s="5">
        <v>36</v>
      </c>
      <c r="G5780" s="5">
        <v>39</v>
      </c>
      <c r="H5780" s="5">
        <v>51</v>
      </c>
      <c r="I5780" s="5">
        <v>73</v>
      </c>
      <c r="J5780" s="5">
        <v>39</v>
      </c>
      <c r="K5780" s="5">
        <v>0</v>
      </c>
      <c r="L5780" s="5">
        <v>58</v>
      </c>
      <c r="M5780" s="5">
        <v>0</v>
      </c>
      <c r="N5780" s="5">
        <v>11</v>
      </c>
      <c r="O5780" s="6">
        <v>12.328767123287671</v>
      </c>
      <c r="P5780" s="6">
        <v>13.356164383561644</v>
      </c>
      <c r="Q5780" s="6">
        <v>17.465753424657535</v>
      </c>
      <c r="R5780" s="6">
        <v>25</v>
      </c>
      <c r="S5780" s="6">
        <v>13.356164383561644</v>
      </c>
      <c r="T5780" s="6">
        <v>0</v>
      </c>
      <c r="U5780" s="6">
        <v>19.863013698630137</v>
      </c>
      <c r="V5780" s="6">
        <v>0</v>
      </c>
      <c r="W5780" s="6">
        <v>3.7671232876712328</v>
      </c>
      <c r="X5780" s="5">
        <v>99</v>
      </c>
      <c r="Y5780" s="5">
        <v>88</v>
      </c>
      <c r="Z5780" s="5">
        <v>12</v>
      </c>
      <c r="AA5780" s="5">
        <v>16</v>
      </c>
      <c r="AB5780" s="5">
        <v>16</v>
      </c>
      <c r="AC5780" s="5">
        <v>3</v>
      </c>
      <c r="AD5780" s="5">
        <v>83</v>
      </c>
      <c r="AE5780" s="5">
        <v>72</v>
      </c>
      <c r="AF5780" s="5">
        <v>9</v>
      </c>
      <c r="AG5780" s="6">
        <v>12.5</v>
      </c>
      <c r="AH5780" s="6">
        <v>86.746987951807228</v>
      </c>
      <c r="AI5780" s="6">
        <v>18.75</v>
      </c>
      <c r="AJ5780" s="6">
        <v>100</v>
      </c>
    </row>
    <row r="5781" spans="1:36" hidden="1" x14ac:dyDescent="0.2">
      <c r="A5781" s="1" t="str">
        <f t="shared" si="90"/>
        <v>SunderlandOther</v>
      </c>
      <c r="B5781" s="3" t="s">
        <v>605</v>
      </c>
      <c r="C5781" s="3" t="s">
        <v>606</v>
      </c>
      <c r="D5781" s="3" t="s">
        <v>718</v>
      </c>
      <c r="E5781" s="5">
        <v>545</v>
      </c>
      <c r="F5781" s="5">
        <v>88</v>
      </c>
      <c r="G5781" s="5">
        <v>91</v>
      </c>
      <c r="H5781" s="5">
        <v>133</v>
      </c>
      <c r="I5781" s="5">
        <v>206</v>
      </c>
      <c r="J5781" s="5">
        <v>65</v>
      </c>
      <c r="K5781" s="5">
        <v>0</v>
      </c>
      <c r="L5781" s="5">
        <v>203</v>
      </c>
      <c r="M5781" s="5">
        <v>0</v>
      </c>
      <c r="N5781" s="5">
        <v>38</v>
      </c>
      <c r="O5781" s="6">
        <v>16.146788990825687</v>
      </c>
      <c r="P5781" s="6">
        <v>16.697247706422019</v>
      </c>
      <c r="Q5781" s="6">
        <v>24.403669724770641</v>
      </c>
      <c r="R5781" s="6">
        <v>37.798165137614681</v>
      </c>
      <c r="S5781" s="6">
        <v>11.926605504587156</v>
      </c>
      <c r="T5781" s="6">
        <v>0</v>
      </c>
      <c r="U5781" s="6">
        <v>37.247706422018346</v>
      </c>
      <c r="V5781" s="6">
        <v>0</v>
      </c>
      <c r="W5781" s="6">
        <v>6.9724770642201834</v>
      </c>
      <c r="X5781" s="5">
        <v>247</v>
      </c>
      <c r="Y5781" s="5">
        <v>197</v>
      </c>
      <c r="Z5781" s="5">
        <v>23</v>
      </c>
      <c r="AA5781" s="5">
        <v>99</v>
      </c>
      <c r="AB5781" s="5">
        <v>68</v>
      </c>
      <c r="AC5781" s="5">
        <v>11</v>
      </c>
      <c r="AD5781" s="5">
        <v>148</v>
      </c>
      <c r="AE5781" s="5">
        <v>129</v>
      </c>
      <c r="AF5781" s="5">
        <v>12</v>
      </c>
      <c r="AG5781" s="6">
        <v>9.3023255813953494</v>
      </c>
      <c r="AH5781" s="6">
        <v>87.162162162162161</v>
      </c>
      <c r="AI5781" s="6">
        <v>16.176470588235293</v>
      </c>
      <c r="AJ5781" s="6">
        <v>68.686868686868692</v>
      </c>
    </row>
    <row r="5782" spans="1:36" x14ac:dyDescent="0.2">
      <c r="A5782" s="1" t="str">
        <f t="shared" si="90"/>
        <v>Surrey HeathAll people</v>
      </c>
      <c r="B5782" s="3" t="s">
        <v>515</v>
      </c>
      <c r="C5782" s="3" t="s">
        <v>516</v>
      </c>
      <c r="D5782" s="3" t="s">
        <v>700</v>
      </c>
      <c r="E5782" s="5">
        <v>86144</v>
      </c>
      <c r="F5782" s="5">
        <v>0</v>
      </c>
      <c r="G5782" s="5">
        <v>0</v>
      </c>
      <c r="H5782" s="5">
        <v>0</v>
      </c>
      <c r="I5782" s="5">
        <v>0</v>
      </c>
      <c r="J5782" s="5">
        <v>1401</v>
      </c>
      <c r="K5782" s="5">
        <v>0</v>
      </c>
      <c r="L5782" s="5">
        <v>0</v>
      </c>
      <c r="M5782" s="5">
        <v>0</v>
      </c>
      <c r="N5782" s="5">
        <v>0</v>
      </c>
      <c r="O5782" s="6">
        <v>0</v>
      </c>
      <c r="P5782" s="6">
        <v>0</v>
      </c>
      <c r="Q5782" s="6">
        <v>0</v>
      </c>
      <c r="R5782" s="6">
        <v>0</v>
      </c>
      <c r="S5782" s="6">
        <v>1.6263465824665677</v>
      </c>
      <c r="T5782" s="6">
        <v>0</v>
      </c>
      <c r="U5782" s="6">
        <v>0</v>
      </c>
      <c r="V5782" s="6">
        <v>0</v>
      </c>
      <c r="W5782" s="6">
        <v>0</v>
      </c>
      <c r="X5782" s="5">
        <v>29588</v>
      </c>
      <c r="Y5782" s="5">
        <v>26462</v>
      </c>
      <c r="Z5782" s="5">
        <v>826</v>
      </c>
      <c r="AA5782" s="5">
        <v>0</v>
      </c>
      <c r="AB5782" s="5">
        <v>0</v>
      </c>
      <c r="AC5782" s="5">
        <v>0</v>
      </c>
      <c r="AD5782" s="5">
        <v>29588</v>
      </c>
      <c r="AE5782" s="5">
        <v>26462</v>
      </c>
      <c r="AF5782" s="5">
        <v>826</v>
      </c>
      <c r="AG5782" s="6">
        <v>3.1214571838863274</v>
      </c>
      <c r="AH5782" s="6">
        <v>89.434906042990406</v>
      </c>
      <c r="AI5782" s="6"/>
      <c r="AJ5782" s="6"/>
    </row>
    <row r="5783" spans="1:36" hidden="1" x14ac:dyDescent="0.2">
      <c r="A5783" s="1" t="str">
        <f t="shared" si="90"/>
        <v>Surrey HeathWhite British</v>
      </c>
      <c r="B5783" s="3" t="s">
        <v>515</v>
      </c>
      <c r="C5783" s="3" t="s">
        <v>516</v>
      </c>
      <c r="D5783" s="3" t="s">
        <v>701</v>
      </c>
      <c r="E5783" s="5">
        <v>73179</v>
      </c>
      <c r="F5783" s="5">
        <v>0</v>
      </c>
      <c r="G5783" s="5">
        <v>0</v>
      </c>
      <c r="H5783" s="5">
        <v>0</v>
      </c>
      <c r="I5783" s="5">
        <v>0</v>
      </c>
      <c r="J5783" s="5">
        <v>1126</v>
      </c>
      <c r="K5783" s="5">
        <v>0</v>
      </c>
      <c r="L5783" s="5">
        <v>0</v>
      </c>
      <c r="M5783" s="5">
        <v>0</v>
      </c>
      <c r="N5783" s="5">
        <v>0</v>
      </c>
      <c r="O5783" s="6">
        <v>0</v>
      </c>
      <c r="P5783" s="6">
        <v>0</v>
      </c>
      <c r="Q5783" s="6">
        <v>0</v>
      </c>
      <c r="R5783" s="6">
        <v>0</v>
      </c>
      <c r="S5783" s="6">
        <v>1.5386927943809017</v>
      </c>
      <c r="T5783" s="6">
        <v>0</v>
      </c>
      <c r="U5783" s="6">
        <v>0</v>
      </c>
      <c r="V5783" s="6">
        <v>0</v>
      </c>
      <c r="W5783" s="6">
        <v>0</v>
      </c>
      <c r="X5783" s="5">
        <v>23754</v>
      </c>
      <c r="Y5783" s="5">
        <v>21391</v>
      </c>
      <c r="Z5783" s="5">
        <v>637</v>
      </c>
      <c r="AA5783" s="5">
        <v>0</v>
      </c>
      <c r="AB5783" s="5">
        <v>0</v>
      </c>
      <c r="AC5783" s="5">
        <v>0</v>
      </c>
      <c r="AD5783" s="5">
        <v>23754</v>
      </c>
      <c r="AE5783" s="5">
        <v>21391</v>
      </c>
      <c r="AF5783" s="5">
        <v>637</v>
      </c>
      <c r="AG5783" s="6">
        <v>2.977887896779019</v>
      </c>
      <c r="AH5783" s="6">
        <v>90.052201734444722</v>
      </c>
      <c r="AI5783" s="6"/>
      <c r="AJ5783" s="6"/>
    </row>
    <row r="5784" spans="1:36" hidden="1" x14ac:dyDescent="0.2">
      <c r="A5784" s="1" t="str">
        <f t="shared" si="90"/>
        <v>Surrey HeathMinorities - all other than White British</v>
      </c>
      <c r="B5784" s="3" t="s">
        <v>515</v>
      </c>
      <c r="C5784" s="3" t="s">
        <v>516</v>
      </c>
      <c r="D5784" s="3" t="s">
        <v>702</v>
      </c>
      <c r="E5784" s="5">
        <v>12965</v>
      </c>
      <c r="F5784" s="5">
        <v>0</v>
      </c>
      <c r="G5784" s="5">
        <v>0</v>
      </c>
      <c r="H5784" s="5">
        <v>0</v>
      </c>
      <c r="I5784" s="5">
        <v>0</v>
      </c>
      <c r="J5784" s="5">
        <v>275</v>
      </c>
      <c r="K5784" s="5">
        <v>0</v>
      </c>
      <c r="L5784" s="5">
        <v>0</v>
      </c>
      <c r="M5784" s="5">
        <v>0</v>
      </c>
      <c r="N5784" s="5">
        <v>0</v>
      </c>
      <c r="O5784" s="6">
        <v>0</v>
      </c>
      <c r="P5784" s="6">
        <v>0</v>
      </c>
      <c r="Q5784" s="6">
        <v>0</v>
      </c>
      <c r="R5784" s="6">
        <v>0</v>
      </c>
      <c r="S5784" s="6">
        <v>2.1210952564596992</v>
      </c>
      <c r="T5784" s="6">
        <v>0</v>
      </c>
      <c r="U5784" s="6">
        <v>0</v>
      </c>
      <c r="V5784" s="6">
        <v>0</v>
      </c>
      <c r="W5784" s="6">
        <v>0</v>
      </c>
      <c r="X5784" s="5">
        <v>5834</v>
      </c>
      <c r="Y5784" s="5">
        <v>5071</v>
      </c>
      <c r="Z5784" s="5">
        <v>189</v>
      </c>
      <c r="AA5784" s="5">
        <v>0</v>
      </c>
      <c r="AB5784" s="5">
        <v>0</v>
      </c>
      <c r="AC5784" s="5">
        <v>0</v>
      </c>
      <c r="AD5784" s="5">
        <v>5834</v>
      </c>
      <c r="AE5784" s="5">
        <v>5071</v>
      </c>
      <c r="AF5784" s="5">
        <v>189</v>
      </c>
      <c r="AG5784" s="6">
        <v>3.727075527509367</v>
      </c>
      <c r="AH5784" s="6">
        <v>86.921494686321566</v>
      </c>
      <c r="AI5784" s="6"/>
      <c r="AJ5784" s="6"/>
    </row>
    <row r="5785" spans="1:36" hidden="1" x14ac:dyDescent="0.2">
      <c r="A5785" s="1" t="str">
        <f t="shared" si="90"/>
        <v>Surrey HeathWhite Irish</v>
      </c>
      <c r="B5785" s="3" t="s">
        <v>515</v>
      </c>
      <c r="C5785" s="3" t="s">
        <v>516</v>
      </c>
      <c r="D5785" s="3" t="s">
        <v>703</v>
      </c>
      <c r="E5785" s="5">
        <v>828</v>
      </c>
      <c r="F5785" s="5">
        <v>0</v>
      </c>
      <c r="G5785" s="5">
        <v>0</v>
      </c>
      <c r="H5785" s="5">
        <v>0</v>
      </c>
      <c r="I5785" s="5">
        <v>0</v>
      </c>
      <c r="J5785" s="5">
        <v>20</v>
      </c>
      <c r="K5785" s="5">
        <v>0</v>
      </c>
      <c r="L5785" s="5">
        <v>0</v>
      </c>
      <c r="M5785" s="5">
        <v>0</v>
      </c>
      <c r="N5785" s="5">
        <v>0</v>
      </c>
      <c r="O5785" s="6">
        <v>0</v>
      </c>
      <c r="P5785" s="6">
        <v>0</v>
      </c>
      <c r="Q5785" s="6">
        <v>0</v>
      </c>
      <c r="R5785" s="6">
        <v>0</v>
      </c>
      <c r="S5785" s="6">
        <v>2.4154589371980677</v>
      </c>
      <c r="T5785" s="6">
        <v>0</v>
      </c>
      <c r="U5785" s="6">
        <v>0</v>
      </c>
      <c r="V5785" s="6">
        <v>0</v>
      </c>
      <c r="W5785" s="6">
        <v>0</v>
      </c>
      <c r="X5785" s="5">
        <v>268</v>
      </c>
      <c r="Y5785" s="5">
        <v>236</v>
      </c>
      <c r="Z5785" s="5">
        <v>16</v>
      </c>
      <c r="AA5785" s="5">
        <v>0</v>
      </c>
      <c r="AB5785" s="5">
        <v>0</v>
      </c>
      <c r="AC5785" s="5">
        <v>0</v>
      </c>
      <c r="AD5785" s="5">
        <v>268</v>
      </c>
      <c r="AE5785" s="5">
        <v>236</v>
      </c>
      <c r="AF5785" s="5">
        <v>16</v>
      </c>
      <c r="AG5785" s="6">
        <v>6.7796610169491522</v>
      </c>
      <c r="AH5785" s="6">
        <v>88.059701492537314</v>
      </c>
      <c r="AI5785" s="6"/>
      <c r="AJ5785" s="6"/>
    </row>
    <row r="5786" spans="1:36" hidden="1" x14ac:dyDescent="0.2">
      <c r="A5786" s="1" t="str">
        <f t="shared" si="90"/>
        <v>Surrey HeathWhite Gyspy or Irish Traveller</v>
      </c>
      <c r="B5786" s="3" t="s">
        <v>515</v>
      </c>
      <c r="C5786" s="3" t="s">
        <v>516</v>
      </c>
      <c r="D5786" s="3" t="s">
        <v>704</v>
      </c>
      <c r="E5786" s="5">
        <v>162</v>
      </c>
      <c r="F5786" s="5">
        <v>0</v>
      </c>
      <c r="G5786" s="5">
        <v>0</v>
      </c>
      <c r="H5786" s="5">
        <v>0</v>
      </c>
      <c r="I5786" s="5">
        <v>0</v>
      </c>
      <c r="J5786" s="5">
        <v>8</v>
      </c>
      <c r="K5786" s="5">
        <v>0</v>
      </c>
      <c r="L5786" s="5">
        <v>0</v>
      </c>
      <c r="M5786" s="5">
        <v>0</v>
      </c>
      <c r="N5786" s="5">
        <v>0</v>
      </c>
      <c r="O5786" s="6">
        <v>0</v>
      </c>
      <c r="P5786" s="6">
        <v>0</v>
      </c>
      <c r="Q5786" s="6">
        <v>0</v>
      </c>
      <c r="R5786" s="6">
        <v>0</v>
      </c>
      <c r="S5786" s="6">
        <v>4.9382716049382713</v>
      </c>
      <c r="T5786" s="6">
        <v>0</v>
      </c>
      <c r="U5786" s="6">
        <v>0</v>
      </c>
      <c r="V5786" s="6">
        <v>0</v>
      </c>
      <c r="W5786" s="6">
        <v>0</v>
      </c>
      <c r="X5786" s="5">
        <v>62</v>
      </c>
      <c r="Y5786" s="5">
        <v>39</v>
      </c>
      <c r="Z5786" s="5">
        <v>3</v>
      </c>
      <c r="AA5786" s="5">
        <v>0</v>
      </c>
      <c r="AB5786" s="5">
        <v>0</v>
      </c>
      <c r="AC5786" s="5">
        <v>0</v>
      </c>
      <c r="AD5786" s="5">
        <v>62</v>
      </c>
      <c r="AE5786" s="5">
        <v>39</v>
      </c>
      <c r="AF5786" s="5">
        <v>3</v>
      </c>
      <c r="AG5786" s="6">
        <v>7.6923076923076925</v>
      </c>
      <c r="AH5786" s="6">
        <v>62.903225806451616</v>
      </c>
      <c r="AI5786" s="6"/>
      <c r="AJ5786" s="6"/>
    </row>
    <row r="5787" spans="1:36" hidden="1" x14ac:dyDescent="0.2">
      <c r="A5787" s="1" t="str">
        <f t="shared" si="90"/>
        <v>Surrey HeathWhite Other</v>
      </c>
      <c r="B5787" s="3" t="s">
        <v>515</v>
      </c>
      <c r="C5787" s="3" t="s">
        <v>516</v>
      </c>
      <c r="D5787" s="3" t="s">
        <v>705</v>
      </c>
      <c r="E5787" s="5">
        <v>3523</v>
      </c>
      <c r="F5787" s="5">
        <v>0</v>
      </c>
      <c r="G5787" s="5">
        <v>0</v>
      </c>
      <c r="H5787" s="5">
        <v>0</v>
      </c>
      <c r="I5787" s="5">
        <v>0</v>
      </c>
      <c r="J5787" s="5">
        <v>45</v>
      </c>
      <c r="K5787" s="5">
        <v>0</v>
      </c>
      <c r="L5787" s="5">
        <v>0</v>
      </c>
      <c r="M5787" s="5">
        <v>0</v>
      </c>
      <c r="N5787" s="5">
        <v>0</v>
      </c>
      <c r="O5787" s="6">
        <v>0</v>
      </c>
      <c r="P5787" s="6">
        <v>0</v>
      </c>
      <c r="Q5787" s="6">
        <v>0</v>
      </c>
      <c r="R5787" s="6">
        <v>0</v>
      </c>
      <c r="S5787" s="6">
        <v>1.2773204655123473</v>
      </c>
      <c r="T5787" s="6">
        <v>0</v>
      </c>
      <c r="U5787" s="6">
        <v>0</v>
      </c>
      <c r="V5787" s="6">
        <v>0</v>
      </c>
      <c r="W5787" s="6">
        <v>0</v>
      </c>
      <c r="X5787" s="5">
        <v>1892</v>
      </c>
      <c r="Y5787" s="5">
        <v>1691</v>
      </c>
      <c r="Z5787" s="5">
        <v>47</v>
      </c>
      <c r="AA5787" s="5">
        <v>0</v>
      </c>
      <c r="AB5787" s="5">
        <v>0</v>
      </c>
      <c r="AC5787" s="5">
        <v>0</v>
      </c>
      <c r="AD5787" s="5">
        <v>1892</v>
      </c>
      <c r="AE5787" s="5">
        <v>1691</v>
      </c>
      <c r="AF5787" s="5">
        <v>47</v>
      </c>
      <c r="AG5787" s="6">
        <v>2.7794204612655236</v>
      </c>
      <c r="AH5787" s="6">
        <v>89.376321353065535</v>
      </c>
      <c r="AI5787" s="6"/>
      <c r="AJ5787" s="6"/>
    </row>
    <row r="5788" spans="1:36" hidden="1" x14ac:dyDescent="0.2">
      <c r="A5788" s="1" t="str">
        <f t="shared" si="90"/>
        <v>Surrey HeathMixed White and Black Caribbean</v>
      </c>
      <c r="B5788" s="3" t="s">
        <v>515</v>
      </c>
      <c r="C5788" s="3" t="s">
        <v>516</v>
      </c>
      <c r="D5788" s="3" t="s">
        <v>706</v>
      </c>
      <c r="E5788" s="5">
        <v>370</v>
      </c>
      <c r="F5788" s="5">
        <v>0</v>
      </c>
      <c r="G5788" s="5">
        <v>0</v>
      </c>
      <c r="H5788" s="5">
        <v>0</v>
      </c>
      <c r="I5788" s="5">
        <v>0</v>
      </c>
      <c r="J5788" s="5">
        <v>16</v>
      </c>
      <c r="K5788" s="5">
        <v>0</v>
      </c>
      <c r="L5788" s="5">
        <v>0</v>
      </c>
      <c r="M5788" s="5">
        <v>0</v>
      </c>
      <c r="N5788" s="5">
        <v>0</v>
      </c>
      <c r="O5788" s="6">
        <v>0</v>
      </c>
      <c r="P5788" s="6">
        <v>0</v>
      </c>
      <c r="Q5788" s="6">
        <v>0</v>
      </c>
      <c r="R5788" s="6">
        <v>0</v>
      </c>
      <c r="S5788" s="6">
        <v>4.3243243243243246</v>
      </c>
      <c r="T5788" s="6">
        <v>0</v>
      </c>
      <c r="U5788" s="6">
        <v>0</v>
      </c>
      <c r="V5788" s="6">
        <v>0</v>
      </c>
      <c r="W5788" s="6">
        <v>0</v>
      </c>
      <c r="X5788" s="5">
        <v>105</v>
      </c>
      <c r="Y5788" s="5">
        <v>87</v>
      </c>
      <c r="Z5788" s="5">
        <v>5</v>
      </c>
      <c r="AA5788" s="5">
        <v>0</v>
      </c>
      <c r="AB5788" s="5">
        <v>0</v>
      </c>
      <c r="AC5788" s="5">
        <v>0</v>
      </c>
      <c r="AD5788" s="5">
        <v>105</v>
      </c>
      <c r="AE5788" s="5">
        <v>87</v>
      </c>
      <c r="AF5788" s="5">
        <v>5</v>
      </c>
      <c r="AG5788" s="6">
        <v>5.7471264367816088</v>
      </c>
      <c r="AH5788" s="6">
        <v>82.857142857142861</v>
      </c>
      <c r="AI5788" s="6"/>
      <c r="AJ5788" s="6"/>
    </row>
    <row r="5789" spans="1:36" hidden="1" x14ac:dyDescent="0.2">
      <c r="A5789" s="1" t="str">
        <f t="shared" si="90"/>
        <v>Surrey HeathMixed White and Black African</v>
      </c>
      <c r="B5789" s="3" t="s">
        <v>515</v>
      </c>
      <c r="C5789" s="3" t="s">
        <v>516</v>
      </c>
      <c r="D5789" s="3" t="s">
        <v>707</v>
      </c>
      <c r="E5789" s="5">
        <v>171</v>
      </c>
      <c r="F5789" s="5">
        <v>0</v>
      </c>
      <c r="G5789" s="5">
        <v>0</v>
      </c>
      <c r="H5789" s="5">
        <v>0</v>
      </c>
      <c r="I5789" s="5">
        <v>0</v>
      </c>
      <c r="J5789" s="5">
        <v>12</v>
      </c>
      <c r="K5789" s="5">
        <v>0</v>
      </c>
      <c r="L5789" s="5">
        <v>0</v>
      </c>
      <c r="M5789" s="5">
        <v>0</v>
      </c>
      <c r="N5789" s="5">
        <v>0</v>
      </c>
      <c r="O5789" s="6">
        <v>0</v>
      </c>
      <c r="P5789" s="6">
        <v>0</v>
      </c>
      <c r="Q5789" s="6">
        <v>0</v>
      </c>
      <c r="R5789" s="6">
        <v>0</v>
      </c>
      <c r="S5789" s="6">
        <v>7.0175438596491224</v>
      </c>
      <c r="T5789" s="6">
        <v>0</v>
      </c>
      <c r="U5789" s="6">
        <v>0</v>
      </c>
      <c r="V5789" s="6">
        <v>0</v>
      </c>
      <c r="W5789" s="6">
        <v>0</v>
      </c>
      <c r="X5789" s="5">
        <v>47</v>
      </c>
      <c r="Y5789" s="5">
        <v>44</v>
      </c>
      <c r="Z5789" s="5">
        <v>1</v>
      </c>
      <c r="AA5789" s="5">
        <v>0</v>
      </c>
      <c r="AB5789" s="5">
        <v>0</v>
      </c>
      <c r="AC5789" s="5">
        <v>0</v>
      </c>
      <c r="AD5789" s="5">
        <v>47</v>
      </c>
      <c r="AE5789" s="5">
        <v>44</v>
      </c>
      <c r="AF5789" s="5">
        <v>1</v>
      </c>
      <c r="AG5789" s="6">
        <v>2.2727272727272729</v>
      </c>
      <c r="AH5789" s="6">
        <v>93.61702127659575</v>
      </c>
      <c r="AI5789" s="6"/>
      <c r="AJ5789" s="6"/>
    </row>
    <row r="5790" spans="1:36" hidden="1" x14ac:dyDescent="0.2">
      <c r="A5790" s="1" t="str">
        <f t="shared" si="90"/>
        <v>Surrey HeathMixed White and Asian</v>
      </c>
      <c r="B5790" s="3" t="s">
        <v>515</v>
      </c>
      <c r="C5790" s="3" t="s">
        <v>516</v>
      </c>
      <c r="D5790" s="3" t="s">
        <v>708</v>
      </c>
      <c r="E5790" s="5">
        <v>696</v>
      </c>
      <c r="F5790" s="5">
        <v>0</v>
      </c>
      <c r="G5790" s="5">
        <v>0</v>
      </c>
      <c r="H5790" s="5">
        <v>0</v>
      </c>
      <c r="I5790" s="5">
        <v>0</v>
      </c>
      <c r="J5790" s="5">
        <v>12</v>
      </c>
      <c r="K5790" s="5">
        <v>0</v>
      </c>
      <c r="L5790" s="5">
        <v>0</v>
      </c>
      <c r="M5790" s="5">
        <v>0</v>
      </c>
      <c r="N5790" s="5">
        <v>0</v>
      </c>
      <c r="O5790" s="6">
        <v>0</v>
      </c>
      <c r="P5790" s="6">
        <v>0</v>
      </c>
      <c r="Q5790" s="6">
        <v>0</v>
      </c>
      <c r="R5790" s="6">
        <v>0</v>
      </c>
      <c r="S5790" s="6">
        <v>1.7241379310344827</v>
      </c>
      <c r="T5790" s="6">
        <v>0</v>
      </c>
      <c r="U5790" s="6">
        <v>0</v>
      </c>
      <c r="V5790" s="6">
        <v>0</v>
      </c>
      <c r="W5790" s="6">
        <v>0</v>
      </c>
      <c r="X5790" s="5">
        <v>174</v>
      </c>
      <c r="Y5790" s="5">
        <v>147</v>
      </c>
      <c r="Z5790" s="5">
        <v>10</v>
      </c>
      <c r="AA5790" s="5">
        <v>0</v>
      </c>
      <c r="AB5790" s="5">
        <v>0</v>
      </c>
      <c r="AC5790" s="5">
        <v>0</v>
      </c>
      <c r="AD5790" s="5">
        <v>174</v>
      </c>
      <c r="AE5790" s="5">
        <v>147</v>
      </c>
      <c r="AF5790" s="5">
        <v>10</v>
      </c>
      <c r="AG5790" s="6">
        <v>6.8027210884353737</v>
      </c>
      <c r="AH5790" s="6">
        <v>84.482758620689651</v>
      </c>
      <c r="AI5790" s="6"/>
      <c r="AJ5790" s="6"/>
    </row>
    <row r="5791" spans="1:36" hidden="1" x14ac:dyDescent="0.2">
      <c r="A5791" s="1" t="str">
        <f t="shared" si="90"/>
        <v>Surrey HeathMixed Other</v>
      </c>
      <c r="B5791" s="3" t="s">
        <v>515</v>
      </c>
      <c r="C5791" s="3" t="s">
        <v>516</v>
      </c>
      <c r="D5791" s="3" t="s">
        <v>709</v>
      </c>
      <c r="E5791" s="5">
        <v>389</v>
      </c>
      <c r="F5791" s="5">
        <v>0</v>
      </c>
      <c r="G5791" s="5">
        <v>0</v>
      </c>
      <c r="H5791" s="5">
        <v>0</v>
      </c>
      <c r="I5791" s="5">
        <v>0</v>
      </c>
      <c r="J5791" s="5">
        <v>13</v>
      </c>
      <c r="K5791" s="5">
        <v>0</v>
      </c>
      <c r="L5791" s="5">
        <v>0</v>
      </c>
      <c r="M5791" s="5">
        <v>0</v>
      </c>
      <c r="N5791" s="5">
        <v>0</v>
      </c>
      <c r="O5791" s="6">
        <v>0</v>
      </c>
      <c r="P5791" s="6">
        <v>0</v>
      </c>
      <c r="Q5791" s="6">
        <v>0</v>
      </c>
      <c r="R5791" s="6">
        <v>0</v>
      </c>
      <c r="S5791" s="6">
        <v>3.3419023136246788</v>
      </c>
      <c r="T5791" s="6">
        <v>0</v>
      </c>
      <c r="U5791" s="6">
        <v>0</v>
      </c>
      <c r="V5791" s="6">
        <v>0</v>
      </c>
      <c r="W5791" s="6">
        <v>0</v>
      </c>
      <c r="X5791" s="5">
        <v>107</v>
      </c>
      <c r="Y5791" s="5">
        <v>96</v>
      </c>
      <c r="Z5791" s="5">
        <v>1</v>
      </c>
      <c r="AA5791" s="5">
        <v>0</v>
      </c>
      <c r="AB5791" s="5">
        <v>0</v>
      </c>
      <c r="AC5791" s="5">
        <v>0</v>
      </c>
      <c r="AD5791" s="5">
        <v>107</v>
      </c>
      <c r="AE5791" s="5">
        <v>96</v>
      </c>
      <c r="AF5791" s="5">
        <v>1</v>
      </c>
      <c r="AG5791" s="6">
        <v>1.0416666666666667</v>
      </c>
      <c r="AH5791" s="6">
        <v>89.719626168224295</v>
      </c>
      <c r="AI5791" s="6"/>
      <c r="AJ5791" s="6"/>
    </row>
    <row r="5792" spans="1:36" hidden="1" x14ac:dyDescent="0.2">
      <c r="A5792" s="1" t="str">
        <f t="shared" si="90"/>
        <v>Surrey HeathIndian</v>
      </c>
      <c r="B5792" s="3" t="s">
        <v>515</v>
      </c>
      <c r="C5792" s="3" t="s">
        <v>516</v>
      </c>
      <c r="D5792" s="3" t="s">
        <v>710</v>
      </c>
      <c r="E5792" s="5">
        <v>1713</v>
      </c>
      <c r="F5792" s="5">
        <v>0</v>
      </c>
      <c r="G5792" s="5">
        <v>0</v>
      </c>
      <c r="H5792" s="5">
        <v>0</v>
      </c>
      <c r="I5792" s="5">
        <v>0</v>
      </c>
      <c r="J5792" s="5">
        <v>26</v>
      </c>
      <c r="K5792" s="5">
        <v>0</v>
      </c>
      <c r="L5792" s="5">
        <v>0</v>
      </c>
      <c r="M5792" s="5">
        <v>0</v>
      </c>
      <c r="N5792" s="5">
        <v>0</v>
      </c>
      <c r="O5792" s="6">
        <v>0</v>
      </c>
      <c r="P5792" s="6">
        <v>0</v>
      </c>
      <c r="Q5792" s="6">
        <v>0</v>
      </c>
      <c r="R5792" s="6">
        <v>0</v>
      </c>
      <c r="S5792" s="6">
        <v>1.5178050204319906</v>
      </c>
      <c r="T5792" s="6">
        <v>0</v>
      </c>
      <c r="U5792" s="6">
        <v>0</v>
      </c>
      <c r="V5792" s="6">
        <v>0</v>
      </c>
      <c r="W5792" s="6">
        <v>0</v>
      </c>
      <c r="X5792" s="5">
        <v>807</v>
      </c>
      <c r="Y5792" s="5">
        <v>720</v>
      </c>
      <c r="Z5792" s="5">
        <v>27</v>
      </c>
      <c r="AA5792" s="5">
        <v>0</v>
      </c>
      <c r="AB5792" s="5">
        <v>0</v>
      </c>
      <c r="AC5792" s="5">
        <v>0</v>
      </c>
      <c r="AD5792" s="5">
        <v>807</v>
      </c>
      <c r="AE5792" s="5">
        <v>720</v>
      </c>
      <c r="AF5792" s="5">
        <v>27</v>
      </c>
      <c r="AG5792" s="6">
        <v>3.75</v>
      </c>
      <c r="AH5792" s="6">
        <v>89.219330855018583</v>
      </c>
      <c r="AI5792" s="6"/>
      <c r="AJ5792" s="6"/>
    </row>
    <row r="5793" spans="1:36" hidden="1" x14ac:dyDescent="0.2">
      <c r="A5793" s="1" t="str">
        <f t="shared" si="90"/>
        <v>Surrey HeathPakistani</v>
      </c>
      <c r="B5793" s="3" t="s">
        <v>515</v>
      </c>
      <c r="C5793" s="3" t="s">
        <v>516</v>
      </c>
      <c r="D5793" s="3" t="s">
        <v>711</v>
      </c>
      <c r="E5793" s="5">
        <v>667</v>
      </c>
      <c r="F5793" s="5">
        <v>0</v>
      </c>
      <c r="G5793" s="5">
        <v>0</v>
      </c>
      <c r="H5793" s="5">
        <v>0</v>
      </c>
      <c r="I5793" s="5">
        <v>0</v>
      </c>
      <c r="J5793" s="5">
        <v>13</v>
      </c>
      <c r="K5793" s="5">
        <v>0</v>
      </c>
      <c r="L5793" s="5">
        <v>0</v>
      </c>
      <c r="M5793" s="5">
        <v>0</v>
      </c>
      <c r="N5793" s="5">
        <v>0</v>
      </c>
      <c r="O5793" s="6">
        <v>0</v>
      </c>
      <c r="P5793" s="6">
        <v>0</v>
      </c>
      <c r="Q5793" s="6">
        <v>0</v>
      </c>
      <c r="R5793" s="6">
        <v>0</v>
      </c>
      <c r="S5793" s="6">
        <v>1.9490254872563719</v>
      </c>
      <c r="T5793" s="6">
        <v>0</v>
      </c>
      <c r="U5793" s="6">
        <v>0</v>
      </c>
      <c r="V5793" s="6">
        <v>0</v>
      </c>
      <c r="W5793" s="6">
        <v>0</v>
      </c>
      <c r="X5793" s="5">
        <v>273</v>
      </c>
      <c r="Y5793" s="5">
        <v>206</v>
      </c>
      <c r="Z5793" s="5">
        <v>8</v>
      </c>
      <c r="AA5793" s="5">
        <v>0</v>
      </c>
      <c r="AB5793" s="5">
        <v>0</v>
      </c>
      <c r="AC5793" s="5">
        <v>0</v>
      </c>
      <c r="AD5793" s="5">
        <v>273</v>
      </c>
      <c r="AE5793" s="5">
        <v>206</v>
      </c>
      <c r="AF5793" s="5">
        <v>8</v>
      </c>
      <c r="AG5793" s="6">
        <v>3.883495145631068</v>
      </c>
      <c r="AH5793" s="6">
        <v>75.45787545787546</v>
      </c>
      <c r="AI5793" s="6"/>
      <c r="AJ5793" s="6"/>
    </row>
    <row r="5794" spans="1:36" hidden="1" x14ac:dyDescent="0.2">
      <c r="A5794" s="1" t="str">
        <f t="shared" si="90"/>
        <v>Surrey HeathBangladeshi</v>
      </c>
      <c r="B5794" s="3" t="s">
        <v>515</v>
      </c>
      <c r="C5794" s="3" t="s">
        <v>516</v>
      </c>
      <c r="D5794" s="3" t="s">
        <v>712</v>
      </c>
      <c r="E5794" s="5">
        <v>298</v>
      </c>
      <c r="F5794" s="5">
        <v>0</v>
      </c>
      <c r="G5794" s="5">
        <v>0</v>
      </c>
      <c r="H5794" s="5">
        <v>0</v>
      </c>
      <c r="I5794" s="5">
        <v>0</v>
      </c>
      <c r="J5794" s="5">
        <v>36</v>
      </c>
      <c r="K5794" s="5">
        <v>0</v>
      </c>
      <c r="L5794" s="5">
        <v>0</v>
      </c>
      <c r="M5794" s="5">
        <v>0</v>
      </c>
      <c r="N5794" s="5">
        <v>0</v>
      </c>
      <c r="O5794" s="6">
        <v>0</v>
      </c>
      <c r="P5794" s="6">
        <v>0</v>
      </c>
      <c r="Q5794" s="6">
        <v>0</v>
      </c>
      <c r="R5794" s="6">
        <v>0</v>
      </c>
      <c r="S5794" s="6">
        <v>12.080536912751677</v>
      </c>
      <c r="T5794" s="6">
        <v>0</v>
      </c>
      <c r="U5794" s="6">
        <v>0</v>
      </c>
      <c r="V5794" s="6">
        <v>0</v>
      </c>
      <c r="W5794" s="6">
        <v>0</v>
      </c>
      <c r="X5794" s="5">
        <v>132</v>
      </c>
      <c r="Y5794" s="5">
        <v>100</v>
      </c>
      <c r="Z5794" s="5">
        <v>9</v>
      </c>
      <c r="AA5794" s="5">
        <v>0</v>
      </c>
      <c r="AB5794" s="5">
        <v>0</v>
      </c>
      <c r="AC5794" s="5">
        <v>0</v>
      </c>
      <c r="AD5794" s="5">
        <v>132</v>
      </c>
      <c r="AE5794" s="5">
        <v>100</v>
      </c>
      <c r="AF5794" s="5">
        <v>9</v>
      </c>
      <c r="AG5794" s="6">
        <v>9</v>
      </c>
      <c r="AH5794" s="6">
        <v>75.757575757575751</v>
      </c>
      <c r="AI5794" s="3"/>
      <c r="AJ5794" s="6"/>
    </row>
    <row r="5795" spans="1:36" hidden="1" x14ac:dyDescent="0.2">
      <c r="A5795" s="1" t="str">
        <f t="shared" si="90"/>
        <v>Surrey HeathChinese</v>
      </c>
      <c r="B5795" s="3" t="s">
        <v>515</v>
      </c>
      <c r="C5795" s="3" t="s">
        <v>516</v>
      </c>
      <c r="D5795" s="3" t="s">
        <v>713</v>
      </c>
      <c r="E5795" s="5">
        <v>535</v>
      </c>
      <c r="F5795" s="5">
        <v>0</v>
      </c>
      <c r="G5795" s="5">
        <v>0</v>
      </c>
      <c r="H5795" s="5">
        <v>0</v>
      </c>
      <c r="I5795" s="5">
        <v>0</v>
      </c>
      <c r="J5795" s="5">
        <v>10</v>
      </c>
      <c r="K5795" s="5">
        <v>0</v>
      </c>
      <c r="L5795" s="5">
        <v>0</v>
      </c>
      <c r="M5795" s="5">
        <v>0</v>
      </c>
      <c r="N5795" s="5">
        <v>0</v>
      </c>
      <c r="O5795" s="6">
        <v>0</v>
      </c>
      <c r="P5795" s="6">
        <v>0</v>
      </c>
      <c r="Q5795" s="6">
        <v>0</v>
      </c>
      <c r="R5795" s="6">
        <v>0</v>
      </c>
      <c r="S5795" s="6">
        <v>1.8691588785046729</v>
      </c>
      <c r="T5795" s="6">
        <v>0</v>
      </c>
      <c r="U5795" s="6">
        <v>0</v>
      </c>
      <c r="V5795" s="6">
        <v>0</v>
      </c>
      <c r="W5795" s="6">
        <v>0</v>
      </c>
      <c r="X5795" s="5">
        <v>232</v>
      </c>
      <c r="Y5795" s="5">
        <v>204</v>
      </c>
      <c r="Z5795" s="5">
        <v>5</v>
      </c>
      <c r="AA5795" s="5">
        <v>0</v>
      </c>
      <c r="AB5795" s="5">
        <v>0</v>
      </c>
      <c r="AC5795" s="5">
        <v>0</v>
      </c>
      <c r="AD5795" s="5">
        <v>232</v>
      </c>
      <c r="AE5795" s="5">
        <v>204</v>
      </c>
      <c r="AF5795" s="5">
        <v>5</v>
      </c>
      <c r="AG5795" s="6">
        <v>2.4509803921568629</v>
      </c>
      <c r="AH5795" s="6">
        <v>87.931034482758619</v>
      </c>
      <c r="AI5795" s="6"/>
      <c r="AJ5795" s="6"/>
    </row>
    <row r="5796" spans="1:36" hidden="1" x14ac:dyDescent="0.2">
      <c r="A5796" s="1" t="str">
        <f t="shared" si="90"/>
        <v>Surrey HeathAsian Other</v>
      </c>
      <c r="B5796" s="3" t="s">
        <v>515</v>
      </c>
      <c r="C5796" s="3" t="s">
        <v>516</v>
      </c>
      <c r="D5796" s="3" t="s">
        <v>714</v>
      </c>
      <c r="E5796" s="5">
        <v>2176</v>
      </c>
      <c r="F5796" s="5">
        <v>0</v>
      </c>
      <c r="G5796" s="5">
        <v>0</v>
      </c>
      <c r="H5796" s="5">
        <v>0</v>
      </c>
      <c r="I5796" s="5">
        <v>0</v>
      </c>
      <c r="J5796" s="5">
        <v>54</v>
      </c>
      <c r="K5796" s="5">
        <v>0</v>
      </c>
      <c r="L5796" s="5">
        <v>0</v>
      </c>
      <c r="M5796" s="5">
        <v>0</v>
      </c>
      <c r="N5796" s="5">
        <v>0</v>
      </c>
      <c r="O5796" s="6">
        <v>0</v>
      </c>
      <c r="P5796" s="6">
        <v>0</v>
      </c>
      <c r="Q5796" s="6">
        <v>0</v>
      </c>
      <c r="R5796" s="6">
        <v>0</v>
      </c>
      <c r="S5796" s="6">
        <v>2.4816176470588234</v>
      </c>
      <c r="T5796" s="6">
        <v>0</v>
      </c>
      <c r="U5796" s="6">
        <v>0</v>
      </c>
      <c r="V5796" s="6">
        <v>0</v>
      </c>
      <c r="W5796" s="6">
        <v>0</v>
      </c>
      <c r="X5796" s="5">
        <v>1055</v>
      </c>
      <c r="Y5796" s="5">
        <v>936</v>
      </c>
      <c r="Z5796" s="5">
        <v>34</v>
      </c>
      <c r="AA5796" s="5">
        <v>0</v>
      </c>
      <c r="AB5796" s="5">
        <v>0</v>
      </c>
      <c r="AC5796" s="5">
        <v>0</v>
      </c>
      <c r="AD5796" s="5">
        <v>1055</v>
      </c>
      <c r="AE5796" s="5">
        <v>936</v>
      </c>
      <c r="AF5796" s="5">
        <v>34</v>
      </c>
      <c r="AG5796" s="6">
        <v>3.6324786324786325</v>
      </c>
      <c r="AH5796" s="6">
        <v>88.720379146919427</v>
      </c>
      <c r="AI5796" s="6"/>
      <c r="AJ5796" s="6"/>
    </row>
    <row r="5797" spans="1:36" hidden="1" x14ac:dyDescent="0.2">
      <c r="A5797" s="1" t="str">
        <f t="shared" si="90"/>
        <v>Surrey HeathBlack African</v>
      </c>
      <c r="B5797" s="3" t="s">
        <v>515</v>
      </c>
      <c r="C5797" s="3" t="s">
        <v>516</v>
      </c>
      <c r="D5797" s="3" t="s">
        <v>715</v>
      </c>
      <c r="E5797" s="5">
        <v>528</v>
      </c>
      <c r="F5797" s="5">
        <v>0</v>
      </c>
      <c r="G5797" s="5">
        <v>0</v>
      </c>
      <c r="H5797" s="5">
        <v>0</v>
      </c>
      <c r="I5797" s="5">
        <v>0</v>
      </c>
      <c r="J5797" s="5">
        <v>6</v>
      </c>
      <c r="K5797" s="5">
        <v>0</v>
      </c>
      <c r="L5797" s="5">
        <v>0</v>
      </c>
      <c r="M5797" s="5">
        <v>0</v>
      </c>
      <c r="N5797" s="5">
        <v>0</v>
      </c>
      <c r="O5797" s="6">
        <v>0</v>
      </c>
      <c r="P5797" s="6">
        <v>0</v>
      </c>
      <c r="Q5797" s="6">
        <v>0</v>
      </c>
      <c r="R5797" s="6">
        <v>0</v>
      </c>
      <c r="S5797" s="6">
        <v>1.1363636363636365</v>
      </c>
      <c r="T5797" s="6">
        <v>0</v>
      </c>
      <c r="U5797" s="6">
        <v>0</v>
      </c>
      <c r="V5797" s="6">
        <v>0</v>
      </c>
      <c r="W5797" s="6">
        <v>0</v>
      </c>
      <c r="X5797" s="5">
        <v>256</v>
      </c>
      <c r="Y5797" s="5">
        <v>233</v>
      </c>
      <c r="Z5797" s="5">
        <v>10</v>
      </c>
      <c r="AA5797" s="5">
        <v>0</v>
      </c>
      <c r="AB5797" s="5">
        <v>0</v>
      </c>
      <c r="AC5797" s="5">
        <v>0</v>
      </c>
      <c r="AD5797" s="5">
        <v>256</v>
      </c>
      <c r="AE5797" s="5">
        <v>233</v>
      </c>
      <c r="AF5797" s="5">
        <v>10</v>
      </c>
      <c r="AG5797" s="6">
        <v>4.2918454935622314</v>
      </c>
      <c r="AH5797" s="6">
        <v>91.015625</v>
      </c>
      <c r="AI5797" s="6"/>
      <c r="AJ5797" s="6"/>
    </row>
    <row r="5798" spans="1:36" hidden="1" x14ac:dyDescent="0.2">
      <c r="A5798" s="1" t="str">
        <f t="shared" si="90"/>
        <v>Surrey HeathBlack Caribbean</v>
      </c>
      <c r="B5798" s="3" t="s">
        <v>515</v>
      </c>
      <c r="C5798" s="3" t="s">
        <v>516</v>
      </c>
      <c r="D5798" s="3" t="s">
        <v>716</v>
      </c>
      <c r="E5798" s="5">
        <v>253</v>
      </c>
      <c r="F5798" s="5">
        <v>0</v>
      </c>
      <c r="G5798" s="5">
        <v>0</v>
      </c>
      <c r="H5798" s="5">
        <v>0</v>
      </c>
      <c r="I5798" s="5">
        <v>0</v>
      </c>
      <c r="J5798" s="5">
        <v>0</v>
      </c>
      <c r="K5798" s="5">
        <v>0</v>
      </c>
      <c r="L5798" s="5">
        <v>0</v>
      </c>
      <c r="M5798" s="5">
        <v>0</v>
      </c>
      <c r="N5798" s="5">
        <v>0</v>
      </c>
      <c r="O5798" s="6">
        <v>0</v>
      </c>
      <c r="P5798" s="6">
        <v>0</v>
      </c>
      <c r="Q5798" s="6">
        <v>0</v>
      </c>
      <c r="R5798" s="6">
        <v>0</v>
      </c>
      <c r="S5798" s="6">
        <v>0</v>
      </c>
      <c r="T5798" s="6">
        <v>0</v>
      </c>
      <c r="U5798" s="6">
        <v>0</v>
      </c>
      <c r="V5798" s="6">
        <v>0</v>
      </c>
      <c r="W5798" s="6">
        <v>0</v>
      </c>
      <c r="X5798" s="5">
        <v>150</v>
      </c>
      <c r="Y5798" s="5">
        <v>113</v>
      </c>
      <c r="Z5798" s="5">
        <v>3</v>
      </c>
      <c r="AA5798" s="5">
        <v>0</v>
      </c>
      <c r="AB5798" s="5">
        <v>0</v>
      </c>
      <c r="AC5798" s="5">
        <v>0</v>
      </c>
      <c r="AD5798" s="5">
        <v>150</v>
      </c>
      <c r="AE5798" s="5">
        <v>113</v>
      </c>
      <c r="AF5798" s="5">
        <v>3</v>
      </c>
      <c r="AG5798" s="6">
        <v>2.6548672566371683</v>
      </c>
      <c r="AH5798" s="6">
        <v>75.333333333333329</v>
      </c>
      <c r="AI5798" s="6"/>
      <c r="AJ5798" s="6"/>
    </row>
    <row r="5799" spans="1:36" hidden="1" x14ac:dyDescent="0.2">
      <c r="A5799" s="1" t="str">
        <f t="shared" si="90"/>
        <v>Surrey HeathBlack Other</v>
      </c>
      <c r="B5799" s="3" t="s">
        <v>515</v>
      </c>
      <c r="C5799" s="3" t="s">
        <v>516</v>
      </c>
      <c r="D5799" s="3" t="s">
        <v>717</v>
      </c>
      <c r="E5799" s="5">
        <v>80</v>
      </c>
      <c r="F5799" s="5">
        <v>0</v>
      </c>
      <c r="G5799" s="5">
        <v>0</v>
      </c>
      <c r="H5799" s="5">
        <v>0</v>
      </c>
      <c r="I5799" s="5">
        <v>0</v>
      </c>
      <c r="J5799" s="5">
        <v>0</v>
      </c>
      <c r="K5799" s="5">
        <v>0</v>
      </c>
      <c r="L5799" s="5">
        <v>0</v>
      </c>
      <c r="M5799" s="5">
        <v>0</v>
      </c>
      <c r="N5799" s="5">
        <v>0</v>
      </c>
      <c r="O5799" s="6">
        <v>0</v>
      </c>
      <c r="P5799" s="6">
        <v>0</v>
      </c>
      <c r="Q5799" s="6">
        <v>0</v>
      </c>
      <c r="R5799" s="6">
        <v>0</v>
      </c>
      <c r="S5799" s="6">
        <v>0</v>
      </c>
      <c r="T5799" s="6">
        <v>0</v>
      </c>
      <c r="U5799" s="6">
        <v>0</v>
      </c>
      <c r="V5799" s="6">
        <v>0</v>
      </c>
      <c r="W5799" s="6">
        <v>0</v>
      </c>
      <c r="X5799" s="5">
        <v>33</v>
      </c>
      <c r="Y5799" s="5">
        <v>24</v>
      </c>
      <c r="Z5799" s="5">
        <v>1</v>
      </c>
      <c r="AA5799" s="5">
        <v>0</v>
      </c>
      <c r="AB5799" s="5">
        <v>0</v>
      </c>
      <c r="AC5799" s="5">
        <v>0</v>
      </c>
      <c r="AD5799" s="5">
        <v>33</v>
      </c>
      <c r="AE5799" s="5">
        <v>24</v>
      </c>
      <c r="AF5799" s="5">
        <v>1</v>
      </c>
      <c r="AG5799" s="6">
        <v>4.166666666666667</v>
      </c>
      <c r="AH5799" s="6">
        <v>72.727272727272734</v>
      </c>
      <c r="AI5799" s="6"/>
      <c r="AJ5799" s="6"/>
    </row>
    <row r="5800" spans="1:36" hidden="1" x14ac:dyDescent="0.2">
      <c r="A5800" s="1" t="str">
        <f t="shared" si="90"/>
        <v>Surrey HeathArab</v>
      </c>
      <c r="B5800" s="3" t="s">
        <v>515</v>
      </c>
      <c r="C5800" s="3" t="s">
        <v>516</v>
      </c>
      <c r="D5800" s="3" t="s">
        <v>699</v>
      </c>
      <c r="E5800" s="5">
        <v>184</v>
      </c>
      <c r="F5800" s="5">
        <v>0</v>
      </c>
      <c r="G5800" s="5">
        <v>0</v>
      </c>
      <c r="H5800" s="5">
        <v>0</v>
      </c>
      <c r="I5800" s="5">
        <v>0</v>
      </c>
      <c r="J5800" s="5">
        <v>2</v>
      </c>
      <c r="K5800" s="5">
        <v>0</v>
      </c>
      <c r="L5800" s="5">
        <v>0</v>
      </c>
      <c r="M5800" s="5">
        <v>0</v>
      </c>
      <c r="N5800" s="5">
        <v>0</v>
      </c>
      <c r="O5800" s="6">
        <v>0</v>
      </c>
      <c r="P5800" s="6">
        <v>0</v>
      </c>
      <c r="Q5800" s="6">
        <v>0</v>
      </c>
      <c r="R5800" s="6">
        <v>0</v>
      </c>
      <c r="S5800" s="6">
        <v>1.0869565217391304</v>
      </c>
      <c r="T5800" s="6">
        <v>0</v>
      </c>
      <c r="U5800" s="6">
        <v>0</v>
      </c>
      <c r="V5800" s="6">
        <v>0</v>
      </c>
      <c r="W5800" s="6">
        <v>0</v>
      </c>
      <c r="X5800" s="5">
        <v>61</v>
      </c>
      <c r="Y5800" s="5">
        <v>37</v>
      </c>
      <c r="Z5800" s="5">
        <v>4</v>
      </c>
      <c r="AA5800" s="5">
        <v>0</v>
      </c>
      <c r="AB5800" s="5">
        <v>0</v>
      </c>
      <c r="AC5800" s="5">
        <v>0</v>
      </c>
      <c r="AD5800" s="5">
        <v>61</v>
      </c>
      <c r="AE5800" s="5">
        <v>37</v>
      </c>
      <c r="AF5800" s="5">
        <v>4</v>
      </c>
      <c r="AG5800" s="6">
        <v>10.810810810810811</v>
      </c>
      <c r="AH5800" s="6">
        <v>60.655737704918032</v>
      </c>
      <c r="AI5800" s="6"/>
      <c r="AJ5800" s="6"/>
    </row>
    <row r="5801" spans="1:36" hidden="1" x14ac:dyDescent="0.2">
      <c r="A5801" s="1" t="str">
        <f t="shared" si="90"/>
        <v>Surrey HeathOther</v>
      </c>
      <c r="B5801" s="3" t="s">
        <v>515</v>
      </c>
      <c r="C5801" s="3" t="s">
        <v>516</v>
      </c>
      <c r="D5801" s="3" t="s">
        <v>718</v>
      </c>
      <c r="E5801" s="5">
        <v>392</v>
      </c>
      <c r="F5801" s="5">
        <v>0</v>
      </c>
      <c r="G5801" s="5">
        <v>0</v>
      </c>
      <c r="H5801" s="5">
        <v>0</v>
      </c>
      <c r="I5801" s="5">
        <v>0</v>
      </c>
      <c r="J5801" s="5">
        <v>2</v>
      </c>
      <c r="K5801" s="5">
        <v>0</v>
      </c>
      <c r="L5801" s="5">
        <v>0</v>
      </c>
      <c r="M5801" s="5">
        <v>0</v>
      </c>
      <c r="N5801" s="5">
        <v>0</v>
      </c>
      <c r="O5801" s="6">
        <v>0</v>
      </c>
      <c r="P5801" s="6">
        <v>0</v>
      </c>
      <c r="Q5801" s="6">
        <v>0</v>
      </c>
      <c r="R5801" s="6">
        <v>0</v>
      </c>
      <c r="S5801" s="6">
        <v>0.51020408163265307</v>
      </c>
      <c r="T5801" s="6">
        <v>0</v>
      </c>
      <c r="U5801" s="6">
        <v>0</v>
      </c>
      <c r="V5801" s="6">
        <v>0</v>
      </c>
      <c r="W5801" s="6">
        <v>0</v>
      </c>
      <c r="X5801" s="5">
        <v>180</v>
      </c>
      <c r="Y5801" s="5">
        <v>158</v>
      </c>
      <c r="Z5801" s="5">
        <v>5</v>
      </c>
      <c r="AA5801" s="5">
        <v>0</v>
      </c>
      <c r="AB5801" s="5">
        <v>0</v>
      </c>
      <c r="AC5801" s="5">
        <v>0</v>
      </c>
      <c r="AD5801" s="5">
        <v>180</v>
      </c>
      <c r="AE5801" s="5">
        <v>158</v>
      </c>
      <c r="AF5801" s="5">
        <v>5</v>
      </c>
      <c r="AG5801" s="6">
        <v>3.1645569620253164</v>
      </c>
      <c r="AH5801" s="6">
        <v>87.777777777777771</v>
      </c>
      <c r="AI5801" s="6"/>
      <c r="AJ5801" s="6"/>
    </row>
    <row r="5802" spans="1:36" x14ac:dyDescent="0.2">
      <c r="A5802" s="1" t="str">
        <f t="shared" si="90"/>
        <v>SuttonAll people</v>
      </c>
      <c r="B5802" s="3" t="s">
        <v>687</v>
      </c>
      <c r="C5802" s="3" t="s">
        <v>688</v>
      </c>
      <c r="D5802" s="3" t="s">
        <v>700</v>
      </c>
      <c r="E5802" s="5">
        <v>190146</v>
      </c>
      <c r="F5802" s="5">
        <v>0</v>
      </c>
      <c r="G5802" s="5">
        <v>1818</v>
      </c>
      <c r="H5802" s="5">
        <v>1818</v>
      </c>
      <c r="I5802" s="5">
        <v>0</v>
      </c>
      <c r="J5802" s="5">
        <v>2929</v>
      </c>
      <c r="K5802" s="5">
        <v>7806</v>
      </c>
      <c r="L5802" s="5">
        <v>1617</v>
      </c>
      <c r="M5802" s="5">
        <v>6837</v>
      </c>
      <c r="N5802" s="5">
        <v>0</v>
      </c>
      <c r="O5802" s="6">
        <v>0</v>
      </c>
      <c r="P5802" s="6">
        <v>0.95610741219904705</v>
      </c>
      <c r="Q5802" s="6">
        <v>0.95610741219904705</v>
      </c>
      <c r="R5802" s="6">
        <v>0</v>
      </c>
      <c r="S5802" s="6">
        <v>1.5403952752095758</v>
      </c>
      <c r="T5802" s="6">
        <v>4.105266479442113</v>
      </c>
      <c r="U5802" s="6">
        <v>0.85039916695591811</v>
      </c>
      <c r="V5802" s="6">
        <v>3.5956580732700134</v>
      </c>
      <c r="W5802" s="6">
        <v>0</v>
      </c>
      <c r="X5802" s="5">
        <v>70843</v>
      </c>
      <c r="Y5802" s="5">
        <v>62744</v>
      </c>
      <c r="Z5802" s="5">
        <v>3016</v>
      </c>
      <c r="AA5802" s="5">
        <v>0</v>
      </c>
      <c r="AB5802" s="5">
        <v>0</v>
      </c>
      <c r="AC5802" s="5">
        <v>0</v>
      </c>
      <c r="AD5802" s="5">
        <v>70843</v>
      </c>
      <c r="AE5802" s="5">
        <v>62744</v>
      </c>
      <c r="AF5802" s="5">
        <v>3016</v>
      </c>
      <c r="AG5802" s="6">
        <v>4.8068341195970934</v>
      </c>
      <c r="AH5802" s="6">
        <v>88.567677822791239</v>
      </c>
      <c r="AI5802" s="6"/>
      <c r="AJ5802" s="6"/>
    </row>
    <row r="5803" spans="1:36" hidden="1" x14ac:dyDescent="0.2">
      <c r="A5803" s="1" t="str">
        <f t="shared" si="90"/>
        <v>SuttonWhite British</v>
      </c>
      <c r="B5803" s="3" t="s">
        <v>687</v>
      </c>
      <c r="C5803" s="3" t="s">
        <v>688</v>
      </c>
      <c r="D5803" s="3" t="s">
        <v>701</v>
      </c>
      <c r="E5803" s="5">
        <v>134854</v>
      </c>
      <c r="F5803" s="5">
        <v>0</v>
      </c>
      <c r="G5803" s="5">
        <v>1331</v>
      </c>
      <c r="H5803" s="5">
        <v>1331</v>
      </c>
      <c r="I5803" s="5">
        <v>0</v>
      </c>
      <c r="J5803" s="5">
        <v>2080</v>
      </c>
      <c r="K5803" s="5">
        <v>5464</v>
      </c>
      <c r="L5803" s="5">
        <v>915</v>
      </c>
      <c r="M5803" s="5">
        <v>4624</v>
      </c>
      <c r="N5803" s="5">
        <v>0</v>
      </c>
      <c r="O5803" s="6">
        <v>0</v>
      </c>
      <c r="P5803" s="6">
        <v>0.98699334094650515</v>
      </c>
      <c r="Q5803" s="6">
        <v>0.98699334094650515</v>
      </c>
      <c r="R5803" s="6">
        <v>0</v>
      </c>
      <c r="S5803" s="6">
        <v>1.5424088273243657</v>
      </c>
      <c r="T5803" s="6">
        <v>4.0517893425482372</v>
      </c>
      <c r="U5803" s="6">
        <v>0.67851157548163199</v>
      </c>
      <c r="V5803" s="6">
        <v>3.4288934699749358</v>
      </c>
      <c r="W5803" s="6">
        <v>0</v>
      </c>
      <c r="X5803" s="5">
        <v>46828</v>
      </c>
      <c r="Y5803" s="5">
        <v>41822</v>
      </c>
      <c r="Z5803" s="5">
        <v>1855</v>
      </c>
      <c r="AA5803" s="5">
        <v>0</v>
      </c>
      <c r="AB5803" s="5">
        <v>0</v>
      </c>
      <c r="AC5803" s="5">
        <v>0</v>
      </c>
      <c r="AD5803" s="5">
        <v>46828</v>
      </c>
      <c r="AE5803" s="5">
        <v>41822</v>
      </c>
      <c r="AF5803" s="5">
        <v>1855</v>
      </c>
      <c r="AG5803" s="6">
        <v>4.4354645880158765</v>
      </c>
      <c r="AH5803" s="6">
        <v>89.309814640813187</v>
      </c>
      <c r="AI5803" s="6"/>
      <c r="AJ5803" s="6"/>
    </row>
    <row r="5804" spans="1:36" hidden="1" x14ac:dyDescent="0.2">
      <c r="A5804" s="1" t="str">
        <f t="shared" si="90"/>
        <v>SuttonMinorities - all other than White British</v>
      </c>
      <c r="B5804" s="3" t="s">
        <v>687</v>
      </c>
      <c r="C5804" s="3" t="s">
        <v>688</v>
      </c>
      <c r="D5804" s="3" t="s">
        <v>702</v>
      </c>
      <c r="E5804" s="5">
        <v>55292</v>
      </c>
      <c r="F5804" s="5">
        <v>0</v>
      </c>
      <c r="G5804" s="5">
        <v>487</v>
      </c>
      <c r="H5804" s="5">
        <v>487</v>
      </c>
      <c r="I5804" s="5">
        <v>0</v>
      </c>
      <c r="J5804" s="5">
        <v>849</v>
      </c>
      <c r="K5804" s="5">
        <v>2342</v>
      </c>
      <c r="L5804" s="5">
        <v>702</v>
      </c>
      <c r="M5804" s="5">
        <v>2213</v>
      </c>
      <c r="N5804" s="5">
        <v>0</v>
      </c>
      <c r="O5804" s="6">
        <v>0</v>
      </c>
      <c r="P5804" s="6">
        <v>0.88077841279027702</v>
      </c>
      <c r="Q5804" s="6">
        <v>0.88077841279027702</v>
      </c>
      <c r="R5804" s="6">
        <v>0</v>
      </c>
      <c r="S5804" s="6">
        <v>1.5354843376980396</v>
      </c>
      <c r="T5804" s="6">
        <v>4.2356941329667945</v>
      </c>
      <c r="U5804" s="6">
        <v>1.2696230919482023</v>
      </c>
      <c r="V5804" s="6">
        <v>4.0023873254720392</v>
      </c>
      <c r="W5804" s="6">
        <v>0</v>
      </c>
      <c r="X5804" s="5">
        <v>24015</v>
      </c>
      <c r="Y5804" s="5">
        <v>20922</v>
      </c>
      <c r="Z5804" s="5">
        <v>1161</v>
      </c>
      <c r="AA5804" s="5">
        <v>0</v>
      </c>
      <c r="AB5804" s="5">
        <v>0</v>
      </c>
      <c r="AC5804" s="5">
        <v>0</v>
      </c>
      <c r="AD5804" s="5">
        <v>24015</v>
      </c>
      <c r="AE5804" s="5">
        <v>20922</v>
      </c>
      <c r="AF5804" s="5">
        <v>1161</v>
      </c>
      <c r="AG5804" s="6">
        <v>5.5491826785202178</v>
      </c>
      <c r="AH5804" s="6">
        <v>87.120549656464704</v>
      </c>
      <c r="AI5804" s="6"/>
      <c r="AJ5804" s="6"/>
    </row>
    <row r="5805" spans="1:36" hidden="1" x14ac:dyDescent="0.2">
      <c r="A5805" s="1" t="str">
        <f t="shared" si="90"/>
        <v>SuttonWhite Irish</v>
      </c>
      <c r="B5805" s="3" t="s">
        <v>687</v>
      </c>
      <c r="C5805" s="3" t="s">
        <v>688</v>
      </c>
      <c r="D5805" s="3" t="s">
        <v>703</v>
      </c>
      <c r="E5805" s="5">
        <v>3219</v>
      </c>
      <c r="F5805" s="5">
        <v>0</v>
      </c>
      <c r="G5805" s="5">
        <v>18</v>
      </c>
      <c r="H5805" s="5">
        <v>18</v>
      </c>
      <c r="I5805" s="5">
        <v>0</v>
      </c>
      <c r="J5805" s="5">
        <v>19</v>
      </c>
      <c r="K5805" s="5">
        <v>127</v>
      </c>
      <c r="L5805" s="5">
        <v>27</v>
      </c>
      <c r="M5805" s="5">
        <v>120</v>
      </c>
      <c r="N5805" s="5">
        <v>0</v>
      </c>
      <c r="O5805" s="6">
        <v>0</v>
      </c>
      <c r="P5805" s="6">
        <v>0.55917986952469712</v>
      </c>
      <c r="Q5805" s="6">
        <v>0.55917986952469712</v>
      </c>
      <c r="R5805" s="6">
        <v>0</v>
      </c>
      <c r="S5805" s="6">
        <v>0.59024541783162476</v>
      </c>
      <c r="T5805" s="6">
        <v>3.9453246349798072</v>
      </c>
      <c r="U5805" s="6">
        <v>0.83876980428704562</v>
      </c>
      <c r="V5805" s="6">
        <v>3.7278657968313142</v>
      </c>
      <c r="W5805" s="6">
        <v>0</v>
      </c>
      <c r="X5805" s="5">
        <v>1052</v>
      </c>
      <c r="Y5805" s="5">
        <v>956</v>
      </c>
      <c r="Z5805" s="5">
        <v>30</v>
      </c>
      <c r="AA5805" s="5">
        <v>0</v>
      </c>
      <c r="AB5805" s="5">
        <v>0</v>
      </c>
      <c r="AC5805" s="5">
        <v>0</v>
      </c>
      <c r="AD5805" s="5">
        <v>1052</v>
      </c>
      <c r="AE5805" s="5">
        <v>956</v>
      </c>
      <c r="AF5805" s="5">
        <v>30</v>
      </c>
      <c r="AG5805" s="6">
        <v>3.1380753138075312</v>
      </c>
      <c r="AH5805" s="6">
        <v>90.874524714828894</v>
      </c>
      <c r="AI5805" s="6"/>
      <c r="AJ5805" s="6"/>
    </row>
    <row r="5806" spans="1:36" hidden="1" x14ac:dyDescent="0.2">
      <c r="A5806" s="1" t="str">
        <f t="shared" si="90"/>
        <v>SuttonWhite Gyspy or Irish Traveller</v>
      </c>
      <c r="B5806" s="3" t="s">
        <v>687</v>
      </c>
      <c r="C5806" s="3" t="s">
        <v>688</v>
      </c>
      <c r="D5806" s="3" t="s">
        <v>704</v>
      </c>
      <c r="E5806" s="5">
        <v>193</v>
      </c>
      <c r="F5806" s="5">
        <v>0</v>
      </c>
      <c r="G5806" s="5">
        <v>1</v>
      </c>
      <c r="H5806" s="5">
        <v>1</v>
      </c>
      <c r="I5806" s="5">
        <v>0</v>
      </c>
      <c r="J5806" s="5">
        <v>8</v>
      </c>
      <c r="K5806" s="5">
        <v>30</v>
      </c>
      <c r="L5806" s="5">
        <v>0</v>
      </c>
      <c r="M5806" s="5">
        <v>2</v>
      </c>
      <c r="N5806" s="5">
        <v>0</v>
      </c>
      <c r="O5806" s="6">
        <v>0</v>
      </c>
      <c r="P5806" s="6">
        <v>0.51813471502590669</v>
      </c>
      <c r="Q5806" s="6">
        <v>0.51813471502590669</v>
      </c>
      <c r="R5806" s="6">
        <v>0</v>
      </c>
      <c r="S5806" s="6">
        <v>4.1450777202072535</v>
      </c>
      <c r="T5806" s="6">
        <v>15.544041450777202</v>
      </c>
      <c r="U5806" s="6">
        <v>0</v>
      </c>
      <c r="V5806" s="6">
        <v>1.0362694300518134</v>
      </c>
      <c r="W5806" s="6">
        <v>0</v>
      </c>
      <c r="X5806" s="5">
        <v>64</v>
      </c>
      <c r="Y5806" s="5">
        <v>27</v>
      </c>
      <c r="Z5806" s="5">
        <v>2</v>
      </c>
      <c r="AA5806" s="5">
        <v>0</v>
      </c>
      <c r="AB5806" s="5">
        <v>0</v>
      </c>
      <c r="AC5806" s="5">
        <v>0</v>
      </c>
      <c r="AD5806" s="5">
        <v>64</v>
      </c>
      <c r="AE5806" s="5">
        <v>27</v>
      </c>
      <c r="AF5806" s="5">
        <v>2</v>
      </c>
      <c r="AG5806" s="6">
        <v>7.4074074074074074</v>
      </c>
      <c r="AH5806" s="6">
        <v>42.1875</v>
      </c>
      <c r="AI5806" s="6"/>
      <c r="AJ5806" s="6"/>
    </row>
    <row r="5807" spans="1:36" hidden="1" x14ac:dyDescent="0.2">
      <c r="A5807" s="1" t="str">
        <f t="shared" si="90"/>
        <v>SuttonWhite Other</v>
      </c>
      <c r="B5807" s="3" t="s">
        <v>687</v>
      </c>
      <c r="C5807" s="3" t="s">
        <v>688</v>
      </c>
      <c r="D5807" s="3" t="s">
        <v>705</v>
      </c>
      <c r="E5807" s="5">
        <v>11183</v>
      </c>
      <c r="F5807" s="5">
        <v>0</v>
      </c>
      <c r="G5807" s="5">
        <v>47</v>
      </c>
      <c r="H5807" s="5">
        <v>47</v>
      </c>
      <c r="I5807" s="5">
        <v>0</v>
      </c>
      <c r="J5807" s="5">
        <v>121</v>
      </c>
      <c r="K5807" s="5">
        <v>380</v>
      </c>
      <c r="L5807" s="5">
        <v>73</v>
      </c>
      <c r="M5807" s="5">
        <v>457</v>
      </c>
      <c r="N5807" s="5">
        <v>0</v>
      </c>
      <c r="O5807" s="6">
        <v>0</v>
      </c>
      <c r="P5807" s="6">
        <v>0.42028078333184299</v>
      </c>
      <c r="Q5807" s="6">
        <v>0.42028078333184299</v>
      </c>
      <c r="R5807" s="6">
        <v>0</v>
      </c>
      <c r="S5807" s="6">
        <v>1.0819994634713404</v>
      </c>
      <c r="T5807" s="6">
        <v>3.3980148439595816</v>
      </c>
      <c r="U5807" s="6">
        <v>0.65277653581328798</v>
      </c>
      <c r="V5807" s="6">
        <v>4.0865599570777071</v>
      </c>
      <c r="W5807" s="6">
        <v>0</v>
      </c>
      <c r="X5807" s="5">
        <v>6433</v>
      </c>
      <c r="Y5807" s="5">
        <v>5800</v>
      </c>
      <c r="Z5807" s="5">
        <v>257</v>
      </c>
      <c r="AA5807" s="5">
        <v>0</v>
      </c>
      <c r="AB5807" s="5">
        <v>0</v>
      </c>
      <c r="AC5807" s="5">
        <v>0</v>
      </c>
      <c r="AD5807" s="5">
        <v>6433</v>
      </c>
      <c r="AE5807" s="5">
        <v>5800</v>
      </c>
      <c r="AF5807" s="5">
        <v>257</v>
      </c>
      <c r="AG5807" s="6">
        <v>4.431034482758621</v>
      </c>
      <c r="AH5807" s="6">
        <v>90.160111922897556</v>
      </c>
      <c r="AI5807" s="6"/>
      <c r="AJ5807" s="6"/>
    </row>
    <row r="5808" spans="1:36" hidden="1" x14ac:dyDescent="0.2">
      <c r="A5808" s="1" t="str">
        <f t="shared" si="90"/>
        <v>SuttonMixed White and Black Caribbean</v>
      </c>
      <c r="B5808" s="3" t="s">
        <v>687</v>
      </c>
      <c r="C5808" s="3" t="s">
        <v>688</v>
      </c>
      <c r="D5808" s="3" t="s">
        <v>706</v>
      </c>
      <c r="E5808" s="5">
        <v>2298</v>
      </c>
      <c r="F5808" s="5">
        <v>0</v>
      </c>
      <c r="G5808" s="5">
        <v>80</v>
      </c>
      <c r="H5808" s="5">
        <v>80</v>
      </c>
      <c r="I5808" s="5">
        <v>0</v>
      </c>
      <c r="J5808" s="5">
        <v>66</v>
      </c>
      <c r="K5808" s="5">
        <v>78</v>
      </c>
      <c r="L5808" s="5">
        <v>15</v>
      </c>
      <c r="M5808" s="5">
        <v>107</v>
      </c>
      <c r="N5808" s="5">
        <v>0</v>
      </c>
      <c r="O5808" s="6">
        <v>0</v>
      </c>
      <c r="P5808" s="6">
        <v>3.4812880765883376</v>
      </c>
      <c r="Q5808" s="6">
        <v>3.4812880765883376</v>
      </c>
      <c r="R5808" s="6">
        <v>0</v>
      </c>
      <c r="S5808" s="6">
        <v>2.8720626631853787</v>
      </c>
      <c r="T5808" s="6">
        <v>3.3942558746736293</v>
      </c>
      <c r="U5808" s="6">
        <v>0.65274151436031336</v>
      </c>
      <c r="V5808" s="6">
        <v>4.6562228024369015</v>
      </c>
      <c r="W5808" s="6">
        <v>0</v>
      </c>
      <c r="X5808" s="5">
        <v>589</v>
      </c>
      <c r="Y5808" s="5">
        <v>509</v>
      </c>
      <c r="Z5808" s="5">
        <v>34</v>
      </c>
      <c r="AA5808" s="5">
        <v>0</v>
      </c>
      <c r="AB5808" s="5">
        <v>0</v>
      </c>
      <c r="AC5808" s="5">
        <v>0</v>
      </c>
      <c r="AD5808" s="5">
        <v>589</v>
      </c>
      <c r="AE5808" s="5">
        <v>509</v>
      </c>
      <c r="AF5808" s="5">
        <v>34</v>
      </c>
      <c r="AG5808" s="6">
        <v>6.6797642436149314</v>
      </c>
      <c r="AH5808" s="6">
        <v>86.417657045840414</v>
      </c>
      <c r="AI5808" s="6"/>
      <c r="AJ5808" s="6"/>
    </row>
    <row r="5809" spans="1:36" hidden="1" x14ac:dyDescent="0.2">
      <c r="A5809" s="1" t="str">
        <f t="shared" si="90"/>
        <v>SuttonMixed White and Black African</v>
      </c>
      <c r="B5809" s="3" t="s">
        <v>687</v>
      </c>
      <c r="C5809" s="3" t="s">
        <v>688</v>
      </c>
      <c r="D5809" s="3" t="s">
        <v>707</v>
      </c>
      <c r="E5809" s="5">
        <v>838</v>
      </c>
      <c r="F5809" s="5">
        <v>0</v>
      </c>
      <c r="G5809" s="5">
        <v>37</v>
      </c>
      <c r="H5809" s="5">
        <v>37</v>
      </c>
      <c r="I5809" s="5">
        <v>0</v>
      </c>
      <c r="J5809" s="5">
        <v>28</v>
      </c>
      <c r="K5809" s="5">
        <v>32</v>
      </c>
      <c r="L5809" s="5">
        <v>22</v>
      </c>
      <c r="M5809" s="5">
        <v>72</v>
      </c>
      <c r="N5809" s="5">
        <v>0</v>
      </c>
      <c r="O5809" s="6">
        <v>0</v>
      </c>
      <c r="P5809" s="6">
        <v>4.4152744630071599</v>
      </c>
      <c r="Q5809" s="6">
        <v>4.4152744630071599</v>
      </c>
      <c r="R5809" s="6">
        <v>0</v>
      </c>
      <c r="S5809" s="6">
        <v>3.3412887828162292</v>
      </c>
      <c r="T5809" s="6">
        <v>3.8186157517899759</v>
      </c>
      <c r="U5809" s="6">
        <v>2.6252983293556085</v>
      </c>
      <c r="V5809" s="6">
        <v>8.591885441527447</v>
      </c>
      <c r="W5809" s="6">
        <v>0</v>
      </c>
      <c r="X5809" s="5">
        <v>235</v>
      </c>
      <c r="Y5809" s="5">
        <v>203</v>
      </c>
      <c r="Z5809" s="5">
        <v>9</v>
      </c>
      <c r="AA5809" s="5">
        <v>0</v>
      </c>
      <c r="AB5809" s="5">
        <v>0</v>
      </c>
      <c r="AC5809" s="5">
        <v>0</v>
      </c>
      <c r="AD5809" s="5">
        <v>235</v>
      </c>
      <c r="AE5809" s="5">
        <v>203</v>
      </c>
      <c r="AF5809" s="5">
        <v>9</v>
      </c>
      <c r="AG5809" s="6">
        <v>4.4334975369458132</v>
      </c>
      <c r="AH5809" s="6">
        <v>86.38297872340425</v>
      </c>
      <c r="AI5809" s="6"/>
      <c r="AJ5809" s="6"/>
    </row>
    <row r="5810" spans="1:36" hidden="1" x14ac:dyDescent="0.2">
      <c r="A5810" s="1" t="str">
        <f t="shared" si="90"/>
        <v>SuttonMixed White and Asian</v>
      </c>
      <c r="B5810" s="3" t="s">
        <v>687</v>
      </c>
      <c r="C5810" s="3" t="s">
        <v>688</v>
      </c>
      <c r="D5810" s="3" t="s">
        <v>708</v>
      </c>
      <c r="E5810" s="5">
        <v>2286</v>
      </c>
      <c r="F5810" s="5">
        <v>0</v>
      </c>
      <c r="G5810" s="5">
        <v>13</v>
      </c>
      <c r="H5810" s="5">
        <v>13</v>
      </c>
      <c r="I5810" s="5">
        <v>0</v>
      </c>
      <c r="J5810" s="5">
        <v>24</v>
      </c>
      <c r="K5810" s="5">
        <v>98</v>
      </c>
      <c r="L5810" s="5">
        <v>24</v>
      </c>
      <c r="M5810" s="5">
        <v>89</v>
      </c>
      <c r="N5810" s="5">
        <v>0</v>
      </c>
      <c r="O5810" s="6">
        <v>0</v>
      </c>
      <c r="P5810" s="6">
        <v>0.56867891513560809</v>
      </c>
      <c r="Q5810" s="6">
        <v>0.56867891513560809</v>
      </c>
      <c r="R5810" s="6">
        <v>0</v>
      </c>
      <c r="S5810" s="6">
        <v>1.0498687664041995</v>
      </c>
      <c r="T5810" s="6">
        <v>4.2869641294838141</v>
      </c>
      <c r="U5810" s="6">
        <v>1.0498687664041995</v>
      </c>
      <c r="V5810" s="6">
        <v>3.8932633420822396</v>
      </c>
      <c r="W5810" s="6">
        <v>0</v>
      </c>
      <c r="X5810" s="5">
        <v>668</v>
      </c>
      <c r="Y5810" s="5">
        <v>599</v>
      </c>
      <c r="Z5810" s="5">
        <v>37</v>
      </c>
      <c r="AA5810" s="5">
        <v>0</v>
      </c>
      <c r="AB5810" s="5">
        <v>0</v>
      </c>
      <c r="AC5810" s="5">
        <v>0</v>
      </c>
      <c r="AD5810" s="5">
        <v>668</v>
      </c>
      <c r="AE5810" s="5">
        <v>599</v>
      </c>
      <c r="AF5810" s="5">
        <v>37</v>
      </c>
      <c r="AG5810" s="6">
        <v>6.1769616026711187</v>
      </c>
      <c r="AH5810" s="6">
        <v>89.670658682634738</v>
      </c>
      <c r="AI5810" s="6"/>
      <c r="AJ5810" s="6"/>
    </row>
    <row r="5811" spans="1:36" hidden="1" x14ac:dyDescent="0.2">
      <c r="A5811" s="1" t="str">
        <f t="shared" si="90"/>
        <v>SuttonMixed Other</v>
      </c>
      <c r="B5811" s="3" t="s">
        <v>687</v>
      </c>
      <c r="C5811" s="3" t="s">
        <v>688</v>
      </c>
      <c r="D5811" s="3" t="s">
        <v>709</v>
      </c>
      <c r="E5811" s="5">
        <v>1712</v>
      </c>
      <c r="F5811" s="5">
        <v>0</v>
      </c>
      <c r="G5811" s="5">
        <v>11</v>
      </c>
      <c r="H5811" s="5">
        <v>11</v>
      </c>
      <c r="I5811" s="5">
        <v>0</v>
      </c>
      <c r="J5811" s="5">
        <v>34</v>
      </c>
      <c r="K5811" s="5">
        <v>74</v>
      </c>
      <c r="L5811" s="5">
        <v>17</v>
      </c>
      <c r="M5811" s="5">
        <v>71</v>
      </c>
      <c r="N5811" s="5">
        <v>0</v>
      </c>
      <c r="O5811" s="6">
        <v>0</v>
      </c>
      <c r="P5811" s="6">
        <v>0.64252336448598135</v>
      </c>
      <c r="Q5811" s="6">
        <v>0.64252336448598135</v>
      </c>
      <c r="R5811" s="6">
        <v>0</v>
      </c>
      <c r="S5811" s="6">
        <v>1.985981308411215</v>
      </c>
      <c r="T5811" s="6">
        <v>4.3224299065420562</v>
      </c>
      <c r="U5811" s="6">
        <v>0.9929906542056075</v>
      </c>
      <c r="V5811" s="6">
        <v>4.1471962616822431</v>
      </c>
      <c r="W5811" s="6">
        <v>0</v>
      </c>
      <c r="X5811" s="5">
        <v>549</v>
      </c>
      <c r="Y5811" s="5">
        <v>479</v>
      </c>
      <c r="Z5811" s="5">
        <v>22</v>
      </c>
      <c r="AA5811" s="5">
        <v>0</v>
      </c>
      <c r="AB5811" s="5">
        <v>0</v>
      </c>
      <c r="AC5811" s="5">
        <v>0</v>
      </c>
      <c r="AD5811" s="5">
        <v>549</v>
      </c>
      <c r="AE5811" s="5">
        <v>479</v>
      </c>
      <c r="AF5811" s="5">
        <v>22</v>
      </c>
      <c r="AG5811" s="6">
        <v>4.5929018789144047</v>
      </c>
      <c r="AH5811" s="6">
        <v>87.249544626593803</v>
      </c>
      <c r="AI5811" s="6"/>
      <c r="AJ5811" s="6"/>
    </row>
    <row r="5812" spans="1:36" hidden="1" x14ac:dyDescent="0.2">
      <c r="A5812" s="1" t="str">
        <f t="shared" si="90"/>
        <v>SuttonIndian</v>
      </c>
      <c r="B5812" s="3" t="s">
        <v>687</v>
      </c>
      <c r="C5812" s="3" t="s">
        <v>688</v>
      </c>
      <c r="D5812" s="3" t="s">
        <v>710</v>
      </c>
      <c r="E5812" s="5">
        <v>6454</v>
      </c>
      <c r="F5812" s="5">
        <v>0</v>
      </c>
      <c r="G5812" s="5">
        <v>20</v>
      </c>
      <c r="H5812" s="5">
        <v>20</v>
      </c>
      <c r="I5812" s="5">
        <v>0</v>
      </c>
      <c r="J5812" s="5">
        <v>51</v>
      </c>
      <c r="K5812" s="5">
        <v>390</v>
      </c>
      <c r="L5812" s="5">
        <v>129</v>
      </c>
      <c r="M5812" s="5">
        <v>199</v>
      </c>
      <c r="N5812" s="5">
        <v>0</v>
      </c>
      <c r="O5812" s="6">
        <v>0</v>
      </c>
      <c r="P5812" s="6">
        <v>0.3098853424233034</v>
      </c>
      <c r="Q5812" s="6">
        <v>0.3098853424233034</v>
      </c>
      <c r="R5812" s="6">
        <v>0</v>
      </c>
      <c r="S5812" s="6">
        <v>0.79020762317942361</v>
      </c>
      <c r="T5812" s="6">
        <v>6.0427641772544156</v>
      </c>
      <c r="U5812" s="6">
        <v>1.9987604586303067</v>
      </c>
      <c r="V5812" s="6">
        <v>3.0833591571118686</v>
      </c>
      <c r="W5812" s="6">
        <v>0</v>
      </c>
      <c r="X5812" s="5">
        <v>2846</v>
      </c>
      <c r="Y5812" s="5">
        <v>2556</v>
      </c>
      <c r="Z5812" s="5">
        <v>115</v>
      </c>
      <c r="AA5812" s="5">
        <v>0</v>
      </c>
      <c r="AB5812" s="5">
        <v>0</v>
      </c>
      <c r="AC5812" s="5">
        <v>0</v>
      </c>
      <c r="AD5812" s="5">
        <v>2846</v>
      </c>
      <c r="AE5812" s="5">
        <v>2556</v>
      </c>
      <c r="AF5812" s="5">
        <v>115</v>
      </c>
      <c r="AG5812" s="6">
        <v>4.4992175273865413</v>
      </c>
      <c r="AH5812" s="6">
        <v>89.810260014054819</v>
      </c>
      <c r="AI5812" s="6"/>
      <c r="AJ5812" s="6"/>
    </row>
    <row r="5813" spans="1:36" hidden="1" x14ac:dyDescent="0.2">
      <c r="A5813" s="1" t="str">
        <f t="shared" si="90"/>
        <v>SuttonPakistani</v>
      </c>
      <c r="B5813" s="3" t="s">
        <v>687</v>
      </c>
      <c r="C5813" s="3" t="s">
        <v>688</v>
      </c>
      <c r="D5813" s="3" t="s">
        <v>711</v>
      </c>
      <c r="E5813" s="5">
        <v>2595</v>
      </c>
      <c r="F5813" s="5">
        <v>0</v>
      </c>
      <c r="G5813" s="5">
        <v>9</v>
      </c>
      <c r="H5813" s="5">
        <v>9</v>
      </c>
      <c r="I5813" s="5">
        <v>0</v>
      </c>
      <c r="J5813" s="5">
        <v>17</v>
      </c>
      <c r="K5813" s="5">
        <v>106</v>
      </c>
      <c r="L5813" s="5">
        <v>55</v>
      </c>
      <c r="M5813" s="5">
        <v>72</v>
      </c>
      <c r="N5813" s="5">
        <v>0</v>
      </c>
      <c r="O5813" s="6">
        <v>0</v>
      </c>
      <c r="P5813" s="6">
        <v>0.34682080924855491</v>
      </c>
      <c r="Q5813" s="6">
        <v>0.34682080924855491</v>
      </c>
      <c r="R5813" s="6">
        <v>0</v>
      </c>
      <c r="S5813" s="6">
        <v>0.65510597302504814</v>
      </c>
      <c r="T5813" s="6">
        <v>4.0847784200385355</v>
      </c>
      <c r="U5813" s="6">
        <v>2.1194605009633913</v>
      </c>
      <c r="V5813" s="6">
        <v>2.7745664739884393</v>
      </c>
      <c r="W5813" s="6">
        <v>0</v>
      </c>
      <c r="X5813" s="5">
        <v>1051</v>
      </c>
      <c r="Y5813" s="5">
        <v>794</v>
      </c>
      <c r="Z5813" s="5">
        <v>55</v>
      </c>
      <c r="AA5813" s="5">
        <v>0</v>
      </c>
      <c r="AB5813" s="5">
        <v>0</v>
      </c>
      <c r="AC5813" s="5">
        <v>0</v>
      </c>
      <c r="AD5813" s="5">
        <v>1051</v>
      </c>
      <c r="AE5813" s="5">
        <v>794</v>
      </c>
      <c r="AF5813" s="5">
        <v>55</v>
      </c>
      <c r="AG5813" s="6">
        <v>6.9269521410579342</v>
      </c>
      <c r="AH5813" s="6">
        <v>75.547098001902953</v>
      </c>
      <c r="AI5813" s="6"/>
      <c r="AJ5813" s="6"/>
    </row>
    <row r="5814" spans="1:36" hidden="1" x14ac:dyDescent="0.2">
      <c r="A5814" s="1" t="str">
        <f t="shared" si="90"/>
        <v>SuttonBangladeshi</v>
      </c>
      <c r="B5814" s="3" t="s">
        <v>687</v>
      </c>
      <c r="C5814" s="3" t="s">
        <v>688</v>
      </c>
      <c r="D5814" s="3" t="s">
        <v>712</v>
      </c>
      <c r="E5814" s="5">
        <v>1183</v>
      </c>
      <c r="F5814" s="5">
        <v>0</v>
      </c>
      <c r="G5814" s="5">
        <v>24</v>
      </c>
      <c r="H5814" s="5">
        <v>24</v>
      </c>
      <c r="I5814" s="5">
        <v>0</v>
      </c>
      <c r="J5814" s="5">
        <v>33</v>
      </c>
      <c r="K5814" s="5">
        <v>48</v>
      </c>
      <c r="L5814" s="5">
        <v>28</v>
      </c>
      <c r="M5814" s="5">
        <v>35</v>
      </c>
      <c r="N5814" s="5">
        <v>0</v>
      </c>
      <c r="O5814" s="6">
        <v>0</v>
      </c>
      <c r="P5814" s="6">
        <v>2.0287404902789516</v>
      </c>
      <c r="Q5814" s="6">
        <v>2.0287404902789516</v>
      </c>
      <c r="R5814" s="6">
        <v>0</v>
      </c>
      <c r="S5814" s="6">
        <v>2.7895181741335588</v>
      </c>
      <c r="T5814" s="6">
        <v>4.0574809805579033</v>
      </c>
      <c r="U5814" s="6">
        <v>2.3668639053254439</v>
      </c>
      <c r="V5814" s="6">
        <v>2.9585798816568047</v>
      </c>
      <c r="W5814" s="6">
        <v>0</v>
      </c>
      <c r="X5814" s="5">
        <v>467</v>
      </c>
      <c r="Y5814" s="5">
        <v>352</v>
      </c>
      <c r="Z5814" s="5">
        <v>27</v>
      </c>
      <c r="AA5814" s="5">
        <v>0</v>
      </c>
      <c r="AB5814" s="5">
        <v>0</v>
      </c>
      <c r="AC5814" s="5">
        <v>0</v>
      </c>
      <c r="AD5814" s="5">
        <v>467</v>
      </c>
      <c r="AE5814" s="5">
        <v>352</v>
      </c>
      <c r="AF5814" s="5">
        <v>27</v>
      </c>
      <c r="AG5814" s="6">
        <v>7.6704545454545459</v>
      </c>
      <c r="AH5814" s="6">
        <v>75.37473233404711</v>
      </c>
      <c r="AI5814" s="6"/>
      <c r="AJ5814" s="6"/>
    </row>
    <row r="5815" spans="1:36" hidden="1" x14ac:dyDescent="0.2">
      <c r="A5815" s="1" t="str">
        <f t="shared" si="90"/>
        <v>SuttonChinese</v>
      </c>
      <c r="B5815" s="3" t="s">
        <v>687</v>
      </c>
      <c r="C5815" s="3" t="s">
        <v>688</v>
      </c>
      <c r="D5815" s="3" t="s">
        <v>713</v>
      </c>
      <c r="E5815" s="5">
        <v>2240</v>
      </c>
      <c r="F5815" s="5">
        <v>0</v>
      </c>
      <c r="G5815" s="5">
        <v>13</v>
      </c>
      <c r="H5815" s="5">
        <v>13</v>
      </c>
      <c r="I5815" s="5">
        <v>0</v>
      </c>
      <c r="J5815" s="5">
        <v>18</v>
      </c>
      <c r="K5815" s="5">
        <v>87</v>
      </c>
      <c r="L5815" s="5">
        <v>22</v>
      </c>
      <c r="M5815" s="5">
        <v>58</v>
      </c>
      <c r="N5815" s="5">
        <v>0</v>
      </c>
      <c r="O5815" s="6">
        <v>0</v>
      </c>
      <c r="P5815" s="6">
        <v>0.5803571428571429</v>
      </c>
      <c r="Q5815" s="6">
        <v>0.5803571428571429</v>
      </c>
      <c r="R5815" s="6">
        <v>0</v>
      </c>
      <c r="S5815" s="6">
        <v>0.8035714285714286</v>
      </c>
      <c r="T5815" s="6">
        <v>3.8839285714285716</v>
      </c>
      <c r="U5815" s="6">
        <v>0.9821428571428571</v>
      </c>
      <c r="V5815" s="6">
        <v>2.5892857142857144</v>
      </c>
      <c r="W5815" s="6">
        <v>0</v>
      </c>
      <c r="X5815" s="5">
        <v>1048</v>
      </c>
      <c r="Y5815" s="5">
        <v>924</v>
      </c>
      <c r="Z5815" s="5">
        <v>45</v>
      </c>
      <c r="AA5815" s="5">
        <v>0</v>
      </c>
      <c r="AB5815" s="5">
        <v>0</v>
      </c>
      <c r="AC5815" s="5">
        <v>0</v>
      </c>
      <c r="AD5815" s="5">
        <v>1048</v>
      </c>
      <c r="AE5815" s="5">
        <v>924</v>
      </c>
      <c r="AF5815" s="5">
        <v>45</v>
      </c>
      <c r="AG5815" s="6">
        <v>4.8701298701298699</v>
      </c>
      <c r="AH5815" s="6">
        <v>88.167938931297712</v>
      </c>
      <c r="AI5815" s="6"/>
      <c r="AJ5815" s="6"/>
    </row>
    <row r="5816" spans="1:36" hidden="1" x14ac:dyDescent="0.2">
      <c r="A5816" s="1" t="str">
        <f t="shared" si="90"/>
        <v>SuttonAsian Other</v>
      </c>
      <c r="B5816" s="3" t="s">
        <v>687</v>
      </c>
      <c r="C5816" s="3" t="s">
        <v>688</v>
      </c>
      <c r="D5816" s="3" t="s">
        <v>714</v>
      </c>
      <c r="E5816" s="5">
        <v>9563</v>
      </c>
      <c r="F5816" s="5">
        <v>0</v>
      </c>
      <c r="G5816" s="5">
        <v>44</v>
      </c>
      <c r="H5816" s="5">
        <v>44</v>
      </c>
      <c r="I5816" s="5">
        <v>0</v>
      </c>
      <c r="J5816" s="5">
        <v>140</v>
      </c>
      <c r="K5816" s="5">
        <v>335</v>
      </c>
      <c r="L5816" s="5">
        <v>181</v>
      </c>
      <c r="M5816" s="5">
        <v>366</v>
      </c>
      <c r="N5816" s="5">
        <v>0</v>
      </c>
      <c r="O5816" s="6">
        <v>0</v>
      </c>
      <c r="P5816" s="6">
        <v>0.46010666108961623</v>
      </c>
      <c r="Q5816" s="6">
        <v>0.46010666108961623</v>
      </c>
      <c r="R5816" s="6">
        <v>0</v>
      </c>
      <c r="S5816" s="6">
        <v>1.463975739830597</v>
      </c>
      <c r="T5816" s="6">
        <v>3.5030848060232143</v>
      </c>
      <c r="U5816" s="6">
        <v>1.8927114922095576</v>
      </c>
      <c r="V5816" s="6">
        <v>3.8272508626999895</v>
      </c>
      <c r="W5816" s="6">
        <v>0</v>
      </c>
      <c r="X5816" s="5">
        <v>4155</v>
      </c>
      <c r="Y5816" s="5">
        <v>3453</v>
      </c>
      <c r="Z5816" s="5">
        <v>174</v>
      </c>
      <c r="AA5816" s="5">
        <v>0</v>
      </c>
      <c r="AB5816" s="5">
        <v>0</v>
      </c>
      <c r="AC5816" s="5">
        <v>0</v>
      </c>
      <c r="AD5816" s="5">
        <v>4155</v>
      </c>
      <c r="AE5816" s="5">
        <v>3453</v>
      </c>
      <c r="AF5816" s="5">
        <v>174</v>
      </c>
      <c r="AG5816" s="6">
        <v>5.0390964378801044</v>
      </c>
      <c r="AH5816" s="6">
        <v>83.104693140794225</v>
      </c>
      <c r="AI5816" s="6"/>
      <c r="AJ5816" s="6"/>
    </row>
    <row r="5817" spans="1:36" hidden="1" x14ac:dyDescent="0.2">
      <c r="A5817" s="1" t="str">
        <f t="shared" si="90"/>
        <v>SuttonBlack African</v>
      </c>
      <c r="B5817" s="3" t="s">
        <v>687</v>
      </c>
      <c r="C5817" s="3" t="s">
        <v>688</v>
      </c>
      <c r="D5817" s="3" t="s">
        <v>715</v>
      </c>
      <c r="E5817" s="5">
        <v>5471</v>
      </c>
      <c r="F5817" s="5">
        <v>0</v>
      </c>
      <c r="G5817" s="5">
        <v>97</v>
      </c>
      <c r="H5817" s="5">
        <v>97</v>
      </c>
      <c r="I5817" s="5">
        <v>0</v>
      </c>
      <c r="J5817" s="5">
        <v>168</v>
      </c>
      <c r="K5817" s="5">
        <v>290</v>
      </c>
      <c r="L5817" s="5">
        <v>49</v>
      </c>
      <c r="M5817" s="5">
        <v>310</v>
      </c>
      <c r="N5817" s="5">
        <v>0</v>
      </c>
      <c r="O5817" s="6">
        <v>0</v>
      </c>
      <c r="P5817" s="6">
        <v>1.772984829098885</v>
      </c>
      <c r="Q5817" s="6">
        <v>1.772984829098885</v>
      </c>
      <c r="R5817" s="6">
        <v>0</v>
      </c>
      <c r="S5817" s="6">
        <v>3.0707366112228112</v>
      </c>
      <c r="T5817" s="6">
        <v>5.3006762931822333</v>
      </c>
      <c r="U5817" s="6">
        <v>0.89563151160665322</v>
      </c>
      <c r="V5817" s="6">
        <v>5.6662401754706639</v>
      </c>
      <c r="W5817" s="6">
        <v>0</v>
      </c>
      <c r="X5817" s="5">
        <v>2263</v>
      </c>
      <c r="Y5817" s="5">
        <v>2021</v>
      </c>
      <c r="Z5817" s="5">
        <v>194</v>
      </c>
      <c r="AA5817" s="5">
        <v>0</v>
      </c>
      <c r="AB5817" s="5">
        <v>0</v>
      </c>
      <c r="AC5817" s="5">
        <v>0</v>
      </c>
      <c r="AD5817" s="5">
        <v>2263</v>
      </c>
      <c r="AE5817" s="5">
        <v>2021</v>
      </c>
      <c r="AF5817" s="5">
        <v>194</v>
      </c>
      <c r="AG5817" s="6">
        <v>9.5992083127164776</v>
      </c>
      <c r="AH5817" s="6">
        <v>89.306230667255861</v>
      </c>
      <c r="AI5817" s="6"/>
      <c r="AJ5817" s="6"/>
    </row>
    <row r="5818" spans="1:36" hidden="1" x14ac:dyDescent="0.2">
      <c r="A5818" s="1" t="str">
        <f t="shared" si="90"/>
        <v>SuttonBlack Caribbean</v>
      </c>
      <c r="B5818" s="3" t="s">
        <v>687</v>
      </c>
      <c r="C5818" s="3" t="s">
        <v>688</v>
      </c>
      <c r="D5818" s="3" t="s">
        <v>716</v>
      </c>
      <c r="E5818" s="5">
        <v>2742</v>
      </c>
      <c r="F5818" s="5">
        <v>0</v>
      </c>
      <c r="G5818" s="5">
        <v>32</v>
      </c>
      <c r="H5818" s="5">
        <v>32</v>
      </c>
      <c r="I5818" s="5">
        <v>0</v>
      </c>
      <c r="J5818" s="5">
        <v>48</v>
      </c>
      <c r="K5818" s="5">
        <v>128</v>
      </c>
      <c r="L5818" s="5">
        <v>39</v>
      </c>
      <c r="M5818" s="5">
        <v>129</v>
      </c>
      <c r="N5818" s="5">
        <v>0</v>
      </c>
      <c r="O5818" s="6">
        <v>0</v>
      </c>
      <c r="P5818" s="6">
        <v>1.1670313639679066</v>
      </c>
      <c r="Q5818" s="6">
        <v>1.1670313639679066</v>
      </c>
      <c r="R5818" s="6">
        <v>0</v>
      </c>
      <c r="S5818" s="6">
        <v>1.7505470459518599</v>
      </c>
      <c r="T5818" s="6">
        <v>4.6681254558716265</v>
      </c>
      <c r="U5818" s="6">
        <v>1.4223194748358863</v>
      </c>
      <c r="V5818" s="6">
        <v>4.7045951859956237</v>
      </c>
      <c r="W5818" s="6">
        <v>0</v>
      </c>
      <c r="X5818" s="5">
        <v>1168</v>
      </c>
      <c r="Y5818" s="5">
        <v>1063</v>
      </c>
      <c r="Z5818" s="5">
        <v>89</v>
      </c>
      <c r="AA5818" s="5">
        <v>0</v>
      </c>
      <c r="AB5818" s="5">
        <v>0</v>
      </c>
      <c r="AC5818" s="5">
        <v>0</v>
      </c>
      <c r="AD5818" s="5">
        <v>1168</v>
      </c>
      <c r="AE5818" s="5">
        <v>1063</v>
      </c>
      <c r="AF5818" s="5">
        <v>89</v>
      </c>
      <c r="AG5818" s="6">
        <v>8.3725305738476017</v>
      </c>
      <c r="AH5818" s="6">
        <v>91.010273972602747</v>
      </c>
      <c r="AI5818" s="6"/>
      <c r="AJ5818" s="6"/>
    </row>
    <row r="5819" spans="1:36" hidden="1" x14ac:dyDescent="0.2">
      <c r="A5819" s="1" t="str">
        <f t="shared" si="90"/>
        <v>SuttonBlack Other</v>
      </c>
      <c r="B5819" s="3" t="s">
        <v>687</v>
      </c>
      <c r="C5819" s="3" t="s">
        <v>688</v>
      </c>
      <c r="D5819" s="3" t="s">
        <v>717</v>
      </c>
      <c r="E5819" s="5">
        <v>907</v>
      </c>
      <c r="F5819" s="5">
        <v>0</v>
      </c>
      <c r="G5819" s="5">
        <v>30</v>
      </c>
      <c r="H5819" s="5">
        <v>30</v>
      </c>
      <c r="I5819" s="5">
        <v>0</v>
      </c>
      <c r="J5819" s="5">
        <v>27</v>
      </c>
      <c r="K5819" s="5">
        <v>33</v>
      </c>
      <c r="L5819" s="5">
        <v>8</v>
      </c>
      <c r="M5819" s="5">
        <v>47</v>
      </c>
      <c r="N5819" s="5">
        <v>0</v>
      </c>
      <c r="O5819" s="6">
        <v>0</v>
      </c>
      <c r="P5819" s="6">
        <v>3.3076074972436604</v>
      </c>
      <c r="Q5819" s="6">
        <v>3.3076074972436604</v>
      </c>
      <c r="R5819" s="6">
        <v>0</v>
      </c>
      <c r="S5819" s="6">
        <v>2.9768467475192946</v>
      </c>
      <c r="T5819" s="6">
        <v>3.6383682469680263</v>
      </c>
      <c r="U5819" s="6">
        <v>0.88202866593164275</v>
      </c>
      <c r="V5819" s="6">
        <v>5.1819184123484012</v>
      </c>
      <c r="W5819" s="6">
        <v>0</v>
      </c>
      <c r="X5819" s="5">
        <v>330</v>
      </c>
      <c r="Y5819" s="5">
        <v>294</v>
      </c>
      <c r="Z5819" s="5">
        <v>19</v>
      </c>
      <c r="AA5819" s="5">
        <v>0</v>
      </c>
      <c r="AB5819" s="5">
        <v>0</v>
      </c>
      <c r="AC5819" s="5">
        <v>0</v>
      </c>
      <c r="AD5819" s="5">
        <v>330</v>
      </c>
      <c r="AE5819" s="5">
        <v>294</v>
      </c>
      <c r="AF5819" s="5">
        <v>19</v>
      </c>
      <c r="AG5819" s="6">
        <v>6.4625850340136051</v>
      </c>
      <c r="AH5819" s="6">
        <v>89.090909090909093</v>
      </c>
      <c r="AI5819" s="6"/>
      <c r="AJ5819" s="6"/>
    </row>
    <row r="5820" spans="1:36" hidden="1" x14ac:dyDescent="0.2">
      <c r="A5820" s="1" t="str">
        <f t="shared" si="90"/>
        <v>SuttonArab</v>
      </c>
      <c r="B5820" s="3" t="s">
        <v>687</v>
      </c>
      <c r="C5820" s="3" t="s">
        <v>688</v>
      </c>
      <c r="D5820" s="3" t="s">
        <v>699</v>
      </c>
      <c r="E5820" s="5">
        <v>976</v>
      </c>
      <c r="F5820" s="5">
        <v>0</v>
      </c>
      <c r="G5820" s="5">
        <v>0</v>
      </c>
      <c r="H5820" s="5">
        <v>0</v>
      </c>
      <c r="I5820" s="5">
        <v>0</v>
      </c>
      <c r="J5820" s="5">
        <v>23</v>
      </c>
      <c r="K5820" s="5">
        <v>41</v>
      </c>
      <c r="L5820" s="5">
        <v>1</v>
      </c>
      <c r="M5820" s="5">
        <v>13</v>
      </c>
      <c r="N5820" s="5">
        <v>0</v>
      </c>
      <c r="O5820" s="6">
        <v>0</v>
      </c>
      <c r="P5820" s="6">
        <v>0</v>
      </c>
      <c r="Q5820" s="6">
        <v>0</v>
      </c>
      <c r="R5820" s="6">
        <v>0</v>
      </c>
      <c r="S5820" s="6">
        <v>2.3565573770491803</v>
      </c>
      <c r="T5820" s="6">
        <v>4.2008196721311473</v>
      </c>
      <c r="U5820" s="6">
        <v>0.10245901639344263</v>
      </c>
      <c r="V5820" s="6">
        <v>1.3319672131147542</v>
      </c>
      <c r="W5820" s="6">
        <v>0</v>
      </c>
      <c r="X5820" s="5">
        <v>431</v>
      </c>
      <c r="Y5820" s="5">
        <v>339</v>
      </c>
      <c r="Z5820" s="5">
        <v>26</v>
      </c>
      <c r="AA5820" s="5">
        <v>0</v>
      </c>
      <c r="AB5820" s="5">
        <v>0</v>
      </c>
      <c r="AC5820" s="5">
        <v>0</v>
      </c>
      <c r="AD5820" s="5">
        <v>431</v>
      </c>
      <c r="AE5820" s="5">
        <v>339</v>
      </c>
      <c r="AF5820" s="5">
        <v>26</v>
      </c>
      <c r="AG5820" s="6">
        <v>7.6696165191740411</v>
      </c>
      <c r="AH5820" s="6">
        <v>78.654292343387468</v>
      </c>
      <c r="AI5820" s="6"/>
      <c r="AJ5820" s="6"/>
    </row>
    <row r="5821" spans="1:36" hidden="1" x14ac:dyDescent="0.2">
      <c r="A5821" s="1" t="str">
        <f t="shared" si="90"/>
        <v>SuttonOther</v>
      </c>
      <c r="B5821" s="3" t="s">
        <v>687</v>
      </c>
      <c r="C5821" s="3" t="s">
        <v>688</v>
      </c>
      <c r="D5821" s="3" t="s">
        <v>718</v>
      </c>
      <c r="E5821" s="5">
        <v>1432</v>
      </c>
      <c r="F5821" s="5">
        <v>0</v>
      </c>
      <c r="G5821" s="5">
        <v>11</v>
      </c>
      <c r="H5821" s="5">
        <v>11</v>
      </c>
      <c r="I5821" s="5">
        <v>0</v>
      </c>
      <c r="J5821" s="5">
        <v>24</v>
      </c>
      <c r="K5821" s="5">
        <v>65</v>
      </c>
      <c r="L5821" s="5">
        <v>12</v>
      </c>
      <c r="M5821" s="5">
        <v>66</v>
      </c>
      <c r="N5821" s="5">
        <v>0</v>
      </c>
      <c r="O5821" s="6">
        <v>0</v>
      </c>
      <c r="P5821" s="6">
        <v>0.76815642458100564</v>
      </c>
      <c r="Q5821" s="6">
        <v>0.76815642458100564</v>
      </c>
      <c r="R5821" s="6">
        <v>0</v>
      </c>
      <c r="S5821" s="6">
        <v>1.6759776536312849</v>
      </c>
      <c r="T5821" s="6">
        <v>4.539106145251397</v>
      </c>
      <c r="U5821" s="6">
        <v>0.83798882681564246</v>
      </c>
      <c r="V5821" s="6">
        <v>4.6089385474860336</v>
      </c>
      <c r="W5821" s="6">
        <v>0</v>
      </c>
      <c r="X5821" s="5">
        <v>666</v>
      </c>
      <c r="Y5821" s="5">
        <v>553</v>
      </c>
      <c r="Z5821" s="5">
        <v>26</v>
      </c>
      <c r="AA5821" s="5">
        <v>0</v>
      </c>
      <c r="AB5821" s="5">
        <v>0</v>
      </c>
      <c r="AC5821" s="5">
        <v>0</v>
      </c>
      <c r="AD5821" s="5">
        <v>666</v>
      </c>
      <c r="AE5821" s="5">
        <v>553</v>
      </c>
      <c r="AF5821" s="5">
        <v>26</v>
      </c>
      <c r="AG5821" s="6">
        <v>4.7016274864376131</v>
      </c>
      <c r="AH5821" s="6">
        <v>83.033033033033036</v>
      </c>
      <c r="AI5821" s="6"/>
      <c r="AJ5821" s="6"/>
    </row>
    <row r="5822" spans="1:36" x14ac:dyDescent="0.2">
      <c r="A5822" s="1" t="str">
        <f t="shared" si="90"/>
        <v>SwaleAll people</v>
      </c>
      <c r="B5822" s="3" t="s">
        <v>335</v>
      </c>
      <c r="C5822" s="3" t="s">
        <v>336</v>
      </c>
      <c r="D5822" s="3" t="s">
        <v>700</v>
      </c>
      <c r="E5822" s="5">
        <v>135835</v>
      </c>
      <c r="F5822" s="5">
        <v>11534</v>
      </c>
      <c r="G5822" s="5">
        <v>11552</v>
      </c>
      <c r="H5822" s="5">
        <v>8825</v>
      </c>
      <c r="I5822" s="5">
        <v>11674</v>
      </c>
      <c r="J5822" s="5">
        <v>31411</v>
      </c>
      <c r="K5822" s="5">
        <v>9940</v>
      </c>
      <c r="L5822" s="5">
        <v>4268</v>
      </c>
      <c r="M5822" s="5">
        <v>7776</v>
      </c>
      <c r="N5822" s="5">
        <v>2850</v>
      </c>
      <c r="O5822" s="6">
        <v>8.4911841572496041</v>
      </c>
      <c r="P5822" s="6">
        <v>8.5044355283984245</v>
      </c>
      <c r="Q5822" s="6">
        <v>6.4968527993521548</v>
      </c>
      <c r="R5822" s="6">
        <v>8.5942503772959835</v>
      </c>
      <c r="S5822" s="6">
        <v>23.1243788419774</v>
      </c>
      <c r="T5822" s="6">
        <v>7.3177016232929661</v>
      </c>
      <c r="U5822" s="6">
        <v>3.1420473368424928</v>
      </c>
      <c r="V5822" s="6">
        <v>5.7245923362903524</v>
      </c>
      <c r="W5822" s="6">
        <v>2.0981337652298744</v>
      </c>
      <c r="X5822" s="5">
        <v>44444</v>
      </c>
      <c r="Y5822" s="5">
        <v>37607</v>
      </c>
      <c r="Z5822" s="5">
        <v>2234</v>
      </c>
      <c r="AA5822" s="5">
        <v>3828</v>
      </c>
      <c r="AB5822" s="5">
        <v>2887</v>
      </c>
      <c r="AC5822" s="5">
        <v>377</v>
      </c>
      <c r="AD5822" s="5">
        <v>40616</v>
      </c>
      <c r="AE5822" s="5">
        <v>34720</v>
      </c>
      <c r="AF5822" s="5">
        <v>1857</v>
      </c>
      <c r="AG5822" s="6">
        <v>5.3485023041474653</v>
      </c>
      <c r="AH5822" s="6">
        <v>85.483553279495766</v>
      </c>
      <c r="AI5822" s="6">
        <v>13.058538275025979</v>
      </c>
      <c r="AJ5822" s="6">
        <v>75.417972831765937</v>
      </c>
    </row>
    <row r="5823" spans="1:36" hidden="1" x14ac:dyDescent="0.2">
      <c r="A5823" s="1" t="str">
        <f t="shared" si="90"/>
        <v>SwaleWhite British</v>
      </c>
      <c r="B5823" s="3" t="s">
        <v>335</v>
      </c>
      <c r="C5823" s="3" t="s">
        <v>336</v>
      </c>
      <c r="D5823" s="3" t="s">
        <v>701</v>
      </c>
      <c r="E5823" s="5">
        <v>126130</v>
      </c>
      <c r="F5823" s="5">
        <v>10795</v>
      </c>
      <c r="G5823" s="5">
        <v>10721</v>
      </c>
      <c r="H5823" s="5">
        <v>8206</v>
      </c>
      <c r="I5823" s="5">
        <v>10593</v>
      </c>
      <c r="J5823" s="5">
        <v>29050</v>
      </c>
      <c r="K5823" s="5">
        <v>9386</v>
      </c>
      <c r="L5823" s="5">
        <v>3919</v>
      </c>
      <c r="M5823" s="5">
        <v>7127</v>
      </c>
      <c r="N5823" s="5">
        <v>2647</v>
      </c>
      <c r="O5823" s="6">
        <v>8.5586299849361769</v>
      </c>
      <c r="P5823" s="6">
        <v>8.499960358360422</v>
      </c>
      <c r="Q5823" s="6">
        <v>6.5059858875763101</v>
      </c>
      <c r="R5823" s="6">
        <v>8.3984777610401959</v>
      </c>
      <c r="S5823" s="6">
        <v>23.031792594941727</v>
      </c>
      <c r="T5823" s="6">
        <v>7.4415285816221362</v>
      </c>
      <c r="U5823" s="6">
        <v>3.1071117101403316</v>
      </c>
      <c r="V5823" s="6">
        <v>5.6505193054784746</v>
      </c>
      <c r="W5823" s="6">
        <v>2.0986283992705936</v>
      </c>
      <c r="X5823" s="5">
        <v>40227</v>
      </c>
      <c r="Y5823" s="5">
        <v>34089</v>
      </c>
      <c r="Z5823" s="5">
        <v>1983</v>
      </c>
      <c r="AA5823" s="5">
        <v>3473</v>
      </c>
      <c r="AB5823" s="5">
        <v>2590</v>
      </c>
      <c r="AC5823" s="5">
        <v>349</v>
      </c>
      <c r="AD5823" s="5">
        <v>36754</v>
      </c>
      <c r="AE5823" s="5">
        <v>31499</v>
      </c>
      <c r="AF5823" s="5">
        <v>1634</v>
      </c>
      <c r="AG5823" s="6">
        <v>5.1874662687704376</v>
      </c>
      <c r="AH5823" s="6">
        <v>85.702236491266262</v>
      </c>
      <c r="AI5823" s="6">
        <v>13.474903474903474</v>
      </c>
      <c r="AJ5823" s="6">
        <v>74.575295133890009</v>
      </c>
    </row>
    <row r="5824" spans="1:36" hidden="1" x14ac:dyDescent="0.2">
      <c r="A5824" s="1" t="str">
        <f t="shared" si="90"/>
        <v>SwaleMinorities - all other than White British</v>
      </c>
      <c r="B5824" s="3" t="s">
        <v>335</v>
      </c>
      <c r="C5824" s="3" t="s">
        <v>336</v>
      </c>
      <c r="D5824" s="3" t="s">
        <v>702</v>
      </c>
      <c r="E5824" s="5">
        <v>9705</v>
      </c>
      <c r="F5824" s="5">
        <v>739</v>
      </c>
      <c r="G5824" s="5">
        <v>831</v>
      </c>
      <c r="H5824" s="5">
        <v>619</v>
      </c>
      <c r="I5824" s="5">
        <v>1081</v>
      </c>
      <c r="J5824" s="5">
        <v>2361</v>
      </c>
      <c r="K5824" s="5">
        <v>554</v>
      </c>
      <c r="L5824" s="5">
        <v>349</v>
      </c>
      <c r="M5824" s="5">
        <v>649</v>
      </c>
      <c r="N5824" s="5">
        <v>203</v>
      </c>
      <c r="O5824" s="6">
        <v>7.6146316331787736</v>
      </c>
      <c r="P5824" s="6">
        <v>8.562596599690881</v>
      </c>
      <c r="Q5824" s="6">
        <v>6.3781555899021125</v>
      </c>
      <c r="R5824" s="6">
        <v>11.138588356517259</v>
      </c>
      <c r="S5824" s="6">
        <v>24.327666151468314</v>
      </c>
      <c r="T5824" s="6">
        <v>5.7083977331272537</v>
      </c>
      <c r="U5824" s="6">
        <v>3.596084492529624</v>
      </c>
      <c r="V5824" s="6">
        <v>6.6872746007212776</v>
      </c>
      <c r="W5824" s="6">
        <v>2.0917053065430191</v>
      </c>
      <c r="X5824" s="5">
        <v>4217</v>
      </c>
      <c r="Y5824" s="5">
        <v>3518</v>
      </c>
      <c r="Z5824" s="5">
        <v>251</v>
      </c>
      <c r="AA5824" s="5">
        <v>355</v>
      </c>
      <c r="AB5824" s="5">
        <v>297</v>
      </c>
      <c r="AC5824" s="5">
        <v>28</v>
      </c>
      <c r="AD5824" s="5">
        <v>3862</v>
      </c>
      <c r="AE5824" s="5">
        <v>3221</v>
      </c>
      <c r="AF5824" s="5">
        <v>223</v>
      </c>
      <c r="AG5824" s="6">
        <v>6.9233157404532752</v>
      </c>
      <c r="AH5824" s="6">
        <v>83.402382185396164</v>
      </c>
      <c r="AI5824" s="6">
        <v>9.4276094276094273</v>
      </c>
      <c r="AJ5824" s="6">
        <v>83.661971830985919</v>
      </c>
    </row>
    <row r="5825" spans="1:36" hidden="1" x14ac:dyDescent="0.2">
      <c r="A5825" s="1" t="str">
        <f t="shared" si="90"/>
        <v>SwaleWhite Irish</v>
      </c>
      <c r="B5825" s="3" t="s">
        <v>335</v>
      </c>
      <c r="C5825" s="3" t="s">
        <v>336</v>
      </c>
      <c r="D5825" s="3" t="s">
        <v>703</v>
      </c>
      <c r="E5825" s="5">
        <v>780</v>
      </c>
      <c r="F5825" s="5">
        <v>48</v>
      </c>
      <c r="G5825" s="5">
        <v>37</v>
      </c>
      <c r="H5825" s="5">
        <v>33</v>
      </c>
      <c r="I5825" s="5">
        <v>55</v>
      </c>
      <c r="J5825" s="5">
        <v>171</v>
      </c>
      <c r="K5825" s="5">
        <v>69</v>
      </c>
      <c r="L5825" s="5">
        <v>21</v>
      </c>
      <c r="M5825" s="5">
        <v>34</v>
      </c>
      <c r="N5825" s="5">
        <v>15</v>
      </c>
      <c r="O5825" s="6">
        <v>6.1538461538461542</v>
      </c>
      <c r="P5825" s="6">
        <v>4.7435897435897436</v>
      </c>
      <c r="Q5825" s="6">
        <v>4.2307692307692308</v>
      </c>
      <c r="R5825" s="6">
        <v>7.0512820512820511</v>
      </c>
      <c r="S5825" s="6">
        <v>21.923076923076923</v>
      </c>
      <c r="T5825" s="6">
        <v>8.8461538461538467</v>
      </c>
      <c r="U5825" s="6">
        <v>2.6923076923076925</v>
      </c>
      <c r="V5825" s="6">
        <v>4.3589743589743586</v>
      </c>
      <c r="W5825" s="6">
        <v>1.9230769230769231</v>
      </c>
      <c r="X5825" s="5">
        <v>214</v>
      </c>
      <c r="Y5825" s="5">
        <v>175</v>
      </c>
      <c r="Z5825" s="5">
        <v>11</v>
      </c>
      <c r="AA5825" s="5">
        <v>18</v>
      </c>
      <c r="AB5825" s="5">
        <v>10</v>
      </c>
      <c r="AC5825" s="5">
        <v>2</v>
      </c>
      <c r="AD5825" s="5">
        <v>196</v>
      </c>
      <c r="AE5825" s="5">
        <v>165</v>
      </c>
      <c r="AF5825" s="5">
        <v>9</v>
      </c>
      <c r="AG5825" s="6">
        <v>5.4545454545454541</v>
      </c>
      <c r="AH5825" s="6">
        <v>84.183673469387756</v>
      </c>
      <c r="AI5825" s="6">
        <v>20</v>
      </c>
      <c r="AJ5825" s="6">
        <v>55.555555555555557</v>
      </c>
    </row>
    <row r="5826" spans="1:36" hidden="1" x14ac:dyDescent="0.2">
      <c r="A5826" s="1" t="str">
        <f t="shared" ref="A5826:A5889" si="91">C5826&amp;D5826</f>
        <v>SwaleWhite Gyspy or Irish Traveller</v>
      </c>
      <c r="B5826" s="3" t="s">
        <v>335</v>
      </c>
      <c r="C5826" s="3" t="s">
        <v>336</v>
      </c>
      <c r="D5826" s="3" t="s">
        <v>704</v>
      </c>
      <c r="E5826" s="5">
        <v>730</v>
      </c>
      <c r="F5826" s="5">
        <v>81</v>
      </c>
      <c r="G5826" s="5">
        <v>73</v>
      </c>
      <c r="H5826" s="5">
        <v>57</v>
      </c>
      <c r="I5826" s="5">
        <v>123</v>
      </c>
      <c r="J5826" s="5">
        <v>160</v>
      </c>
      <c r="K5826" s="5">
        <v>52</v>
      </c>
      <c r="L5826" s="5">
        <v>5</v>
      </c>
      <c r="M5826" s="5">
        <v>30</v>
      </c>
      <c r="N5826" s="5">
        <v>11</v>
      </c>
      <c r="O5826" s="6">
        <v>11.095890410958905</v>
      </c>
      <c r="P5826" s="6">
        <v>10</v>
      </c>
      <c r="Q5826" s="6">
        <v>7.8082191780821919</v>
      </c>
      <c r="R5826" s="6">
        <v>16.849315068493151</v>
      </c>
      <c r="S5826" s="6">
        <v>21.917808219178081</v>
      </c>
      <c r="T5826" s="6">
        <v>7.1232876712328768</v>
      </c>
      <c r="U5826" s="6">
        <v>0.68493150684931503</v>
      </c>
      <c r="V5826" s="6">
        <v>4.1095890410958908</v>
      </c>
      <c r="W5826" s="6">
        <v>1.5068493150684932</v>
      </c>
      <c r="X5826" s="5">
        <v>248</v>
      </c>
      <c r="Y5826" s="5">
        <v>120</v>
      </c>
      <c r="Z5826" s="5">
        <v>31</v>
      </c>
      <c r="AA5826" s="5">
        <v>10</v>
      </c>
      <c r="AB5826" s="5">
        <v>4</v>
      </c>
      <c r="AC5826" s="5">
        <v>1</v>
      </c>
      <c r="AD5826" s="5">
        <v>238</v>
      </c>
      <c r="AE5826" s="5">
        <v>116</v>
      </c>
      <c r="AF5826" s="5">
        <v>30</v>
      </c>
      <c r="AG5826" s="6">
        <v>25.862068965517242</v>
      </c>
      <c r="AH5826" s="6">
        <v>48.739495798319325</v>
      </c>
      <c r="AI5826" s="6">
        <v>25</v>
      </c>
      <c r="AJ5826" s="6">
        <v>40</v>
      </c>
    </row>
    <row r="5827" spans="1:36" hidden="1" x14ac:dyDescent="0.2">
      <c r="A5827" s="1" t="str">
        <f t="shared" si="91"/>
        <v>SwaleWhite Other</v>
      </c>
      <c r="B5827" s="3" t="s">
        <v>335</v>
      </c>
      <c r="C5827" s="3" t="s">
        <v>336</v>
      </c>
      <c r="D5827" s="3" t="s">
        <v>705</v>
      </c>
      <c r="E5827" s="5">
        <v>3515</v>
      </c>
      <c r="F5827" s="5">
        <v>308</v>
      </c>
      <c r="G5827" s="5">
        <v>376</v>
      </c>
      <c r="H5827" s="5">
        <v>288</v>
      </c>
      <c r="I5827" s="5">
        <v>327</v>
      </c>
      <c r="J5827" s="5">
        <v>875</v>
      </c>
      <c r="K5827" s="5">
        <v>278</v>
      </c>
      <c r="L5827" s="5">
        <v>174</v>
      </c>
      <c r="M5827" s="5">
        <v>326</v>
      </c>
      <c r="N5827" s="5">
        <v>110</v>
      </c>
      <c r="O5827" s="6">
        <v>8.7624466571834994</v>
      </c>
      <c r="P5827" s="6">
        <v>10.69701280227596</v>
      </c>
      <c r="Q5827" s="6">
        <v>8.1934566145092464</v>
      </c>
      <c r="R5827" s="6">
        <v>9.3029871977240397</v>
      </c>
      <c r="S5827" s="6">
        <v>24.893314366998577</v>
      </c>
      <c r="T5827" s="6">
        <v>7.9089615931721191</v>
      </c>
      <c r="U5827" s="6">
        <v>4.9502133712660026</v>
      </c>
      <c r="V5827" s="6">
        <v>9.2745376955903271</v>
      </c>
      <c r="W5827" s="6">
        <v>3.1294452347083928</v>
      </c>
      <c r="X5827" s="5">
        <v>1966</v>
      </c>
      <c r="Y5827" s="5">
        <v>1787</v>
      </c>
      <c r="Z5827" s="5">
        <v>77</v>
      </c>
      <c r="AA5827" s="5">
        <v>207</v>
      </c>
      <c r="AB5827" s="5">
        <v>186</v>
      </c>
      <c r="AC5827" s="5">
        <v>9</v>
      </c>
      <c r="AD5827" s="5">
        <v>1759</v>
      </c>
      <c r="AE5827" s="5">
        <v>1601</v>
      </c>
      <c r="AF5827" s="5">
        <v>68</v>
      </c>
      <c r="AG5827" s="6">
        <v>4.2473454091193004</v>
      </c>
      <c r="AH5827" s="6">
        <v>91.017623649801024</v>
      </c>
      <c r="AI5827" s="6">
        <v>4.838709677419355</v>
      </c>
      <c r="AJ5827" s="6">
        <v>89.85507246376811</v>
      </c>
    </row>
    <row r="5828" spans="1:36" hidden="1" x14ac:dyDescent="0.2">
      <c r="A5828" s="1" t="str">
        <f t="shared" si="91"/>
        <v>SwaleMixed White and Black Caribbean</v>
      </c>
      <c r="B5828" s="3" t="s">
        <v>335</v>
      </c>
      <c r="C5828" s="3" t="s">
        <v>336</v>
      </c>
      <c r="D5828" s="3" t="s">
        <v>706</v>
      </c>
      <c r="E5828" s="5">
        <v>533</v>
      </c>
      <c r="F5828" s="5">
        <v>38</v>
      </c>
      <c r="G5828" s="5">
        <v>54</v>
      </c>
      <c r="H5828" s="5">
        <v>31</v>
      </c>
      <c r="I5828" s="5">
        <v>82</v>
      </c>
      <c r="J5828" s="5">
        <v>139</v>
      </c>
      <c r="K5828" s="5">
        <v>17</v>
      </c>
      <c r="L5828" s="5">
        <v>6</v>
      </c>
      <c r="M5828" s="5">
        <v>30</v>
      </c>
      <c r="N5828" s="5">
        <v>2</v>
      </c>
      <c r="O5828" s="6">
        <v>7.1294559099437151</v>
      </c>
      <c r="P5828" s="6">
        <v>10.131332082551594</v>
      </c>
      <c r="Q5828" s="6">
        <v>5.8161350844277671</v>
      </c>
      <c r="R5828" s="6">
        <v>15.384615384615385</v>
      </c>
      <c r="S5828" s="6">
        <v>26.078799249530956</v>
      </c>
      <c r="T5828" s="6">
        <v>3.1894934333958722</v>
      </c>
      <c r="U5828" s="6">
        <v>1.125703564727955</v>
      </c>
      <c r="V5828" s="6">
        <v>5.6285178236397746</v>
      </c>
      <c r="W5828" s="6">
        <v>0.37523452157598497</v>
      </c>
      <c r="X5828" s="5">
        <v>124</v>
      </c>
      <c r="Y5828" s="5">
        <v>94</v>
      </c>
      <c r="Z5828" s="5">
        <v>10</v>
      </c>
      <c r="AA5828" s="5">
        <v>12</v>
      </c>
      <c r="AB5828" s="5">
        <v>9</v>
      </c>
      <c r="AC5828" s="5">
        <v>4</v>
      </c>
      <c r="AD5828" s="5">
        <v>112</v>
      </c>
      <c r="AE5828" s="5">
        <v>85</v>
      </c>
      <c r="AF5828" s="5">
        <v>6</v>
      </c>
      <c r="AG5828" s="6">
        <v>7.0588235294117645</v>
      </c>
      <c r="AH5828" s="6">
        <v>75.892857142857139</v>
      </c>
      <c r="AI5828" s="6">
        <v>44.444444444444443</v>
      </c>
      <c r="AJ5828" s="6">
        <v>75</v>
      </c>
    </row>
    <row r="5829" spans="1:36" hidden="1" x14ac:dyDescent="0.2">
      <c r="A5829" s="1" t="str">
        <f t="shared" si="91"/>
        <v>SwaleMixed White and Black African</v>
      </c>
      <c r="B5829" s="3" t="s">
        <v>335</v>
      </c>
      <c r="C5829" s="3" t="s">
        <v>336</v>
      </c>
      <c r="D5829" s="3" t="s">
        <v>707</v>
      </c>
      <c r="E5829" s="5">
        <v>225</v>
      </c>
      <c r="F5829" s="5">
        <v>18</v>
      </c>
      <c r="G5829" s="5">
        <v>17</v>
      </c>
      <c r="H5829" s="5">
        <v>10</v>
      </c>
      <c r="I5829" s="5">
        <v>16</v>
      </c>
      <c r="J5829" s="5">
        <v>65</v>
      </c>
      <c r="K5829" s="5">
        <v>11</v>
      </c>
      <c r="L5829" s="5">
        <v>9</v>
      </c>
      <c r="M5829" s="5">
        <v>17</v>
      </c>
      <c r="N5829" s="5">
        <v>2</v>
      </c>
      <c r="O5829" s="6">
        <v>8</v>
      </c>
      <c r="P5829" s="6">
        <v>7.5555555555555554</v>
      </c>
      <c r="Q5829" s="6">
        <v>4.4444444444444446</v>
      </c>
      <c r="R5829" s="6">
        <v>7.1111111111111107</v>
      </c>
      <c r="S5829" s="6">
        <v>28.888888888888889</v>
      </c>
      <c r="T5829" s="6">
        <v>4.8888888888888893</v>
      </c>
      <c r="U5829" s="6">
        <v>4</v>
      </c>
      <c r="V5829" s="6">
        <v>7.5555555555555554</v>
      </c>
      <c r="W5829" s="6">
        <v>0.88888888888888884</v>
      </c>
      <c r="X5829" s="5">
        <v>48</v>
      </c>
      <c r="Y5829" s="5">
        <v>34</v>
      </c>
      <c r="Z5829" s="5">
        <v>1</v>
      </c>
      <c r="AA5829" s="5">
        <v>3</v>
      </c>
      <c r="AB5829" s="5">
        <v>3</v>
      </c>
      <c r="AC5829" s="5">
        <v>0</v>
      </c>
      <c r="AD5829" s="5">
        <v>45</v>
      </c>
      <c r="AE5829" s="5">
        <v>31</v>
      </c>
      <c r="AF5829" s="5">
        <v>1</v>
      </c>
      <c r="AG5829" s="6">
        <v>3.225806451612903</v>
      </c>
      <c r="AH5829" s="6">
        <v>68.888888888888886</v>
      </c>
      <c r="AI5829" s="6">
        <v>0</v>
      </c>
      <c r="AJ5829" s="6">
        <v>100</v>
      </c>
    </row>
    <row r="5830" spans="1:36" hidden="1" x14ac:dyDescent="0.2">
      <c r="A5830" s="1" t="str">
        <f t="shared" si="91"/>
        <v>SwaleMixed White and Asian</v>
      </c>
      <c r="B5830" s="3" t="s">
        <v>335</v>
      </c>
      <c r="C5830" s="3" t="s">
        <v>336</v>
      </c>
      <c r="D5830" s="3" t="s">
        <v>708</v>
      </c>
      <c r="E5830" s="5">
        <v>441</v>
      </c>
      <c r="F5830" s="5">
        <v>21</v>
      </c>
      <c r="G5830" s="5">
        <v>39</v>
      </c>
      <c r="H5830" s="5">
        <v>17</v>
      </c>
      <c r="I5830" s="5">
        <v>24</v>
      </c>
      <c r="J5830" s="5">
        <v>87</v>
      </c>
      <c r="K5830" s="5">
        <v>20</v>
      </c>
      <c r="L5830" s="5">
        <v>12</v>
      </c>
      <c r="M5830" s="5">
        <v>20</v>
      </c>
      <c r="N5830" s="5">
        <v>8</v>
      </c>
      <c r="O5830" s="6">
        <v>4.7619047619047619</v>
      </c>
      <c r="P5830" s="6">
        <v>8.8435374149659864</v>
      </c>
      <c r="Q5830" s="6">
        <v>3.8548752834467122</v>
      </c>
      <c r="R5830" s="6">
        <v>5.4421768707482991</v>
      </c>
      <c r="S5830" s="6">
        <v>19.727891156462587</v>
      </c>
      <c r="T5830" s="6">
        <v>4.5351473922902494</v>
      </c>
      <c r="U5830" s="6">
        <v>2.7210884353741496</v>
      </c>
      <c r="V5830" s="6">
        <v>4.5351473922902494</v>
      </c>
      <c r="W5830" s="6">
        <v>1.8140589569160999</v>
      </c>
      <c r="X5830" s="5">
        <v>123</v>
      </c>
      <c r="Y5830" s="5">
        <v>103</v>
      </c>
      <c r="Z5830" s="5">
        <v>6</v>
      </c>
      <c r="AA5830" s="5">
        <v>4</v>
      </c>
      <c r="AB5830" s="5">
        <v>3</v>
      </c>
      <c r="AC5830" s="5">
        <v>2</v>
      </c>
      <c r="AD5830" s="5">
        <v>119</v>
      </c>
      <c r="AE5830" s="5">
        <v>100</v>
      </c>
      <c r="AF5830" s="5">
        <v>4</v>
      </c>
      <c r="AG5830" s="6">
        <v>4</v>
      </c>
      <c r="AH5830" s="6">
        <v>84.033613445378151</v>
      </c>
      <c r="AI5830" s="6">
        <v>66.666666666666671</v>
      </c>
      <c r="AJ5830" s="6">
        <v>75</v>
      </c>
    </row>
    <row r="5831" spans="1:36" hidden="1" x14ac:dyDescent="0.2">
      <c r="A5831" s="1" t="str">
        <f t="shared" si="91"/>
        <v>SwaleMixed Other</v>
      </c>
      <c r="B5831" s="3" t="s">
        <v>335</v>
      </c>
      <c r="C5831" s="3" t="s">
        <v>336</v>
      </c>
      <c r="D5831" s="3" t="s">
        <v>709</v>
      </c>
      <c r="E5831" s="5">
        <v>376</v>
      </c>
      <c r="F5831" s="5">
        <v>31</v>
      </c>
      <c r="G5831" s="5">
        <v>34</v>
      </c>
      <c r="H5831" s="5">
        <v>25</v>
      </c>
      <c r="I5831" s="5">
        <v>47</v>
      </c>
      <c r="J5831" s="5">
        <v>95</v>
      </c>
      <c r="K5831" s="5">
        <v>14</v>
      </c>
      <c r="L5831" s="5">
        <v>12</v>
      </c>
      <c r="M5831" s="5">
        <v>22</v>
      </c>
      <c r="N5831" s="5">
        <v>4</v>
      </c>
      <c r="O5831" s="6">
        <v>8.2446808510638299</v>
      </c>
      <c r="P5831" s="6">
        <v>9.0425531914893611</v>
      </c>
      <c r="Q5831" s="6">
        <v>6.6489361702127656</v>
      </c>
      <c r="R5831" s="6">
        <v>12.5</v>
      </c>
      <c r="S5831" s="6">
        <v>25.26595744680851</v>
      </c>
      <c r="T5831" s="6">
        <v>3.7234042553191489</v>
      </c>
      <c r="U5831" s="6">
        <v>3.1914893617021276</v>
      </c>
      <c r="V5831" s="6">
        <v>5.8510638297872344</v>
      </c>
      <c r="W5831" s="6">
        <v>1.0638297872340425</v>
      </c>
      <c r="X5831" s="5">
        <v>117</v>
      </c>
      <c r="Y5831" s="5">
        <v>96</v>
      </c>
      <c r="Z5831" s="5">
        <v>10</v>
      </c>
      <c r="AA5831" s="5">
        <v>9</v>
      </c>
      <c r="AB5831" s="5">
        <v>6</v>
      </c>
      <c r="AC5831" s="5">
        <v>1</v>
      </c>
      <c r="AD5831" s="5">
        <v>108</v>
      </c>
      <c r="AE5831" s="5">
        <v>90</v>
      </c>
      <c r="AF5831" s="5">
        <v>9</v>
      </c>
      <c r="AG5831" s="6">
        <v>10</v>
      </c>
      <c r="AH5831" s="6">
        <v>83.333333333333329</v>
      </c>
      <c r="AI5831" s="6">
        <v>16.666666666666668</v>
      </c>
      <c r="AJ5831" s="6">
        <v>66.666666666666671</v>
      </c>
    </row>
    <row r="5832" spans="1:36" hidden="1" x14ac:dyDescent="0.2">
      <c r="A5832" s="1" t="str">
        <f t="shared" si="91"/>
        <v>SwaleIndian</v>
      </c>
      <c r="B5832" s="3" t="s">
        <v>335</v>
      </c>
      <c r="C5832" s="3" t="s">
        <v>336</v>
      </c>
      <c r="D5832" s="3" t="s">
        <v>710</v>
      </c>
      <c r="E5832" s="5">
        <v>545</v>
      </c>
      <c r="F5832" s="5">
        <v>24</v>
      </c>
      <c r="G5832" s="5">
        <v>25</v>
      </c>
      <c r="H5832" s="5">
        <v>23</v>
      </c>
      <c r="I5832" s="5">
        <v>57</v>
      </c>
      <c r="J5832" s="5">
        <v>132</v>
      </c>
      <c r="K5832" s="5">
        <v>16</v>
      </c>
      <c r="L5832" s="5">
        <v>22</v>
      </c>
      <c r="M5832" s="5">
        <v>33</v>
      </c>
      <c r="N5832" s="5">
        <v>9</v>
      </c>
      <c r="O5832" s="6">
        <v>4.4036697247706424</v>
      </c>
      <c r="P5832" s="6">
        <v>4.5871559633027523</v>
      </c>
      <c r="Q5832" s="6">
        <v>4.2201834862385317</v>
      </c>
      <c r="R5832" s="6">
        <v>10.458715596330276</v>
      </c>
      <c r="S5832" s="6">
        <v>24.220183486238533</v>
      </c>
      <c r="T5832" s="6">
        <v>2.9357798165137616</v>
      </c>
      <c r="U5832" s="6">
        <v>4.0366972477064218</v>
      </c>
      <c r="V5832" s="6">
        <v>6.0550458715596331</v>
      </c>
      <c r="W5832" s="6">
        <v>1.6513761467889909</v>
      </c>
      <c r="X5832" s="5">
        <v>222</v>
      </c>
      <c r="Y5832" s="5">
        <v>186</v>
      </c>
      <c r="Z5832" s="5">
        <v>11</v>
      </c>
      <c r="AA5832" s="5">
        <v>9</v>
      </c>
      <c r="AB5832" s="5">
        <v>9</v>
      </c>
      <c r="AC5832" s="5">
        <v>1</v>
      </c>
      <c r="AD5832" s="5">
        <v>213</v>
      </c>
      <c r="AE5832" s="5">
        <v>177</v>
      </c>
      <c r="AF5832" s="5">
        <v>10</v>
      </c>
      <c r="AG5832" s="6">
        <v>5.6497175141242941</v>
      </c>
      <c r="AH5832" s="6">
        <v>83.098591549295776</v>
      </c>
      <c r="AI5832" s="6">
        <v>11.111111111111111</v>
      </c>
      <c r="AJ5832" s="6">
        <v>100</v>
      </c>
    </row>
    <row r="5833" spans="1:36" hidden="1" x14ac:dyDescent="0.2">
      <c r="A5833" s="1" t="str">
        <f t="shared" si="91"/>
        <v>SwalePakistani</v>
      </c>
      <c r="B5833" s="3" t="s">
        <v>335</v>
      </c>
      <c r="C5833" s="3" t="s">
        <v>336</v>
      </c>
      <c r="D5833" s="3" t="s">
        <v>711</v>
      </c>
      <c r="E5833" s="5">
        <v>107</v>
      </c>
      <c r="F5833" s="5">
        <v>7</v>
      </c>
      <c r="G5833" s="5">
        <v>14</v>
      </c>
      <c r="H5833" s="5">
        <v>7</v>
      </c>
      <c r="I5833" s="5">
        <v>32</v>
      </c>
      <c r="J5833" s="5">
        <v>18</v>
      </c>
      <c r="K5833" s="5">
        <v>2</v>
      </c>
      <c r="L5833" s="5">
        <v>5</v>
      </c>
      <c r="M5833" s="5">
        <v>6</v>
      </c>
      <c r="N5833" s="5">
        <v>5</v>
      </c>
      <c r="O5833" s="6">
        <v>6.5420560747663554</v>
      </c>
      <c r="P5833" s="6">
        <v>13.084112149532711</v>
      </c>
      <c r="Q5833" s="6">
        <v>6.5420560747663554</v>
      </c>
      <c r="R5833" s="6">
        <v>29.906542056074766</v>
      </c>
      <c r="S5833" s="6">
        <v>16.822429906542055</v>
      </c>
      <c r="T5833" s="6">
        <v>1.8691588785046729</v>
      </c>
      <c r="U5833" s="6">
        <v>4.6728971962616823</v>
      </c>
      <c r="V5833" s="6">
        <v>5.6074766355140184</v>
      </c>
      <c r="W5833" s="6">
        <v>4.6728971962616823</v>
      </c>
      <c r="X5833" s="5">
        <v>57</v>
      </c>
      <c r="Y5833" s="5">
        <v>41</v>
      </c>
      <c r="Z5833" s="5">
        <v>4</v>
      </c>
      <c r="AA5833" s="5">
        <v>7</v>
      </c>
      <c r="AB5833" s="5">
        <v>7</v>
      </c>
      <c r="AC5833" s="5">
        <v>0</v>
      </c>
      <c r="AD5833" s="5">
        <v>50</v>
      </c>
      <c r="AE5833" s="5">
        <v>34</v>
      </c>
      <c r="AF5833" s="5">
        <v>4</v>
      </c>
      <c r="AG5833" s="6">
        <v>11.764705882352942</v>
      </c>
      <c r="AH5833" s="6">
        <v>68</v>
      </c>
      <c r="AI5833" s="6">
        <v>0</v>
      </c>
      <c r="AJ5833" s="6">
        <v>100</v>
      </c>
    </row>
    <row r="5834" spans="1:36" hidden="1" x14ac:dyDescent="0.2">
      <c r="A5834" s="1" t="str">
        <f t="shared" si="91"/>
        <v>SwaleBangladeshi</v>
      </c>
      <c r="B5834" s="3" t="s">
        <v>335</v>
      </c>
      <c r="C5834" s="3" t="s">
        <v>336</v>
      </c>
      <c r="D5834" s="3" t="s">
        <v>712</v>
      </c>
      <c r="E5834" s="5">
        <v>206</v>
      </c>
      <c r="F5834" s="5">
        <v>25</v>
      </c>
      <c r="G5834" s="5">
        <v>28</v>
      </c>
      <c r="H5834" s="5">
        <v>24</v>
      </c>
      <c r="I5834" s="5">
        <v>40</v>
      </c>
      <c r="J5834" s="5">
        <v>55</v>
      </c>
      <c r="K5834" s="5">
        <v>6</v>
      </c>
      <c r="L5834" s="5">
        <v>15</v>
      </c>
      <c r="M5834" s="5">
        <v>20</v>
      </c>
      <c r="N5834" s="5">
        <v>9</v>
      </c>
      <c r="O5834" s="6">
        <v>12.135922330097088</v>
      </c>
      <c r="P5834" s="6">
        <v>13.592233009708737</v>
      </c>
      <c r="Q5834" s="6">
        <v>11.650485436893204</v>
      </c>
      <c r="R5834" s="6">
        <v>19.417475728155338</v>
      </c>
      <c r="S5834" s="6">
        <v>26.699029126213592</v>
      </c>
      <c r="T5834" s="6">
        <v>2.912621359223301</v>
      </c>
      <c r="U5834" s="6">
        <v>7.2815533980582527</v>
      </c>
      <c r="V5834" s="6">
        <v>9.7087378640776691</v>
      </c>
      <c r="W5834" s="6">
        <v>4.3689320388349513</v>
      </c>
      <c r="X5834" s="5">
        <v>85</v>
      </c>
      <c r="Y5834" s="5">
        <v>54</v>
      </c>
      <c r="Z5834" s="5">
        <v>4</v>
      </c>
      <c r="AA5834" s="5">
        <v>17</v>
      </c>
      <c r="AB5834" s="5">
        <v>9</v>
      </c>
      <c r="AC5834" s="5">
        <v>0</v>
      </c>
      <c r="AD5834" s="5">
        <v>68</v>
      </c>
      <c r="AE5834" s="5">
        <v>45</v>
      </c>
      <c r="AF5834" s="5">
        <v>4</v>
      </c>
      <c r="AG5834" s="6">
        <v>8.8888888888888893</v>
      </c>
      <c r="AH5834" s="6">
        <v>66.17647058823529</v>
      </c>
      <c r="AI5834" s="6">
        <v>0</v>
      </c>
      <c r="AJ5834" s="6">
        <v>52.941176470588232</v>
      </c>
    </row>
    <row r="5835" spans="1:36" hidden="1" x14ac:dyDescent="0.2">
      <c r="A5835" s="1" t="str">
        <f t="shared" si="91"/>
        <v>SwaleChinese</v>
      </c>
      <c r="B5835" s="3" t="s">
        <v>335</v>
      </c>
      <c r="C5835" s="3" t="s">
        <v>336</v>
      </c>
      <c r="D5835" s="3" t="s">
        <v>713</v>
      </c>
      <c r="E5835" s="5">
        <v>233</v>
      </c>
      <c r="F5835" s="5">
        <v>28</v>
      </c>
      <c r="G5835" s="5">
        <v>30</v>
      </c>
      <c r="H5835" s="5">
        <v>22</v>
      </c>
      <c r="I5835" s="5">
        <v>12</v>
      </c>
      <c r="J5835" s="5">
        <v>58</v>
      </c>
      <c r="K5835" s="5">
        <v>3</v>
      </c>
      <c r="L5835" s="5">
        <v>0</v>
      </c>
      <c r="M5835" s="5">
        <v>22</v>
      </c>
      <c r="N5835" s="5">
        <v>0</v>
      </c>
      <c r="O5835" s="6">
        <v>12.017167381974248</v>
      </c>
      <c r="P5835" s="6">
        <v>12.875536480686696</v>
      </c>
      <c r="Q5835" s="6">
        <v>9.4420600858369106</v>
      </c>
      <c r="R5835" s="6">
        <v>5.1502145922746783</v>
      </c>
      <c r="S5835" s="6">
        <v>24.892703862660944</v>
      </c>
      <c r="T5835" s="6">
        <v>1.2875536480686696</v>
      </c>
      <c r="U5835" s="6">
        <v>0</v>
      </c>
      <c r="V5835" s="6">
        <v>9.4420600858369106</v>
      </c>
      <c r="W5835" s="6">
        <v>0</v>
      </c>
      <c r="X5835" s="5">
        <v>108</v>
      </c>
      <c r="Y5835" s="5">
        <v>89</v>
      </c>
      <c r="Z5835" s="5">
        <v>6</v>
      </c>
      <c r="AA5835" s="5">
        <v>8</v>
      </c>
      <c r="AB5835" s="5">
        <v>7</v>
      </c>
      <c r="AC5835" s="5">
        <v>1</v>
      </c>
      <c r="AD5835" s="5">
        <v>100</v>
      </c>
      <c r="AE5835" s="5">
        <v>82</v>
      </c>
      <c r="AF5835" s="5">
        <v>5</v>
      </c>
      <c r="AG5835" s="6">
        <v>6.0975609756097562</v>
      </c>
      <c r="AH5835" s="6">
        <v>82</v>
      </c>
      <c r="AI5835" s="6">
        <v>14.285714285714286</v>
      </c>
      <c r="AJ5835" s="6">
        <v>87.5</v>
      </c>
    </row>
    <row r="5836" spans="1:36" hidden="1" x14ac:dyDescent="0.2">
      <c r="A5836" s="1" t="str">
        <f t="shared" si="91"/>
        <v>SwaleAsian Other</v>
      </c>
      <c r="B5836" s="3" t="s">
        <v>335</v>
      </c>
      <c r="C5836" s="3" t="s">
        <v>336</v>
      </c>
      <c r="D5836" s="3" t="s">
        <v>714</v>
      </c>
      <c r="E5836" s="5">
        <v>398</v>
      </c>
      <c r="F5836" s="5">
        <v>21</v>
      </c>
      <c r="G5836" s="5">
        <v>21</v>
      </c>
      <c r="H5836" s="5">
        <v>21</v>
      </c>
      <c r="I5836" s="5">
        <v>35</v>
      </c>
      <c r="J5836" s="5">
        <v>70</v>
      </c>
      <c r="K5836" s="5">
        <v>23</v>
      </c>
      <c r="L5836" s="5">
        <v>11</v>
      </c>
      <c r="M5836" s="5">
        <v>24</v>
      </c>
      <c r="N5836" s="5">
        <v>11</v>
      </c>
      <c r="O5836" s="6">
        <v>5.2763819095477391</v>
      </c>
      <c r="P5836" s="6">
        <v>5.2763819095477391</v>
      </c>
      <c r="Q5836" s="6">
        <v>5.2763819095477391</v>
      </c>
      <c r="R5836" s="6">
        <v>8.7939698492462313</v>
      </c>
      <c r="S5836" s="6">
        <v>17.587939698492463</v>
      </c>
      <c r="T5836" s="6">
        <v>5.7788944723618094</v>
      </c>
      <c r="U5836" s="6">
        <v>2.7638190954773871</v>
      </c>
      <c r="V5836" s="6">
        <v>6.0301507537688446</v>
      </c>
      <c r="W5836" s="6">
        <v>2.7638190954773871</v>
      </c>
      <c r="X5836" s="5">
        <v>204</v>
      </c>
      <c r="Y5836" s="5">
        <v>162</v>
      </c>
      <c r="Z5836" s="5">
        <v>15</v>
      </c>
      <c r="AA5836" s="5">
        <v>15</v>
      </c>
      <c r="AB5836" s="5">
        <v>12</v>
      </c>
      <c r="AC5836" s="5">
        <v>2</v>
      </c>
      <c r="AD5836" s="5">
        <v>189</v>
      </c>
      <c r="AE5836" s="5">
        <v>150</v>
      </c>
      <c r="AF5836" s="5">
        <v>13</v>
      </c>
      <c r="AG5836" s="6">
        <v>8.6666666666666661</v>
      </c>
      <c r="AH5836" s="6">
        <v>79.365079365079367</v>
      </c>
      <c r="AI5836" s="6">
        <v>16.666666666666668</v>
      </c>
      <c r="AJ5836" s="6">
        <v>80</v>
      </c>
    </row>
    <row r="5837" spans="1:36" hidden="1" x14ac:dyDescent="0.2">
      <c r="A5837" s="1" t="str">
        <f t="shared" si="91"/>
        <v>SwaleBlack African</v>
      </c>
      <c r="B5837" s="3" t="s">
        <v>335</v>
      </c>
      <c r="C5837" s="3" t="s">
        <v>336</v>
      </c>
      <c r="D5837" s="3" t="s">
        <v>715</v>
      </c>
      <c r="E5837" s="5">
        <v>993</v>
      </c>
      <c r="F5837" s="5">
        <v>43</v>
      </c>
      <c r="G5837" s="5">
        <v>33</v>
      </c>
      <c r="H5837" s="5">
        <v>22</v>
      </c>
      <c r="I5837" s="5">
        <v>82</v>
      </c>
      <c r="J5837" s="5">
        <v>304</v>
      </c>
      <c r="K5837" s="5">
        <v>17</v>
      </c>
      <c r="L5837" s="5">
        <v>25</v>
      </c>
      <c r="M5837" s="5">
        <v>27</v>
      </c>
      <c r="N5837" s="5">
        <v>5</v>
      </c>
      <c r="O5837" s="6">
        <v>4.3303121852970792</v>
      </c>
      <c r="P5837" s="6">
        <v>3.3232628398791539</v>
      </c>
      <c r="Q5837" s="6">
        <v>2.215508559919436</v>
      </c>
      <c r="R5837" s="6">
        <v>8.2578046324269891</v>
      </c>
      <c r="S5837" s="6">
        <v>30.614300100704934</v>
      </c>
      <c r="T5837" s="6">
        <v>1.7119838872104733</v>
      </c>
      <c r="U5837" s="6">
        <v>2.5176233635448138</v>
      </c>
      <c r="V5837" s="6">
        <v>2.7190332326283988</v>
      </c>
      <c r="W5837" s="6">
        <v>0.50352467270896273</v>
      </c>
      <c r="X5837" s="5">
        <v>403</v>
      </c>
      <c r="Y5837" s="5">
        <v>360</v>
      </c>
      <c r="Z5837" s="5">
        <v>40</v>
      </c>
      <c r="AA5837" s="5">
        <v>13</v>
      </c>
      <c r="AB5837" s="5">
        <v>12</v>
      </c>
      <c r="AC5837" s="5">
        <v>4</v>
      </c>
      <c r="AD5837" s="5">
        <v>390</v>
      </c>
      <c r="AE5837" s="5">
        <v>348</v>
      </c>
      <c r="AF5837" s="5">
        <v>36</v>
      </c>
      <c r="AG5837" s="6">
        <v>10.344827586206897</v>
      </c>
      <c r="AH5837" s="6">
        <v>89.230769230769226</v>
      </c>
      <c r="AI5837" s="6">
        <v>33.333333333333336</v>
      </c>
      <c r="AJ5837" s="6">
        <v>92.307692307692307</v>
      </c>
    </row>
    <row r="5838" spans="1:36" hidden="1" x14ac:dyDescent="0.2">
      <c r="A5838" s="1" t="str">
        <f t="shared" si="91"/>
        <v>SwaleBlack Caribbean</v>
      </c>
      <c r="B5838" s="3" t="s">
        <v>335</v>
      </c>
      <c r="C5838" s="3" t="s">
        <v>336</v>
      </c>
      <c r="D5838" s="3" t="s">
        <v>716</v>
      </c>
      <c r="E5838" s="5">
        <v>277</v>
      </c>
      <c r="F5838" s="5">
        <v>17</v>
      </c>
      <c r="G5838" s="5">
        <v>18</v>
      </c>
      <c r="H5838" s="5">
        <v>15</v>
      </c>
      <c r="I5838" s="5">
        <v>99</v>
      </c>
      <c r="J5838" s="5">
        <v>60</v>
      </c>
      <c r="K5838" s="5">
        <v>6</v>
      </c>
      <c r="L5838" s="5">
        <v>4</v>
      </c>
      <c r="M5838" s="5">
        <v>10</v>
      </c>
      <c r="N5838" s="5">
        <v>0</v>
      </c>
      <c r="O5838" s="6">
        <v>6.1371841155234659</v>
      </c>
      <c r="P5838" s="6">
        <v>6.4981949458483754</v>
      </c>
      <c r="Q5838" s="6">
        <v>5.4151624548736459</v>
      </c>
      <c r="R5838" s="6">
        <v>35.740072202166068</v>
      </c>
      <c r="S5838" s="6">
        <v>21.660649819494584</v>
      </c>
      <c r="T5838" s="6">
        <v>2.1660649819494586</v>
      </c>
      <c r="U5838" s="6">
        <v>1.4440433212996391</v>
      </c>
      <c r="V5838" s="6">
        <v>3.6101083032490973</v>
      </c>
      <c r="W5838" s="6">
        <v>0</v>
      </c>
      <c r="X5838" s="5">
        <v>149</v>
      </c>
      <c r="Y5838" s="5">
        <v>98</v>
      </c>
      <c r="Z5838" s="5">
        <v>11</v>
      </c>
      <c r="AA5838" s="5">
        <v>8</v>
      </c>
      <c r="AB5838" s="5">
        <v>8</v>
      </c>
      <c r="AC5838" s="5">
        <v>0</v>
      </c>
      <c r="AD5838" s="5">
        <v>141</v>
      </c>
      <c r="AE5838" s="5">
        <v>90</v>
      </c>
      <c r="AF5838" s="5">
        <v>11</v>
      </c>
      <c r="AG5838" s="6">
        <v>12.222222222222221</v>
      </c>
      <c r="AH5838" s="6">
        <v>63.829787234042556</v>
      </c>
      <c r="AI5838" s="6">
        <v>0</v>
      </c>
      <c r="AJ5838" s="6">
        <v>100</v>
      </c>
    </row>
    <row r="5839" spans="1:36" hidden="1" x14ac:dyDescent="0.2">
      <c r="A5839" s="1" t="str">
        <f t="shared" si="91"/>
        <v>SwaleBlack Other</v>
      </c>
      <c r="B5839" s="3" t="s">
        <v>335</v>
      </c>
      <c r="C5839" s="3" t="s">
        <v>336</v>
      </c>
      <c r="D5839" s="3" t="s">
        <v>717</v>
      </c>
      <c r="E5839" s="5">
        <v>125</v>
      </c>
      <c r="F5839" s="5">
        <v>4</v>
      </c>
      <c r="G5839" s="5">
        <v>6</v>
      </c>
      <c r="H5839" s="5">
        <v>4</v>
      </c>
      <c r="I5839" s="5">
        <v>23</v>
      </c>
      <c r="J5839" s="5">
        <v>22</v>
      </c>
      <c r="K5839" s="5">
        <v>3</v>
      </c>
      <c r="L5839" s="5">
        <v>9</v>
      </c>
      <c r="M5839" s="5">
        <v>4</v>
      </c>
      <c r="N5839" s="5">
        <v>2</v>
      </c>
      <c r="O5839" s="6">
        <v>3.2</v>
      </c>
      <c r="P5839" s="6">
        <v>4.8</v>
      </c>
      <c r="Q5839" s="6">
        <v>3.2</v>
      </c>
      <c r="R5839" s="6">
        <v>18.399999999999999</v>
      </c>
      <c r="S5839" s="6">
        <v>17.600000000000001</v>
      </c>
      <c r="T5839" s="6">
        <v>2.4</v>
      </c>
      <c r="U5839" s="6">
        <v>7.2</v>
      </c>
      <c r="V5839" s="6">
        <v>3.2</v>
      </c>
      <c r="W5839" s="6">
        <v>1.6</v>
      </c>
      <c r="X5839" s="5">
        <v>46</v>
      </c>
      <c r="Y5839" s="5">
        <v>34</v>
      </c>
      <c r="Z5839" s="5">
        <v>5</v>
      </c>
      <c r="AA5839" s="5">
        <v>4</v>
      </c>
      <c r="AB5839" s="5">
        <v>2</v>
      </c>
      <c r="AC5839" s="5">
        <v>1</v>
      </c>
      <c r="AD5839" s="5">
        <v>42</v>
      </c>
      <c r="AE5839" s="5">
        <v>32</v>
      </c>
      <c r="AF5839" s="5">
        <v>4</v>
      </c>
      <c r="AG5839" s="6">
        <v>12.5</v>
      </c>
      <c r="AH5839" s="6">
        <v>76.19047619047619</v>
      </c>
      <c r="AI5839" s="6">
        <v>50</v>
      </c>
      <c r="AJ5839" s="6">
        <v>50</v>
      </c>
    </row>
    <row r="5840" spans="1:36" hidden="1" x14ac:dyDescent="0.2">
      <c r="A5840" s="1" t="str">
        <f t="shared" si="91"/>
        <v>SwaleArab</v>
      </c>
      <c r="B5840" s="3" t="s">
        <v>335</v>
      </c>
      <c r="C5840" s="3" t="s">
        <v>336</v>
      </c>
      <c r="D5840" s="3" t="s">
        <v>699</v>
      </c>
      <c r="E5840" s="5">
        <v>47</v>
      </c>
      <c r="F5840" s="5">
        <v>4</v>
      </c>
      <c r="G5840" s="5">
        <v>5</v>
      </c>
      <c r="H5840" s="5">
        <v>2</v>
      </c>
      <c r="I5840" s="5">
        <v>7</v>
      </c>
      <c r="J5840" s="5">
        <v>11</v>
      </c>
      <c r="K5840" s="5">
        <v>8</v>
      </c>
      <c r="L5840" s="5">
        <v>0</v>
      </c>
      <c r="M5840" s="5">
        <v>1</v>
      </c>
      <c r="N5840" s="5">
        <v>1</v>
      </c>
      <c r="O5840" s="6">
        <v>8.5106382978723403</v>
      </c>
      <c r="P5840" s="6">
        <v>10.638297872340425</v>
      </c>
      <c r="Q5840" s="6">
        <v>4.2553191489361701</v>
      </c>
      <c r="R5840" s="6">
        <v>14.893617021276595</v>
      </c>
      <c r="S5840" s="6">
        <v>23.404255319148938</v>
      </c>
      <c r="T5840" s="6">
        <v>17.021276595744681</v>
      </c>
      <c r="U5840" s="6">
        <v>0</v>
      </c>
      <c r="V5840" s="6">
        <v>2.1276595744680851</v>
      </c>
      <c r="W5840" s="6">
        <v>2.1276595744680851</v>
      </c>
      <c r="X5840" s="5">
        <v>22</v>
      </c>
      <c r="Y5840" s="5">
        <v>20</v>
      </c>
      <c r="Z5840" s="5">
        <v>2</v>
      </c>
      <c r="AA5840" s="5">
        <v>0</v>
      </c>
      <c r="AB5840" s="5">
        <v>0</v>
      </c>
      <c r="AC5840" s="5">
        <v>0</v>
      </c>
      <c r="AD5840" s="5">
        <v>22</v>
      </c>
      <c r="AE5840" s="5">
        <v>20</v>
      </c>
      <c r="AF5840" s="5">
        <v>2</v>
      </c>
      <c r="AG5840" s="6">
        <v>10</v>
      </c>
      <c r="AH5840" s="6">
        <v>90.909090909090907</v>
      </c>
      <c r="AI5840" s="6"/>
      <c r="AJ5840" s="6"/>
    </row>
    <row r="5841" spans="1:36" hidden="1" x14ac:dyDescent="0.2">
      <c r="A5841" s="1" t="str">
        <f t="shared" si="91"/>
        <v>SwaleOther</v>
      </c>
      <c r="B5841" s="3" t="s">
        <v>335</v>
      </c>
      <c r="C5841" s="3" t="s">
        <v>336</v>
      </c>
      <c r="D5841" s="3" t="s">
        <v>718</v>
      </c>
      <c r="E5841" s="5">
        <v>174</v>
      </c>
      <c r="F5841" s="5">
        <v>21</v>
      </c>
      <c r="G5841" s="5">
        <v>21</v>
      </c>
      <c r="H5841" s="5">
        <v>18</v>
      </c>
      <c r="I5841" s="5">
        <v>20</v>
      </c>
      <c r="J5841" s="5">
        <v>39</v>
      </c>
      <c r="K5841" s="5">
        <v>9</v>
      </c>
      <c r="L5841" s="5">
        <v>19</v>
      </c>
      <c r="M5841" s="5">
        <v>23</v>
      </c>
      <c r="N5841" s="5">
        <v>9</v>
      </c>
      <c r="O5841" s="6">
        <v>12.068965517241379</v>
      </c>
      <c r="P5841" s="6">
        <v>12.068965517241379</v>
      </c>
      <c r="Q5841" s="6">
        <v>10.344827586206897</v>
      </c>
      <c r="R5841" s="6">
        <v>11.494252873563218</v>
      </c>
      <c r="S5841" s="6">
        <v>22.413793103448278</v>
      </c>
      <c r="T5841" s="6">
        <v>5.1724137931034484</v>
      </c>
      <c r="U5841" s="6">
        <v>10.919540229885058</v>
      </c>
      <c r="V5841" s="6">
        <v>13.218390804597702</v>
      </c>
      <c r="W5841" s="6">
        <v>5.1724137931034484</v>
      </c>
      <c r="X5841" s="5">
        <v>81</v>
      </c>
      <c r="Y5841" s="5">
        <v>65</v>
      </c>
      <c r="Z5841" s="5">
        <v>7</v>
      </c>
      <c r="AA5841" s="5">
        <v>11</v>
      </c>
      <c r="AB5841" s="5">
        <v>10</v>
      </c>
      <c r="AC5841" s="5">
        <v>0</v>
      </c>
      <c r="AD5841" s="5">
        <v>70</v>
      </c>
      <c r="AE5841" s="5">
        <v>55</v>
      </c>
      <c r="AF5841" s="5">
        <v>7</v>
      </c>
      <c r="AG5841" s="6">
        <v>12.727272727272727</v>
      </c>
      <c r="AH5841" s="6">
        <v>78.571428571428569</v>
      </c>
      <c r="AI5841" s="6">
        <v>0</v>
      </c>
      <c r="AJ5841" s="6">
        <v>90.909090909090907</v>
      </c>
    </row>
    <row r="5842" spans="1:36" x14ac:dyDescent="0.2">
      <c r="A5842" s="1" t="str">
        <f t="shared" si="91"/>
        <v>SwindonAll people</v>
      </c>
      <c r="B5842" s="3" t="s">
        <v>103</v>
      </c>
      <c r="C5842" s="3" t="s">
        <v>104</v>
      </c>
      <c r="D5842" s="3" t="s">
        <v>700</v>
      </c>
      <c r="E5842" s="5">
        <v>209156</v>
      </c>
      <c r="F5842" s="5">
        <v>14709</v>
      </c>
      <c r="G5842" s="5">
        <v>13211</v>
      </c>
      <c r="H5842" s="5">
        <v>11668</v>
      </c>
      <c r="I5842" s="5">
        <v>0</v>
      </c>
      <c r="J5842" s="5">
        <v>25516</v>
      </c>
      <c r="K5842" s="5">
        <v>1644</v>
      </c>
      <c r="L5842" s="5">
        <v>20512</v>
      </c>
      <c r="M5842" s="5">
        <v>15046</v>
      </c>
      <c r="N5842" s="5">
        <v>1598</v>
      </c>
      <c r="O5842" s="6">
        <v>7.032549867084855</v>
      </c>
      <c r="P5842" s="6">
        <v>6.3163380443305472</v>
      </c>
      <c r="Q5842" s="6">
        <v>5.5786111801717375</v>
      </c>
      <c r="R5842" s="6">
        <v>0</v>
      </c>
      <c r="S5842" s="6">
        <v>12.199506588383789</v>
      </c>
      <c r="T5842" s="6">
        <v>0.78601617931113621</v>
      </c>
      <c r="U5842" s="6">
        <v>9.8070339842031782</v>
      </c>
      <c r="V5842" s="6">
        <v>7.1936736216030139</v>
      </c>
      <c r="W5842" s="6">
        <v>0.76402302587542315</v>
      </c>
      <c r="X5842" s="5">
        <v>78530</v>
      </c>
      <c r="Y5842" s="5">
        <v>70043</v>
      </c>
      <c r="Z5842" s="5">
        <v>3500</v>
      </c>
      <c r="AA5842" s="5">
        <v>4242</v>
      </c>
      <c r="AB5842" s="5">
        <v>3275</v>
      </c>
      <c r="AC5842" s="5">
        <v>412</v>
      </c>
      <c r="AD5842" s="5">
        <v>74288</v>
      </c>
      <c r="AE5842" s="5">
        <v>66768</v>
      </c>
      <c r="AF5842" s="5">
        <v>3088</v>
      </c>
      <c r="AG5842" s="6">
        <v>4.6249700455307936</v>
      </c>
      <c r="AH5842" s="6">
        <v>89.877234546629339</v>
      </c>
      <c r="AI5842" s="6">
        <v>12.580152671755725</v>
      </c>
      <c r="AJ5842" s="6">
        <v>77.204148986327198</v>
      </c>
    </row>
    <row r="5843" spans="1:36" hidden="1" x14ac:dyDescent="0.2">
      <c r="A5843" s="1" t="str">
        <f t="shared" si="91"/>
        <v>SwindonWhite British</v>
      </c>
      <c r="B5843" s="3" t="s">
        <v>103</v>
      </c>
      <c r="C5843" s="3" t="s">
        <v>104</v>
      </c>
      <c r="D5843" s="3" t="s">
        <v>701</v>
      </c>
      <c r="E5843" s="5">
        <v>177028</v>
      </c>
      <c r="F5843" s="5">
        <v>12348</v>
      </c>
      <c r="G5843" s="5">
        <v>11364</v>
      </c>
      <c r="H5843" s="5">
        <v>9956</v>
      </c>
      <c r="I5843" s="5">
        <v>0</v>
      </c>
      <c r="J5843" s="5">
        <v>21773</v>
      </c>
      <c r="K5843" s="5">
        <v>1595</v>
      </c>
      <c r="L5843" s="5">
        <v>14546</v>
      </c>
      <c r="M5843" s="5">
        <v>11045</v>
      </c>
      <c r="N5843" s="5">
        <v>1453</v>
      </c>
      <c r="O5843" s="6">
        <v>6.9751677700702714</v>
      </c>
      <c r="P5843" s="6">
        <v>6.419323496847956</v>
      </c>
      <c r="Q5843" s="6">
        <v>5.6239690896355379</v>
      </c>
      <c r="R5843" s="6">
        <v>0</v>
      </c>
      <c r="S5843" s="6">
        <v>12.299184309826694</v>
      </c>
      <c r="T5843" s="6">
        <v>0.90098741442031771</v>
      </c>
      <c r="U5843" s="6">
        <v>8.2167792665567028</v>
      </c>
      <c r="V5843" s="6">
        <v>6.2391260139638929</v>
      </c>
      <c r="W5843" s="6">
        <v>0.82077411482929252</v>
      </c>
      <c r="X5843" s="5">
        <v>63937</v>
      </c>
      <c r="Y5843" s="5">
        <v>57215</v>
      </c>
      <c r="Z5843" s="5">
        <v>2689</v>
      </c>
      <c r="AA5843" s="5">
        <v>3558</v>
      </c>
      <c r="AB5843" s="5">
        <v>2719</v>
      </c>
      <c r="AC5843" s="5">
        <v>352</v>
      </c>
      <c r="AD5843" s="5">
        <v>60379</v>
      </c>
      <c r="AE5843" s="5">
        <v>54496</v>
      </c>
      <c r="AF5843" s="5">
        <v>2337</v>
      </c>
      <c r="AG5843" s="6">
        <v>4.2883881385789779</v>
      </c>
      <c r="AH5843" s="6">
        <v>90.256546150151536</v>
      </c>
      <c r="AI5843" s="6">
        <v>12.945936005884516</v>
      </c>
      <c r="AJ5843" s="6">
        <v>76.419336706014619</v>
      </c>
    </row>
    <row r="5844" spans="1:36" hidden="1" x14ac:dyDescent="0.2">
      <c r="A5844" s="1" t="str">
        <f t="shared" si="91"/>
        <v>SwindonMinorities - all other than White British</v>
      </c>
      <c r="B5844" s="3" t="s">
        <v>103</v>
      </c>
      <c r="C5844" s="3" t="s">
        <v>104</v>
      </c>
      <c r="D5844" s="3" t="s">
        <v>702</v>
      </c>
      <c r="E5844" s="5">
        <v>32128</v>
      </c>
      <c r="F5844" s="5">
        <v>2361</v>
      </c>
      <c r="G5844" s="5">
        <v>1847</v>
      </c>
      <c r="H5844" s="5">
        <v>1712</v>
      </c>
      <c r="I5844" s="5">
        <v>0</v>
      </c>
      <c r="J5844" s="5">
        <v>3743</v>
      </c>
      <c r="K5844" s="5">
        <v>49</v>
      </c>
      <c r="L5844" s="5">
        <v>5966</v>
      </c>
      <c r="M5844" s="5">
        <v>4001</v>
      </c>
      <c r="N5844" s="5">
        <v>145</v>
      </c>
      <c r="O5844" s="6">
        <v>7.3487300796812747</v>
      </c>
      <c r="P5844" s="6">
        <v>5.7488794820717128</v>
      </c>
      <c r="Q5844" s="6">
        <v>5.3286852589641436</v>
      </c>
      <c r="R5844" s="6">
        <v>0</v>
      </c>
      <c r="S5844" s="6">
        <v>11.65027390438247</v>
      </c>
      <c r="T5844" s="6">
        <v>0.15251494023904383</v>
      </c>
      <c r="U5844" s="6">
        <v>18.569472111553786</v>
      </c>
      <c r="V5844" s="6">
        <v>12.453311752988048</v>
      </c>
      <c r="W5844" s="6">
        <v>0.45131972111553786</v>
      </c>
      <c r="X5844" s="5">
        <v>14593</v>
      </c>
      <c r="Y5844" s="5">
        <v>12828</v>
      </c>
      <c r="Z5844" s="5">
        <v>811</v>
      </c>
      <c r="AA5844" s="5">
        <v>684</v>
      </c>
      <c r="AB5844" s="5">
        <v>556</v>
      </c>
      <c r="AC5844" s="5">
        <v>60</v>
      </c>
      <c r="AD5844" s="5">
        <v>13909</v>
      </c>
      <c r="AE5844" s="5">
        <v>12272</v>
      </c>
      <c r="AF5844" s="5">
        <v>751</v>
      </c>
      <c r="AG5844" s="6">
        <v>6.1196219035202084</v>
      </c>
      <c r="AH5844" s="6">
        <v>88.230642030340064</v>
      </c>
      <c r="AI5844" s="6">
        <v>10.791366906474821</v>
      </c>
      <c r="AJ5844" s="6">
        <v>81.286549707602333</v>
      </c>
    </row>
    <row r="5845" spans="1:36" hidden="1" x14ac:dyDescent="0.2">
      <c r="A5845" s="1" t="str">
        <f t="shared" si="91"/>
        <v>SwindonWhite Irish</v>
      </c>
      <c r="B5845" s="3" t="s">
        <v>103</v>
      </c>
      <c r="C5845" s="3" t="s">
        <v>104</v>
      </c>
      <c r="D5845" s="3" t="s">
        <v>703</v>
      </c>
      <c r="E5845" s="5">
        <v>1852</v>
      </c>
      <c r="F5845" s="5">
        <v>187</v>
      </c>
      <c r="G5845" s="5">
        <v>163</v>
      </c>
      <c r="H5845" s="5">
        <v>148</v>
      </c>
      <c r="I5845" s="5">
        <v>0</v>
      </c>
      <c r="J5845" s="5">
        <v>316</v>
      </c>
      <c r="K5845" s="5">
        <v>9</v>
      </c>
      <c r="L5845" s="5">
        <v>228</v>
      </c>
      <c r="M5845" s="5">
        <v>171</v>
      </c>
      <c r="N5845" s="5">
        <v>13</v>
      </c>
      <c r="O5845" s="6">
        <v>10.097192224622031</v>
      </c>
      <c r="P5845" s="6">
        <v>8.801295896328293</v>
      </c>
      <c r="Q5845" s="6">
        <v>7.9913606911447088</v>
      </c>
      <c r="R5845" s="6">
        <v>0</v>
      </c>
      <c r="S5845" s="6">
        <v>17.062634989200863</v>
      </c>
      <c r="T5845" s="6">
        <v>0.48596112311015116</v>
      </c>
      <c r="U5845" s="6">
        <v>12.311015118790497</v>
      </c>
      <c r="V5845" s="6">
        <v>9.2332613390928717</v>
      </c>
      <c r="W5845" s="6">
        <v>0.70194384449244063</v>
      </c>
      <c r="X5845" s="5">
        <v>529</v>
      </c>
      <c r="Y5845" s="5">
        <v>483</v>
      </c>
      <c r="Z5845" s="5">
        <v>19</v>
      </c>
      <c r="AA5845" s="5">
        <v>29</v>
      </c>
      <c r="AB5845" s="5">
        <v>21</v>
      </c>
      <c r="AC5845" s="5">
        <v>1</v>
      </c>
      <c r="AD5845" s="5">
        <v>500</v>
      </c>
      <c r="AE5845" s="5">
        <v>462</v>
      </c>
      <c r="AF5845" s="5">
        <v>18</v>
      </c>
      <c r="AG5845" s="6">
        <v>3.8961038961038961</v>
      </c>
      <c r="AH5845" s="6">
        <v>92.4</v>
      </c>
      <c r="AI5845" s="6">
        <v>4.7619047619047619</v>
      </c>
      <c r="AJ5845" s="6">
        <v>72.41379310344827</v>
      </c>
    </row>
    <row r="5846" spans="1:36" hidden="1" x14ac:dyDescent="0.2">
      <c r="A5846" s="1" t="str">
        <f t="shared" si="91"/>
        <v>SwindonWhite Gyspy or Irish Traveller</v>
      </c>
      <c r="B5846" s="3" t="s">
        <v>103</v>
      </c>
      <c r="C5846" s="3" t="s">
        <v>104</v>
      </c>
      <c r="D5846" s="3" t="s">
        <v>704</v>
      </c>
      <c r="E5846" s="5">
        <v>180</v>
      </c>
      <c r="F5846" s="5">
        <v>28</v>
      </c>
      <c r="G5846" s="5">
        <v>26</v>
      </c>
      <c r="H5846" s="5">
        <v>24</v>
      </c>
      <c r="I5846" s="5">
        <v>0</v>
      </c>
      <c r="J5846" s="5">
        <v>33</v>
      </c>
      <c r="K5846" s="5">
        <v>0</v>
      </c>
      <c r="L5846" s="5">
        <v>23</v>
      </c>
      <c r="M5846" s="5">
        <v>9</v>
      </c>
      <c r="N5846" s="5">
        <v>0</v>
      </c>
      <c r="O5846" s="6">
        <v>15.555555555555555</v>
      </c>
      <c r="P5846" s="6">
        <v>14.444444444444445</v>
      </c>
      <c r="Q5846" s="6">
        <v>13.333333333333334</v>
      </c>
      <c r="R5846" s="6">
        <v>0</v>
      </c>
      <c r="S5846" s="6">
        <v>18.333333333333332</v>
      </c>
      <c r="T5846" s="6">
        <v>0</v>
      </c>
      <c r="U5846" s="6">
        <v>12.777777777777779</v>
      </c>
      <c r="V5846" s="6">
        <v>5</v>
      </c>
      <c r="W5846" s="6">
        <v>0</v>
      </c>
      <c r="X5846" s="5">
        <v>69</v>
      </c>
      <c r="Y5846" s="5">
        <v>40</v>
      </c>
      <c r="Z5846" s="5">
        <v>6</v>
      </c>
      <c r="AA5846" s="5">
        <v>9</v>
      </c>
      <c r="AB5846" s="5">
        <v>4</v>
      </c>
      <c r="AC5846" s="5">
        <v>3</v>
      </c>
      <c r="AD5846" s="5">
        <v>60</v>
      </c>
      <c r="AE5846" s="5">
        <v>36</v>
      </c>
      <c r="AF5846" s="5">
        <v>3</v>
      </c>
      <c r="AG5846" s="6">
        <v>8.3333333333333339</v>
      </c>
      <c r="AH5846" s="6">
        <v>60</v>
      </c>
      <c r="AI5846" s="6">
        <v>75</v>
      </c>
      <c r="AJ5846" s="6">
        <v>44.444444444444443</v>
      </c>
    </row>
    <row r="5847" spans="1:36" hidden="1" x14ac:dyDescent="0.2">
      <c r="A5847" s="1" t="str">
        <f t="shared" si="91"/>
        <v>SwindonWhite Other</v>
      </c>
      <c r="B5847" s="3" t="s">
        <v>103</v>
      </c>
      <c r="C5847" s="3" t="s">
        <v>104</v>
      </c>
      <c r="D5847" s="3" t="s">
        <v>705</v>
      </c>
      <c r="E5847" s="5">
        <v>8838</v>
      </c>
      <c r="F5847" s="5">
        <v>479</v>
      </c>
      <c r="G5847" s="5">
        <v>377</v>
      </c>
      <c r="H5847" s="5">
        <v>348</v>
      </c>
      <c r="I5847" s="5">
        <v>0</v>
      </c>
      <c r="J5847" s="5">
        <v>767</v>
      </c>
      <c r="K5847" s="5">
        <v>12</v>
      </c>
      <c r="L5847" s="5">
        <v>1507</v>
      </c>
      <c r="M5847" s="5">
        <v>695</v>
      </c>
      <c r="N5847" s="5">
        <v>34</v>
      </c>
      <c r="O5847" s="6">
        <v>5.4197782303688617</v>
      </c>
      <c r="P5847" s="6">
        <v>4.2656709662819638</v>
      </c>
      <c r="Q5847" s="6">
        <v>3.9375424304141209</v>
      </c>
      <c r="R5847" s="6">
        <v>0</v>
      </c>
      <c r="S5847" s="6">
        <v>8.6784340348495128</v>
      </c>
      <c r="T5847" s="6">
        <v>0.13577732518669383</v>
      </c>
      <c r="U5847" s="6">
        <v>17.051369088028967</v>
      </c>
      <c r="V5847" s="6">
        <v>7.8637700837293503</v>
      </c>
      <c r="W5847" s="6">
        <v>0.38470242136229915</v>
      </c>
      <c r="X5847" s="5">
        <v>4969</v>
      </c>
      <c r="Y5847" s="5">
        <v>4527</v>
      </c>
      <c r="Z5847" s="5">
        <v>209</v>
      </c>
      <c r="AA5847" s="5">
        <v>208</v>
      </c>
      <c r="AB5847" s="5">
        <v>180</v>
      </c>
      <c r="AC5847" s="5">
        <v>14</v>
      </c>
      <c r="AD5847" s="5">
        <v>4761</v>
      </c>
      <c r="AE5847" s="5">
        <v>4347</v>
      </c>
      <c r="AF5847" s="5">
        <v>195</v>
      </c>
      <c r="AG5847" s="6">
        <v>4.4858523119392686</v>
      </c>
      <c r="AH5847" s="6">
        <v>91.304347826086953</v>
      </c>
      <c r="AI5847" s="6">
        <v>7.7777777777777777</v>
      </c>
      <c r="AJ5847" s="6">
        <v>86.538461538461533</v>
      </c>
    </row>
    <row r="5848" spans="1:36" hidden="1" x14ac:dyDescent="0.2">
      <c r="A5848" s="1" t="str">
        <f t="shared" si="91"/>
        <v>SwindonMixed White and Black Caribbean</v>
      </c>
      <c r="B5848" s="3" t="s">
        <v>103</v>
      </c>
      <c r="C5848" s="3" t="s">
        <v>104</v>
      </c>
      <c r="D5848" s="3" t="s">
        <v>706</v>
      </c>
      <c r="E5848" s="5">
        <v>1506</v>
      </c>
      <c r="F5848" s="5">
        <v>227</v>
      </c>
      <c r="G5848" s="5">
        <v>195</v>
      </c>
      <c r="H5848" s="5">
        <v>178</v>
      </c>
      <c r="I5848" s="5">
        <v>0</v>
      </c>
      <c r="J5848" s="5">
        <v>372</v>
      </c>
      <c r="K5848" s="5">
        <v>4</v>
      </c>
      <c r="L5848" s="5">
        <v>165</v>
      </c>
      <c r="M5848" s="5">
        <v>214</v>
      </c>
      <c r="N5848" s="5">
        <v>25</v>
      </c>
      <c r="O5848" s="6">
        <v>15.073041168658699</v>
      </c>
      <c r="P5848" s="6">
        <v>12.94820717131474</v>
      </c>
      <c r="Q5848" s="6">
        <v>11.819389110225764</v>
      </c>
      <c r="R5848" s="6">
        <v>0</v>
      </c>
      <c r="S5848" s="6">
        <v>24.701195219123505</v>
      </c>
      <c r="T5848" s="6">
        <v>0.26560424966799467</v>
      </c>
      <c r="U5848" s="6">
        <v>10.95617529880478</v>
      </c>
      <c r="V5848" s="6">
        <v>14.209827357237716</v>
      </c>
      <c r="W5848" s="6">
        <v>1.6600265604249669</v>
      </c>
      <c r="X5848" s="5">
        <v>353</v>
      </c>
      <c r="Y5848" s="5">
        <v>274</v>
      </c>
      <c r="Z5848" s="5">
        <v>38</v>
      </c>
      <c r="AA5848" s="5">
        <v>33</v>
      </c>
      <c r="AB5848" s="5">
        <v>20</v>
      </c>
      <c r="AC5848" s="5">
        <v>7</v>
      </c>
      <c r="AD5848" s="5">
        <v>320</v>
      </c>
      <c r="AE5848" s="5">
        <v>254</v>
      </c>
      <c r="AF5848" s="5">
        <v>31</v>
      </c>
      <c r="AG5848" s="6">
        <v>12.204724409448819</v>
      </c>
      <c r="AH5848" s="6">
        <v>79.375</v>
      </c>
      <c r="AI5848" s="6">
        <v>35</v>
      </c>
      <c r="AJ5848" s="6">
        <v>60.606060606060609</v>
      </c>
    </row>
    <row r="5849" spans="1:36" hidden="1" x14ac:dyDescent="0.2">
      <c r="A5849" s="1" t="str">
        <f t="shared" si="91"/>
        <v>SwindonMixed White and Black African</v>
      </c>
      <c r="B5849" s="3" t="s">
        <v>103</v>
      </c>
      <c r="C5849" s="3" t="s">
        <v>104</v>
      </c>
      <c r="D5849" s="3" t="s">
        <v>707</v>
      </c>
      <c r="E5849" s="5">
        <v>568</v>
      </c>
      <c r="F5849" s="5">
        <v>54</v>
      </c>
      <c r="G5849" s="5">
        <v>53</v>
      </c>
      <c r="H5849" s="5">
        <v>44</v>
      </c>
      <c r="I5849" s="5">
        <v>0</v>
      </c>
      <c r="J5849" s="5">
        <v>96</v>
      </c>
      <c r="K5849" s="5">
        <v>1</v>
      </c>
      <c r="L5849" s="5">
        <v>87</v>
      </c>
      <c r="M5849" s="5">
        <v>43</v>
      </c>
      <c r="N5849" s="5">
        <v>3</v>
      </c>
      <c r="O5849" s="6">
        <v>9.5070422535211261</v>
      </c>
      <c r="P5849" s="6">
        <v>9.330985915492958</v>
      </c>
      <c r="Q5849" s="6">
        <v>7.746478873239437</v>
      </c>
      <c r="R5849" s="6">
        <v>0</v>
      </c>
      <c r="S5849" s="6">
        <v>16.901408450704224</v>
      </c>
      <c r="T5849" s="6">
        <v>0.176056338028169</v>
      </c>
      <c r="U5849" s="6">
        <v>15.316901408450704</v>
      </c>
      <c r="V5849" s="6">
        <v>7.570422535211268</v>
      </c>
      <c r="W5849" s="6">
        <v>0.528169014084507</v>
      </c>
      <c r="X5849" s="5">
        <v>138</v>
      </c>
      <c r="Y5849" s="5">
        <v>117</v>
      </c>
      <c r="Z5849" s="5">
        <v>9</v>
      </c>
      <c r="AA5849" s="5">
        <v>4</v>
      </c>
      <c r="AB5849" s="5">
        <v>4</v>
      </c>
      <c r="AC5849" s="5">
        <v>0</v>
      </c>
      <c r="AD5849" s="5">
        <v>134</v>
      </c>
      <c r="AE5849" s="5">
        <v>113</v>
      </c>
      <c r="AF5849" s="5">
        <v>9</v>
      </c>
      <c r="AG5849" s="6">
        <v>7.9646017699115044</v>
      </c>
      <c r="AH5849" s="6">
        <v>84.328358208955223</v>
      </c>
      <c r="AI5849" s="6">
        <v>0</v>
      </c>
      <c r="AJ5849" s="6">
        <v>100</v>
      </c>
    </row>
    <row r="5850" spans="1:36" hidden="1" x14ac:dyDescent="0.2">
      <c r="A5850" s="1" t="str">
        <f t="shared" si="91"/>
        <v>SwindonMixed White and Asian</v>
      </c>
      <c r="B5850" s="3" t="s">
        <v>103</v>
      </c>
      <c r="C5850" s="3" t="s">
        <v>104</v>
      </c>
      <c r="D5850" s="3" t="s">
        <v>708</v>
      </c>
      <c r="E5850" s="5">
        <v>1163</v>
      </c>
      <c r="F5850" s="5">
        <v>85</v>
      </c>
      <c r="G5850" s="5">
        <v>71</v>
      </c>
      <c r="H5850" s="5">
        <v>66</v>
      </c>
      <c r="I5850" s="5">
        <v>0</v>
      </c>
      <c r="J5850" s="5">
        <v>114</v>
      </c>
      <c r="K5850" s="5">
        <v>8</v>
      </c>
      <c r="L5850" s="5">
        <v>143</v>
      </c>
      <c r="M5850" s="5">
        <v>88</v>
      </c>
      <c r="N5850" s="5">
        <v>5</v>
      </c>
      <c r="O5850" s="6">
        <v>7.3086844368013759</v>
      </c>
      <c r="P5850" s="6">
        <v>6.1049011177987964</v>
      </c>
      <c r="Q5850" s="6">
        <v>5.6749785038693039</v>
      </c>
      <c r="R5850" s="6">
        <v>0</v>
      </c>
      <c r="S5850" s="6">
        <v>9.8022355975924338</v>
      </c>
      <c r="T5850" s="6">
        <v>0.68787618228718828</v>
      </c>
      <c r="U5850" s="6">
        <v>12.295786758383491</v>
      </c>
      <c r="V5850" s="6">
        <v>7.5666380051590716</v>
      </c>
      <c r="W5850" s="6">
        <v>0.42992261392949271</v>
      </c>
      <c r="X5850" s="5">
        <v>325</v>
      </c>
      <c r="Y5850" s="5">
        <v>292</v>
      </c>
      <c r="Z5850" s="5">
        <v>15</v>
      </c>
      <c r="AA5850" s="5">
        <v>22</v>
      </c>
      <c r="AB5850" s="5">
        <v>18</v>
      </c>
      <c r="AC5850" s="5">
        <v>3</v>
      </c>
      <c r="AD5850" s="5">
        <v>303</v>
      </c>
      <c r="AE5850" s="5">
        <v>274</v>
      </c>
      <c r="AF5850" s="5">
        <v>12</v>
      </c>
      <c r="AG5850" s="6">
        <v>4.3795620437956204</v>
      </c>
      <c r="AH5850" s="6">
        <v>90.429042904290426</v>
      </c>
      <c r="AI5850" s="6">
        <v>16.666666666666668</v>
      </c>
      <c r="AJ5850" s="6">
        <v>81.818181818181813</v>
      </c>
    </row>
    <row r="5851" spans="1:36" hidden="1" x14ac:dyDescent="0.2">
      <c r="A5851" s="1" t="str">
        <f t="shared" si="91"/>
        <v>SwindonMixed Other</v>
      </c>
      <c r="B5851" s="3" t="s">
        <v>103</v>
      </c>
      <c r="C5851" s="3" t="s">
        <v>104</v>
      </c>
      <c r="D5851" s="3" t="s">
        <v>709</v>
      </c>
      <c r="E5851" s="5">
        <v>989</v>
      </c>
      <c r="F5851" s="5">
        <v>79</v>
      </c>
      <c r="G5851" s="5">
        <v>64</v>
      </c>
      <c r="H5851" s="5">
        <v>64</v>
      </c>
      <c r="I5851" s="5">
        <v>0</v>
      </c>
      <c r="J5851" s="5">
        <v>112</v>
      </c>
      <c r="K5851" s="5">
        <v>2</v>
      </c>
      <c r="L5851" s="5">
        <v>136</v>
      </c>
      <c r="M5851" s="5">
        <v>106</v>
      </c>
      <c r="N5851" s="5">
        <v>10</v>
      </c>
      <c r="O5851" s="6">
        <v>7.9878665318503543</v>
      </c>
      <c r="P5851" s="6">
        <v>6.4711830131445902</v>
      </c>
      <c r="Q5851" s="6">
        <v>6.4711830131445902</v>
      </c>
      <c r="R5851" s="6">
        <v>0</v>
      </c>
      <c r="S5851" s="6">
        <v>11.324570273003033</v>
      </c>
      <c r="T5851" s="6">
        <v>0.20222446916076844</v>
      </c>
      <c r="U5851" s="6">
        <v>13.751263902932255</v>
      </c>
      <c r="V5851" s="6">
        <v>10.717896865520729</v>
      </c>
      <c r="W5851" s="6">
        <v>1.0111223458038423</v>
      </c>
      <c r="X5851" s="5">
        <v>377</v>
      </c>
      <c r="Y5851" s="5">
        <v>318</v>
      </c>
      <c r="Z5851" s="5">
        <v>25</v>
      </c>
      <c r="AA5851" s="5">
        <v>27</v>
      </c>
      <c r="AB5851" s="5">
        <v>19</v>
      </c>
      <c r="AC5851" s="5">
        <v>2</v>
      </c>
      <c r="AD5851" s="5">
        <v>350</v>
      </c>
      <c r="AE5851" s="5">
        <v>299</v>
      </c>
      <c r="AF5851" s="5">
        <v>23</v>
      </c>
      <c r="AG5851" s="6">
        <v>7.6923076923076925</v>
      </c>
      <c r="AH5851" s="6">
        <v>85.428571428571431</v>
      </c>
      <c r="AI5851" s="6">
        <v>10.526315789473685</v>
      </c>
      <c r="AJ5851" s="6">
        <v>70.370370370370367</v>
      </c>
    </row>
    <row r="5852" spans="1:36" hidden="1" x14ac:dyDescent="0.2">
      <c r="A5852" s="1" t="str">
        <f t="shared" si="91"/>
        <v>SwindonIndian</v>
      </c>
      <c r="B5852" s="3" t="s">
        <v>103</v>
      </c>
      <c r="C5852" s="3" t="s">
        <v>104</v>
      </c>
      <c r="D5852" s="3" t="s">
        <v>710</v>
      </c>
      <c r="E5852" s="5">
        <v>6901</v>
      </c>
      <c r="F5852" s="5">
        <v>246</v>
      </c>
      <c r="G5852" s="5">
        <v>209</v>
      </c>
      <c r="H5852" s="5">
        <v>189</v>
      </c>
      <c r="I5852" s="5">
        <v>0</v>
      </c>
      <c r="J5852" s="5">
        <v>318</v>
      </c>
      <c r="K5852" s="5">
        <v>3</v>
      </c>
      <c r="L5852" s="5">
        <v>1955</v>
      </c>
      <c r="M5852" s="5">
        <v>1344</v>
      </c>
      <c r="N5852" s="5">
        <v>9</v>
      </c>
      <c r="O5852" s="6">
        <v>3.564700768004637</v>
      </c>
      <c r="P5852" s="6">
        <v>3.028546587451094</v>
      </c>
      <c r="Q5852" s="6">
        <v>2.7387335168816112</v>
      </c>
      <c r="R5852" s="6">
        <v>0</v>
      </c>
      <c r="S5852" s="6">
        <v>4.6080278220547743</v>
      </c>
      <c r="T5852" s="6">
        <v>4.3471960585422402E-2</v>
      </c>
      <c r="U5852" s="6">
        <v>28.329227648166931</v>
      </c>
      <c r="V5852" s="6">
        <v>19.475438342269236</v>
      </c>
      <c r="W5852" s="6">
        <v>0.1304158817562672</v>
      </c>
      <c r="X5852" s="5">
        <v>3228</v>
      </c>
      <c r="Y5852" s="5">
        <v>2964</v>
      </c>
      <c r="Z5852" s="5">
        <v>184</v>
      </c>
      <c r="AA5852" s="5">
        <v>72</v>
      </c>
      <c r="AB5852" s="5">
        <v>67</v>
      </c>
      <c r="AC5852" s="5">
        <v>6</v>
      </c>
      <c r="AD5852" s="5">
        <v>3156</v>
      </c>
      <c r="AE5852" s="5">
        <v>2897</v>
      </c>
      <c r="AF5852" s="5">
        <v>178</v>
      </c>
      <c r="AG5852" s="6">
        <v>6.1442871936486023</v>
      </c>
      <c r="AH5852" s="6">
        <v>91.793409378960703</v>
      </c>
      <c r="AI5852" s="6">
        <v>8.9552238805970141</v>
      </c>
      <c r="AJ5852" s="6">
        <v>93.055555555555557</v>
      </c>
    </row>
    <row r="5853" spans="1:36" hidden="1" x14ac:dyDescent="0.2">
      <c r="A5853" s="1" t="str">
        <f t="shared" si="91"/>
        <v>SwindonPakistani</v>
      </c>
      <c r="B5853" s="3" t="s">
        <v>103</v>
      </c>
      <c r="C5853" s="3" t="s">
        <v>104</v>
      </c>
      <c r="D5853" s="3" t="s">
        <v>711</v>
      </c>
      <c r="E5853" s="5">
        <v>1292</v>
      </c>
      <c r="F5853" s="5">
        <v>72</v>
      </c>
      <c r="G5853" s="5">
        <v>65</v>
      </c>
      <c r="H5853" s="5">
        <v>52</v>
      </c>
      <c r="I5853" s="5">
        <v>0</v>
      </c>
      <c r="J5853" s="5">
        <v>121</v>
      </c>
      <c r="K5853" s="5">
        <v>0</v>
      </c>
      <c r="L5853" s="5">
        <v>212</v>
      </c>
      <c r="M5853" s="5">
        <v>165</v>
      </c>
      <c r="N5853" s="5">
        <v>0</v>
      </c>
      <c r="O5853" s="6">
        <v>5.5727554179566567</v>
      </c>
      <c r="P5853" s="6">
        <v>5.0309597523219818</v>
      </c>
      <c r="Q5853" s="6">
        <v>4.0247678018575854</v>
      </c>
      <c r="R5853" s="6">
        <v>0</v>
      </c>
      <c r="S5853" s="6">
        <v>9.3653250773993815</v>
      </c>
      <c r="T5853" s="6">
        <v>0</v>
      </c>
      <c r="U5853" s="6">
        <v>16.408668730650156</v>
      </c>
      <c r="V5853" s="6">
        <v>12.770897832817337</v>
      </c>
      <c r="W5853" s="6">
        <v>0</v>
      </c>
      <c r="X5853" s="5">
        <v>542</v>
      </c>
      <c r="Y5853" s="5">
        <v>384</v>
      </c>
      <c r="Z5853" s="5">
        <v>26</v>
      </c>
      <c r="AA5853" s="5">
        <v>18</v>
      </c>
      <c r="AB5853" s="5">
        <v>11</v>
      </c>
      <c r="AC5853" s="5">
        <v>2</v>
      </c>
      <c r="AD5853" s="5">
        <v>524</v>
      </c>
      <c r="AE5853" s="5">
        <v>373</v>
      </c>
      <c r="AF5853" s="5">
        <v>24</v>
      </c>
      <c r="AG5853" s="6">
        <v>6.4343163538873993</v>
      </c>
      <c r="AH5853" s="6">
        <v>71.18320610687023</v>
      </c>
      <c r="AI5853" s="6">
        <v>18.181818181818183</v>
      </c>
      <c r="AJ5853" s="6">
        <v>61.111111111111114</v>
      </c>
    </row>
    <row r="5854" spans="1:36" hidden="1" x14ac:dyDescent="0.2">
      <c r="A5854" s="1" t="str">
        <f t="shared" si="91"/>
        <v>SwindonBangladeshi</v>
      </c>
      <c r="B5854" s="3" t="s">
        <v>103</v>
      </c>
      <c r="C5854" s="3" t="s">
        <v>104</v>
      </c>
      <c r="D5854" s="3" t="s">
        <v>712</v>
      </c>
      <c r="E5854" s="5">
        <v>936</v>
      </c>
      <c r="F5854" s="5">
        <v>89</v>
      </c>
      <c r="G5854" s="5">
        <v>73</v>
      </c>
      <c r="H5854" s="5">
        <v>66</v>
      </c>
      <c r="I5854" s="5">
        <v>0</v>
      </c>
      <c r="J5854" s="5">
        <v>138</v>
      </c>
      <c r="K5854" s="5">
        <v>0</v>
      </c>
      <c r="L5854" s="5">
        <v>290</v>
      </c>
      <c r="M5854" s="5">
        <v>183</v>
      </c>
      <c r="N5854" s="5">
        <v>4</v>
      </c>
      <c r="O5854" s="6">
        <v>9.5085470085470085</v>
      </c>
      <c r="P5854" s="6">
        <v>7.799145299145299</v>
      </c>
      <c r="Q5854" s="6">
        <v>7.0512820512820511</v>
      </c>
      <c r="R5854" s="6">
        <v>0</v>
      </c>
      <c r="S5854" s="6">
        <v>14.743589743589743</v>
      </c>
      <c r="T5854" s="6">
        <v>0</v>
      </c>
      <c r="U5854" s="6">
        <v>30.982905982905983</v>
      </c>
      <c r="V5854" s="6">
        <v>19.551282051282051</v>
      </c>
      <c r="W5854" s="6">
        <v>0.42735042735042733</v>
      </c>
      <c r="X5854" s="5">
        <v>355</v>
      </c>
      <c r="Y5854" s="5">
        <v>250</v>
      </c>
      <c r="Z5854" s="5">
        <v>22</v>
      </c>
      <c r="AA5854" s="5">
        <v>29</v>
      </c>
      <c r="AB5854" s="5">
        <v>19</v>
      </c>
      <c r="AC5854" s="5">
        <v>0</v>
      </c>
      <c r="AD5854" s="5">
        <v>326</v>
      </c>
      <c r="AE5854" s="5">
        <v>231</v>
      </c>
      <c r="AF5854" s="5">
        <v>22</v>
      </c>
      <c r="AG5854" s="6">
        <v>9.5238095238095237</v>
      </c>
      <c r="AH5854" s="6">
        <v>70.858895705521476</v>
      </c>
      <c r="AI5854" s="6">
        <v>0</v>
      </c>
      <c r="AJ5854" s="6">
        <v>65.517241379310349</v>
      </c>
    </row>
    <row r="5855" spans="1:36" hidden="1" x14ac:dyDescent="0.2">
      <c r="A5855" s="1" t="str">
        <f t="shared" si="91"/>
        <v>SwindonChinese</v>
      </c>
      <c r="B5855" s="3" t="s">
        <v>103</v>
      </c>
      <c r="C5855" s="3" t="s">
        <v>104</v>
      </c>
      <c r="D5855" s="3" t="s">
        <v>713</v>
      </c>
      <c r="E5855" s="5">
        <v>954</v>
      </c>
      <c r="F5855" s="5">
        <v>42</v>
      </c>
      <c r="G5855" s="5">
        <v>30</v>
      </c>
      <c r="H5855" s="5">
        <v>29</v>
      </c>
      <c r="I5855" s="5">
        <v>0</v>
      </c>
      <c r="J5855" s="5">
        <v>80</v>
      </c>
      <c r="K5855" s="5">
        <v>1</v>
      </c>
      <c r="L5855" s="5">
        <v>142</v>
      </c>
      <c r="M5855" s="5">
        <v>64</v>
      </c>
      <c r="N5855" s="5">
        <v>5</v>
      </c>
      <c r="O5855" s="6">
        <v>4.4025157232704402</v>
      </c>
      <c r="P5855" s="6">
        <v>3.1446540880503147</v>
      </c>
      <c r="Q5855" s="6">
        <v>3.0398322851153039</v>
      </c>
      <c r="R5855" s="6">
        <v>0</v>
      </c>
      <c r="S5855" s="6">
        <v>8.3857442348008391</v>
      </c>
      <c r="T5855" s="6">
        <v>0.10482180293501048</v>
      </c>
      <c r="U5855" s="6">
        <v>14.884696016771489</v>
      </c>
      <c r="V5855" s="6">
        <v>6.7085953878406706</v>
      </c>
      <c r="W5855" s="6">
        <v>0.52410901467505244</v>
      </c>
      <c r="X5855" s="5">
        <v>486</v>
      </c>
      <c r="Y5855" s="5">
        <v>422</v>
      </c>
      <c r="Z5855" s="5">
        <v>19</v>
      </c>
      <c r="AA5855" s="5">
        <v>17</v>
      </c>
      <c r="AB5855" s="5">
        <v>13</v>
      </c>
      <c r="AC5855" s="5">
        <v>1</v>
      </c>
      <c r="AD5855" s="5">
        <v>469</v>
      </c>
      <c r="AE5855" s="5">
        <v>409</v>
      </c>
      <c r="AF5855" s="5">
        <v>18</v>
      </c>
      <c r="AG5855" s="6">
        <v>4.4009779951100247</v>
      </c>
      <c r="AH5855" s="6">
        <v>87.206823027718556</v>
      </c>
      <c r="AI5855" s="6">
        <v>7.6923076923076925</v>
      </c>
      <c r="AJ5855" s="6">
        <v>76.470588235294116</v>
      </c>
    </row>
    <row r="5856" spans="1:36" hidden="1" x14ac:dyDescent="0.2">
      <c r="A5856" s="1" t="str">
        <f t="shared" si="91"/>
        <v>SwindonAsian Other</v>
      </c>
      <c r="B5856" s="3" t="s">
        <v>103</v>
      </c>
      <c r="C5856" s="3" t="s">
        <v>104</v>
      </c>
      <c r="D5856" s="3" t="s">
        <v>714</v>
      </c>
      <c r="E5856" s="5">
        <v>3282</v>
      </c>
      <c r="F5856" s="5">
        <v>428</v>
      </c>
      <c r="G5856" s="5">
        <v>236</v>
      </c>
      <c r="H5856" s="5">
        <v>232</v>
      </c>
      <c r="I5856" s="5">
        <v>0</v>
      </c>
      <c r="J5856" s="5">
        <v>718</v>
      </c>
      <c r="K5856" s="5">
        <v>7</v>
      </c>
      <c r="L5856" s="5">
        <v>531</v>
      </c>
      <c r="M5856" s="5">
        <v>478</v>
      </c>
      <c r="N5856" s="5">
        <v>16</v>
      </c>
      <c r="O5856" s="6">
        <v>13.04082876294942</v>
      </c>
      <c r="P5856" s="6">
        <v>7.1907373552711764</v>
      </c>
      <c r="Q5856" s="6">
        <v>7.0688604509445456</v>
      </c>
      <c r="R5856" s="6">
        <v>0</v>
      </c>
      <c r="S5856" s="6">
        <v>21.876904326630104</v>
      </c>
      <c r="T5856" s="6">
        <v>0.21328458257160268</v>
      </c>
      <c r="U5856" s="6">
        <v>16.179159049360145</v>
      </c>
      <c r="V5856" s="6">
        <v>14.564290067032298</v>
      </c>
      <c r="W5856" s="6">
        <v>0.48750761730652042</v>
      </c>
      <c r="X5856" s="5">
        <v>1501</v>
      </c>
      <c r="Y5856" s="5">
        <v>1248</v>
      </c>
      <c r="Z5856" s="5">
        <v>81</v>
      </c>
      <c r="AA5856" s="5">
        <v>101</v>
      </c>
      <c r="AB5856" s="5">
        <v>80</v>
      </c>
      <c r="AC5856" s="5">
        <v>3</v>
      </c>
      <c r="AD5856" s="5">
        <v>1400</v>
      </c>
      <c r="AE5856" s="5">
        <v>1168</v>
      </c>
      <c r="AF5856" s="5">
        <v>78</v>
      </c>
      <c r="AG5856" s="6">
        <v>6.6780821917808222</v>
      </c>
      <c r="AH5856" s="6">
        <v>83.428571428571431</v>
      </c>
      <c r="AI5856" s="6">
        <v>3.75</v>
      </c>
      <c r="AJ5856" s="6">
        <v>79.207920792079207</v>
      </c>
    </row>
    <row r="5857" spans="1:36" hidden="1" x14ac:dyDescent="0.2">
      <c r="A5857" s="1" t="str">
        <f t="shared" si="91"/>
        <v>SwindonBlack African</v>
      </c>
      <c r="B5857" s="3" t="s">
        <v>103</v>
      </c>
      <c r="C5857" s="3" t="s">
        <v>104</v>
      </c>
      <c r="D5857" s="3" t="s">
        <v>715</v>
      </c>
      <c r="E5857" s="5">
        <v>1718</v>
      </c>
      <c r="F5857" s="5">
        <v>142</v>
      </c>
      <c r="G5857" s="5">
        <v>126</v>
      </c>
      <c r="H5857" s="5">
        <v>117</v>
      </c>
      <c r="I5857" s="5">
        <v>0</v>
      </c>
      <c r="J5857" s="5">
        <v>256</v>
      </c>
      <c r="K5857" s="5">
        <v>1</v>
      </c>
      <c r="L5857" s="5">
        <v>258</v>
      </c>
      <c r="M5857" s="5">
        <v>185</v>
      </c>
      <c r="N5857" s="5">
        <v>2</v>
      </c>
      <c r="O5857" s="6">
        <v>8.2654249126891735</v>
      </c>
      <c r="P5857" s="6">
        <v>7.3341094295692661</v>
      </c>
      <c r="Q5857" s="6">
        <v>6.810244470314319</v>
      </c>
      <c r="R5857" s="6">
        <v>0</v>
      </c>
      <c r="S5857" s="6">
        <v>14.90104772991851</v>
      </c>
      <c r="T5857" s="6">
        <v>5.8207217694994179E-2</v>
      </c>
      <c r="U5857" s="6">
        <v>15.017462165308498</v>
      </c>
      <c r="V5857" s="6">
        <v>10.768335273573923</v>
      </c>
      <c r="W5857" s="6">
        <v>0.11641443538998836</v>
      </c>
      <c r="X5857" s="5">
        <v>807</v>
      </c>
      <c r="Y5857" s="5">
        <v>702</v>
      </c>
      <c r="Z5857" s="5">
        <v>71</v>
      </c>
      <c r="AA5857" s="5">
        <v>45</v>
      </c>
      <c r="AB5857" s="5">
        <v>40</v>
      </c>
      <c r="AC5857" s="5">
        <v>7</v>
      </c>
      <c r="AD5857" s="5">
        <v>762</v>
      </c>
      <c r="AE5857" s="5">
        <v>662</v>
      </c>
      <c r="AF5857" s="5">
        <v>64</v>
      </c>
      <c r="AG5857" s="6">
        <v>9.667673716012084</v>
      </c>
      <c r="AH5857" s="6">
        <v>86.876640419947506</v>
      </c>
      <c r="AI5857" s="6">
        <v>17.5</v>
      </c>
      <c r="AJ5857" s="6">
        <v>88.888888888888886</v>
      </c>
    </row>
    <row r="5858" spans="1:36" hidden="1" x14ac:dyDescent="0.2">
      <c r="A5858" s="1" t="str">
        <f t="shared" si="91"/>
        <v>SwindonBlack Caribbean</v>
      </c>
      <c r="B5858" s="3" t="s">
        <v>103</v>
      </c>
      <c r="C5858" s="3" t="s">
        <v>104</v>
      </c>
      <c r="D5858" s="3" t="s">
        <v>716</v>
      </c>
      <c r="E5858" s="5">
        <v>807</v>
      </c>
      <c r="F5858" s="5">
        <v>95</v>
      </c>
      <c r="G5858" s="5">
        <v>79</v>
      </c>
      <c r="H5858" s="5">
        <v>77</v>
      </c>
      <c r="I5858" s="5">
        <v>0</v>
      </c>
      <c r="J5858" s="5">
        <v>144</v>
      </c>
      <c r="K5858" s="5">
        <v>0</v>
      </c>
      <c r="L5858" s="5">
        <v>113</v>
      </c>
      <c r="M5858" s="5">
        <v>111</v>
      </c>
      <c r="N5858" s="5">
        <v>6</v>
      </c>
      <c r="O5858" s="6">
        <v>11.771995043370508</v>
      </c>
      <c r="P5858" s="6">
        <v>9.7893432465923169</v>
      </c>
      <c r="Q5858" s="6">
        <v>9.5415117719950437</v>
      </c>
      <c r="R5858" s="6">
        <v>0</v>
      </c>
      <c r="S5858" s="6">
        <v>17.843866171003718</v>
      </c>
      <c r="T5858" s="6">
        <v>0</v>
      </c>
      <c r="U5858" s="6">
        <v>14.002478314745973</v>
      </c>
      <c r="V5858" s="6">
        <v>13.754646840148698</v>
      </c>
      <c r="W5858" s="6">
        <v>0.74349442379182151</v>
      </c>
      <c r="X5858" s="5">
        <v>382</v>
      </c>
      <c r="Y5858" s="5">
        <v>354</v>
      </c>
      <c r="Z5858" s="5">
        <v>30</v>
      </c>
      <c r="AA5858" s="5">
        <v>32</v>
      </c>
      <c r="AB5858" s="5">
        <v>26</v>
      </c>
      <c r="AC5858" s="5">
        <v>4</v>
      </c>
      <c r="AD5858" s="5">
        <v>350</v>
      </c>
      <c r="AE5858" s="5">
        <v>328</v>
      </c>
      <c r="AF5858" s="5">
        <v>26</v>
      </c>
      <c r="AG5858" s="6">
        <v>7.9268292682926829</v>
      </c>
      <c r="AH5858" s="6">
        <v>93.714285714285708</v>
      </c>
      <c r="AI5858" s="6">
        <v>15.384615384615385</v>
      </c>
      <c r="AJ5858" s="6">
        <v>81.25</v>
      </c>
    </row>
    <row r="5859" spans="1:36" hidden="1" x14ac:dyDescent="0.2">
      <c r="A5859" s="1" t="str">
        <f t="shared" si="91"/>
        <v>SwindonBlack Other</v>
      </c>
      <c r="B5859" s="3" t="s">
        <v>103</v>
      </c>
      <c r="C5859" s="3" t="s">
        <v>104</v>
      </c>
      <c r="D5859" s="3" t="s">
        <v>717</v>
      </c>
      <c r="E5859" s="5">
        <v>336</v>
      </c>
      <c r="F5859" s="5">
        <v>41</v>
      </c>
      <c r="G5859" s="5">
        <v>37</v>
      </c>
      <c r="H5859" s="5">
        <v>35</v>
      </c>
      <c r="I5859" s="5">
        <v>0</v>
      </c>
      <c r="J5859" s="5">
        <v>59</v>
      </c>
      <c r="K5859" s="5">
        <v>0</v>
      </c>
      <c r="L5859" s="5">
        <v>49</v>
      </c>
      <c r="M5859" s="5">
        <v>62</v>
      </c>
      <c r="N5859" s="5">
        <v>4</v>
      </c>
      <c r="O5859" s="6">
        <v>12.202380952380953</v>
      </c>
      <c r="P5859" s="6">
        <v>11.011904761904763</v>
      </c>
      <c r="Q5859" s="6">
        <v>10.416666666666666</v>
      </c>
      <c r="R5859" s="6">
        <v>0</v>
      </c>
      <c r="S5859" s="6">
        <v>17.55952380952381</v>
      </c>
      <c r="T5859" s="6">
        <v>0</v>
      </c>
      <c r="U5859" s="6">
        <v>14.583333333333334</v>
      </c>
      <c r="V5859" s="6">
        <v>18.452380952380953</v>
      </c>
      <c r="W5859" s="6">
        <v>1.1904761904761905</v>
      </c>
      <c r="X5859" s="5">
        <v>143</v>
      </c>
      <c r="Y5859" s="5">
        <v>131</v>
      </c>
      <c r="Z5859" s="5">
        <v>23</v>
      </c>
      <c r="AA5859" s="5">
        <v>18</v>
      </c>
      <c r="AB5859" s="5">
        <v>17</v>
      </c>
      <c r="AC5859" s="5">
        <v>6</v>
      </c>
      <c r="AD5859" s="5">
        <v>125</v>
      </c>
      <c r="AE5859" s="5">
        <v>114</v>
      </c>
      <c r="AF5859" s="5">
        <v>17</v>
      </c>
      <c r="AG5859" s="6">
        <v>14.912280701754385</v>
      </c>
      <c r="AH5859" s="6">
        <v>91.2</v>
      </c>
      <c r="AI5859" s="6">
        <v>35.294117647058826</v>
      </c>
      <c r="AJ5859" s="6">
        <v>94.444444444444443</v>
      </c>
    </row>
    <row r="5860" spans="1:36" hidden="1" x14ac:dyDescent="0.2">
      <c r="A5860" s="1" t="str">
        <f t="shared" si="91"/>
        <v>SwindonArab</v>
      </c>
      <c r="B5860" s="3" t="s">
        <v>103</v>
      </c>
      <c r="C5860" s="3" t="s">
        <v>104</v>
      </c>
      <c r="D5860" s="3" t="s">
        <v>699</v>
      </c>
      <c r="E5860" s="5">
        <v>188</v>
      </c>
      <c r="F5860" s="5">
        <v>3</v>
      </c>
      <c r="G5860" s="5">
        <v>3</v>
      </c>
      <c r="H5860" s="5">
        <v>3</v>
      </c>
      <c r="I5860" s="5">
        <v>0</v>
      </c>
      <c r="J5860" s="5">
        <v>16</v>
      </c>
      <c r="K5860" s="5">
        <v>0</v>
      </c>
      <c r="L5860" s="5">
        <v>32</v>
      </c>
      <c r="M5860" s="5">
        <v>15</v>
      </c>
      <c r="N5860" s="5">
        <v>3</v>
      </c>
      <c r="O5860" s="6">
        <v>1.5957446808510638</v>
      </c>
      <c r="P5860" s="6">
        <v>1.5957446808510638</v>
      </c>
      <c r="Q5860" s="6">
        <v>1.5957446808510638</v>
      </c>
      <c r="R5860" s="6">
        <v>0</v>
      </c>
      <c r="S5860" s="6">
        <v>8.5106382978723403</v>
      </c>
      <c r="T5860" s="6">
        <v>0</v>
      </c>
      <c r="U5860" s="6">
        <v>17.021276595744681</v>
      </c>
      <c r="V5860" s="6">
        <v>7.9787234042553195</v>
      </c>
      <c r="W5860" s="6">
        <v>1.5957446808510638</v>
      </c>
      <c r="X5860" s="5">
        <v>87</v>
      </c>
      <c r="Y5860" s="5">
        <v>68</v>
      </c>
      <c r="Z5860" s="5">
        <v>9</v>
      </c>
      <c r="AA5860" s="5">
        <v>2</v>
      </c>
      <c r="AB5860" s="5">
        <v>1</v>
      </c>
      <c r="AC5860" s="5">
        <v>0</v>
      </c>
      <c r="AD5860" s="5">
        <v>85</v>
      </c>
      <c r="AE5860" s="5">
        <v>67</v>
      </c>
      <c r="AF5860" s="5">
        <v>9</v>
      </c>
      <c r="AG5860" s="6">
        <v>13.432835820895523</v>
      </c>
      <c r="AH5860" s="6">
        <v>78.82352941176471</v>
      </c>
      <c r="AI5860" s="6">
        <v>0</v>
      </c>
      <c r="AJ5860" s="6">
        <v>50</v>
      </c>
    </row>
    <row r="5861" spans="1:36" hidden="1" x14ac:dyDescent="0.2">
      <c r="A5861" s="1" t="str">
        <f t="shared" si="91"/>
        <v>SwindonOther</v>
      </c>
      <c r="B5861" s="3" t="s">
        <v>103</v>
      </c>
      <c r="C5861" s="3" t="s">
        <v>104</v>
      </c>
      <c r="D5861" s="3" t="s">
        <v>718</v>
      </c>
      <c r="E5861" s="5">
        <v>618</v>
      </c>
      <c r="F5861" s="5">
        <v>64</v>
      </c>
      <c r="G5861" s="5">
        <v>40</v>
      </c>
      <c r="H5861" s="5">
        <v>40</v>
      </c>
      <c r="I5861" s="5">
        <v>0</v>
      </c>
      <c r="J5861" s="5">
        <v>83</v>
      </c>
      <c r="K5861" s="5">
        <v>1</v>
      </c>
      <c r="L5861" s="5">
        <v>95</v>
      </c>
      <c r="M5861" s="5">
        <v>68</v>
      </c>
      <c r="N5861" s="5">
        <v>6</v>
      </c>
      <c r="O5861" s="6">
        <v>10.355987055016181</v>
      </c>
      <c r="P5861" s="6">
        <v>6.4724919093851137</v>
      </c>
      <c r="Q5861" s="6">
        <v>6.4724919093851137</v>
      </c>
      <c r="R5861" s="6">
        <v>0</v>
      </c>
      <c r="S5861" s="6">
        <v>13.43042071197411</v>
      </c>
      <c r="T5861" s="6">
        <v>0.16181229773462782</v>
      </c>
      <c r="U5861" s="6">
        <v>15.372168284789645</v>
      </c>
      <c r="V5861" s="6">
        <v>11.003236245954692</v>
      </c>
      <c r="W5861" s="6">
        <v>0.970873786407767</v>
      </c>
      <c r="X5861" s="5">
        <v>302</v>
      </c>
      <c r="Y5861" s="5">
        <v>254</v>
      </c>
      <c r="Z5861" s="5">
        <v>25</v>
      </c>
      <c r="AA5861" s="5">
        <v>18</v>
      </c>
      <c r="AB5861" s="5">
        <v>16</v>
      </c>
      <c r="AC5861" s="5">
        <v>1</v>
      </c>
      <c r="AD5861" s="5">
        <v>284</v>
      </c>
      <c r="AE5861" s="5">
        <v>238</v>
      </c>
      <c r="AF5861" s="5">
        <v>24</v>
      </c>
      <c r="AG5861" s="6">
        <v>10.084033613445378</v>
      </c>
      <c r="AH5861" s="6">
        <v>83.802816901408448</v>
      </c>
      <c r="AI5861" s="6">
        <v>6.25</v>
      </c>
      <c r="AJ5861" s="6">
        <v>88.888888888888886</v>
      </c>
    </row>
    <row r="5862" spans="1:36" x14ac:dyDescent="0.2">
      <c r="A5862" s="1" t="str">
        <f t="shared" si="91"/>
        <v>TamesideAll people</v>
      </c>
      <c r="B5862" s="3" t="s">
        <v>573</v>
      </c>
      <c r="C5862" s="3" t="s">
        <v>574</v>
      </c>
      <c r="D5862" s="3" t="s">
        <v>700</v>
      </c>
      <c r="E5862" s="5">
        <v>219324</v>
      </c>
      <c r="F5862" s="5">
        <v>43273</v>
      </c>
      <c r="G5862" s="5">
        <v>34680</v>
      </c>
      <c r="H5862" s="5">
        <v>57174</v>
      </c>
      <c r="I5862" s="5">
        <v>60014</v>
      </c>
      <c r="J5862" s="5">
        <v>26375</v>
      </c>
      <c r="K5862" s="5">
        <v>0</v>
      </c>
      <c r="L5862" s="5">
        <v>61021</v>
      </c>
      <c r="M5862" s="5">
        <v>19820</v>
      </c>
      <c r="N5862" s="5">
        <v>11045</v>
      </c>
      <c r="O5862" s="6">
        <v>19.730170888730829</v>
      </c>
      <c r="P5862" s="6">
        <v>15.812223012529408</v>
      </c>
      <c r="Q5862" s="6">
        <v>26.068282540898398</v>
      </c>
      <c r="R5862" s="6">
        <v>27.363170469260091</v>
      </c>
      <c r="S5862" s="6">
        <v>12.025587714978753</v>
      </c>
      <c r="T5862" s="6">
        <v>0</v>
      </c>
      <c r="U5862" s="6">
        <v>27.822308548084113</v>
      </c>
      <c r="V5862" s="6">
        <v>9.0368587113129433</v>
      </c>
      <c r="W5862" s="6">
        <v>5.0359285805475009</v>
      </c>
      <c r="X5862" s="5">
        <v>74807</v>
      </c>
      <c r="Y5862" s="5">
        <v>64094</v>
      </c>
      <c r="Z5862" s="5">
        <v>4130</v>
      </c>
      <c r="AA5862" s="5">
        <v>9934</v>
      </c>
      <c r="AB5862" s="5">
        <v>7642</v>
      </c>
      <c r="AC5862" s="5">
        <v>841</v>
      </c>
      <c r="AD5862" s="5">
        <v>64873</v>
      </c>
      <c r="AE5862" s="5">
        <v>56452</v>
      </c>
      <c r="AF5862" s="5">
        <v>3289</v>
      </c>
      <c r="AG5862" s="6">
        <v>5.8261886204208881</v>
      </c>
      <c r="AH5862" s="6">
        <v>87.019253002019326</v>
      </c>
      <c r="AI5862" s="6">
        <v>11.004972520282649</v>
      </c>
      <c r="AJ5862" s="6">
        <v>76.927722971612639</v>
      </c>
    </row>
    <row r="5863" spans="1:36" hidden="1" x14ac:dyDescent="0.2">
      <c r="A5863" s="1" t="str">
        <f t="shared" si="91"/>
        <v>TamesideWhite British</v>
      </c>
      <c r="B5863" s="3" t="s">
        <v>573</v>
      </c>
      <c r="C5863" s="3" t="s">
        <v>574</v>
      </c>
      <c r="D5863" s="3" t="s">
        <v>701</v>
      </c>
      <c r="E5863" s="5">
        <v>194115</v>
      </c>
      <c r="F5863" s="5">
        <v>34684</v>
      </c>
      <c r="G5863" s="5">
        <v>26481</v>
      </c>
      <c r="H5863" s="5">
        <v>49108</v>
      </c>
      <c r="I5863" s="5">
        <v>50620</v>
      </c>
      <c r="J5863" s="5">
        <v>22577</v>
      </c>
      <c r="K5863" s="5">
        <v>0</v>
      </c>
      <c r="L5863" s="5">
        <v>51526</v>
      </c>
      <c r="M5863" s="5">
        <v>14540</v>
      </c>
      <c r="N5863" s="5">
        <v>8718</v>
      </c>
      <c r="O5863" s="6">
        <v>17.867758802771554</v>
      </c>
      <c r="P5863" s="6">
        <v>13.641913298817711</v>
      </c>
      <c r="Q5863" s="6">
        <v>25.298405584318573</v>
      </c>
      <c r="R5863" s="6">
        <v>26.07732529686011</v>
      </c>
      <c r="S5863" s="6">
        <v>11.630734358498827</v>
      </c>
      <c r="T5863" s="6">
        <v>0</v>
      </c>
      <c r="U5863" s="6">
        <v>26.544058934136981</v>
      </c>
      <c r="V5863" s="6">
        <v>7.4904051721917417</v>
      </c>
      <c r="W5863" s="6">
        <v>4.4911521520748012</v>
      </c>
      <c r="X5863" s="5">
        <v>65369</v>
      </c>
      <c r="Y5863" s="5">
        <v>56692</v>
      </c>
      <c r="Z5863" s="5">
        <v>3480</v>
      </c>
      <c r="AA5863" s="5">
        <v>7681</v>
      </c>
      <c r="AB5863" s="5">
        <v>5967</v>
      </c>
      <c r="AC5863" s="5">
        <v>690</v>
      </c>
      <c r="AD5863" s="5">
        <v>57688</v>
      </c>
      <c r="AE5863" s="5">
        <v>50725</v>
      </c>
      <c r="AF5863" s="5">
        <v>2790</v>
      </c>
      <c r="AG5863" s="6">
        <v>5.5002464268112368</v>
      </c>
      <c r="AH5863" s="6">
        <v>87.92989876577451</v>
      </c>
      <c r="AI5863" s="6">
        <v>11.563599798893916</v>
      </c>
      <c r="AJ5863" s="6">
        <v>77.68519723994271</v>
      </c>
    </row>
    <row r="5864" spans="1:36" hidden="1" x14ac:dyDescent="0.2">
      <c r="A5864" s="1" t="str">
        <f t="shared" si="91"/>
        <v>TamesideMinorities - all other than White British</v>
      </c>
      <c r="B5864" s="3" t="s">
        <v>573</v>
      </c>
      <c r="C5864" s="3" t="s">
        <v>574</v>
      </c>
      <c r="D5864" s="3" t="s">
        <v>702</v>
      </c>
      <c r="E5864" s="5">
        <v>25209</v>
      </c>
      <c r="F5864" s="5">
        <v>8589</v>
      </c>
      <c r="G5864" s="5">
        <v>8199</v>
      </c>
      <c r="H5864" s="5">
        <v>8066</v>
      </c>
      <c r="I5864" s="5">
        <v>9394</v>
      </c>
      <c r="J5864" s="5">
        <v>3798</v>
      </c>
      <c r="K5864" s="5">
        <v>0</v>
      </c>
      <c r="L5864" s="5">
        <v>9495</v>
      </c>
      <c r="M5864" s="5">
        <v>5280</v>
      </c>
      <c r="N5864" s="5">
        <v>2327</v>
      </c>
      <c r="O5864" s="6">
        <v>34.071165060097584</v>
      </c>
      <c r="P5864" s="6">
        <v>32.524098536237055</v>
      </c>
      <c r="Q5864" s="6">
        <v>31.996509183228213</v>
      </c>
      <c r="R5864" s="6">
        <v>37.264469038835337</v>
      </c>
      <c r="S5864" s="6">
        <v>15.066047840057122</v>
      </c>
      <c r="T5864" s="6">
        <v>0</v>
      </c>
      <c r="U5864" s="6">
        <v>37.665119600142809</v>
      </c>
      <c r="V5864" s="6">
        <v>20.944900630727123</v>
      </c>
      <c r="W5864" s="6">
        <v>9.2308302590344713</v>
      </c>
      <c r="X5864" s="5">
        <v>9438</v>
      </c>
      <c r="Y5864" s="5">
        <v>7402</v>
      </c>
      <c r="Z5864" s="5">
        <v>650</v>
      </c>
      <c r="AA5864" s="5">
        <v>2253</v>
      </c>
      <c r="AB5864" s="5">
        <v>1675</v>
      </c>
      <c r="AC5864" s="5">
        <v>151</v>
      </c>
      <c r="AD5864" s="5">
        <v>7185</v>
      </c>
      <c r="AE5864" s="5">
        <v>5727</v>
      </c>
      <c r="AF5864" s="5">
        <v>499</v>
      </c>
      <c r="AG5864" s="6">
        <v>8.7131133228566444</v>
      </c>
      <c r="AH5864" s="6">
        <v>79.707724425887264</v>
      </c>
      <c r="AI5864" s="6">
        <v>9.0149253731343286</v>
      </c>
      <c r="AJ5864" s="6">
        <v>74.345317354638254</v>
      </c>
    </row>
    <row r="5865" spans="1:36" hidden="1" x14ac:dyDescent="0.2">
      <c r="A5865" s="1" t="str">
        <f t="shared" si="91"/>
        <v>TamesideWhite Irish</v>
      </c>
      <c r="B5865" s="3" t="s">
        <v>573</v>
      </c>
      <c r="C5865" s="3" t="s">
        <v>574</v>
      </c>
      <c r="D5865" s="3" t="s">
        <v>703</v>
      </c>
      <c r="E5865" s="5">
        <v>1613</v>
      </c>
      <c r="F5865" s="5">
        <v>301</v>
      </c>
      <c r="G5865" s="5">
        <v>217</v>
      </c>
      <c r="H5865" s="5">
        <v>398</v>
      </c>
      <c r="I5865" s="5">
        <v>420</v>
      </c>
      <c r="J5865" s="5">
        <v>181</v>
      </c>
      <c r="K5865" s="5">
        <v>0</v>
      </c>
      <c r="L5865" s="5">
        <v>405</v>
      </c>
      <c r="M5865" s="5">
        <v>124</v>
      </c>
      <c r="N5865" s="5">
        <v>66</v>
      </c>
      <c r="O5865" s="6">
        <v>18.66088034717917</v>
      </c>
      <c r="P5865" s="6">
        <v>13.453192808431494</v>
      </c>
      <c r="Q5865" s="6">
        <v>24.67451952882827</v>
      </c>
      <c r="R5865" s="6">
        <v>26.038437693738377</v>
      </c>
      <c r="S5865" s="6">
        <v>11.221326720396776</v>
      </c>
      <c r="T5865" s="6">
        <v>0</v>
      </c>
      <c r="U5865" s="6">
        <v>25.108493490390575</v>
      </c>
      <c r="V5865" s="6">
        <v>7.6875387476751396</v>
      </c>
      <c r="W5865" s="6">
        <v>4.0917544947303162</v>
      </c>
      <c r="X5865" s="5">
        <v>416</v>
      </c>
      <c r="Y5865" s="5">
        <v>358</v>
      </c>
      <c r="Z5865" s="5">
        <v>23</v>
      </c>
      <c r="AA5865" s="5">
        <v>36</v>
      </c>
      <c r="AB5865" s="5">
        <v>29</v>
      </c>
      <c r="AC5865" s="5">
        <v>0</v>
      </c>
      <c r="AD5865" s="5">
        <v>380</v>
      </c>
      <c r="AE5865" s="5">
        <v>329</v>
      </c>
      <c r="AF5865" s="5">
        <v>23</v>
      </c>
      <c r="AG5865" s="6">
        <v>6.9908814589665651</v>
      </c>
      <c r="AH5865" s="6">
        <v>86.578947368421055</v>
      </c>
      <c r="AI5865" s="6">
        <v>0</v>
      </c>
      <c r="AJ5865" s="6">
        <v>80.555555555555557</v>
      </c>
    </row>
    <row r="5866" spans="1:36" hidden="1" x14ac:dyDescent="0.2">
      <c r="A5866" s="1" t="str">
        <f t="shared" si="91"/>
        <v>TamesideWhite Gyspy or Irish Traveller</v>
      </c>
      <c r="B5866" s="3" t="s">
        <v>573</v>
      </c>
      <c r="C5866" s="3" t="s">
        <v>574</v>
      </c>
      <c r="D5866" s="3" t="s">
        <v>704</v>
      </c>
      <c r="E5866" s="5">
        <v>38</v>
      </c>
      <c r="F5866" s="5">
        <v>12</v>
      </c>
      <c r="G5866" s="5">
        <v>15</v>
      </c>
      <c r="H5866" s="5">
        <v>9</v>
      </c>
      <c r="I5866" s="5">
        <v>18</v>
      </c>
      <c r="J5866" s="5">
        <v>9</v>
      </c>
      <c r="K5866" s="5">
        <v>0</v>
      </c>
      <c r="L5866" s="5">
        <v>15</v>
      </c>
      <c r="M5866" s="5">
        <v>8</v>
      </c>
      <c r="N5866" s="5">
        <v>7</v>
      </c>
      <c r="O5866" s="6">
        <v>31.578947368421051</v>
      </c>
      <c r="P5866" s="6">
        <v>39.473684210526315</v>
      </c>
      <c r="Q5866" s="6">
        <v>23.684210526315791</v>
      </c>
      <c r="R5866" s="6">
        <v>47.368421052631582</v>
      </c>
      <c r="S5866" s="6">
        <v>23.684210526315791</v>
      </c>
      <c r="T5866" s="6">
        <v>0</v>
      </c>
      <c r="U5866" s="6">
        <v>39.473684210526315</v>
      </c>
      <c r="V5866" s="6">
        <v>21.05263157894737</v>
      </c>
      <c r="W5866" s="6">
        <v>18.421052631578949</v>
      </c>
      <c r="X5866" s="5">
        <v>16</v>
      </c>
      <c r="Y5866" s="5">
        <v>15</v>
      </c>
      <c r="Z5866" s="5">
        <v>5</v>
      </c>
      <c r="AA5866" s="5">
        <v>4</v>
      </c>
      <c r="AB5866" s="5">
        <v>4</v>
      </c>
      <c r="AC5866" s="5">
        <v>2</v>
      </c>
      <c r="AD5866" s="5">
        <v>12</v>
      </c>
      <c r="AE5866" s="5">
        <v>11</v>
      </c>
      <c r="AF5866" s="5">
        <v>3</v>
      </c>
      <c r="AG5866" s="6">
        <v>27.272727272727273</v>
      </c>
      <c r="AH5866" s="6">
        <v>91.666666666666671</v>
      </c>
      <c r="AI5866" s="6">
        <v>50</v>
      </c>
      <c r="AJ5866" s="6">
        <v>100</v>
      </c>
    </row>
    <row r="5867" spans="1:36" hidden="1" x14ac:dyDescent="0.2">
      <c r="A5867" s="1" t="str">
        <f t="shared" si="91"/>
        <v>TamesideWhite Other</v>
      </c>
      <c r="B5867" s="3" t="s">
        <v>573</v>
      </c>
      <c r="C5867" s="3" t="s">
        <v>574</v>
      </c>
      <c r="D5867" s="3" t="s">
        <v>705</v>
      </c>
      <c r="E5867" s="5">
        <v>3663</v>
      </c>
      <c r="F5867" s="5">
        <v>1329</v>
      </c>
      <c r="G5867" s="5">
        <v>1170</v>
      </c>
      <c r="H5867" s="5">
        <v>1519</v>
      </c>
      <c r="I5867" s="5">
        <v>1606</v>
      </c>
      <c r="J5867" s="5">
        <v>612</v>
      </c>
      <c r="K5867" s="5">
        <v>0</v>
      </c>
      <c r="L5867" s="5">
        <v>1279</v>
      </c>
      <c r="M5867" s="5">
        <v>649</v>
      </c>
      <c r="N5867" s="5">
        <v>316</v>
      </c>
      <c r="O5867" s="6">
        <v>36.281736281736279</v>
      </c>
      <c r="P5867" s="6">
        <v>31.941031941031941</v>
      </c>
      <c r="Q5867" s="6">
        <v>41.46874146874147</v>
      </c>
      <c r="R5867" s="6">
        <v>43.843843843843842</v>
      </c>
      <c r="S5867" s="6">
        <v>16.707616707616708</v>
      </c>
      <c r="T5867" s="6">
        <v>0</v>
      </c>
      <c r="U5867" s="6">
        <v>34.916734916734917</v>
      </c>
      <c r="V5867" s="6">
        <v>17.717717717717719</v>
      </c>
      <c r="W5867" s="6">
        <v>8.6268086268086268</v>
      </c>
      <c r="X5867" s="5">
        <v>1767</v>
      </c>
      <c r="Y5867" s="5">
        <v>1569</v>
      </c>
      <c r="Z5867" s="5">
        <v>86</v>
      </c>
      <c r="AA5867" s="5">
        <v>526</v>
      </c>
      <c r="AB5867" s="5">
        <v>471</v>
      </c>
      <c r="AC5867" s="5">
        <v>29</v>
      </c>
      <c r="AD5867" s="5">
        <v>1241</v>
      </c>
      <c r="AE5867" s="5">
        <v>1098</v>
      </c>
      <c r="AF5867" s="5">
        <v>57</v>
      </c>
      <c r="AG5867" s="6">
        <v>5.1912568306010929</v>
      </c>
      <c r="AH5867" s="6">
        <v>88.477034649476224</v>
      </c>
      <c r="AI5867" s="6">
        <v>6.1571125265392785</v>
      </c>
      <c r="AJ5867" s="6">
        <v>89.543726235741445</v>
      </c>
    </row>
    <row r="5868" spans="1:36" hidden="1" x14ac:dyDescent="0.2">
      <c r="A5868" s="1" t="str">
        <f t="shared" si="91"/>
        <v>TamesideMixed White and Black Caribbean</v>
      </c>
      <c r="B5868" s="3" t="s">
        <v>573</v>
      </c>
      <c r="C5868" s="3" t="s">
        <v>574</v>
      </c>
      <c r="D5868" s="3" t="s">
        <v>706</v>
      </c>
      <c r="E5868" s="5">
        <v>1310</v>
      </c>
      <c r="F5868" s="5">
        <v>267</v>
      </c>
      <c r="G5868" s="5">
        <v>203</v>
      </c>
      <c r="H5868" s="5">
        <v>337</v>
      </c>
      <c r="I5868" s="5">
        <v>356</v>
      </c>
      <c r="J5868" s="5">
        <v>161</v>
      </c>
      <c r="K5868" s="5">
        <v>0</v>
      </c>
      <c r="L5868" s="5">
        <v>406</v>
      </c>
      <c r="M5868" s="5">
        <v>115</v>
      </c>
      <c r="N5868" s="5">
        <v>69</v>
      </c>
      <c r="O5868" s="6">
        <v>20.381679389312978</v>
      </c>
      <c r="P5868" s="6">
        <v>15.496183206106871</v>
      </c>
      <c r="Q5868" s="6">
        <v>25.725190839694658</v>
      </c>
      <c r="R5868" s="6">
        <v>27.175572519083971</v>
      </c>
      <c r="S5868" s="6">
        <v>12.290076335877863</v>
      </c>
      <c r="T5868" s="6">
        <v>0</v>
      </c>
      <c r="U5868" s="6">
        <v>30.992366412213741</v>
      </c>
      <c r="V5868" s="6">
        <v>8.778625954198473</v>
      </c>
      <c r="W5868" s="6">
        <v>5.2671755725190836</v>
      </c>
      <c r="X5868" s="5">
        <v>338</v>
      </c>
      <c r="Y5868" s="5">
        <v>269</v>
      </c>
      <c r="Z5868" s="5">
        <v>43</v>
      </c>
      <c r="AA5868" s="5">
        <v>50</v>
      </c>
      <c r="AB5868" s="5">
        <v>29</v>
      </c>
      <c r="AC5868" s="5">
        <v>2</v>
      </c>
      <c r="AD5868" s="5">
        <v>288</v>
      </c>
      <c r="AE5868" s="5">
        <v>240</v>
      </c>
      <c r="AF5868" s="5">
        <v>41</v>
      </c>
      <c r="AG5868" s="6">
        <v>17.083333333333332</v>
      </c>
      <c r="AH5868" s="6">
        <v>83.333333333333329</v>
      </c>
      <c r="AI5868" s="6">
        <v>6.8965517241379306</v>
      </c>
      <c r="AJ5868" s="6">
        <v>58</v>
      </c>
    </row>
    <row r="5869" spans="1:36" hidden="1" x14ac:dyDescent="0.2">
      <c r="A5869" s="1" t="str">
        <f t="shared" si="91"/>
        <v>TamesideMixed White and Black African</v>
      </c>
      <c r="B5869" s="3" t="s">
        <v>573</v>
      </c>
      <c r="C5869" s="3" t="s">
        <v>574</v>
      </c>
      <c r="D5869" s="3" t="s">
        <v>707</v>
      </c>
      <c r="E5869" s="5">
        <v>506</v>
      </c>
      <c r="F5869" s="5">
        <v>130</v>
      </c>
      <c r="G5869" s="5">
        <v>113</v>
      </c>
      <c r="H5869" s="5">
        <v>171</v>
      </c>
      <c r="I5869" s="5">
        <v>173</v>
      </c>
      <c r="J5869" s="5">
        <v>74</v>
      </c>
      <c r="K5869" s="5">
        <v>0</v>
      </c>
      <c r="L5869" s="5">
        <v>146</v>
      </c>
      <c r="M5869" s="5">
        <v>52</v>
      </c>
      <c r="N5869" s="5">
        <v>35</v>
      </c>
      <c r="O5869" s="6">
        <v>25.691699604743082</v>
      </c>
      <c r="P5869" s="6">
        <v>22.33201581027668</v>
      </c>
      <c r="Q5869" s="6">
        <v>33.794466403162055</v>
      </c>
      <c r="R5869" s="6">
        <v>34.189723320158102</v>
      </c>
      <c r="S5869" s="6">
        <v>14.624505928853756</v>
      </c>
      <c r="T5869" s="6">
        <v>0</v>
      </c>
      <c r="U5869" s="6">
        <v>28.853754940711461</v>
      </c>
      <c r="V5869" s="6">
        <v>10.276679841897232</v>
      </c>
      <c r="W5869" s="6">
        <v>6.9169960474308301</v>
      </c>
      <c r="X5869" s="5">
        <v>130</v>
      </c>
      <c r="Y5869" s="5">
        <v>106</v>
      </c>
      <c r="Z5869" s="5">
        <v>11</v>
      </c>
      <c r="AA5869" s="5">
        <v>29</v>
      </c>
      <c r="AB5869" s="5">
        <v>19</v>
      </c>
      <c r="AC5869" s="5">
        <v>3</v>
      </c>
      <c r="AD5869" s="5">
        <v>101</v>
      </c>
      <c r="AE5869" s="5">
        <v>87</v>
      </c>
      <c r="AF5869" s="5">
        <v>8</v>
      </c>
      <c r="AG5869" s="6">
        <v>9.1954022988505741</v>
      </c>
      <c r="AH5869" s="6">
        <v>86.138613861386133</v>
      </c>
      <c r="AI5869" s="6">
        <v>15.789473684210526</v>
      </c>
      <c r="AJ5869" s="6">
        <v>65.517241379310349</v>
      </c>
    </row>
    <row r="5870" spans="1:36" hidden="1" x14ac:dyDescent="0.2">
      <c r="A5870" s="1" t="str">
        <f t="shared" si="91"/>
        <v>TamesideMixed White and Asian</v>
      </c>
      <c r="B5870" s="3" t="s">
        <v>573</v>
      </c>
      <c r="C5870" s="3" t="s">
        <v>574</v>
      </c>
      <c r="D5870" s="3" t="s">
        <v>708</v>
      </c>
      <c r="E5870" s="5">
        <v>849</v>
      </c>
      <c r="F5870" s="5">
        <v>216</v>
      </c>
      <c r="G5870" s="5">
        <v>181</v>
      </c>
      <c r="H5870" s="5">
        <v>279</v>
      </c>
      <c r="I5870" s="5">
        <v>305</v>
      </c>
      <c r="J5870" s="5">
        <v>111</v>
      </c>
      <c r="K5870" s="5">
        <v>0</v>
      </c>
      <c r="L5870" s="5">
        <v>253</v>
      </c>
      <c r="M5870" s="5">
        <v>91</v>
      </c>
      <c r="N5870" s="5">
        <v>51</v>
      </c>
      <c r="O5870" s="6">
        <v>25.441696113074205</v>
      </c>
      <c r="P5870" s="6">
        <v>21.319199057714957</v>
      </c>
      <c r="Q5870" s="6">
        <v>32.862190812720847</v>
      </c>
      <c r="R5870" s="6">
        <v>35.924617196702002</v>
      </c>
      <c r="S5870" s="6">
        <v>13.074204946996467</v>
      </c>
      <c r="T5870" s="6">
        <v>0</v>
      </c>
      <c r="U5870" s="6">
        <v>29.799764428739692</v>
      </c>
      <c r="V5870" s="6">
        <v>10.71849234393404</v>
      </c>
      <c r="W5870" s="6">
        <v>6.0070671378091873</v>
      </c>
      <c r="X5870" s="5">
        <v>175</v>
      </c>
      <c r="Y5870" s="5">
        <v>141</v>
      </c>
      <c r="Z5870" s="5">
        <v>13</v>
      </c>
      <c r="AA5870" s="5">
        <v>32</v>
      </c>
      <c r="AB5870" s="5">
        <v>27</v>
      </c>
      <c r="AC5870" s="5">
        <v>4</v>
      </c>
      <c r="AD5870" s="5">
        <v>143</v>
      </c>
      <c r="AE5870" s="5">
        <v>114</v>
      </c>
      <c r="AF5870" s="5">
        <v>9</v>
      </c>
      <c r="AG5870" s="6">
        <v>7.8947368421052628</v>
      </c>
      <c r="AH5870" s="6">
        <v>79.72027972027972</v>
      </c>
      <c r="AI5870" s="6">
        <v>14.814814814814815</v>
      </c>
      <c r="AJ5870" s="6">
        <v>84.375</v>
      </c>
    </row>
    <row r="5871" spans="1:36" hidden="1" x14ac:dyDescent="0.2">
      <c r="A5871" s="1" t="str">
        <f t="shared" si="91"/>
        <v>TamesideMixed Other</v>
      </c>
      <c r="B5871" s="3" t="s">
        <v>573</v>
      </c>
      <c r="C5871" s="3" t="s">
        <v>574</v>
      </c>
      <c r="D5871" s="3" t="s">
        <v>709</v>
      </c>
      <c r="E5871" s="5">
        <v>494</v>
      </c>
      <c r="F5871" s="5">
        <v>115</v>
      </c>
      <c r="G5871" s="5">
        <v>111</v>
      </c>
      <c r="H5871" s="5">
        <v>159</v>
      </c>
      <c r="I5871" s="5">
        <v>158</v>
      </c>
      <c r="J5871" s="5">
        <v>48</v>
      </c>
      <c r="K5871" s="5">
        <v>0</v>
      </c>
      <c r="L5871" s="5">
        <v>134</v>
      </c>
      <c r="M5871" s="5">
        <v>62</v>
      </c>
      <c r="N5871" s="5">
        <v>27</v>
      </c>
      <c r="O5871" s="6">
        <v>23.279352226720647</v>
      </c>
      <c r="P5871" s="6">
        <v>22.469635627530366</v>
      </c>
      <c r="Q5871" s="6">
        <v>32.186234817813762</v>
      </c>
      <c r="R5871" s="6">
        <v>31.983805668016196</v>
      </c>
      <c r="S5871" s="6">
        <v>9.7165991902834001</v>
      </c>
      <c r="T5871" s="6">
        <v>0</v>
      </c>
      <c r="U5871" s="6">
        <v>27.125506072874494</v>
      </c>
      <c r="V5871" s="6">
        <v>12.550607287449393</v>
      </c>
      <c r="W5871" s="6">
        <v>5.4655870445344128</v>
      </c>
      <c r="X5871" s="5">
        <v>151</v>
      </c>
      <c r="Y5871" s="5">
        <v>121</v>
      </c>
      <c r="Z5871" s="5">
        <v>15</v>
      </c>
      <c r="AA5871" s="5">
        <v>33</v>
      </c>
      <c r="AB5871" s="5">
        <v>25</v>
      </c>
      <c r="AC5871" s="5">
        <v>2</v>
      </c>
      <c r="AD5871" s="5">
        <v>118</v>
      </c>
      <c r="AE5871" s="5">
        <v>96</v>
      </c>
      <c r="AF5871" s="5">
        <v>13</v>
      </c>
      <c r="AG5871" s="6">
        <v>13.541666666666666</v>
      </c>
      <c r="AH5871" s="6">
        <v>81.355932203389827</v>
      </c>
      <c r="AI5871" s="6">
        <v>8</v>
      </c>
      <c r="AJ5871" s="6">
        <v>75.757575757575751</v>
      </c>
    </row>
    <row r="5872" spans="1:36" hidden="1" x14ac:dyDescent="0.2">
      <c r="A5872" s="1" t="str">
        <f t="shared" si="91"/>
        <v>TamesideIndian</v>
      </c>
      <c r="B5872" s="3" t="s">
        <v>573</v>
      </c>
      <c r="C5872" s="3" t="s">
        <v>574</v>
      </c>
      <c r="D5872" s="3" t="s">
        <v>710</v>
      </c>
      <c r="E5872" s="5">
        <v>3668</v>
      </c>
      <c r="F5872" s="5">
        <v>928</v>
      </c>
      <c r="G5872" s="5">
        <v>753</v>
      </c>
      <c r="H5872" s="5">
        <v>1028</v>
      </c>
      <c r="I5872" s="5">
        <v>1251</v>
      </c>
      <c r="J5872" s="5">
        <v>423</v>
      </c>
      <c r="K5872" s="5">
        <v>0</v>
      </c>
      <c r="L5872" s="5">
        <v>1064</v>
      </c>
      <c r="M5872" s="5">
        <v>590</v>
      </c>
      <c r="N5872" s="5">
        <v>278</v>
      </c>
      <c r="O5872" s="6">
        <v>25.299890948745912</v>
      </c>
      <c r="P5872" s="6">
        <v>20.528898582333696</v>
      </c>
      <c r="Q5872" s="6">
        <v>28.026172300981461</v>
      </c>
      <c r="R5872" s="6">
        <v>34.105779716466742</v>
      </c>
      <c r="S5872" s="6">
        <v>11.53217011995638</v>
      </c>
      <c r="T5872" s="6">
        <v>0</v>
      </c>
      <c r="U5872" s="6">
        <v>29.007633587786259</v>
      </c>
      <c r="V5872" s="6">
        <v>16.085059978189751</v>
      </c>
      <c r="W5872" s="6">
        <v>7.5790621592148311</v>
      </c>
      <c r="X5872" s="5">
        <v>1454</v>
      </c>
      <c r="Y5872" s="5">
        <v>1360</v>
      </c>
      <c r="Z5872" s="5">
        <v>62</v>
      </c>
      <c r="AA5872" s="5">
        <v>262</v>
      </c>
      <c r="AB5872" s="5">
        <v>243</v>
      </c>
      <c r="AC5872" s="5">
        <v>9</v>
      </c>
      <c r="AD5872" s="5">
        <v>1192</v>
      </c>
      <c r="AE5872" s="5">
        <v>1117</v>
      </c>
      <c r="AF5872" s="5">
        <v>53</v>
      </c>
      <c r="AG5872" s="6">
        <v>4.7448522829006263</v>
      </c>
      <c r="AH5872" s="6">
        <v>93.708053691275168</v>
      </c>
      <c r="AI5872" s="6">
        <v>3.7037037037037037</v>
      </c>
      <c r="AJ5872" s="6">
        <v>92.748091603053439</v>
      </c>
    </row>
    <row r="5873" spans="1:36" hidden="1" x14ac:dyDescent="0.2">
      <c r="A5873" s="1" t="str">
        <f t="shared" si="91"/>
        <v>TamesidePakistani</v>
      </c>
      <c r="B5873" s="3" t="s">
        <v>573</v>
      </c>
      <c r="C5873" s="3" t="s">
        <v>574</v>
      </c>
      <c r="D5873" s="3" t="s">
        <v>711</v>
      </c>
      <c r="E5873" s="5">
        <v>4910</v>
      </c>
      <c r="F5873" s="5">
        <v>2473</v>
      </c>
      <c r="G5873" s="5">
        <v>2257</v>
      </c>
      <c r="H5873" s="5">
        <v>1802</v>
      </c>
      <c r="I5873" s="5">
        <v>2012</v>
      </c>
      <c r="J5873" s="5">
        <v>603</v>
      </c>
      <c r="K5873" s="5">
        <v>0</v>
      </c>
      <c r="L5873" s="5">
        <v>2221</v>
      </c>
      <c r="M5873" s="5">
        <v>1780</v>
      </c>
      <c r="N5873" s="5">
        <v>392</v>
      </c>
      <c r="O5873" s="6">
        <v>50.366598778004075</v>
      </c>
      <c r="P5873" s="6">
        <v>45.967413441955195</v>
      </c>
      <c r="Q5873" s="6">
        <v>36.700610997963338</v>
      </c>
      <c r="R5873" s="6">
        <v>40.977596741344193</v>
      </c>
      <c r="S5873" s="6">
        <v>12.281059063136457</v>
      </c>
      <c r="T5873" s="6">
        <v>0</v>
      </c>
      <c r="U5873" s="6">
        <v>45.234215885947044</v>
      </c>
      <c r="V5873" s="6">
        <v>36.252545824847253</v>
      </c>
      <c r="W5873" s="6">
        <v>7.9837067209775965</v>
      </c>
      <c r="X5873" s="5">
        <v>1796</v>
      </c>
      <c r="Y5873" s="5">
        <v>1180</v>
      </c>
      <c r="Z5873" s="5">
        <v>95</v>
      </c>
      <c r="AA5873" s="5">
        <v>718</v>
      </c>
      <c r="AB5873" s="5">
        <v>431</v>
      </c>
      <c r="AC5873" s="5">
        <v>47</v>
      </c>
      <c r="AD5873" s="5">
        <v>1078</v>
      </c>
      <c r="AE5873" s="5">
        <v>749</v>
      </c>
      <c r="AF5873" s="5">
        <v>48</v>
      </c>
      <c r="AG5873" s="6">
        <v>6.4085447263017352</v>
      </c>
      <c r="AH5873" s="6">
        <v>69.480519480519476</v>
      </c>
      <c r="AI5873" s="6">
        <v>10.904872389791183</v>
      </c>
      <c r="AJ5873" s="6">
        <v>60.02785515320334</v>
      </c>
    </row>
    <row r="5874" spans="1:36" hidden="1" x14ac:dyDescent="0.2">
      <c r="A5874" s="1" t="str">
        <f t="shared" si="91"/>
        <v>TamesideBangladeshi</v>
      </c>
      <c r="B5874" s="3" t="s">
        <v>573</v>
      </c>
      <c r="C5874" s="3" t="s">
        <v>574</v>
      </c>
      <c r="D5874" s="3" t="s">
        <v>712</v>
      </c>
      <c r="E5874" s="5">
        <v>4296</v>
      </c>
      <c r="F5874" s="5">
        <v>1608</v>
      </c>
      <c r="G5874" s="5">
        <v>2203</v>
      </c>
      <c r="H5874" s="5">
        <v>1049</v>
      </c>
      <c r="I5874" s="5">
        <v>1722</v>
      </c>
      <c r="J5874" s="5">
        <v>977</v>
      </c>
      <c r="K5874" s="5">
        <v>0</v>
      </c>
      <c r="L5874" s="5">
        <v>2271</v>
      </c>
      <c r="M5874" s="5">
        <v>1180</v>
      </c>
      <c r="N5874" s="5">
        <v>802</v>
      </c>
      <c r="O5874" s="6">
        <v>37.430167597765362</v>
      </c>
      <c r="P5874" s="6">
        <v>51.280260707635009</v>
      </c>
      <c r="Q5874" s="6">
        <v>24.418063314711361</v>
      </c>
      <c r="R5874" s="6">
        <v>40.083798882681563</v>
      </c>
      <c r="S5874" s="6">
        <v>22.742085661080075</v>
      </c>
      <c r="T5874" s="6">
        <v>0</v>
      </c>
      <c r="U5874" s="6">
        <v>52.86312849162011</v>
      </c>
      <c r="V5874" s="6">
        <v>27.467411545623836</v>
      </c>
      <c r="W5874" s="6">
        <v>18.668528864059589</v>
      </c>
      <c r="X5874" s="5">
        <v>1532</v>
      </c>
      <c r="Y5874" s="5">
        <v>912</v>
      </c>
      <c r="Z5874" s="5">
        <v>117</v>
      </c>
      <c r="AA5874" s="5">
        <v>244</v>
      </c>
      <c r="AB5874" s="5">
        <v>144</v>
      </c>
      <c r="AC5874" s="5">
        <v>11</v>
      </c>
      <c r="AD5874" s="5">
        <v>1288</v>
      </c>
      <c r="AE5874" s="5">
        <v>768</v>
      </c>
      <c r="AF5874" s="5">
        <v>106</v>
      </c>
      <c r="AG5874" s="6">
        <v>13.802083333333334</v>
      </c>
      <c r="AH5874" s="6">
        <v>59.627329192546583</v>
      </c>
      <c r="AI5874" s="6">
        <v>7.6388888888888893</v>
      </c>
      <c r="AJ5874" s="6">
        <v>59.016393442622949</v>
      </c>
    </row>
    <row r="5875" spans="1:36" hidden="1" x14ac:dyDescent="0.2">
      <c r="A5875" s="1" t="str">
        <f t="shared" si="91"/>
        <v>TamesideChinese</v>
      </c>
      <c r="B5875" s="3" t="s">
        <v>573</v>
      </c>
      <c r="C5875" s="3" t="s">
        <v>574</v>
      </c>
      <c r="D5875" s="3" t="s">
        <v>713</v>
      </c>
      <c r="E5875" s="5">
        <v>951</v>
      </c>
      <c r="F5875" s="5">
        <v>202</v>
      </c>
      <c r="G5875" s="5">
        <v>169</v>
      </c>
      <c r="H5875" s="5">
        <v>209</v>
      </c>
      <c r="I5875" s="5">
        <v>216</v>
      </c>
      <c r="J5875" s="5">
        <v>54</v>
      </c>
      <c r="K5875" s="5">
        <v>0</v>
      </c>
      <c r="L5875" s="5">
        <v>292</v>
      </c>
      <c r="M5875" s="5">
        <v>155</v>
      </c>
      <c r="N5875" s="5">
        <v>35</v>
      </c>
      <c r="O5875" s="6">
        <v>21.240799158780231</v>
      </c>
      <c r="P5875" s="6">
        <v>17.770767613038906</v>
      </c>
      <c r="Q5875" s="6">
        <v>21.976866456361723</v>
      </c>
      <c r="R5875" s="6">
        <v>22.712933753943219</v>
      </c>
      <c r="S5875" s="6">
        <v>5.6782334384858046</v>
      </c>
      <c r="T5875" s="6">
        <v>0</v>
      </c>
      <c r="U5875" s="6">
        <v>30.704521556256573</v>
      </c>
      <c r="V5875" s="6">
        <v>16.298633017875922</v>
      </c>
      <c r="W5875" s="6">
        <v>3.680336487907466</v>
      </c>
      <c r="X5875" s="5">
        <v>404</v>
      </c>
      <c r="Y5875" s="5">
        <v>331</v>
      </c>
      <c r="Z5875" s="5">
        <v>27</v>
      </c>
      <c r="AA5875" s="5">
        <v>50</v>
      </c>
      <c r="AB5875" s="5">
        <v>34</v>
      </c>
      <c r="AC5875" s="5">
        <v>5</v>
      </c>
      <c r="AD5875" s="5">
        <v>354</v>
      </c>
      <c r="AE5875" s="5">
        <v>297</v>
      </c>
      <c r="AF5875" s="5">
        <v>22</v>
      </c>
      <c r="AG5875" s="6">
        <v>7.4074074074074074</v>
      </c>
      <c r="AH5875" s="6">
        <v>83.898305084745758</v>
      </c>
      <c r="AI5875" s="6">
        <v>14.705882352941176</v>
      </c>
      <c r="AJ5875" s="6">
        <v>68</v>
      </c>
    </row>
    <row r="5876" spans="1:36" hidden="1" x14ac:dyDescent="0.2">
      <c r="A5876" s="1" t="str">
        <f t="shared" si="91"/>
        <v>TamesideAsian Other</v>
      </c>
      <c r="B5876" s="3" t="s">
        <v>573</v>
      </c>
      <c r="C5876" s="3" t="s">
        <v>574</v>
      </c>
      <c r="D5876" s="3" t="s">
        <v>714</v>
      </c>
      <c r="E5876" s="5">
        <v>728</v>
      </c>
      <c r="F5876" s="5">
        <v>266</v>
      </c>
      <c r="G5876" s="5">
        <v>232</v>
      </c>
      <c r="H5876" s="5">
        <v>291</v>
      </c>
      <c r="I5876" s="5">
        <v>324</v>
      </c>
      <c r="J5876" s="5">
        <v>133</v>
      </c>
      <c r="K5876" s="5">
        <v>0</v>
      </c>
      <c r="L5876" s="5">
        <v>251</v>
      </c>
      <c r="M5876" s="5">
        <v>144</v>
      </c>
      <c r="N5876" s="5">
        <v>82</v>
      </c>
      <c r="O5876" s="6">
        <v>36.53846153846154</v>
      </c>
      <c r="P5876" s="6">
        <v>31.868131868131869</v>
      </c>
      <c r="Q5876" s="6">
        <v>39.972527472527474</v>
      </c>
      <c r="R5876" s="6">
        <v>44.505494505494504</v>
      </c>
      <c r="S5876" s="6">
        <v>18.26923076923077</v>
      </c>
      <c r="T5876" s="6">
        <v>0</v>
      </c>
      <c r="U5876" s="6">
        <v>34.478021978021978</v>
      </c>
      <c r="V5876" s="6">
        <v>19.780219780219781</v>
      </c>
      <c r="W5876" s="6">
        <v>11.263736263736265</v>
      </c>
      <c r="X5876" s="5">
        <v>346</v>
      </c>
      <c r="Y5876" s="5">
        <v>274</v>
      </c>
      <c r="Z5876" s="5">
        <v>28</v>
      </c>
      <c r="AA5876" s="5">
        <v>76</v>
      </c>
      <c r="AB5876" s="5">
        <v>58</v>
      </c>
      <c r="AC5876" s="5">
        <v>7</v>
      </c>
      <c r="AD5876" s="5">
        <v>270</v>
      </c>
      <c r="AE5876" s="5">
        <v>216</v>
      </c>
      <c r="AF5876" s="5">
        <v>21</v>
      </c>
      <c r="AG5876" s="6">
        <v>9.7222222222222214</v>
      </c>
      <c r="AH5876" s="6">
        <v>80</v>
      </c>
      <c r="AI5876" s="6">
        <v>12.068965517241379</v>
      </c>
      <c r="AJ5876" s="6">
        <v>76.315789473684205</v>
      </c>
    </row>
    <row r="5877" spans="1:36" hidden="1" x14ac:dyDescent="0.2">
      <c r="A5877" s="1" t="str">
        <f t="shared" si="91"/>
        <v>TamesideBlack African</v>
      </c>
      <c r="B5877" s="3" t="s">
        <v>573</v>
      </c>
      <c r="C5877" s="3" t="s">
        <v>574</v>
      </c>
      <c r="D5877" s="3" t="s">
        <v>715</v>
      </c>
      <c r="E5877" s="5">
        <v>1188</v>
      </c>
      <c r="F5877" s="5">
        <v>488</v>
      </c>
      <c r="G5877" s="5">
        <v>373</v>
      </c>
      <c r="H5877" s="5">
        <v>537</v>
      </c>
      <c r="I5877" s="5">
        <v>535</v>
      </c>
      <c r="J5877" s="5">
        <v>286</v>
      </c>
      <c r="K5877" s="5">
        <v>0</v>
      </c>
      <c r="L5877" s="5">
        <v>440</v>
      </c>
      <c r="M5877" s="5">
        <v>196</v>
      </c>
      <c r="N5877" s="5">
        <v>97</v>
      </c>
      <c r="O5877" s="6">
        <v>41.07744107744108</v>
      </c>
      <c r="P5877" s="6">
        <v>31.397306397306398</v>
      </c>
      <c r="Q5877" s="6">
        <v>45.202020202020201</v>
      </c>
      <c r="R5877" s="6">
        <v>45.033670033670035</v>
      </c>
      <c r="S5877" s="6">
        <v>24.074074074074073</v>
      </c>
      <c r="T5877" s="6">
        <v>0</v>
      </c>
      <c r="U5877" s="6">
        <v>37.037037037037038</v>
      </c>
      <c r="V5877" s="6">
        <v>16.498316498316498</v>
      </c>
      <c r="W5877" s="6">
        <v>8.1649831649831643</v>
      </c>
      <c r="X5877" s="5">
        <v>490</v>
      </c>
      <c r="Y5877" s="5">
        <v>397</v>
      </c>
      <c r="Z5877" s="5">
        <v>76</v>
      </c>
      <c r="AA5877" s="5">
        <v>122</v>
      </c>
      <c r="AB5877" s="5">
        <v>104</v>
      </c>
      <c r="AC5877" s="5">
        <v>20</v>
      </c>
      <c r="AD5877" s="5">
        <v>368</v>
      </c>
      <c r="AE5877" s="5">
        <v>293</v>
      </c>
      <c r="AF5877" s="5">
        <v>56</v>
      </c>
      <c r="AG5877" s="6">
        <v>19.112627986348123</v>
      </c>
      <c r="AH5877" s="6">
        <v>79.619565217391298</v>
      </c>
      <c r="AI5877" s="6">
        <v>19.23076923076923</v>
      </c>
      <c r="AJ5877" s="6">
        <v>85.245901639344268</v>
      </c>
    </row>
    <row r="5878" spans="1:36" hidden="1" x14ac:dyDescent="0.2">
      <c r="A5878" s="1" t="str">
        <f t="shared" si="91"/>
        <v>TamesideBlack Caribbean</v>
      </c>
      <c r="B5878" s="3" t="s">
        <v>573</v>
      </c>
      <c r="C5878" s="3" t="s">
        <v>574</v>
      </c>
      <c r="D5878" s="3" t="s">
        <v>716</v>
      </c>
      <c r="E5878" s="5">
        <v>371</v>
      </c>
      <c r="F5878" s="5">
        <v>90</v>
      </c>
      <c r="G5878" s="5">
        <v>66</v>
      </c>
      <c r="H5878" s="5">
        <v>96</v>
      </c>
      <c r="I5878" s="5">
        <v>92</v>
      </c>
      <c r="J5878" s="5">
        <v>40</v>
      </c>
      <c r="K5878" s="5">
        <v>0</v>
      </c>
      <c r="L5878" s="5">
        <v>105</v>
      </c>
      <c r="M5878" s="5">
        <v>44</v>
      </c>
      <c r="N5878" s="5">
        <v>13</v>
      </c>
      <c r="O5878" s="6">
        <v>24.258760107816713</v>
      </c>
      <c r="P5878" s="6">
        <v>17.78975741239892</v>
      </c>
      <c r="Q5878" s="6">
        <v>25.876010781671159</v>
      </c>
      <c r="R5878" s="6">
        <v>24.797843665768195</v>
      </c>
      <c r="S5878" s="6">
        <v>10.781671159029649</v>
      </c>
      <c r="T5878" s="6">
        <v>0</v>
      </c>
      <c r="U5878" s="6">
        <v>28.30188679245283</v>
      </c>
      <c r="V5878" s="6">
        <v>11.859838274932615</v>
      </c>
      <c r="W5878" s="6">
        <v>3.5040431266846359</v>
      </c>
      <c r="X5878" s="5">
        <v>173</v>
      </c>
      <c r="Y5878" s="5">
        <v>161</v>
      </c>
      <c r="Z5878" s="5">
        <v>24</v>
      </c>
      <c r="AA5878" s="5">
        <v>25</v>
      </c>
      <c r="AB5878" s="5">
        <v>22</v>
      </c>
      <c r="AC5878" s="5">
        <v>6</v>
      </c>
      <c r="AD5878" s="5">
        <v>148</v>
      </c>
      <c r="AE5878" s="5">
        <v>139</v>
      </c>
      <c r="AF5878" s="5">
        <v>18</v>
      </c>
      <c r="AG5878" s="6">
        <v>12.949640287769784</v>
      </c>
      <c r="AH5878" s="6">
        <v>93.918918918918919</v>
      </c>
      <c r="AI5878" s="6">
        <v>27.272727272727273</v>
      </c>
      <c r="AJ5878" s="6">
        <v>88</v>
      </c>
    </row>
    <row r="5879" spans="1:36" hidden="1" x14ac:dyDescent="0.2">
      <c r="A5879" s="1" t="str">
        <f t="shared" si="91"/>
        <v>TamesideBlack Other</v>
      </c>
      <c r="B5879" s="3" t="s">
        <v>573</v>
      </c>
      <c r="C5879" s="3" t="s">
        <v>574</v>
      </c>
      <c r="D5879" s="3" t="s">
        <v>717</v>
      </c>
      <c r="E5879" s="5">
        <v>225</v>
      </c>
      <c r="F5879" s="5">
        <v>66</v>
      </c>
      <c r="G5879" s="5">
        <v>51</v>
      </c>
      <c r="H5879" s="5">
        <v>80</v>
      </c>
      <c r="I5879" s="5">
        <v>85</v>
      </c>
      <c r="J5879" s="5">
        <v>34</v>
      </c>
      <c r="K5879" s="5">
        <v>0</v>
      </c>
      <c r="L5879" s="5">
        <v>75</v>
      </c>
      <c r="M5879" s="5">
        <v>46</v>
      </c>
      <c r="N5879" s="5">
        <v>31</v>
      </c>
      <c r="O5879" s="6">
        <v>29.333333333333332</v>
      </c>
      <c r="P5879" s="6">
        <v>22.666666666666668</v>
      </c>
      <c r="Q5879" s="6">
        <v>35.555555555555557</v>
      </c>
      <c r="R5879" s="6">
        <v>37.777777777777779</v>
      </c>
      <c r="S5879" s="6">
        <v>15.111111111111111</v>
      </c>
      <c r="T5879" s="6">
        <v>0</v>
      </c>
      <c r="U5879" s="6">
        <v>33.333333333333336</v>
      </c>
      <c r="V5879" s="6">
        <v>20.444444444444443</v>
      </c>
      <c r="W5879" s="6">
        <v>13.777777777777779</v>
      </c>
      <c r="X5879" s="5">
        <v>91</v>
      </c>
      <c r="Y5879" s="5">
        <v>80</v>
      </c>
      <c r="Z5879" s="5">
        <v>9</v>
      </c>
      <c r="AA5879" s="5">
        <v>11</v>
      </c>
      <c r="AB5879" s="5">
        <v>11</v>
      </c>
      <c r="AC5879" s="5">
        <v>2</v>
      </c>
      <c r="AD5879" s="5">
        <v>80</v>
      </c>
      <c r="AE5879" s="5">
        <v>69</v>
      </c>
      <c r="AF5879" s="5">
        <v>7</v>
      </c>
      <c r="AG5879" s="6">
        <v>10.144927536231885</v>
      </c>
      <c r="AH5879" s="6">
        <v>86.25</v>
      </c>
      <c r="AI5879" s="6">
        <v>18.181818181818183</v>
      </c>
      <c r="AJ5879" s="6">
        <v>100</v>
      </c>
    </row>
    <row r="5880" spans="1:36" hidden="1" x14ac:dyDescent="0.2">
      <c r="A5880" s="1" t="str">
        <f t="shared" si="91"/>
        <v>TamesideArab</v>
      </c>
      <c r="B5880" s="3" t="s">
        <v>573</v>
      </c>
      <c r="C5880" s="3" t="s">
        <v>574</v>
      </c>
      <c r="D5880" s="3" t="s">
        <v>699</v>
      </c>
      <c r="E5880" s="5">
        <v>154</v>
      </c>
      <c r="F5880" s="5">
        <v>31</v>
      </c>
      <c r="G5880" s="5">
        <v>27</v>
      </c>
      <c r="H5880" s="5">
        <v>25</v>
      </c>
      <c r="I5880" s="5">
        <v>26</v>
      </c>
      <c r="J5880" s="5">
        <v>13</v>
      </c>
      <c r="K5880" s="5">
        <v>0</v>
      </c>
      <c r="L5880" s="5">
        <v>65</v>
      </c>
      <c r="M5880" s="5">
        <v>17</v>
      </c>
      <c r="N5880" s="5">
        <v>9</v>
      </c>
      <c r="O5880" s="6">
        <v>20.129870129870131</v>
      </c>
      <c r="P5880" s="6">
        <v>17.532467532467532</v>
      </c>
      <c r="Q5880" s="6">
        <v>16.233766233766232</v>
      </c>
      <c r="R5880" s="6">
        <v>16.883116883116884</v>
      </c>
      <c r="S5880" s="6">
        <v>8.4415584415584419</v>
      </c>
      <c r="T5880" s="6">
        <v>0</v>
      </c>
      <c r="U5880" s="6">
        <v>42.20779220779221</v>
      </c>
      <c r="V5880" s="6">
        <v>11.038961038961039</v>
      </c>
      <c r="W5880" s="6">
        <v>5.8441558441558445</v>
      </c>
      <c r="X5880" s="5">
        <v>52</v>
      </c>
      <c r="Y5880" s="5">
        <v>37</v>
      </c>
      <c r="Z5880" s="5">
        <v>4</v>
      </c>
      <c r="AA5880" s="5">
        <v>13</v>
      </c>
      <c r="AB5880" s="5">
        <v>8</v>
      </c>
      <c r="AC5880" s="5">
        <v>1</v>
      </c>
      <c r="AD5880" s="5">
        <v>39</v>
      </c>
      <c r="AE5880" s="5">
        <v>29</v>
      </c>
      <c r="AF5880" s="5">
        <v>3</v>
      </c>
      <c r="AG5880" s="6">
        <v>10.344827586206897</v>
      </c>
      <c r="AH5880" s="6">
        <v>74.358974358974365</v>
      </c>
      <c r="AI5880" s="6">
        <v>12.5</v>
      </c>
      <c r="AJ5880" s="6">
        <v>61.53846153846154</v>
      </c>
    </row>
    <row r="5881" spans="1:36" hidden="1" x14ac:dyDescent="0.2">
      <c r="A5881" s="1" t="str">
        <f t="shared" si="91"/>
        <v>TamesideOther</v>
      </c>
      <c r="B5881" s="3" t="s">
        <v>573</v>
      </c>
      <c r="C5881" s="3" t="s">
        <v>574</v>
      </c>
      <c r="D5881" s="3" t="s">
        <v>718</v>
      </c>
      <c r="E5881" s="5">
        <v>245</v>
      </c>
      <c r="F5881" s="5">
        <v>67</v>
      </c>
      <c r="G5881" s="5">
        <v>58</v>
      </c>
      <c r="H5881" s="5">
        <v>77</v>
      </c>
      <c r="I5881" s="5">
        <v>95</v>
      </c>
      <c r="J5881" s="5">
        <v>39</v>
      </c>
      <c r="K5881" s="5">
        <v>0</v>
      </c>
      <c r="L5881" s="5">
        <v>73</v>
      </c>
      <c r="M5881" s="5">
        <v>27</v>
      </c>
      <c r="N5881" s="5">
        <v>17</v>
      </c>
      <c r="O5881" s="6">
        <v>27.346938775510203</v>
      </c>
      <c r="P5881" s="6">
        <v>23.673469387755102</v>
      </c>
      <c r="Q5881" s="6">
        <v>31.428571428571427</v>
      </c>
      <c r="R5881" s="6">
        <v>38.775510204081634</v>
      </c>
      <c r="S5881" s="6">
        <v>15.918367346938776</v>
      </c>
      <c r="T5881" s="6">
        <v>0</v>
      </c>
      <c r="U5881" s="6">
        <v>29.795918367346939</v>
      </c>
      <c r="V5881" s="6">
        <v>11.020408163265307</v>
      </c>
      <c r="W5881" s="6">
        <v>6.9387755102040813</v>
      </c>
      <c r="X5881" s="5">
        <v>107</v>
      </c>
      <c r="Y5881" s="5">
        <v>91</v>
      </c>
      <c r="Z5881" s="5">
        <v>12</v>
      </c>
      <c r="AA5881" s="5">
        <v>22</v>
      </c>
      <c r="AB5881" s="5">
        <v>16</v>
      </c>
      <c r="AC5881" s="5">
        <v>1</v>
      </c>
      <c r="AD5881" s="5">
        <v>85</v>
      </c>
      <c r="AE5881" s="5">
        <v>75</v>
      </c>
      <c r="AF5881" s="5">
        <v>11</v>
      </c>
      <c r="AG5881" s="6">
        <v>14.666666666666666</v>
      </c>
      <c r="AH5881" s="6">
        <v>88.235294117647058</v>
      </c>
      <c r="AI5881" s="6">
        <v>6.25</v>
      </c>
      <c r="AJ5881" s="6">
        <v>72.727272727272734</v>
      </c>
    </row>
    <row r="5882" spans="1:36" x14ac:dyDescent="0.2">
      <c r="A5882" s="1" t="str">
        <f t="shared" si="91"/>
        <v>TamworthAll people</v>
      </c>
      <c r="B5882" s="3" t="s">
        <v>485</v>
      </c>
      <c r="C5882" s="3" t="s">
        <v>486</v>
      </c>
      <c r="D5882" s="3" t="s">
        <v>700</v>
      </c>
      <c r="E5882" s="5">
        <v>76813</v>
      </c>
      <c r="F5882" s="5">
        <v>1113</v>
      </c>
      <c r="G5882" s="5">
        <v>2473</v>
      </c>
      <c r="H5882" s="5">
        <v>2441</v>
      </c>
      <c r="I5882" s="5">
        <v>0</v>
      </c>
      <c r="J5882" s="5">
        <v>13328</v>
      </c>
      <c r="K5882" s="5">
        <v>0</v>
      </c>
      <c r="L5882" s="5">
        <v>13559</v>
      </c>
      <c r="M5882" s="5">
        <v>0</v>
      </c>
      <c r="N5882" s="5">
        <v>0</v>
      </c>
      <c r="O5882" s="6">
        <v>1.4489734810513846</v>
      </c>
      <c r="P5882" s="6">
        <v>3.2195071146811087</v>
      </c>
      <c r="Q5882" s="6">
        <v>3.1778474997721742</v>
      </c>
      <c r="R5882" s="6">
        <v>0</v>
      </c>
      <c r="S5882" s="6">
        <v>17.351229609571295</v>
      </c>
      <c r="T5882" s="6">
        <v>0</v>
      </c>
      <c r="U5882" s="6">
        <v>17.651959954695169</v>
      </c>
      <c r="V5882" s="6">
        <v>0</v>
      </c>
      <c r="W5882" s="6">
        <v>0</v>
      </c>
      <c r="X5882" s="5">
        <v>26475</v>
      </c>
      <c r="Y5882" s="5">
        <v>23493</v>
      </c>
      <c r="Z5882" s="5">
        <v>1317</v>
      </c>
      <c r="AA5882" s="5">
        <v>2431</v>
      </c>
      <c r="AB5882" s="5">
        <v>1919</v>
      </c>
      <c r="AC5882" s="5">
        <v>242</v>
      </c>
      <c r="AD5882" s="5">
        <v>24044</v>
      </c>
      <c r="AE5882" s="5">
        <v>21574</v>
      </c>
      <c r="AF5882" s="5">
        <v>1075</v>
      </c>
      <c r="AG5882" s="6">
        <v>4.9828497265226659</v>
      </c>
      <c r="AH5882" s="6">
        <v>89.727166860755275</v>
      </c>
      <c r="AI5882" s="6">
        <v>12.610734757686295</v>
      </c>
      <c r="AJ5882" s="6">
        <v>78.93870835047305</v>
      </c>
    </row>
    <row r="5883" spans="1:36" hidden="1" x14ac:dyDescent="0.2">
      <c r="A5883" s="1" t="str">
        <f t="shared" si="91"/>
        <v>TamworthWhite British</v>
      </c>
      <c r="B5883" s="3" t="s">
        <v>485</v>
      </c>
      <c r="C5883" s="3" t="s">
        <v>486</v>
      </c>
      <c r="D5883" s="3" t="s">
        <v>701</v>
      </c>
      <c r="E5883" s="5">
        <v>72984</v>
      </c>
      <c r="F5883" s="5">
        <v>1080</v>
      </c>
      <c r="G5883" s="5">
        <v>2360</v>
      </c>
      <c r="H5883" s="5">
        <v>2340</v>
      </c>
      <c r="I5883" s="5">
        <v>0</v>
      </c>
      <c r="J5883" s="5">
        <v>12616</v>
      </c>
      <c r="K5883" s="5">
        <v>0</v>
      </c>
      <c r="L5883" s="5">
        <v>12755</v>
      </c>
      <c r="M5883" s="5">
        <v>0</v>
      </c>
      <c r="N5883" s="5">
        <v>0</v>
      </c>
      <c r="O5883" s="6">
        <v>1.47977638934561</v>
      </c>
      <c r="P5883" s="6">
        <v>3.2335854433848517</v>
      </c>
      <c r="Q5883" s="6">
        <v>3.2061821769154881</v>
      </c>
      <c r="R5883" s="6">
        <v>0</v>
      </c>
      <c r="S5883" s="6">
        <v>17.285980488874273</v>
      </c>
      <c r="T5883" s="6">
        <v>0</v>
      </c>
      <c r="U5883" s="6">
        <v>17.476433190836346</v>
      </c>
      <c r="V5883" s="6">
        <v>0</v>
      </c>
      <c r="W5883" s="6">
        <v>0</v>
      </c>
      <c r="X5883" s="5">
        <v>24849</v>
      </c>
      <c r="Y5883" s="5">
        <v>22028</v>
      </c>
      <c r="Z5883" s="5">
        <v>1237</v>
      </c>
      <c r="AA5883" s="5">
        <v>2277</v>
      </c>
      <c r="AB5883" s="5">
        <v>1786</v>
      </c>
      <c r="AC5883" s="5">
        <v>233</v>
      </c>
      <c r="AD5883" s="5">
        <v>22572</v>
      </c>
      <c r="AE5883" s="5">
        <v>20242</v>
      </c>
      <c r="AF5883" s="5">
        <v>1004</v>
      </c>
      <c r="AG5883" s="6">
        <v>4.9599841912854465</v>
      </c>
      <c r="AH5883" s="6">
        <v>89.677476519581788</v>
      </c>
      <c r="AI5883" s="6">
        <v>13.045912653975364</v>
      </c>
      <c r="AJ5883" s="6">
        <v>78.436539306104521</v>
      </c>
    </row>
    <row r="5884" spans="1:36" hidden="1" x14ac:dyDescent="0.2">
      <c r="A5884" s="1" t="str">
        <f t="shared" si="91"/>
        <v>TamworthMinorities - all other than White British</v>
      </c>
      <c r="B5884" s="3" t="s">
        <v>485</v>
      </c>
      <c r="C5884" s="3" t="s">
        <v>486</v>
      </c>
      <c r="D5884" s="3" t="s">
        <v>702</v>
      </c>
      <c r="E5884" s="5">
        <v>3829</v>
      </c>
      <c r="F5884" s="5">
        <v>33</v>
      </c>
      <c r="G5884" s="5">
        <v>113</v>
      </c>
      <c r="H5884" s="5">
        <v>101</v>
      </c>
      <c r="I5884" s="5">
        <v>0</v>
      </c>
      <c r="J5884" s="5">
        <v>712</v>
      </c>
      <c r="K5884" s="5">
        <v>0</v>
      </c>
      <c r="L5884" s="5">
        <v>804</v>
      </c>
      <c r="M5884" s="5">
        <v>0</v>
      </c>
      <c r="N5884" s="5">
        <v>0</v>
      </c>
      <c r="O5884" s="6">
        <v>0.86184382345259858</v>
      </c>
      <c r="P5884" s="6">
        <v>2.951162183337686</v>
      </c>
      <c r="Q5884" s="6">
        <v>2.6377644293549229</v>
      </c>
      <c r="R5884" s="6">
        <v>0</v>
      </c>
      <c r="S5884" s="6">
        <v>18.594933402977279</v>
      </c>
      <c r="T5884" s="6">
        <v>0</v>
      </c>
      <c r="U5884" s="6">
        <v>20.997649516845129</v>
      </c>
      <c r="V5884" s="6">
        <v>0</v>
      </c>
      <c r="W5884" s="6">
        <v>0</v>
      </c>
      <c r="X5884" s="5">
        <v>1626</v>
      </c>
      <c r="Y5884" s="5">
        <v>1465</v>
      </c>
      <c r="Z5884" s="5">
        <v>80</v>
      </c>
      <c r="AA5884" s="5">
        <v>154</v>
      </c>
      <c r="AB5884" s="5">
        <v>133</v>
      </c>
      <c r="AC5884" s="5">
        <v>9</v>
      </c>
      <c r="AD5884" s="5">
        <v>1472</v>
      </c>
      <c r="AE5884" s="5">
        <v>1332</v>
      </c>
      <c r="AF5884" s="5">
        <v>71</v>
      </c>
      <c r="AG5884" s="6">
        <v>5.3303303303303302</v>
      </c>
      <c r="AH5884" s="6">
        <v>90.489130434782609</v>
      </c>
      <c r="AI5884" s="6">
        <v>6.7669172932330826</v>
      </c>
      <c r="AJ5884" s="6">
        <v>86.36363636363636</v>
      </c>
    </row>
    <row r="5885" spans="1:36" hidden="1" x14ac:dyDescent="0.2">
      <c r="A5885" s="1" t="str">
        <f t="shared" si="91"/>
        <v>TamworthWhite Irish</v>
      </c>
      <c r="B5885" s="3" t="s">
        <v>485</v>
      </c>
      <c r="C5885" s="3" t="s">
        <v>486</v>
      </c>
      <c r="D5885" s="3" t="s">
        <v>703</v>
      </c>
      <c r="E5885" s="5">
        <v>504</v>
      </c>
      <c r="F5885" s="5">
        <v>5</v>
      </c>
      <c r="G5885" s="5">
        <v>13</v>
      </c>
      <c r="H5885" s="5">
        <v>15</v>
      </c>
      <c r="I5885" s="5">
        <v>0</v>
      </c>
      <c r="J5885" s="5">
        <v>77</v>
      </c>
      <c r="K5885" s="5">
        <v>0</v>
      </c>
      <c r="L5885" s="5">
        <v>82</v>
      </c>
      <c r="M5885" s="5">
        <v>0</v>
      </c>
      <c r="N5885" s="5">
        <v>0</v>
      </c>
      <c r="O5885" s="6">
        <v>0.99206349206349209</v>
      </c>
      <c r="P5885" s="6">
        <v>2.5793650793650795</v>
      </c>
      <c r="Q5885" s="6">
        <v>2.9761904761904763</v>
      </c>
      <c r="R5885" s="6">
        <v>0</v>
      </c>
      <c r="S5885" s="6">
        <v>15.277777777777779</v>
      </c>
      <c r="T5885" s="6">
        <v>0</v>
      </c>
      <c r="U5885" s="6">
        <v>16.269841269841269</v>
      </c>
      <c r="V5885" s="6">
        <v>0</v>
      </c>
      <c r="W5885" s="6">
        <v>0</v>
      </c>
      <c r="X5885" s="5">
        <v>98</v>
      </c>
      <c r="Y5885" s="5">
        <v>88</v>
      </c>
      <c r="Z5885" s="5">
        <v>5</v>
      </c>
      <c r="AA5885" s="5">
        <v>4</v>
      </c>
      <c r="AB5885" s="5">
        <v>4</v>
      </c>
      <c r="AC5885" s="5">
        <v>0</v>
      </c>
      <c r="AD5885" s="5">
        <v>94</v>
      </c>
      <c r="AE5885" s="5">
        <v>84</v>
      </c>
      <c r="AF5885" s="5">
        <v>5</v>
      </c>
      <c r="AG5885" s="6">
        <v>5.9523809523809526</v>
      </c>
      <c r="AH5885" s="6">
        <v>89.361702127659569</v>
      </c>
      <c r="AI5885" s="6">
        <v>0</v>
      </c>
      <c r="AJ5885" s="6">
        <v>100</v>
      </c>
    </row>
    <row r="5886" spans="1:36" hidden="1" x14ac:dyDescent="0.2">
      <c r="A5886" s="1" t="str">
        <f t="shared" si="91"/>
        <v>TamworthWhite Gyspy or Irish Traveller</v>
      </c>
      <c r="B5886" s="3" t="s">
        <v>485</v>
      </c>
      <c r="C5886" s="3" t="s">
        <v>486</v>
      </c>
      <c r="D5886" s="3" t="s">
        <v>704</v>
      </c>
      <c r="E5886" s="5">
        <v>9</v>
      </c>
      <c r="F5886" s="5">
        <v>4</v>
      </c>
      <c r="G5886" s="5">
        <v>4</v>
      </c>
      <c r="H5886" s="5">
        <v>4</v>
      </c>
      <c r="I5886" s="5">
        <v>0</v>
      </c>
      <c r="J5886" s="5">
        <v>6</v>
      </c>
      <c r="K5886" s="5">
        <v>0</v>
      </c>
      <c r="L5886" s="5">
        <v>5</v>
      </c>
      <c r="M5886" s="5">
        <v>0</v>
      </c>
      <c r="N5886" s="5">
        <v>0</v>
      </c>
      <c r="O5886" s="6">
        <v>44.444444444444443</v>
      </c>
      <c r="P5886" s="6">
        <v>44.444444444444443</v>
      </c>
      <c r="Q5886" s="6">
        <v>44.444444444444443</v>
      </c>
      <c r="R5886" s="6">
        <v>0</v>
      </c>
      <c r="S5886" s="6">
        <v>66.666666666666671</v>
      </c>
      <c r="T5886" s="6">
        <v>0</v>
      </c>
      <c r="U5886" s="6">
        <v>55.555555555555557</v>
      </c>
      <c r="V5886" s="6">
        <v>0</v>
      </c>
      <c r="W5886" s="6">
        <v>0</v>
      </c>
      <c r="X5886" s="5">
        <v>4</v>
      </c>
      <c r="Y5886" s="5">
        <v>3</v>
      </c>
      <c r="Z5886" s="5">
        <v>0</v>
      </c>
      <c r="AA5886" s="5">
        <v>1</v>
      </c>
      <c r="AB5886" s="5">
        <v>0</v>
      </c>
      <c r="AC5886" s="5">
        <v>0</v>
      </c>
      <c r="AD5886" s="5">
        <v>3</v>
      </c>
      <c r="AE5886" s="5">
        <v>3</v>
      </c>
      <c r="AF5886" s="5">
        <v>0</v>
      </c>
      <c r="AG5886" s="6">
        <v>0</v>
      </c>
      <c r="AH5886" s="6">
        <v>100</v>
      </c>
      <c r="AI5886" s="6"/>
      <c r="AJ5886" s="6">
        <v>0</v>
      </c>
    </row>
    <row r="5887" spans="1:36" hidden="1" x14ac:dyDescent="0.2">
      <c r="A5887" s="1" t="str">
        <f t="shared" si="91"/>
        <v>TamworthWhite Other</v>
      </c>
      <c r="B5887" s="3" t="s">
        <v>485</v>
      </c>
      <c r="C5887" s="3" t="s">
        <v>486</v>
      </c>
      <c r="D5887" s="3" t="s">
        <v>705</v>
      </c>
      <c r="E5887" s="5">
        <v>1264</v>
      </c>
      <c r="F5887" s="5">
        <v>7</v>
      </c>
      <c r="G5887" s="5">
        <v>23</v>
      </c>
      <c r="H5887" s="5">
        <v>40</v>
      </c>
      <c r="I5887" s="5">
        <v>0</v>
      </c>
      <c r="J5887" s="5">
        <v>248</v>
      </c>
      <c r="K5887" s="5">
        <v>0</v>
      </c>
      <c r="L5887" s="5">
        <v>327</v>
      </c>
      <c r="M5887" s="5">
        <v>0</v>
      </c>
      <c r="N5887" s="5">
        <v>0</v>
      </c>
      <c r="O5887" s="6">
        <v>0.55379746835443033</v>
      </c>
      <c r="P5887" s="6">
        <v>1.8196202531645569</v>
      </c>
      <c r="Q5887" s="6">
        <v>3.1645569620253164</v>
      </c>
      <c r="R5887" s="6">
        <v>0</v>
      </c>
      <c r="S5887" s="6">
        <v>19.620253164556964</v>
      </c>
      <c r="T5887" s="6">
        <v>0</v>
      </c>
      <c r="U5887" s="6">
        <v>25.870253164556964</v>
      </c>
      <c r="V5887" s="6">
        <v>0</v>
      </c>
      <c r="W5887" s="6">
        <v>0</v>
      </c>
      <c r="X5887" s="5">
        <v>743</v>
      </c>
      <c r="Y5887" s="5">
        <v>691</v>
      </c>
      <c r="Z5887" s="5">
        <v>33</v>
      </c>
      <c r="AA5887" s="5">
        <v>77</v>
      </c>
      <c r="AB5887" s="5">
        <v>70</v>
      </c>
      <c r="AC5887" s="5">
        <v>4</v>
      </c>
      <c r="AD5887" s="5">
        <v>666</v>
      </c>
      <c r="AE5887" s="5">
        <v>621</v>
      </c>
      <c r="AF5887" s="5">
        <v>29</v>
      </c>
      <c r="AG5887" s="6">
        <v>4.6698872785829311</v>
      </c>
      <c r="AH5887" s="6">
        <v>93.243243243243242</v>
      </c>
      <c r="AI5887" s="6">
        <v>5.7142857142857144</v>
      </c>
      <c r="AJ5887" s="6">
        <v>90.909090909090907</v>
      </c>
    </row>
    <row r="5888" spans="1:36" hidden="1" x14ac:dyDescent="0.2">
      <c r="A5888" s="1" t="str">
        <f t="shared" si="91"/>
        <v>TamworthMixed White and Black Caribbean</v>
      </c>
      <c r="B5888" s="3" t="s">
        <v>485</v>
      </c>
      <c r="C5888" s="3" t="s">
        <v>486</v>
      </c>
      <c r="D5888" s="3" t="s">
        <v>706</v>
      </c>
      <c r="E5888" s="5">
        <v>414</v>
      </c>
      <c r="F5888" s="5">
        <v>8</v>
      </c>
      <c r="G5888" s="5">
        <v>23</v>
      </c>
      <c r="H5888" s="5">
        <v>12</v>
      </c>
      <c r="I5888" s="5">
        <v>0</v>
      </c>
      <c r="J5888" s="5">
        <v>99</v>
      </c>
      <c r="K5888" s="5">
        <v>0</v>
      </c>
      <c r="L5888" s="5">
        <v>97</v>
      </c>
      <c r="M5888" s="5">
        <v>0</v>
      </c>
      <c r="N5888" s="5">
        <v>0</v>
      </c>
      <c r="O5888" s="6">
        <v>1.932367149758454</v>
      </c>
      <c r="P5888" s="6">
        <v>5.5555555555555554</v>
      </c>
      <c r="Q5888" s="6">
        <v>2.8985507246376812</v>
      </c>
      <c r="R5888" s="6">
        <v>0</v>
      </c>
      <c r="S5888" s="6">
        <v>23.913043478260871</v>
      </c>
      <c r="T5888" s="6">
        <v>0</v>
      </c>
      <c r="U5888" s="6">
        <v>23.429951690821255</v>
      </c>
      <c r="V5888" s="6">
        <v>0</v>
      </c>
      <c r="W5888" s="6">
        <v>0</v>
      </c>
      <c r="X5888" s="5">
        <v>98</v>
      </c>
      <c r="Y5888" s="5">
        <v>77</v>
      </c>
      <c r="Z5888" s="5">
        <v>4</v>
      </c>
      <c r="AA5888" s="5">
        <v>15</v>
      </c>
      <c r="AB5888" s="5">
        <v>9</v>
      </c>
      <c r="AC5888" s="5">
        <v>1</v>
      </c>
      <c r="AD5888" s="5">
        <v>83</v>
      </c>
      <c r="AE5888" s="5">
        <v>68</v>
      </c>
      <c r="AF5888" s="5">
        <v>3</v>
      </c>
      <c r="AG5888" s="6">
        <v>4.4117647058823533</v>
      </c>
      <c r="AH5888" s="6">
        <v>81.92771084337349</v>
      </c>
      <c r="AI5888" s="6">
        <v>11.111111111111111</v>
      </c>
      <c r="AJ5888" s="6">
        <v>60</v>
      </c>
    </row>
    <row r="5889" spans="1:36" hidden="1" x14ac:dyDescent="0.2">
      <c r="A5889" s="1" t="str">
        <f t="shared" si="91"/>
        <v>TamworthMixed White and Black African</v>
      </c>
      <c r="B5889" s="3" t="s">
        <v>485</v>
      </c>
      <c r="C5889" s="3" t="s">
        <v>486</v>
      </c>
      <c r="D5889" s="3" t="s">
        <v>707</v>
      </c>
      <c r="E5889" s="5">
        <v>59</v>
      </c>
      <c r="F5889" s="5">
        <v>0</v>
      </c>
      <c r="G5889" s="5">
        <v>0</v>
      </c>
      <c r="H5889" s="5">
        <v>0</v>
      </c>
      <c r="I5889" s="5">
        <v>0</v>
      </c>
      <c r="J5889" s="5">
        <v>13</v>
      </c>
      <c r="K5889" s="5">
        <v>0</v>
      </c>
      <c r="L5889" s="5">
        <v>12</v>
      </c>
      <c r="M5889" s="5">
        <v>0</v>
      </c>
      <c r="N5889" s="5">
        <v>0</v>
      </c>
      <c r="O5889" s="6">
        <v>0</v>
      </c>
      <c r="P5889" s="6">
        <v>0</v>
      </c>
      <c r="Q5889" s="6">
        <v>0</v>
      </c>
      <c r="R5889" s="6">
        <v>0</v>
      </c>
      <c r="S5889" s="6">
        <v>22.033898305084747</v>
      </c>
      <c r="T5889" s="6">
        <v>0</v>
      </c>
      <c r="U5889" s="6">
        <v>20.338983050847457</v>
      </c>
      <c r="V5889" s="6">
        <v>0</v>
      </c>
      <c r="W5889" s="6">
        <v>0</v>
      </c>
      <c r="X5889" s="5">
        <v>17</v>
      </c>
      <c r="Y5889" s="5">
        <v>14</v>
      </c>
      <c r="Z5889" s="5">
        <v>0</v>
      </c>
      <c r="AA5889" s="5">
        <v>2</v>
      </c>
      <c r="AB5889" s="5">
        <v>2</v>
      </c>
      <c r="AC5889" s="5">
        <v>0</v>
      </c>
      <c r="AD5889" s="5">
        <v>15</v>
      </c>
      <c r="AE5889" s="5">
        <v>12</v>
      </c>
      <c r="AF5889" s="5">
        <v>0</v>
      </c>
      <c r="AG5889" s="6">
        <v>0</v>
      </c>
      <c r="AH5889" s="6">
        <v>80</v>
      </c>
      <c r="AI5889" s="6">
        <v>0</v>
      </c>
      <c r="AJ5889" s="6">
        <v>100</v>
      </c>
    </row>
    <row r="5890" spans="1:36" hidden="1" x14ac:dyDescent="0.2">
      <c r="A5890" s="1" t="str">
        <f t="shared" ref="A5890:A5953" si="92">C5890&amp;D5890</f>
        <v>TamworthMixed White and Asian</v>
      </c>
      <c r="B5890" s="3" t="s">
        <v>485</v>
      </c>
      <c r="C5890" s="3" t="s">
        <v>486</v>
      </c>
      <c r="D5890" s="3" t="s">
        <v>708</v>
      </c>
      <c r="E5890" s="5">
        <v>197</v>
      </c>
      <c r="F5890" s="5">
        <v>0</v>
      </c>
      <c r="G5890" s="5">
        <v>2</v>
      </c>
      <c r="H5890" s="5">
        <v>4</v>
      </c>
      <c r="I5890" s="5">
        <v>0</v>
      </c>
      <c r="J5890" s="5">
        <v>35</v>
      </c>
      <c r="K5890" s="5">
        <v>0</v>
      </c>
      <c r="L5890" s="5">
        <v>35</v>
      </c>
      <c r="M5890" s="5">
        <v>0</v>
      </c>
      <c r="N5890" s="5">
        <v>0</v>
      </c>
      <c r="O5890" s="6">
        <v>0</v>
      </c>
      <c r="P5890" s="6">
        <v>1.015228426395939</v>
      </c>
      <c r="Q5890" s="6">
        <v>2.030456852791878</v>
      </c>
      <c r="R5890" s="6">
        <v>0</v>
      </c>
      <c r="S5890" s="6">
        <v>17.766497461928935</v>
      </c>
      <c r="T5890" s="6">
        <v>0</v>
      </c>
      <c r="U5890" s="6">
        <v>17.766497461928935</v>
      </c>
      <c r="V5890" s="6">
        <v>0</v>
      </c>
      <c r="W5890" s="6">
        <v>0</v>
      </c>
      <c r="X5890" s="5">
        <v>45</v>
      </c>
      <c r="Y5890" s="5">
        <v>37</v>
      </c>
      <c r="Z5890" s="5">
        <v>3</v>
      </c>
      <c r="AA5890" s="5">
        <v>5</v>
      </c>
      <c r="AB5890" s="5">
        <v>5</v>
      </c>
      <c r="AC5890" s="5">
        <v>1</v>
      </c>
      <c r="AD5890" s="5">
        <v>40</v>
      </c>
      <c r="AE5890" s="5">
        <v>32</v>
      </c>
      <c r="AF5890" s="5">
        <v>2</v>
      </c>
      <c r="AG5890" s="6">
        <v>6.25</v>
      </c>
      <c r="AH5890" s="6">
        <v>80</v>
      </c>
      <c r="AI5890" s="6">
        <v>20</v>
      </c>
      <c r="AJ5890" s="6">
        <v>100</v>
      </c>
    </row>
    <row r="5891" spans="1:36" hidden="1" x14ac:dyDescent="0.2">
      <c r="A5891" s="1" t="str">
        <f t="shared" si="92"/>
        <v>TamworthMixed Other</v>
      </c>
      <c r="B5891" s="3" t="s">
        <v>485</v>
      </c>
      <c r="C5891" s="3" t="s">
        <v>486</v>
      </c>
      <c r="D5891" s="3" t="s">
        <v>709</v>
      </c>
      <c r="E5891" s="5">
        <v>133</v>
      </c>
      <c r="F5891" s="5">
        <v>6</v>
      </c>
      <c r="G5891" s="5">
        <v>12</v>
      </c>
      <c r="H5891" s="5">
        <v>6</v>
      </c>
      <c r="I5891" s="5">
        <v>0</v>
      </c>
      <c r="J5891" s="5">
        <v>38</v>
      </c>
      <c r="K5891" s="5">
        <v>0</v>
      </c>
      <c r="L5891" s="5">
        <v>39</v>
      </c>
      <c r="M5891" s="5">
        <v>0</v>
      </c>
      <c r="N5891" s="5">
        <v>0</v>
      </c>
      <c r="O5891" s="6">
        <v>4.511278195488722</v>
      </c>
      <c r="P5891" s="6">
        <v>9.022556390977444</v>
      </c>
      <c r="Q5891" s="6">
        <v>4.511278195488722</v>
      </c>
      <c r="R5891" s="6">
        <v>0</v>
      </c>
      <c r="S5891" s="6">
        <v>28.571428571428573</v>
      </c>
      <c r="T5891" s="6">
        <v>0</v>
      </c>
      <c r="U5891" s="6">
        <v>29.323308270676691</v>
      </c>
      <c r="V5891" s="6">
        <v>0</v>
      </c>
      <c r="W5891" s="6">
        <v>0</v>
      </c>
      <c r="X5891" s="5">
        <v>39</v>
      </c>
      <c r="Y5891" s="5">
        <v>33</v>
      </c>
      <c r="Z5891" s="5">
        <v>4</v>
      </c>
      <c r="AA5891" s="5">
        <v>4</v>
      </c>
      <c r="AB5891" s="5">
        <v>4</v>
      </c>
      <c r="AC5891" s="5">
        <v>1</v>
      </c>
      <c r="AD5891" s="5">
        <v>35</v>
      </c>
      <c r="AE5891" s="5">
        <v>29</v>
      </c>
      <c r="AF5891" s="5">
        <v>3</v>
      </c>
      <c r="AG5891" s="6">
        <v>10.344827586206897</v>
      </c>
      <c r="AH5891" s="6">
        <v>82.857142857142861</v>
      </c>
      <c r="AI5891" s="6">
        <v>25</v>
      </c>
      <c r="AJ5891" s="6">
        <v>100</v>
      </c>
    </row>
    <row r="5892" spans="1:36" hidden="1" x14ac:dyDescent="0.2">
      <c r="A5892" s="1" t="str">
        <f t="shared" si="92"/>
        <v>TamworthIndian</v>
      </c>
      <c r="B5892" s="3" t="s">
        <v>485</v>
      </c>
      <c r="C5892" s="3" t="s">
        <v>486</v>
      </c>
      <c r="D5892" s="3" t="s">
        <v>710</v>
      </c>
      <c r="E5892" s="5">
        <v>386</v>
      </c>
      <c r="F5892" s="5">
        <v>0</v>
      </c>
      <c r="G5892" s="5">
        <v>0</v>
      </c>
      <c r="H5892" s="5">
        <v>1</v>
      </c>
      <c r="I5892" s="5">
        <v>0</v>
      </c>
      <c r="J5892" s="5">
        <v>48</v>
      </c>
      <c r="K5892" s="5">
        <v>0</v>
      </c>
      <c r="L5892" s="5">
        <v>38</v>
      </c>
      <c r="M5892" s="5">
        <v>0</v>
      </c>
      <c r="N5892" s="5">
        <v>0</v>
      </c>
      <c r="O5892" s="6">
        <v>0</v>
      </c>
      <c r="P5892" s="6">
        <v>0</v>
      </c>
      <c r="Q5892" s="6">
        <v>0.25906735751295334</v>
      </c>
      <c r="R5892" s="6">
        <v>0</v>
      </c>
      <c r="S5892" s="6">
        <v>12.435233160621761</v>
      </c>
      <c r="T5892" s="6">
        <v>0</v>
      </c>
      <c r="U5892" s="6">
        <v>9.8445595854922274</v>
      </c>
      <c r="V5892" s="6">
        <v>0</v>
      </c>
      <c r="W5892" s="6">
        <v>0</v>
      </c>
      <c r="X5892" s="5">
        <v>158</v>
      </c>
      <c r="Y5892" s="5">
        <v>141</v>
      </c>
      <c r="Z5892" s="5">
        <v>8</v>
      </c>
      <c r="AA5892" s="5">
        <v>5</v>
      </c>
      <c r="AB5892" s="5">
        <v>4</v>
      </c>
      <c r="AC5892" s="5">
        <v>1</v>
      </c>
      <c r="AD5892" s="5">
        <v>153</v>
      </c>
      <c r="AE5892" s="5">
        <v>137</v>
      </c>
      <c r="AF5892" s="5">
        <v>7</v>
      </c>
      <c r="AG5892" s="6">
        <v>5.1094890510948909</v>
      </c>
      <c r="AH5892" s="6">
        <v>89.542483660130713</v>
      </c>
      <c r="AI5892" s="6">
        <v>25</v>
      </c>
      <c r="AJ5892" s="6">
        <v>80</v>
      </c>
    </row>
    <row r="5893" spans="1:36" hidden="1" x14ac:dyDescent="0.2">
      <c r="A5893" s="1" t="str">
        <f t="shared" si="92"/>
        <v>TamworthPakistani</v>
      </c>
      <c r="B5893" s="3" t="s">
        <v>485</v>
      </c>
      <c r="C5893" s="3" t="s">
        <v>486</v>
      </c>
      <c r="D5893" s="3" t="s">
        <v>711</v>
      </c>
      <c r="E5893" s="5">
        <v>47</v>
      </c>
      <c r="F5893" s="5">
        <v>0</v>
      </c>
      <c r="G5893" s="5">
        <v>9</v>
      </c>
      <c r="H5893" s="5">
        <v>0</v>
      </c>
      <c r="I5893" s="5">
        <v>0</v>
      </c>
      <c r="J5893" s="5">
        <v>16</v>
      </c>
      <c r="K5893" s="5">
        <v>0</v>
      </c>
      <c r="L5893" s="5">
        <v>15</v>
      </c>
      <c r="M5893" s="5">
        <v>0</v>
      </c>
      <c r="N5893" s="5">
        <v>0</v>
      </c>
      <c r="O5893" s="6">
        <v>0</v>
      </c>
      <c r="P5893" s="6">
        <v>19.148936170212767</v>
      </c>
      <c r="Q5893" s="6">
        <v>0</v>
      </c>
      <c r="R5893" s="6">
        <v>0</v>
      </c>
      <c r="S5893" s="6">
        <v>34.042553191489361</v>
      </c>
      <c r="T5893" s="6">
        <v>0</v>
      </c>
      <c r="U5893" s="6">
        <v>31.914893617021278</v>
      </c>
      <c r="V5893" s="6">
        <v>0</v>
      </c>
      <c r="W5893" s="6">
        <v>0</v>
      </c>
      <c r="X5893" s="5">
        <v>17</v>
      </c>
      <c r="Y5893" s="5">
        <v>16</v>
      </c>
      <c r="Z5893" s="5">
        <v>0</v>
      </c>
      <c r="AA5893" s="5">
        <v>3</v>
      </c>
      <c r="AB5893" s="5">
        <v>2</v>
      </c>
      <c r="AC5893" s="5">
        <v>0</v>
      </c>
      <c r="AD5893" s="5">
        <v>14</v>
      </c>
      <c r="AE5893" s="5">
        <v>14</v>
      </c>
      <c r="AF5893" s="5">
        <v>0</v>
      </c>
      <c r="AG5893" s="6">
        <v>0</v>
      </c>
      <c r="AH5893" s="6">
        <v>100</v>
      </c>
      <c r="AI5893" s="6">
        <v>0</v>
      </c>
      <c r="AJ5893" s="6">
        <v>66.666666666666671</v>
      </c>
    </row>
    <row r="5894" spans="1:36" hidden="1" x14ac:dyDescent="0.2">
      <c r="A5894" s="1" t="str">
        <f t="shared" si="92"/>
        <v>TamworthBangladeshi</v>
      </c>
      <c r="B5894" s="3" t="s">
        <v>485</v>
      </c>
      <c r="C5894" s="3" t="s">
        <v>486</v>
      </c>
      <c r="D5894" s="3" t="s">
        <v>712</v>
      </c>
      <c r="E5894" s="5">
        <v>38</v>
      </c>
      <c r="F5894" s="5">
        <v>0</v>
      </c>
      <c r="G5894" s="5">
        <v>0</v>
      </c>
      <c r="H5894" s="5">
        <v>0</v>
      </c>
      <c r="I5894" s="5">
        <v>0</v>
      </c>
      <c r="J5894" s="5">
        <v>2</v>
      </c>
      <c r="K5894" s="5">
        <v>0</v>
      </c>
      <c r="L5894" s="5">
        <v>4</v>
      </c>
      <c r="M5894" s="5">
        <v>0</v>
      </c>
      <c r="N5894" s="5">
        <v>0</v>
      </c>
      <c r="O5894" s="6">
        <v>0</v>
      </c>
      <c r="P5894" s="6">
        <v>0</v>
      </c>
      <c r="Q5894" s="6">
        <v>0</v>
      </c>
      <c r="R5894" s="6">
        <v>0</v>
      </c>
      <c r="S5894" s="6">
        <v>5.2631578947368425</v>
      </c>
      <c r="T5894" s="6">
        <v>0</v>
      </c>
      <c r="U5894" s="6">
        <v>10.526315789473685</v>
      </c>
      <c r="V5894" s="6">
        <v>0</v>
      </c>
      <c r="W5894" s="6">
        <v>0</v>
      </c>
      <c r="X5894" s="5">
        <v>17</v>
      </c>
      <c r="Y5894" s="5">
        <v>15</v>
      </c>
      <c r="Z5894" s="5">
        <v>2</v>
      </c>
      <c r="AA5894" s="5">
        <v>1</v>
      </c>
      <c r="AB5894" s="5">
        <v>1</v>
      </c>
      <c r="AC5894" s="5">
        <v>0</v>
      </c>
      <c r="AD5894" s="5">
        <v>16</v>
      </c>
      <c r="AE5894" s="5">
        <v>14</v>
      </c>
      <c r="AF5894" s="5">
        <v>2</v>
      </c>
      <c r="AG5894" s="6">
        <v>14.285714285714286</v>
      </c>
      <c r="AH5894" s="6">
        <v>87.5</v>
      </c>
      <c r="AI5894" s="6">
        <v>0</v>
      </c>
      <c r="AJ5894" s="6">
        <v>100</v>
      </c>
    </row>
    <row r="5895" spans="1:36" hidden="1" x14ac:dyDescent="0.2">
      <c r="A5895" s="1" t="str">
        <f t="shared" si="92"/>
        <v>TamworthChinese</v>
      </c>
      <c r="B5895" s="3" t="s">
        <v>485</v>
      </c>
      <c r="C5895" s="3" t="s">
        <v>486</v>
      </c>
      <c r="D5895" s="3" t="s">
        <v>713</v>
      </c>
      <c r="E5895" s="5">
        <v>150</v>
      </c>
      <c r="F5895" s="5">
        <v>1</v>
      </c>
      <c r="G5895" s="5">
        <v>1</v>
      </c>
      <c r="H5895" s="5">
        <v>3</v>
      </c>
      <c r="I5895" s="5">
        <v>0</v>
      </c>
      <c r="J5895" s="5">
        <v>15</v>
      </c>
      <c r="K5895" s="5">
        <v>0</v>
      </c>
      <c r="L5895" s="5">
        <v>23</v>
      </c>
      <c r="M5895" s="5">
        <v>0</v>
      </c>
      <c r="N5895" s="5">
        <v>0</v>
      </c>
      <c r="O5895" s="6">
        <v>0.66666666666666663</v>
      </c>
      <c r="P5895" s="6">
        <v>0.66666666666666663</v>
      </c>
      <c r="Q5895" s="6">
        <v>2</v>
      </c>
      <c r="R5895" s="6">
        <v>0</v>
      </c>
      <c r="S5895" s="6">
        <v>10</v>
      </c>
      <c r="T5895" s="6">
        <v>0</v>
      </c>
      <c r="U5895" s="6">
        <v>15.333333333333334</v>
      </c>
      <c r="V5895" s="6">
        <v>0</v>
      </c>
      <c r="W5895" s="6">
        <v>0</v>
      </c>
      <c r="X5895" s="5">
        <v>69</v>
      </c>
      <c r="Y5895" s="5">
        <v>61</v>
      </c>
      <c r="Z5895" s="5">
        <v>0</v>
      </c>
      <c r="AA5895" s="5">
        <v>2</v>
      </c>
      <c r="AB5895" s="5">
        <v>1</v>
      </c>
      <c r="AC5895" s="5">
        <v>0</v>
      </c>
      <c r="AD5895" s="5">
        <v>67</v>
      </c>
      <c r="AE5895" s="5">
        <v>60</v>
      </c>
      <c r="AF5895" s="5">
        <v>0</v>
      </c>
      <c r="AG5895" s="6">
        <v>0</v>
      </c>
      <c r="AH5895" s="6">
        <v>89.552238805970148</v>
      </c>
      <c r="AI5895" s="6">
        <v>0</v>
      </c>
      <c r="AJ5895" s="6">
        <v>50</v>
      </c>
    </row>
    <row r="5896" spans="1:36" hidden="1" x14ac:dyDescent="0.2">
      <c r="A5896" s="1" t="str">
        <f t="shared" si="92"/>
        <v>TamworthAsian Other</v>
      </c>
      <c r="B5896" s="3" t="s">
        <v>485</v>
      </c>
      <c r="C5896" s="3" t="s">
        <v>486</v>
      </c>
      <c r="D5896" s="3" t="s">
        <v>714</v>
      </c>
      <c r="E5896" s="5">
        <v>142</v>
      </c>
      <c r="F5896" s="5">
        <v>0</v>
      </c>
      <c r="G5896" s="5">
        <v>14</v>
      </c>
      <c r="H5896" s="5">
        <v>5</v>
      </c>
      <c r="I5896" s="5">
        <v>0</v>
      </c>
      <c r="J5896" s="5">
        <v>40</v>
      </c>
      <c r="K5896" s="5">
        <v>0</v>
      </c>
      <c r="L5896" s="5">
        <v>39</v>
      </c>
      <c r="M5896" s="5">
        <v>0</v>
      </c>
      <c r="N5896" s="5">
        <v>0</v>
      </c>
      <c r="O5896" s="6">
        <v>0</v>
      </c>
      <c r="P5896" s="6">
        <v>9.8591549295774641</v>
      </c>
      <c r="Q5896" s="6">
        <v>3.5211267605633805</v>
      </c>
      <c r="R5896" s="6">
        <v>0</v>
      </c>
      <c r="S5896" s="6">
        <v>28.169014084507044</v>
      </c>
      <c r="T5896" s="6">
        <v>0</v>
      </c>
      <c r="U5896" s="6">
        <v>27.464788732394368</v>
      </c>
      <c r="V5896" s="6">
        <v>0</v>
      </c>
      <c r="W5896" s="6">
        <v>0</v>
      </c>
      <c r="X5896" s="5">
        <v>80</v>
      </c>
      <c r="Y5896" s="5">
        <v>64</v>
      </c>
      <c r="Z5896" s="5">
        <v>8</v>
      </c>
      <c r="AA5896" s="5">
        <v>11</v>
      </c>
      <c r="AB5896" s="5">
        <v>7</v>
      </c>
      <c r="AC5896" s="5">
        <v>1</v>
      </c>
      <c r="AD5896" s="5">
        <v>69</v>
      </c>
      <c r="AE5896" s="5">
        <v>57</v>
      </c>
      <c r="AF5896" s="5">
        <v>7</v>
      </c>
      <c r="AG5896" s="6">
        <v>12.280701754385966</v>
      </c>
      <c r="AH5896" s="6">
        <v>82.608695652173907</v>
      </c>
      <c r="AI5896" s="6">
        <v>14.285714285714286</v>
      </c>
      <c r="AJ5896" s="6">
        <v>63.636363636363633</v>
      </c>
    </row>
    <row r="5897" spans="1:36" hidden="1" x14ac:dyDescent="0.2">
      <c r="A5897" s="1" t="str">
        <f t="shared" si="92"/>
        <v>TamworthBlack African</v>
      </c>
      <c r="B5897" s="3" t="s">
        <v>485</v>
      </c>
      <c r="C5897" s="3" t="s">
        <v>486</v>
      </c>
      <c r="D5897" s="3" t="s">
        <v>715</v>
      </c>
      <c r="E5897" s="5">
        <v>91</v>
      </c>
      <c r="F5897" s="5">
        <v>0</v>
      </c>
      <c r="G5897" s="5">
        <v>0</v>
      </c>
      <c r="H5897" s="5">
        <v>2</v>
      </c>
      <c r="I5897" s="5">
        <v>0</v>
      </c>
      <c r="J5897" s="5">
        <v>13</v>
      </c>
      <c r="K5897" s="5">
        <v>0</v>
      </c>
      <c r="L5897" s="5">
        <v>16</v>
      </c>
      <c r="M5897" s="5">
        <v>0</v>
      </c>
      <c r="N5897" s="5">
        <v>0</v>
      </c>
      <c r="O5897" s="6">
        <v>0</v>
      </c>
      <c r="P5897" s="6">
        <v>0</v>
      </c>
      <c r="Q5897" s="6">
        <v>2.197802197802198</v>
      </c>
      <c r="R5897" s="6">
        <v>0</v>
      </c>
      <c r="S5897" s="6">
        <v>14.285714285714286</v>
      </c>
      <c r="T5897" s="6">
        <v>0</v>
      </c>
      <c r="U5897" s="6">
        <v>17.582417582417584</v>
      </c>
      <c r="V5897" s="6">
        <v>0</v>
      </c>
      <c r="W5897" s="6">
        <v>0</v>
      </c>
      <c r="X5897" s="5">
        <v>42</v>
      </c>
      <c r="Y5897" s="5">
        <v>41</v>
      </c>
      <c r="Z5897" s="5">
        <v>1</v>
      </c>
      <c r="AA5897" s="5">
        <v>5</v>
      </c>
      <c r="AB5897" s="5">
        <v>5</v>
      </c>
      <c r="AC5897" s="5">
        <v>0</v>
      </c>
      <c r="AD5897" s="5">
        <v>37</v>
      </c>
      <c r="AE5897" s="5">
        <v>36</v>
      </c>
      <c r="AF5897" s="5">
        <v>1</v>
      </c>
      <c r="AG5897" s="6">
        <v>2.7777777777777777</v>
      </c>
      <c r="AH5897" s="6">
        <v>97.297297297297291</v>
      </c>
      <c r="AI5897" s="6">
        <v>0</v>
      </c>
      <c r="AJ5897" s="6">
        <v>100</v>
      </c>
    </row>
    <row r="5898" spans="1:36" hidden="1" x14ac:dyDescent="0.2">
      <c r="A5898" s="1" t="str">
        <f t="shared" si="92"/>
        <v>TamworthBlack Caribbean</v>
      </c>
      <c r="B5898" s="3" t="s">
        <v>485</v>
      </c>
      <c r="C5898" s="3" t="s">
        <v>486</v>
      </c>
      <c r="D5898" s="3" t="s">
        <v>716</v>
      </c>
      <c r="E5898" s="5">
        <v>252</v>
      </c>
      <c r="F5898" s="5">
        <v>2</v>
      </c>
      <c r="G5898" s="5">
        <v>10</v>
      </c>
      <c r="H5898" s="5">
        <v>5</v>
      </c>
      <c r="I5898" s="5">
        <v>0</v>
      </c>
      <c r="J5898" s="5">
        <v>42</v>
      </c>
      <c r="K5898" s="5">
        <v>0</v>
      </c>
      <c r="L5898" s="5">
        <v>46</v>
      </c>
      <c r="M5898" s="5">
        <v>0</v>
      </c>
      <c r="N5898" s="5">
        <v>0</v>
      </c>
      <c r="O5898" s="6">
        <v>0.79365079365079361</v>
      </c>
      <c r="P5898" s="6">
        <v>3.9682539682539684</v>
      </c>
      <c r="Q5898" s="6">
        <v>1.9841269841269842</v>
      </c>
      <c r="R5898" s="6">
        <v>0</v>
      </c>
      <c r="S5898" s="6">
        <v>16.666666666666668</v>
      </c>
      <c r="T5898" s="6">
        <v>0</v>
      </c>
      <c r="U5898" s="6">
        <v>18.253968253968253</v>
      </c>
      <c r="V5898" s="6">
        <v>0</v>
      </c>
      <c r="W5898" s="6">
        <v>0</v>
      </c>
      <c r="X5898" s="5">
        <v>125</v>
      </c>
      <c r="Y5898" s="5">
        <v>118</v>
      </c>
      <c r="Z5898" s="5">
        <v>7</v>
      </c>
      <c r="AA5898" s="5">
        <v>13</v>
      </c>
      <c r="AB5898" s="5">
        <v>13</v>
      </c>
      <c r="AC5898" s="5">
        <v>0</v>
      </c>
      <c r="AD5898" s="5">
        <v>112</v>
      </c>
      <c r="AE5898" s="5">
        <v>105</v>
      </c>
      <c r="AF5898" s="5">
        <v>7</v>
      </c>
      <c r="AG5898" s="6">
        <v>6.666666666666667</v>
      </c>
      <c r="AH5898" s="6">
        <v>93.75</v>
      </c>
      <c r="AI5898" s="6">
        <v>0</v>
      </c>
      <c r="AJ5898" s="6">
        <v>100</v>
      </c>
    </row>
    <row r="5899" spans="1:36" hidden="1" x14ac:dyDescent="0.2">
      <c r="A5899" s="1" t="str">
        <f t="shared" si="92"/>
        <v>TamworthBlack Other</v>
      </c>
      <c r="B5899" s="3" t="s">
        <v>485</v>
      </c>
      <c r="C5899" s="3" t="s">
        <v>486</v>
      </c>
      <c r="D5899" s="3" t="s">
        <v>717</v>
      </c>
      <c r="E5899" s="5">
        <v>50</v>
      </c>
      <c r="F5899" s="5">
        <v>0</v>
      </c>
      <c r="G5899" s="5">
        <v>0</v>
      </c>
      <c r="H5899" s="5">
        <v>3</v>
      </c>
      <c r="I5899" s="5">
        <v>0</v>
      </c>
      <c r="J5899" s="5">
        <v>4</v>
      </c>
      <c r="K5899" s="5">
        <v>0</v>
      </c>
      <c r="L5899" s="5">
        <v>4</v>
      </c>
      <c r="M5899" s="5">
        <v>0</v>
      </c>
      <c r="N5899" s="5">
        <v>0</v>
      </c>
      <c r="O5899" s="6">
        <v>0</v>
      </c>
      <c r="P5899" s="6">
        <v>0</v>
      </c>
      <c r="Q5899" s="6">
        <v>6</v>
      </c>
      <c r="R5899" s="6">
        <v>0</v>
      </c>
      <c r="S5899" s="6">
        <v>8</v>
      </c>
      <c r="T5899" s="6">
        <v>0</v>
      </c>
      <c r="U5899" s="6">
        <v>8</v>
      </c>
      <c r="V5899" s="6">
        <v>0</v>
      </c>
      <c r="W5899" s="6">
        <v>0</v>
      </c>
      <c r="X5899" s="5">
        <v>28</v>
      </c>
      <c r="Y5899" s="5">
        <v>27</v>
      </c>
      <c r="Z5899" s="5">
        <v>1</v>
      </c>
      <c r="AA5899" s="5">
        <v>1</v>
      </c>
      <c r="AB5899" s="5">
        <v>1</v>
      </c>
      <c r="AC5899" s="5">
        <v>0</v>
      </c>
      <c r="AD5899" s="5">
        <v>27</v>
      </c>
      <c r="AE5899" s="5">
        <v>26</v>
      </c>
      <c r="AF5899" s="5">
        <v>1</v>
      </c>
      <c r="AG5899" s="6">
        <v>3.8461538461538463</v>
      </c>
      <c r="AH5899" s="6">
        <v>96.296296296296291</v>
      </c>
      <c r="AI5899" s="6">
        <v>0</v>
      </c>
      <c r="AJ5899" s="6">
        <v>100</v>
      </c>
    </row>
    <row r="5900" spans="1:36" hidden="1" x14ac:dyDescent="0.2">
      <c r="A5900" s="1" t="str">
        <f t="shared" si="92"/>
        <v>TamworthArab</v>
      </c>
      <c r="B5900" s="3" t="s">
        <v>485</v>
      </c>
      <c r="C5900" s="3" t="s">
        <v>486</v>
      </c>
      <c r="D5900" s="3" t="s">
        <v>699</v>
      </c>
      <c r="E5900" s="5">
        <v>30</v>
      </c>
      <c r="F5900" s="5">
        <v>0</v>
      </c>
      <c r="G5900" s="5">
        <v>2</v>
      </c>
      <c r="H5900" s="5">
        <v>0</v>
      </c>
      <c r="I5900" s="5">
        <v>0</v>
      </c>
      <c r="J5900" s="5">
        <v>5</v>
      </c>
      <c r="K5900" s="5">
        <v>0</v>
      </c>
      <c r="L5900" s="5">
        <v>4</v>
      </c>
      <c r="M5900" s="5">
        <v>0</v>
      </c>
      <c r="N5900" s="5">
        <v>0</v>
      </c>
      <c r="O5900" s="6">
        <v>0</v>
      </c>
      <c r="P5900" s="6">
        <v>6.666666666666667</v>
      </c>
      <c r="Q5900" s="6">
        <v>0</v>
      </c>
      <c r="R5900" s="6">
        <v>0</v>
      </c>
      <c r="S5900" s="6">
        <v>16.666666666666668</v>
      </c>
      <c r="T5900" s="6">
        <v>0</v>
      </c>
      <c r="U5900" s="6">
        <v>13.333333333333334</v>
      </c>
      <c r="V5900" s="6">
        <v>0</v>
      </c>
      <c r="W5900" s="6">
        <v>0</v>
      </c>
      <c r="X5900" s="5">
        <v>13</v>
      </c>
      <c r="Y5900" s="5">
        <v>11</v>
      </c>
      <c r="Z5900" s="5">
        <v>2</v>
      </c>
      <c r="AA5900" s="5">
        <v>1</v>
      </c>
      <c r="AB5900" s="5">
        <v>1</v>
      </c>
      <c r="AC5900" s="5">
        <v>0</v>
      </c>
      <c r="AD5900" s="5">
        <v>12</v>
      </c>
      <c r="AE5900" s="5">
        <v>10</v>
      </c>
      <c r="AF5900" s="5">
        <v>2</v>
      </c>
      <c r="AG5900" s="6">
        <v>20</v>
      </c>
      <c r="AH5900" s="6">
        <v>83.333333333333329</v>
      </c>
      <c r="AI5900" s="6">
        <v>0</v>
      </c>
      <c r="AJ5900" s="6">
        <v>100</v>
      </c>
    </row>
    <row r="5901" spans="1:36" hidden="1" x14ac:dyDescent="0.2">
      <c r="A5901" s="1" t="str">
        <f t="shared" si="92"/>
        <v>TamworthOther</v>
      </c>
      <c r="B5901" s="3" t="s">
        <v>485</v>
      </c>
      <c r="C5901" s="3" t="s">
        <v>486</v>
      </c>
      <c r="D5901" s="3" t="s">
        <v>718</v>
      </c>
      <c r="E5901" s="5">
        <v>63</v>
      </c>
      <c r="F5901" s="5">
        <v>0</v>
      </c>
      <c r="G5901" s="5">
        <v>0</v>
      </c>
      <c r="H5901" s="5">
        <v>1</v>
      </c>
      <c r="I5901" s="5">
        <v>0</v>
      </c>
      <c r="J5901" s="5">
        <v>11</v>
      </c>
      <c r="K5901" s="5">
        <v>0</v>
      </c>
      <c r="L5901" s="5">
        <v>18</v>
      </c>
      <c r="M5901" s="5">
        <v>0</v>
      </c>
      <c r="N5901" s="5">
        <v>0</v>
      </c>
      <c r="O5901" s="6">
        <v>0</v>
      </c>
      <c r="P5901" s="6">
        <v>0</v>
      </c>
      <c r="Q5901" s="6">
        <v>1.5873015873015872</v>
      </c>
      <c r="R5901" s="6">
        <v>0</v>
      </c>
      <c r="S5901" s="6">
        <v>17.460317460317459</v>
      </c>
      <c r="T5901" s="6">
        <v>0</v>
      </c>
      <c r="U5901" s="6">
        <v>28.571428571428573</v>
      </c>
      <c r="V5901" s="6">
        <v>0</v>
      </c>
      <c r="W5901" s="6">
        <v>0</v>
      </c>
      <c r="X5901" s="5">
        <v>33</v>
      </c>
      <c r="Y5901" s="5">
        <v>28</v>
      </c>
      <c r="Z5901" s="5">
        <v>2</v>
      </c>
      <c r="AA5901" s="5">
        <v>4</v>
      </c>
      <c r="AB5901" s="5">
        <v>4</v>
      </c>
      <c r="AC5901" s="5">
        <v>0</v>
      </c>
      <c r="AD5901" s="5">
        <v>29</v>
      </c>
      <c r="AE5901" s="5">
        <v>24</v>
      </c>
      <c r="AF5901" s="5">
        <v>2</v>
      </c>
      <c r="AG5901" s="6">
        <v>8.3333333333333339</v>
      </c>
      <c r="AH5901" s="6">
        <v>82.758620689655174</v>
      </c>
      <c r="AI5901" s="6">
        <v>0</v>
      </c>
      <c r="AJ5901" s="6">
        <v>100</v>
      </c>
    </row>
    <row r="5902" spans="1:36" x14ac:dyDescent="0.2">
      <c r="A5902" s="1" t="str">
        <f t="shared" si="92"/>
        <v>TandridgeAll people</v>
      </c>
      <c r="B5902" s="3" t="s">
        <v>517</v>
      </c>
      <c r="C5902" s="3" t="s">
        <v>518</v>
      </c>
      <c r="D5902" s="3" t="s">
        <v>700</v>
      </c>
      <c r="E5902" s="5">
        <v>82998</v>
      </c>
      <c r="F5902" s="5">
        <v>0</v>
      </c>
      <c r="G5902" s="5">
        <v>0</v>
      </c>
      <c r="H5902" s="5">
        <v>0</v>
      </c>
      <c r="I5902" s="5">
        <v>0</v>
      </c>
      <c r="J5902" s="5">
        <v>0</v>
      </c>
      <c r="K5902" s="5">
        <v>5246</v>
      </c>
      <c r="L5902" s="5">
        <v>0</v>
      </c>
      <c r="M5902" s="5">
        <v>0</v>
      </c>
      <c r="N5902" s="5">
        <v>0</v>
      </c>
      <c r="O5902" s="6">
        <v>0</v>
      </c>
      <c r="P5902" s="6">
        <v>0</v>
      </c>
      <c r="Q5902" s="6">
        <v>0</v>
      </c>
      <c r="R5902" s="6">
        <v>0</v>
      </c>
      <c r="S5902" s="6">
        <v>0</v>
      </c>
      <c r="T5902" s="6">
        <v>6.3206342321501721</v>
      </c>
      <c r="U5902" s="6">
        <v>0</v>
      </c>
      <c r="V5902" s="6">
        <v>0</v>
      </c>
      <c r="W5902" s="6">
        <v>0</v>
      </c>
      <c r="X5902" s="5">
        <v>26580</v>
      </c>
      <c r="Y5902" s="5">
        <v>23781</v>
      </c>
      <c r="Z5902" s="5">
        <v>746</v>
      </c>
      <c r="AA5902" s="5">
        <v>0</v>
      </c>
      <c r="AB5902" s="5">
        <v>0</v>
      </c>
      <c r="AC5902" s="5">
        <v>0</v>
      </c>
      <c r="AD5902" s="5">
        <v>26580</v>
      </c>
      <c r="AE5902" s="5">
        <v>23781</v>
      </c>
      <c r="AF5902" s="5">
        <v>746</v>
      </c>
      <c r="AG5902" s="6">
        <v>3.1369580757747784</v>
      </c>
      <c r="AH5902" s="6">
        <v>89.469525959367942</v>
      </c>
      <c r="AI5902" s="6"/>
      <c r="AJ5902" s="6"/>
    </row>
    <row r="5903" spans="1:36" hidden="1" x14ac:dyDescent="0.2">
      <c r="A5903" s="1" t="str">
        <f t="shared" si="92"/>
        <v>TandridgeWhite British</v>
      </c>
      <c r="B5903" s="3" t="s">
        <v>517</v>
      </c>
      <c r="C5903" s="3" t="s">
        <v>518</v>
      </c>
      <c r="D5903" s="3" t="s">
        <v>701</v>
      </c>
      <c r="E5903" s="5">
        <v>74095</v>
      </c>
      <c r="F5903" s="5">
        <v>0</v>
      </c>
      <c r="G5903" s="5">
        <v>0</v>
      </c>
      <c r="H5903" s="5">
        <v>0</v>
      </c>
      <c r="I5903" s="5">
        <v>0</v>
      </c>
      <c r="J5903" s="5">
        <v>0</v>
      </c>
      <c r="K5903" s="5">
        <v>4827</v>
      </c>
      <c r="L5903" s="5">
        <v>0</v>
      </c>
      <c r="M5903" s="5">
        <v>0</v>
      </c>
      <c r="N5903" s="5">
        <v>0</v>
      </c>
      <c r="O5903" s="6">
        <v>0</v>
      </c>
      <c r="P5903" s="6">
        <v>0</v>
      </c>
      <c r="Q5903" s="6">
        <v>0</v>
      </c>
      <c r="R5903" s="6">
        <v>0</v>
      </c>
      <c r="S5903" s="6">
        <v>0</v>
      </c>
      <c r="T5903" s="6">
        <v>6.5146096227815642</v>
      </c>
      <c r="U5903" s="6">
        <v>0</v>
      </c>
      <c r="V5903" s="6">
        <v>0</v>
      </c>
      <c r="W5903" s="6">
        <v>0</v>
      </c>
      <c r="X5903" s="5">
        <v>22914</v>
      </c>
      <c r="Y5903" s="5">
        <v>20565</v>
      </c>
      <c r="Z5903" s="5">
        <v>617</v>
      </c>
      <c r="AA5903" s="5">
        <v>0</v>
      </c>
      <c r="AB5903" s="5">
        <v>0</v>
      </c>
      <c r="AC5903" s="5">
        <v>0</v>
      </c>
      <c r="AD5903" s="5">
        <v>22914</v>
      </c>
      <c r="AE5903" s="5">
        <v>20565</v>
      </c>
      <c r="AF5903" s="5">
        <v>617</v>
      </c>
      <c r="AG5903" s="6">
        <v>3.0002431315341598</v>
      </c>
      <c r="AH5903" s="6">
        <v>89.748625294579739</v>
      </c>
      <c r="AI5903" s="6"/>
      <c r="AJ5903" s="6"/>
    </row>
    <row r="5904" spans="1:36" hidden="1" x14ac:dyDescent="0.2">
      <c r="A5904" s="1" t="str">
        <f t="shared" si="92"/>
        <v>TandridgeMinorities - all other than White British</v>
      </c>
      <c r="B5904" s="3" t="s">
        <v>517</v>
      </c>
      <c r="C5904" s="3" t="s">
        <v>518</v>
      </c>
      <c r="D5904" s="3" t="s">
        <v>702</v>
      </c>
      <c r="E5904" s="5">
        <v>8903</v>
      </c>
      <c r="F5904" s="5">
        <v>0</v>
      </c>
      <c r="G5904" s="5">
        <v>0</v>
      </c>
      <c r="H5904" s="5">
        <v>0</v>
      </c>
      <c r="I5904" s="5">
        <v>0</v>
      </c>
      <c r="J5904" s="5">
        <v>0</v>
      </c>
      <c r="K5904" s="5">
        <v>419</v>
      </c>
      <c r="L5904" s="5">
        <v>0</v>
      </c>
      <c r="M5904" s="5">
        <v>0</v>
      </c>
      <c r="N5904" s="5">
        <v>0</v>
      </c>
      <c r="O5904" s="6">
        <v>0</v>
      </c>
      <c r="P5904" s="6">
        <v>0</v>
      </c>
      <c r="Q5904" s="6">
        <v>0</v>
      </c>
      <c r="R5904" s="6">
        <v>0</v>
      </c>
      <c r="S5904" s="6">
        <v>0</v>
      </c>
      <c r="T5904" s="6">
        <v>4.7062787824328876</v>
      </c>
      <c r="U5904" s="6">
        <v>0</v>
      </c>
      <c r="V5904" s="6">
        <v>0</v>
      </c>
      <c r="W5904" s="6">
        <v>0</v>
      </c>
      <c r="X5904" s="5">
        <v>3666</v>
      </c>
      <c r="Y5904" s="5">
        <v>3216</v>
      </c>
      <c r="Z5904" s="5">
        <v>129</v>
      </c>
      <c r="AA5904" s="5">
        <v>0</v>
      </c>
      <c r="AB5904" s="5">
        <v>0</v>
      </c>
      <c r="AC5904" s="5">
        <v>0</v>
      </c>
      <c r="AD5904" s="5">
        <v>3666</v>
      </c>
      <c r="AE5904" s="5">
        <v>3216</v>
      </c>
      <c r="AF5904" s="5">
        <v>129</v>
      </c>
      <c r="AG5904" s="6">
        <v>4.0111940298507465</v>
      </c>
      <c r="AH5904" s="6">
        <v>87.725040916530276</v>
      </c>
      <c r="AI5904" s="6"/>
      <c r="AJ5904" s="6"/>
    </row>
    <row r="5905" spans="1:36" hidden="1" x14ac:dyDescent="0.2">
      <c r="A5905" s="1" t="str">
        <f t="shared" si="92"/>
        <v>TandridgeWhite Irish</v>
      </c>
      <c r="B5905" s="3" t="s">
        <v>517</v>
      </c>
      <c r="C5905" s="3" t="s">
        <v>518</v>
      </c>
      <c r="D5905" s="3" t="s">
        <v>703</v>
      </c>
      <c r="E5905" s="5">
        <v>865</v>
      </c>
      <c r="F5905" s="5">
        <v>0</v>
      </c>
      <c r="G5905" s="5">
        <v>0</v>
      </c>
      <c r="H5905" s="5">
        <v>0</v>
      </c>
      <c r="I5905" s="5">
        <v>0</v>
      </c>
      <c r="J5905" s="5">
        <v>0</v>
      </c>
      <c r="K5905" s="5">
        <v>37</v>
      </c>
      <c r="L5905" s="5">
        <v>0</v>
      </c>
      <c r="M5905" s="5">
        <v>0</v>
      </c>
      <c r="N5905" s="5">
        <v>0</v>
      </c>
      <c r="O5905" s="6">
        <v>0</v>
      </c>
      <c r="P5905" s="6">
        <v>0</v>
      </c>
      <c r="Q5905" s="6">
        <v>0</v>
      </c>
      <c r="R5905" s="6">
        <v>0</v>
      </c>
      <c r="S5905" s="6">
        <v>0</v>
      </c>
      <c r="T5905" s="6">
        <v>4.2774566473988438</v>
      </c>
      <c r="U5905" s="6">
        <v>0</v>
      </c>
      <c r="V5905" s="6">
        <v>0</v>
      </c>
      <c r="W5905" s="6">
        <v>0</v>
      </c>
      <c r="X5905" s="5">
        <v>320</v>
      </c>
      <c r="Y5905" s="5">
        <v>291</v>
      </c>
      <c r="Z5905" s="5">
        <v>10</v>
      </c>
      <c r="AA5905" s="5">
        <v>0</v>
      </c>
      <c r="AB5905" s="5">
        <v>0</v>
      </c>
      <c r="AC5905" s="5">
        <v>0</v>
      </c>
      <c r="AD5905" s="5">
        <v>320</v>
      </c>
      <c r="AE5905" s="5">
        <v>291</v>
      </c>
      <c r="AF5905" s="5">
        <v>10</v>
      </c>
      <c r="AG5905" s="6">
        <v>3.4364261168384878</v>
      </c>
      <c r="AH5905" s="6">
        <v>90.9375</v>
      </c>
      <c r="AI5905" s="6"/>
      <c r="AJ5905" s="6"/>
    </row>
    <row r="5906" spans="1:36" hidden="1" x14ac:dyDescent="0.2">
      <c r="A5906" s="1" t="str">
        <f t="shared" si="92"/>
        <v>TandridgeWhite Gyspy or Irish Traveller</v>
      </c>
      <c r="B5906" s="3" t="s">
        <v>517</v>
      </c>
      <c r="C5906" s="3" t="s">
        <v>518</v>
      </c>
      <c r="D5906" s="3" t="s">
        <v>704</v>
      </c>
      <c r="E5906" s="5">
        <v>286</v>
      </c>
      <c r="F5906" s="5">
        <v>0</v>
      </c>
      <c r="G5906" s="5">
        <v>0</v>
      </c>
      <c r="H5906" s="5">
        <v>0</v>
      </c>
      <c r="I5906" s="5">
        <v>0</v>
      </c>
      <c r="J5906" s="5">
        <v>0</v>
      </c>
      <c r="K5906" s="5">
        <v>24</v>
      </c>
      <c r="L5906" s="5">
        <v>0</v>
      </c>
      <c r="M5906" s="5">
        <v>0</v>
      </c>
      <c r="N5906" s="5">
        <v>0</v>
      </c>
      <c r="O5906" s="6">
        <v>0</v>
      </c>
      <c r="P5906" s="6">
        <v>0</v>
      </c>
      <c r="Q5906" s="6">
        <v>0</v>
      </c>
      <c r="R5906" s="6">
        <v>0</v>
      </c>
      <c r="S5906" s="6">
        <v>0</v>
      </c>
      <c r="T5906" s="6">
        <v>8.3916083916083917</v>
      </c>
      <c r="U5906" s="6">
        <v>0</v>
      </c>
      <c r="V5906" s="6">
        <v>0</v>
      </c>
      <c r="W5906" s="6">
        <v>0</v>
      </c>
      <c r="X5906" s="5">
        <v>89</v>
      </c>
      <c r="Y5906" s="5">
        <v>44</v>
      </c>
      <c r="Z5906" s="5">
        <v>5</v>
      </c>
      <c r="AA5906" s="5">
        <v>0</v>
      </c>
      <c r="AB5906" s="5">
        <v>0</v>
      </c>
      <c r="AC5906" s="5">
        <v>0</v>
      </c>
      <c r="AD5906" s="5">
        <v>89</v>
      </c>
      <c r="AE5906" s="5">
        <v>44</v>
      </c>
      <c r="AF5906" s="5">
        <v>5</v>
      </c>
      <c r="AG5906" s="6">
        <v>11.363636363636363</v>
      </c>
      <c r="AH5906" s="6">
        <v>49.438202247191015</v>
      </c>
      <c r="AI5906" s="6"/>
      <c r="AJ5906" s="6"/>
    </row>
    <row r="5907" spans="1:36" hidden="1" x14ac:dyDescent="0.2">
      <c r="A5907" s="1" t="str">
        <f t="shared" si="92"/>
        <v>TandridgeWhite Other</v>
      </c>
      <c r="B5907" s="3" t="s">
        <v>517</v>
      </c>
      <c r="C5907" s="3" t="s">
        <v>518</v>
      </c>
      <c r="D5907" s="3" t="s">
        <v>705</v>
      </c>
      <c r="E5907" s="5">
        <v>2634</v>
      </c>
      <c r="F5907" s="5">
        <v>0</v>
      </c>
      <c r="G5907" s="5">
        <v>0</v>
      </c>
      <c r="H5907" s="5">
        <v>0</v>
      </c>
      <c r="I5907" s="5">
        <v>0</v>
      </c>
      <c r="J5907" s="5">
        <v>0</v>
      </c>
      <c r="K5907" s="5">
        <v>162</v>
      </c>
      <c r="L5907" s="5">
        <v>0</v>
      </c>
      <c r="M5907" s="5">
        <v>0</v>
      </c>
      <c r="N5907" s="5">
        <v>0</v>
      </c>
      <c r="O5907" s="6">
        <v>0</v>
      </c>
      <c r="P5907" s="6">
        <v>0</v>
      </c>
      <c r="Q5907" s="6">
        <v>0</v>
      </c>
      <c r="R5907" s="6">
        <v>0</v>
      </c>
      <c r="S5907" s="6">
        <v>0</v>
      </c>
      <c r="T5907" s="6">
        <v>6.1503416856492024</v>
      </c>
      <c r="U5907" s="6">
        <v>0</v>
      </c>
      <c r="V5907" s="6">
        <v>0</v>
      </c>
      <c r="W5907" s="6">
        <v>0</v>
      </c>
      <c r="X5907" s="5">
        <v>1330</v>
      </c>
      <c r="Y5907" s="5">
        <v>1186</v>
      </c>
      <c r="Z5907" s="5">
        <v>36</v>
      </c>
      <c r="AA5907" s="5">
        <v>0</v>
      </c>
      <c r="AB5907" s="5">
        <v>0</v>
      </c>
      <c r="AC5907" s="5">
        <v>0</v>
      </c>
      <c r="AD5907" s="5">
        <v>1330</v>
      </c>
      <c r="AE5907" s="5">
        <v>1186</v>
      </c>
      <c r="AF5907" s="5">
        <v>36</v>
      </c>
      <c r="AG5907" s="6">
        <v>3.0354131534569984</v>
      </c>
      <c r="AH5907" s="6">
        <v>89.172932330827066</v>
      </c>
      <c r="AI5907" s="6"/>
      <c r="AJ5907" s="6"/>
    </row>
    <row r="5908" spans="1:36" hidden="1" x14ac:dyDescent="0.2">
      <c r="A5908" s="1" t="str">
        <f t="shared" si="92"/>
        <v>TandridgeMixed White and Black Caribbean</v>
      </c>
      <c r="B5908" s="3" t="s">
        <v>517</v>
      </c>
      <c r="C5908" s="3" t="s">
        <v>518</v>
      </c>
      <c r="D5908" s="3" t="s">
        <v>706</v>
      </c>
      <c r="E5908" s="5">
        <v>513</v>
      </c>
      <c r="F5908" s="5">
        <v>0</v>
      </c>
      <c r="G5908" s="5">
        <v>0</v>
      </c>
      <c r="H5908" s="5">
        <v>0</v>
      </c>
      <c r="I5908" s="5">
        <v>0</v>
      </c>
      <c r="J5908" s="5">
        <v>0</v>
      </c>
      <c r="K5908" s="5">
        <v>32</v>
      </c>
      <c r="L5908" s="5">
        <v>0</v>
      </c>
      <c r="M5908" s="5">
        <v>0</v>
      </c>
      <c r="N5908" s="5">
        <v>0</v>
      </c>
      <c r="O5908" s="6">
        <v>0</v>
      </c>
      <c r="P5908" s="6">
        <v>0</v>
      </c>
      <c r="Q5908" s="6">
        <v>0</v>
      </c>
      <c r="R5908" s="6">
        <v>0</v>
      </c>
      <c r="S5908" s="6">
        <v>0</v>
      </c>
      <c r="T5908" s="6">
        <v>6.2378167641325533</v>
      </c>
      <c r="U5908" s="6">
        <v>0</v>
      </c>
      <c r="V5908" s="6">
        <v>0</v>
      </c>
      <c r="W5908" s="6">
        <v>0</v>
      </c>
      <c r="X5908" s="5">
        <v>130</v>
      </c>
      <c r="Y5908" s="5">
        <v>109</v>
      </c>
      <c r="Z5908" s="5">
        <v>10</v>
      </c>
      <c r="AA5908" s="5">
        <v>0</v>
      </c>
      <c r="AB5908" s="5">
        <v>0</v>
      </c>
      <c r="AC5908" s="5">
        <v>0</v>
      </c>
      <c r="AD5908" s="5">
        <v>130</v>
      </c>
      <c r="AE5908" s="5">
        <v>109</v>
      </c>
      <c r="AF5908" s="5">
        <v>10</v>
      </c>
      <c r="AG5908" s="6">
        <v>9.1743119266055047</v>
      </c>
      <c r="AH5908" s="6">
        <v>83.84615384615384</v>
      </c>
      <c r="AI5908" s="6"/>
      <c r="AJ5908" s="6"/>
    </row>
    <row r="5909" spans="1:36" hidden="1" x14ac:dyDescent="0.2">
      <c r="A5909" s="1" t="str">
        <f t="shared" si="92"/>
        <v>TandridgeMixed White and Black African</v>
      </c>
      <c r="B5909" s="3" t="s">
        <v>517</v>
      </c>
      <c r="C5909" s="3" t="s">
        <v>518</v>
      </c>
      <c r="D5909" s="3" t="s">
        <v>707</v>
      </c>
      <c r="E5909" s="5">
        <v>181</v>
      </c>
      <c r="F5909" s="5">
        <v>0</v>
      </c>
      <c r="G5909" s="5">
        <v>0</v>
      </c>
      <c r="H5909" s="5">
        <v>0</v>
      </c>
      <c r="I5909" s="5">
        <v>0</v>
      </c>
      <c r="J5909" s="5">
        <v>0</v>
      </c>
      <c r="K5909" s="5">
        <v>2</v>
      </c>
      <c r="L5909" s="5">
        <v>0</v>
      </c>
      <c r="M5909" s="5">
        <v>0</v>
      </c>
      <c r="N5909" s="5">
        <v>0</v>
      </c>
      <c r="O5909" s="6">
        <v>0</v>
      </c>
      <c r="P5909" s="6">
        <v>0</v>
      </c>
      <c r="Q5909" s="6">
        <v>0</v>
      </c>
      <c r="R5909" s="6">
        <v>0</v>
      </c>
      <c r="S5909" s="6">
        <v>0</v>
      </c>
      <c r="T5909" s="6">
        <v>1.1049723756906078</v>
      </c>
      <c r="U5909" s="6">
        <v>0</v>
      </c>
      <c r="V5909" s="6">
        <v>0</v>
      </c>
      <c r="W5909" s="6">
        <v>0</v>
      </c>
      <c r="X5909" s="5">
        <v>34</v>
      </c>
      <c r="Y5909" s="5">
        <v>31</v>
      </c>
      <c r="Z5909" s="5">
        <v>1</v>
      </c>
      <c r="AA5909" s="5">
        <v>0</v>
      </c>
      <c r="AB5909" s="5">
        <v>0</v>
      </c>
      <c r="AC5909" s="5">
        <v>0</v>
      </c>
      <c r="AD5909" s="5">
        <v>34</v>
      </c>
      <c r="AE5909" s="5">
        <v>31</v>
      </c>
      <c r="AF5909" s="5">
        <v>1</v>
      </c>
      <c r="AG5909" s="6">
        <v>3.225806451612903</v>
      </c>
      <c r="AH5909" s="6">
        <v>91.17647058823529</v>
      </c>
      <c r="AI5909" s="6"/>
      <c r="AJ5909" s="6"/>
    </row>
    <row r="5910" spans="1:36" hidden="1" x14ac:dyDescent="0.2">
      <c r="A5910" s="1" t="str">
        <f t="shared" si="92"/>
        <v>TandridgeMixed White and Asian</v>
      </c>
      <c r="B5910" s="3" t="s">
        <v>517</v>
      </c>
      <c r="C5910" s="3" t="s">
        <v>518</v>
      </c>
      <c r="D5910" s="3" t="s">
        <v>708</v>
      </c>
      <c r="E5910" s="5">
        <v>683</v>
      </c>
      <c r="F5910" s="5">
        <v>0</v>
      </c>
      <c r="G5910" s="5">
        <v>0</v>
      </c>
      <c r="H5910" s="5">
        <v>0</v>
      </c>
      <c r="I5910" s="5">
        <v>0</v>
      </c>
      <c r="J5910" s="5">
        <v>0</v>
      </c>
      <c r="K5910" s="5">
        <v>24</v>
      </c>
      <c r="L5910" s="5">
        <v>0</v>
      </c>
      <c r="M5910" s="5">
        <v>0</v>
      </c>
      <c r="N5910" s="5">
        <v>0</v>
      </c>
      <c r="O5910" s="6">
        <v>0</v>
      </c>
      <c r="P5910" s="6">
        <v>0</v>
      </c>
      <c r="Q5910" s="6">
        <v>0</v>
      </c>
      <c r="R5910" s="6">
        <v>0</v>
      </c>
      <c r="S5910" s="6">
        <v>0</v>
      </c>
      <c r="T5910" s="6">
        <v>3.5139092240117131</v>
      </c>
      <c r="U5910" s="6">
        <v>0</v>
      </c>
      <c r="V5910" s="6">
        <v>0</v>
      </c>
      <c r="W5910" s="6">
        <v>0</v>
      </c>
      <c r="X5910" s="5">
        <v>197</v>
      </c>
      <c r="Y5910" s="5">
        <v>182</v>
      </c>
      <c r="Z5910" s="5">
        <v>6</v>
      </c>
      <c r="AA5910" s="5">
        <v>0</v>
      </c>
      <c r="AB5910" s="5">
        <v>0</v>
      </c>
      <c r="AC5910" s="5">
        <v>0</v>
      </c>
      <c r="AD5910" s="5">
        <v>197</v>
      </c>
      <c r="AE5910" s="5">
        <v>182</v>
      </c>
      <c r="AF5910" s="5">
        <v>6</v>
      </c>
      <c r="AG5910" s="6">
        <v>3.2967032967032965</v>
      </c>
      <c r="AH5910" s="6">
        <v>92.385786802030452</v>
      </c>
      <c r="AI5910" s="6"/>
      <c r="AJ5910" s="6"/>
    </row>
    <row r="5911" spans="1:36" hidden="1" x14ac:dyDescent="0.2">
      <c r="A5911" s="1" t="str">
        <f t="shared" si="92"/>
        <v>TandridgeMixed Other</v>
      </c>
      <c r="B5911" s="3" t="s">
        <v>517</v>
      </c>
      <c r="C5911" s="3" t="s">
        <v>518</v>
      </c>
      <c r="D5911" s="3" t="s">
        <v>709</v>
      </c>
      <c r="E5911" s="5">
        <v>412</v>
      </c>
      <c r="F5911" s="5">
        <v>0</v>
      </c>
      <c r="G5911" s="5">
        <v>0</v>
      </c>
      <c r="H5911" s="5">
        <v>0</v>
      </c>
      <c r="I5911" s="5">
        <v>0</v>
      </c>
      <c r="J5911" s="5">
        <v>0</v>
      </c>
      <c r="K5911" s="5">
        <v>15</v>
      </c>
      <c r="L5911" s="5">
        <v>0</v>
      </c>
      <c r="M5911" s="5">
        <v>0</v>
      </c>
      <c r="N5911" s="5">
        <v>0</v>
      </c>
      <c r="O5911" s="6">
        <v>0</v>
      </c>
      <c r="P5911" s="6">
        <v>0</v>
      </c>
      <c r="Q5911" s="6">
        <v>0</v>
      </c>
      <c r="R5911" s="6">
        <v>0</v>
      </c>
      <c r="S5911" s="6">
        <v>0</v>
      </c>
      <c r="T5911" s="6">
        <v>3.6407766990291264</v>
      </c>
      <c r="U5911" s="6">
        <v>0</v>
      </c>
      <c r="V5911" s="6">
        <v>0</v>
      </c>
      <c r="W5911" s="6">
        <v>0</v>
      </c>
      <c r="X5911" s="5">
        <v>129</v>
      </c>
      <c r="Y5911" s="5">
        <v>108</v>
      </c>
      <c r="Z5911" s="5">
        <v>5</v>
      </c>
      <c r="AA5911" s="5">
        <v>0</v>
      </c>
      <c r="AB5911" s="5">
        <v>0</v>
      </c>
      <c r="AC5911" s="5">
        <v>0</v>
      </c>
      <c r="AD5911" s="5">
        <v>129</v>
      </c>
      <c r="AE5911" s="5">
        <v>108</v>
      </c>
      <c r="AF5911" s="5">
        <v>5</v>
      </c>
      <c r="AG5911" s="6">
        <v>4.6296296296296298</v>
      </c>
      <c r="AH5911" s="6">
        <v>83.720930232558146</v>
      </c>
      <c r="AI5911" s="6"/>
      <c r="AJ5911" s="6"/>
    </row>
    <row r="5912" spans="1:36" hidden="1" x14ac:dyDescent="0.2">
      <c r="A5912" s="1" t="str">
        <f t="shared" si="92"/>
        <v>TandridgeIndian</v>
      </c>
      <c r="B5912" s="3" t="s">
        <v>517</v>
      </c>
      <c r="C5912" s="3" t="s">
        <v>518</v>
      </c>
      <c r="D5912" s="3" t="s">
        <v>710</v>
      </c>
      <c r="E5912" s="5">
        <v>746</v>
      </c>
      <c r="F5912" s="5">
        <v>0</v>
      </c>
      <c r="G5912" s="5">
        <v>0</v>
      </c>
      <c r="H5912" s="5">
        <v>0</v>
      </c>
      <c r="I5912" s="5">
        <v>0</v>
      </c>
      <c r="J5912" s="5">
        <v>0</v>
      </c>
      <c r="K5912" s="5">
        <v>35</v>
      </c>
      <c r="L5912" s="5">
        <v>0</v>
      </c>
      <c r="M5912" s="5">
        <v>0</v>
      </c>
      <c r="N5912" s="5">
        <v>0</v>
      </c>
      <c r="O5912" s="6">
        <v>0</v>
      </c>
      <c r="P5912" s="6">
        <v>0</v>
      </c>
      <c r="Q5912" s="6">
        <v>0</v>
      </c>
      <c r="R5912" s="6">
        <v>0</v>
      </c>
      <c r="S5912" s="6">
        <v>0</v>
      </c>
      <c r="T5912" s="6">
        <v>4.6916890080428955</v>
      </c>
      <c r="U5912" s="6">
        <v>0</v>
      </c>
      <c r="V5912" s="6">
        <v>0</v>
      </c>
      <c r="W5912" s="6">
        <v>0</v>
      </c>
      <c r="X5912" s="5">
        <v>302</v>
      </c>
      <c r="Y5912" s="5">
        <v>282</v>
      </c>
      <c r="Z5912" s="5">
        <v>8</v>
      </c>
      <c r="AA5912" s="5">
        <v>0</v>
      </c>
      <c r="AB5912" s="5">
        <v>0</v>
      </c>
      <c r="AC5912" s="5">
        <v>0</v>
      </c>
      <c r="AD5912" s="5">
        <v>302</v>
      </c>
      <c r="AE5912" s="5">
        <v>282</v>
      </c>
      <c r="AF5912" s="5">
        <v>8</v>
      </c>
      <c r="AG5912" s="6">
        <v>2.8368794326241136</v>
      </c>
      <c r="AH5912" s="6">
        <v>93.377483443708613</v>
      </c>
      <c r="AI5912" s="6"/>
      <c r="AJ5912" s="6"/>
    </row>
    <row r="5913" spans="1:36" hidden="1" x14ac:dyDescent="0.2">
      <c r="A5913" s="1" t="str">
        <f t="shared" si="92"/>
        <v>TandridgePakistani</v>
      </c>
      <c r="B5913" s="3" t="s">
        <v>517</v>
      </c>
      <c r="C5913" s="3" t="s">
        <v>518</v>
      </c>
      <c r="D5913" s="3" t="s">
        <v>711</v>
      </c>
      <c r="E5913" s="5">
        <v>139</v>
      </c>
      <c r="F5913" s="5">
        <v>0</v>
      </c>
      <c r="G5913" s="5">
        <v>0</v>
      </c>
      <c r="H5913" s="5">
        <v>0</v>
      </c>
      <c r="I5913" s="5">
        <v>0</v>
      </c>
      <c r="J5913" s="5">
        <v>0</v>
      </c>
      <c r="K5913" s="5">
        <v>11</v>
      </c>
      <c r="L5913" s="5">
        <v>0</v>
      </c>
      <c r="M5913" s="5">
        <v>0</v>
      </c>
      <c r="N5913" s="5">
        <v>0</v>
      </c>
      <c r="O5913" s="6">
        <v>0</v>
      </c>
      <c r="P5913" s="6">
        <v>0</v>
      </c>
      <c r="Q5913" s="6">
        <v>0</v>
      </c>
      <c r="R5913" s="6">
        <v>0</v>
      </c>
      <c r="S5913" s="6">
        <v>0</v>
      </c>
      <c r="T5913" s="6">
        <v>7.9136690647482011</v>
      </c>
      <c r="U5913" s="6">
        <v>0</v>
      </c>
      <c r="V5913" s="6">
        <v>0</v>
      </c>
      <c r="W5913" s="6">
        <v>0</v>
      </c>
      <c r="X5913" s="5">
        <v>54</v>
      </c>
      <c r="Y5913" s="5">
        <v>42</v>
      </c>
      <c r="Z5913" s="5">
        <v>3</v>
      </c>
      <c r="AA5913" s="5">
        <v>0</v>
      </c>
      <c r="AB5913" s="5">
        <v>0</v>
      </c>
      <c r="AC5913" s="5">
        <v>0</v>
      </c>
      <c r="AD5913" s="5">
        <v>54</v>
      </c>
      <c r="AE5913" s="5">
        <v>42</v>
      </c>
      <c r="AF5913" s="5">
        <v>3</v>
      </c>
      <c r="AG5913" s="6">
        <v>7.1428571428571432</v>
      </c>
      <c r="AH5913" s="6">
        <v>77.777777777777771</v>
      </c>
      <c r="AI5913" s="6"/>
      <c r="AJ5913" s="6"/>
    </row>
    <row r="5914" spans="1:36" hidden="1" x14ac:dyDescent="0.2">
      <c r="A5914" s="1" t="str">
        <f t="shared" si="92"/>
        <v>TandridgeBangladeshi</v>
      </c>
      <c r="B5914" s="3" t="s">
        <v>517</v>
      </c>
      <c r="C5914" s="3" t="s">
        <v>518</v>
      </c>
      <c r="D5914" s="3" t="s">
        <v>712</v>
      </c>
      <c r="E5914" s="5">
        <v>102</v>
      </c>
      <c r="F5914" s="5">
        <v>0</v>
      </c>
      <c r="G5914" s="5">
        <v>0</v>
      </c>
      <c r="H5914" s="5">
        <v>0</v>
      </c>
      <c r="I5914" s="5">
        <v>0</v>
      </c>
      <c r="J5914" s="5">
        <v>0</v>
      </c>
      <c r="K5914" s="5">
        <v>4</v>
      </c>
      <c r="L5914" s="5">
        <v>0</v>
      </c>
      <c r="M5914" s="5">
        <v>0</v>
      </c>
      <c r="N5914" s="5">
        <v>0</v>
      </c>
      <c r="O5914" s="6">
        <v>0</v>
      </c>
      <c r="P5914" s="6">
        <v>0</v>
      </c>
      <c r="Q5914" s="6">
        <v>0</v>
      </c>
      <c r="R5914" s="6">
        <v>0</v>
      </c>
      <c r="S5914" s="6">
        <v>0</v>
      </c>
      <c r="T5914" s="6">
        <v>3.9215686274509802</v>
      </c>
      <c r="U5914" s="6">
        <v>0</v>
      </c>
      <c r="V5914" s="6">
        <v>0</v>
      </c>
      <c r="W5914" s="6">
        <v>0</v>
      </c>
      <c r="X5914" s="5">
        <v>40</v>
      </c>
      <c r="Y5914" s="5">
        <v>32</v>
      </c>
      <c r="Z5914" s="5">
        <v>3</v>
      </c>
      <c r="AA5914" s="5">
        <v>0</v>
      </c>
      <c r="AB5914" s="5">
        <v>0</v>
      </c>
      <c r="AC5914" s="5">
        <v>0</v>
      </c>
      <c r="AD5914" s="5">
        <v>40</v>
      </c>
      <c r="AE5914" s="5">
        <v>32</v>
      </c>
      <c r="AF5914" s="5">
        <v>3</v>
      </c>
      <c r="AG5914" s="6">
        <v>9.375</v>
      </c>
      <c r="AH5914" s="6">
        <v>80</v>
      </c>
      <c r="AI5914" s="6"/>
      <c r="AJ5914" s="6"/>
    </row>
    <row r="5915" spans="1:36" hidden="1" x14ac:dyDescent="0.2">
      <c r="A5915" s="1" t="str">
        <f t="shared" si="92"/>
        <v>TandridgeChinese</v>
      </c>
      <c r="B5915" s="3" t="s">
        <v>517</v>
      </c>
      <c r="C5915" s="3" t="s">
        <v>518</v>
      </c>
      <c r="D5915" s="3" t="s">
        <v>713</v>
      </c>
      <c r="E5915" s="5">
        <v>418</v>
      </c>
      <c r="F5915" s="5">
        <v>0</v>
      </c>
      <c r="G5915" s="5">
        <v>0</v>
      </c>
      <c r="H5915" s="5">
        <v>0</v>
      </c>
      <c r="I5915" s="5">
        <v>0</v>
      </c>
      <c r="J5915" s="5">
        <v>0</v>
      </c>
      <c r="K5915" s="5">
        <v>13</v>
      </c>
      <c r="L5915" s="5">
        <v>0</v>
      </c>
      <c r="M5915" s="5">
        <v>0</v>
      </c>
      <c r="N5915" s="5">
        <v>0</v>
      </c>
      <c r="O5915" s="6">
        <v>0</v>
      </c>
      <c r="P5915" s="6">
        <v>0</v>
      </c>
      <c r="Q5915" s="6">
        <v>0</v>
      </c>
      <c r="R5915" s="6">
        <v>0</v>
      </c>
      <c r="S5915" s="6">
        <v>0</v>
      </c>
      <c r="T5915" s="6">
        <v>3.1100478468899522</v>
      </c>
      <c r="U5915" s="6">
        <v>0</v>
      </c>
      <c r="V5915" s="6">
        <v>0</v>
      </c>
      <c r="W5915" s="6">
        <v>0</v>
      </c>
      <c r="X5915" s="5">
        <v>128</v>
      </c>
      <c r="Y5915" s="5">
        <v>112</v>
      </c>
      <c r="Z5915" s="5">
        <v>6</v>
      </c>
      <c r="AA5915" s="5">
        <v>0</v>
      </c>
      <c r="AB5915" s="5">
        <v>0</v>
      </c>
      <c r="AC5915" s="5">
        <v>0</v>
      </c>
      <c r="AD5915" s="5">
        <v>128</v>
      </c>
      <c r="AE5915" s="5">
        <v>112</v>
      </c>
      <c r="AF5915" s="5">
        <v>6</v>
      </c>
      <c r="AG5915" s="6">
        <v>5.3571428571428568</v>
      </c>
      <c r="AH5915" s="6">
        <v>87.5</v>
      </c>
      <c r="AI5915" s="6"/>
      <c r="AJ5915" s="6"/>
    </row>
    <row r="5916" spans="1:36" hidden="1" x14ac:dyDescent="0.2">
      <c r="A5916" s="1" t="str">
        <f t="shared" si="92"/>
        <v>TandridgeAsian Other</v>
      </c>
      <c r="B5916" s="3" t="s">
        <v>517</v>
      </c>
      <c r="C5916" s="3" t="s">
        <v>518</v>
      </c>
      <c r="D5916" s="3" t="s">
        <v>714</v>
      </c>
      <c r="E5916" s="5">
        <v>759</v>
      </c>
      <c r="F5916" s="5">
        <v>0</v>
      </c>
      <c r="G5916" s="5">
        <v>0</v>
      </c>
      <c r="H5916" s="5">
        <v>0</v>
      </c>
      <c r="I5916" s="5">
        <v>0</v>
      </c>
      <c r="J5916" s="5">
        <v>0</v>
      </c>
      <c r="K5916" s="5">
        <v>18</v>
      </c>
      <c r="L5916" s="5">
        <v>0</v>
      </c>
      <c r="M5916" s="5">
        <v>0</v>
      </c>
      <c r="N5916" s="5">
        <v>0</v>
      </c>
      <c r="O5916" s="6">
        <v>0</v>
      </c>
      <c r="P5916" s="6">
        <v>0</v>
      </c>
      <c r="Q5916" s="6">
        <v>0</v>
      </c>
      <c r="R5916" s="6">
        <v>0</v>
      </c>
      <c r="S5916" s="6">
        <v>0</v>
      </c>
      <c r="T5916" s="6">
        <v>2.3715415019762847</v>
      </c>
      <c r="U5916" s="6">
        <v>0</v>
      </c>
      <c r="V5916" s="6">
        <v>0</v>
      </c>
      <c r="W5916" s="6">
        <v>0</v>
      </c>
      <c r="X5916" s="5">
        <v>375</v>
      </c>
      <c r="Y5916" s="5">
        <v>316</v>
      </c>
      <c r="Z5916" s="5">
        <v>13</v>
      </c>
      <c r="AA5916" s="5">
        <v>0</v>
      </c>
      <c r="AB5916" s="5">
        <v>0</v>
      </c>
      <c r="AC5916" s="5">
        <v>0</v>
      </c>
      <c r="AD5916" s="5">
        <v>375</v>
      </c>
      <c r="AE5916" s="5">
        <v>316</v>
      </c>
      <c r="AF5916" s="5">
        <v>13</v>
      </c>
      <c r="AG5916" s="6">
        <v>4.1139240506329111</v>
      </c>
      <c r="AH5916" s="6">
        <v>84.266666666666666</v>
      </c>
      <c r="AI5916" s="6"/>
      <c r="AJ5916" s="6"/>
    </row>
    <row r="5917" spans="1:36" hidden="1" x14ac:dyDescent="0.2">
      <c r="A5917" s="1" t="str">
        <f t="shared" si="92"/>
        <v>TandridgeBlack African</v>
      </c>
      <c r="B5917" s="3" t="s">
        <v>517</v>
      </c>
      <c r="C5917" s="3" t="s">
        <v>518</v>
      </c>
      <c r="D5917" s="3" t="s">
        <v>715</v>
      </c>
      <c r="E5917" s="5">
        <v>400</v>
      </c>
      <c r="F5917" s="5">
        <v>0</v>
      </c>
      <c r="G5917" s="5">
        <v>0</v>
      </c>
      <c r="H5917" s="5">
        <v>0</v>
      </c>
      <c r="I5917" s="5">
        <v>0</v>
      </c>
      <c r="J5917" s="5">
        <v>0</v>
      </c>
      <c r="K5917" s="5">
        <v>5</v>
      </c>
      <c r="L5917" s="5">
        <v>0</v>
      </c>
      <c r="M5917" s="5">
        <v>0</v>
      </c>
      <c r="N5917" s="5">
        <v>0</v>
      </c>
      <c r="O5917" s="6">
        <v>0</v>
      </c>
      <c r="P5917" s="6">
        <v>0</v>
      </c>
      <c r="Q5917" s="6">
        <v>0</v>
      </c>
      <c r="R5917" s="6">
        <v>0</v>
      </c>
      <c r="S5917" s="6">
        <v>0</v>
      </c>
      <c r="T5917" s="6">
        <v>1.25</v>
      </c>
      <c r="U5917" s="6">
        <v>0</v>
      </c>
      <c r="V5917" s="6">
        <v>0</v>
      </c>
      <c r="W5917" s="6">
        <v>0</v>
      </c>
      <c r="X5917" s="5">
        <v>179</v>
      </c>
      <c r="Y5917" s="5">
        <v>166</v>
      </c>
      <c r="Z5917" s="5">
        <v>11</v>
      </c>
      <c r="AA5917" s="5">
        <v>0</v>
      </c>
      <c r="AB5917" s="5">
        <v>0</v>
      </c>
      <c r="AC5917" s="5">
        <v>0</v>
      </c>
      <c r="AD5917" s="5">
        <v>179</v>
      </c>
      <c r="AE5917" s="5">
        <v>166</v>
      </c>
      <c r="AF5917" s="5">
        <v>11</v>
      </c>
      <c r="AG5917" s="6">
        <v>6.6265060240963853</v>
      </c>
      <c r="AH5917" s="6">
        <v>92.737430167597765</v>
      </c>
      <c r="AI5917" s="6"/>
      <c r="AJ5917" s="6"/>
    </row>
    <row r="5918" spans="1:36" hidden="1" x14ac:dyDescent="0.2">
      <c r="A5918" s="1" t="str">
        <f t="shared" si="92"/>
        <v>TandridgeBlack Caribbean</v>
      </c>
      <c r="B5918" s="3" t="s">
        <v>517</v>
      </c>
      <c r="C5918" s="3" t="s">
        <v>518</v>
      </c>
      <c r="D5918" s="3" t="s">
        <v>716</v>
      </c>
      <c r="E5918" s="5">
        <v>373</v>
      </c>
      <c r="F5918" s="5">
        <v>0</v>
      </c>
      <c r="G5918" s="5">
        <v>0</v>
      </c>
      <c r="H5918" s="5">
        <v>0</v>
      </c>
      <c r="I5918" s="5">
        <v>0</v>
      </c>
      <c r="J5918" s="5">
        <v>0</v>
      </c>
      <c r="K5918" s="5">
        <v>13</v>
      </c>
      <c r="L5918" s="5">
        <v>0</v>
      </c>
      <c r="M5918" s="5">
        <v>0</v>
      </c>
      <c r="N5918" s="5">
        <v>0</v>
      </c>
      <c r="O5918" s="6">
        <v>0</v>
      </c>
      <c r="P5918" s="6">
        <v>0</v>
      </c>
      <c r="Q5918" s="6">
        <v>0</v>
      </c>
      <c r="R5918" s="6">
        <v>0</v>
      </c>
      <c r="S5918" s="6">
        <v>0</v>
      </c>
      <c r="T5918" s="6">
        <v>3.4852546916890081</v>
      </c>
      <c r="U5918" s="6">
        <v>0</v>
      </c>
      <c r="V5918" s="6">
        <v>0</v>
      </c>
      <c r="W5918" s="6">
        <v>0</v>
      </c>
      <c r="X5918" s="5">
        <v>192</v>
      </c>
      <c r="Y5918" s="5">
        <v>173</v>
      </c>
      <c r="Z5918" s="5">
        <v>8</v>
      </c>
      <c r="AA5918" s="5">
        <v>0</v>
      </c>
      <c r="AB5918" s="5">
        <v>0</v>
      </c>
      <c r="AC5918" s="5">
        <v>0</v>
      </c>
      <c r="AD5918" s="5">
        <v>192</v>
      </c>
      <c r="AE5918" s="5">
        <v>173</v>
      </c>
      <c r="AF5918" s="5">
        <v>8</v>
      </c>
      <c r="AG5918" s="6">
        <v>4.6242774566473992</v>
      </c>
      <c r="AH5918" s="6">
        <v>90.104166666666671</v>
      </c>
      <c r="AI5918" s="6"/>
      <c r="AJ5918" s="6"/>
    </row>
    <row r="5919" spans="1:36" hidden="1" x14ac:dyDescent="0.2">
      <c r="A5919" s="1" t="str">
        <f t="shared" si="92"/>
        <v>TandridgeBlack Other</v>
      </c>
      <c r="B5919" s="3" t="s">
        <v>517</v>
      </c>
      <c r="C5919" s="3" t="s">
        <v>518</v>
      </c>
      <c r="D5919" s="3" t="s">
        <v>717</v>
      </c>
      <c r="E5919" s="5">
        <v>109</v>
      </c>
      <c r="F5919" s="5">
        <v>0</v>
      </c>
      <c r="G5919" s="5">
        <v>0</v>
      </c>
      <c r="H5919" s="5">
        <v>0</v>
      </c>
      <c r="I5919" s="5">
        <v>0</v>
      </c>
      <c r="J5919" s="5">
        <v>0</v>
      </c>
      <c r="K5919" s="5">
        <v>4</v>
      </c>
      <c r="L5919" s="5">
        <v>0</v>
      </c>
      <c r="M5919" s="5">
        <v>0</v>
      </c>
      <c r="N5919" s="5">
        <v>0</v>
      </c>
      <c r="O5919" s="6">
        <v>0</v>
      </c>
      <c r="P5919" s="6">
        <v>0</v>
      </c>
      <c r="Q5919" s="6">
        <v>0</v>
      </c>
      <c r="R5919" s="6">
        <v>0</v>
      </c>
      <c r="S5919" s="6">
        <v>0</v>
      </c>
      <c r="T5919" s="6">
        <v>3.669724770642202</v>
      </c>
      <c r="U5919" s="6">
        <v>0</v>
      </c>
      <c r="V5919" s="6">
        <v>0</v>
      </c>
      <c r="W5919" s="6">
        <v>0</v>
      </c>
      <c r="X5919" s="5">
        <v>49</v>
      </c>
      <c r="Y5919" s="5">
        <v>42</v>
      </c>
      <c r="Z5919" s="5">
        <v>2</v>
      </c>
      <c r="AA5919" s="5">
        <v>0</v>
      </c>
      <c r="AB5919" s="5">
        <v>0</v>
      </c>
      <c r="AC5919" s="5">
        <v>0</v>
      </c>
      <c r="AD5919" s="5">
        <v>49</v>
      </c>
      <c r="AE5919" s="5">
        <v>42</v>
      </c>
      <c r="AF5919" s="5">
        <v>2</v>
      </c>
      <c r="AG5919" s="6">
        <v>4.7619047619047619</v>
      </c>
      <c r="AH5919" s="6">
        <v>85.714285714285708</v>
      </c>
      <c r="AI5919" s="6"/>
      <c r="AJ5919" s="6"/>
    </row>
    <row r="5920" spans="1:36" hidden="1" x14ac:dyDescent="0.2">
      <c r="A5920" s="1" t="str">
        <f t="shared" si="92"/>
        <v>TandridgeArab</v>
      </c>
      <c r="B5920" s="3" t="s">
        <v>517</v>
      </c>
      <c r="C5920" s="3" t="s">
        <v>518</v>
      </c>
      <c r="D5920" s="3" t="s">
        <v>699</v>
      </c>
      <c r="E5920" s="5">
        <v>47</v>
      </c>
      <c r="F5920" s="5">
        <v>0</v>
      </c>
      <c r="G5920" s="5">
        <v>0</v>
      </c>
      <c r="H5920" s="5">
        <v>0</v>
      </c>
      <c r="I5920" s="5">
        <v>0</v>
      </c>
      <c r="J5920" s="5">
        <v>0</v>
      </c>
      <c r="K5920" s="5">
        <v>4</v>
      </c>
      <c r="L5920" s="5">
        <v>0</v>
      </c>
      <c r="M5920" s="5">
        <v>0</v>
      </c>
      <c r="N5920" s="5">
        <v>0</v>
      </c>
      <c r="O5920" s="6">
        <v>0</v>
      </c>
      <c r="P5920" s="6">
        <v>0</v>
      </c>
      <c r="Q5920" s="6">
        <v>0</v>
      </c>
      <c r="R5920" s="6">
        <v>0</v>
      </c>
      <c r="S5920" s="6">
        <v>0</v>
      </c>
      <c r="T5920" s="6">
        <v>8.5106382978723403</v>
      </c>
      <c r="U5920" s="6">
        <v>0</v>
      </c>
      <c r="V5920" s="6">
        <v>0</v>
      </c>
      <c r="W5920" s="6">
        <v>0</v>
      </c>
      <c r="X5920" s="5">
        <v>14</v>
      </c>
      <c r="Y5920" s="5">
        <v>10</v>
      </c>
      <c r="Z5920" s="5">
        <v>1</v>
      </c>
      <c r="AA5920" s="5">
        <v>0</v>
      </c>
      <c r="AB5920" s="5">
        <v>0</v>
      </c>
      <c r="AC5920" s="5">
        <v>0</v>
      </c>
      <c r="AD5920" s="5">
        <v>14</v>
      </c>
      <c r="AE5920" s="5">
        <v>10</v>
      </c>
      <c r="AF5920" s="5">
        <v>1</v>
      </c>
      <c r="AG5920" s="6">
        <v>10</v>
      </c>
      <c r="AH5920" s="6">
        <v>71.428571428571431</v>
      </c>
      <c r="AI5920" s="6"/>
      <c r="AJ5920" s="6"/>
    </row>
    <row r="5921" spans="1:36" hidden="1" x14ac:dyDescent="0.2">
      <c r="A5921" s="1" t="str">
        <f t="shared" si="92"/>
        <v>TandridgeOther</v>
      </c>
      <c r="B5921" s="3" t="s">
        <v>517</v>
      </c>
      <c r="C5921" s="3" t="s">
        <v>518</v>
      </c>
      <c r="D5921" s="3" t="s">
        <v>718</v>
      </c>
      <c r="E5921" s="5">
        <v>236</v>
      </c>
      <c r="F5921" s="5">
        <v>0</v>
      </c>
      <c r="G5921" s="5">
        <v>0</v>
      </c>
      <c r="H5921" s="5">
        <v>0</v>
      </c>
      <c r="I5921" s="5">
        <v>0</v>
      </c>
      <c r="J5921" s="5">
        <v>0</v>
      </c>
      <c r="K5921" s="5">
        <v>16</v>
      </c>
      <c r="L5921" s="5">
        <v>0</v>
      </c>
      <c r="M5921" s="5">
        <v>0</v>
      </c>
      <c r="N5921" s="5">
        <v>0</v>
      </c>
      <c r="O5921" s="6">
        <v>0</v>
      </c>
      <c r="P5921" s="6">
        <v>0</v>
      </c>
      <c r="Q5921" s="6">
        <v>0</v>
      </c>
      <c r="R5921" s="6">
        <v>0</v>
      </c>
      <c r="S5921" s="6">
        <v>0</v>
      </c>
      <c r="T5921" s="6">
        <v>6.7796610169491522</v>
      </c>
      <c r="U5921" s="6">
        <v>0</v>
      </c>
      <c r="V5921" s="6">
        <v>0</v>
      </c>
      <c r="W5921" s="6">
        <v>0</v>
      </c>
      <c r="X5921" s="5">
        <v>104</v>
      </c>
      <c r="Y5921" s="5">
        <v>90</v>
      </c>
      <c r="Z5921" s="5">
        <v>1</v>
      </c>
      <c r="AA5921" s="5">
        <v>0</v>
      </c>
      <c r="AB5921" s="5">
        <v>0</v>
      </c>
      <c r="AC5921" s="5">
        <v>0</v>
      </c>
      <c r="AD5921" s="5">
        <v>104</v>
      </c>
      <c r="AE5921" s="5">
        <v>90</v>
      </c>
      <c r="AF5921" s="5">
        <v>1</v>
      </c>
      <c r="AG5921" s="6">
        <v>1.1111111111111112</v>
      </c>
      <c r="AH5921" s="6">
        <v>86.538461538461533</v>
      </c>
      <c r="AI5921" s="6"/>
      <c r="AJ5921" s="6"/>
    </row>
    <row r="5922" spans="1:36" x14ac:dyDescent="0.2">
      <c r="A5922" s="1" t="str">
        <f t="shared" si="92"/>
        <v>Taunton DeaneAll people</v>
      </c>
      <c r="B5922" s="3" t="s">
        <v>467</v>
      </c>
      <c r="C5922" s="3" t="s">
        <v>468</v>
      </c>
      <c r="D5922" s="3" t="s">
        <v>700</v>
      </c>
      <c r="E5922" s="5">
        <v>110187</v>
      </c>
      <c r="F5922" s="5">
        <v>4361</v>
      </c>
      <c r="G5922" s="5">
        <v>1657</v>
      </c>
      <c r="H5922" s="5">
        <v>3092</v>
      </c>
      <c r="I5922" s="5">
        <v>1435</v>
      </c>
      <c r="J5922" s="5">
        <v>7301</v>
      </c>
      <c r="K5922" s="5">
        <v>14081</v>
      </c>
      <c r="L5922" s="5">
        <v>5197</v>
      </c>
      <c r="M5922" s="5">
        <v>0</v>
      </c>
      <c r="N5922" s="5">
        <v>0</v>
      </c>
      <c r="O5922" s="6">
        <v>3.957817165364335</v>
      </c>
      <c r="P5922" s="6">
        <v>1.5038071641845228</v>
      </c>
      <c r="Q5922" s="6">
        <v>2.8061386551952592</v>
      </c>
      <c r="R5922" s="6">
        <v>1.3023314910107362</v>
      </c>
      <c r="S5922" s="6">
        <v>6.6260085128009658</v>
      </c>
      <c r="T5922" s="6">
        <v>12.779184477297685</v>
      </c>
      <c r="U5922" s="6">
        <v>4.7165273580367924</v>
      </c>
      <c r="V5922" s="6">
        <v>0</v>
      </c>
      <c r="W5922" s="6">
        <v>0</v>
      </c>
      <c r="X5922" s="5">
        <v>33771</v>
      </c>
      <c r="Y5922" s="5">
        <v>30097</v>
      </c>
      <c r="Z5922" s="5">
        <v>1031</v>
      </c>
      <c r="AA5922" s="5">
        <v>0</v>
      </c>
      <c r="AB5922" s="5">
        <v>0</v>
      </c>
      <c r="AC5922" s="5">
        <v>0</v>
      </c>
      <c r="AD5922" s="5">
        <v>33771</v>
      </c>
      <c r="AE5922" s="5">
        <v>30097</v>
      </c>
      <c r="AF5922" s="5">
        <v>1031</v>
      </c>
      <c r="AG5922" s="6">
        <v>3.4255905904242949</v>
      </c>
      <c r="AH5922" s="6">
        <v>89.120843327114983</v>
      </c>
      <c r="AI5922" s="6"/>
      <c r="AJ5922" s="6"/>
    </row>
    <row r="5923" spans="1:36" hidden="1" x14ac:dyDescent="0.2">
      <c r="A5923" s="1" t="str">
        <f t="shared" si="92"/>
        <v>Taunton DeaneWhite British</v>
      </c>
      <c r="B5923" s="3" t="s">
        <v>467</v>
      </c>
      <c r="C5923" s="3" t="s">
        <v>468</v>
      </c>
      <c r="D5923" s="3" t="s">
        <v>701</v>
      </c>
      <c r="E5923" s="5">
        <v>103020</v>
      </c>
      <c r="F5923" s="5">
        <v>4046</v>
      </c>
      <c r="G5923" s="5">
        <v>1582</v>
      </c>
      <c r="H5923" s="5">
        <v>2876</v>
      </c>
      <c r="I5923" s="5">
        <v>1294</v>
      </c>
      <c r="J5923" s="5">
        <v>6851</v>
      </c>
      <c r="K5923" s="5">
        <v>13608</v>
      </c>
      <c r="L5923" s="5">
        <v>4542</v>
      </c>
      <c r="M5923" s="5">
        <v>0</v>
      </c>
      <c r="N5923" s="5">
        <v>0</v>
      </c>
      <c r="O5923" s="6">
        <v>3.9273927392739272</v>
      </c>
      <c r="P5923" s="6">
        <v>1.5356241506503592</v>
      </c>
      <c r="Q5923" s="6">
        <v>2.7916909337992624</v>
      </c>
      <c r="R5923" s="6">
        <v>1.2560667831489032</v>
      </c>
      <c r="S5923" s="6">
        <v>6.6501650165016502</v>
      </c>
      <c r="T5923" s="6">
        <v>13.209085614443797</v>
      </c>
      <c r="U5923" s="6">
        <v>4.4088526499708793</v>
      </c>
      <c r="V5923" s="6">
        <v>0</v>
      </c>
      <c r="W5923" s="6">
        <v>0</v>
      </c>
      <c r="X5923" s="5">
        <v>30590</v>
      </c>
      <c r="Y5923" s="5">
        <v>27258</v>
      </c>
      <c r="Z5923" s="5">
        <v>942</v>
      </c>
      <c r="AA5923" s="5">
        <v>0</v>
      </c>
      <c r="AB5923" s="5">
        <v>0</v>
      </c>
      <c r="AC5923" s="5">
        <v>0</v>
      </c>
      <c r="AD5923" s="5">
        <v>30590</v>
      </c>
      <c r="AE5923" s="5">
        <v>27258</v>
      </c>
      <c r="AF5923" s="5">
        <v>942</v>
      </c>
      <c r="AG5923" s="6">
        <v>3.4558661677305746</v>
      </c>
      <c r="AH5923" s="6">
        <v>89.107551487414185</v>
      </c>
      <c r="AI5923" s="6"/>
      <c r="AJ5923" s="6"/>
    </row>
    <row r="5924" spans="1:36" hidden="1" x14ac:dyDescent="0.2">
      <c r="A5924" s="1" t="str">
        <f t="shared" si="92"/>
        <v>Taunton DeaneMinorities - all other than White British</v>
      </c>
      <c r="B5924" s="3" t="s">
        <v>467</v>
      </c>
      <c r="C5924" s="3" t="s">
        <v>468</v>
      </c>
      <c r="D5924" s="3" t="s">
        <v>702</v>
      </c>
      <c r="E5924" s="5">
        <v>7167</v>
      </c>
      <c r="F5924" s="5">
        <v>315</v>
      </c>
      <c r="G5924" s="5">
        <v>75</v>
      </c>
      <c r="H5924" s="5">
        <v>216</v>
      </c>
      <c r="I5924" s="5">
        <v>141</v>
      </c>
      <c r="J5924" s="5">
        <v>450</v>
      </c>
      <c r="K5924" s="5">
        <v>473</v>
      </c>
      <c r="L5924" s="5">
        <v>655</v>
      </c>
      <c r="M5924" s="5">
        <v>0</v>
      </c>
      <c r="N5924" s="5">
        <v>0</v>
      </c>
      <c r="O5924" s="6">
        <v>4.3951444118878191</v>
      </c>
      <c r="P5924" s="6">
        <v>1.0464629552113855</v>
      </c>
      <c r="Q5924" s="6">
        <v>3.0138133110087901</v>
      </c>
      <c r="R5924" s="6">
        <v>1.9673503557974048</v>
      </c>
      <c r="S5924" s="6">
        <v>6.2787777312683133</v>
      </c>
      <c r="T5924" s="6">
        <v>6.5996930375331377</v>
      </c>
      <c r="U5924" s="6">
        <v>9.1391098088461007</v>
      </c>
      <c r="V5924" s="6">
        <v>0</v>
      </c>
      <c r="W5924" s="6">
        <v>0</v>
      </c>
      <c r="X5924" s="5">
        <v>3181</v>
      </c>
      <c r="Y5924" s="5">
        <v>2839</v>
      </c>
      <c r="Z5924" s="5">
        <v>89</v>
      </c>
      <c r="AA5924" s="5">
        <v>0</v>
      </c>
      <c r="AB5924" s="5">
        <v>0</v>
      </c>
      <c r="AC5924" s="5">
        <v>0</v>
      </c>
      <c r="AD5924" s="5">
        <v>3181</v>
      </c>
      <c r="AE5924" s="5">
        <v>2839</v>
      </c>
      <c r="AF5924" s="5">
        <v>89</v>
      </c>
      <c r="AG5924" s="6">
        <v>3.1349066572736879</v>
      </c>
      <c r="AH5924" s="6">
        <v>89.248663942156554</v>
      </c>
      <c r="AI5924" s="6"/>
      <c r="AJ5924" s="6"/>
    </row>
    <row r="5925" spans="1:36" hidden="1" x14ac:dyDescent="0.2">
      <c r="A5925" s="1" t="str">
        <f t="shared" si="92"/>
        <v>Taunton DeaneWhite Irish</v>
      </c>
      <c r="B5925" s="3" t="s">
        <v>467</v>
      </c>
      <c r="C5925" s="3" t="s">
        <v>468</v>
      </c>
      <c r="D5925" s="3" t="s">
        <v>703</v>
      </c>
      <c r="E5925" s="5">
        <v>499</v>
      </c>
      <c r="F5925" s="5">
        <v>21</v>
      </c>
      <c r="G5925" s="5">
        <v>4</v>
      </c>
      <c r="H5925" s="5">
        <v>15</v>
      </c>
      <c r="I5925" s="5">
        <v>11</v>
      </c>
      <c r="J5925" s="5">
        <v>31</v>
      </c>
      <c r="K5925" s="5">
        <v>59</v>
      </c>
      <c r="L5925" s="5">
        <v>32</v>
      </c>
      <c r="M5925" s="5">
        <v>0</v>
      </c>
      <c r="N5925" s="5">
        <v>0</v>
      </c>
      <c r="O5925" s="6">
        <v>4.2084168336673349</v>
      </c>
      <c r="P5925" s="6">
        <v>0.80160320641282568</v>
      </c>
      <c r="Q5925" s="6">
        <v>3.0060120240480961</v>
      </c>
      <c r="R5925" s="6">
        <v>2.2044088176352705</v>
      </c>
      <c r="S5925" s="6">
        <v>6.2124248496993992</v>
      </c>
      <c r="T5925" s="6">
        <v>11.823647294589179</v>
      </c>
      <c r="U5925" s="6">
        <v>6.4128256513026054</v>
      </c>
      <c r="V5925" s="6">
        <v>0</v>
      </c>
      <c r="W5925" s="6">
        <v>0</v>
      </c>
      <c r="X5925" s="5">
        <v>132</v>
      </c>
      <c r="Y5925" s="5">
        <v>116</v>
      </c>
      <c r="Z5925" s="5">
        <v>3</v>
      </c>
      <c r="AA5925" s="5">
        <v>0</v>
      </c>
      <c r="AB5925" s="5">
        <v>0</v>
      </c>
      <c r="AC5925" s="5">
        <v>0</v>
      </c>
      <c r="AD5925" s="5">
        <v>132</v>
      </c>
      <c r="AE5925" s="5">
        <v>116</v>
      </c>
      <c r="AF5925" s="5">
        <v>3</v>
      </c>
      <c r="AG5925" s="6">
        <v>2.5862068965517242</v>
      </c>
      <c r="AH5925" s="6">
        <v>87.878787878787875</v>
      </c>
      <c r="AI5925" s="6"/>
      <c r="AJ5925" s="6"/>
    </row>
    <row r="5926" spans="1:36" hidden="1" x14ac:dyDescent="0.2">
      <c r="A5926" s="1" t="str">
        <f t="shared" si="92"/>
        <v>Taunton DeaneWhite Gyspy or Irish Traveller</v>
      </c>
      <c r="B5926" s="3" t="s">
        <v>467</v>
      </c>
      <c r="C5926" s="3" t="s">
        <v>468</v>
      </c>
      <c r="D5926" s="3" t="s">
        <v>704</v>
      </c>
      <c r="E5926" s="5">
        <v>193</v>
      </c>
      <c r="F5926" s="5">
        <v>4</v>
      </c>
      <c r="G5926" s="5">
        <v>3</v>
      </c>
      <c r="H5926" s="5">
        <v>4</v>
      </c>
      <c r="I5926" s="5">
        <v>1</v>
      </c>
      <c r="J5926" s="5">
        <v>12</v>
      </c>
      <c r="K5926" s="5">
        <v>34</v>
      </c>
      <c r="L5926" s="5">
        <v>8</v>
      </c>
      <c r="M5926" s="5">
        <v>0</v>
      </c>
      <c r="N5926" s="5">
        <v>0</v>
      </c>
      <c r="O5926" s="6">
        <v>2.0725388601036268</v>
      </c>
      <c r="P5926" s="6">
        <v>1.5544041450777202</v>
      </c>
      <c r="Q5926" s="6">
        <v>2.0725388601036268</v>
      </c>
      <c r="R5926" s="6">
        <v>0.51813471502590669</v>
      </c>
      <c r="S5926" s="6">
        <v>6.2176165803108807</v>
      </c>
      <c r="T5926" s="6">
        <v>17.616580310880828</v>
      </c>
      <c r="U5926" s="6">
        <v>4.1450777202072535</v>
      </c>
      <c r="V5926" s="6">
        <v>0</v>
      </c>
      <c r="W5926" s="6">
        <v>0</v>
      </c>
      <c r="X5926" s="5">
        <v>56</v>
      </c>
      <c r="Y5926" s="5">
        <v>32</v>
      </c>
      <c r="Z5926" s="5">
        <v>2</v>
      </c>
      <c r="AA5926" s="5">
        <v>0</v>
      </c>
      <c r="AB5926" s="5">
        <v>0</v>
      </c>
      <c r="AC5926" s="5">
        <v>0</v>
      </c>
      <c r="AD5926" s="5">
        <v>56</v>
      </c>
      <c r="AE5926" s="5">
        <v>32</v>
      </c>
      <c r="AF5926" s="5">
        <v>2</v>
      </c>
      <c r="AG5926" s="6">
        <v>6.25</v>
      </c>
      <c r="AH5926" s="6">
        <v>57.142857142857146</v>
      </c>
      <c r="AI5926" s="3"/>
      <c r="AJ5926" s="3"/>
    </row>
    <row r="5927" spans="1:36" hidden="1" x14ac:dyDescent="0.2">
      <c r="A5927" s="1" t="str">
        <f t="shared" si="92"/>
        <v>Taunton DeaneWhite Other</v>
      </c>
      <c r="B5927" s="3" t="s">
        <v>467</v>
      </c>
      <c r="C5927" s="3" t="s">
        <v>468</v>
      </c>
      <c r="D5927" s="3" t="s">
        <v>705</v>
      </c>
      <c r="E5927" s="5">
        <v>3404</v>
      </c>
      <c r="F5927" s="5">
        <v>143</v>
      </c>
      <c r="G5927" s="5">
        <v>39</v>
      </c>
      <c r="H5927" s="5">
        <v>102</v>
      </c>
      <c r="I5927" s="5">
        <v>63</v>
      </c>
      <c r="J5927" s="5">
        <v>196</v>
      </c>
      <c r="K5927" s="5">
        <v>225</v>
      </c>
      <c r="L5927" s="5">
        <v>384</v>
      </c>
      <c r="M5927" s="5">
        <v>0</v>
      </c>
      <c r="N5927" s="5">
        <v>0</v>
      </c>
      <c r="O5927" s="6">
        <v>4.2009400705052879</v>
      </c>
      <c r="P5927" s="6">
        <v>1.1457109283196241</v>
      </c>
      <c r="Q5927" s="6">
        <v>2.9964747356051702</v>
      </c>
      <c r="R5927" s="6">
        <v>1.8507638072855463</v>
      </c>
      <c r="S5927" s="6">
        <v>5.7579318448883665</v>
      </c>
      <c r="T5927" s="6">
        <v>6.6098707403055226</v>
      </c>
      <c r="U5927" s="6">
        <v>11.280846063454758</v>
      </c>
      <c r="V5927" s="6">
        <v>0</v>
      </c>
      <c r="W5927" s="6">
        <v>0</v>
      </c>
      <c r="X5927" s="5">
        <v>1786</v>
      </c>
      <c r="Y5927" s="5">
        <v>1643</v>
      </c>
      <c r="Z5927" s="5">
        <v>49</v>
      </c>
      <c r="AA5927" s="5">
        <v>0</v>
      </c>
      <c r="AB5927" s="5">
        <v>0</v>
      </c>
      <c r="AC5927" s="5">
        <v>0</v>
      </c>
      <c r="AD5927" s="5">
        <v>1786</v>
      </c>
      <c r="AE5927" s="5">
        <v>1643</v>
      </c>
      <c r="AF5927" s="5">
        <v>49</v>
      </c>
      <c r="AG5927" s="6">
        <v>2.982349360925137</v>
      </c>
      <c r="AH5927" s="6">
        <v>91.993281075027994</v>
      </c>
      <c r="AI5927" s="6"/>
      <c r="AJ5927" s="6"/>
    </row>
    <row r="5928" spans="1:36" hidden="1" x14ac:dyDescent="0.2">
      <c r="A5928" s="1" t="str">
        <f t="shared" si="92"/>
        <v>Taunton DeaneMixed White and Black Caribbean</v>
      </c>
      <c r="B5928" s="3" t="s">
        <v>467</v>
      </c>
      <c r="C5928" s="3" t="s">
        <v>468</v>
      </c>
      <c r="D5928" s="3" t="s">
        <v>706</v>
      </c>
      <c r="E5928" s="5">
        <v>266</v>
      </c>
      <c r="F5928" s="5">
        <v>22</v>
      </c>
      <c r="G5928" s="5">
        <v>5</v>
      </c>
      <c r="H5928" s="5">
        <v>19</v>
      </c>
      <c r="I5928" s="5">
        <v>14</v>
      </c>
      <c r="J5928" s="5">
        <v>25</v>
      </c>
      <c r="K5928" s="5">
        <v>16</v>
      </c>
      <c r="L5928" s="5">
        <v>18</v>
      </c>
      <c r="M5928" s="5">
        <v>0</v>
      </c>
      <c r="N5928" s="5">
        <v>0</v>
      </c>
      <c r="O5928" s="6">
        <v>8.2706766917293226</v>
      </c>
      <c r="P5928" s="6">
        <v>1.8796992481203008</v>
      </c>
      <c r="Q5928" s="6">
        <v>7.1428571428571432</v>
      </c>
      <c r="R5928" s="6">
        <v>5.2631578947368425</v>
      </c>
      <c r="S5928" s="6">
        <v>9.3984962406015029</v>
      </c>
      <c r="T5928" s="6">
        <v>6.0150375939849621</v>
      </c>
      <c r="U5928" s="6">
        <v>6.7669172932330826</v>
      </c>
      <c r="V5928" s="6">
        <v>0</v>
      </c>
      <c r="W5928" s="6">
        <v>0</v>
      </c>
      <c r="X5928" s="5">
        <v>82</v>
      </c>
      <c r="Y5928" s="5">
        <v>69</v>
      </c>
      <c r="Z5928" s="5">
        <v>1</v>
      </c>
      <c r="AA5928" s="5">
        <v>0</v>
      </c>
      <c r="AB5928" s="5">
        <v>0</v>
      </c>
      <c r="AC5928" s="5">
        <v>0</v>
      </c>
      <c r="AD5928" s="5">
        <v>82</v>
      </c>
      <c r="AE5928" s="5">
        <v>69</v>
      </c>
      <c r="AF5928" s="5">
        <v>1</v>
      </c>
      <c r="AG5928" s="6">
        <v>1.4492753623188406</v>
      </c>
      <c r="AH5928" s="6">
        <v>84.146341463414629</v>
      </c>
      <c r="AI5928" s="6"/>
      <c r="AJ5928" s="6"/>
    </row>
    <row r="5929" spans="1:36" hidden="1" x14ac:dyDescent="0.2">
      <c r="A5929" s="1" t="str">
        <f t="shared" si="92"/>
        <v>Taunton DeaneMixed White and Black African</v>
      </c>
      <c r="B5929" s="3" t="s">
        <v>467</v>
      </c>
      <c r="C5929" s="3" t="s">
        <v>468</v>
      </c>
      <c r="D5929" s="3" t="s">
        <v>707</v>
      </c>
      <c r="E5929" s="5">
        <v>183</v>
      </c>
      <c r="F5929" s="5">
        <v>9</v>
      </c>
      <c r="G5929" s="5">
        <v>7</v>
      </c>
      <c r="H5929" s="5">
        <v>7</v>
      </c>
      <c r="I5929" s="5">
        <v>0</v>
      </c>
      <c r="J5929" s="5">
        <v>17</v>
      </c>
      <c r="K5929" s="5">
        <v>11</v>
      </c>
      <c r="L5929" s="5">
        <v>4</v>
      </c>
      <c r="M5929" s="5">
        <v>0</v>
      </c>
      <c r="N5929" s="5">
        <v>0</v>
      </c>
      <c r="O5929" s="6">
        <v>4.918032786885246</v>
      </c>
      <c r="P5929" s="6">
        <v>3.8251366120218577</v>
      </c>
      <c r="Q5929" s="6">
        <v>3.8251366120218577</v>
      </c>
      <c r="R5929" s="6">
        <v>0</v>
      </c>
      <c r="S5929" s="6">
        <v>9.2896174863387984</v>
      </c>
      <c r="T5929" s="6">
        <v>6.0109289617486334</v>
      </c>
      <c r="U5929" s="6">
        <v>2.1857923497267762</v>
      </c>
      <c r="V5929" s="6">
        <v>0</v>
      </c>
      <c r="W5929" s="6">
        <v>0</v>
      </c>
      <c r="X5929" s="5">
        <v>49</v>
      </c>
      <c r="Y5929" s="5">
        <v>48</v>
      </c>
      <c r="Z5929" s="5">
        <v>0</v>
      </c>
      <c r="AA5929" s="5">
        <v>0</v>
      </c>
      <c r="AB5929" s="5">
        <v>0</v>
      </c>
      <c r="AC5929" s="5">
        <v>0</v>
      </c>
      <c r="AD5929" s="5">
        <v>49</v>
      </c>
      <c r="AE5929" s="5">
        <v>48</v>
      </c>
      <c r="AF5929" s="5">
        <v>0</v>
      </c>
      <c r="AG5929" s="6">
        <v>0</v>
      </c>
      <c r="AH5929" s="6">
        <v>97.959183673469383</v>
      </c>
      <c r="AI5929" s="6"/>
      <c r="AJ5929" s="6"/>
    </row>
    <row r="5930" spans="1:36" hidden="1" x14ac:dyDescent="0.2">
      <c r="A5930" s="1" t="str">
        <f t="shared" si="92"/>
        <v>Taunton DeaneMixed White and Asian</v>
      </c>
      <c r="B5930" s="3" t="s">
        <v>467</v>
      </c>
      <c r="C5930" s="3" t="s">
        <v>468</v>
      </c>
      <c r="D5930" s="3" t="s">
        <v>708</v>
      </c>
      <c r="E5930" s="5">
        <v>322</v>
      </c>
      <c r="F5930" s="5">
        <v>15</v>
      </c>
      <c r="G5930" s="5">
        <v>9</v>
      </c>
      <c r="H5930" s="5">
        <v>13</v>
      </c>
      <c r="I5930" s="5">
        <v>4</v>
      </c>
      <c r="J5930" s="5">
        <v>17</v>
      </c>
      <c r="K5930" s="5">
        <v>30</v>
      </c>
      <c r="L5930" s="5">
        <v>17</v>
      </c>
      <c r="M5930" s="5">
        <v>0</v>
      </c>
      <c r="N5930" s="5">
        <v>0</v>
      </c>
      <c r="O5930" s="6">
        <v>4.658385093167702</v>
      </c>
      <c r="P5930" s="6">
        <v>2.7950310559006213</v>
      </c>
      <c r="Q5930" s="6">
        <v>4.0372670807453419</v>
      </c>
      <c r="R5930" s="6">
        <v>1.2422360248447204</v>
      </c>
      <c r="S5930" s="6">
        <v>5.2795031055900621</v>
      </c>
      <c r="T5930" s="6">
        <v>9.316770186335404</v>
      </c>
      <c r="U5930" s="6">
        <v>5.2795031055900621</v>
      </c>
      <c r="V5930" s="6">
        <v>0</v>
      </c>
      <c r="W5930" s="6">
        <v>0</v>
      </c>
      <c r="X5930" s="5">
        <v>90</v>
      </c>
      <c r="Y5930" s="5">
        <v>77</v>
      </c>
      <c r="Z5930" s="5">
        <v>2</v>
      </c>
      <c r="AA5930" s="5">
        <v>0</v>
      </c>
      <c r="AB5930" s="5">
        <v>0</v>
      </c>
      <c r="AC5930" s="5">
        <v>0</v>
      </c>
      <c r="AD5930" s="5">
        <v>90</v>
      </c>
      <c r="AE5930" s="5">
        <v>77</v>
      </c>
      <c r="AF5930" s="5">
        <v>2</v>
      </c>
      <c r="AG5930" s="6">
        <v>2.5974025974025974</v>
      </c>
      <c r="AH5930" s="6">
        <v>85.555555555555557</v>
      </c>
      <c r="AI5930" s="6"/>
      <c r="AJ5930" s="6"/>
    </row>
    <row r="5931" spans="1:36" hidden="1" x14ac:dyDescent="0.2">
      <c r="A5931" s="1" t="str">
        <f t="shared" si="92"/>
        <v>Taunton DeaneMixed Other</v>
      </c>
      <c r="B5931" s="3" t="s">
        <v>467</v>
      </c>
      <c r="C5931" s="3" t="s">
        <v>468</v>
      </c>
      <c r="D5931" s="3" t="s">
        <v>709</v>
      </c>
      <c r="E5931" s="5">
        <v>239</v>
      </c>
      <c r="F5931" s="5">
        <v>10</v>
      </c>
      <c r="G5931" s="5">
        <v>2</v>
      </c>
      <c r="H5931" s="5">
        <v>6</v>
      </c>
      <c r="I5931" s="5">
        <v>4</v>
      </c>
      <c r="J5931" s="5">
        <v>15</v>
      </c>
      <c r="K5931" s="5">
        <v>22</v>
      </c>
      <c r="L5931" s="5">
        <v>19</v>
      </c>
      <c r="M5931" s="5">
        <v>0</v>
      </c>
      <c r="N5931" s="5">
        <v>0</v>
      </c>
      <c r="O5931" s="6">
        <v>4.1841004184100417</v>
      </c>
      <c r="P5931" s="6">
        <v>0.83682008368200833</v>
      </c>
      <c r="Q5931" s="6">
        <v>2.510460251046025</v>
      </c>
      <c r="R5931" s="6">
        <v>1.6736401673640167</v>
      </c>
      <c r="S5931" s="6">
        <v>6.2761506276150625</v>
      </c>
      <c r="T5931" s="6">
        <v>9.2050209205020916</v>
      </c>
      <c r="U5931" s="6">
        <v>7.9497907949790791</v>
      </c>
      <c r="V5931" s="6">
        <v>0</v>
      </c>
      <c r="W5931" s="6">
        <v>0</v>
      </c>
      <c r="X5931" s="5">
        <v>82</v>
      </c>
      <c r="Y5931" s="5">
        <v>69</v>
      </c>
      <c r="Z5931" s="5">
        <v>4</v>
      </c>
      <c r="AA5931" s="5">
        <v>0</v>
      </c>
      <c r="AB5931" s="5">
        <v>0</v>
      </c>
      <c r="AC5931" s="5">
        <v>0</v>
      </c>
      <c r="AD5931" s="5">
        <v>82</v>
      </c>
      <c r="AE5931" s="5">
        <v>69</v>
      </c>
      <c r="AF5931" s="5">
        <v>4</v>
      </c>
      <c r="AG5931" s="6">
        <v>5.7971014492753623</v>
      </c>
      <c r="AH5931" s="6">
        <v>84.146341463414629</v>
      </c>
      <c r="AI5931" s="6"/>
      <c r="AJ5931" s="6"/>
    </row>
    <row r="5932" spans="1:36" hidden="1" x14ac:dyDescent="0.2">
      <c r="A5932" s="1" t="str">
        <f t="shared" si="92"/>
        <v>Taunton DeaneIndian</v>
      </c>
      <c r="B5932" s="3" t="s">
        <v>467</v>
      </c>
      <c r="C5932" s="3" t="s">
        <v>468</v>
      </c>
      <c r="D5932" s="3" t="s">
        <v>710</v>
      </c>
      <c r="E5932" s="5">
        <v>324</v>
      </c>
      <c r="F5932" s="5">
        <v>12</v>
      </c>
      <c r="G5932" s="5">
        <v>0</v>
      </c>
      <c r="H5932" s="5">
        <v>4</v>
      </c>
      <c r="I5932" s="5">
        <v>4</v>
      </c>
      <c r="J5932" s="5">
        <v>12</v>
      </c>
      <c r="K5932" s="5">
        <v>8</v>
      </c>
      <c r="L5932" s="5">
        <v>23</v>
      </c>
      <c r="M5932" s="5">
        <v>0</v>
      </c>
      <c r="N5932" s="5">
        <v>0</v>
      </c>
      <c r="O5932" s="6">
        <v>3.7037037037037037</v>
      </c>
      <c r="P5932" s="6">
        <v>0</v>
      </c>
      <c r="Q5932" s="6">
        <v>1.2345679012345678</v>
      </c>
      <c r="R5932" s="6">
        <v>1.2345679012345678</v>
      </c>
      <c r="S5932" s="6">
        <v>3.7037037037037037</v>
      </c>
      <c r="T5932" s="6">
        <v>2.4691358024691357</v>
      </c>
      <c r="U5932" s="6">
        <v>7.0987654320987659</v>
      </c>
      <c r="V5932" s="6">
        <v>0</v>
      </c>
      <c r="W5932" s="6">
        <v>0</v>
      </c>
      <c r="X5932" s="5">
        <v>175</v>
      </c>
      <c r="Y5932" s="5">
        <v>162</v>
      </c>
      <c r="Z5932" s="5">
        <v>6</v>
      </c>
      <c r="AA5932" s="5">
        <v>0</v>
      </c>
      <c r="AB5932" s="5">
        <v>0</v>
      </c>
      <c r="AC5932" s="5">
        <v>0</v>
      </c>
      <c r="AD5932" s="5">
        <v>175</v>
      </c>
      <c r="AE5932" s="5">
        <v>162</v>
      </c>
      <c r="AF5932" s="5">
        <v>6</v>
      </c>
      <c r="AG5932" s="6">
        <v>3.7037037037037037</v>
      </c>
      <c r="AH5932" s="6">
        <v>92.571428571428569</v>
      </c>
      <c r="AI5932" s="6"/>
      <c r="AJ5932" s="6"/>
    </row>
    <row r="5933" spans="1:36" hidden="1" x14ac:dyDescent="0.2">
      <c r="A5933" s="1" t="str">
        <f t="shared" si="92"/>
        <v>Taunton DeanePakistani</v>
      </c>
      <c r="B5933" s="3" t="s">
        <v>467</v>
      </c>
      <c r="C5933" s="3" t="s">
        <v>468</v>
      </c>
      <c r="D5933" s="3" t="s">
        <v>711</v>
      </c>
      <c r="E5933" s="5">
        <v>59</v>
      </c>
      <c r="F5933" s="5">
        <v>0</v>
      </c>
      <c r="G5933" s="5">
        <v>0</v>
      </c>
      <c r="H5933" s="5">
        <v>0</v>
      </c>
      <c r="I5933" s="5">
        <v>0</v>
      </c>
      <c r="J5933" s="5">
        <v>0</v>
      </c>
      <c r="K5933" s="5">
        <v>0</v>
      </c>
      <c r="L5933" s="5">
        <v>13</v>
      </c>
      <c r="M5933" s="5">
        <v>0</v>
      </c>
      <c r="N5933" s="5">
        <v>0</v>
      </c>
      <c r="O5933" s="6">
        <v>0</v>
      </c>
      <c r="P5933" s="6">
        <v>0</v>
      </c>
      <c r="Q5933" s="6">
        <v>0</v>
      </c>
      <c r="R5933" s="6">
        <v>0</v>
      </c>
      <c r="S5933" s="6">
        <v>0</v>
      </c>
      <c r="T5933" s="6">
        <v>0</v>
      </c>
      <c r="U5933" s="6">
        <v>22.033898305084747</v>
      </c>
      <c r="V5933" s="6">
        <v>0</v>
      </c>
      <c r="W5933" s="6">
        <v>0</v>
      </c>
      <c r="X5933" s="5">
        <v>26</v>
      </c>
      <c r="Y5933" s="5">
        <v>16</v>
      </c>
      <c r="Z5933" s="5">
        <v>0</v>
      </c>
      <c r="AA5933" s="5">
        <v>0</v>
      </c>
      <c r="AB5933" s="5">
        <v>0</v>
      </c>
      <c r="AC5933" s="5">
        <v>0</v>
      </c>
      <c r="AD5933" s="5">
        <v>26</v>
      </c>
      <c r="AE5933" s="5">
        <v>16</v>
      </c>
      <c r="AF5933" s="5">
        <v>0</v>
      </c>
      <c r="AG5933" s="6">
        <v>0</v>
      </c>
      <c r="AH5933" s="6">
        <v>61.53846153846154</v>
      </c>
      <c r="AI5933" s="6"/>
      <c r="AJ5933" s="6"/>
    </row>
    <row r="5934" spans="1:36" hidden="1" x14ac:dyDescent="0.2">
      <c r="A5934" s="1" t="str">
        <f t="shared" si="92"/>
        <v>Taunton DeaneBangladeshi</v>
      </c>
      <c r="B5934" s="3" t="s">
        <v>467</v>
      </c>
      <c r="C5934" s="3" t="s">
        <v>468</v>
      </c>
      <c r="D5934" s="3" t="s">
        <v>712</v>
      </c>
      <c r="E5934" s="5">
        <v>108</v>
      </c>
      <c r="F5934" s="5">
        <v>18</v>
      </c>
      <c r="G5934" s="5">
        <v>3</v>
      </c>
      <c r="H5934" s="5">
        <v>17</v>
      </c>
      <c r="I5934" s="5">
        <v>14</v>
      </c>
      <c r="J5934" s="5">
        <v>23</v>
      </c>
      <c r="K5934" s="5">
        <v>4</v>
      </c>
      <c r="L5934" s="5">
        <v>7</v>
      </c>
      <c r="M5934" s="5">
        <v>0</v>
      </c>
      <c r="N5934" s="5">
        <v>0</v>
      </c>
      <c r="O5934" s="6">
        <v>16.666666666666668</v>
      </c>
      <c r="P5934" s="6">
        <v>2.7777777777777777</v>
      </c>
      <c r="Q5934" s="6">
        <v>15.74074074074074</v>
      </c>
      <c r="R5934" s="6">
        <v>12.962962962962964</v>
      </c>
      <c r="S5934" s="6">
        <v>21.296296296296298</v>
      </c>
      <c r="T5934" s="6">
        <v>3.7037037037037037</v>
      </c>
      <c r="U5934" s="6">
        <v>6.4814814814814818</v>
      </c>
      <c r="V5934" s="6">
        <v>0</v>
      </c>
      <c r="W5934" s="6">
        <v>0</v>
      </c>
      <c r="X5934" s="5">
        <v>52</v>
      </c>
      <c r="Y5934" s="5">
        <v>41</v>
      </c>
      <c r="Z5934" s="5">
        <v>0</v>
      </c>
      <c r="AA5934" s="5">
        <v>0</v>
      </c>
      <c r="AB5934" s="5">
        <v>0</v>
      </c>
      <c r="AC5934" s="5">
        <v>0</v>
      </c>
      <c r="AD5934" s="5">
        <v>52</v>
      </c>
      <c r="AE5934" s="5">
        <v>41</v>
      </c>
      <c r="AF5934" s="5">
        <v>0</v>
      </c>
      <c r="AG5934" s="6">
        <v>0</v>
      </c>
      <c r="AH5934" s="6">
        <v>78.84615384615384</v>
      </c>
      <c r="AI5934" s="6"/>
      <c r="AJ5934" s="6"/>
    </row>
    <row r="5935" spans="1:36" hidden="1" x14ac:dyDescent="0.2">
      <c r="A5935" s="1" t="str">
        <f t="shared" si="92"/>
        <v>Taunton DeaneChinese</v>
      </c>
      <c r="B5935" s="3" t="s">
        <v>467</v>
      </c>
      <c r="C5935" s="3" t="s">
        <v>468</v>
      </c>
      <c r="D5935" s="3" t="s">
        <v>713</v>
      </c>
      <c r="E5935" s="5">
        <v>448</v>
      </c>
      <c r="F5935" s="5">
        <v>17</v>
      </c>
      <c r="G5935" s="5">
        <v>1</v>
      </c>
      <c r="H5935" s="5">
        <v>12</v>
      </c>
      <c r="I5935" s="5">
        <v>11</v>
      </c>
      <c r="J5935" s="5">
        <v>33</v>
      </c>
      <c r="K5935" s="5">
        <v>15</v>
      </c>
      <c r="L5935" s="5">
        <v>15</v>
      </c>
      <c r="M5935" s="5">
        <v>0</v>
      </c>
      <c r="N5935" s="5">
        <v>0</v>
      </c>
      <c r="O5935" s="6">
        <v>3.7946428571428572</v>
      </c>
      <c r="P5935" s="6">
        <v>0.22321428571428573</v>
      </c>
      <c r="Q5935" s="6">
        <v>2.6785714285714284</v>
      </c>
      <c r="R5935" s="6">
        <v>2.4553571428571428</v>
      </c>
      <c r="S5935" s="6">
        <v>7.3660714285714288</v>
      </c>
      <c r="T5935" s="6">
        <v>3.3482142857142856</v>
      </c>
      <c r="U5935" s="6">
        <v>3.3482142857142856</v>
      </c>
      <c r="V5935" s="6">
        <v>0</v>
      </c>
      <c r="W5935" s="6">
        <v>0</v>
      </c>
      <c r="X5935" s="5">
        <v>119</v>
      </c>
      <c r="Y5935" s="5">
        <v>105</v>
      </c>
      <c r="Z5935" s="5">
        <v>3</v>
      </c>
      <c r="AA5935" s="5">
        <v>0</v>
      </c>
      <c r="AB5935" s="5">
        <v>0</v>
      </c>
      <c r="AC5935" s="5">
        <v>0</v>
      </c>
      <c r="AD5935" s="5">
        <v>119</v>
      </c>
      <c r="AE5935" s="5">
        <v>105</v>
      </c>
      <c r="AF5935" s="5">
        <v>3</v>
      </c>
      <c r="AG5935" s="6">
        <v>2.8571428571428572</v>
      </c>
      <c r="AH5935" s="6">
        <v>88.235294117647058</v>
      </c>
      <c r="AI5935" s="6"/>
      <c r="AJ5935" s="6"/>
    </row>
    <row r="5936" spans="1:36" hidden="1" x14ac:dyDescent="0.2">
      <c r="A5936" s="1" t="str">
        <f t="shared" si="92"/>
        <v>Taunton DeaneAsian Other</v>
      </c>
      <c r="B5936" s="3" t="s">
        <v>467</v>
      </c>
      <c r="C5936" s="3" t="s">
        <v>468</v>
      </c>
      <c r="D5936" s="3" t="s">
        <v>714</v>
      </c>
      <c r="E5936" s="5">
        <v>669</v>
      </c>
      <c r="F5936" s="5">
        <v>36</v>
      </c>
      <c r="G5936" s="5">
        <v>1</v>
      </c>
      <c r="H5936" s="5">
        <v>16</v>
      </c>
      <c r="I5936" s="5">
        <v>15</v>
      </c>
      <c r="J5936" s="5">
        <v>49</v>
      </c>
      <c r="K5936" s="5">
        <v>24</v>
      </c>
      <c r="L5936" s="5">
        <v>86</v>
      </c>
      <c r="M5936" s="5">
        <v>0</v>
      </c>
      <c r="N5936" s="5">
        <v>0</v>
      </c>
      <c r="O5936" s="6">
        <v>5.3811659192825116</v>
      </c>
      <c r="P5936" s="6">
        <v>0.14947683109118087</v>
      </c>
      <c r="Q5936" s="6">
        <v>2.391629297458894</v>
      </c>
      <c r="R5936" s="6">
        <v>2.2421524663677128</v>
      </c>
      <c r="S5936" s="6">
        <v>7.3243647234678626</v>
      </c>
      <c r="T5936" s="6">
        <v>3.5874439461883409</v>
      </c>
      <c r="U5936" s="6">
        <v>12.855007473841555</v>
      </c>
      <c r="V5936" s="6">
        <v>0</v>
      </c>
      <c r="W5936" s="6">
        <v>0</v>
      </c>
      <c r="X5936" s="5">
        <v>325</v>
      </c>
      <c r="Y5936" s="5">
        <v>279</v>
      </c>
      <c r="Z5936" s="5">
        <v>6</v>
      </c>
      <c r="AA5936" s="5">
        <v>0</v>
      </c>
      <c r="AB5936" s="5">
        <v>0</v>
      </c>
      <c r="AC5936" s="5">
        <v>0</v>
      </c>
      <c r="AD5936" s="5">
        <v>325</v>
      </c>
      <c r="AE5936" s="5">
        <v>279</v>
      </c>
      <c r="AF5936" s="5">
        <v>6</v>
      </c>
      <c r="AG5936" s="6">
        <v>2.150537634408602</v>
      </c>
      <c r="AH5936" s="6">
        <v>85.84615384615384</v>
      </c>
      <c r="AI5936" s="6"/>
      <c r="AJ5936" s="6"/>
    </row>
    <row r="5937" spans="1:36" hidden="1" x14ac:dyDescent="0.2">
      <c r="A5937" s="1" t="str">
        <f t="shared" si="92"/>
        <v>Taunton DeaneBlack African</v>
      </c>
      <c r="B5937" s="3" t="s">
        <v>467</v>
      </c>
      <c r="C5937" s="3" t="s">
        <v>468</v>
      </c>
      <c r="D5937" s="3" t="s">
        <v>715</v>
      </c>
      <c r="E5937" s="5">
        <v>190</v>
      </c>
      <c r="F5937" s="5">
        <v>2</v>
      </c>
      <c r="G5937" s="5">
        <v>1</v>
      </c>
      <c r="H5937" s="5">
        <v>1</v>
      </c>
      <c r="I5937" s="5">
        <v>0</v>
      </c>
      <c r="J5937" s="5">
        <v>7</v>
      </c>
      <c r="K5937" s="5">
        <v>7</v>
      </c>
      <c r="L5937" s="5">
        <v>9</v>
      </c>
      <c r="M5937" s="5">
        <v>0</v>
      </c>
      <c r="N5937" s="5">
        <v>0</v>
      </c>
      <c r="O5937" s="6">
        <v>1.0526315789473684</v>
      </c>
      <c r="P5937" s="6">
        <v>0.52631578947368418</v>
      </c>
      <c r="Q5937" s="6">
        <v>0.52631578947368418</v>
      </c>
      <c r="R5937" s="6">
        <v>0</v>
      </c>
      <c r="S5937" s="6">
        <v>3.6842105263157894</v>
      </c>
      <c r="T5937" s="6">
        <v>3.6842105263157894</v>
      </c>
      <c r="U5937" s="6">
        <v>4.7368421052631575</v>
      </c>
      <c r="V5937" s="6">
        <v>0</v>
      </c>
      <c r="W5937" s="6">
        <v>0</v>
      </c>
      <c r="X5937" s="5">
        <v>84</v>
      </c>
      <c r="Y5937" s="5">
        <v>75</v>
      </c>
      <c r="Z5937" s="5">
        <v>9</v>
      </c>
      <c r="AA5937" s="5">
        <v>0</v>
      </c>
      <c r="AB5937" s="5">
        <v>0</v>
      </c>
      <c r="AC5937" s="5">
        <v>0</v>
      </c>
      <c r="AD5937" s="5">
        <v>84</v>
      </c>
      <c r="AE5937" s="5">
        <v>75</v>
      </c>
      <c r="AF5937" s="5">
        <v>9</v>
      </c>
      <c r="AG5937" s="6">
        <v>12</v>
      </c>
      <c r="AH5937" s="6">
        <v>89.285714285714292</v>
      </c>
      <c r="AI5937" s="6"/>
      <c r="AJ5937" s="6"/>
    </row>
    <row r="5938" spans="1:36" hidden="1" x14ac:dyDescent="0.2">
      <c r="A5938" s="1" t="str">
        <f t="shared" si="92"/>
        <v>Taunton DeaneBlack Caribbean</v>
      </c>
      <c r="B5938" s="3" t="s">
        <v>467</v>
      </c>
      <c r="C5938" s="3" t="s">
        <v>468</v>
      </c>
      <c r="D5938" s="3" t="s">
        <v>716</v>
      </c>
      <c r="E5938" s="5">
        <v>62</v>
      </c>
      <c r="F5938" s="5">
        <v>0</v>
      </c>
      <c r="G5938" s="5">
        <v>0</v>
      </c>
      <c r="H5938" s="5">
        <v>0</v>
      </c>
      <c r="I5938" s="5">
        <v>0</v>
      </c>
      <c r="J5938" s="5">
        <v>5</v>
      </c>
      <c r="K5938" s="5">
        <v>5</v>
      </c>
      <c r="L5938" s="5">
        <v>5</v>
      </c>
      <c r="M5938" s="5">
        <v>0</v>
      </c>
      <c r="N5938" s="5">
        <v>0</v>
      </c>
      <c r="O5938" s="6">
        <v>0</v>
      </c>
      <c r="P5938" s="6">
        <v>0</v>
      </c>
      <c r="Q5938" s="6">
        <v>0</v>
      </c>
      <c r="R5938" s="6">
        <v>0</v>
      </c>
      <c r="S5938" s="6">
        <v>8.064516129032258</v>
      </c>
      <c r="T5938" s="6">
        <v>8.064516129032258</v>
      </c>
      <c r="U5938" s="6">
        <v>8.064516129032258</v>
      </c>
      <c r="V5938" s="6">
        <v>0</v>
      </c>
      <c r="W5938" s="6">
        <v>0</v>
      </c>
      <c r="X5938" s="5">
        <v>36</v>
      </c>
      <c r="Y5938" s="5">
        <v>29</v>
      </c>
      <c r="Z5938" s="5">
        <v>1</v>
      </c>
      <c r="AA5938" s="5">
        <v>0</v>
      </c>
      <c r="AB5938" s="5">
        <v>0</v>
      </c>
      <c r="AC5938" s="5">
        <v>0</v>
      </c>
      <c r="AD5938" s="5">
        <v>36</v>
      </c>
      <c r="AE5938" s="5">
        <v>29</v>
      </c>
      <c r="AF5938" s="5">
        <v>1</v>
      </c>
      <c r="AG5938" s="6">
        <v>3.4482758620689653</v>
      </c>
      <c r="AH5938" s="6">
        <v>80.555555555555557</v>
      </c>
      <c r="AI5938" s="6"/>
      <c r="AJ5938" s="6"/>
    </row>
    <row r="5939" spans="1:36" hidden="1" x14ac:dyDescent="0.2">
      <c r="A5939" s="1" t="str">
        <f t="shared" si="92"/>
        <v>Taunton DeaneBlack Other</v>
      </c>
      <c r="B5939" s="3" t="s">
        <v>467</v>
      </c>
      <c r="C5939" s="3" t="s">
        <v>468</v>
      </c>
      <c r="D5939" s="3" t="s">
        <v>717</v>
      </c>
      <c r="E5939" s="5">
        <v>34</v>
      </c>
      <c r="F5939" s="5">
        <v>1</v>
      </c>
      <c r="G5939" s="5">
        <v>0</v>
      </c>
      <c r="H5939" s="5">
        <v>0</v>
      </c>
      <c r="I5939" s="5">
        <v>0</v>
      </c>
      <c r="J5939" s="5">
        <v>2</v>
      </c>
      <c r="K5939" s="5">
        <v>4</v>
      </c>
      <c r="L5939" s="5">
        <v>3</v>
      </c>
      <c r="M5939" s="5">
        <v>0</v>
      </c>
      <c r="N5939" s="5">
        <v>0</v>
      </c>
      <c r="O5939" s="6">
        <v>2.9411764705882355</v>
      </c>
      <c r="P5939" s="6">
        <v>0</v>
      </c>
      <c r="Q5939" s="6">
        <v>0</v>
      </c>
      <c r="R5939" s="6">
        <v>0</v>
      </c>
      <c r="S5939" s="6">
        <v>5.882352941176471</v>
      </c>
      <c r="T5939" s="6">
        <v>11.764705882352942</v>
      </c>
      <c r="U5939" s="6">
        <v>8.8235294117647065</v>
      </c>
      <c r="V5939" s="6">
        <v>0</v>
      </c>
      <c r="W5939" s="6">
        <v>0</v>
      </c>
      <c r="X5939" s="5">
        <v>13</v>
      </c>
      <c r="Y5939" s="5">
        <v>12</v>
      </c>
      <c r="Z5939" s="5">
        <v>0</v>
      </c>
      <c r="AA5939" s="5">
        <v>0</v>
      </c>
      <c r="AB5939" s="5">
        <v>0</v>
      </c>
      <c r="AC5939" s="5">
        <v>0</v>
      </c>
      <c r="AD5939" s="5">
        <v>13</v>
      </c>
      <c r="AE5939" s="5">
        <v>12</v>
      </c>
      <c r="AF5939" s="5">
        <v>0</v>
      </c>
      <c r="AG5939" s="6">
        <v>0</v>
      </c>
      <c r="AH5939" s="6">
        <v>92.307692307692307</v>
      </c>
      <c r="AI5939" s="3"/>
      <c r="AJ5939" s="6"/>
    </row>
    <row r="5940" spans="1:36" hidden="1" x14ac:dyDescent="0.2">
      <c r="A5940" s="1" t="str">
        <f t="shared" si="92"/>
        <v>Taunton DeaneArab</v>
      </c>
      <c r="B5940" s="3" t="s">
        <v>467</v>
      </c>
      <c r="C5940" s="3" t="s">
        <v>468</v>
      </c>
      <c r="D5940" s="3" t="s">
        <v>699</v>
      </c>
      <c r="E5940" s="5">
        <v>63</v>
      </c>
      <c r="F5940" s="5">
        <v>0</v>
      </c>
      <c r="G5940" s="5">
        <v>0</v>
      </c>
      <c r="H5940" s="5">
        <v>0</v>
      </c>
      <c r="I5940" s="5">
        <v>0</v>
      </c>
      <c r="J5940" s="5">
        <v>0</v>
      </c>
      <c r="K5940" s="5">
        <v>1</v>
      </c>
      <c r="L5940" s="5">
        <v>2</v>
      </c>
      <c r="M5940" s="5">
        <v>0</v>
      </c>
      <c r="N5940" s="5">
        <v>0</v>
      </c>
      <c r="O5940" s="6">
        <v>0</v>
      </c>
      <c r="P5940" s="6">
        <v>0</v>
      </c>
      <c r="Q5940" s="6">
        <v>0</v>
      </c>
      <c r="R5940" s="6">
        <v>0</v>
      </c>
      <c r="S5940" s="6">
        <v>0</v>
      </c>
      <c r="T5940" s="6">
        <v>1.5873015873015872</v>
      </c>
      <c r="U5940" s="6">
        <v>3.1746031746031744</v>
      </c>
      <c r="V5940" s="6">
        <v>0</v>
      </c>
      <c r="W5940" s="6">
        <v>0</v>
      </c>
      <c r="X5940" s="5">
        <v>23</v>
      </c>
      <c r="Y5940" s="5">
        <v>20</v>
      </c>
      <c r="Z5940" s="5">
        <v>1</v>
      </c>
      <c r="AA5940" s="5">
        <v>0</v>
      </c>
      <c r="AB5940" s="5">
        <v>0</v>
      </c>
      <c r="AC5940" s="5">
        <v>0</v>
      </c>
      <c r="AD5940" s="5">
        <v>23</v>
      </c>
      <c r="AE5940" s="5">
        <v>20</v>
      </c>
      <c r="AF5940" s="5">
        <v>1</v>
      </c>
      <c r="AG5940" s="6">
        <v>5</v>
      </c>
      <c r="AH5940" s="6">
        <v>86.956521739130437</v>
      </c>
      <c r="AI5940" s="6"/>
      <c r="AJ5940" s="6"/>
    </row>
    <row r="5941" spans="1:36" hidden="1" x14ac:dyDescent="0.2">
      <c r="A5941" s="1" t="str">
        <f t="shared" si="92"/>
        <v>Taunton DeaneOther</v>
      </c>
      <c r="B5941" s="3" t="s">
        <v>467</v>
      </c>
      <c r="C5941" s="3" t="s">
        <v>468</v>
      </c>
      <c r="D5941" s="3" t="s">
        <v>718</v>
      </c>
      <c r="E5941" s="5">
        <v>104</v>
      </c>
      <c r="F5941" s="5">
        <v>5</v>
      </c>
      <c r="G5941" s="5">
        <v>0</v>
      </c>
      <c r="H5941" s="5">
        <v>0</v>
      </c>
      <c r="I5941" s="5">
        <v>0</v>
      </c>
      <c r="J5941" s="5">
        <v>6</v>
      </c>
      <c r="K5941" s="5">
        <v>8</v>
      </c>
      <c r="L5941" s="5">
        <v>10</v>
      </c>
      <c r="M5941" s="5">
        <v>0</v>
      </c>
      <c r="N5941" s="5">
        <v>0</v>
      </c>
      <c r="O5941" s="6">
        <v>4.8076923076923075</v>
      </c>
      <c r="P5941" s="6">
        <v>0</v>
      </c>
      <c r="Q5941" s="6">
        <v>0</v>
      </c>
      <c r="R5941" s="6">
        <v>0</v>
      </c>
      <c r="S5941" s="6">
        <v>5.7692307692307692</v>
      </c>
      <c r="T5941" s="6">
        <v>7.6923076923076925</v>
      </c>
      <c r="U5941" s="6">
        <v>9.615384615384615</v>
      </c>
      <c r="V5941" s="6">
        <v>0</v>
      </c>
      <c r="W5941" s="6">
        <v>0</v>
      </c>
      <c r="X5941" s="5">
        <v>51</v>
      </c>
      <c r="Y5941" s="5">
        <v>46</v>
      </c>
      <c r="Z5941" s="5">
        <v>2</v>
      </c>
      <c r="AA5941" s="5">
        <v>0</v>
      </c>
      <c r="AB5941" s="5">
        <v>0</v>
      </c>
      <c r="AC5941" s="5">
        <v>0</v>
      </c>
      <c r="AD5941" s="5">
        <v>51</v>
      </c>
      <c r="AE5941" s="5">
        <v>46</v>
      </c>
      <c r="AF5941" s="5">
        <v>2</v>
      </c>
      <c r="AG5941" s="6">
        <v>4.3478260869565215</v>
      </c>
      <c r="AH5941" s="6">
        <v>90.196078431372555</v>
      </c>
      <c r="AI5941" s="6"/>
      <c r="AJ5941" s="6"/>
    </row>
    <row r="5942" spans="1:36" x14ac:dyDescent="0.2">
      <c r="A5942" s="1" t="str">
        <f t="shared" si="92"/>
        <v>TeignbridgeAll people</v>
      </c>
      <c r="B5942" s="3" t="s">
        <v>213</v>
      </c>
      <c r="C5942" s="3" t="s">
        <v>214</v>
      </c>
      <c r="D5942" s="3" t="s">
        <v>700</v>
      </c>
      <c r="E5942" s="5">
        <v>124220</v>
      </c>
      <c r="F5942" s="5">
        <v>0</v>
      </c>
      <c r="G5942" s="5">
        <v>0</v>
      </c>
      <c r="H5942" s="5">
        <v>0</v>
      </c>
      <c r="I5942" s="5">
        <v>0</v>
      </c>
      <c r="J5942" s="5">
        <v>4627</v>
      </c>
      <c r="K5942" s="5">
        <v>13409</v>
      </c>
      <c r="L5942" s="5">
        <v>0</v>
      </c>
      <c r="M5942" s="5">
        <v>12831</v>
      </c>
      <c r="N5942" s="5">
        <v>0</v>
      </c>
      <c r="O5942" s="6">
        <v>0</v>
      </c>
      <c r="P5942" s="6">
        <v>0</v>
      </c>
      <c r="Q5942" s="6">
        <v>0</v>
      </c>
      <c r="R5942" s="6">
        <v>0</v>
      </c>
      <c r="S5942" s="6">
        <v>3.7248430204475929</v>
      </c>
      <c r="T5942" s="6">
        <v>10.794558042183223</v>
      </c>
      <c r="U5942" s="6">
        <v>0</v>
      </c>
      <c r="V5942" s="6">
        <v>10.329254548381902</v>
      </c>
      <c r="W5942" s="6">
        <v>0</v>
      </c>
      <c r="X5942" s="5">
        <v>35649</v>
      </c>
      <c r="Y5942" s="5">
        <v>31419</v>
      </c>
      <c r="Z5942" s="5">
        <v>1135</v>
      </c>
      <c r="AA5942" s="5">
        <v>0</v>
      </c>
      <c r="AB5942" s="5">
        <v>0</v>
      </c>
      <c r="AC5942" s="5">
        <v>0</v>
      </c>
      <c r="AD5942" s="5">
        <v>35649</v>
      </c>
      <c r="AE5942" s="5">
        <v>31419</v>
      </c>
      <c r="AF5942" s="5">
        <v>1135</v>
      </c>
      <c r="AG5942" s="6">
        <v>3.6124637957923551</v>
      </c>
      <c r="AH5942" s="6">
        <v>88.134309517798542</v>
      </c>
      <c r="AI5942" s="6"/>
      <c r="AJ5942" s="6"/>
    </row>
    <row r="5943" spans="1:36" hidden="1" x14ac:dyDescent="0.2">
      <c r="A5943" s="1" t="str">
        <f t="shared" si="92"/>
        <v>TeignbridgeWhite British</v>
      </c>
      <c r="B5943" s="3" t="s">
        <v>213</v>
      </c>
      <c r="C5943" s="3" t="s">
        <v>214</v>
      </c>
      <c r="D5943" s="3" t="s">
        <v>701</v>
      </c>
      <c r="E5943" s="5">
        <v>119480</v>
      </c>
      <c r="F5943" s="5">
        <v>0</v>
      </c>
      <c r="G5943" s="5">
        <v>0</v>
      </c>
      <c r="H5943" s="5">
        <v>0</v>
      </c>
      <c r="I5943" s="5">
        <v>0</v>
      </c>
      <c r="J5943" s="5">
        <v>4498</v>
      </c>
      <c r="K5943" s="5">
        <v>12907</v>
      </c>
      <c r="L5943" s="5">
        <v>0</v>
      </c>
      <c r="M5943" s="5">
        <v>12050</v>
      </c>
      <c r="N5943" s="5">
        <v>0</v>
      </c>
      <c r="O5943" s="6">
        <v>0</v>
      </c>
      <c r="P5943" s="6">
        <v>0</v>
      </c>
      <c r="Q5943" s="6">
        <v>0</v>
      </c>
      <c r="R5943" s="6">
        <v>0</v>
      </c>
      <c r="S5943" s="6">
        <v>3.764646802812186</v>
      </c>
      <c r="T5943" s="6">
        <v>10.802644794107801</v>
      </c>
      <c r="U5943" s="6">
        <v>0</v>
      </c>
      <c r="V5943" s="6">
        <v>10.085369936391027</v>
      </c>
      <c r="W5943" s="6">
        <v>0</v>
      </c>
      <c r="X5943" s="5">
        <v>33806</v>
      </c>
      <c r="Y5943" s="5">
        <v>29821</v>
      </c>
      <c r="Z5943" s="5">
        <v>1065</v>
      </c>
      <c r="AA5943" s="5">
        <v>0</v>
      </c>
      <c r="AB5943" s="5">
        <v>0</v>
      </c>
      <c r="AC5943" s="5">
        <v>0</v>
      </c>
      <c r="AD5943" s="5">
        <v>33806</v>
      </c>
      <c r="AE5943" s="5">
        <v>29821</v>
      </c>
      <c r="AF5943" s="5">
        <v>1065</v>
      </c>
      <c r="AG5943" s="6">
        <v>3.571308809228396</v>
      </c>
      <c r="AH5943" s="6">
        <v>88.212151689049279</v>
      </c>
      <c r="AI5943" s="6"/>
      <c r="AJ5943" s="6"/>
    </row>
    <row r="5944" spans="1:36" hidden="1" x14ac:dyDescent="0.2">
      <c r="A5944" s="1" t="str">
        <f t="shared" si="92"/>
        <v>TeignbridgeMinorities - all other than White British</v>
      </c>
      <c r="B5944" s="3" t="s">
        <v>213</v>
      </c>
      <c r="C5944" s="3" t="s">
        <v>214</v>
      </c>
      <c r="D5944" s="3" t="s">
        <v>702</v>
      </c>
      <c r="E5944" s="5">
        <v>4740</v>
      </c>
      <c r="F5944" s="5">
        <v>0</v>
      </c>
      <c r="G5944" s="5">
        <v>0</v>
      </c>
      <c r="H5944" s="5">
        <v>0</v>
      </c>
      <c r="I5944" s="5">
        <v>0</v>
      </c>
      <c r="J5944" s="5">
        <v>129</v>
      </c>
      <c r="K5944" s="5">
        <v>502</v>
      </c>
      <c r="L5944" s="5">
        <v>0</v>
      </c>
      <c r="M5944" s="5">
        <v>781</v>
      </c>
      <c r="N5944" s="5">
        <v>0</v>
      </c>
      <c r="O5944" s="6">
        <v>0</v>
      </c>
      <c r="P5944" s="6">
        <v>0</v>
      </c>
      <c r="Q5944" s="6">
        <v>0</v>
      </c>
      <c r="R5944" s="6">
        <v>0</v>
      </c>
      <c r="S5944" s="6">
        <v>2.721518987341772</v>
      </c>
      <c r="T5944" s="6">
        <v>10.59071729957806</v>
      </c>
      <c r="U5944" s="6">
        <v>0</v>
      </c>
      <c r="V5944" s="6">
        <v>16.476793248945146</v>
      </c>
      <c r="W5944" s="6">
        <v>0</v>
      </c>
      <c r="X5944" s="5">
        <v>1843</v>
      </c>
      <c r="Y5944" s="5">
        <v>1598</v>
      </c>
      <c r="Z5944" s="5">
        <v>70</v>
      </c>
      <c r="AA5944" s="5">
        <v>0</v>
      </c>
      <c r="AB5944" s="5">
        <v>0</v>
      </c>
      <c r="AC5944" s="5">
        <v>0</v>
      </c>
      <c r="AD5944" s="5">
        <v>1843</v>
      </c>
      <c r="AE5944" s="5">
        <v>1598</v>
      </c>
      <c r="AF5944" s="5">
        <v>70</v>
      </c>
      <c r="AG5944" s="6">
        <v>4.3804755944931166</v>
      </c>
      <c r="AH5944" s="6">
        <v>86.706456863809009</v>
      </c>
      <c r="AI5944" s="6"/>
      <c r="AJ5944" s="6"/>
    </row>
    <row r="5945" spans="1:36" hidden="1" x14ac:dyDescent="0.2">
      <c r="A5945" s="1" t="str">
        <f t="shared" si="92"/>
        <v>TeignbridgeWhite Irish</v>
      </c>
      <c r="B5945" s="3" t="s">
        <v>213</v>
      </c>
      <c r="C5945" s="3" t="s">
        <v>214</v>
      </c>
      <c r="D5945" s="3" t="s">
        <v>703</v>
      </c>
      <c r="E5945" s="5">
        <v>499</v>
      </c>
      <c r="F5945" s="5">
        <v>0</v>
      </c>
      <c r="G5945" s="5">
        <v>0</v>
      </c>
      <c r="H5945" s="5">
        <v>0</v>
      </c>
      <c r="I5945" s="5">
        <v>0</v>
      </c>
      <c r="J5945" s="5">
        <v>9</v>
      </c>
      <c r="K5945" s="5">
        <v>52</v>
      </c>
      <c r="L5945" s="5">
        <v>0</v>
      </c>
      <c r="M5945" s="5">
        <v>71</v>
      </c>
      <c r="N5945" s="5">
        <v>0</v>
      </c>
      <c r="O5945" s="6">
        <v>0</v>
      </c>
      <c r="P5945" s="6">
        <v>0</v>
      </c>
      <c r="Q5945" s="6">
        <v>0</v>
      </c>
      <c r="R5945" s="6">
        <v>0</v>
      </c>
      <c r="S5945" s="6">
        <v>1.8036072144288577</v>
      </c>
      <c r="T5945" s="6">
        <v>10.420841683366733</v>
      </c>
      <c r="U5945" s="6">
        <v>0</v>
      </c>
      <c r="V5945" s="6">
        <v>14.228456913827655</v>
      </c>
      <c r="W5945" s="6">
        <v>0</v>
      </c>
      <c r="X5945" s="5">
        <v>139</v>
      </c>
      <c r="Y5945" s="5">
        <v>120</v>
      </c>
      <c r="Z5945" s="5">
        <v>3</v>
      </c>
      <c r="AA5945" s="5">
        <v>0</v>
      </c>
      <c r="AB5945" s="5">
        <v>0</v>
      </c>
      <c r="AC5945" s="5">
        <v>0</v>
      </c>
      <c r="AD5945" s="5">
        <v>139</v>
      </c>
      <c r="AE5945" s="5">
        <v>120</v>
      </c>
      <c r="AF5945" s="5">
        <v>3</v>
      </c>
      <c r="AG5945" s="6">
        <v>2.5</v>
      </c>
      <c r="AH5945" s="6">
        <v>86.330935251798564</v>
      </c>
      <c r="AI5945" s="6"/>
      <c r="AJ5945" s="6"/>
    </row>
    <row r="5946" spans="1:36" hidden="1" x14ac:dyDescent="0.2">
      <c r="A5946" s="1" t="str">
        <f t="shared" si="92"/>
        <v>TeignbridgeWhite Gyspy or Irish Traveller</v>
      </c>
      <c r="B5946" s="3" t="s">
        <v>213</v>
      </c>
      <c r="C5946" s="3" t="s">
        <v>214</v>
      </c>
      <c r="D5946" s="3" t="s">
        <v>704</v>
      </c>
      <c r="E5946" s="5">
        <v>118</v>
      </c>
      <c r="F5946" s="5">
        <v>0</v>
      </c>
      <c r="G5946" s="5">
        <v>0</v>
      </c>
      <c r="H5946" s="5">
        <v>0</v>
      </c>
      <c r="I5946" s="5">
        <v>0</v>
      </c>
      <c r="J5946" s="5">
        <v>2</v>
      </c>
      <c r="K5946" s="5">
        <v>14</v>
      </c>
      <c r="L5946" s="5">
        <v>0</v>
      </c>
      <c r="M5946" s="5">
        <v>10</v>
      </c>
      <c r="N5946" s="5">
        <v>0</v>
      </c>
      <c r="O5946" s="6">
        <v>0</v>
      </c>
      <c r="P5946" s="6">
        <v>0</v>
      </c>
      <c r="Q5946" s="6">
        <v>0</v>
      </c>
      <c r="R5946" s="6">
        <v>0</v>
      </c>
      <c r="S5946" s="6">
        <v>1.6949152542372881</v>
      </c>
      <c r="T5946" s="6">
        <v>11.864406779661017</v>
      </c>
      <c r="U5946" s="6">
        <v>0</v>
      </c>
      <c r="V5946" s="6">
        <v>8.4745762711864412</v>
      </c>
      <c r="W5946" s="6">
        <v>0</v>
      </c>
      <c r="X5946" s="5">
        <v>37</v>
      </c>
      <c r="Y5946" s="5">
        <v>23</v>
      </c>
      <c r="Z5946" s="5">
        <v>6</v>
      </c>
      <c r="AA5946" s="5">
        <v>0</v>
      </c>
      <c r="AB5946" s="5">
        <v>0</v>
      </c>
      <c r="AC5946" s="5">
        <v>0</v>
      </c>
      <c r="AD5946" s="5">
        <v>37</v>
      </c>
      <c r="AE5946" s="5">
        <v>23</v>
      </c>
      <c r="AF5946" s="5">
        <v>6</v>
      </c>
      <c r="AG5946" s="6">
        <v>26.086956521739129</v>
      </c>
      <c r="AH5946" s="6">
        <v>62.162162162162161</v>
      </c>
      <c r="AI5946" s="6"/>
      <c r="AJ5946" s="6"/>
    </row>
    <row r="5947" spans="1:36" hidden="1" x14ac:dyDescent="0.2">
      <c r="A5947" s="1" t="str">
        <f t="shared" si="92"/>
        <v>TeignbridgeWhite Other</v>
      </c>
      <c r="B5947" s="3" t="s">
        <v>213</v>
      </c>
      <c r="C5947" s="3" t="s">
        <v>214</v>
      </c>
      <c r="D5947" s="3" t="s">
        <v>705</v>
      </c>
      <c r="E5947" s="5">
        <v>2066</v>
      </c>
      <c r="F5947" s="5">
        <v>0</v>
      </c>
      <c r="G5947" s="5">
        <v>0</v>
      </c>
      <c r="H5947" s="5">
        <v>0</v>
      </c>
      <c r="I5947" s="5">
        <v>0</v>
      </c>
      <c r="J5947" s="5">
        <v>49</v>
      </c>
      <c r="K5947" s="5">
        <v>295</v>
      </c>
      <c r="L5947" s="5">
        <v>0</v>
      </c>
      <c r="M5947" s="5">
        <v>356</v>
      </c>
      <c r="N5947" s="5">
        <v>0</v>
      </c>
      <c r="O5947" s="6">
        <v>0</v>
      </c>
      <c r="P5947" s="6">
        <v>0</v>
      </c>
      <c r="Q5947" s="6">
        <v>0</v>
      </c>
      <c r="R5947" s="6">
        <v>0</v>
      </c>
      <c r="S5947" s="6">
        <v>2.3717328170377541</v>
      </c>
      <c r="T5947" s="6">
        <v>14.278799612778316</v>
      </c>
      <c r="U5947" s="6">
        <v>0</v>
      </c>
      <c r="V5947" s="6">
        <v>17.231364956437559</v>
      </c>
      <c r="W5947" s="6">
        <v>0</v>
      </c>
      <c r="X5947" s="5">
        <v>933</v>
      </c>
      <c r="Y5947" s="5">
        <v>843</v>
      </c>
      <c r="Z5947" s="5">
        <v>35</v>
      </c>
      <c r="AA5947" s="5">
        <v>0</v>
      </c>
      <c r="AB5947" s="5">
        <v>0</v>
      </c>
      <c r="AC5947" s="5">
        <v>0</v>
      </c>
      <c r="AD5947" s="5">
        <v>933</v>
      </c>
      <c r="AE5947" s="5">
        <v>843</v>
      </c>
      <c r="AF5947" s="5">
        <v>35</v>
      </c>
      <c r="AG5947" s="6">
        <v>4.1518386714116255</v>
      </c>
      <c r="AH5947" s="6">
        <v>90.353697749196144</v>
      </c>
      <c r="AI5947" s="6"/>
      <c r="AJ5947" s="6"/>
    </row>
    <row r="5948" spans="1:36" hidden="1" x14ac:dyDescent="0.2">
      <c r="A5948" s="1" t="str">
        <f t="shared" si="92"/>
        <v>TeignbridgeMixed White and Black Caribbean</v>
      </c>
      <c r="B5948" s="3" t="s">
        <v>213</v>
      </c>
      <c r="C5948" s="3" t="s">
        <v>214</v>
      </c>
      <c r="D5948" s="3" t="s">
        <v>706</v>
      </c>
      <c r="E5948" s="5">
        <v>255</v>
      </c>
      <c r="F5948" s="5">
        <v>0</v>
      </c>
      <c r="G5948" s="5">
        <v>0</v>
      </c>
      <c r="H5948" s="5">
        <v>0</v>
      </c>
      <c r="I5948" s="5">
        <v>0</v>
      </c>
      <c r="J5948" s="5">
        <v>5</v>
      </c>
      <c r="K5948" s="5">
        <v>23</v>
      </c>
      <c r="L5948" s="5">
        <v>0</v>
      </c>
      <c r="M5948" s="5">
        <v>32</v>
      </c>
      <c r="N5948" s="5">
        <v>0</v>
      </c>
      <c r="O5948" s="6">
        <v>0</v>
      </c>
      <c r="P5948" s="6">
        <v>0</v>
      </c>
      <c r="Q5948" s="6">
        <v>0</v>
      </c>
      <c r="R5948" s="6">
        <v>0</v>
      </c>
      <c r="S5948" s="6">
        <v>1.9607843137254901</v>
      </c>
      <c r="T5948" s="6">
        <v>9.0196078431372548</v>
      </c>
      <c r="U5948" s="6">
        <v>0</v>
      </c>
      <c r="V5948" s="6">
        <v>12.549019607843137</v>
      </c>
      <c r="W5948" s="6">
        <v>0</v>
      </c>
      <c r="X5948" s="5">
        <v>68</v>
      </c>
      <c r="Y5948" s="5">
        <v>49</v>
      </c>
      <c r="Z5948" s="5">
        <v>2</v>
      </c>
      <c r="AA5948" s="5">
        <v>0</v>
      </c>
      <c r="AB5948" s="5">
        <v>0</v>
      </c>
      <c r="AC5948" s="5">
        <v>0</v>
      </c>
      <c r="AD5948" s="5">
        <v>68</v>
      </c>
      <c r="AE5948" s="5">
        <v>49</v>
      </c>
      <c r="AF5948" s="5">
        <v>2</v>
      </c>
      <c r="AG5948" s="6">
        <v>4.0816326530612246</v>
      </c>
      <c r="AH5948" s="6">
        <v>72.058823529411768</v>
      </c>
      <c r="AI5948" s="6"/>
      <c r="AJ5948" s="6"/>
    </row>
    <row r="5949" spans="1:36" hidden="1" x14ac:dyDescent="0.2">
      <c r="A5949" s="1" t="str">
        <f t="shared" si="92"/>
        <v>TeignbridgeMixed White and Black African</v>
      </c>
      <c r="B5949" s="3" t="s">
        <v>213</v>
      </c>
      <c r="C5949" s="3" t="s">
        <v>214</v>
      </c>
      <c r="D5949" s="3" t="s">
        <v>707</v>
      </c>
      <c r="E5949" s="5">
        <v>92</v>
      </c>
      <c r="F5949" s="5">
        <v>0</v>
      </c>
      <c r="G5949" s="5">
        <v>0</v>
      </c>
      <c r="H5949" s="5">
        <v>0</v>
      </c>
      <c r="I5949" s="5">
        <v>0</v>
      </c>
      <c r="J5949" s="5">
        <v>6</v>
      </c>
      <c r="K5949" s="5">
        <v>10</v>
      </c>
      <c r="L5949" s="5">
        <v>0</v>
      </c>
      <c r="M5949" s="5">
        <v>12</v>
      </c>
      <c r="N5949" s="5">
        <v>0</v>
      </c>
      <c r="O5949" s="6">
        <v>0</v>
      </c>
      <c r="P5949" s="6">
        <v>0</v>
      </c>
      <c r="Q5949" s="6">
        <v>0</v>
      </c>
      <c r="R5949" s="6">
        <v>0</v>
      </c>
      <c r="S5949" s="6">
        <v>6.5217391304347823</v>
      </c>
      <c r="T5949" s="6">
        <v>10.869565217391305</v>
      </c>
      <c r="U5949" s="6">
        <v>0</v>
      </c>
      <c r="V5949" s="6">
        <v>13.043478260869565</v>
      </c>
      <c r="W5949" s="6">
        <v>0</v>
      </c>
      <c r="X5949" s="5">
        <v>19</v>
      </c>
      <c r="Y5949" s="5">
        <v>14</v>
      </c>
      <c r="Z5949" s="5">
        <v>1</v>
      </c>
      <c r="AA5949" s="5">
        <v>0</v>
      </c>
      <c r="AB5949" s="5">
        <v>0</v>
      </c>
      <c r="AC5949" s="5">
        <v>0</v>
      </c>
      <c r="AD5949" s="5">
        <v>19</v>
      </c>
      <c r="AE5949" s="5">
        <v>14</v>
      </c>
      <c r="AF5949" s="5">
        <v>1</v>
      </c>
      <c r="AG5949" s="6">
        <v>7.1428571428571432</v>
      </c>
      <c r="AH5949" s="6">
        <v>73.684210526315795</v>
      </c>
      <c r="AI5949" s="6"/>
      <c r="AJ5949" s="6"/>
    </row>
    <row r="5950" spans="1:36" hidden="1" x14ac:dyDescent="0.2">
      <c r="A5950" s="1" t="str">
        <f t="shared" si="92"/>
        <v>TeignbridgeMixed White and Asian</v>
      </c>
      <c r="B5950" s="3" t="s">
        <v>213</v>
      </c>
      <c r="C5950" s="3" t="s">
        <v>214</v>
      </c>
      <c r="D5950" s="3" t="s">
        <v>708</v>
      </c>
      <c r="E5950" s="5">
        <v>323</v>
      </c>
      <c r="F5950" s="5">
        <v>0</v>
      </c>
      <c r="G5950" s="5">
        <v>0</v>
      </c>
      <c r="H5950" s="5">
        <v>0</v>
      </c>
      <c r="I5950" s="5">
        <v>0</v>
      </c>
      <c r="J5950" s="5">
        <v>12</v>
      </c>
      <c r="K5950" s="5">
        <v>20</v>
      </c>
      <c r="L5950" s="5">
        <v>0</v>
      </c>
      <c r="M5950" s="5">
        <v>43</v>
      </c>
      <c r="N5950" s="5">
        <v>0</v>
      </c>
      <c r="O5950" s="6">
        <v>0</v>
      </c>
      <c r="P5950" s="6">
        <v>0</v>
      </c>
      <c r="Q5950" s="6">
        <v>0</v>
      </c>
      <c r="R5950" s="6">
        <v>0</v>
      </c>
      <c r="S5950" s="6">
        <v>3.7151702786377707</v>
      </c>
      <c r="T5950" s="6">
        <v>6.1919504643962853</v>
      </c>
      <c r="U5950" s="6">
        <v>0</v>
      </c>
      <c r="V5950" s="6">
        <v>13.312693498452012</v>
      </c>
      <c r="W5950" s="6">
        <v>0</v>
      </c>
      <c r="X5950" s="5">
        <v>85</v>
      </c>
      <c r="Y5950" s="5">
        <v>79</v>
      </c>
      <c r="Z5950" s="5">
        <v>0</v>
      </c>
      <c r="AA5950" s="5">
        <v>0</v>
      </c>
      <c r="AB5950" s="5">
        <v>0</v>
      </c>
      <c r="AC5950" s="5">
        <v>0</v>
      </c>
      <c r="AD5950" s="5">
        <v>85</v>
      </c>
      <c r="AE5950" s="5">
        <v>79</v>
      </c>
      <c r="AF5950" s="5">
        <v>0</v>
      </c>
      <c r="AG5950" s="6">
        <v>0</v>
      </c>
      <c r="AH5950" s="6">
        <v>92.941176470588232</v>
      </c>
      <c r="AI5950" s="6"/>
      <c r="AJ5950" s="6"/>
    </row>
    <row r="5951" spans="1:36" hidden="1" x14ac:dyDescent="0.2">
      <c r="A5951" s="1" t="str">
        <f t="shared" si="92"/>
        <v>TeignbridgeMixed Other</v>
      </c>
      <c r="B5951" s="3" t="s">
        <v>213</v>
      </c>
      <c r="C5951" s="3" t="s">
        <v>214</v>
      </c>
      <c r="D5951" s="3" t="s">
        <v>709</v>
      </c>
      <c r="E5951" s="5">
        <v>255</v>
      </c>
      <c r="F5951" s="5">
        <v>0</v>
      </c>
      <c r="G5951" s="5">
        <v>0</v>
      </c>
      <c r="H5951" s="5">
        <v>0</v>
      </c>
      <c r="I5951" s="5">
        <v>0</v>
      </c>
      <c r="J5951" s="5">
        <v>11</v>
      </c>
      <c r="K5951" s="5">
        <v>18</v>
      </c>
      <c r="L5951" s="5">
        <v>0</v>
      </c>
      <c r="M5951" s="5">
        <v>35</v>
      </c>
      <c r="N5951" s="5">
        <v>0</v>
      </c>
      <c r="O5951" s="6">
        <v>0</v>
      </c>
      <c r="P5951" s="6">
        <v>0</v>
      </c>
      <c r="Q5951" s="6">
        <v>0</v>
      </c>
      <c r="R5951" s="6">
        <v>0</v>
      </c>
      <c r="S5951" s="6">
        <v>4.3137254901960782</v>
      </c>
      <c r="T5951" s="6">
        <v>7.0588235294117645</v>
      </c>
      <c r="U5951" s="6">
        <v>0</v>
      </c>
      <c r="V5951" s="6">
        <v>13.725490196078431</v>
      </c>
      <c r="W5951" s="6">
        <v>0</v>
      </c>
      <c r="X5951" s="5">
        <v>71</v>
      </c>
      <c r="Y5951" s="5">
        <v>59</v>
      </c>
      <c r="Z5951" s="5">
        <v>3</v>
      </c>
      <c r="AA5951" s="5">
        <v>0</v>
      </c>
      <c r="AB5951" s="5">
        <v>0</v>
      </c>
      <c r="AC5951" s="5">
        <v>0</v>
      </c>
      <c r="AD5951" s="5">
        <v>71</v>
      </c>
      <c r="AE5951" s="5">
        <v>59</v>
      </c>
      <c r="AF5951" s="5">
        <v>3</v>
      </c>
      <c r="AG5951" s="6">
        <v>5.0847457627118642</v>
      </c>
      <c r="AH5951" s="6">
        <v>83.098591549295776</v>
      </c>
      <c r="AI5951" s="6"/>
      <c r="AJ5951" s="6"/>
    </row>
    <row r="5952" spans="1:36" hidden="1" x14ac:dyDescent="0.2">
      <c r="A5952" s="1" t="str">
        <f t="shared" si="92"/>
        <v>TeignbridgeIndian</v>
      </c>
      <c r="B5952" s="3" t="s">
        <v>213</v>
      </c>
      <c r="C5952" s="3" t="s">
        <v>214</v>
      </c>
      <c r="D5952" s="3" t="s">
        <v>710</v>
      </c>
      <c r="E5952" s="5">
        <v>165</v>
      </c>
      <c r="F5952" s="5">
        <v>0</v>
      </c>
      <c r="G5952" s="5">
        <v>0</v>
      </c>
      <c r="H5952" s="5">
        <v>0</v>
      </c>
      <c r="I5952" s="5">
        <v>0</v>
      </c>
      <c r="J5952" s="5">
        <v>0</v>
      </c>
      <c r="K5952" s="5">
        <v>5</v>
      </c>
      <c r="L5952" s="5">
        <v>0</v>
      </c>
      <c r="M5952" s="5">
        <v>32</v>
      </c>
      <c r="N5952" s="5">
        <v>0</v>
      </c>
      <c r="O5952" s="6">
        <v>0</v>
      </c>
      <c r="P5952" s="6">
        <v>0</v>
      </c>
      <c r="Q5952" s="6">
        <v>0</v>
      </c>
      <c r="R5952" s="6">
        <v>0</v>
      </c>
      <c r="S5952" s="6">
        <v>0</v>
      </c>
      <c r="T5952" s="6">
        <v>3.0303030303030303</v>
      </c>
      <c r="U5952" s="6">
        <v>0</v>
      </c>
      <c r="V5952" s="6">
        <v>19.393939393939394</v>
      </c>
      <c r="W5952" s="6">
        <v>0</v>
      </c>
      <c r="X5952" s="5">
        <v>87</v>
      </c>
      <c r="Y5952" s="5">
        <v>80</v>
      </c>
      <c r="Z5952" s="5">
        <v>6</v>
      </c>
      <c r="AA5952" s="5">
        <v>0</v>
      </c>
      <c r="AB5952" s="5">
        <v>0</v>
      </c>
      <c r="AC5952" s="5">
        <v>0</v>
      </c>
      <c r="AD5952" s="5">
        <v>87</v>
      </c>
      <c r="AE5952" s="5">
        <v>80</v>
      </c>
      <c r="AF5952" s="5">
        <v>6</v>
      </c>
      <c r="AG5952" s="6">
        <v>7.5</v>
      </c>
      <c r="AH5952" s="6">
        <v>91.954022988505741</v>
      </c>
      <c r="AI5952" s="6"/>
      <c r="AJ5952" s="6"/>
    </row>
    <row r="5953" spans="1:36" hidden="1" x14ac:dyDescent="0.2">
      <c r="A5953" s="1" t="str">
        <f t="shared" si="92"/>
        <v>TeignbridgePakistani</v>
      </c>
      <c r="B5953" s="3" t="s">
        <v>213</v>
      </c>
      <c r="C5953" s="3" t="s">
        <v>214</v>
      </c>
      <c r="D5953" s="3" t="s">
        <v>711</v>
      </c>
      <c r="E5953" s="5">
        <v>17</v>
      </c>
      <c r="F5953" s="5">
        <v>0</v>
      </c>
      <c r="G5953" s="5">
        <v>0</v>
      </c>
      <c r="H5953" s="5">
        <v>0</v>
      </c>
      <c r="I5953" s="5">
        <v>0</v>
      </c>
      <c r="J5953" s="5">
        <v>0</v>
      </c>
      <c r="K5953" s="5">
        <v>0</v>
      </c>
      <c r="L5953" s="5">
        <v>0</v>
      </c>
      <c r="M5953" s="5">
        <v>3</v>
      </c>
      <c r="N5953" s="5">
        <v>0</v>
      </c>
      <c r="O5953" s="6">
        <v>0</v>
      </c>
      <c r="P5953" s="6">
        <v>0</v>
      </c>
      <c r="Q5953" s="6">
        <v>0</v>
      </c>
      <c r="R5953" s="6">
        <v>0</v>
      </c>
      <c r="S5953" s="6">
        <v>0</v>
      </c>
      <c r="T5953" s="6">
        <v>0</v>
      </c>
      <c r="U5953" s="6">
        <v>0</v>
      </c>
      <c r="V5953" s="6">
        <v>17.647058823529413</v>
      </c>
      <c r="W5953" s="6">
        <v>0</v>
      </c>
      <c r="X5953" s="5">
        <v>12</v>
      </c>
      <c r="Y5953" s="5">
        <v>6</v>
      </c>
      <c r="Z5953" s="5">
        <v>1</v>
      </c>
      <c r="AA5953" s="5">
        <v>0</v>
      </c>
      <c r="AB5953" s="5">
        <v>0</v>
      </c>
      <c r="AC5953" s="5">
        <v>0</v>
      </c>
      <c r="AD5953" s="5">
        <v>12</v>
      </c>
      <c r="AE5953" s="5">
        <v>6</v>
      </c>
      <c r="AF5953" s="5">
        <v>1</v>
      </c>
      <c r="AG5953" s="6">
        <v>16.666666666666668</v>
      </c>
      <c r="AH5953" s="6">
        <v>50</v>
      </c>
      <c r="AI5953" s="6"/>
      <c r="AJ5953" s="6"/>
    </row>
    <row r="5954" spans="1:36" hidden="1" x14ac:dyDescent="0.2">
      <c r="A5954" s="1" t="str">
        <f t="shared" ref="A5954:A6017" si="93">C5954&amp;D5954</f>
        <v>TeignbridgeBangladeshi</v>
      </c>
      <c r="B5954" s="3" t="s">
        <v>213</v>
      </c>
      <c r="C5954" s="3" t="s">
        <v>214</v>
      </c>
      <c r="D5954" s="3" t="s">
        <v>712</v>
      </c>
      <c r="E5954" s="5">
        <v>78</v>
      </c>
      <c r="F5954" s="5">
        <v>0</v>
      </c>
      <c r="G5954" s="5">
        <v>0</v>
      </c>
      <c r="H5954" s="5">
        <v>0</v>
      </c>
      <c r="I5954" s="5">
        <v>0</v>
      </c>
      <c r="J5954" s="5">
        <v>7</v>
      </c>
      <c r="K5954" s="5">
        <v>7</v>
      </c>
      <c r="L5954" s="5">
        <v>0</v>
      </c>
      <c r="M5954" s="5">
        <v>31</v>
      </c>
      <c r="N5954" s="5">
        <v>0</v>
      </c>
      <c r="O5954" s="6">
        <v>0</v>
      </c>
      <c r="P5954" s="6">
        <v>0</v>
      </c>
      <c r="Q5954" s="6">
        <v>0</v>
      </c>
      <c r="R5954" s="6">
        <v>0</v>
      </c>
      <c r="S5954" s="6">
        <v>8.9743589743589745</v>
      </c>
      <c r="T5954" s="6">
        <v>8.9743589743589745</v>
      </c>
      <c r="U5954" s="6">
        <v>0</v>
      </c>
      <c r="V5954" s="6">
        <v>39.743589743589745</v>
      </c>
      <c r="W5954" s="6">
        <v>0</v>
      </c>
      <c r="X5954" s="5">
        <v>33</v>
      </c>
      <c r="Y5954" s="5">
        <v>24</v>
      </c>
      <c r="Z5954" s="5">
        <v>0</v>
      </c>
      <c r="AA5954" s="5">
        <v>0</v>
      </c>
      <c r="AB5954" s="5">
        <v>0</v>
      </c>
      <c r="AC5954" s="5">
        <v>0</v>
      </c>
      <c r="AD5954" s="5">
        <v>33</v>
      </c>
      <c r="AE5954" s="5">
        <v>24</v>
      </c>
      <c r="AF5954" s="5">
        <v>0</v>
      </c>
      <c r="AG5954" s="6">
        <v>0</v>
      </c>
      <c r="AH5954" s="6">
        <v>72.727272727272734</v>
      </c>
      <c r="AI5954" s="6"/>
      <c r="AJ5954" s="6"/>
    </row>
    <row r="5955" spans="1:36" hidden="1" x14ac:dyDescent="0.2">
      <c r="A5955" s="1" t="str">
        <f t="shared" si="93"/>
        <v>TeignbridgeChinese</v>
      </c>
      <c r="B5955" s="3" t="s">
        <v>213</v>
      </c>
      <c r="C5955" s="3" t="s">
        <v>214</v>
      </c>
      <c r="D5955" s="3" t="s">
        <v>713</v>
      </c>
      <c r="E5955" s="5">
        <v>347</v>
      </c>
      <c r="F5955" s="5">
        <v>0</v>
      </c>
      <c r="G5955" s="5">
        <v>0</v>
      </c>
      <c r="H5955" s="5">
        <v>0</v>
      </c>
      <c r="I5955" s="5">
        <v>0</v>
      </c>
      <c r="J5955" s="5">
        <v>10</v>
      </c>
      <c r="K5955" s="5">
        <v>12</v>
      </c>
      <c r="L5955" s="5">
        <v>0</v>
      </c>
      <c r="M5955" s="5">
        <v>60</v>
      </c>
      <c r="N5955" s="5">
        <v>0</v>
      </c>
      <c r="O5955" s="6">
        <v>0</v>
      </c>
      <c r="P5955" s="6">
        <v>0</v>
      </c>
      <c r="Q5955" s="6">
        <v>0</v>
      </c>
      <c r="R5955" s="6">
        <v>0</v>
      </c>
      <c r="S5955" s="6">
        <v>2.8818443804034581</v>
      </c>
      <c r="T5955" s="6">
        <v>3.4582132564841497</v>
      </c>
      <c r="U5955" s="6">
        <v>0</v>
      </c>
      <c r="V5955" s="6">
        <v>17.291066282420751</v>
      </c>
      <c r="W5955" s="6">
        <v>0</v>
      </c>
      <c r="X5955" s="5">
        <v>104</v>
      </c>
      <c r="Y5955" s="5">
        <v>91</v>
      </c>
      <c r="Z5955" s="5">
        <v>3</v>
      </c>
      <c r="AA5955" s="5">
        <v>0</v>
      </c>
      <c r="AB5955" s="5">
        <v>0</v>
      </c>
      <c r="AC5955" s="5">
        <v>0</v>
      </c>
      <c r="AD5955" s="5">
        <v>104</v>
      </c>
      <c r="AE5955" s="5">
        <v>91</v>
      </c>
      <c r="AF5955" s="5">
        <v>3</v>
      </c>
      <c r="AG5955" s="6">
        <v>3.2967032967032965</v>
      </c>
      <c r="AH5955" s="6">
        <v>87.5</v>
      </c>
      <c r="AI5955" s="6"/>
      <c r="AJ5955" s="6"/>
    </row>
    <row r="5956" spans="1:36" hidden="1" x14ac:dyDescent="0.2">
      <c r="A5956" s="1" t="str">
        <f t="shared" si="93"/>
        <v>TeignbridgeAsian Other</v>
      </c>
      <c r="B5956" s="3" t="s">
        <v>213</v>
      </c>
      <c r="C5956" s="3" t="s">
        <v>214</v>
      </c>
      <c r="D5956" s="3" t="s">
        <v>714</v>
      </c>
      <c r="E5956" s="5">
        <v>286</v>
      </c>
      <c r="F5956" s="5">
        <v>0</v>
      </c>
      <c r="G5956" s="5">
        <v>0</v>
      </c>
      <c r="H5956" s="5">
        <v>0</v>
      </c>
      <c r="I5956" s="5">
        <v>0</v>
      </c>
      <c r="J5956" s="5">
        <v>11</v>
      </c>
      <c r="K5956" s="5">
        <v>29</v>
      </c>
      <c r="L5956" s="5">
        <v>0</v>
      </c>
      <c r="M5956" s="5">
        <v>57</v>
      </c>
      <c r="N5956" s="5">
        <v>0</v>
      </c>
      <c r="O5956" s="6">
        <v>0</v>
      </c>
      <c r="P5956" s="6">
        <v>0</v>
      </c>
      <c r="Q5956" s="6">
        <v>0</v>
      </c>
      <c r="R5956" s="6">
        <v>0</v>
      </c>
      <c r="S5956" s="6">
        <v>3.8461538461538463</v>
      </c>
      <c r="T5956" s="6">
        <v>10.13986013986014</v>
      </c>
      <c r="U5956" s="6">
        <v>0</v>
      </c>
      <c r="V5956" s="6">
        <v>19.93006993006993</v>
      </c>
      <c r="W5956" s="6">
        <v>0</v>
      </c>
      <c r="X5956" s="5">
        <v>136</v>
      </c>
      <c r="Y5956" s="5">
        <v>112</v>
      </c>
      <c r="Z5956" s="5">
        <v>4</v>
      </c>
      <c r="AA5956" s="5">
        <v>0</v>
      </c>
      <c r="AB5956" s="5">
        <v>0</v>
      </c>
      <c r="AC5956" s="5">
        <v>0</v>
      </c>
      <c r="AD5956" s="5">
        <v>136</v>
      </c>
      <c r="AE5956" s="5">
        <v>112</v>
      </c>
      <c r="AF5956" s="5">
        <v>4</v>
      </c>
      <c r="AG5956" s="6">
        <v>3.5714285714285716</v>
      </c>
      <c r="AH5956" s="6">
        <v>82.352941176470594</v>
      </c>
      <c r="AI5956" s="6"/>
      <c r="AJ5956" s="6"/>
    </row>
    <row r="5957" spans="1:36" hidden="1" x14ac:dyDescent="0.2">
      <c r="A5957" s="1" t="str">
        <f t="shared" si="93"/>
        <v>TeignbridgeBlack African</v>
      </c>
      <c r="B5957" s="3" t="s">
        <v>213</v>
      </c>
      <c r="C5957" s="3" t="s">
        <v>214</v>
      </c>
      <c r="D5957" s="3" t="s">
        <v>715</v>
      </c>
      <c r="E5957" s="5">
        <v>48</v>
      </c>
      <c r="F5957" s="5">
        <v>0</v>
      </c>
      <c r="G5957" s="5">
        <v>0</v>
      </c>
      <c r="H5957" s="5">
        <v>0</v>
      </c>
      <c r="I5957" s="5">
        <v>0</v>
      </c>
      <c r="J5957" s="5">
        <v>0</v>
      </c>
      <c r="K5957" s="5">
        <v>2</v>
      </c>
      <c r="L5957" s="5">
        <v>0</v>
      </c>
      <c r="M5957" s="5">
        <v>5</v>
      </c>
      <c r="N5957" s="5">
        <v>0</v>
      </c>
      <c r="O5957" s="6">
        <v>0</v>
      </c>
      <c r="P5957" s="6">
        <v>0</v>
      </c>
      <c r="Q5957" s="6">
        <v>0</v>
      </c>
      <c r="R5957" s="6">
        <v>0</v>
      </c>
      <c r="S5957" s="6">
        <v>0</v>
      </c>
      <c r="T5957" s="6">
        <v>4.166666666666667</v>
      </c>
      <c r="U5957" s="6">
        <v>0</v>
      </c>
      <c r="V5957" s="6">
        <v>10.416666666666666</v>
      </c>
      <c r="W5957" s="6">
        <v>0</v>
      </c>
      <c r="X5957" s="5">
        <v>21</v>
      </c>
      <c r="Y5957" s="5">
        <v>19</v>
      </c>
      <c r="Z5957" s="5">
        <v>1</v>
      </c>
      <c r="AA5957" s="5">
        <v>0</v>
      </c>
      <c r="AB5957" s="5">
        <v>0</v>
      </c>
      <c r="AC5957" s="5">
        <v>0</v>
      </c>
      <c r="AD5957" s="5">
        <v>21</v>
      </c>
      <c r="AE5957" s="5">
        <v>19</v>
      </c>
      <c r="AF5957" s="5">
        <v>1</v>
      </c>
      <c r="AG5957" s="6">
        <v>5.2631578947368425</v>
      </c>
      <c r="AH5957" s="6">
        <v>90.476190476190482</v>
      </c>
      <c r="AI5957" s="6"/>
      <c r="AJ5957" s="6"/>
    </row>
    <row r="5958" spans="1:36" hidden="1" x14ac:dyDescent="0.2">
      <c r="A5958" s="1" t="str">
        <f t="shared" si="93"/>
        <v>TeignbridgeBlack Caribbean</v>
      </c>
      <c r="B5958" s="3" t="s">
        <v>213</v>
      </c>
      <c r="C5958" s="3" t="s">
        <v>214</v>
      </c>
      <c r="D5958" s="3" t="s">
        <v>716</v>
      </c>
      <c r="E5958" s="5">
        <v>52</v>
      </c>
      <c r="F5958" s="5">
        <v>0</v>
      </c>
      <c r="G5958" s="5">
        <v>0</v>
      </c>
      <c r="H5958" s="5">
        <v>0</v>
      </c>
      <c r="I5958" s="5">
        <v>0</v>
      </c>
      <c r="J5958" s="5">
        <v>2</v>
      </c>
      <c r="K5958" s="5">
        <v>5</v>
      </c>
      <c r="L5958" s="5">
        <v>0</v>
      </c>
      <c r="M5958" s="5">
        <v>12</v>
      </c>
      <c r="N5958" s="5">
        <v>0</v>
      </c>
      <c r="O5958" s="6">
        <v>0</v>
      </c>
      <c r="P5958" s="6">
        <v>0</v>
      </c>
      <c r="Q5958" s="6">
        <v>0</v>
      </c>
      <c r="R5958" s="6">
        <v>0</v>
      </c>
      <c r="S5958" s="6">
        <v>3.8461538461538463</v>
      </c>
      <c r="T5958" s="6">
        <v>9.615384615384615</v>
      </c>
      <c r="U5958" s="6">
        <v>0</v>
      </c>
      <c r="V5958" s="6">
        <v>23.076923076923077</v>
      </c>
      <c r="W5958" s="6">
        <v>0</v>
      </c>
      <c r="X5958" s="5">
        <v>33</v>
      </c>
      <c r="Y5958" s="5">
        <v>26</v>
      </c>
      <c r="Z5958" s="5">
        <v>1</v>
      </c>
      <c r="AA5958" s="5">
        <v>0</v>
      </c>
      <c r="AB5958" s="5">
        <v>0</v>
      </c>
      <c r="AC5958" s="5">
        <v>0</v>
      </c>
      <c r="AD5958" s="5">
        <v>33</v>
      </c>
      <c r="AE5958" s="5">
        <v>26</v>
      </c>
      <c r="AF5958" s="5">
        <v>1</v>
      </c>
      <c r="AG5958" s="6">
        <v>3.8461538461538463</v>
      </c>
      <c r="AH5958" s="6">
        <v>78.787878787878782</v>
      </c>
      <c r="AI5958" s="6"/>
      <c r="AJ5958" s="6"/>
    </row>
    <row r="5959" spans="1:36" hidden="1" x14ac:dyDescent="0.2">
      <c r="A5959" s="1" t="str">
        <f t="shared" si="93"/>
        <v>TeignbridgeBlack Other</v>
      </c>
      <c r="B5959" s="3" t="s">
        <v>213</v>
      </c>
      <c r="C5959" s="3" t="s">
        <v>214</v>
      </c>
      <c r="D5959" s="3" t="s">
        <v>717</v>
      </c>
      <c r="E5959" s="5">
        <v>17</v>
      </c>
      <c r="F5959" s="5">
        <v>0</v>
      </c>
      <c r="G5959" s="5">
        <v>0</v>
      </c>
      <c r="H5959" s="5">
        <v>0</v>
      </c>
      <c r="I5959" s="5">
        <v>0</v>
      </c>
      <c r="J5959" s="5">
        <v>2</v>
      </c>
      <c r="K5959" s="5">
        <v>0</v>
      </c>
      <c r="L5959" s="5">
        <v>0</v>
      </c>
      <c r="M5959" s="5">
        <v>0</v>
      </c>
      <c r="N5959" s="5">
        <v>0</v>
      </c>
      <c r="O5959" s="6">
        <v>0</v>
      </c>
      <c r="P5959" s="6">
        <v>0</v>
      </c>
      <c r="Q5959" s="6">
        <v>0</v>
      </c>
      <c r="R5959" s="6">
        <v>0</v>
      </c>
      <c r="S5959" s="6">
        <v>11.764705882352942</v>
      </c>
      <c r="T5959" s="6">
        <v>0</v>
      </c>
      <c r="U5959" s="6">
        <v>0</v>
      </c>
      <c r="V5959" s="6">
        <v>0</v>
      </c>
      <c r="W5959" s="6">
        <v>0</v>
      </c>
      <c r="X5959" s="5">
        <v>7</v>
      </c>
      <c r="Y5959" s="5">
        <v>4</v>
      </c>
      <c r="Z5959" s="5">
        <v>0</v>
      </c>
      <c r="AA5959" s="5">
        <v>0</v>
      </c>
      <c r="AB5959" s="5">
        <v>0</v>
      </c>
      <c r="AC5959" s="5">
        <v>0</v>
      </c>
      <c r="AD5959" s="5">
        <v>7</v>
      </c>
      <c r="AE5959" s="5">
        <v>4</v>
      </c>
      <c r="AF5959" s="5">
        <v>0</v>
      </c>
      <c r="AG5959" s="6">
        <v>0</v>
      </c>
      <c r="AH5959" s="6">
        <v>57.142857142857146</v>
      </c>
      <c r="AI5959" s="6"/>
      <c r="AJ5959" s="6"/>
    </row>
    <row r="5960" spans="1:36" hidden="1" x14ac:dyDescent="0.2">
      <c r="A5960" s="1" t="str">
        <f t="shared" si="93"/>
        <v>TeignbridgeArab</v>
      </c>
      <c r="B5960" s="3" t="s">
        <v>213</v>
      </c>
      <c r="C5960" s="3" t="s">
        <v>214</v>
      </c>
      <c r="D5960" s="3" t="s">
        <v>699</v>
      </c>
      <c r="E5960" s="5">
        <v>26</v>
      </c>
      <c r="F5960" s="5">
        <v>0</v>
      </c>
      <c r="G5960" s="5">
        <v>0</v>
      </c>
      <c r="H5960" s="5">
        <v>0</v>
      </c>
      <c r="I5960" s="5">
        <v>0</v>
      </c>
      <c r="J5960" s="5">
        <v>0</v>
      </c>
      <c r="K5960" s="5">
        <v>4</v>
      </c>
      <c r="L5960" s="5">
        <v>0</v>
      </c>
      <c r="M5960" s="5">
        <v>1</v>
      </c>
      <c r="N5960" s="5">
        <v>0</v>
      </c>
      <c r="O5960" s="6">
        <v>0</v>
      </c>
      <c r="P5960" s="6">
        <v>0</v>
      </c>
      <c r="Q5960" s="6">
        <v>0</v>
      </c>
      <c r="R5960" s="6">
        <v>0</v>
      </c>
      <c r="S5960" s="6">
        <v>0</v>
      </c>
      <c r="T5960" s="6">
        <v>15.384615384615385</v>
      </c>
      <c r="U5960" s="6">
        <v>0</v>
      </c>
      <c r="V5960" s="6">
        <v>3.8461538461538463</v>
      </c>
      <c r="W5960" s="6">
        <v>0</v>
      </c>
      <c r="X5960" s="5">
        <v>12</v>
      </c>
      <c r="Y5960" s="5">
        <v>9</v>
      </c>
      <c r="Z5960" s="5">
        <v>1</v>
      </c>
      <c r="AA5960" s="5">
        <v>0</v>
      </c>
      <c r="AB5960" s="5">
        <v>0</v>
      </c>
      <c r="AC5960" s="5">
        <v>0</v>
      </c>
      <c r="AD5960" s="5">
        <v>12</v>
      </c>
      <c r="AE5960" s="5">
        <v>9</v>
      </c>
      <c r="AF5960" s="5">
        <v>1</v>
      </c>
      <c r="AG5960" s="6">
        <v>11.111111111111111</v>
      </c>
      <c r="AH5960" s="6">
        <v>75</v>
      </c>
      <c r="AI5960" s="6"/>
      <c r="AJ5960" s="6"/>
    </row>
    <row r="5961" spans="1:36" hidden="1" x14ac:dyDescent="0.2">
      <c r="A5961" s="1" t="str">
        <f t="shared" si="93"/>
        <v>TeignbridgeOther</v>
      </c>
      <c r="B5961" s="3" t="s">
        <v>213</v>
      </c>
      <c r="C5961" s="3" t="s">
        <v>214</v>
      </c>
      <c r="D5961" s="3" t="s">
        <v>718</v>
      </c>
      <c r="E5961" s="5">
        <v>96</v>
      </c>
      <c r="F5961" s="5">
        <v>0</v>
      </c>
      <c r="G5961" s="5">
        <v>0</v>
      </c>
      <c r="H5961" s="5">
        <v>0</v>
      </c>
      <c r="I5961" s="5">
        <v>0</v>
      </c>
      <c r="J5961" s="5">
        <v>3</v>
      </c>
      <c r="K5961" s="5">
        <v>6</v>
      </c>
      <c r="L5961" s="5">
        <v>0</v>
      </c>
      <c r="M5961" s="5">
        <v>21</v>
      </c>
      <c r="N5961" s="5">
        <v>0</v>
      </c>
      <c r="O5961" s="6">
        <v>0</v>
      </c>
      <c r="P5961" s="6">
        <v>0</v>
      </c>
      <c r="Q5961" s="6">
        <v>0</v>
      </c>
      <c r="R5961" s="6">
        <v>0</v>
      </c>
      <c r="S5961" s="6">
        <v>3.125</v>
      </c>
      <c r="T5961" s="6">
        <v>6.25</v>
      </c>
      <c r="U5961" s="6">
        <v>0</v>
      </c>
      <c r="V5961" s="6">
        <v>21.875</v>
      </c>
      <c r="W5961" s="6">
        <v>0</v>
      </c>
      <c r="X5961" s="5">
        <v>46</v>
      </c>
      <c r="Y5961" s="5">
        <v>40</v>
      </c>
      <c r="Z5961" s="5">
        <v>3</v>
      </c>
      <c r="AA5961" s="5">
        <v>0</v>
      </c>
      <c r="AB5961" s="5">
        <v>0</v>
      </c>
      <c r="AC5961" s="5">
        <v>0</v>
      </c>
      <c r="AD5961" s="5">
        <v>46</v>
      </c>
      <c r="AE5961" s="5">
        <v>40</v>
      </c>
      <c r="AF5961" s="5">
        <v>3</v>
      </c>
      <c r="AG5961" s="6">
        <v>7.5</v>
      </c>
      <c r="AH5961" s="6">
        <v>86.956521739130437</v>
      </c>
      <c r="AI5961" s="6"/>
      <c r="AJ5961" s="6"/>
    </row>
    <row r="5962" spans="1:36" x14ac:dyDescent="0.2">
      <c r="A5962" s="1" t="str">
        <f t="shared" si="93"/>
        <v>Telford and WrekinAll people</v>
      </c>
      <c r="B5962" s="3" t="s">
        <v>84</v>
      </c>
      <c r="C5962" s="3" t="s">
        <v>85</v>
      </c>
      <c r="D5962" s="3" t="s">
        <v>700</v>
      </c>
      <c r="E5962" s="5">
        <v>166641</v>
      </c>
      <c r="F5962" s="5">
        <v>20806</v>
      </c>
      <c r="G5962" s="5">
        <v>22113</v>
      </c>
      <c r="H5962" s="5">
        <v>24010</v>
      </c>
      <c r="I5962" s="5">
        <v>5798</v>
      </c>
      <c r="J5962" s="5">
        <v>33272</v>
      </c>
      <c r="K5962" s="5">
        <v>6207</v>
      </c>
      <c r="L5962" s="5">
        <v>17600</v>
      </c>
      <c r="M5962" s="5">
        <v>0</v>
      </c>
      <c r="N5962" s="5">
        <v>2550</v>
      </c>
      <c r="O5962" s="6">
        <v>12.485522770506657</v>
      </c>
      <c r="P5962" s="6">
        <v>13.26984355590761</v>
      </c>
      <c r="Q5962" s="6">
        <v>14.408218865705319</v>
      </c>
      <c r="R5962" s="6">
        <v>3.4793358177159281</v>
      </c>
      <c r="S5962" s="6">
        <v>19.966274806320172</v>
      </c>
      <c r="T5962" s="6">
        <v>3.7247736151367312</v>
      </c>
      <c r="U5962" s="6">
        <v>10.561626490479535</v>
      </c>
      <c r="V5962" s="6">
        <v>0</v>
      </c>
      <c r="W5962" s="6">
        <v>1.5302356562910688</v>
      </c>
      <c r="X5962" s="5">
        <v>56883</v>
      </c>
      <c r="Y5962" s="5">
        <v>48789</v>
      </c>
      <c r="Z5962" s="5">
        <v>3121</v>
      </c>
      <c r="AA5962" s="5">
        <v>4899</v>
      </c>
      <c r="AB5962" s="5">
        <v>3759</v>
      </c>
      <c r="AC5962" s="5">
        <v>487</v>
      </c>
      <c r="AD5962" s="5">
        <v>51984</v>
      </c>
      <c r="AE5962" s="5">
        <v>45030</v>
      </c>
      <c r="AF5962" s="5">
        <v>2634</v>
      </c>
      <c r="AG5962" s="6">
        <v>5.8494337108594268</v>
      </c>
      <c r="AH5962" s="6">
        <v>86.622807017543863</v>
      </c>
      <c r="AI5962" s="6">
        <v>12.955573290768822</v>
      </c>
      <c r="AJ5962" s="6">
        <v>76.729944886711579</v>
      </c>
    </row>
    <row r="5963" spans="1:36" hidden="1" x14ac:dyDescent="0.2">
      <c r="A5963" s="1" t="str">
        <f t="shared" si="93"/>
        <v>Telford and WrekinWhite British</v>
      </c>
      <c r="B5963" s="3" t="s">
        <v>84</v>
      </c>
      <c r="C5963" s="3" t="s">
        <v>85</v>
      </c>
      <c r="D5963" s="3" t="s">
        <v>701</v>
      </c>
      <c r="E5963" s="5">
        <v>149096</v>
      </c>
      <c r="F5963" s="5">
        <v>17986</v>
      </c>
      <c r="G5963" s="5">
        <v>19223</v>
      </c>
      <c r="H5963" s="5">
        <v>21358</v>
      </c>
      <c r="I5963" s="5">
        <v>5308</v>
      </c>
      <c r="J5963" s="5">
        <v>29137</v>
      </c>
      <c r="K5963" s="5">
        <v>5899</v>
      </c>
      <c r="L5963" s="5">
        <v>14755</v>
      </c>
      <c r="M5963" s="5">
        <v>0</v>
      </c>
      <c r="N5963" s="5">
        <v>2296</v>
      </c>
      <c r="O5963" s="6">
        <v>12.063368567902559</v>
      </c>
      <c r="P5963" s="6">
        <v>12.893035359768204</v>
      </c>
      <c r="Q5963" s="6">
        <v>14.324998658582389</v>
      </c>
      <c r="R5963" s="6">
        <v>3.5601223372860438</v>
      </c>
      <c r="S5963" s="6">
        <v>19.542442453184524</v>
      </c>
      <c r="T5963" s="6">
        <v>3.9565112410795731</v>
      </c>
      <c r="U5963" s="6">
        <v>9.8963084187369219</v>
      </c>
      <c r="V5963" s="6">
        <v>0</v>
      </c>
      <c r="W5963" s="6">
        <v>1.5399474164296829</v>
      </c>
      <c r="X5963" s="5">
        <v>49565</v>
      </c>
      <c r="Y5963" s="5">
        <v>42636</v>
      </c>
      <c r="Z5963" s="5">
        <v>2705</v>
      </c>
      <c r="AA5963" s="5">
        <v>4456</v>
      </c>
      <c r="AB5963" s="5">
        <v>3400</v>
      </c>
      <c r="AC5963" s="5">
        <v>462</v>
      </c>
      <c r="AD5963" s="5">
        <v>45109</v>
      </c>
      <c r="AE5963" s="5">
        <v>39236</v>
      </c>
      <c r="AF5963" s="5">
        <v>2243</v>
      </c>
      <c r="AG5963" s="6">
        <v>5.7166887552247934</v>
      </c>
      <c r="AH5963" s="6">
        <v>86.980425192311955</v>
      </c>
      <c r="AI5963" s="6">
        <v>13.588235294117647</v>
      </c>
      <c r="AJ5963" s="6">
        <v>76.301615798922796</v>
      </c>
    </row>
    <row r="5964" spans="1:36" hidden="1" x14ac:dyDescent="0.2">
      <c r="A5964" s="1" t="str">
        <f t="shared" si="93"/>
        <v>Telford and WrekinMinorities - all other than White British</v>
      </c>
      <c r="B5964" s="3" t="s">
        <v>84</v>
      </c>
      <c r="C5964" s="3" t="s">
        <v>85</v>
      </c>
      <c r="D5964" s="3" t="s">
        <v>702</v>
      </c>
      <c r="E5964" s="5">
        <v>17545</v>
      </c>
      <c r="F5964" s="5">
        <v>2820</v>
      </c>
      <c r="G5964" s="5">
        <v>2890</v>
      </c>
      <c r="H5964" s="5">
        <v>2652</v>
      </c>
      <c r="I5964" s="5">
        <v>490</v>
      </c>
      <c r="J5964" s="5">
        <v>4135</v>
      </c>
      <c r="K5964" s="5">
        <v>308</v>
      </c>
      <c r="L5964" s="5">
        <v>2845</v>
      </c>
      <c r="M5964" s="5">
        <v>0</v>
      </c>
      <c r="N5964" s="5">
        <v>254</v>
      </c>
      <c r="O5964" s="6">
        <v>16.072955257908237</v>
      </c>
      <c r="P5964" s="6">
        <v>16.471929324593901</v>
      </c>
      <c r="Q5964" s="6">
        <v>15.115417497862639</v>
      </c>
      <c r="R5964" s="6">
        <v>2.7928184667996581</v>
      </c>
      <c r="S5964" s="6">
        <v>23.567968082074664</v>
      </c>
      <c r="T5964" s="6">
        <v>1.755485893416928</v>
      </c>
      <c r="U5964" s="6">
        <v>16.21544599601026</v>
      </c>
      <c r="V5964" s="6">
        <v>0</v>
      </c>
      <c r="W5964" s="6">
        <v>1.4477058991165574</v>
      </c>
      <c r="X5964" s="5">
        <v>7318</v>
      </c>
      <c r="Y5964" s="5">
        <v>6153</v>
      </c>
      <c r="Z5964" s="5">
        <v>416</v>
      </c>
      <c r="AA5964" s="5">
        <v>443</v>
      </c>
      <c r="AB5964" s="5">
        <v>359</v>
      </c>
      <c r="AC5964" s="5">
        <v>25</v>
      </c>
      <c r="AD5964" s="5">
        <v>6875</v>
      </c>
      <c r="AE5964" s="5">
        <v>5794</v>
      </c>
      <c r="AF5964" s="5">
        <v>391</v>
      </c>
      <c r="AG5964" s="6">
        <v>6.7483603727994481</v>
      </c>
      <c r="AH5964" s="6">
        <v>84.276363636363641</v>
      </c>
      <c r="AI5964" s="6">
        <v>6.9637883008356543</v>
      </c>
      <c r="AJ5964" s="6">
        <v>81.038374717832951</v>
      </c>
    </row>
    <row r="5965" spans="1:36" hidden="1" x14ac:dyDescent="0.2">
      <c r="A5965" s="1" t="str">
        <f t="shared" si="93"/>
        <v>Telford and WrekinWhite Irish</v>
      </c>
      <c r="B5965" s="3" t="s">
        <v>84</v>
      </c>
      <c r="C5965" s="3" t="s">
        <v>85</v>
      </c>
      <c r="D5965" s="3" t="s">
        <v>703</v>
      </c>
      <c r="E5965" s="5">
        <v>729</v>
      </c>
      <c r="F5965" s="5">
        <v>82</v>
      </c>
      <c r="G5965" s="5">
        <v>88</v>
      </c>
      <c r="H5965" s="5">
        <v>100</v>
      </c>
      <c r="I5965" s="5">
        <v>26</v>
      </c>
      <c r="J5965" s="5">
        <v>138</v>
      </c>
      <c r="K5965" s="5">
        <v>31</v>
      </c>
      <c r="L5965" s="5">
        <v>73</v>
      </c>
      <c r="M5965" s="5">
        <v>0</v>
      </c>
      <c r="N5965" s="5">
        <v>10</v>
      </c>
      <c r="O5965" s="6">
        <v>11.248285322359397</v>
      </c>
      <c r="P5965" s="6">
        <v>12.071330589849108</v>
      </c>
      <c r="Q5965" s="6">
        <v>13.717421124828531</v>
      </c>
      <c r="R5965" s="6">
        <v>3.5665294924554183</v>
      </c>
      <c r="S5965" s="6">
        <v>18.930041152263374</v>
      </c>
      <c r="T5965" s="6">
        <v>4.252400548696845</v>
      </c>
      <c r="U5965" s="6">
        <v>10.013717421124829</v>
      </c>
      <c r="V5965" s="6">
        <v>0</v>
      </c>
      <c r="W5965" s="6">
        <v>1.3717421124828533</v>
      </c>
      <c r="X5965" s="5">
        <v>208</v>
      </c>
      <c r="Y5965" s="5">
        <v>187</v>
      </c>
      <c r="Z5965" s="5">
        <v>14</v>
      </c>
      <c r="AA5965" s="5">
        <v>18</v>
      </c>
      <c r="AB5965" s="5">
        <v>18</v>
      </c>
      <c r="AC5965" s="5">
        <v>3</v>
      </c>
      <c r="AD5965" s="5">
        <v>190</v>
      </c>
      <c r="AE5965" s="5">
        <v>169</v>
      </c>
      <c r="AF5965" s="5">
        <v>11</v>
      </c>
      <c r="AG5965" s="6">
        <v>6.5088757396449708</v>
      </c>
      <c r="AH5965" s="6">
        <v>88.94736842105263</v>
      </c>
      <c r="AI5965" s="6">
        <v>16.666666666666668</v>
      </c>
      <c r="AJ5965" s="6">
        <v>100</v>
      </c>
    </row>
    <row r="5966" spans="1:36" hidden="1" x14ac:dyDescent="0.2">
      <c r="A5966" s="1" t="str">
        <f t="shared" si="93"/>
        <v>Telford and WrekinWhite Gyspy or Irish Traveller</v>
      </c>
      <c r="B5966" s="3" t="s">
        <v>84</v>
      </c>
      <c r="C5966" s="3" t="s">
        <v>85</v>
      </c>
      <c r="D5966" s="3" t="s">
        <v>704</v>
      </c>
      <c r="E5966" s="5">
        <v>166</v>
      </c>
      <c r="F5966" s="5">
        <v>14</v>
      </c>
      <c r="G5966" s="5">
        <v>14</v>
      </c>
      <c r="H5966" s="5">
        <v>9</v>
      </c>
      <c r="I5966" s="5">
        <v>6</v>
      </c>
      <c r="J5966" s="5">
        <v>22</v>
      </c>
      <c r="K5966" s="5">
        <v>3</v>
      </c>
      <c r="L5966" s="5">
        <v>6</v>
      </c>
      <c r="M5966" s="5">
        <v>0</v>
      </c>
      <c r="N5966" s="5">
        <v>2</v>
      </c>
      <c r="O5966" s="6">
        <v>8.4337349397590362</v>
      </c>
      <c r="P5966" s="6">
        <v>8.4337349397590362</v>
      </c>
      <c r="Q5966" s="6">
        <v>5.4216867469879517</v>
      </c>
      <c r="R5966" s="6">
        <v>3.6144578313253013</v>
      </c>
      <c r="S5966" s="6">
        <v>13.253012048192771</v>
      </c>
      <c r="T5966" s="6">
        <v>1.8072289156626506</v>
      </c>
      <c r="U5966" s="6">
        <v>3.6144578313253013</v>
      </c>
      <c r="V5966" s="6">
        <v>0</v>
      </c>
      <c r="W5966" s="6">
        <v>1.2048192771084338</v>
      </c>
      <c r="X5966" s="5">
        <v>59</v>
      </c>
      <c r="Y5966" s="5">
        <v>24</v>
      </c>
      <c r="Z5966" s="5">
        <v>4</v>
      </c>
      <c r="AA5966" s="5">
        <v>3</v>
      </c>
      <c r="AB5966" s="5">
        <v>1</v>
      </c>
      <c r="AC5966" s="5">
        <v>0</v>
      </c>
      <c r="AD5966" s="5">
        <v>56</v>
      </c>
      <c r="AE5966" s="5">
        <v>23</v>
      </c>
      <c r="AF5966" s="5">
        <v>4</v>
      </c>
      <c r="AG5966" s="6">
        <v>17.391304347826086</v>
      </c>
      <c r="AH5966" s="6">
        <v>41.071428571428569</v>
      </c>
      <c r="AI5966" s="6">
        <v>0</v>
      </c>
      <c r="AJ5966" s="6">
        <v>33.333333333333336</v>
      </c>
    </row>
    <row r="5967" spans="1:36" hidden="1" x14ac:dyDescent="0.2">
      <c r="A5967" s="1" t="str">
        <f t="shared" si="93"/>
        <v>Telford and WrekinWhite Other</v>
      </c>
      <c r="B5967" s="3" t="s">
        <v>84</v>
      </c>
      <c r="C5967" s="3" t="s">
        <v>85</v>
      </c>
      <c r="D5967" s="3" t="s">
        <v>705</v>
      </c>
      <c r="E5967" s="5">
        <v>4424</v>
      </c>
      <c r="F5967" s="5">
        <v>621</v>
      </c>
      <c r="G5967" s="5">
        <v>643</v>
      </c>
      <c r="H5967" s="5">
        <v>645</v>
      </c>
      <c r="I5967" s="5">
        <v>142</v>
      </c>
      <c r="J5967" s="5">
        <v>988</v>
      </c>
      <c r="K5967" s="5">
        <v>78</v>
      </c>
      <c r="L5967" s="5">
        <v>632</v>
      </c>
      <c r="M5967" s="5">
        <v>0</v>
      </c>
      <c r="N5967" s="5">
        <v>58</v>
      </c>
      <c r="O5967" s="6">
        <v>14.037070524412297</v>
      </c>
      <c r="P5967" s="6">
        <v>14.534358047016275</v>
      </c>
      <c r="Q5967" s="6">
        <v>14.579566003616636</v>
      </c>
      <c r="R5967" s="6">
        <v>3.209764918625678</v>
      </c>
      <c r="S5967" s="6">
        <v>22.332730560578661</v>
      </c>
      <c r="T5967" s="6">
        <v>1.7631103074141048</v>
      </c>
      <c r="U5967" s="6">
        <v>14.285714285714286</v>
      </c>
      <c r="V5967" s="6">
        <v>0</v>
      </c>
      <c r="W5967" s="6">
        <v>1.3110307414104883</v>
      </c>
      <c r="X5967" s="5">
        <v>2539</v>
      </c>
      <c r="Y5967" s="5">
        <v>2316</v>
      </c>
      <c r="Z5967" s="5">
        <v>76</v>
      </c>
      <c r="AA5967" s="5">
        <v>153</v>
      </c>
      <c r="AB5967" s="5">
        <v>137</v>
      </c>
      <c r="AC5967" s="5">
        <v>2</v>
      </c>
      <c r="AD5967" s="5">
        <v>2386</v>
      </c>
      <c r="AE5967" s="5">
        <v>2179</v>
      </c>
      <c r="AF5967" s="5">
        <v>74</v>
      </c>
      <c r="AG5967" s="6">
        <v>3.396053235429096</v>
      </c>
      <c r="AH5967" s="6">
        <v>91.324392288348704</v>
      </c>
      <c r="AI5967" s="6">
        <v>1.4598540145985401</v>
      </c>
      <c r="AJ5967" s="6">
        <v>89.542483660130713</v>
      </c>
    </row>
    <row r="5968" spans="1:36" hidden="1" x14ac:dyDescent="0.2">
      <c r="A5968" s="1" t="str">
        <f t="shared" si="93"/>
        <v>Telford and WrekinMixed White and Black Caribbean</v>
      </c>
      <c r="B5968" s="3" t="s">
        <v>84</v>
      </c>
      <c r="C5968" s="3" t="s">
        <v>85</v>
      </c>
      <c r="D5968" s="3" t="s">
        <v>706</v>
      </c>
      <c r="E5968" s="5">
        <v>1423</v>
      </c>
      <c r="F5968" s="5">
        <v>268</v>
      </c>
      <c r="G5968" s="5">
        <v>276</v>
      </c>
      <c r="H5968" s="5">
        <v>273</v>
      </c>
      <c r="I5968" s="5">
        <v>51</v>
      </c>
      <c r="J5968" s="5">
        <v>405</v>
      </c>
      <c r="K5968" s="5">
        <v>30</v>
      </c>
      <c r="L5968" s="5">
        <v>226</v>
      </c>
      <c r="M5968" s="5">
        <v>0</v>
      </c>
      <c r="N5968" s="5">
        <v>27</v>
      </c>
      <c r="O5968" s="6">
        <v>18.833450456781449</v>
      </c>
      <c r="P5968" s="6">
        <v>19.395643007730147</v>
      </c>
      <c r="Q5968" s="6">
        <v>19.184820801124385</v>
      </c>
      <c r="R5968" s="6">
        <v>3.5839775122979622</v>
      </c>
      <c r="S5968" s="6">
        <v>28.460997891777932</v>
      </c>
      <c r="T5968" s="6">
        <v>2.1082220660576247</v>
      </c>
      <c r="U5968" s="6">
        <v>15.881939564300772</v>
      </c>
      <c r="V5968" s="6">
        <v>0</v>
      </c>
      <c r="W5968" s="6">
        <v>1.8973998594518622</v>
      </c>
      <c r="X5968" s="5">
        <v>315</v>
      </c>
      <c r="Y5968" s="5">
        <v>245</v>
      </c>
      <c r="Z5968" s="5">
        <v>39</v>
      </c>
      <c r="AA5968" s="5">
        <v>38</v>
      </c>
      <c r="AB5968" s="5">
        <v>27</v>
      </c>
      <c r="AC5968" s="5">
        <v>3</v>
      </c>
      <c r="AD5968" s="5">
        <v>277</v>
      </c>
      <c r="AE5968" s="5">
        <v>218</v>
      </c>
      <c r="AF5968" s="5">
        <v>36</v>
      </c>
      <c r="AG5968" s="6">
        <v>16.513761467889907</v>
      </c>
      <c r="AH5968" s="6">
        <v>78.700361010830321</v>
      </c>
      <c r="AI5968" s="6">
        <v>11.111111111111111</v>
      </c>
      <c r="AJ5968" s="6">
        <v>71.05263157894737</v>
      </c>
    </row>
    <row r="5969" spans="1:36" hidden="1" x14ac:dyDescent="0.2">
      <c r="A5969" s="1" t="str">
        <f t="shared" si="93"/>
        <v>Telford and WrekinMixed White and Black African</v>
      </c>
      <c r="B5969" s="3" t="s">
        <v>84</v>
      </c>
      <c r="C5969" s="3" t="s">
        <v>85</v>
      </c>
      <c r="D5969" s="3" t="s">
        <v>707</v>
      </c>
      <c r="E5969" s="5">
        <v>278</v>
      </c>
      <c r="F5969" s="5">
        <v>65</v>
      </c>
      <c r="G5969" s="5">
        <v>74</v>
      </c>
      <c r="H5969" s="5">
        <v>69</v>
      </c>
      <c r="I5969" s="5">
        <v>20</v>
      </c>
      <c r="J5969" s="5">
        <v>107</v>
      </c>
      <c r="K5969" s="5">
        <v>8</v>
      </c>
      <c r="L5969" s="5">
        <v>44</v>
      </c>
      <c r="M5969" s="5">
        <v>0</v>
      </c>
      <c r="N5969" s="5">
        <v>12</v>
      </c>
      <c r="O5969" s="6">
        <v>23.381294964028775</v>
      </c>
      <c r="P5969" s="6">
        <v>26.618705035971225</v>
      </c>
      <c r="Q5969" s="6">
        <v>24.820143884892087</v>
      </c>
      <c r="R5969" s="6">
        <v>7.1942446043165464</v>
      </c>
      <c r="S5969" s="6">
        <v>38.489208633093526</v>
      </c>
      <c r="T5969" s="6">
        <v>2.8776978417266186</v>
      </c>
      <c r="U5969" s="6">
        <v>15.827338129496402</v>
      </c>
      <c r="V5969" s="6">
        <v>0</v>
      </c>
      <c r="W5969" s="6">
        <v>4.3165467625899279</v>
      </c>
      <c r="X5969" s="5">
        <v>42</v>
      </c>
      <c r="Y5969" s="5">
        <v>36</v>
      </c>
      <c r="Z5969" s="5">
        <v>5</v>
      </c>
      <c r="AA5969" s="5">
        <v>6</v>
      </c>
      <c r="AB5969" s="5">
        <v>5</v>
      </c>
      <c r="AC5969" s="5">
        <v>1</v>
      </c>
      <c r="AD5969" s="5">
        <v>36</v>
      </c>
      <c r="AE5969" s="5">
        <v>31</v>
      </c>
      <c r="AF5969" s="5">
        <v>4</v>
      </c>
      <c r="AG5969" s="6">
        <v>12.903225806451612</v>
      </c>
      <c r="AH5969" s="6">
        <v>86.111111111111114</v>
      </c>
      <c r="AI5969" s="6">
        <v>20</v>
      </c>
      <c r="AJ5969" s="6">
        <v>83.333333333333329</v>
      </c>
    </row>
    <row r="5970" spans="1:36" hidden="1" x14ac:dyDescent="0.2">
      <c r="A5970" s="1" t="str">
        <f t="shared" si="93"/>
        <v>Telford and WrekinMixed White and Asian</v>
      </c>
      <c r="B5970" s="3" t="s">
        <v>84</v>
      </c>
      <c r="C5970" s="3" t="s">
        <v>85</v>
      </c>
      <c r="D5970" s="3" t="s">
        <v>708</v>
      </c>
      <c r="E5970" s="5">
        <v>799</v>
      </c>
      <c r="F5970" s="5">
        <v>129</v>
      </c>
      <c r="G5970" s="5">
        <v>132</v>
      </c>
      <c r="H5970" s="5">
        <v>126</v>
      </c>
      <c r="I5970" s="5">
        <v>26</v>
      </c>
      <c r="J5970" s="5">
        <v>188</v>
      </c>
      <c r="K5970" s="5">
        <v>18</v>
      </c>
      <c r="L5970" s="5">
        <v>129</v>
      </c>
      <c r="M5970" s="5">
        <v>0</v>
      </c>
      <c r="N5970" s="5">
        <v>18</v>
      </c>
      <c r="O5970" s="6">
        <v>16.145181476846059</v>
      </c>
      <c r="P5970" s="6">
        <v>16.520650813516895</v>
      </c>
      <c r="Q5970" s="6">
        <v>15.769712140175219</v>
      </c>
      <c r="R5970" s="6">
        <v>3.2540675844806008</v>
      </c>
      <c r="S5970" s="6">
        <v>23.529411764705884</v>
      </c>
      <c r="T5970" s="6">
        <v>2.2528160200250311</v>
      </c>
      <c r="U5970" s="6">
        <v>16.145181476846059</v>
      </c>
      <c r="V5970" s="6">
        <v>0</v>
      </c>
      <c r="W5970" s="6">
        <v>2.2528160200250311</v>
      </c>
      <c r="X5970" s="5">
        <v>147</v>
      </c>
      <c r="Y5970" s="5">
        <v>126</v>
      </c>
      <c r="Z5970" s="5">
        <v>6</v>
      </c>
      <c r="AA5970" s="5">
        <v>11</v>
      </c>
      <c r="AB5970" s="5">
        <v>8</v>
      </c>
      <c r="AC5970" s="5">
        <v>0</v>
      </c>
      <c r="AD5970" s="5">
        <v>136</v>
      </c>
      <c r="AE5970" s="5">
        <v>118</v>
      </c>
      <c r="AF5970" s="5">
        <v>6</v>
      </c>
      <c r="AG5970" s="6">
        <v>5.0847457627118642</v>
      </c>
      <c r="AH5970" s="6">
        <v>86.764705882352942</v>
      </c>
      <c r="AI5970" s="6">
        <v>0</v>
      </c>
      <c r="AJ5970" s="6">
        <v>72.727272727272734</v>
      </c>
    </row>
    <row r="5971" spans="1:36" hidden="1" x14ac:dyDescent="0.2">
      <c r="A5971" s="1" t="str">
        <f t="shared" si="93"/>
        <v>Telford and WrekinMixed Other</v>
      </c>
      <c r="B5971" s="3" t="s">
        <v>84</v>
      </c>
      <c r="C5971" s="3" t="s">
        <v>85</v>
      </c>
      <c r="D5971" s="3" t="s">
        <v>709</v>
      </c>
      <c r="E5971" s="5">
        <v>483</v>
      </c>
      <c r="F5971" s="5">
        <v>101</v>
      </c>
      <c r="G5971" s="5">
        <v>107</v>
      </c>
      <c r="H5971" s="5">
        <v>104</v>
      </c>
      <c r="I5971" s="5">
        <v>21</v>
      </c>
      <c r="J5971" s="5">
        <v>148</v>
      </c>
      <c r="K5971" s="5">
        <v>15</v>
      </c>
      <c r="L5971" s="5">
        <v>84</v>
      </c>
      <c r="M5971" s="5">
        <v>0</v>
      </c>
      <c r="N5971" s="5">
        <v>21</v>
      </c>
      <c r="O5971" s="6">
        <v>20.910973084886127</v>
      </c>
      <c r="P5971" s="6">
        <v>22.153209109730849</v>
      </c>
      <c r="Q5971" s="6">
        <v>21.532091097308488</v>
      </c>
      <c r="R5971" s="6">
        <v>4.3478260869565215</v>
      </c>
      <c r="S5971" s="6">
        <v>30.641821946169774</v>
      </c>
      <c r="T5971" s="6">
        <v>3.1055900621118013</v>
      </c>
      <c r="U5971" s="6">
        <v>17.391304347826086</v>
      </c>
      <c r="V5971" s="6">
        <v>0</v>
      </c>
      <c r="W5971" s="6">
        <v>4.3478260869565215</v>
      </c>
      <c r="X5971" s="5">
        <v>115</v>
      </c>
      <c r="Y5971" s="5">
        <v>90</v>
      </c>
      <c r="Z5971" s="5">
        <v>13</v>
      </c>
      <c r="AA5971" s="5">
        <v>23</v>
      </c>
      <c r="AB5971" s="5">
        <v>16</v>
      </c>
      <c r="AC5971" s="5">
        <v>3</v>
      </c>
      <c r="AD5971" s="5">
        <v>92</v>
      </c>
      <c r="AE5971" s="5">
        <v>74</v>
      </c>
      <c r="AF5971" s="5">
        <v>10</v>
      </c>
      <c r="AG5971" s="6">
        <v>13.513513513513514</v>
      </c>
      <c r="AH5971" s="6">
        <v>80.434782608695656</v>
      </c>
      <c r="AI5971" s="6">
        <v>18.75</v>
      </c>
      <c r="AJ5971" s="6">
        <v>69.565217391304344</v>
      </c>
    </row>
    <row r="5972" spans="1:36" hidden="1" x14ac:dyDescent="0.2">
      <c r="A5972" s="1" t="str">
        <f t="shared" si="93"/>
        <v>Telford and WrekinIndian</v>
      </c>
      <c r="B5972" s="3" t="s">
        <v>84</v>
      </c>
      <c r="C5972" s="3" t="s">
        <v>85</v>
      </c>
      <c r="D5972" s="3" t="s">
        <v>710</v>
      </c>
      <c r="E5972" s="5">
        <v>3076</v>
      </c>
      <c r="F5972" s="5">
        <v>230</v>
      </c>
      <c r="G5972" s="5">
        <v>234</v>
      </c>
      <c r="H5972" s="5">
        <v>202</v>
      </c>
      <c r="I5972" s="5">
        <v>45</v>
      </c>
      <c r="J5972" s="5">
        <v>311</v>
      </c>
      <c r="K5972" s="5">
        <v>23</v>
      </c>
      <c r="L5972" s="5">
        <v>339</v>
      </c>
      <c r="M5972" s="5">
        <v>0</v>
      </c>
      <c r="N5972" s="5">
        <v>38</v>
      </c>
      <c r="O5972" s="6">
        <v>7.4772431729518853</v>
      </c>
      <c r="P5972" s="6">
        <v>7.6072821846553964</v>
      </c>
      <c r="Q5972" s="6">
        <v>6.5669700910273079</v>
      </c>
      <c r="R5972" s="6">
        <v>1.4629388816644993</v>
      </c>
      <c r="S5972" s="6">
        <v>10.110533159947984</v>
      </c>
      <c r="T5972" s="6">
        <v>0.74772431729518851</v>
      </c>
      <c r="U5972" s="6">
        <v>11.020806241872561</v>
      </c>
      <c r="V5972" s="6">
        <v>0</v>
      </c>
      <c r="W5972" s="6">
        <v>1.2353706111833551</v>
      </c>
      <c r="X5972" s="5">
        <v>1382</v>
      </c>
      <c r="Y5972" s="5">
        <v>1209</v>
      </c>
      <c r="Z5972" s="5">
        <v>84</v>
      </c>
      <c r="AA5972" s="5">
        <v>63</v>
      </c>
      <c r="AB5972" s="5">
        <v>42</v>
      </c>
      <c r="AC5972" s="5">
        <v>2</v>
      </c>
      <c r="AD5972" s="5">
        <v>1319</v>
      </c>
      <c r="AE5972" s="5">
        <v>1167</v>
      </c>
      <c r="AF5972" s="5">
        <v>82</v>
      </c>
      <c r="AG5972" s="6">
        <v>7.0265638389031704</v>
      </c>
      <c r="AH5972" s="6">
        <v>88.476118271417747</v>
      </c>
      <c r="AI5972" s="6">
        <v>4.7619047619047619</v>
      </c>
      <c r="AJ5972" s="6">
        <v>66.666666666666671</v>
      </c>
    </row>
    <row r="5973" spans="1:36" hidden="1" x14ac:dyDescent="0.2">
      <c r="A5973" s="1" t="str">
        <f t="shared" si="93"/>
        <v>Telford and WrekinPakistani</v>
      </c>
      <c r="B5973" s="3" t="s">
        <v>84</v>
      </c>
      <c r="C5973" s="3" t="s">
        <v>85</v>
      </c>
      <c r="D5973" s="3" t="s">
        <v>711</v>
      </c>
      <c r="E5973" s="5">
        <v>2243</v>
      </c>
      <c r="F5973" s="5">
        <v>792</v>
      </c>
      <c r="G5973" s="5">
        <v>792</v>
      </c>
      <c r="H5973" s="5">
        <v>586</v>
      </c>
      <c r="I5973" s="5">
        <v>40</v>
      </c>
      <c r="J5973" s="5">
        <v>1058</v>
      </c>
      <c r="K5973" s="5">
        <v>1</v>
      </c>
      <c r="L5973" s="5">
        <v>765</v>
      </c>
      <c r="M5973" s="5">
        <v>0</v>
      </c>
      <c r="N5973" s="5">
        <v>15</v>
      </c>
      <c r="O5973" s="6">
        <v>35.309852875613018</v>
      </c>
      <c r="P5973" s="6">
        <v>35.309852875613018</v>
      </c>
      <c r="Q5973" s="6">
        <v>26.125724476148015</v>
      </c>
      <c r="R5973" s="6">
        <v>1.7833259028087383</v>
      </c>
      <c r="S5973" s="6">
        <v>47.168970129291125</v>
      </c>
      <c r="T5973" s="6">
        <v>4.4583147570218459E-2</v>
      </c>
      <c r="U5973" s="6">
        <v>34.106107891217121</v>
      </c>
      <c r="V5973" s="6">
        <v>0</v>
      </c>
      <c r="W5973" s="6">
        <v>0.66874721355327682</v>
      </c>
      <c r="X5973" s="5">
        <v>795</v>
      </c>
      <c r="Y5973" s="5">
        <v>474</v>
      </c>
      <c r="Z5973" s="5">
        <v>57</v>
      </c>
      <c r="AA5973" s="5">
        <v>23</v>
      </c>
      <c r="AB5973" s="5">
        <v>15</v>
      </c>
      <c r="AC5973" s="5">
        <v>4</v>
      </c>
      <c r="AD5973" s="5">
        <v>772</v>
      </c>
      <c r="AE5973" s="5">
        <v>459</v>
      </c>
      <c r="AF5973" s="5">
        <v>53</v>
      </c>
      <c r="AG5973" s="6">
        <v>11.546840958605664</v>
      </c>
      <c r="AH5973" s="6">
        <v>59.4559585492228</v>
      </c>
      <c r="AI5973" s="6">
        <v>26.666666666666668</v>
      </c>
      <c r="AJ5973" s="6">
        <v>65.217391304347828</v>
      </c>
    </row>
    <row r="5974" spans="1:36" hidden="1" x14ac:dyDescent="0.2">
      <c r="A5974" s="1" t="str">
        <f t="shared" si="93"/>
        <v>Telford and WrekinBangladeshi</v>
      </c>
      <c r="B5974" s="3" t="s">
        <v>84</v>
      </c>
      <c r="C5974" s="3" t="s">
        <v>85</v>
      </c>
      <c r="D5974" s="3" t="s">
        <v>712</v>
      </c>
      <c r="E5974" s="5">
        <v>162</v>
      </c>
      <c r="F5974" s="5">
        <v>13</v>
      </c>
      <c r="G5974" s="5">
        <v>13</v>
      </c>
      <c r="H5974" s="5">
        <v>10</v>
      </c>
      <c r="I5974" s="5">
        <v>1</v>
      </c>
      <c r="J5974" s="5">
        <v>31</v>
      </c>
      <c r="K5974" s="5">
        <v>0</v>
      </c>
      <c r="L5974" s="5">
        <v>33</v>
      </c>
      <c r="M5974" s="5">
        <v>0</v>
      </c>
      <c r="N5974" s="5">
        <v>0</v>
      </c>
      <c r="O5974" s="6">
        <v>8.0246913580246915</v>
      </c>
      <c r="P5974" s="6">
        <v>8.0246913580246915</v>
      </c>
      <c r="Q5974" s="6">
        <v>6.1728395061728394</v>
      </c>
      <c r="R5974" s="6">
        <v>0.61728395061728392</v>
      </c>
      <c r="S5974" s="6">
        <v>19.135802469135804</v>
      </c>
      <c r="T5974" s="6">
        <v>0</v>
      </c>
      <c r="U5974" s="6">
        <v>20.37037037037037</v>
      </c>
      <c r="V5974" s="6">
        <v>0</v>
      </c>
      <c r="W5974" s="6">
        <v>0</v>
      </c>
      <c r="X5974" s="5">
        <v>62</v>
      </c>
      <c r="Y5974" s="5">
        <v>45</v>
      </c>
      <c r="Z5974" s="5">
        <v>4</v>
      </c>
      <c r="AA5974" s="5">
        <v>1</v>
      </c>
      <c r="AB5974" s="5">
        <v>1</v>
      </c>
      <c r="AC5974" s="5">
        <v>0</v>
      </c>
      <c r="AD5974" s="5">
        <v>61</v>
      </c>
      <c r="AE5974" s="5">
        <v>44</v>
      </c>
      <c r="AF5974" s="5">
        <v>4</v>
      </c>
      <c r="AG5974" s="6">
        <v>9.0909090909090917</v>
      </c>
      <c r="AH5974" s="6">
        <v>72.131147540983605</v>
      </c>
      <c r="AI5974" s="6">
        <v>0</v>
      </c>
      <c r="AJ5974" s="6">
        <v>100</v>
      </c>
    </row>
    <row r="5975" spans="1:36" hidden="1" x14ac:dyDescent="0.2">
      <c r="A5975" s="1" t="str">
        <f t="shared" si="93"/>
        <v>Telford and WrekinChinese</v>
      </c>
      <c r="B5975" s="3" t="s">
        <v>84</v>
      </c>
      <c r="C5975" s="3" t="s">
        <v>85</v>
      </c>
      <c r="D5975" s="3" t="s">
        <v>713</v>
      </c>
      <c r="E5975" s="5">
        <v>647</v>
      </c>
      <c r="F5975" s="5">
        <v>32</v>
      </c>
      <c r="G5975" s="5">
        <v>32</v>
      </c>
      <c r="H5975" s="5">
        <v>42</v>
      </c>
      <c r="I5975" s="5">
        <v>12</v>
      </c>
      <c r="J5975" s="5">
        <v>50</v>
      </c>
      <c r="K5975" s="5">
        <v>65</v>
      </c>
      <c r="L5975" s="5">
        <v>43</v>
      </c>
      <c r="M5975" s="5">
        <v>0</v>
      </c>
      <c r="N5975" s="5">
        <v>1</v>
      </c>
      <c r="O5975" s="6">
        <v>4.945904173106646</v>
      </c>
      <c r="P5975" s="6">
        <v>4.945904173106646</v>
      </c>
      <c r="Q5975" s="6">
        <v>6.491499227202473</v>
      </c>
      <c r="R5975" s="6">
        <v>1.8547140649149922</v>
      </c>
      <c r="S5975" s="6">
        <v>7.7279752704791349</v>
      </c>
      <c r="T5975" s="6">
        <v>10.046367851622875</v>
      </c>
      <c r="U5975" s="6">
        <v>6.6460587326120555</v>
      </c>
      <c r="V5975" s="6">
        <v>0</v>
      </c>
      <c r="W5975" s="6">
        <v>0.15455950540958269</v>
      </c>
      <c r="X5975" s="5">
        <v>255</v>
      </c>
      <c r="Y5975" s="5">
        <v>217</v>
      </c>
      <c r="Z5975" s="5">
        <v>7</v>
      </c>
      <c r="AA5975" s="5">
        <v>2</v>
      </c>
      <c r="AB5975" s="5">
        <v>2</v>
      </c>
      <c r="AC5975" s="5">
        <v>0</v>
      </c>
      <c r="AD5975" s="5">
        <v>253</v>
      </c>
      <c r="AE5975" s="5">
        <v>215</v>
      </c>
      <c r="AF5975" s="5">
        <v>7</v>
      </c>
      <c r="AG5975" s="6">
        <v>3.2558139534883721</v>
      </c>
      <c r="AH5975" s="6">
        <v>84.980237154150203</v>
      </c>
      <c r="AI5975" s="6">
        <v>0</v>
      </c>
      <c r="AJ5975" s="6">
        <v>100</v>
      </c>
    </row>
    <row r="5976" spans="1:36" hidden="1" x14ac:dyDescent="0.2">
      <c r="A5976" s="1" t="str">
        <f t="shared" si="93"/>
        <v>Telford and WrekinAsian Other</v>
      </c>
      <c r="B5976" s="3" t="s">
        <v>84</v>
      </c>
      <c r="C5976" s="3" t="s">
        <v>85</v>
      </c>
      <c r="D5976" s="3" t="s">
        <v>714</v>
      </c>
      <c r="E5976" s="5">
        <v>863</v>
      </c>
      <c r="F5976" s="5">
        <v>67</v>
      </c>
      <c r="G5976" s="5">
        <v>67</v>
      </c>
      <c r="H5976" s="5">
        <v>98</v>
      </c>
      <c r="I5976" s="5">
        <v>23</v>
      </c>
      <c r="J5976" s="5">
        <v>121</v>
      </c>
      <c r="K5976" s="5">
        <v>14</v>
      </c>
      <c r="L5976" s="5">
        <v>107</v>
      </c>
      <c r="M5976" s="5">
        <v>0</v>
      </c>
      <c r="N5976" s="5">
        <v>4</v>
      </c>
      <c r="O5976" s="6">
        <v>7.7636152954808804</v>
      </c>
      <c r="P5976" s="6">
        <v>7.7636152954808804</v>
      </c>
      <c r="Q5976" s="6">
        <v>11.355735805330243</v>
      </c>
      <c r="R5976" s="6">
        <v>2.6651216685979144</v>
      </c>
      <c r="S5976" s="6">
        <v>14.020857473928158</v>
      </c>
      <c r="T5976" s="6">
        <v>1.6222479721900347</v>
      </c>
      <c r="U5976" s="6">
        <v>12.398609501738123</v>
      </c>
      <c r="V5976" s="6">
        <v>0</v>
      </c>
      <c r="W5976" s="6">
        <v>0.46349942062572425</v>
      </c>
      <c r="X5976" s="5">
        <v>414</v>
      </c>
      <c r="Y5976" s="5">
        <v>339</v>
      </c>
      <c r="Z5976" s="5">
        <v>11</v>
      </c>
      <c r="AA5976" s="5">
        <v>20</v>
      </c>
      <c r="AB5976" s="5">
        <v>19</v>
      </c>
      <c r="AC5976" s="5">
        <v>0</v>
      </c>
      <c r="AD5976" s="5">
        <v>394</v>
      </c>
      <c r="AE5976" s="5">
        <v>320</v>
      </c>
      <c r="AF5976" s="5">
        <v>11</v>
      </c>
      <c r="AG5976" s="6">
        <v>3.4375</v>
      </c>
      <c r="AH5976" s="6">
        <v>81.218274111675129</v>
      </c>
      <c r="AI5976" s="6">
        <v>0</v>
      </c>
      <c r="AJ5976" s="6">
        <v>95</v>
      </c>
    </row>
    <row r="5977" spans="1:36" hidden="1" x14ac:dyDescent="0.2">
      <c r="A5977" s="1" t="str">
        <f t="shared" si="93"/>
        <v>Telford and WrekinBlack African</v>
      </c>
      <c r="B5977" s="3" t="s">
        <v>84</v>
      </c>
      <c r="C5977" s="3" t="s">
        <v>85</v>
      </c>
      <c r="D5977" s="3" t="s">
        <v>715</v>
      </c>
      <c r="E5977" s="5">
        <v>1023</v>
      </c>
      <c r="F5977" s="5">
        <v>229</v>
      </c>
      <c r="G5977" s="5">
        <v>237</v>
      </c>
      <c r="H5977" s="5">
        <v>224</v>
      </c>
      <c r="I5977" s="5">
        <v>34</v>
      </c>
      <c r="J5977" s="5">
        <v>313</v>
      </c>
      <c r="K5977" s="5">
        <v>11</v>
      </c>
      <c r="L5977" s="5">
        <v>165</v>
      </c>
      <c r="M5977" s="5">
        <v>0</v>
      </c>
      <c r="N5977" s="5">
        <v>33</v>
      </c>
      <c r="O5977" s="6">
        <v>22.385141739980451</v>
      </c>
      <c r="P5977" s="6">
        <v>23.167155425219942</v>
      </c>
      <c r="Q5977" s="6">
        <v>21.896383186705766</v>
      </c>
      <c r="R5977" s="6">
        <v>3.3235581622678398</v>
      </c>
      <c r="S5977" s="6">
        <v>30.596285434995114</v>
      </c>
      <c r="T5977" s="6">
        <v>1.075268817204301</v>
      </c>
      <c r="U5977" s="6">
        <v>16.129032258064516</v>
      </c>
      <c r="V5977" s="6">
        <v>0</v>
      </c>
      <c r="W5977" s="6">
        <v>3.225806451612903</v>
      </c>
      <c r="X5977" s="5">
        <v>466</v>
      </c>
      <c r="Y5977" s="5">
        <v>400</v>
      </c>
      <c r="Z5977" s="5">
        <v>43</v>
      </c>
      <c r="AA5977" s="5">
        <v>43</v>
      </c>
      <c r="AB5977" s="5">
        <v>37</v>
      </c>
      <c r="AC5977" s="5">
        <v>4</v>
      </c>
      <c r="AD5977" s="5">
        <v>423</v>
      </c>
      <c r="AE5977" s="5">
        <v>363</v>
      </c>
      <c r="AF5977" s="5">
        <v>39</v>
      </c>
      <c r="AG5977" s="6">
        <v>10.743801652892563</v>
      </c>
      <c r="AH5977" s="6">
        <v>85.815602836879435</v>
      </c>
      <c r="AI5977" s="6">
        <v>10.810810810810811</v>
      </c>
      <c r="AJ5977" s="6">
        <v>86.04651162790698</v>
      </c>
    </row>
    <row r="5978" spans="1:36" hidden="1" x14ac:dyDescent="0.2">
      <c r="A5978" s="1" t="str">
        <f t="shared" si="93"/>
        <v>Telford and WrekinBlack Caribbean</v>
      </c>
      <c r="B5978" s="3" t="s">
        <v>84</v>
      </c>
      <c r="C5978" s="3" t="s">
        <v>85</v>
      </c>
      <c r="D5978" s="3" t="s">
        <v>716</v>
      </c>
      <c r="E5978" s="5">
        <v>607</v>
      </c>
      <c r="F5978" s="5">
        <v>94</v>
      </c>
      <c r="G5978" s="5">
        <v>98</v>
      </c>
      <c r="H5978" s="5">
        <v>86</v>
      </c>
      <c r="I5978" s="5">
        <v>15</v>
      </c>
      <c r="J5978" s="5">
        <v>133</v>
      </c>
      <c r="K5978" s="5">
        <v>6</v>
      </c>
      <c r="L5978" s="5">
        <v>106</v>
      </c>
      <c r="M5978" s="5">
        <v>0</v>
      </c>
      <c r="N5978" s="5">
        <v>5</v>
      </c>
      <c r="O5978" s="6">
        <v>15.485996705107084</v>
      </c>
      <c r="P5978" s="6">
        <v>16.144975288303129</v>
      </c>
      <c r="Q5978" s="6">
        <v>14.168039538714991</v>
      </c>
      <c r="R5978" s="6">
        <v>2.4711696869851729</v>
      </c>
      <c r="S5978" s="6">
        <v>21.911037891268535</v>
      </c>
      <c r="T5978" s="6">
        <v>0.98846787479406917</v>
      </c>
      <c r="U5978" s="6">
        <v>17.462932454695224</v>
      </c>
      <c r="V5978" s="6">
        <v>0</v>
      </c>
      <c r="W5978" s="6">
        <v>0.82372322899505768</v>
      </c>
      <c r="X5978" s="5">
        <v>263</v>
      </c>
      <c r="Y5978" s="5">
        <v>235</v>
      </c>
      <c r="Z5978" s="5">
        <v>24</v>
      </c>
      <c r="AA5978" s="5">
        <v>24</v>
      </c>
      <c r="AB5978" s="5">
        <v>20</v>
      </c>
      <c r="AC5978" s="5">
        <v>2</v>
      </c>
      <c r="AD5978" s="5">
        <v>239</v>
      </c>
      <c r="AE5978" s="5">
        <v>215</v>
      </c>
      <c r="AF5978" s="5">
        <v>22</v>
      </c>
      <c r="AG5978" s="6">
        <v>10.232558139534884</v>
      </c>
      <c r="AH5978" s="6">
        <v>89.958158995815893</v>
      </c>
      <c r="AI5978" s="6">
        <v>10</v>
      </c>
      <c r="AJ5978" s="6">
        <v>83.333333333333329</v>
      </c>
    </row>
    <row r="5979" spans="1:36" hidden="1" x14ac:dyDescent="0.2">
      <c r="A5979" s="1" t="str">
        <f t="shared" si="93"/>
        <v>Telford and WrekinBlack Other</v>
      </c>
      <c r="B5979" s="3" t="s">
        <v>84</v>
      </c>
      <c r="C5979" s="3" t="s">
        <v>85</v>
      </c>
      <c r="D5979" s="3" t="s">
        <v>717</v>
      </c>
      <c r="E5979" s="5">
        <v>149</v>
      </c>
      <c r="F5979" s="5">
        <v>24</v>
      </c>
      <c r="G5979" s="5">
        <v>24</v>
      </c>
      <c r="H5979" s="5">
        <v>25</v>
      </c>
      <c r="I5979" s="5">
        <v>5</v>
      </c>
      <c r="J5979" s="5">
        <v>28</v>
      </c>
      <c r="K5979" s="5">
        <v>1</v>
      </c>
      <c r="L5979" s="5">
        <v>20</v>
      </c>
      <c r="M5979" s="5">
        <v>0</v>
      </c>
      <c r="N5979" s="5">
        <v>1</v>
      </c>
      <c r="O5979" s="6">
        <v>16.107382550335572</v>
      </c>
      <c r="P5979" s="6">
        <v>16.107382550335572</v>
      </c>
      <c r="Q5979" s="6">
        <v>16.778523489932887</v>
      </c>
      <c r="R5979" s="6">
        <v>3.3557046979865772</v>
      </c>
      <c r="S5979" s="6">
        <v>18.791946308724832</v>
      </c>
      <c r="T5979" s="6">
        <v>0.67114093959731547</v>
      </c>
      <c r="U5979" s="6">
        <v>13.422818791946309</v>
      </c>
      <c r="V5979" s="6">
        <v>0</v>
      </c>
      <c r="W5979" s="6">
        <v>0.67114093959731547</v>
      </c>
      <c r="X5979" s="5">
        <v>69</v>
      </c>
      <c r="Y5979" s="5">
        <v>59</v>
      </c>
      <c r="Z5979" s="5">
        <v>8</v>
      </c>
      <c r="AA5979" s="5">
        <v>0</v>
      </c>
      <c r="AB5979" s="5">
        <v>0</v>
      </c>
      <c r="AC5979" s="5">
        <v>0</v>
      </c>
      <c r="AD5979" s="5">
        <v>69</v>
      </c>
      <c r="AE5979" s="5">
        <v>59</v>
      </c>
      <c r="AF5979" s="5">
        <v>8</v>
      </c>
      <c r="AG5979" s="6">
        <v>13.559322033898304</v>
      </c>
      <c r="AH5979" s="6">
        <v>85.507246376811594</v>
      </c>
      <c r="AI5979" s="6"/>
      <c r="AJ5979" s="6"/>
    </row>
    <row r="5980" spans="1:36" hidden="1" x14ac:dyDescent="0.2">
      <c r="A5980" s="1" t="str">
        <f t="shared" si="93"/>
        <v>Telford and WrekinArab</v>
      </c>
      <c r="B5980" s="3" t="s">
        <v>84</v>
      </c>
      <c r="C5980" s="3" t="s">
        <v>85</v>
      </c>
      <c r="D5980" s="3" t="s">
        <v>699</v>
      </c>
      <c r="E5980" s="5">
        <v>86</v>
      </c>
      <c r="F5980" s="5">
        <v>14</v>
      </c>
      <c r="G5980" s="5">
        <v>14</v>
      </c>
      <c r="H5980" s="5">
        <v>14</v>
      </c>
      <c r="I5980" s="5">
        <v>4</v>
      </c>
      <c r="J5980" s="5">
        <v>15</v>
      </c>
      <c r="K5980" s="5">
        <v>3</v>
      </c>
      <c r="L5980" s="5">
        <v>18</v>
      </c>
      <c r="M5980" s="5">
        <v>0</v>
      </c>
      <c r="N5980" s="5">
        <v>3</v>
      </c>
      <c r="O5980" s="6">
        <v>16.279069767441861</v>
      </c>
      <c r="P5980" s="6">
        <v>16.279069767441861</v>
      </c>
      <c r="Q5980" s="6">
        <v>16.279069767441861</v>
      </c>
      <c r="R5980" s="6">
        <v>4.6511627906976747</v>
      </c>
      <c r="S5980" s="6">
        <v>17.441860465116278</v>
      </c>
      <c r="T5980" s="6">
        <v>3.4883720930232558</v>
      </c>
      <c r="U5980" s="6">
        <v>20.930232558139537</v>
      </c>
      <c r="V5980" s="6">
        <v>0</v>
      </c>
      <c r="W5980" s="6">
        <v>3.4883720930232558</v>
      </c>
      <c r="X5980" s="5">
        <v>33</v>
      </c>
      <c r="Y5980" s="5">
        <v>24</v>
      </c>
      <c r="Z5980" s="5">
        <v>2</v>
      </c>
      <c r="AA5980" s="5">
        <v>4</v>
      </c>
      <c r="AB5980" s="5">
        <v>1</v>
      </c>
      <c r="AC5980" s="5">
        <v>0</v>
      </c>
      <c r="AD5980" s="5">
        <v>29</v>
      </c>
      <c r="AE5980" s="5">
        <v>23</v>
      </c>
      <c r="AF5980" s="5">
        <v>2</v>
      </c>
      <c r="AG5980" s="6">
        <v>8.695652173913043</v>
      </c>
      <c r="AH5980" s="6">
        <v>79.310344827586206</v>
      </c>
      <c r="AI5980" s="6">
        <v>0</v>
      </c>
      <c r="AJ5980" s="6">
        <v>25</v>
      </c>
    </row>
    <row r="5981" spans="1:36" hidden="1" x14ac:dyDescent="0.2">
      <c r="A5981" s="1" t="str">
        <f t="shared" si="93"/>
        <v>Telford and WrekinOther</v>
      </c>
      <c r="B5981" s="3" t="s">
        <v>84</v>
      </c>
      <c r="C5981" s="3" t="s">
        <v>85</v>
      </c>
      <c r="D5981" s="3" t="s">
        <v>718</v>
      </c>
      <c r="E5981" s="5">
        <v>387</v>
      </c>
      <c r="F5981" s="5">
        <v>45</v>
      </c>
      <c r="G5981" s="5">
        <v>45</v>
      </c>
      <c r="H5981" s="5">
        <v>39</v>
      </c>
      <c r="I5981" s="5">
        <v>19</v>
      </c>
      <c r="J5981" s="5">
        <v>79</v>
      </c>
      <c r="K5981" s="5">
        <v>1</v>
      </c>
      <c r="L5981" s="5">
        <v>55</v>
      </c>
      <c r="M5981" s="5">
        <v>0</v>
      </c>
      <c r="N5981" s="5">
        <v>6</v>
      </c>
      <c r="O5981" s="6">
        <v>11.627906976744185</v>
      </c>
      <c r="P5981" s="6">
        <v>11.627906976744185</v>
      </c>
      <c r="Q5981" s="6">
        <v>10.077519379844961</v>
      </c>
      <c r="R5981" s="6">
        <v>4.909560723514212</v>
      </c>
      <c r="S5981" s="6">
        <v>20.413436692506458</v>
      </c>
      <c r="T5981" s="6">
        <v>0.25839793281653745</v>
      </c>
      <c r="U5981" s="6">
        <v>14.211886304909561</v>
      </c>
      <c r="V5981" s="6">
        <v>0</v>
      </c>
      <c r="W5981" s="6">
        <v>1.5503875968992249</v>
      </c>
      <c r="X5981" s="5">
        <v>154</v>
      </c>
      <c r="Y5981" s="5">
        <v>127</v>
      </c>
      <c r="Z5981" s="5">
        <v>19</v>
      </c>
      <c r="AA5981" s="5">
        <v>11</v>
      </c>
      <c r="AB5981" s="5">
        <v>10</v>
      </c>
      <c r="AC5981" s="5">
        <v>1</v>
      </c>
      <c r="AD5981" s="5">
        <v>143</v>
      </c>
      <c r="AE5981" s="5">
        <v>117</v>
      </c>
      <c r="AF5981" s="5">
        <v>18</v>
      </c>
      <c r="AG5981" s="6">
        <v>15.384615384615385</v>
      </c>
      <c r="AH5981" s="6">
        <v>81.818181818181813</v>
      </c>
      <c r="AI5981" s="6">
        <v>10</v>
      </c>
      <c r="AJ5981" s="6">
        <v>90.909090909090907</v>
      </c>
    </row>
    <row r="5982" spans="1:36" x14ac:dyDescent="0.2">
      <c r="A5982" s="1" t="str">
        <f t="shared" si="93"/>
        <v>TendringAll people</v>
      </c>
      <c r="B5982" s="3" t="s">
        <v>261</v>
      </c>
      <c r="C5982" s="3" t="s">
        <v>262</v>
      </c>
      <c r="D5982" s="3" t="s">
        <v>700</v>
      </c>
      <c r="E5982" s="5">
        <v>138048</v>
      </c>
      <c r="F5982" s="5">
        <v>11185</v>
      </c>
      <c r="G5982" s="5">
        <v>8027</v>
      </c>
      <c r="H5982" s="5">
        <v>17944</v>
      </c>
      <c r="I5982" s="5">
        <v>6612</v>
      </c>
      <c r="J5982" s="5">
        <v>23798</v>
      </c>
      <c r="K5982" s="5">
        <v>20372</v>
      </c>
      <c r="L5982" s="5">
        <v>7985</v>
      </c>
      <c r="M5982" s="5">
        <v>3394</v>
      </c>
      <c r="N5982" s="5">
        <v>3394</v>
      </c>
      <c r="O5982" s="6">
        <v>8.1022542883634685</v>
      </c>
      <c r="P5982" s="6">
        <v>5.8146441817338896</v>
      </c>
      <c r="Q5982" s="6">
        <v>12.998377375985164</v>
      </c>
      <c r="R5982" s="6">
        <v>4.7896383866481225</v>
      </c>
      <c r="S5982" s="6">
        <v>17.238931386184515</v>
      </c>
      <c r="T5982" s="6">
        <v>14.757185906351413</v>
      </c>
      <c r="U5982" s="6">
        <v>5.7842199814557258</v>
      </c>
      <c r="V5982" s="6">
        <v>2.4585651367640242</v>
      </c>
      <c r="W5982" s="6">
        <v>2.4585651367640242</v>
      </c>
      <c r="X5982" s="5">
        <v>35771</v>
      </c>
      <c r="Y5982" s="5">
        <v>29851</v>
      </c>
      <c r="Z5982" s="5">
        <v>2168</v>
      </c>
      <c r="AA5982" s="5">
        <v>5731</v>
      </c>
      <c r="AB5982" s="5">
        <v>4251</v>
      </c>
      <c r="AC5982" s="5">
        <v>552</v>
      </c>
      <c r="AD5982" s="5">
        <v>30040</v>
      </c>
      <c r="AE5982" s="5">
        <v>25600</v>
      </c>
      <c r="AF5982" s="5">
        <v>1616</v>
      </c>
      <c r="AG5982" s="6">
        <v>6.3125</v>
      </c>
      <c r="AH5982" s="6">
        <v>85.219707057256997</v>
      </c>
      <c r="AI5982" s="6">
        <v>12.985179957657023</v>
      </c>
      <c r="AJ5982" s="6">
        <v>74.175536555574936</v>
      </c>
    </row>
    <row r="5983" spans="1:36" hidden="1" x14ac:dyDescent="0.2">
      <c r="A5983" s="1" t="str">
        <f t="shared" si="93"/>
        <v>TendringWhite British</v>
      </c>
      <c r="B5983" s="3" t="s">
        <v>261</v>
      </c>
      <c r="C5983" s="3" t="s">
        <v>262</v>
      </c>
      <c r="D5983" s="3" t="s">
        <v>701</v>
      </c>
      <c r="E5983" s="5">
        <v>131666</v>
      </c>
      <c r="F5983" s="5">
        <v>10420</v>
      </c>
      <c r="G5983" s="5">
        <v>7534</v>
      </c>
      <c r="H5983" s="5">
        <v>16683</v>
      </c>
      <c r="I5983" s="5">
        <v>6098</v>
      </c>
      <c r="J5983" s="5">
        <v>22446</v>
      </c>
      <c r="K5983" s="5">
        <v>19558</v>
      </c>
      <c r="L5983" s="5">
        <v>7357</v>
      </c>
      <c r="M5983" s="5">
        <v>3141</v>
      </c>
      <c r="N5983" s="5">
        <v>3141</v>
      </c>
      <c r="O5983" s="6">
        <v>7.9139641213373233</v>
      </c>
      <c r="P5983" s="6">
        <v>5.7220542888824752</v>
      </c>
      <c r="Q5983" s="6">
        <v>12.670697066820592</v>
      </c>
      <c r="R5983" s="6">
        <v>4.631415855270153</v>
      </c>
      <c r="S5983" s="6">
        <v>17.047681254082299</v>
      </c>
      <c r="T5983" s="6">
        <v>14.854252426594565</v>
      </c>
      <c r="U5983" s="6">
        <v>5.5876232284720428</v>
      </c>
      <c r="V5983" s="6">
        <v>2.3855816991478438</v>
      </c>
      <c r="W5983" s="6">
        <v>2.3855816991478438</v>
      </c>
      <c r="X5983" s="5">
        <v>33586</v>
      </c>
      <c r="Y5983" s="5">
        <v>28020</v>
      </c>
      <c r="Z5983" s="5">
        <v>2028</v>
      </c>
      <c r="AA5983" s="5">
        <v>5269</v>
      </c>
      <c r="AB5983" s="5">
        <v>3870</v>
      </c>
      <c r="AC5983" s="5">
        <v>526</v>
      </c>
      <c r="AD5983" s="5">
        <v>28317</v>
      </c>
      <c r="AE5983" s="5">
        <v>24150</v>
      </c>
      <c r="AF5983" s="5">
        <v>1502</v>
      </c>
      <c r="AG5983" s="6">
        <v>6.2194616977225676</v>
      </c>
      <c r="AH5983" s="6">
        <v>85.28445809937493</v>
      </c>
      <c r="AI5983" s="6">
        <v>13.591731266149871</v>
      </c>
      <c r="AJ5983" s="6">
        <v>73.448472195862593</v>
      </c>
    </row>
    <row r="5984" spans="1:36" hidden="1" x14ac:dyDescent="0.2">
      <c r="A5984" s="1" t="str">
        <f t="shared" si="93"/>
        <v>TendringMinorities - all other than White British</v>
      </c>
      <c r="B5984" s="3" t="s">
        <v>261</v>
      </c>
      <c r="C5984" s="3" t="s">
        <v>262</v>
      </c>
      <c r="D5984" s="3" t="s">
        <v>702</v>
      </c>
      <c r="E5984" s="5">
        <v>6382</v>
      </c>
      <c r="F5984" s="5">
        <v>765</v>
      </c>
      <c r="G5984" s="5">
        <v>493</v>
      </c>
      <c r="H5984" s="5">
        <v>1261</v>
      </c>
      <c r="I5984" s="5">
        <v>514</v>
      </c>
      <c r="J5984" s="5">
        <v>1352</v>
      </c>
      <c r="K5984" s="5">
        <v>814</v>
      </c>
      <c r="L5984" s="5">
        <v>628</v>
      </c>
      <c r="M5984" s="5">
        <v>253</v>
      </c>
      <c r="N5984" s="5">
        <v>253</v>
      </c>
      <c r="O5984" s="6">
        <v>11.98683798182388</v>
      </c>
      <c r="P5984" s="6">
        <v>7.7248511438420557</v>
      </c>
      <c r="Q5984" s="6">
        <v>19.758696333437793</v>
      </c>
      <c r="R5984" s="6">
        <v>8.0539015982450639</v>
      </c>
      <c r="S5984" s="6">
        <v>21.184581635850829</v>
      </c>
      <c r="T5984" s="6">
        <v>12.7546223754309</v>
      </c>
      <c r="U5984" s="6">
        <v>9.840175493575682</v>
      </c>
      <c r="V5984" s="6">
        <v>3.9642745220933877</v>
      </c>
      <c r="W5984" s="6">
        <v>3.9642745220933877</v>
      </c>
      <c r="X5984" s="5">
        <v>2185</v>
      </c>
      <c r="Y5984" s="5">
        <v>1831</v>
      </c>
      <c r="Z5984" s="5">
        <v>140</v>
      </c>
      <c r="AA5984" s="5">
        <v>462</v>
      </c>
      <c r="AB5984" s="5">
        <v>381</v>
      </c>
      <c r="AC5984" s="5">
        <v>26</v>
      </c>
      <c r="AD5984" s="5">
        <v>1723</v>
      </c>
      <c r="AE5984" s="5">
        <v>1450</v>
      </c>
      <c r="AF5984" s="5">
        <v>114</v>
      </c>
      <c r="AG5984" s="6">
        <v>7.8620689655172411</v>
      </c>
      <c r="AH5984" s="6">
        <v>84.155542658154388</v>
      </c>
      <c r="AI5984" s="6">
        <v>6.8241469816272966</v>
      </c>
      <c r="AJ5984" s="6">
        <v>82.467532467532465</v>
      </c>
    </row>
    <row r="5985" spans="1:36" hidden="1" x14ac:dyDescent="0.2">
      <c r="A5985" s="1" t="str">
        <f t="shared" si="93"/>
        <v>TendringWhite Irish</v>
      </c>
      <c r="B5985" s="3" t="s">
        <v>261</v>
      </c>
      <c r="C5985" s="3" t="s">
        <v>262</v>
      </c>
      <c r="D5985" s="3" t="s">
        <v>703</v>
      </c>
      <c r="E5985" s="5">
        <v>998</v>
      </c>
      <c r="F5985" s="5">
        <v>116</v>
      </c>
      <c r="G5985" s="5">
        <v>71</v>
      </c>
      <c r="H5985" s="5">
        <v>188</v>
      </c>
      <c r="I5985" s="5">
        <v>71</v>
      </c>
      <c r="J5985" s="5">
        <v>208</v>
      </c>
      <c r="K5985" s="5">
        <v>131</v>
      </c>
      <c r="L5985" s="5">
        <v>83</v>
      </c>
      <c r="M5985" s="5">
        <v>39</v>
      </c>
      <c r="N5985" s="5">
        <v>39</v>
      </c>
      <c r="O5985" s="6">
        <v>11.623246492985972</v>
      </c>
      <c r="P5985" s="6">
        <v>7.1142284569138274</v>
      </c>
      <c r="Q5985" s="6">
        <v>18.837675350701403</v>
      </c>
      <c r="R5985" s="6">
        <v>7.1142284569138274</v>
      </c>
      <c r="S5985" s="6">
        <v>20.841683366733466</v>
      </c>
      <c r="T5985" s="6">
        <v>13.12625250501002</v>
      </c>
      <c r="U5985" s="6">
        <v>8.3166332665330653</v>
      </c>
      <c r="V5985" s="6">
        <v>3.9078156312625252</v>
      </c>
      <c r="W5985" s="6">
        <v>3.9078156312625252</v>
      </c>
      <c r="X5985" s="5">
        <v>153</v>
      </c>
      <c r="Y5985" s="5">
        <v>126</v>
      </c>
      <c r="Z5985" s="5">
        <v>16</v>
      </c>
      <c r="AA5985" s="5">
        <v>23</v>
      </c>
      <c r="AB5985" s="5">
        <v>18</v>
      </c>
      <c r="AC5985" s="5">
        <v>6</v>
      </c>
      <c r="AD5985" s="5">
        <v>130</v>
      </c>
      <c r="AE5985" s="5">
        <v>108</v>
      </c>
      <c r="AF5985" s="5">
        <v>10</v>
      </c>
      <c r="AG5985" s="6">
        <v>9.2592592592592595</v>
      </c>
      <c r="AH5985" s="6">
        <v>83.07692307692308</v>
      </c>
      <c r="AI5985" s="6">
        <v>33.333333333333336</v>
      </c>
      <c r="AJ5985" s="6">
        <v>78.260869565217391</v>
      </c>
    </row>
    <row r="5986" spans="1:36" hidden="1" x14ac:dyDescent="0.2">
      <c r="A5986" s="1" t="str">
        <f t="shared" si="93"/>
        <v>TendringWhite Gyspy or Irish Traveller</v>
      </c>
      <c r="B5986" s="3" t="s">
        <v>261</v>
      </c>
      <c r="C5986" s="3" t="s">
        <v>262</v>
      </c>
      <c r="D5986" s="3" t="s">
        <v>704</v>
      </c>
      <c r="E5986" s="5">
        <v>62</v>
      </c>
      <c r="F5986" s="5">
        <v>14</v>
      </c>
      <c r="G5986" s="5">
        <v>9</v>
      </c>
      <c r="H5986" s="5">
        <v>17</v>
      </c>
      <c r="I5986" s="5">
        <v>8</v>
      </c>
      <c r="J5986" s="5">
        <v>20</v>
      </c>
      <c r="K5986" s="5">
        <v>9</v>
      </c>
      <c r="L5986" s="5">
        <v>14</v>
      </c>
      <c r="M5986" s="5">
        <v>3</v>
      </c>
      <c r="N5986" s="5">
        <v>3</v>
      </c>
      <c r="O5986" s="6">
        <v>22.580645161290324</v>
      </c>
      <c r="P5986" s="6">
        <v>14.516129032258064</v>
      </c>
      <c r="Q5986" s="6">
        <v>27.419354838709676</v>
      </c>
      <c r="R5986" s="6">
        <v>12.903225806451612</v>
      </c>
      <c r="S5986" s="6">
        <v>32.258064516129032</v>
      </c>
      <c r="T5986" s="6">
        <v>14.516129032258064</v>
      </c>
      <c r="U5986" s="6">
        <v>22.580645161290324</v>
      </c>
      <c r="V5986" s="6">
        <v>4.838709677419355</v>
      </c>
      <c r="W5986" s="6">
        <v>4.838709677419355</v>
      </c>
      <c r="X5986" s="5">
        <v>20</v>
      </c>
      <c r="Y5986" s="5">
        <v>13</v>
      </c>
      <c r="Z5986" s="5">
        <v>2</v>
      </c>
      <c r="AA5986" s="5">
        <v>5</v>
      </c>
      <c r="AB5986" s="5">
        <v>3</v>
      </c>
      <c r="AC5986" s="5">
        <v>1</v>
      </c>
      <c r="AD5986" s="5">
        <v>15</v>
      </c>
      <c r="AE5986" s="5">
        <v>10</v>
      </c>
      <c r="AF5986" s="5">
        <v>1</v>
      </c>
      <c r="AG5986" s="6">
        <v>10</v>
      </c>
      <c r="AH5986" s="6">
        <v>66.666666666666671</v>
      </c>
      <c r="AI5986" s="6">
        <v>33.333333333333336</v>
      </c>
      <c r="AJ5986" s="6">
        <v>60</v>
      </c>
    </row>
    <row r="5987" spans="1:36" hidden="1" x14ac:dyDescent="0.2">
      <c r="A5987" s="1" t="str">
        <f t="shared" si="93"/>
        <v>TendringWhite Other</v>
      </c>
      <c r="B5987" s="3" t="s">
        <v>261</v>
      </c>
      <c r="C5987" s="3" t="s">
        <v>262</v>
      </c>
      <c r="D5987" s="3" t="s">
        <v>705</v>
      </c>
      <c r="E5987" s="5">
        <v>1941</v>
      </c>
      <c r="F5987" s="5">
        <v>219</v>
      </c>
      <c r="G5987" s="5">
        <v>162</v>
      </c>
      <c r="H5987" s="5">
        <v>394</v>
      </c>
      <c r="I5987" s="5">
        <v>142</v>
      </c>
      <c r="J5987" s="5">
        <v>398</v>
      </c>
      <c r="K5987" s="5">
        <v>221</v>
      </c>
      <c r="L5987" s="5">
        <v>188</v>
      </c>
      <c r="M5987" s="5">
        <v>88</v>
      </c>
      <c r="N5987" s="5">
        <v>88</v>
      </c>
      <c r="O5987" s="6">
        <v>11.282843894899536</v>
      </c>
      <c r="P5987" s="6">
        <v>8.346213292117465</v>
      </c>
      <c r="Q5987" s="6">
        <v>20.298815043791858</v>
      </c>
      <c r="R5987" s="6">
        <v>7.3158165893869143</v>
      </c>
      <c r="S5987" s="6">
        <v>20.50489438433797</v>
      </c>
      <c r="T5987" s="6">
        <v>11.385883565172591</v>
      </c>
      <c r="U5987" s="6">
        <v>9.6857290056671825</v>
      </c>
      <c r="V5987" s="6">
        <v>4.5337454920144253</v>
      </c>
      <c r="W5987" s="6">
        <v>4.5337454920144253</v>
      </c>
      <c r="X5987" s="5">
        <v>833</v>
      </c>
      <c r="Y5987" s="5">
        <v>725</v>
      </c>
      <c r="Z5987" s="5">
        <v>46</v>
      </c>
      <c r="AA5987" s="5">
        <v>201</v>
      </c>
      <c r="AB5987" s="5">
        <v>180</v>
      </c>
      <c r="AC5987" s="5">
        <v>6</v>
      </c>
      <c r="AD5987" s="5">
        <v>632</v>
      </c>
      <c r="AE5987" s="5">
        <v>545</v>
      </c>
      <c r="AF5987" s="5">
        <v>40</v>
      </c>
      <c r="AG5987" s="6">
        <v>7.3394495412844041</v>
      </c>
      <c r="AH5987" s="6">
        <v>86.234177215189874</v>
      </c>
      <c r="AI5987" s="6">
        <v>3.3333333333333335</v>
      </c>
      <c r="AJ5987" s="6">
        <v>89.552238805970148</v>
      </c>
    </row>
    <row r="5988" spans="1:36" hidden="1" x14ac:dyDescent="0.2">
      <c r="A5988" s="1" t="str">
        <f t="shared" si="93"/>
        <v>TendringMixed White and Black Caribbean</v>
      </c>
      <c r="B5988" s="3" t="s">
        <v>261</v>
      </c>
      <c r="C5988" s="3" t="s">
        <v>262</v>
      </c>
      <c r="D5988" s="3" t="s">
        <v>706</v>
      </c>
      <c r="E5988" s="5">
        <v>595</v>
      </c>
      <c r="F5988" s="5">
        <v>112</v>
      </c>
      <c r="G5988" s="5">
        <v>71</v>
      </c>
      <c r="H5988" s="5">
        <v>165</v>
      </c>
      <c r="I5988" s="5">
        <v>80</v>
      </c>
      <c r="J5988" s="5">
        <v>172</v>
      </c>
      <c r="K5988" s="5">
        <v>87</v>
      </c>
      <c r="L5988" s="5">
        <v>82</v>
      </c>
      <c r="M5988" s="5">
        <v>31</v>
      </c>
      <c r="N5988" s="5">
        <v>31</v>
      </c>
      <c r="O5988" s="6">
        <v>18.823529411764707</v>
      </c>
      <c r="P5988" s="6">
        <v>11.932773109243698</v>
      </c>
      <c r="Q5988" s="6">
        <v>27.731092436974791</v>
      </c>
      <c r="R5988" s="6">
        <v>13.445378151260504</v>
      </c>
      <c r="S5988" s="6">
        <v>28.907563025210084</v>
      </c>
      <c r="T5988" s="6">
        <v>14.621848739495798</v>
      </c>
      <c r="U5988" s="6">
        <v>13.781512605042018</v>
      </c>
      <c r="V5988" s="6">
        <v>5.2100840336134455</v>
      </c>
      <c r="W5988" s="6">
        <v>5.2100840336134455</v>
      </c>
      <c r="X5988" s="5">
        <v>136</v>
      </c>
      <c r="Y5988" s="5">
        <v>103</v>
      </c>
      <c r="Z5988" s="5">
        <v>10</v>
      </c>
      <c r="AA5988" s="5">
        <v>46</v>
      </c>
      <c r="AB5988" s="5">
        <v>29</v>
      </c>
      <c r="AC5988" s="5">
        <v>5</v>
      </c>
      <c r="AD5988" s="5">
        <v>90</v>
      </c>
      <c r="AE5988" s="5">
        <v>74</v>
      </c>
      <c r="AF5988" s="5">
        <v>5</v>
      </c>
      <c r="AG5988" s="6">
        <v>6.756756756756757</v>
      </c>
      <c r="AH5988" s="6">
        <v>82.222222222222229</v>
      </c>
      <c r="AI5988" s="6">
        <v>17.241379310344829</v>
      </c>
      <c r="AJ5988" s="6">
        <v>63.043478260869563</v>
      </c>
    </row>
    <row r="5989" spans="1:36" hidden="1" x14ac:dyDescent="0.2">
      <c r="A5989" s="1" t="str">
        <f t="shared" si="93"/>
        <v>TendringMixed White and Black African</v>
      </c>
      <c r="B5989" s="3" t="s">
        <v>261</v>
      </c>
      <c r="C5989" s="3" t="s">
        <v>262</v>
      </c>
      <c r="D5989" s="3" t="s">
        <v>707</v>
      </c>
      <c r="E5989" s="5">
        <v>176</v>
      </c>
      <c r="F5989" s="5">
        <v>23</v>
      </c>
      <c r="G5989" s="5">
        <v>8</v>
      </c>
      <c r="H5989" s="5">
        <v>37</v>
      </c>
      <c r="I5989" s="5">
        <v>17</v>
      </c>
      <c r="J5989" s="5">
        <v>42</v>
      </c>
      <c r="K5989" s="5">
        <v>20</v>
      </c>
      <c r="L5989" s="5">
        <v>19</v>
      </c>
      <c r="M5989" s="5">
        <v>4</v>
      </c>
      <c r="N5989" s="5">
        <v>4</v>
      </c>
      <c r="O5989" s="6">
        <v>13.068181818181818</v>
      </c>
      <c r="P5989" s="6">
        <v>4.5454545454545459</v>
      </c>
      <c r="Q5989" s="6">
        <v>21.022727272727273</v>
      </c>
      <c r="R5989" s="6">
        <v>9.6590909090909083</v>
      </c>
      <c r="S5989" s="6">
        <v>23.863636363636363</v>
      </c>
      <c r="T5989" s="6">
        <v>11.363636363636363</v>
      </c>
      <c r="U5989" s="6">
        <v>10.795454545454545</v>
      </c>
      <c r="V5989" s="6">
        <v>2.2727272727272729</v>
      </c>
      <c r="W5989" s="6">
        <v>2.2727272727272729</v>
      </c>
      <c r="X5989" s="5">
        <v>31</v>
      </c>
      <c r="Y5989" s="5">
        <v>29</v>
      </c>
      <c r="Z5989" s="5">
        <v>3</v>
      </c>
      <c r="AA5989" s="5">
        <v>8</v>
      </c>
      <c r="AB5989" s="5">
        <v>7</v>
      </c>
      <c r="AC5989" s="5">
        <v>0</v>
      </c>
      <c r="AD5989" s="5">
        <v>23</v>
      </c>
      <c r="AE5989" s="5">
        <v>22</v>
      </c>
      <c r="AF5989" s="5">
        <v>3</v>
      </c>
      <c r="AG5989" s="6">
        <v>13.636363636363637</v>
      </c>
      <c r="AH5989" s="6">
        <v>95.652173913043484</v>
      </c>
      <c r="AI5989" s="6">
        <v>0</v>
      </c>
      <c r="AJ5989" s="6">
        <v>87.5</v>
      </c>
    </row>
    <row r="5990" spans="1:36" hidden="1" x14ac:dyDescent="0.2">
      <c r="A5990" s="1" t="str">
        <f t="shared" si="93"/>
        <v>TendringMixed White and Asian</v>
      </c>
      <c r="B5990" s="3" t="s">
        <v>261</v>
      </c>
      <c r="C5990" s="3" t="s">
        <v>262</v>
      </c>
      <c r="D5990" s="3" t="s">
        <v>708</v>
      </c>
      <c r="E5990" s="5">
        <v>371</v>
      </c>
      <c r="F5990" s="5">
        <v>18</v>
      </c>
      <c r="G5990" s="5">
        <v>13</v>
      </c>
      <c r="H5990" s="5">
        <v>37</v>
      </c>
      <c r="I5990" s="5">
        <v>15</v>
      </c>
      <c r="J5990" s="5">
        <v>48</v>
      </c>
      <c r="K5990" s="5">
        <v>55</v>
      </c>
      <c r="L5990" s="5">
        <v>12</v>
      </c>
      <c r="M5990" s="5">
        <v>6</v>
      </c>
      <c r="N5990" s="5">
        <v>6</v>
      </c>
      <c r="O5990" s="6">
        <v>4.8517520215633425</v>
      </c>
      <c r="P5990" s="6">
        <v>3.5040431266846359</v>
      </c>
      <c r="Q5990" s="6">
        <v>9.9730458221024261</v>
      </c>
      <c r="R5990" s="6">
        <v>4.0431266846361185</v>
      </c>
      <c r="S5990" s="6">
        <v>12.938005390835579</v>
      </c>
      <c r="T5990" s="6">
        <v>14.824797843665769</v>
      </c>
      <c r="U5990" s="6">
        <v>3.2345013477088949</v>
      </c>
      <c r="V5990" s="6">
        <v>1.6172506738544474</v>
      </c>
      <c r="W5990" s="6">
        <v>1.6172506738544474</v>
      </c>
      <c r="X5990" s="5">
        <v>85</v>
      </c>
      <c r="Y5990" s="5">
        <v>70</v>
      </c>
      <c r="Z5990" s="5">
        <v>11</v>
      </c>
      <c r="AA5990" s="5">
        <v>6</v>
      </c>
      <c r="AB5990" s="5">
        <v>6</v>
      </c>
      <c r="AC5990" s="5">
        <v>1</v>
      </c>
      <c r="AD5990" s="5">
        <v>79</v>
      </c>
      <c r="AE5990" s="5">
        <v>64</v>
      </c>
      <c r="AF5990" s="5">
        <v>10</v>
      </c>
      <c r="AG5990" s="6">
        <v>15.625</v>
      </c>
      <c r="AH5990" s="6">
        <v>81.012658227848107</v>
      </c>
      <c r="AI5990" s="6">
        <v>16.666666666666668</v>
      </c>
      <c r="AJ5990" s="6">
        <v>100</v>
      </c>
    </row>
    <row r="5991" spans="1:36" hidden="1" x14ac:dyDescent="0.2">
      <c r="A5991" s="1" t="str">
        <f t="shared" si="93"/>
        <v>TendringMixed Other</v>
      </c>
      <c r="B5991" s="3" t="s">
        <v>261</v>
      </c>
      <c r="C5991" s="3" t="s">
        <v>262</v>
      </c>
      <c r="D5991" s="3" t="s">
        <v>709</v>
      </c>
      <c r="E5991" s="5">
        <v>325</v>
      </c>
      <c r="F5991" s="5">
        <v>45</v>
      </c>
      <c r="G5991" s="5">
        <v>34</v>
      </c>
      <c r="H5991" s="5">
        <v>68</v>
      </c>
      <c r="I5991" s="5">
        <v>27</v>
      </c>
      <c r="J5991" s="5">
        <v>69</v>
      </c>
      <c r="K5991" s="5">
        <v>44</v>
      </c>
      <c r="L5991" s="5">
        <v>42</v>
      </c>
      <c r="M5991" s="5">
        <v>17</v>
      </c>
      <c r="N5991" s="5">
        <v>17</v>
      </c>
      <c r="O5991" s="6">
        <v>13.846153846153847</v>
      </c>
      <c r="P5991" s="6">
        <v>10.461538461538462</v>
      </c>
      <c r="Q5991" s="6">
        <v>20.923076923076923</v>
      </c>
      <c r="R5991" s="6">
        <v>8.3076923076923084</v>
      </c>
      <c r="S5991" s="6">
        <v>21.23076923076923</v>
      </c>
      <c r="T5991" s="6">
        <v>13.538461538461538</v>
      </c>
      <c r="U5991" s="6">
        <v>12.923076923076923</v>
      </c>
      <c r="V5991" s="6">
        <v>5.2307692307692308</v>
      </c>
      <c r="W5991" s="6">
        <v>5.2307692307692308</v>
      </c>
      <c r="X5991" s="5">
        <v>101</v>
      </c>
      <c r="Y5991" s="5">
        <v>79</v>
      </c>
      <c r="Z5991" s="5">
        <v>8</v>
      </c>
      <c r="AA5991" s="5">
        <v>26</v>
      </c>
      <c r="AB5991" s="5">
        <v>19</v>
      </c>
      <c r="AC5991" s="5">
        <v>1</v>
      </c>
      <c r="AD5991" s="5">
        <v>75</v>
      </c>
      <c r="AE5991" s="5">
        <v>60</v>
      </c>
      <c r="AF5991" s="5">
        <v>7</v>
      </c>
      <c r="AG5991" s="6">
        <v>11.666666666666666</v>
      </c>
      <c r="AH5991" s="6">
        <v>80</v>
      </c>
      <c r="AI5991" s="6">
        <v>5.2631578947368425</v>
      </c>
      <c r="AJ5991" s="6">
        <v>73.07692307692308</v>
      </c>
    </row>
    <row r="5992" spans="1:36" hidden="1" x14ac:dyDescent="0.2">
      <c r="A5992" s="1" t="str">
        <f t="shared" si="93"/>
        <v>TendringIndian</v>
      </c>
      <c r="B5992" s="3" t="s">
        <v>261</v>
      </c>
      <c r="C5992" s="3" t="s">
        <v>262</v>
      </c>
      <c r="D5992" s="3" t="s">
        <v>710</v>
      </c>
      <c r="E5992" s="5">
        <v>323</v>
      </c>
      <c r="F5992" s="5">
        <v>28</v>
      </c>
      <c r="G5992" s="5">
        <v>19</v>
      </c>
      <c r="H5992" s="5">
        <v>63</v>
      </c>
      <c r="I5992" s="5">
        <v>18</v>
      </c>
      <c r="J5992" s="5">
        <v>62</v>
      </c>
      <c r="K5992" s="5">
        <v>42</v>
      </c>
      <c r="L5992" s="5">
        <v>21</v>
      </c>
      <c r="M5992" s="5">
        <v>6</v>
      </c>
      <c r="N5992" s="5">
        <v>6</v>
      </c>
      <c r="O5992" s="6">
        <v>8.6687306501547994</v>
      </c>
      <c r="P5992" s="6">
        <v>5.882352941176471</v>
      </c>
      <c r="Q5992" s="6">
        <v>19.504643962848299</v>
      </c>
      <c r="R5992" s="6">
        <v>5.5727554179566567</v>
      </c>
      <c r="S5992" s="6">
        <v>19.195046439628484</v>
      </c>
      <c r="T5992" s="6">
        <v>13.003095975232197</v>
      </c>
      <c r="U5992" s="6">
        <v>6.5015479876160986</v>
      </c>
      <c r="V5992" s="6">
        <v>1.8575851393188854</v>
      </c>
      <c r="W5992" s="6">
        <v>1.8575851393188854</v>
      </c>
      <c r="X5992" s="5">
        <v>129</v>
      </c>
      <c r="Y5992" s="5">
        <v>116</v>
      </c>
      <c r="Z5992" s="5">
        <v>2</v>
      </c>
      <c r="AA5992" s="5">
        <v>21</v>
      </c>
      <c r="AB5992" s="5">
        <v>20</v>
      </c>
      <c r="AC5992" s="5">
        <v>0</v>
      </c>
      <c r="AD5992" s="5">
        <v>108</v>
      </c>
      <c r="AE5992" s="5">
        <v>96</v>
      </c>
      <c r="AF5992" s="5">
        <v>2</v>
      </c>
      <c r="AG5992" s="6">
        <v>2.0833333333333335</v>
      </c>
      <c r="AH5992" s="6">
        <v>88.888888888888886</v>
      </c>
      <c r="AI5992" s="6">
        <v>0</v>
      </c>
      <c r="AJ5992" s="6">
        <v>95.238095238095241</v>
      </c>
    </row>
    <row r="5993" spans="1:36" hidden="1" x14ac:dyDescent="0.2">
      <c r="A5993" s="1" t="str">
        <f t="shared" si="93"/>
        <v>TendringPakistani</v>
      </c>
      <c r="B5993" s="3" t="s">
        <v>261</v>
      </c>
      <c r="C5993" s="3" t="s">
        <v>262</v>
      </c>
      <c r="D5993" s="3" t="s">
        <v>711</v>
      </c>
      <c r="E5993" s="5">
        <v>34</v>
      </c>
      <c r="F5993" s="5">
        <v>7</v>
      </c>
      <c r="G5993" s="5">
        <v>1</v>
      </c>
      <c r="H5993" s="5">
        <v>8</v>
      </c>
      <c r="I5993" s="5">
        <v>7</v>
      </c>
      <c r="J5993" s="5">
        <v>10</v>
      </c>
      <c r="K5993" s="5">
        <v>3</v>
      </c>
      <c r="L5993" s="5">
        <v>7</v>
      </c>
      <c r="M5993" s="5">
        <v>1</v>
      </c>
      <c r="N5993" s="5">
        <v>1</v>
      </c>
      <c r="O5993" s="6">
        <v>20.588235294117649</v>
      </c>
      <c r="P5993" s="6">
        <v>2.9411764705882355</v>
      </c>
      <c r="Q5993" s="6">
        <v>23.529411764705884</v>
      </c>
      <c r="R5993" s="6">
        <v>20.588235294117649</v>
      </c>
      <c r="S5993" s="6">
        <v>29.411764705882351</v>
      </c>
      <c r="T5993" s="6">
        <v>8.8235294117647065</v>
      </c>
      <c r="U5993" s="6">
        <v>20.588235294117649</v>
      </c>
      <c r="V5993" s="6">
        <v>2.9411764705882355</v>
      </c>
      <c r="W5993" s="6">
        <v>2.9411764705882355</v>
      </c>
      <c r="X5993" s="5">
        <v>12</v>
      </c>
      <c r="Y5993" s="5">
        <v>9</v>
      </c>
      <c r="Z5993" s="5">
        <v>1</v>
      </c>
      <c r="AA5993" s="5">
        <v>1</v>
      </c>
      <c r="AB5993" s="5">
        <v>0</v>
      </c>
      <c r="AC5993" s="5">
        <v>0</v>
      </c>
      <c r="AD5993" s="5">
        <v>11</v>
      </c>
      <c r="AE5993" s="5">
        <v>9</v>
      </c>
      <c r="AF5993" s="5">
        <v>1</v>
      </c>
      <c r="AG5993" s="6">
        <v>11.111111111111111</v>
      </c>
      <c r="AH5993" s="6">
        <v>81.818181818181813</v>
      </c>
      <c r="AI5993" s="6"/>
      <c r="AJ5993" s="6">
        <v>0</v>
      </c>
    </row>
    <row r="5994" spans="1:36" hidden="1" x14ac:dyDescent="0.2">
      <c r="A5994" s="1" t="str">
        <f t="shared" si="93"/>
        <v>TendringBangladeshi</v>
      </c>
      <c r="B5994" s="3" t="s">
        <v>261</v>
      </c>
      <c r="C5994" s="3" t="s">
        <v>262</v>
      </c>
      <c r="D5994" s="3" t="s">
        <v>712</v>
      </c>
      <c r="E5994" s="5">
        <v>111</v>
      </c>
      <c r="F5994" s="5">
        <v>14</v>
      </c>
      <c r="G5994" s="5">
        <v>4</v>
      </c>
      <c r="H5994" s="5">
        <v>22</v>
      </c>
      <c r="I5994" s="5">
        <v>14</v>
      </c>
      <c r="J5994" s="5">
        <v>25</v>
      </c>
      <c r="K5994" s="5">
        <v>14</v>
      </c>
      <c r="L5994" s="5">
        <v>10</v>
      </c>
      <c r="M5994" s="5">
        <v>0</v>
      </c>
      <c r="N5994" s="5">
        <v>0</v>
      </c>
      <c r="O5994" s="6">
        <v>12.612612612612613</v>
      </c>
      <c r="P5994" s="6">
        <v>3.6036036036036037</v>
      </c>
      <c r="Q5994" s="6">
        <v>19.81981981981982</v>
      </c>
      <c r="R5994" s="6">
        <v>12.612612612612613</v>
      </c>
      <c r="S5994" s="6">
        <v>22.522522522522522</v>
      </c>
      <c r="T5994" s="6">
        <v>12.612612612612613</v>
      </c>
      <c r="U5994" s="6">
        <v>9.0090090090090094</v>
      </c>
      <c r="V5994" s="6">
        <v>0</v>
      </c>
      <c r="W5994" s="6">
        <v>0</v>
      </c>
      <c r="X5994" s="5">
        <v>41</v>
      </c>
      <c r="Y5994" s="5">
        <v>24</v>
      </c>
      <c r="Z5994" s="5">
        <v>6</v>
      </c>
      <c r="AA5994" s="5">
        <v>7</v>
      </c>
      <c r="AB5994" s="5">
        <v>3</v>
      </c>
      <c r="AC5994" s="5">
        <v>2</v>
      </c>
      <c r="AD5994" s="5">
        <v>34</v>
      </c>
      <c r="AE5994" s="5">
        <v>21</v>
      </c>
      <c r="AF5994" s="5">
        <v>4</v>
      </c>
      <c r="AG5994" s="6">
        <v>19.047619047619047</v>
      </c>
      <c r="AH5994" s="6">
        <v>61.764705882352942</v>
      </c>
      <c r="AI5994" s="6">
        <v>66.666666666666671</v>
      </c>
      <c r="AJ5994" s="6">
        <v>42.857142857142854</v>
      </c>
    </row>
    <row r="5995" spans="1:36" hidden="1" x14ac:dyDescent="0.2">
      <c r="A5995" s="1" t="str">
        <f t="shared" si="93"/>
        <v>TendringChinese</v>
      </c>
      <c r="B5995" s="3" t="s">
        <v>261</v>
      </c>
      <c r="C5995" s="3" t="s">
        <v>262</v>
      </c>
      <c r="D5995" s="3" t="s">
        <v>713</v>
      </c>
      <c r="E5995" s="5">
        <v>367</v>
      </c>
      <c r="F5995" s="5">
        <v>41</v>
      </c>
      <c r="G5995" s="5">
        <v>21</v>
      </c>
      <c r="H5995" s="5">
        <v>55</v>
      </c>
      <c r="I5995" s="5">
        <v>24</v>
      </c>
      <c r="J5995" s="5">
        <v>60</v>
      </c>
      <c r="K5995" s="5">
        <v>40</v>
      </c>
      <c r="L5995" s="5">
        <v>36</v>
      </c>
      <c r="M5995" s="5">
        <v>7</v>
      </c>
      <c r="N5995" s="5">
        <v>7</v>
      </c>
      <c r="O5995" s="6">
        <v>11.1716621253406</v>
      </c>
      <c r="P5995" s="6">
        <v>5.7220708446866482</v>
      </c>
      <c r="Q5995" s="6">
        <v>14.986376021798366</v>
      </c>
      <c r="R5995" s="6">
        <v>6.5395095367847409</v>
      </c>
      <c r="S5995" s="6">
        <v>16.348773841961854</v>
      </c>
      <c r="T5995" s="6">
        <v>10.899182561307901</v>
      </c>
      <c r="U5995" s="6">
        <v>9.8092643051771109</v>
      </c>
      <c r="V5995" s="6">
        <v>1.9073569482288828</v>
      </c>
      <c r="W5995" s="6">
        <v>1.9073569482288828</v>
      </c>
      <c r="X5995" s="5">
        <v>158</v>
      </c>
      <c r="Y5995" s="5">
        <v>143</v>
      </c>
      <c r="Z5995" s="5">
        <v>6</v>
      </c>
      <c r="AA5995" s="5">
        <v>30</v>
      </c>
      <c r="AB5995" s="5">
        <v>27</v>
      </c>
      <c r="AC5995" s="5">
        <v>0</v>
      </c>
      <c r="AD5995" s="5">
        <v>128</v>
      </c>
      <c r="AE5995" s="5">
        <v>116</v>
      </c>
      <c r="AF5995" s="5">
        <v>6</v>
      </c>
      <c r="AG5995" s="6">
        <v>5.1724137931034484</v>
      </c>
      <c r="AH5995" s="6">
        <v>90.625</v>
      </c>
      <c r="AI5995" s="6">
        <v>0</v>
      </c>
      <c r="AJ5995" s="6">
        <v>90</v>
      </c>
    </row>
    <row r="5996" spans="1:36" hidden="1" x14ac:dyDescent="0.2">
      <c r="A5996" s="1" t="str">
        <f t="shared" si="93"/>
        <v>TendringAsian Other</v>
      </c>
      <c r="B5996" s="3" t="s">
        <v>261</v>
      </c>
      <c r="C5996" s="3" t="s">
        <v>262</v>
      </c>
      <c r="D5996" s="3" t="s">
        <v>714</v>
      </c>
      <c r="E5996" s="5">
        <v>440</v>
      </c>
      <c r="F5996" s="5">
        <v>34</v>
      </c>
      <c r="G5996" s="5">
        <v>23</v>
      </c>
      <c r="H5996" s="5">
        <v>66</v>
      </c>
      <c r="I5996" s="5">
        <v>25</v>
      </c>
      <c r="J5996" s="5">
        <v>89</v>
      </c>
      <c r="K5996" s="5">
        <v>48</v>
      </c>
      <c r="L5996" s="5">
        <v>31</v>
      </c>
      <c r="M5996" s="5">
        <v>17</v>
      </c>
      <c r="N5996" s="5">
        <v>17</v>
      </c>
      <c r="O5996" s="6">
        <v>7.7272727272727275</v>
      </c>
      <c r="P5996" s="6">
        <v>5.2272727272727275</v>
      </c>
      <c r="Q5996" s="6">
        <v>15</v>
      </c>
      <c r="R5996" s="6">
        <v>5.6818181818181817</v>
      </c>
      <c r="S5996" s="6">
        <v>20.227272727272727</v>
      </c>
      <c r="T5996" s="6">
        <v>10.909090909090908</v>
      </c>
      <c r="U5996" s="6">
        <v>7.0454545454545459</v>
      </c>
      <c r="V5996" s="6">
        <v>3.8636363636363638</v>
      </c>
      <c r="W5996" s="6">
        <v>3.8636363636363638</v>
      </c>
      <c r="X5996" s="5">
        <v>201</v>
      </c>
      <c r="Y5996" s="5">
        <v>163</v>
      </c>
      <c r="Z5996" s="5">
        <v>8</v>
      </c>
      <c r="AA5996" s="5">
        <v>26</v>
      </c>
      <c r="AB5996" s="5">
        <v>22</v>
      </c>
      <c r="AC5996" s="5">
        <v>2</v>
      </c>
      <c r="AD5996" s="5">
        <v>175</v>
      </c>
      <c r="AE5996" s="5">
        <v>141</v>
      </c>
      <c r="AF5996" s="5">
        <v>6</v>
      </c>
      <c r="AG5996" s="6">
        <v>4.2553191489361701</v>
      </c>
      <c r="AH5996" s="6">
        <v>80.571428571428569</v>
      </c>
      <c r="AI5996" s="6">
        <v>9.0909090909090917</v>
      </c>
      <c r="AJ5996" s="6">
        <v>84.615384615384613</v>
      </c>
    </row>
    <row r="5997" spans="1:36" hidden="1" x14ac:dyDescent="0.2">
      <c r="A5997" s="1" t="str">
        <f t="shared" si="93"/>
        <v>TendringBlack African</v>
      </c>
      <c r="B5997" s="3" t="s">
        <v>261</v>
      </c>
      <c r="C5997" s="3" t="s">
        <v>262</v>
      </c>
      <c r="D5997" s="3" t="s">
        <v>715</v>
      </c>
      <c r="E5997" s="5">
        <v>239</v>
      </c>
      <c r="F5997" s="5">
        <v>37</v>
      </c>
      <c r="G5997" s="5">
        <v>25</v>
      </c>
      <c r="H5997" s="5">
        <v>58</v>
      </c>
      <c r="I5997" s="5">
        <v>31</v>
      </c>
      <c r="J5997" s="5">
        <v>69</v>
      </c>
      <c r="K5997" s="5">
        <v>38</v>
      </c>
      <c r="L5997" s="5">
        <v>36</v>
      </c>
      <c r="M5997" s="5">
        <v>20</v>
      </c>
      <c r="N5997" s="5">
        <v>20</v>
      </c>
      <c r="O5997" s="6">
        <v>15.481171548117155</v>
      </c>
      <c r="P5997" s="6">
        <v>10.460251046025105</v>
      </c>
      <c r="Q5997" s="6">
        <v>24.267782426778243</v>
      </c>
      <c r="R5997" s="6">
        <v>12.97071129707113</v>
      </c>
      <c r="S5997" s="6">
        <v>28.87029288702929</v>
      </c>
      <c r="T5997" s="6">
        <v>15.899581589958158</v>
      </c>
      <c r="U5997" s="6">
        <v>15.06276150627615</v>
      </c>
      <c r="V5997" s="6">
        <v>8.3682008368200833</v>
      </c>
      <c r="W5997" s="6">
        <v>8.3682008368200833</v>
      </c>
      <c r="X5997" s="5">
        <v>103</v>
      </c>
      <c r="Y5997" s="5">
        <v>85</v>
      </c>
      <c r="Z5997" s="5">
        <v>9</v>
      </c>
      <c r="AA5997" s="5">
        <v>17</v>
      </c>
      <c r="AB5997" s="5">
        <v>13</v>
      </c>
      <c r="AC5997" s="5">
        <v>1</v>
      </c>
      <c r="AD5997" s="5">
        <v>86</v>
      </c>
      <c r="AE5997" s="5">
        <v>72</v>
      </c>
      <c r="AF5997" s="5">
        <v>8</v>
      </c>
      <c r="AG5997" s="6">
        <v>11.111111111111111</v>
      </c>
      <c r="AH5997" s="6">
        <v>83.720930232558146</v>
      </c>
      <c r="AI5997" s="6">
        <v>7.6923076923076925</v>
      </c>
      <c r="AJ5997" s="6">
        <v>76.470588235294116</v>
      </c>
    </row>
    <row r="5998" spans="1:36" hidden="1" x14ac:dyDescent="0.2">
      <c r="A5998" s="1" t="str">
        <f t="shared" si="93"/>
        <v>TendringBlack Caribbean</v>
      </c>
      <c r="B5998" s="3" t="s">
        <v>261</v>
      </c>
      <c r="C5998" s="3" t="s">
        <v>262</v>
      </c>
      <c r="D5998" s="3" t="s">
        <v>716</v>
      </c>
      <c r="E5998" s="5">
        <v>134</v>
      </c>
      <c r="F5998" s="5">
        <v>9</v>
      </c>
      <c r="G5998" s="5">
        <v>6</v>
      </c>
      <c r="H5998" s="5">
        <v>17</v>
      </c>
      <c r="I5998" s="5">
        <v>8</v>
      </c>
      <c r="J5998" s="5">
        <v>17</v>
      </c>
      <c r="K5998" s="5">
        <v>20</v>
      </c>
      <c r="L5998" s="5">
        <v>9</v>
      </c>
      <c r="M5998" s="5">
        <v>5</v>
      </c>
      <c r="N5998" s="5">
        <v>5</v>
      </c>
      <c r="O5998" s="6">
        <v>6.7164179104477615</v>
      </c>
      <c r="P5998" s="6">
        <v>4.4776119402985071</v>
      </c>
      <c r="Q5998" s="6">
        <v>12.686567164179104</v>
      </c>
      <c r="R5998" s="6">
        <v>5.9701492537313436</v>
      </c>
      <c r="S5998" s="6">
        <v>12.686567164179104</v>
      </c>
      <c r="T5998" s="6">
        <v>14.925373134328359</v>
      </c>
      <c r="U5998" s="6">
        <v>6.7164179104477615</v>
      </c>
      <c r="V5998" s="6">
        <v>3.7313432835820897</v>
      </c>
      <c r="W5998" s="6">
        <v>3.7313432835820897</v>
      </c>
      <c r="X5998" s="5">
        <v>60</v>
      </c>
      <c r="Y5998" s="5">
        <v>48</v>
      </c>
      <c r="Z5998" s="5">
        <v>1</v>
      </c>
      <c r="AA5998" s="5">
        <v>9</v>
      </c>
      <c r="AB5998" s="5">
        <v>7</v>
      </c>
      <c r="AC5998" s="5">
        <v>0</v>
      </c>
      <c r="AD5998" s="5">
        <v>51</v>
      </c>
      <c r="AE5998" s="5">
        <v>41</v>
      </c>
      <c r="AF5998" s="5">
        <v>1</v>
      </c>
      <c r="AG5998" s="6">
        <v>2.4390243902439024</v>
      </c>
      <c r="AH5998" s="6">
        <v>80.392156862745097</v>
      </c>
      <c r="AI5998" s="6">
        <v>0</v>
      </c>
      <c r="AJ5998" s="6">
        <v>77.777777777777771</v>
      </c>
    </row>
    <row r="5999" spans="1:36" hidden="1" x14ac:dyDescent="0.2">
      <c r="A5999" s="1" t="str">
        <f t="shared" si="93"/>
        <v>TendringBlack Other</v>
      </c>
      <c r="B5999" s="3" t="s">
        <v>261</v>
      </c>
      <c r="C5999" s="3" t="s">
        <v>262</v>
      </c>
      <c r="D5999" s="3" t="s">
        <v>717</v>
      </c>
      <c r="E5999" s="5">
        <v>61</v>
      </c>
      <c r="F5999" s="5">
        <v>13</v>
      </c>
      <c r="G5999" s="5">
        <v>7</v>
      </c>
      <c r="H5999" s="5">
        <v>17</v>
      </c>
      <c r="I5999" s="5">
        <v>8</v>
      </c>
      <c r="J5999" s="5">
        <v>14</v>
      </c>
      <c r="K5999" s="5">
        <v>13</v>
      </c>
      <c r="L5999" s="5">
        <v>12</v>
      </c>
      <c r="M5999" s="5">
        <v>1</v>
      </c>
      <c r="N5999" s="5">
        <v>1</v>
      </c>
      <c r="O5999" s="6">
        <v>21.311475409836067</v>
      </c>
      <c r="P5999" s="6">
        <v>11.475409836065573</v>
      </c>
      <c r="Q5999" s="6">
        <v>27.868852459016395</v>
      </c>
      <c r="R5999" s="6">
        <v>13.114754098360656</v>
      </c>
      <c r="S5999" s="6">
        <v>22.950819672131146</v>
      </c>
      <c r="T5999" s="6">
        <v>21.311475409836067</v>
      </c>
      <c r="U5999" s="6">
        <v>19.672131147540984</v>
      </c>
      <c r="V5999" s="6">
        <v>1.639344262295082</v>
      </c>
      <c r="W5999" s="6">
        <v>1.639344262295082</v>
      </c>
      <c r="X5999" s="5">
        <v>34</v>
      </c>
      <c r="Y5999" s="5">
        <v>29</v>
      </c>
      <c r="Z5999" s="5">
        <v>3</v>
      </c>
      <c r="AA5999" s="5">
        <v>9</v>
      </c>
      <c r="AB5999" s="5">
        <v>7</v>
      </c>
      <c r="AC5999" s="5">
        <v>0</v>
      </c>
      <c r="AD5999" s="5">
        <v>25</v>
      </c>
      <c r="AE5999" s="5">
        <v>22</v>
      </c>
      <c r="AF5999" s="5">
        <v>3</v>
      </c>
      <c r="AG5999" s="6">
        <v>13.636363636363637</v>
      </c>
      <c r="AH5999" s="6">
        <v>88</v>
      </c>
      <c r="AI5999" s="6">
        <v>0</v>
      </c>
      <c r="AJ5999" s="6">
        <v>77.777777777777771</v>
      </c>
    </row>
    <row r="6000" spans="1:36" hidden="1" x14ac:dyDescent="0.2">
      <c r="A6000" s="1" t="str">
        <f t="shared" si="93"/>
        <v>TendringArab</v>
      </c>
      <c r="B6000" s="3" t="s">
        <v>261</v>
      </c>
      <c r="C6000" s="3" t="s">
        <v>262</v>
      </c>
      <c r="D6000" s="3" t="s">
        <v>699</v>
      </c>
      <c r="E6000" s="5">
        <v>47</v>
      </c>
      <c r="F6000" s="5">
        <v>12</v>
      </c>
      <c r="G6000" s="5">
        <v>5</v>
      </c>
      <c r="H6000" s="5">
        <v>19</v>
      </c>
      <c r="I6000" s="5">
        <v>5</v>
      </c>
      <c r="J6000" s="5">
        <v>17</v>
      </c>
      <c r="K6000" s="5">
        <v>8</v>
      </c>
      <c r="L6000" s="5">
        <v>5</v>
      </c>
      <c r="M6000" s="5">
        <v>5</v>
      </c>
      <c r="N6000" s="5">
        <v>5</v>
      </c>
      <c r="O6000" s="6">
        <v>25.531914893617021</v>
      </c>
      <c r="P6000" s="6">
        <v>10.638297872340425</v>
      </c>
      <c r="Q6000" s="6">
        <v>40.425531914893618</v>
      </c>
      <c r="R6000" s="6">
        <v>10.638297872340425</v>
      </c>
      <c r="S6000" s="6">
        <v>36.170212765957444</v>
      </c>
      <c r="T6000" s="6">
        <v>17.021276595744681</v>
      </c>
      <c r="U6000" s="6">
        <v>10.638297872340425</v>
      </c>
      <c r="V6000" s="6">
        <v>10.638297872340425</v>
      </c>
      <c r="W6000" s="6">
        <v>10.638297872340425</v>
      </c>
      <c r="X6000" s="5">
        <v>19</v>
      </c>
      <c r="Y6000" s="5">
        <v>17</v>
      </c>
      <c r="Z6000" s="5">
        <v>6</v>
      </c>
      <c r="AA6000" s="5">
        <v>6</v>
      </c>
      <c r="AB6000" s="5">
        <v>5</v>
      </c>
      <c r="AC6000" s="5">
        <v>1</v>
      </c>
      <c r="AD6000" s="5">
        <v>13</v>
      </c>
      <c r="AE6000" s="5">
        <v>12</v>
      </c>
      <c r="AF6000" s="5">
        <v>5</v>
      </c>
      <c r="AG6000" s="6">
        <v>41.666666666666664</v>
      </c>
      <c r="AH6000" s="6">
        <v>92.307692307692307</v>
      </c>
      <c r="AI6000" s="6">
        <v>20</v>
      </c>
      <c r="AJ6000" s="6">
        <v>83.333333333333329</v>
      </c>
    </row>
    <row r="6001" spans="1:36" hidden="1" x14ac:dyDescent="0.2">
      <c r="A6001" s="1" t="str">
        <f t="shared" si="93"/>
        <v>TendringOther</v>
      </c>
      <c r="B6001" s="3" t="s">
        <v>261</v>
      </c>
      <c r="C6001" s="3" t="s">
        <v>262</v>
      </c>
      <c r="D6001" s="3" t="s">
        <v>718</v>
      </c>
      <c r="E6001" s="5">
        <v>158</v>
      </c>
      <c r="F6001" s="5">
        <v>23</v>
      </c>
      <c r="G6001" s="5">
        <v>14</v>
      </c>
      <c r="H6001" s="5">
        <v>30</v>
      </c>
      <c r="I6001" s="5">
        <v>14</v>
      </c>
      <c r="J6001" s="5">
        <v>32</v>
      </c>
      <c r="K6001" s="5">
        <v>21</v>
      </c>
      <c r="L6001" s="5">
        <v>21</v>
      </c>
      <c r="M6001" s="5">
        <v>3</v>
      </c>
      <c r="N6001" s="5">
        <v>3</v>
      </c>
      <c r="O6001" s="6">
        <v>14.556962025316455</v>
      </c>
      <c r="P6001" s="6">
        <v>8.8607594936708853</v>
      </c>
      <c r="Q6001" s="6">
        <v>18.9873417721519</v>
      </c>
      <c r="R6001" s="6">
        <v>8.8607594936708853</v>
      </c>
      <c r="S6001" s="6">
        <v>20.253164556962027</v>
      </c>
      <c r="T6001" s="6">
        <v>13.291139240506329</v>
      </c>
      <c r="U6001" s="6">
        <v>13.291139240506329</v>
      </c>
      <c r="V6001" s="6">
        <v>1.8987341772151898</v>
      </c>
      <c r="W6001" s="6">
        <v>1.8987341772151898</v>
      </c>
      <c r="X6001" s="5">
        <v>69</v>
      </c>
      <c r="Y6001" s="5">
        <v>52</v>
      </c>
      <c r="Z6001" s="5">
        <v>2</v>
      </c>
      <c r="AA6001" s="5">
        <v>21</v>
      </c>
      <c r="AB6001" s="5">
        <v>15</v>
      </c>
      <c r="AC6001" s="5">
        <v>0</v>
      </c>
      <c r="AD6001" s="5">
        <v>48</v>
      </c>
      <c r="AE6001" s="5">
        <v>37</v>
      </c>
      <c r="AF6001" s="5">
        <v>2</v>
      </c>
      <c r="AG6001" s="6">
        <v>5.4054054054054053</v>
      </c>
      <c r="AH6001" s="6">
        <v>77.083333333333329</v>
      </c>
      <c r="AI6001" s="6">
        <v>0</v>
      </c>
      <c r="AJ6001" s="6">
        <v>71.428571428571431</v>
      </c>
    </row>
    <row r="6002" spans="1:36" x14ac:dyDescent="0.2">
      <c r="A6002" s="1" t="str">
        <f t="shared" si="93"/>
        <v>Test ValleyAll people</v>
      </c>
      <c r="B6002" s="3" t="s">
        <v>295</v>
      </c>
      <c r="C6002" s="3" t="s">
        <v>296</v>
      </c>
      <c r="D6002" s="3" t="s">
        <v>700</v>
      </c>
      <c r="E6002" s="5">
        <v>116398</v>
      </c>
      <c r="F6002" s="5">
        <v>0</v>
      </c>
      <c r="G6002" s="5">
        <v>0</v>
      </c>
      <c r="H6002" s="5">
        <v>0</v>
      </c>
      <c r="I6002" s="5">
        <v>0</v>
      </c>
      <c r="J6002" s="5">
        <v>5955</v>
      </c>
      <c r="K6002" s="5">
        <v>16799</v>
      </c>
      <c r="L6002" s="5">
        <v>6408</v>
      </c>
      <c r="M6002" s="5">
        <v>0</v>
      </c>
      <c r="N6002" s="5">
        <v>0</v>
      </c>
      <c r="O6002" s="6">
        <v>0</v>
      </c>
      <c r="P6002" s="6">
        <v>0</v>
      </c>
      <c r="Q6002" s="6">
        <v>0</v>
      </c>
      <c r="R6002" s="6">
        <v>0</v>
      </c>
      <c r="S6002" s="6">
        <v>5.1160672863794909</v>
      </c>
      <c r="T6002" s="6">
        <v>14.432378563205553</v>
      </c>
      <c r="U6002" s="6">
        <v>5.5052492310864451</v>
      </c>
      <c r="V6002" s="6">
        <v>0</v>
      </c>
      <c r="W6002" s="6">
        <v>0</v>
      </c>
      <c r="X6002" s="5">
        <v>37311</v>
      </c>
      <c r="Y6002" s="5">
        <v>33492</v>
      </c>
      <c r="Z6002" s="5">
        <v>1015</v>
      </c>
      <c r="AA6002" s="5">
        <v>0</v>
      </c>
      <c r="AB6002" s="5">
        <v>0</v>
      </c>
      <c r="AC6002" s="5">
        <v>0</v>
      </c>
      <c r="AD6002" s="5">
        <v>37311</v>
      </c>
      <c r="AE6002" s="5">
        <v>33492</v>
      </c>
      <c r="AF6002" s="5">
        <v>1015</v>
      </c>
      <c r="AG6002" s="6">
        <v>3.0305744655440106</v>
      </c>
      <c r="AH6002" s="6">
        <v>89.764412639704105</v>
      </c>
      <c r="AI6002" s="6"/>
      <c r="AJ6002" s="6"/>
    </row>
    <row r="6003" spans="1:36" hidden="1" x14ac:dyDescent="0.2">
      <c r="A6003" s="1" t="str">
        <f t="shared" si="93"/>
        <v>Test ValleyWhite British</v>
      </c>
      <c r="B6003" s="3" t="s">
        <v>295</v>
      </c>
      <c r="C6003" s="3" t="s">
        <v>296</v>
      </c>
      <c r="D6003" s="3" t="s">
        <v>701</v>
      </c>
      <c r="E6003" s="5">
        <v>107743</v>
      </c>
      <c r="F6003" s="5">
        <v>0</v>
      </c>
      <c r="G6003" s="5">
        <v>0</v>
      </c>
      <c r="H6003" s="5">
        <v>0</v>
      </c>
      <c r="I6003" s="5">
        <v>0</v>
      </c>
      <c r="J6003" s="5">
        <v>5328</v>
      </c>
      <c r="K6003" s="5">
        <v>15871</v>
      </c>
      <c r="L6003" s="5">
        <v>5647</v>
      </c>
      <c r="M6003" s="5">
        <v>0</v>
      </c>
      <c r="N6003" s="5">
        <v>0</v>
      </c>
      <c r="O6003" s="6">
        <v>0</v>
      </c>
      <c r="P6003" s="6">
        <v>0</v>
      </c>
      <c r="Q6003" s="6">
        <v>0</v>
      </c>
      <c r="R6003" s="6">
        <v>0</v>
      </c>
      <c r="S6003" s="6">
        <v>4.9451008418180296</v>
      </c>
      <c r="T6003" s="6">
        <v>14.73042332216478</v>
      </c>
      <c r="U6003" s="6">
        <v>5.2411757608382912</v>
      </c>
      <c r="V6003" s="6">
        <v>0</v>
      </c>
      <c r="W6003" s="6">
        <v>0</v>
      </c>
      <c r="X6003" s="5">
        <v>33580</v>
      </c>
      <c r="Y6003" s="5">
        <v>30194</v>
      </c>
      <c r="Z6003" s="5">
        <v>879</v>
      </c>
      <c r="AA6003" s="5">
        <v>0</v>
      </c>
      <c r="AB6003" s="5">
        <v>0</v>
      </c>
      <c r="AC6003" s="5">
        <v>0</v>
      </c>
      <c r="AD6003" s="5">
        <v>33580</v>
      </c>
      <c r="AE6003" s="5">
        <v>30194</v>
      </c>
      <c r="AF6003" s="5">
        <v>879</v>
      </c>
      <c r="AG6003" s="6">
        <v>2.9111744055110287</v>
      </c>
      <c r="AH6003" s="6">
        <v>89.916617033948782</v>
      </c>
      <c r="AI6003" s="6"/>
      <c r="AJ6003" s="6"/>
    </row>
    <row r="6004" spans="1:36" hidden="1" x14ac:dyDescent="0.2">
      <c r="A6004" s="1" t="str">
        <f t="shared" si="93"/>
        <v>Test ValleyMinorities - all other than White British</v>
      </c>
      <c r="B6004" s="3" t="s">
        <v>295</v>
      </c>
      <c r="C6004" s="3" t="s">
        <v>296</v>
      </c>
      <c r="D6004" s="3" t="s">
        <v>702</v>
      </c>
      <c r="E6004" s="5">
        <v>8655</v>
      </c>
      <c r="F6004" s="5">
        <v>0</v>
      </c>
      <c r="G6004" s="5">
        <v>0</v>
      </c>
      <c r="H6004" s="5">
        <v>0</v>
      </c>
      <c r="I6004" s="5">
        <v>0</v>
      </c>
      <c r="J6004" s="5">
        <v>627</v>
      </c>
      <c r="K6004" s="5">
        <v>928</v>
      </c>
      <c r="L6004" s="5">
        <v>761</v>
      </c>
      <c r="M6004" s="5">
        <v>0</v>
      </c>
      <c r="N6004" s="5">
        <v>0</v>
      </c>
      <c r="O6004" s="6">
        <v>0</v>
      </c>
      <c r="P6004" s="6">
        <v>0</v>
      </c>
      <c r="Q6004" s="6">
        <v>0</v>
      </c>
      <c r="R6004" s="6">
        <v>0</v>
      </c>
      <c r="S6004" s="6">
        <v>7.2443674176776431</v>
      </c>
      <c r="T6004" s="6">
        <v>10.722125938763721</v>
      </c>
      <c r="U6004" s="6">
        <v>8.7926054303870593</v>
      </c>
      <c r="V6004" s="6">
        <v>0</v>
      </c>
      <c r="W6004" s="6">
        <v>0</v>
      </c>
      <c r="X6004" s="5">
        <v>3731</v>
      </c>
      <c r="Y6004" s="5">
        <v>3298</v>
      </c>
      <c r="Z6004" s="5">
        <v>136</v>
      </c>
      <c r="AA6004" s="5">
        <v>0</v>
      </c>
      <c r="AB6004" s="5">
        <v>0</v>
      </c>
      <c r="AC6004" s="5">
        <v>0</v>
      </c>
      <c r="AD6004" s="5">
        <v>3731</v>
      </c>
      <c r="AE6004" s="5">
        <v>3298</v>
      </c>
      <c r="AF6004" s="5">
        <v>136</v>
      </c>
      <c r="AG6004" s="6">
        <v>4.1237113402061851</v>
      </c>
      <c r="AH6004" s="6">
        <v>88.39453229697132</v>
      </c>
      <c r="AI6004" s="6"/>
      <c r="AJ6004" s="6"/>
    </row>
    <row r="6005" spans="1:36" hidden="1" x14ac:dyDescent="0.2">
      <c r="A6005" s="1" t="str">
        <f t="shared" si="93"/>
        <v>Test ValleyWhite Irish</v>
      </c>
      <c r="B6005" s="3" t="s">
        <v>295</v>
      </c>
      <c r="C6005" s="3" t="s">
        <v>296</v>
      </c>
      <c r="D6005" s="3" t="s">
        <v>703</v>
      </c>
      <c r="E6005" s="5">
        <v>537</v>
      </c>
      <c r="F6005" s="5">
        <v>0</v>
      </c>
      <c r="G6005" s="5">
        <v>0</v>
      </c>
      <c r="H6005" s="5">
        <v>0</v>
      </c>
      <c r="I6005" s="5">
        <v>0</v>
      </c>
      <c r="J6005" s="5">
        <v>34</v>
      </c>
      <c r="K6005" s="5">
        <v>71</v>
      </c>
      <c r="L6005" s="5">
        <v>34</v>
      </c>
      <c r="M6005" s="5">
        <v>0</v>
      </c>
      <c r="N6005" s="5">
        <v>0</v>
      </c>
      <c r="O6005" s="6">
        <v>0</v>
      </c>
      <c r="P6005" s="6">
        <v>0</v>
      </c>
      <c r="Q6005" s="6">
        <v>0</v>
      </c>
      <c r="R6005" s="6">
        <v>0</v>
      </c>
      <c r="S6005" s="6">
        <v>6.3314711359404097</v>
      </c>
      <c r="T6005" s="6">
        <v>13.221601489757914</v>
      </c>
      <c r="U6005" s="6">
        <v>6.3314711359404097</v>
      </c>
      <c r="V6005" s="6">
        <v>0</v>
      </c>
      <c r="W6005" s="6">
        <v>0</v>
      </c>
      <c r="X6005" s="5">
        <v>141</v>
      </c>
      <c r="Y6005" s="5">
        <v>122</v>
      </c>
      <c r="Z6005" s="5">
        <v>5</v>
      </c>
      <c r="AA6005" s="5">
        <v>0</v>
      </c>
      <c r="AB6005" s="5">
        <v>0</v>
      </c>
      <c r="AC6005" s="5">
        <v>0</v>
      </c>
      <c r="AD6005" s="5">
        <v>141</v>
      </c>
      <c r="AE6005" s="5">
        <v>122</v>
      </c>
      <c r="AF6005" s="5">
        <v>5</v>
      </c>
      <c r="AG6005" s="6">
        <v>4.0983606557377046</v>
      </c>
      <c r="AH6005" s="6">
        <v>86.524822695035468</v>
      </c>
      <c r="AI6005" s="6"/>
      <c r="AJ6005" s="6"/>
    </row>
    <row r="6006" spans="1:36" hidden="1" x14ac:dyDescent="0.2">
      <c r="A6006" s="1" t="str">
        <f t="shared" si="93"/>
        <v>Test ValleyWhite Gyspy or Irish Traveller</v>
      </c>
      <c r="B6006" s="3" t="s">
        <v>295</v>
      </c>
      <c r="C6006" s="3" t="s">
        <v>296</v>
      </c>
      <c r="D6006" s="3" t="s">
        <v>704</v>
      </c>
      <c r="E6006" s="5">
        <v>153</v>
      </c>
      <c r="F6006" s="5">
        <v>0</v>
      </c>
      <c r="G6006" s="5">
        <v>0</v>
      </c>
      <c r="H6006" s="5">
        <v>0</v>
      </c>
      <c r="I6006" s="5">
        <v>0</v>
      </c>
      <c r="J6006" s="5">
        <v>9</v>
      </c>
      <c r="K6006" s="5">
        <v>31</v>
      </c>
      <c r="L6006" s="5">
        <v>4</v>
      </c>
      <c r="M6006" s="5">
        <v>0</v>
      </c>
      <c r="N6006" s="5">
        <v>0</v>
      </c>
      <c r="O6006" s="6">
        <v>0</v>
      </c>
      <c r="P6006" s="6">
        <v>0</v>
      </c>
      <c r="Q6006" s="6">
        <v>0</v>
      </c>
      <c r="R6006" s="6">
        <v>0</v>
      </c>
      <c r="S6006" s="6">
        <v>5.882352941176471</v>
      </c>
      <c r="T6006" s="6">
        <v>20.261437908496731</v>
      </c>
      <c r="U6006" s="6">
        <v>2.6143790849673203</v>
      </c>
      <c r="V6006" s="6">
        <v>0</v>
      </c>
      <c r="W6006" s="6">
        <v>0</v>
      </c>
      <c r="X6006" s="5">
        <v>57</v>
      </c>
      <c r="Y6006" s="5">
        <v>39</v>
      </c>
      <c r="Z6006" s="5">
        <v>6</v>
      </c>
      <c r="AA6006" s="5">
        <v>0</v>
      </c>
      <c r="AB6006" s="5">
        <v>0</v>
      </c>
      <c r="AC6006" s="5">
        <v>0</v>
      </c>
      <c r="AD6006" s="5">
        <v>57</v>
      </c>
      <c r="AE6006" s="5">
        <v>39</v>
      </c>
      <c r="AF6006" s="5">
        <v>6</v>
      </c>
      <c r="AG6006" s="6">
        <v>15.384615384615385</v>
      </c>
      <c r="AH6006" s="6">
        <v>68.421052631578945</v>
      </c>
      <c r="AI6006" s="6"/>
      <c r="AJ6006" s="6"/>
    </row>
    <row r="6007" spans="1:36" hidden="1" x14ac:dyDescent="0.2">
      <c r="A6007" s="1" t="str">
        <f t="shared" si="93"/>
        <v>Test ValleyWhite Other</v>
      </c>
      <c r="B6007" s="3" t="s">
        <v>295</v>
      </c>
      <c r="C6007" s="3" t="s">
        <v>296</v>
      </c>
      <c r="D6007" s="3" t="s">
        <v>705</v>
      </c>
      <c r="E6007" s="5">
        <v>3212</v>
      </c>
      <c r="F6007" s="5">
        <v>0</v>
      </c>
      <c r="G6007" s="5">
        <v>0</v>
      </c>
      <c r="H6007" s="5">
        <v>0</v>
      </c>
      <c r="I6007" s="5">
        <v>0</v>
      </c>
      <c r="J6007" s="5">
        <v>281</v>
      </c>
      <c r="K6007" s="5">
        <v>389</v>
      </c>
      <c r="L6007" s="5">
        <v>347</v>
      </c>
      <c r="M6007" s="5">
        <v>0</v>
      </c>
      <c r="N6007" s="5">
        <v>0</v>
      </c>
      <c r="O6007" s="6">
        <v>0</v>
      </c>
      <c r="P6007" s="6">
        <v>0</v>
      </c>
      <c r="Q6007" s="6">
        <v>0</v>
      </c>
      <c r="R6007" s="6">
        <v>0</v>
      </c>
      <c r="S6007" s="6">
        <v>8.7484433374844333</v>
      </c>
      <c r="T6007" s="6">
        <v>12.110834371108345</v>
      </c>
      <c r="U6007" s="6">
        <v>10.803237858032379</v>
      </c>
      <c r="V6007" s="6">
        <v>0</v>
      </c>
      <c r="W6007" s="6">
        <v>0</v>
      </c>
      <c r="X6007" s="5">
        <v>1663</v>
      </c>
      <c r="Y6007" s="5">
        <v>1498</v>
      </c>
      <c r="Z6007" s="5">
        <v>60</v>
      </c>
      <c r="AA6007" s="5">
        <v>0</v>
      </c>
      <c r="AB6007" s="5">
        <v>0</v>
      </c>
      <c r="AC6007" s="5">
        <v>0</v>
      </c>
      <c r="AD6007" s="5">
        <v>1663</v>
      </c>
      <c r="AE6007" s="5">
        <v>1498</v>
      </c>
      <c r="AF6007" s="5">
        <v>60</v>
      </c>
      <c r="AG6007" s="6">
        <v>4.0053404539385848</v>
      </c>
      <c r="AH6007" s="6">
        <v>90.078171978352373</v>
      </c>
      <c r="AI6007" s="6"/>
      <c r="AJ6007" s="6"/>
    </row>
    <row r="6008" spans="1:36" hidden="1" x14ac:dyDescent="0.2">
      <c r="A6008" s="1" t="str">
        <f t="shared" si="93"/>
        <v>Test ValleyMixed White and Black Caribbean</v>
      </c>
      <c r="B6008" s="3" t="s">
        <v>295</v>
      </c>
      <c r="C6008" s="3" t="s">
        <v>296</v>
      </c>
      <c r="D6008" s="3" t="s">
        <v>706</v>
      </c>
      <c r="E6008" s="5">
        <v>378</v>
      </c>
      <c r="F6008" s="5">
        <v>0</v>
      </c>
      <c r="G6008" s="5">
        <v>0</v>
      </c>
      <c r="H6008" s="5">
        <v>0</v>
      </c>
      <c r="I6008" s="5">
        <v>0</v>
      </c>
      <c r="J6008" s="5">
        <v>63</v>
      </c>
      <c r="K6008" s="5">
        <v>42</v>
      </c>
      <c r="L6008" s="5">
        <v>39</v>
      </c>
      <c r="M6008" s="5">
        <v>0</v>
      </c>
      <c r="N6008" s="5">
        <v>0</v>
      </c>
      <c r="O6008" s="6">
        <v>0</v>
      </c>
      <c r="P6008" s="6">
        <v>0</v>
      </c>
      <c r="Q6008" s="6">
        <v>0</v>
      </c>
      <c r="R6008" s="6">
        <v>0</v>
      </c>
      <c r="S6008" s="6">
        <v>16.666666666666668</v>
      </c>
      <c r="T6008" s="6">
        <v>11.111111111111111</v>
      </c>
      <c r="U6008" s="6">
        <v>10.317460317460318</v>
      </c>
      <c r="V6008" s="6">
        <v>0</v>
      </c>
      <c r="W6008" s="6">
        <v>0</v>
      </c>
      <c r="X6008" s="5">
        <v>94</v>
      </c>
      <c r="Y6008" s="5">
        <v>79</v>
      </c>
      <c r="Z6008" s="5">
        <v>5</v>
      </c>
      <c r="AA6008" s="5">
        <v>0</v>
      </c>
      <c r="AB6008" s="5">
        <v>0</v>
      </c>
      <c r="AC6008" s="5">
        <v>0</v>
      </c>
      <c r="AD6008" s="5">
        <v>94</v>
      </c>
      <c r="AE6008" s="5">
        <v>79</v>
      </c>
      <c r="AF6008" s="5">
        <v>5</v>
      </c>
      <c r="AG6008" s="6">
        <v>6.3291139240506329</v>
      </c>
      <c r="AH6008" s="6">
        <v>84.042553191489361</v>
      </c>
      <c r="AI6008" s="6"/>
      <c r="AJ6008" s="6"/>
    </row>
    <row r="6009" spans="1:36" hidden="1" x14ac:dyDescent="0.2">
      <c r="A6009" s="1" t="str">
        <f t="shared" si="93"/>
        <v>Test ValleyMixed White and Black African</v>
      </c>
      <c r="B6009" s="3" t="s">
        <v>295</v>
      </c>
      <c r="C6009" s="3" t="s">
        <v>296</v>
      </c>
      <c r="D6009" s="3" t="s">
        <v>707</v>
      </c>
      <c r="E6009" s="5">
        <v>246</v>
      </c>
      <c r="F6009" s="5">
        <v>0</v>
      </c>
      <c r="G6009" s="5">
        <v>0</v>
      </c>
      <c r="H6009" s="5">
        <v>0</v>
      </c>
      <c r="I6009" s="5">
        <v>0</v>
      </c>
      <c r="J6009" s="5">
        <v>40</v>
      </c>
      <c r="K6009" s="5">
        <v>17</v>
      </c>
      <c r="L6009" s="5">
        <v>46</v>
      </c>
      <c r="M6009" s="5">
        <v>0</v>
      </c>
      <c r="N6009" s="5">
        <v>0</v>
      </c>
      <c r="O6009" s="6">
        <v>0</v>
      </c>
      <c r="P6009" s="6">
        <v>0</v>
      </c>
      <c r="Q6009" s="6">
        <v>0</v>
      </c>
      <c r="R6009" s="6">
        <v>0</v>
      </c>
      <c r="S6009" s="6">
        <v>16.260162601626018</v>
      </c>
      <c r="T6009" s="6">
        <v>6.9105691056910565</v>
      </c>
      <c r="U6009" s="6">
        <v>18.699186991869919</v>
      </c>
      <c r="V6009" s="6">
        <v>0</v>
      </c>
      <c r="W6009" s="6">
        <v>0</v>
      </c>
      <c r="X6009" s="5">
        <v>69</v>
      </c>
      <c r="Y6009" s="5">
        <v>62</v>
      </c>
      <c r="Z6009" s="5">
        <v>3</v>
      </c>
      <c r="AA6009" s="5">
        <v>0</v>
      </c>
      <c r="AB6009" s="5">
        <v>0</v>
      </c>
      <c r="AC6009" s="5">
        <v>0</v>
      </c>
      <c r="AD6009" s="5">
        <v>69</v>
      </c>
      <c r="AE6009" s="5">
        <v>62</v>
      </c>
      <c r="AF6009" s="5">
        <v>3</v>
      </c>
      <c r="AG6009" s="6">
        <v>4.838709677419355</v>
      </c>
      <c r="AH6009" s="6">
        <v>89.85507246376811</v>
      </c>
      <c r="AI6009" s="6"/>
      <c r="AJ6009" s="6"/>
    </row>
    <row r="6010" spans="1:36" hidden="1" x14ac:dyDescent="0.2">
      <c r="A6010" s="1" t="str">
        <f t="shared" si="93"/>
        <v>Test ValleyMixed White and Asian</v>
      </c>
      <c r="B6010" s="3" t="s">
        <v>295</v>
      </c>
      <c r="C6010" s="3" t="s">
        <v>296</v>
      </c>
      <c r="D6010" s="3" t="s">
        <v>708</v>
      </c>
      <c r="E6010" s="5">
        <v>565</v>
      </c>
      <c r="F6010" s="5">
        <v>0</v>
      </c>
      <c r="G6010" s="5">
        <v>0</v>
      </c>
      <c r="H6010" s="5">
        <v>0</v>
      </c>
      <c r="I6010" s="5">
        <v>0</v>
      </c>
      <c r="J6010" s="5">
        <v>27</v>
      </c>
      <c r="K6010" s="5">
        <v>95</v>
      </c>
      <c r="L6010" s="5">
        <v>32</v>
      </c>
      <c r="M6010" s="5">
        <v>0</v>
      </c>
      <c r="N6010" s="5">
        <v>0</v>
      </c>
      <c r="O6010" s="6">
        <v>0</v>
      </c>
      <c r="P6010" s="6">
        <v>0</v>
      </c>
      <c r="Q6010" s="6">
        <v>0</v>
      </c>
      <c r="R6010" s="6">
        <v>0</v>
      </c>
      <c r="S6010" s="6">
        <v>4.778761061946903</v>
      </c>
      <c r="T6010" s="6">
        <v>16.814159292035399</v>
      </c>
      <c r="U6010" s="6">
        <v>5.663716814159292</v>
      </c>
      <c r="V6010" s="6">
        <v>0</v>
      </c>
      <c r="W6010" s="6">
        <v>0</v>
      </c>
      <c r="X6010" s="5">
        <v>137</v>
      </c>
      <c r="Y6010" s="5">
        <v>117</v>
      </c>
      <c r="Z6010" s="5">
        <v>6</v>
      </c>
      <c r="AA6010" s="5">
        <v>0</v>
      </c>
      <c r="AB6010" s="5">
        <v>0</v>
      </c>
      <c r="AC6010" s="5">
        <v>0</v>
      </c>
      <c r="AD6010" s="5">
        <v>137</v>
      </c>
      <c r="AE6010" s="5">
        <v>117</v>
      </c>
      <c r="AF6010" s="5">
        <v>6</v>
      </c>
      <c r="AG6010" s="6">
        <v>5.1282051282051286</v>
      </c>
      <c r="AH6010" s="6">
        <v>85.401459854014604</v>
      </c>
      <c r="AI6010" s="6"/>
      <c r="AJ6010" s="6"/>
    </row>
    <row r="6011" spans="1:36" hidden="1" x14ac:dyDescent="0.2">
      <c r="A6011" s="1" t="str">
        <f t="shared" si="93"/>
        <v>Test ValleyMixed Other</v>
      </c>
      <c r="B6011" s="3" t="s">
        <v>295</v>
      </c>
      <c r="C6011" s="3" t="s">
        <v>296</v>
      </c>
      <c r="D6011" s="3" t="s">
        <v>709</v>
      </c>
      <c r="E6011" s="5">
        <v>305</v>
      </c>
      <c r="F6011" s="5">
        <v>0</v>
      </c>
      <c r="G6011" s="5">
        <v>0</v>
      </c>
      <c r="H6011" s="5">
        <v>0</v>
      </c>
      <c r="I6011" s="5">
        <v>0</v>
      </c>
      <c r="J6011" s="5">
        <v>16</v>
      </c>
      <c r="K6011" s="5">
        <v>44</v>
      </c>
      <c r="L6011" s="5">
        <v>21</v>
      </c>
      <c r="M6011" s="5">
        <v>0</v>
      </c>
      <c r="N6011" s="5">
        <v>0</v>
      </c>
      <c r="O6011" s="6">
        <v>0</v>
      </c>
      <c r="P6011" s="6">
        <v>0</v>
      </c>
      <c r="Q6011" s="6">
        <v>0</v>
      </c>
      <c r="R6011" s="6">
        <v>0</v>
      </c>
      <c r="S6011" s="6">
        <v>5.2459016393442619</v>
      </c>
      <c r="T6011" s="6">
        <v>14.426229508196721</v>
      </c>
      <c r="U6011" s="6">
        <v>6.8852459016393439</v>
      </c>
      <c r="V6011" s="6">
        <v>0</v>
      </c>
      <c r="W6011" s="6">
        <v>0</v>
      </c>
      <c r="X6011" s="5">
        <v>85</v>
      </c>
      <c r="Y6011" s="5">
        <v>71</v>
      </c>
      <c r="Z6011" s="5">
        <v>1</v>
      </c>
      <c r="AA6011" s="5">
        <v>0</v>
      </c>
      <c r="AB6011" s="5">
        <v>0</v>
      </c>
      <c r="AC6011" s="5">
        <v>0</v>
      </c>
      <c r="AD6011" s="5">
        <v>85</v>
      </c>
      <c r="AE6011" s="5">
        <v>71</v>
      </c>
      <c r="AF6011" s="5">
        <v>1</v>
      </c>
      <c r="AG6011" s="6">
        <v>1.408450704225352</v>
      </c>
      <c r="AH6011" s="6">
        <v>83.529411764705884</v>
      </c>
      <c r="AI6011" s="6"/>
      <c r="AJ6011" s="6"/>
    </row>
    <row r="6012" spans="1:36" hidden="1" x14ac:dyDescent="0.2">
      <c r="A6012" s="1" t="str">
        <f t="shared" si="93"/>
        <v>Test ValleyIndian</v>
      </c>
      <c r="B6012" s="3" t="s">
        <v>295</v>
      </c>
      <c r="C6012" s="3" t="s">
        <v>296</v>
      </c>
      <c r="D6012" s="3" t="s">
        <v>710</v>
      </c>
      <c r="E6012" s="5">
        <v>937</v>
      </c>
      <c r="F6012" s="5">
        <v>0</v>
      </c>
      <c r="G6012" s="5">
        <v>0</v>
      </c>
      <c r="H6012" s="5">
        <v>0</v>
      </c>
      <c r="I6012" s="5">
        <v>0</v>
      </c>
      <c r="J6012" s="5">
        <v>11</v>
      </c>
      <c r="K6012" s="5">
        <v>64</v>
      </c>
      <c r="L6012" s="5">
        <v>36</v>
      </c>
      <c r="M6012" s="5">
        <v>0</v>
      </c>
      <c r="N6012" s="5">
        <v>0</v>
      </c>
      <c r="O6012" s="6">
        <v>0</v>
      </c>
      <c r="P6012" s="6">
        <v>0</v>
      </c>
      <c r="Q6012" s="6">
        <v>0</v>
      </c>
      <c r="R6012" s="6">
        <v>0</v>
      </c>
      <c r="S6012" s="6">
        <v>1.1739594450373532</v>
      </c>
      <c r="T6012" s="6">
        <v>6.8303094983991466</v>
      </c>
      <c r="U6012" s="6">
        <v>3.8420490928495199</v>
      </c>
      <c r="V6012" s="6">
        <v>0</v>
      </c>
      <c r="W6012" s="6">
        <v>0</v>
      </c>
      <c r="X6012" s="5">
        <v>419</v>
      </c>
      <c r="Y6012" s="5">
        <v>381</v>
      </c>
      <c r="Z6012" s="5">
        <v>11</v>
      </c>
      <c r="AA6012" s="5">
        <v>0</v>
      </c>
      <c r="AB6012" s="5">
        <v>0</v>
      </c>
      <c r="AC6012" s="5">
        <v>0</v>
      </c>
      <c r="AD6012" s="5">
        <v>419</v>
      </c>
      <c r="AE6012" s="5">
        <v>381</v>
      </c>
      <c r="AF6012" s="5">
        <v>11</v>
      </c>
      <c r="AG6012" s="6">
        <v>2.8871391076115485</v>
      </c>
      <c r="AH6012" s="6">
        <v>90.930787589498806</v>
      </c>
      <c r="AI6012" s="6"/>
      <c r="AJ6012" s="6"/>
    </row>
    <row r="6013" spans="1:36" hidden="1" x14ac:dyDescent="0.2">
      <c r="A6013" s="1" t="str">
        <f t="shared" si="93"/>
        <v>Test ValleyPakistani</v>
      </c>
      <c r="B6013" s="3" t="s">
        <v>295</v>
      </c>
      <c r="C6013" s="3" t="s">
        <v>296</v>
      </c>
      <c r="D6013" s="3" t="s">
        <v>711</v>
      </c>
      <c r="E6013" s="5">
        <v>141</v>
      </c>
      <c r="F6013" s="5">
        <v>0</v>
      </c>
      <c r="G6013" s="5">
        <v>0</v>
      </c>
      <c r="H6013" s="5">
        <v>0</v>
      </c>
      <c r="I6013" s="5">
        <v>0</v>
      </c>
      <c r="J6013" s="5">
        <v>3</v>
      </c>
      <c r="K6013" s="5">
        <v>1</v>
      </c>
      <c r="L6013" s="5">
        <v>3</v>
      </c>
      <c r="M6013" s="5">
        <v>0</v>
      </c>
      <c r="N6013" s="5">
        <v>0</v>
      </c>
      <c r="O6013" s="6">
        <v>0</v>
      </c>
      <c r="P6013" s="6">
        <v>0</v>
      </c>
      <c r="Q6013" s="6">
        <v>0</v>
      </c>
      <c r="R6013" s="6">
        <v>0</v>
      </c>
      <c r="S6013" s="6">
        <v>2.1276595744680851</v>
      </c>
      <c r="T6013" s="6">
        <v>0.70921985815602839</v>
      </c>
      <c r="U6013" s="6">
        <v>2.1276595744680851</v>
      </c>
      <c r="V6013" s="6">
        <v>0</v>
      </c>
      <c r="W6013" s="6">
        <v>0</v>
      </c>
      <c r="X6013" s="5">
        <v>50</v>
      </c>
      <c r="Y6013" s="5">
        <v>36</v>
      </c>
      <c r="Z6013" s="5">
        <v>1</v>
      </c>
      <c r="AA6013" s="5">
        <v>0</v>
      </c>
      <c r="AB6013" s="5">
        <v>0</v>
      </c>
      <c r="AC6013" s="5">
        <v>0</v>
      </c>
      <c r="AD6013" s="5">
        <v>50</v>
      </c>
      <c r="AE6013" s="5">
        <v>36</v>
      </c>
      <c r="AF6013" s="5">
        <v>1</v>
      </c>
      <c r="AG6013" s="6">
        <v>2.7777777777777777</v>
      </c>
      <c r="AH6013" s="6">
        <v>72</v>
      </c>
      <c r="AI6013" s="6"/>
      <c r="AJ6013" s="6"/>
    </row>
    <row r="6014" spans="1:36" hidden="1" x14ac:dyDescent="0.2">
      <c r="A6014" s="1" t="str">
        <f t="shared" si="93"/>
        <v>Test ValleyBangladeshi</v>
      </c>
      <c r="B6014" s="3" t="s">
        <v>295</v>
      </c>
      <c r="C6014" s="3" t="s">
        <v>296</v>
      </c>
      <c r="D6014" s="3" t="s">
        <v>712</v>
      </c>
      <c r="E6014" s="5">
        <v>166</v>
      </c>
      <c r="F6014" s="5">
        <v>0</v>
      </c>
      <c r="G6014" s="5">
        <v>0</v>
      </c>
      <c r="H6014" s="5">
        <v>0</v>
      </c>
      <c r="I6014" s="5">
        <v>0</v>
      </c>
      <c r="J6014" s="5">
        <v>37</v>
      </c>
      <c r="K6014" s="5">
        <v>1</v>
      </c>
      <c r="L6014" s="5">
        <v>35</v>
      </c>
      <c r="M6014" s="5">
        <v>0</v>
      </c>
      <c r="N6014" s="5">
        <v>0</v>
      </c>
      <c r="O6014" s="6">
        <v>0</v>
      </c>
      <c r="P6014" s="6">
        <v>0</v>
      </c>
      <c r="Q6014" s="6">
        <v>0</v>
      </c>
      <c r="R6014" s="6">
        <v>0</v>
      </c>
      <c r="S6014" s="6">
        <v>22.289156626506024</v>
      </c>
      <c r="T6014" s="6">
        <v>0.60240963855421692</v>
      </c>
      <c r="U6014" s="6">
        <v>21.08433734939759</v>
      </c>
      <c r="V6014" s="6">
        <v>0</v>
      </c>
      <c r="W6014" s="6">
        <v>0</v>
      </c>
      <c r="X6014" s="5">
        <v>75</v>
      </c>
      <c r="Y6014" s="5">
        <v>58</v>
      </c>
      <c r="Z6014" s="5">
        <v>0</v>
      </c>
      <c r="AA6014" s="5">
        <v>0</v>
      </c>
      <c r="AB6014" s="5">
        <v>0</v>
      </c>
      <c r="AC6014" s="5">
        <v>0</v>
      </c>
      <c r="AD6014" s="5">
        <v>75</v>
      </c>
      <c r="AE6014" s="5">
        <v>58</v>
      </c>
      <c r="AF6014" s="5">
        <v>0</v>
      </c>
      <c r="AG6014" s="6">
        <v>0</v>
      </c>
      <c r="AH6014" s="6">
        <v>77.333333333333329</v>
      </c>
      <c r="AI6014" s="6"/>
      <c r="AJ6014" s="6"/>
    </row>
    <row r="6015" spans="1:36" hidden="1" x14ac:dyDescent="0.2">
      <c r="A6015" s="1" t="str">
        <f t="shared" si="93"/>
        <v>Test ValleyChinese</v>
      </c>
      <c r="B6015" s="3" t="s">
        <v>295</v>
      </c>
      <c r="C6015" s="3" t="s">
        <v>296</v>
      </c>
      <c r="D6015" s="3" t="s">
        <v>713</v>
      </c>
      <c r="E6015" s="5">
        <v>434</v>
      </c>
      <c r="F6015" s="5">
        <v>0</v>
      </c>
      <c r="G6015" s="5">
        <v>0</v>
      </c>
      <c r="H6015" s="5">
        <v>0</v>
      </c>
      <c r="I6015" s="5">
        <v>0</v>
      </c>
      <c r="J6015" s="5">
        <v>14</v>
      </c>
      <c r="K6015" s="5">
        <v>49</v>
      </c>
      <c r="L6015" s="5">
        <v>25</v>
      </c>
      <c r="M6015" s="5">
        <v>0</v>
      </c>
      <c r="N6015" s="5">
        <v>0</v>
      </c>
      <c r="O6015" s="6">
        <v>0</v>
      </c>
      <c r="P6015" s="6">
        <v>0</v>
      </c>
      <c r="Q6015" s="6">
        <v>0</v>
      </c>
      <c r="R6015" s="6">
        <v>0</v>
      </c>
      <c r="S6015" s="6">
        <v>3.225806451612903</v>
      </c>
      <c r="T6015" s="6">
        <v>11.290322580645162</v>
      </c>
      <c r="U6015" s="6">
        <v>5.7603686635944698</v>
      </c>
      <c r="V6015" s="6">
        <v>0</v>
      </c>
      <c r="W6015" s="6">
        <v>0</v>
      </c>
      <c r="X6015" s="5">
        <v>176</v>
      </c>
      <c r="Y6015" s="5">
        <v>155</v>
      </c>
      <c r="Z6015" s="5">
        <v>8</v>
      </c>
      <c r="AA6015" s="5">
        <v>0</v>
      </c>
      <c r="AB6015" s="5">
        <v>0</v>
      </c>
      <c r="AC6015" s="5">
        <v>0</v>
      </c>
      <c r="AD6015" s="5">
        <v>176</v>
      </c>
      <c r="AE6015" s="5">
        <v>155</v>
      </c>
      <c r="AF6015" s="5">
        <v>8</v>
      </c>
      <c r="AG6015" s="6">
        <v>5.161290322580645</v>
      </c>
      <c r="AH6015" s="6">
        <v>88.068181818181813</v>
      </c>
      <c r="AI6015" s="6"/>
      <c r="AJ6015" s="6"/>
    </row>
    <row r="6016" spans="1:36" hidden="1" x14ac:dyDescent="0.2">
      <c r="A6016" s="1" t="str">
        <f t="shared" si="93"/>
        <v>Test ValleyAsian Other</v>
      </c>
      <c r="B6016" s="3" t="s">
        <v>295</v>
      </c>
      <c r="C6016" s="3" t="s">
        <v>296</v>
      </c>
      <c r="D6016" s="3" t="s">
        <v>714</v>
      </c>
      <c r="E6016" s="5">
        <v>690</v>
      </c>
      <c r="F6016" s="5">
        <v>0</v>
      </c>
      <c r="G6016" s="5">
        <v>0</v>
      </c>
      <c r="H6016" s="5">
        <v>0</v>
      </c>
      <c r="I6016" s="5">
        <v>0</v>
      </c>
      <c r="J6016" s="5">
        <v>25</v>
      </c>
      <c r="K6016" s="5">
        <v>55</v>
      </c>
      <c r="L6016" s="5">
        <v>51</v>
      </c>
      <c r="M6016" s="5">
        <v>0</v>
      </c>
      <c r="N6016" s="5">
        <v>0</v>
      </c>
      <c r="O6016" s="6">
        <v>0</v>
      </c>
      <c r="P6016" s="6">
        <v>0</v>
      </c>
      <c r="Q6016" s="6">
        <v>0</v>
      </c>
      <c r="R6016" s="6">
        <v>0</v>
      </c>
      <c r="S6016" s="6">
        <v>3.6231884057971016</v>
      </c>
      <c r="T6016" s="6">
        <v>7.9710144927536231</v>
      </c>
      <c r="U6016" s="6">
        <v>7.3913043478260869</v>
      </c>
      <c r="V6016" s="6">
        <v>0</v>
      </c>
      <c r="W6016" s="6">
        <v>0</v>
      </c>
      <c r="X6016" s="5">
        <v>349</v>
      </c>
      <c r="Y6016" s="5">
        <v>306</v>
      </c>
      <c r="Z6016" s="5">
        <v>11</v>
      </c>
      <c r="AA6016" s="5">
        <v>0</v>
      </c>
      <c r="AB6016" s="5">
        <v>0</v>
      </c>
      <c r="AC6016" s="5">
        <v>0</v>
      </c>
      <c r="AD6016" s="5">
        <v>349</v>
      </c>
      <c r="AE6016" s="5">
        <v>306</v>
      </c>
      <c r="AF6016" s="5">
        <v>11</v>
      </c>
      <c r="AG6016" s="6">
        <v>3.5947712418300655</v>
      </c>
      <c r="AH6016" s="6">
        <v>87.679083094555878</v>
      </c>
      <c r="AI6016" s="6"/>
      <c r="AJ6016" s="6"/>
    </row>
    <row r="6017" spans="1:36" hidden="1" x14ac:dyDescent="0.2">
      <c r="A6017" s="1" t="str">
        <f t="shared" si="93"/>
        <v>Test ValleyBlack African</v>
      </c>
      <c r="B6017" s="3" t="s">
        <v>295</v>
      </c>
      <c r="C6017" s="3" t="s">
        <v>296</v>
      </c>
      <c r="D6017" s="3" t="s">
        <v>715</v>
      </c>
      <c r="E6017" s="5">
        <v>258</v>
      </c>
      <c r="F6017" s="5">
        <v>0</v>
      </c>
      <c r="G6017" s="5">
        <v>0</v>
      </c>
      <c r="H6017" s="5">
        <v>0</v>
      </c>
      <c r="I6017" s="5">
        <v>0</v>
      </c>
      <c r="J6017" s="5">
        <v>29</v>
      </c>
      <c r="K6017" s="5">
        <v>21</v>
      </c>
      <c r="L6017" s="5">
        <v>26</v>
      </c>
      <c r="M6017" s="5">
        <v>0</v>
      </c>
      <c r="N6017" s="5">
        <v>0</v>
      </c>
      <c r="O6017" s="6">
        <v>0</v>
      </c>
      <c r="P6017" s="6">
        <v>0</v>
      </c>
      <c r="Q6017" s="6">
        <v>0</v>
      </c>
      <c r="R6017" s="6">
        <v>0</v>
      </c>
      <c r="S6017" s="6">
        <v>11.24031007751938</v>
      </c>
      <c r="T6017" s="6">
        <v>8.1395348837209305</v>
      </c>
      <c r="U6017" s="6">
        <v>10.077519379844961</v>
      </c>
      <c r="V6017" s="6">
        <v>0</v>
      </c>
      <c r="W6017" s="6">
        <v>0</v>
      </c>
      <c r="X6017" s="5">
        <v>133</v>
      </c>
      <c r="Y6017" s="5">
        <v>123</v>
      </c>
      <c r="Z6017" s="5">
        <v>7</v>
      </c>
      <c r="AA6017" s="5">
        <v>0</v>
      </c>
      <c r="AB6017" s="5">
        <v>0</v>
      </c>
      <c r="AC6017" s="5">
        <v>0</v>
      </c>
      <c r="AD6017" s="5">
        <v>133</v>
      </c>
      <c r="AE6017" s="5">
        <v>123</v>
      </c>
      <c r="AF6017" s="5">
        <v>7</v>
      </c>
      <c r="AG6017" s="6">
        <v>5.691056910569106</v>
      </c>
      <c r="AH6017" s="6">
        <v>92.481203007518801</v>
      </c>
      <c r="AI6017" s="6"/>
      <c r="AJ6017" s="6"/>
    </row>
    <row r="6018" spans="1:36" hidden="1" x14ac:dyDescent="0.2">
      <c r="A6018" s="1" t="str">
        <f t="shared" ref="A6018:A6081" si="94">C6018&amp;D6018</f>
        <v>Test ValleyBlack Caribbean</v>
      </c>
      <c r="B6018" s="3" t="s">
        <v>295</v>
      </c>
      <c r="C6018" s="3" t="s">
        <v>296</v>
      </c>
      <c r="D6018" s="3" t="s">
        <v>716</v>
      </c>
      <c r="E6018" s="5">
        <v>149</v>
      </c>
      <c r="F6018" s="5">
        <v>0</v>
      </c>
      <c r="G6018" s="5">
        <v>0</v>
      </c>
      <c r="H6018" s="5">
        <v>0</v>
      </c>
      <c r="I6018" s="5">
        <v>0</v>
      </c>
      <c r="J6018" s="5">
        <v>16</v>
      </c>
      <c r="K6018" s="5">
        <v>10</v>
      </c>
      <c r="L6018" s="5">
        <v>21</v>
      </c>
      <c r="M6018" s="5">
        <v>0</v>
      </c>
      <c r="N6018" s="5">
        <v>0</v>
      </c>
      <c r="O6018" s="6">
        <v>0</v>
      </c>
      <c r="P6018" s="6">
        <v>0</v>
      </c>
      <c r="Q6018" s="6">
        <v>0</v>
      </c>
      <c r="R6018" s="6">
        <v>0</v>
      </c>
      <c r="S6018" s="6">
        <v>10.738255033557047</v>
      </c>
      <c r="T6018" s="6">
        <v>6.7114093959731544</v>
      </c>
      <c r="U6018" s="6">
        <v>14.093959731543624</v>
      </c>
      <c r="V6018" s="6">
        <v>0</v>
      </c>
      <c r="W6018" s="6">
        <v>0</v>
      </c>
      <c r="X6018" s="5">
        <v>64</v>
      </c>
      <c r="Y6018" s="5">
        <v>61</v>
      </c>
      <c r="Z6018" s="5">
        <v>2</v>
      </c>
      <c r="AA6018" s="5">
        <v>0</v>
      </c>
      <c r="AB6018" s="5">
        <v>0</v>
      </c>
      <c r="AC6018" s="5">
        <v>0</v>
      </c>
      <c r="AD6018" s="5">
        <v>64</v>
      </c>
      <c r="AE6018" s="5">
        <v>61</v>
      </c>
      <c r="AF6018" s="5">
        <v>2</v>
      </c>
      <c r="AG6018" s="6">
        <v>3.278688524590164</v>
      </c>
      <c r="AH6018" s="6">
        <v>95.3125</v>
      </c>
      <c r="AI6018" s="6"/>
      <c r="AJ6018" s="6"/>
    </row>
    <row r="6019" spans="1:36" hidden="1" x14ac:dyDescent="0.2">
      <c r="A6019" s="1" t="str">
        <f t="shared" si="94"/>
        <v>Test ValleyBlack Other</v>
      </c>
      <c r="B6019" s="3" t="s">
        <v>295</v>
      </c>
      <c r="C6019" s="3" t="s">
        <v>296</v>
      </c>
      <c r="D6019" s="3" t="s">
        <v>717</v>
      </c>
      <c r="E6019" s="5">
        <v>80</v>
      </c>
      <c r="F6019" s="5">
        <v>0</v>
      </c>
      <c r="G6019" s="5">
        <v>0</v>
      </c>
      <c r="H6019" s="5">
        <v>0</v>
      </c>
      <c r="I6019" s="5">
        <v>0</v>
      </c>
      <c r="J6019" s="5">
        <v>6</v>
      </c>
      <c r="K6019" s="5">
        <v>9</v>
      </c>
      <c r="L6019" s="5">
        <v>10</v>
      </c>
      <c r="M6019" s="5">
        <v>0</v>
      </c>
      <c r="N6019" s="5">
        <v>0</v>
      </c>
      <c r="O6019" s="6">
        <v>0</v>
      </c>
      <c r="P6019" s="6">
        <v>0</v>
      </c>
      <c r="Q6019" s="6">
        <v>0</v>
      </c>
      <c r="R6019" s="6">
        <v>0</v>
      </c>
      <c r="S6019" s="6">
        <v>7.5</v>
      </c>
      <c r="T6019" s="6">
        <v>11.25</v>
      </c>
      <c r="U6019" s="6">
        <v>12.5</v>
      </c>
      <c r="V6019" s="6">
        <v>0</v>
      </c>
      <c r="W6019" s="6">
        <v>0</v>
      </c>
      <c r="X6019" s="5">
        <v>38</v>
      </c>
      <c r="Y6019" s="5">
        <v>35</v>
      </c>
      <c r="Z6019" s="5">
        <v>2</v>
      </c>
      <c r="AA6019" s="5">
        <v>0</v>
      </c>
      <c r="AB6019" s="5">
        <v>0</v>
      </c>
      <c r="AC6019" s="5">
        <v>0</v>
      </c>
      <c r="AD6019" s="5">
        <v>38</v>
      </c>
      <c r="AE6019" s="5">
        <v>35</v>
      </c>
      <c r="AF6019" s="5">
        <v>2</v>
      </c>
      <c r="AG6019" s="6">
        <v>5.7142857142857144</v>
      </c>
      <c r="AH6019" s="6">
        <v>92.10526315789474</v>
      </c>
      <c r="AI6019" s="6"/>
      <c r="AJ6019" s="6"/>
    </row>
    <row r="6020" spans="1:36" hidden="1" x14ac:dyDescent="0.2">
      <c r="A6020" s="1" t="str">
        <f t="shared" si="94"/>
        <v>Test ValleyArab</v>
      </c>
      <c r="B6020" s="3" t="s">
        <v>295</v>
      </c>
      <c r="C6020" s="3" t="s">
        <v>296</v>
      </c>
      <c r="D6020" s="3" t="s">
        <v>699</v>
      </c>
      <c r="E6020" s="5">
        <v>139</v>
      </c>
      <c r="F6020" s="5">
        <v>0</v>
      </c>
      <c r="G6020" s="5">
        <v>0</v>
      </c>
      <c r="H6020" s="5">
        <v>0</v>
      </c>
      <c r="I6020" s="5">
        <v>0</v>
      </c>
      <c r="J6020" s="5">
        <v>4</v>
      </c>
      <c r="K6020" s="5">
        <v>3</v>
      </c>
      <c r="L6020" s="5">
        <v>9</v>
      </c>
      <c r="M6020" s="5">
        <v>0</v>
      </c>
      <c r="N6020" s="5">
        <v>0</v>
      </c>
      <c r="O6020" s="6">
        <v>0</v>
      </c>
      <c r="P6020" s="6">
        <v>0</v>
      </c>
      <c r="Q6020" s="6">
        <v>0</v>
      </c>
      <c r="R6020" s="6">
        <v>0</v>
      </c>
      <c r="S6020" s="6">
        <v>2.8776978417266186</v>
      </c>
      <c r="T6020" s="6">
        <v>2.1582733812949639</v>
      </c>
      <c r="U6020" s="6">
        <v>6.4748201438848918</v>
      </c>
      <c r="V6020" s="6">
        <v>0</v>
      </c>
      <c r="W6020" s="6">
        <v>0</v>
      </c>
      <c r="X6020" s="5">
        <v>58</v>
      </c>
      <c r="Y6020" s="5">
        <v>44</v>
      </c>
      <c r="Z6020" s="5">
        <v>4</v>
      </c>
      <c r="AA6020" s="5">
        <v>0</v>
      </c>
      <c r="AB6020" s="5">
        <v>0</v>
      </c>
      <c r="AC6020" s="5">
        <v>0</v>
      </c>
      <c r="AD6020" s="5">
        <v>58</v>
      </c>
      <c r="AE6020" s="5">
        <v>44</v>
      </c>
      <c r="AF6020" s="5">
        <v>4</v>
      </c>
      <c r="AG6020" s="6">
        <v>9.0909090909090917</v>
      </c>
      <c r="AH6020" s="6">
        <v>75.862068965517238</v>
      </c>
      <c r="AI6020" s="6"/>
      <c r="AJ6020" s="6"/>
    </row>
    <row r="6021" spans="1:36" hidden="1" x14ac:dyDescent="0.2">
      <c r="A6021" s="1" t="str">
        <f t="shared" si="94"/>
        <v>Test ValleyOther</v>
      </c>
      <c r="B6021" s="3" t="s">
        <v>295</v>
      </c>
      <c r="C6021" s="3" t="s">
        <v>296</v>
      </c>
      <c r="D6021" s="3" t="s">
        <v>718</v>
      </c>
      <c r="E6021" s="5">
        <v>265</v>
      </c>
      <c r="F6021" s="5">
        <v>0</v>
      </c>
      <c r="G6021" s="5">
        <v>0</v>
      </c>
      <c r="H6021" s="5">
        <v>0</v>
      </c>
      <c r="I6021" s="5">
        <v>0</v>
      </c>
      <c r="J6021" s="5">
        <v>12</v>
      </c>
      <c r="K6021" s="5">
        <v>26</v>
      </c>
      <c r="L6021" s="5">
        <v>22</v>
      </c>
      <c r="M6021" s="5">
        <v>0</v>
      </c>
      <c r="N6021" s="5">
        <v>0</v>
      </c>
      <c r="O6021" s="6">
        <v>0</v>
      </c>
      <c r="P6021" s="6">
        <v>0</v>
      </c>
      <c r="Q6021" s="6">
        <v>0</v>
      </c>
      <c r="R6021" s="6">
        <v>0</v>
      </c>
      <c r="S6021" s="6">
        <v>4.5283018867924527</v>
      </c>
      <c r="T6021" s="6">
        <v>9.8113207547169807</v>
      </c>
      <c r="U6021" s="6">
        <v>8.3018867924528301</v>
      </c>
      <c r="V6021" s="6">
        <v>0</v>
      </c>
      <c r="W6021" s="6">
        <v>0</v>
      </c>
      <c r="X6021" s="5">
        <v>123</v>
      </c>
      <c r="Y6021" s="5">
        <v>111</v>
      </c>
      <c r="Z6021" s="5">
        <v>4</v>
      </c>
      <c r="AA6021" s="5">
        <v>0</v>
      </c>
      <c r="AB6021" s="5">
        <v>0</v>
      </c>
      <c r="AC6021" s="5">
        <v>0</v>
      </c>
      <c r="AD6021" s="5">
        <v>123</v>
      </c>
      <c r="AE6021" s="5">
        <v>111</v>
      </c>
      <c r="AF6021" s="5">
        <v>4</v>
      </c>
      <c r="AG6021" s="6">
        <v>3.6036036036036037</v>
      </c>
      <c r="AH6021" s="6">
        <v>90.243902439024396</v>
      </c>
      <c r="AI6021" s="6"/>
      <c r="AJ6021" s="6"/>
    </row>
    <row r="6022" spans="1:36" x14ac:dyDescent="0.2">
      <c r="A6022" s="1" t="str">
        <f t="shared" si="94"/>
        <v>TewkesburyAll people</v>
      </c>
      <c r="B6022" s="3" t="s">
        <v>275</v>
      </c>
      <c r="C6022" s="3" t="s">
        <v>276</v>
      </c>
      <c r="D6022" s="3" t="s">
        <v>700</v>
      </c>
      <c r="E6022" s="5">
        <v>81943</v>
      </c>
      <c r="F6022" s="5">
        <v>0</v>
      </c>
      <c r="G6022" s="5">
        <v>0</v>
      </c>
      <c r="H6022" s="5">
        <v>0</v>
      </c>
      <c r="I6022" s="5">
        <v>0</v>
      </c>
      <c r="J6022" s="5">
        <v>0</v>
      </c>
      <c r="K6022" s="5">
        <v>8465</v>
      </c>
      <c r="L6022" s="5">
        <v>0</v>
      </c>
      <c r="M6022" s="5">
        <v>1413</v>
      </c>
      <c r="N6022" s="5">
        <v>0</v>
      </c>
      <c r="O6022" s="6">
        <v>0</v>
      </c>
      <c r="P6022" s="6">
        <v>0</v>
      </c>
      <c r="Q6022" s="6">
        <v>0</v>
      </c>
      <c r="R6022" s="6">
        <v>0</v>
      </c>
      <c r="S6022" s="6">
        <v>0</v>
      </c>
      <c r="T6022" s="6">
        <v>10.330351585858462</v>
      </c>
      <c r="U6022" s="6">
        <v>0</v>
      </c>
      <c r="V6022" s="6">
        <v>1.7243693787144723</v>
      </c>
      <c r="W6022" s="6">
        <v>0</v>
      </c>
      <c r="X6022" s="5">
        <v>26211</v>
      </c>
      <c r="Y6022" s="5">
        <v>23758</v>
      </c>
      <c r="Z6022" s="5">
        <v>832</v>
      </c>
      <c r="AA6022" s="5">
        <v>0</v>
      </c>
      <c r="AB6022" s="5">
        <v>0</v>
      </c>
      <c r="AC6022" s="5">
        <v>0</v>
      </c>
      <c r="AD6022" s="5">
        <v>26211</v>
      </c>
      <c r="AE6022" s="5">
        <v>23758</v>
      </c>
      <c r="AF6022" s="5">
        <v>832</v>
      </c>
      <c r="AG6022" s="6">
        <v>3.5019782810000843</v>
      </c>
      <c r="AH6022" s="6">
        <v>90.641333791156384</v>
      </c>
      <c r="AI6022" s="6"/>
      <c r="AJ6022" s="6"/>
    </row>
    <row r="6023" spans="1:36" hidden="1" x14ac:dyDescent="0.2">
      <c r="A6023" s="1" t="str">
        <f t="shared" si="94"/>
        <v>TewkesburyWhite British</v>
      </c>
      <c r="B6023" s="3" t="s">
        <v>275</v>
      </c>
      <c r="C6023" s="3" t="s">
        <v>276</v>
      </c>
      <c r="D6023" s="3" t="s">
        <v>701</v>
      </c>
      <c r="E6023" s="5">
        <v>77010</v>
      </c>
      <c r="F6023" s="5">
        <v>0</v>
      </c>
      <c r="G6023" s="5">
        <v>0</v>
      </c>
      <c r="H6023" s="5">
        <v>0</v>
      </c>
      <c r="I6023" s="5">
        <v>0</v>
      </c>
      <c r="J6023" s="5">
        <v>0</v>
      </c>
      <c r="K6023" s="5">
        <v>8071</v>
      </c>
      <c r="L6023" s="5">
        <v>0</v>
      </c>
      <c r="M6023" s="5">
        <v>1291</v>
      </c>
      <c r="N6023" s="5">
        <v>0</v>
      </c>
      <c r="O6023" s="6">
        <v>0</v>
      </c>
      <c r="P6023" s="6">
        <v>0</v>
      </c>
      <c r="Q6023" s="6">
        <v>0</v>
      </c>
      <c r="R6023" s="6">
        <v>0</v>
      </c>
      <c r="S6023" s="6">
        <v>0</v>
      </c>
      <c r="T6023" s="6">
        <v>10.480457083495651</v>
      </c>
      <c r="U6023" s="6">
        <v>0</v>
      </c>
      <c r="V6023" s="6">
        <v>1.6764056616023892</v>
      </c>
      <c r="W6023" s="6">
        <v>0</v>
      </c>
      <c r="X6023" s="5">
        <v>24007</v>
      </c>
      <c r="Y6023" s="5">
        <v>21877</v>
      </c>
      <c r="Z6023" s="5">
        <v>742</v>
      </c>
      <c r="AA6023" s="5">
        <v>0</v>
      </c>
      <c r="AB6023" s="5">
        <v>0</v>
      </c>
      <c r="AC6023" s="5">
        <v>0</v>
      </c>
      <c r="AD6023" s="5">
        <v>24007</v>
      </c>
      <c r="AE6023" s="5">
        <v>21877</v>
      </c>
      <c r="AF6023" s="5">
        <v>742</v>
      </c>
      <c r="AG6023" s="6">
        <v>3.3916899026374732</v>
      </c>
      <c r="AH6023" s="6">
        <v>91.127587786895489</v>
      </c>
      <c r="AI6023" s="6"/>
      <c r="AJ6023" s="6"/>
    </row>
    <row r="6024" spans="1:36" hidden="1" x14ac:dyDescent="0.2">
      <c r="A6024" s="1" t="str">
        <f t="shared" si="94"/>
        <v>TewkesburyMinorities - all other than White British</v>
      </c>
      <c r="B6024" s="3" t="s">
        <v>275</v>
      </c>
      <c r="C6024" s="3" t="s">
        <v>276</v>
      </c>
      <c r="D6024" s="3" t="s">
        <v>702</v>
      </c>
      <c r="E6024" s="5">
        <v>4933</v>
      </c>
      <c r="F6024" s="5">
        <v>0</v>
      </c>
      <c r="G6024" s="5">
        <v>0</v>
      </c>
      <c r="H6024" s="5">
        <v>0</v>
      </c>
      <c r="I6024" s="5">
        <v>0</v>
      </c>
      <c r="J6024" s="5">
        <v>0</v>
      </c>
      <c r="K6024" s="5">
        <v>394</v>
      </c>
      <c r="L6024" s="5">
        <v>0</v>
      </c>
      <c r="M6024" s="5">
        <v>122</v>
      </c>
      <c r="N6024" s="5">
        <v>0</v>
      </c>
      <c r="O6024" s="6">
        <v>0</v>
      </c>
      <c r="P6024" s="6">
        <v>0</v>
      </c>
      <c r="Q6024" s="6">
        <v>0</v>
      </c>
      <c r="R6024" s="6">
        <v>0</v>
      </c>
      <c r="S6024" s="6">
        <v>0</v>
      </c>
      <c r="T6024" s="6">
        <v>7.9870261504155682</v>
      </c>
      <c r="U6024" s="6">
        <v>0</v>
      </c>
      <c r="V6024" s="6">
        <v>2.473140077032232</v>
      </c>
      <c r="W6024" s="6">
        <v>0</v>
      </c>
      <c r="X6024" s="5">
        <v>2204</v>
      </c>
      <c r="Y6024" s="5">
        <v>1881</v>
      </c>
      <c r="Z6024" s="5">
        <v>90</v>
      </c>
      <c r="AA6024" s="5">
        <v>0</v>
      </c>
      <c r="AB6024" s="5">
        <v>0</v>
      </c>
      <c r="AC6024" s="5">
        <v>0</v>
      </c>
      <c r="AD6024" s="5">
        <v>2204</v>
      </c>
      <c r="AE6024" s="5">
        <v>1881</v>
      </c>
      <c r="AF6024" s="5">
        <v>90</v>
      </c>
      <c r="AG6024" s="6">
        <v>4.7846889952153111</v>
      </c>
      <c r="AH6024" s="6">
        <v>85.34482758620689</v>
      </c>
      <c r="AI6024" s="6"/>
      <c r="AJ6024" s="6"/>
    </row>
    <row r="6025" spans="1:36" hidden="1" x14ac:dyDescent="0.2">
      <c r="A6025" s="1" t="str">
        <f t="shared" si="94"/>
        <v>TewkesburyWhite Irish</v>
      </c>
      <c r="B6025" s="3" t="s">
        <v>275</v>
      </c>
      <c r="C6025" s="3" t="s">
        <v>276</v>
      </c>
      <c r="D6025" s="3" t="s">
        <v>703</v>
      </c>
      <c r="E6025" s="5">
        <v>480</v>
      </c>
      <c r="F6025" s="5">
        <v>0</v>
      </c>
      <c r="G6025" s="5">
        <v>0</v>
      </c>
      <c r="H6025" s="5">
        <v>0</v>
      </c>
      <c r="I6025" s="5">
        <v>0</v>
      </c>
      <c r="J6025" s="5">
        <v>0</v>
      </c>
      <c r="K6025" s="5">
        <v>41</v>
      </c>
      <c r="L6025" s="5">
        <v>0</v>
      </c>
      <c r="M6025" s="5">
        <v>15</v>
      </c>
      <c r="N6025" s="5">
        <v>0</v>
      </c>
      <c r="O6025" s="6">
        <v>0</v>
      </c>
      <c r="P6025" s="6">
        <v>0</v>
      </c>
      <c r="Q6025" s="6">
        <v>0</v>
      </c>
      <c r="R6025" s="6">
        <v>0</v>
      </c>
      <c r="S6025" s="6">
        <v>0</v>
      </c>
      <c r="T6025" s="6">
        <v>8.5416666666666661</v>
      </c>
      <c r="U6025" s="6">
        <v>0</v>
      </c>
      <c r="V6025" s="6">
        <v>3.125</v>
      </c>
      <c r="W6025" s="6">
        <v>0</v>
      </c>
      <c r="X6025" s="5">
        <v>120</v>
      </c>
      <c r="Y6025" s="5">
        <v>109</v>
      </c>
      <c r="Z6025" s="5">
        <v>9</v>
      </c>
      <c r="AA6025" s="5">
        <v>0</v>
      </c>
      <c r="AB6025" s="5">
        <v>0</v>
      </c>
      <c r="AC6025" s="5">
        <v>0</v>
      </c>
      <c r="AD6025" s="5">
        <v>120</v>
      </c>
      <c r="AE6025" s="5">
        <v>109</v>
      </c>
      <c r="AF6025" s="5">
        <v>9</v>
      </c>
      <c r="AG6025" s="6">
        <v>8.2568807339449535</v>
      </c>
      <c r="AH6025" s="6">
        <v>90.833333333333329</v>
      </c>
      <c r="AI6025" s="6"/>
      <c r="AJ6025" s="6"/>
    </row>
    <row r="6026" spans="1:36" hidden="1" x14ac:dyDescent="0.2">
      <c r="A6026" s="1" t="str">
        <f t="shared" si="94"/>
        <v>TewkesburyWhite Gyspy or Irish Traveller</v>
      </c>
      <c r="B6026" s="3" t="s">
        <v>275</v>
      </c>
      <c r="C6026" s="3" t="s">
        <v>276</v>
      </c>
      <c r="D6026" s="3" t="s">
        <v>704</v>
      </c>
      <c r="E6026" s="5">
        <v>305</v>
      </c>
      <c r="F6026" s="5">
        <v>0</v>
      </c>
      <c r="G6026" s="5">
        <v>0</v>
      </c>
      <c r="H6026" s="5">
        <v>0</v>
      </c>
      <c r="I6026" s="5">
        <v>0</v>
      </c>
      <c r="J6026" s="5">
        <v>0</v>
      </c>
      <c r="K6026" s="5">
        <v>49</v>
      </c>
      <c r="L6026" s="5">
        <v>0</v>
      </c>
      <c r="M6026" s="5">
        <v>7</v>
      </c>
      <c r="N6026" s="5">
        <v>0</v>
      </c>
      <c r="O6026" s="6">
        <v>0</v>
      </c>
      <c r="P6026" s="6">
        <v>0</v>
      </c>
      <c r="Q6026" s="6">
        <v>0</v>
      </c>
      <c r="R6026" s="6">
        <v>0</v>
      </c>
      <c r="S6026" s="6">
        <v>0</v>
      </c>
      <c r="T6026" s="6">
        <v>16.065573770491802</v>
      </c>
      <c r="U6026" s="6">
        <v>0</v>
      </c>
      <c r="V6026" s="6">
        <v>2.2950819672131146</v>
      </c>
      <c r="W6026" s="6">
        <v>0</v>
      </c>
      <c r="X6026" s="5">
        <v>105</v>
      </c>
      <c r="Y6026" s="5">
        <v>58</v>
      </c>
      <c r="Z6026" s="5">
        <v>9</v>
      </c>
      <c r="AA6026" s="5">
        <v>0</v>
      </c>
      <c r="AB6026" s="5">
        <v>0</v>
      </c>
      <c r="AC6026" s="5">
        <v>0</v>
      </c>
      <c r="AD6026" s="5">
        <v>105</v>
      </c>
      <c r="AE6026" s="5">
        <v>58</v>
      </c>
      <c r="AF6026" s="5">
        <v>9</v>
      </c>
      <c r="AG6026" s="6">
        <v>15.517241379310345</v>
      </c>
      <c r="AH6026" s="6">
        <v>55.238095238095241</v>
      </c>
      <c r="AI6026" s="6"/>
      <c r="AJ6026" s="6"/>
    </row>
    <row r="6027" spans="1:36" hidden="1" x14ac:dyDescent="0.2">
      <c r="A6027" s="1" t="str">
        <f t="shared" si="94"/>
        <v>TewkesburyWhite Other</v>
      </c>
      <c r="B6027" s="3" t="s">
        <v>275</v>
      </c>
      <c r="C6027" s="3" t="s">
        <v>276</v>
      </c>
      <c r="D6027" s="3" t="s">
        <v>705</v>
      </c>
      <c r="E6027" s="5">
        <v>2106</v>
      </c>
      <c r="F6027" s="5">
        <v>0</v>
      </c>
      <c r="G6027" s="5">
        <v>0</v>
      </c>
      <c r="H6027" s="5">
        <v>0</v>
      </c>
      <c r="I6027" s="5">
        <v>0</v>
      </c>
      <c r="J6027" s="5">
        <v>0</v>
      </c>
      <c r="K6027" s="5">
        <v>198</v>
      </c>
      <c r="L6027" s="5">
        <v>0</v>
      </c>
      <c r="M6027" s="5">
        <v>50</v>
      </c>
      <c r="N6027" s="5">
        <v>0</v>
      </c>
      <c r="O6027" s="6">
        <v>0</v>
      </c>
      <c r="P6027" s="6">
        <v>0</v>
      </c>
      <c r="Q6027" s="6">
        <v>0</v>
      </c>
      <c r="R6027" s="6">
        <v>0</v>
      </c>
      <c r="S6027" s="6">
        <v>0</v>
      </c>
      <c r="T6027" s="6">
        <v>9.4017094017094021</v>
      </c>
      <c r="U6027" s="6">
        <v>0</v>
      </c>
      <c r="V6027" s="6">
        <v>2.3741690408357075</v>
      </c>
      <c r="W6027" s="6">
        <v>0</v>
      </c>
      <c r="X6027" s="5">
        <v>1170</v>
      </c>
      <c r="Y6027" s="5">
        <v>1023</v>
      </c>
      <c r="Z6027" s="5">
        <v>37</v>
      </c>
      <c r="AA6027" s="5">
        <v>0</v>
      </c>
      <c r="AB6027" s="5">
        <v>0</v>
      </c>
      <c r="AC6027" s="5">
        <v>0</v>
      </c>
      <c r="AD6027" s="5">
        <v>1170</v>
      </c>
      <c r="AE6027" s="5">
        <v>1023</v>
      </c>
      <c r="AF6027" s="5">
        <v>37</v>
      </c>
      <c r="AG6027" s="6">
        <v>3.616813294232649</v>
      </c>
      <c r="AH6027" s="6">
        <v>87.435897435897431</v>
      </c>
      <c r="AI6027" s="6"/>
      <c r="AJ6027" s="6"/>
    </row>
    <row r="6028" spans="1:36" hidden="1" x14ac:dyDescent="0.2">
      <c r="A6028" s="1" t="str">
        <f t="shared" si="94"/>
        <v>TewkesburyMixed White and Black Caribbean</v>
      </c>
      <c r="B6028" s="3" t="s">
        <v>275</v>
      </c>
      <c r="C6028" s="3" t="s">
        <v>276</v>
      </c>
      <c r="D6028" s="3" t="s">
        <v>706</v>
      </c>
      <c r="E6028" s="5">
        <v>294</v>
      </c>
      <c r="F6028" s="5">
        <v>0</v>
      </c>
      <c r="G6028" s="5">
        <v>0</v>
      </c>
      <c r="H6028" s="5">
        <v>0</v>
      </c>
      <c r="I6028" s="5">
        <v>0</v>
      </c>
      <c r="J6028" s="5">
        <v>0</v>
      </c>
      <c r="K6028" s="5">
        <v>25</v>
      </c>
      <c r="L6028" s="5">
        <v>0</v>
      </c>
      <c r="M6028" s="5">
        <v>13</v>
      </c>
      <c r="N6028" s="5">
        <v>0</v>
      </c>
      <c r="O6028" s="6">
        <v>0</v>
      </c>
      <c r="P6028" s="6">
        <v>0</v>
      </c>
      <c r="Q6028" s="6">
        <v>0</v>
      </c>
      <c r="R6028" s="6">
        <v>0</v>
      </c>
      <c r="S6028" s="6">
        <v>0</v>
      </c>
      <c r="T6028" s="6">
        <v>8.5034013605442169</v>
      </c>
      <c r="U6028" s="6">
        <v>0</v>
      </c>
      <c r="V6028" s="6">
        <v>4.4217687074829932</v>
      </c>
      <c r="W6028" s="6">
        <v>0</v>
      </c>
      <c r="X6028" s="5">
        <v>70</v>
      </c>
      <c r="Y6028" s="5">
        <v>55</v>
      </c>
      <c r="Z6028" s="5">
        <v>5</v>
      </c>
      <c r="AA6028" s="5">
        <v>0</v>
      </c>
      <c r="AB6028" s="5">
        <v>0</v>
      </c>
      <c r="AC6028" s="5">
        <v>0</v>
      </c>
      <c r="AD6028" s="5">
        <v>70</v>
      </c>
      <c r="AE6028" s="5">
        <v>55</v>
      </c>
      <c r="AF6028" s="5">
        <v>5</v>
      </c>
      <c r="AG6028" s="6">
        <v>9.0909090909090917</v>
      </c>
      <c r="AH6028" s="6">
        <v>78.571428571428569</v>
      </c>
      <c r="AI6028" s="6"/>
      <c r="AJ6028" s="6"/>
    </row>
    <row r="6029" spans="1:36" hidden="1" x14ac:dyDescent="0.2">
      <c r="A6029" s="1" t="str">
        <f t="shared" si="94"/>
        <v>TewkesburyMixed White and Black African</v>
      </c>
      <c r="B6029" s="3" t="s">
        <v>275</v>
      </c>
      <c r="C6029" s="3" t="s">
        <v>276</v>
      </c>
      <c r="D6029" s="3" t="s">
        <v>707</v>
      </c>
      <c r="E6029" s="5">
        <v>54</v>
      </c>
      <c r="F6029" s="5">
        <v>0</v>
      </c>
      <c r="G6029" s="5">
        <v>0</v>
      </c>
      <c r="H6029" s="5">
        <v>0</v>
      </c>
      <c r="I6029" s="5">
        <v>0</v>
      </c>
      <c r="J6029" s="5">
        <v>0</v>
      </c>
      <c r="K6029" s="5">
        <v>1</v>
      </c>
      <c r="L6029" s="5">
        <v>0</v>
      </c>
      <c r="M6029" s="5">
        <v>3</v>
      </c>
      <c r="N6029" s="5">
        <v>0</v>
      </c>
      <c r="O6029" s="6">
        <v>0</v>
      </c>
      <c r="P6029" s="6">
        <v>0</v>
      </c>
      <c r="Q6029" s="6">
        <v>0</v>
      </c>
      <c r="R6029" s="6">
        <v>0</v>
      </c>
      <c r="S6029" s="6">
        <v>0</v>
      </c>
      <c r="T6029" s="6">
        <v>1.8518518518518519</v>
      </c>
      <c r="U6029" s="6">
        <v>0</v>
      </c>
      <c r="V6029" s="6">
        <v>5.5555555555555554</v>
      </c>
      <c r="W6029" s="6">
        <v>0</v>
      </c>
      <c r="X6029" s="5">
        <v>14</v>
      </c>
      <c r="Y6029" s="5">
        <v>11</v>
      </c>
      <c r="Z6029" s="5">
        <v>0</v>
      </c>
      <c r="AA6029" s="5">
        <v>0</v>
      </c>
      <c r="AB6029" s="5">
        <v>0</v>
      </c>
      <c r="AC6029" s="5">
        <v>0</v>
      </c>
      <c r="AD6029" s="5">
        <v>14</v>
      </c>
      <c r="AE6029" s="5">
        <v>11</v>
      </c>
      <c r="AF6029" s="5">
        <v>0</v>
      </c>
      <c r="AG6029" s="6">
        <v>0</v>
      </c>
      <c r="AH6029" s="6">
        <v>78.571428571428569</v>
      </c>
      <c r="AI6029" s="6"/>
      <c r="AJ6029" s="6"/>
    </row>
    <row r="6030" spans="1:36" hidden="1" x14ac:dyDescent="0.2">
      <c r="A6030" s="1" t="str">
        <f t="shared" si="94"/>
        <v>TewkesburyMixed White and Asian</v>
      </c>
      <c r="B6030" s="3" t="s">
        <v>275</v>
      </c>
      <c r="C6030" s="3" t="s">
        <v>276</v>
      </c>
      <c r="D6030" s="3" t="s">
        <v>708</v>
      </c>
      <c r="E6030" s="5">
        <v>258</v>
      </c>
      <c r="F6030" s="5">
        <v>0</v>
      </c>
      <c r="G6030" s="5">
        <v>0</v>
      </c>
      <c r="H6030" s="5">
        <v>0</v>
      </c>
      <c r="I6030" s="5">
        <v>0</v>
      </c>
      <c r="J6030" s="5">
        <v>0</v>
      </c>
      <c r="K6030" s="5">
        <v>6</v>
      </c>
      <c r="L6030" s="5">
        <v>0</v>
      </c>
      <c r="M6030" s="5">
        <v>4</v>
      </c>
      <c r="N6030" s="5">
        <v>0</v>
      </c>
      <c r="O6030" s="6">
        <v>0</v>
      </c>
      <c r="P6030" s="6">
        <v>0</v>
      </c>
      <c r="Q6030" s="6">
        <v>0</v>
      </c>
      <c r="R6030" s="6">
        <v>0</v>
      </c>
      <c r="S6030" s="6">
        <v>0</v>
      </c>
      <c r="T6030" s="6">
        <v>2.3255813953488373</v>
      </c>
      <c r="U6030" s="6">
        <v>0</v>
      </c>
      <c r="V6030" s="6">
        <v>1.5503875968992249</v>
      </c>
      <c r="W6030" s="6">
        <v>0</v>
      </c>
      <c r="X6030" s="5">
        <v>64</v>
      </c>
      <c r="Y6030" s="5">
        <v>57</v>
      </c>
      <c r="Z6030" s="5">
        <v>1</v>
      </c>
      <c r="AA6030" s="5">
        <v>0</v>
      </c>
      <c r="AB6030" s="5">
        <v>0</v>
      </c>
      <c r="AC6030" s="5">
        <v>0</v>
      </c>
      <c r="AD6030" s="5">
        <v>64</v>
      </c>
      <c r="AE6030" s="5">
        <v>57</v>
      </c>
      <c r="AF6030" s="5">
        <v>1</v>
      </c>
      <c r="AG6030" s="6">
        <v>1.7543859649122806</v>
      </c>
      <c r="AH6030" s="6">
        <v>89.0625</v>
      </c>
      <c r="AI6030" s="6"/>
      <c r="AJ6030" s="6"/>
    </row>
    <row r="6031" spans="1:36" hidden="1" x14ac:dyDescent="0.2">
      <c r="A6031" s="1" t="str">
        <f t="shared" si="94"/>
        <v>TewkesburyMixed Other</v>
      </c>
      <c r="B6031" s="3" t="s">
        <v>275</v>
      </c>
      <c r="C6031" s="3" t="s">
        <v>276</v>
      </c>
      <c r="D6031" s="3" t="s">
        <v>709</v>
      </c>
      <c r="E6031" s="5">
        <v>170</v>
      </c>
      <c r="F6031" s="5">
        <v>0</v>
      </c>
      <c r="G6031" s="5">
        <v>0</v>
      </c>
      <c r="H6031" s="5">
        <v>0</v>
      </c>
      <c r="I6031" s="5">
        <v>0</v>
      </c>
      <c r="J6031" s="5">
        <v>0</v>
      </c>
      <c r="K6031" s="5">
        <v>18</v>
      </c>
      <c r="L6031" s="5">
        <v>0</v>
      </c>
      <c r="M6031" s="5">
        <v>4</v>
      </c>
      <c r="N6031" s="5">
        <v>0</v>
      </c>
      <c r="O6031" s="6">
        <v>0</v>
      </c>
      <c r="P6031" s="6">
        <v>0</v>
      </c>
      <c r="Q6031" s="6">
        <v>0</v>
      </c>
      <c r="R6031" s="6">
        <v>0</v>
      </c>
      <c r="S6031" s="6">
        <v>0</v>
      </c>
      <c r="T6031" s="6">
        <v>10.588235294117647</v>
      </c>
      <c r="U6031" s="6">
        <v>0</v>
      </c>
      <c r="V6031" s="6">
        <v>2.3529411764705883</v>
      </c>
      <c r="W6031" s="6">
        <v>0</v>
      </c>
      <c r="X6031" s="5">
        <v>50</v>
      </c>
      <c r="Y6031" s="5">
        <v>47</v>
      </c>
      <c r="Z6031" s="5">
        <v>2</v>
      </c>
      <c r="AA6031" s="5">
        <v>0</v>
      </c>
      <c r="AB6031" s="5">
        <v>0</v>
      </c>
      <c r="AC6031" s="5">
        <v>0</v>
      </c>
      <c r="AD6031" s="5">
        <v>50</v>
      </c>
      <c r="AE6031" s="5">
        <v>47</v>
      </c>
      <c r="AF6031" s="5">
        <v>2</v>
      </c>
      <c r="AG6031" s="6">
        <v>4.2553191489361701</v>
      </c>
      <c r="AH6031" s="6">
        <v>94</v>
      </c>
      <c r="AI6031" s="6"/>
      <c r="AJ6031" s="6"/>
    </row>
    <row r="6032" spans="1:36" hidden="1" x14ac:dyDescent="0.2">
      <c r="A6032" s="1" t="str">
        <f t="shared" si="94"/>
        <v>TewkesburyIndian</v>
      </c>
      <c r="B6032" s="3" t="s">
        <v>275</v>
      </c>
      <c r="C6032" s="3" t="s">
        <v>276</v>
      </c>
      <c r="D6032" s="3" t="s">
        <v>710</v>
      </c>
      <c r="E6032" s="5">
        <v>387</v>
      </c>
      <c r="F6032" s="5">
        <v>0</v>
      </c>
      <c r="G6032" s="5">
        <v>0</v>
      </c>
      <c r="H6032" s="5">
        <v>0</v>
      </c>
      <c r="I6032" s="5">
        <v>0</v>
      </c>
      <c r="J6032" s="5">
        <v>0</v>
      </c>
      <c r="K6032" s="5">
        <v>17</v>
      </c>
      <c r="L6032" s="5">
        <v>0</v>
      </c>
      <c r="M6032" s="5">
        <v>6</v>
      </c>
      <c r="N6032" s="5">
        <v>0</v>
      </c>
      <c r="O6032" s="6">
        <v>0</v>
      </c>
      <c r="P6032" s="6">
        <v>0</v>
      </c>
      <c r="Q6032" s="6">
        <v>0</v>
      </c>
      <c r="R6032" s="6">
        <v>0</v>
      </c>
      <c r="S6032" s="6">
        <v>0</v>
      </c>
      <c r="T6032" s="6">
        <v>4.3927648578811374</v>
      </c>
      <c r="U6032" s="6">
        <v>0</v>
      </c>
      <c r="V6032" s="6">
        <v>1.5503875968992249</v>
      </c>
      <c r="W6032" s="6">
        <v>0</v>
      </c>
      <c r="X6032" s="5">
        <v>179</v>
      </c>
      <c r="Y6032" s="5">
        <v>157</v>
      </c>
      <c r="Z6032" s="5">
        <v>3</v>
      </c>
      <c r="AA6032" s="5">
        <v>0</v>
      </c>
      <c r="AB6032" s="5">
        <v>0</v>
      </c>
      <c r="AC6032" s="5">
        <v>0</v>
      </c>
      <c r="AD6032" s="5">
        <v>179</v>
      </c>
      <c r="AE6032" s="5">
        <v>157</v>
      </c>
      <c r="AF6032" s="5">
        <v>3</v>
      </c>
      <c r="AG6032" s="6">
        <v>1.910828025477707</v>
      </c>
      <c r="AH6032" s="6">
        <v>87.709497206703915</v>
      </c>
      <c r="AI6032" s="6"/>
      <c r="AJ6032" s="6"/>
    </row>
    <row r="6033" spans="1:36" hidden="1" x14ac:dyDescent="0.2">
      <c r="A6033" s="1" t="str">
        <f t="shared" si="94"/>
        <v>TewkesburyPakistani</v>
      </c>
      <c r="B6033" s="3" t="s">
        <v>275</v>
      </c>
      <c r="C6033" s="3" t="s">
        <v>276</v>
      </c>
      <c r="D6033" s="3" t="s">
        <v>711</v>
      </c>
      <c r="E6033" s="5">
        <v>55</v>
      </c>
      <c r="F6033" s="5">
        <v>0</v>
      </c>
      <c r="G6033" s="5">
        <v>0</v>
      </c>
      <c r="H6033" s="5">
        <v>0</v>
      </c>
      <c r="I6033" s="5">
        <v>0</v>
      </c>
      <c r="J6033" s="5">
        <v>0</v>
      </c>
      <c r="K6033" s="5">
        <v>4</v>
      </c>
      <c r="L6033" s="5">
        <v>0</v>
      </c>
      <c r="M6033" s="5">
        <v>0</v>
      </c>
      <c r="N6033" s="5">
        <v>0</v>
      </c>
      <c r="O6033" s="6">
        <v>0</v>
      </c>
      <c r="P6033" s="6">
        <v>0</v>
      </c>
      <c r="Q6033" s="6">
        <v>0</v>
      </c>
      <c r="R6033" s="6">
        <v>0</v>
      </c>
      <c r="S6033" s="6">
        <v>0</v>
      </c>
      <c r="T6033" s="6">
        <v>7.2727272727272725</v>
      </c>
      <c r="U6033" s="6">
        <v>0</v>
      </c>
      <c r="V6033" s="6">
        <v>0</v>
      </c>
      <c r="W6033" s="6">
        <v>0</v>
      </c>
      <c r="X6033" s="5">
        <v>22</v>
      </c>
      <c r="Y6033" s="5">
        <v>16</v>
      </c>
      <c r="Z6033" s="5">
        <v>1</v>
      </c>
      <c r="AA6033" s="5">
        <v>0</v>
      </c>
      <c r="AB6033" s="5">
        <v>0</v>
      </c>
      <c r="AC6033" s="5">
        <v>0</v>
      </c>
      <c r="AD6033" s="5">
        <v>22</v>
      </c>
      <c r="AE6033" s="5">
        <v>16</v>
      </c>
      <c r="AF6033" s="5">
        <v>1</v>
      </c>
      <c r="AG6033" s="6">
        <v>6.25</v>
      </c>
      <c r="AH6033" s="6">
        <v>72.727272727272734</v>
      </c>
      <c r="AI6033" s="6"/>
      <c r="AJ6033" s="6"/>
    </row>
    <row r="6034" spans="1:36" hidden="1" x14ac:dyDescent="0.2">
      <c r="A6034" s="1" t="str">
        <f t="shared" si="94"/>
        <v>TewkesburyBangladeshi</v>
      </c>
      <c r="B6034" s="3" t="s">
        <v>275</v>
      </c>
      <c r="C6034" s="3" t="s">
        <v>276</v>
      </c>
      <c r="D6034" s="3" t="s">
        <v>712</v>
      </c>
      <c r="E6034" s="5">
        <v>63</v>
      </c>
      <c r="F6034" s="5">
        <v>0</v>
      </c>
      <c r="G6034" s="5">
        <v>0</v>
      </c>
      <c r="H6034" s="5">
        <v>0</v>
      </c>
      <c r="I6034" s="5">
        <v>0</v>
      </c>
      <c r="J6034" s="5">
        <v>0</v>
      </c>
      <c r="K6034" s="5">
        <v>2</v>
      </c>
      <c r="L6034" s="5">
        <v>0</v>
      </c>
      <c r="M6034" s="5">
        <v>5</v>
      </c>
      <c r="N6034" s="5">
        <v>0</v>
      </c>
      <c r="O6034" s="6">
        <v>0</v>
      </c>
      <c r="P6034" s="6">
        <v>0</v>
      </c>
      <c r="Q6034" s="6">
        <v>0</v>
      </c>
      <c r="R6034" s="6">
        <v>0</v>
      </c>
      <c r="S6034" s="6">
        <v>0</v>
      </c>
      <c r="T6034" s="6">
        <v>3.1746031746031744</v>
      </c>
      <c r="U6034" s="6">
        <v>0</v>
      </c>
      <c r="V6034" s="6">
        <v>7.9365079365079367</v>
      </c>
      <c r="W6034" s="6">
        <v>0</v>
      </c>
      <c r="X6034" s="5">
        <v>24</v>
      </c>
      <c r="Y6034" s="5">
        <v>16</v>
      </c>
      <c r="Z6034" s="5">
        <v>0</v>
      </c>
      <c r="AA6034" s="5">
        <v>0</v>
      </c>
      <c r="AB6034" s="5">
        <v>0</v>
      </c>
      <c r="AC6034" s="5">
        <v>0</v>
      </c>
      <c r="AD6034" s="5">
        <v>24</v>
      </c>
      <c r="AE6034" s="5">
        <v>16</v>
      </c>
      <c r="AF6034" s="5">
        <v>0</v>
      </c>
      <c r="AG6034" s="6">
        <v>0</v>
      </c>
      <c r="AH6034" s="6">
        <v>66.666666666666671</v>
      </c>
      <c r="AI6034" s="6"/>
      <c r="AJ6034" s="6"/>
    </row>
    <row r="6035" spans="1:36" hidden="1" x14ac:dyDescent="0.2">
      <c r="A6035" s="1" t="str">
        <f t="shared" si="94"/>
        <v>TewkesburyChinese</v>
      </c>
      <c r="B6035" s="3" t="s">
        <v>275</v>
      </c>
      <c r="C6035" s="3" t="s">
        <v>276</v>
      </c>
      <c r="D6035" s="3" t="s">
        <v>713</v>
      </c>
      <c r="E6035" s="5">
        <v>158</v>
      </c>
      <c r="F6035" s="5">
        <v>0</v>
      </c>
      <c r="G6035" s="5">
        <v>0</v>
      </c>
      <c r="H6035" s="5">
        <v>0</v>
      </c>
      <c r="I6035" s="5">
        <v>0</v>
      </c>
      <c r="J6035" s="5">
        <v>0</v>
      </c>
      <c r="K6035" s="5">
        <v>17</v>
      </c>
      <c r="L6035" s="5">
        <v>0</v>
      </c>
      <c r="M6035" s="5">
        <v>9</v>
      </c>
      <c r="N6035" s="5">
        <v>0</v>
      </c>
      <c r="O6035" s="6">
        <v>0</v>
      </c>
      <c r="P6035" s="6">
        <v>0</v>
      </c>
      <c r="Q6035" s="6">
        <v>0</v>
      </c>
      <c r="R6035" s="6">
        <v>0</v>
      </c>
      <c r="S6035" s="6">
        <v>0</v>
      </c>
      <c r="T6035" s="6">
        <v>10.759493670886076</v>
      </c>
      <c r="U6035" s="6">
        <v>0</v>
      </c>
      <c r="V6035" s="6">
        <v>5.6962025316455698</v>
      </c>
      <c r="W6035" s="6">
        <v>0</v>
      </c>
      <c r="X6035" s="5">
        <v>69</v>
      </c>
      <c r="Y6035" s="5">
        <v>64</v>
      </c>
      <c r="Z6035" s="5">
        <v>4</v>
      </c>
      <c r="AA6035" s="5">
        <v>0</v>
      </c>
      <c r="AB6035" s="5">
        <v>0</v>
      </c>
      <c r="AC6035" s="5">
        <v>0</v>
      </c>
      <c r="AD6035" s="5">
        <v>69</v>
      </c>
      <c r="AE6035" s="5">
        <v>64</v>
      </c>
      <c r="AF6035" s="5">
        <v>4</v>
      </c>
      <c r="AG6035" s="6">
        <v>6.25</v>
      </c>
      <c r="AH6035" s="6">
        <v>92.753623188405797</v>
      </c>
      <c r="AI6035" s="6"/>
      <c r="AJ6035" s="6"/>
    </row>
    <row r="6036" spans="1:36" hidden="1" x14ac:dyDescent="0.2">
      <c r="A6036" s="1" t="str">
        <f t="shared" si="94"/>
        <v>TewkesburyAsian Other</v>
      </c>
      <c r="B6036" s="3" t="s">
        <v>275</v>
      </c>
      <c r="C6036" s="3" t="s">
        <v>276</v>
      </c>
      <c r="D6036" s="3" t="s">
        <v>714</v>
      </c>
      <c r="E6036" s="5">
        <v>238</v>
      </c>
      <c r="F6036" s="5">
        <v>0</v>
      </c>
      <c r="G6036" s="5">
        <v>0</v>
      </c>
      <c r="H6036" s="5">
        <v>0</v>
      </c>
      <c r="I6036" s="5">
        <v>0</v>
      </c>
      <c r="J6036" s="5">
        <v>0</v>
      </c>
      <c r="K6036" s="5">
        <v>9</v>
      </c>
      <c r="L6036" s="5">
        <v>0</v>
      </c>
      <c r="M6036" s="5">
        <v>5</v>
      </c>
      <c r="N6036" s="5">
        <v>0</v>
      </c>
      <c r="O6036" s="6">
        <v>0</v>
      </c>
      <c r="P6036" s="6">
        <v>0</v>
      </c>
      <c r="Q6036" s="6">
        <v>0</v>
      </c>
      <c r="R6036" s="6">
        <v>0</v>
      </c>
      <c r="S6036" s="6">
        <v>0</v>
      </c>
      <c r="T6036" s="6">
        <v>3.7815126050420167</v>
      </c>
      <c r="U6036" s="6">
        <v>0</v>
      </c>
      <c r="V6036" s="6">
        <v>2.1008403361344539</v>
      </c>
      <c r="W6036" s="6">
        <v>0</v>
      </c>
      <c r="X6036" s="5">
        <v>124</v>
      </c>
      <c r="Y6036" s="5">
        <v>100</v>
      </c>
      <c r="Z6036" s="5">
        <v>3</v>
      </c>
      <c r="AA6036" s="5">
        <v>0</v>
      </c>
      <c r="AB6036" s="5">
        <v>0</v>
      </c>
      <c r="AC6036" s="5">
        <v>0</v>
      </c>
      <c r="AD6036" s="5">
        <v>124</v>
      </c>
      <c r="AE6036" s="5">
        <v>100</v>
      </c>
      <c r="AF6036" s="5">
        <v>3</v>
      </c>
      <c r="AG6036" s="6">
        <v>3</v>
      </c>
      <c r="AH6036" s="6">
        <v>80.645161290322577</v>
      </c>
      <c r="AI6036" s="6"/>
      <c r="AJ6036" s="6"/>
    </row>
    <row r="6037" spans="1:36" hidden="1" x14ac:dyDescent="0.2">
      <c r="A6037" s="1" t="str">
        <f t="shared" si="94"/>
        <v>TewkesburyBlack African</v>
      </c>
      <c r="B6037" s="3" t="s">
        <v>275</v>
      </c>
      <c r="C6037" s="3" t="s">
        <v>276</v>
      </c>
      <c r="D6037" s="3" t="s">
        <v>715</v>
      </c>
      <c r="E6037" s="5">
        <v>132</v>
      </c>
      <c r="F6037" s="5">
        <v>0</v>
      </c>
      <c r="G6037" s="5">
        <v>0</v>
      </c>
      <c r="H6037" s="5">
        <v>0</v>
      </c>
      <c r="I6037" s="5">
        <v>0</v>
      </c>
      <c r="J6037" s="5">
        <v>0</v>
      </c>
      <c r="K6037" s="5">
        <v>0</v>
      </c>
      <c r="L6037" s="5">
        <v>0</v>
      </c>
      <c r="M6037" s="5">
        <v>1</v>
      </c>
      <c r="N6037" s="5">
        <v>0</v>
      </c>
      <c r="O6037" s="6">
        <v>0</v>
      </c>
      <c r="P6037" s="6">
        <v>0</v>
      </c>
      <c r="Q6037" s="6">
        <v>0</v>
      </c>
      <c r="R6037" s="6">
        <v>0</v>
      </c>
      <c r="S6037" s="6">
        <v>0</v>
      </c>
      <c r="T6037" s="6">
        <v>0</v>
      </c>
      <c r="U6037" s="6">
        <v>0</v>
      </c>
      <c r="V6037" s="6">
        <v>0.75757575757575757</v>
      </c>
      <c r="W6037" s="6">
        <v>0</v>
      </c>
      <c r="X6037" s="5">
        <v>71</v>
      </c>
      <c r="Y6037" s="5">
        <v>64</v>
      </c>
      <c r="Z6037" s="5">
        <v>6</v>
      </c>
      <c r="AA6037" s="5">
        <v>0</v>
      </c>
      <c r="AB6037" s="5">
        <v>0</v>
      </c>
      <c r="AC6037" s="5">
        <v>0</v>
      </c>
      <c r="AD6037" s="5">
        <v>71</v>
      </c>
      <c r="AE6037" s="5">
        <v>64</v>
      </c>
      <c r="AF6037" s="5">
        <v>6</v>
      </c>
      <c r="AG6037" s="6">
        <v>9.375</v>
      </c>
      <c r="AH6037" s="6">
        <v>90.140845070422529</v>
      </c>
      <c r="AI6037" s="6"/>
      <c r="AJ6037" s="6"/>
    </row>
    <row r="6038" spans="1:36" hidden="1" x14ac:dyDescent="0.2">
      <c r="A6038" s="1" t="str">
        <f t="shared" si="94"/>
        <v>TewkesburyBlack Caribbean</v>
      </c>
      <c r="B6038" s="3" t="s">
        <v>275</v>
      </c>
      <c r="C6038" s="3" t="s">
        <v>276</v>
      </c>
      <c r="D6038" s="3" t="s">
        <v>716</v>
      </c>
      <c r="E6038" s="5">
        <v>79</v>
      </c>
      <c r="F6038" s="5">
        <v>0</v>
      </c>
      <c r="G6038" s="5">
        <v>0</v>
      </c>
      <c r="H6038" s="5">
        <v>0</v>
      </c>
      <c r="I6038" s="5">
        <v>0</v>
      </c>
      <c r="J6038" s="5">
        <v>0</v>
      </c>
      <c r="K6038" s="5">
        <v>1</v>
      </c>
      <c r="L6038" s="5">
        <v>0</v>
      </c>
      <c r="M6038" s="5">
        <v>0</v>
      </c>
      <c r="N6038" s="5">
        <v>0</v>
      </c>
      <c r="O6038" s="6">
        <v>0</v>
      </c>
      <c r="P6038" s="6">
        <v>0</v>
      </c>
      <c r="Q6038" s="6">
        <v>0</v>
      </c>
      <c r="R6038" s="6">
        <v>0</v>
      </c>
      <c r="S6038" s="6">
        <v>0</v>
      </c>
      <c r="T6038" s="6">
        <v>1.2658227848101267</v>
      </c>
      <c r="U6038" s="6">
        <v>0</v>
      </c>
      <c r="V6038" s="6">
        <v>0</v>
      </c>
      <c r="W6038" s="6">
        <v>0</v>
      </c>
      <c r="X6038" s="5">
        <v>39</v>
      </c>
      <c r="Y6038" s="5">
        <v>35</v>
      </c>
      <c r="Z6038" s="5">
        <v>3</v>
      </c>
      <c r="AA6038" s="5">
        <v>0</v>
      </c>
      <c r="AB6038" s="5">
        <v>0</v>
      </c>
      <c r="AC6038" s="5">
        <v>0</v>
      </c>
      <c r="AD6038" s="5">
        <v>39</v>
      </c>
      <c r="AE6038" s="5">
        <v>35</v>
      </c>
      <c r="AF6038" s="5">
        <v>3</v>
      </c>
      <c r="AG6038" s="6">
        <v>8.5714285714285712</v>
      </c>
      <c r="AH6038" s="6">
        <v>89.743589743589737</v>
      </c>
      <c r="AI6038" s="6"/>
      <c r="AJ6038" s="6"/>
    </row>
    <row r="6039" spans="1:36" hidden="1" x14ac:dyDescent="0.2">
      <c r="A6039" s="1" t="str">
        <f t="shared" si="94"/>
        <v>TewkesburyBlack Other</v>
      </c>
      <c r="B6039" s="3" t="s">
        <v>275</v>
      </c>
      <c r="C6039" s="3" t="s">
        <v>276</v>
      </c>
      <c r="D6039" s="3" t="s">
        <v>717</v>
      </c>
      <c r="E6039" s="5">
        <v>44</v>
      </c>
      <c r="F6039" s="5">
        <v>0</v>
      </c>
      <c r="G6039" s="5">
        <v>0</v>
      </c>
      <c r="H6039" s="5">
        <v>0</v>
      </c>
      <c r="I6039" s="5">
        <v>0</v>
      </c>
      <c r="J6039" s="5">
        <v>0</v>
      </c>
      <c r="K6039" s="5">
        <v>0</v>
      </c>
      <c r="L6039" s="5">
        <v>0</v>
      </c>
      <c r="M6039" s="5">
        <v>0</v>
      </c>
      <c r="N6039" s="5">
        <v>0</v>
      </c>
      <c r="O6039" s="6">
        <v>0</v>
      </c>
      <c r="P6039" s="6">
        <v>0</v>
      </c>
      <c r="Q6039" s="6">
        <v>0</v>
      </c>
      <c r="R6039" s="6">
        <v>0</v>
      </c>
      <c r="S6039" s="6">
        <v>0</v>
      </c>
      <c r="T6039" s="6">
        <v>0</v>
      </c>
      <c r="U6039" s="6">
        <v>0</v>
      </c>
      <c r="V6039" s="6">
        <v>0</v>
      </c>
      <c r="W6039" s="6">
        <v>0</v>
      </c>
      <c r="X6039" s="5">
        <v>26</v>
      </c>
      <c r="Y6039" s="5">
        <v>19</v>
      </c>
      <c r="Z6039" s="5">
        <v>1</v>
      </c>
      <c r="AA6039" s="5">
        <v>0</v>
      </c>
      <c r="AB6039" s="5">
        <v>0</v>
      </c>
      <c r="AC6039" s="5">
        <v>0</v>
      </c>
      <c r="AD6039" s="5">
        <v>26</v>
      </c>
      <c r="AE6039" s="5">
        <v>19</v>
      </c>
      <c r="AF6039" s="5">
        <v>1</v>
      </c>
      <c r="AG6039" s="6">
        <v>5.2631578947368425</v>
      </c>
      <c r="AH6039" s="6">
        <v>73.07692307692308</v>
      </c>
      <c r="AI6039" s="6"/>
      <c r="AJ6039" s="6"/>
    </row>
    <row r="6040" spans="1:36" hidden="1" x14ac:dyDescent="0.2">
      <c r="A6040" s="1" t="str">
        <f t="shared" si="94"/>
        <v>TewkesburyArab</v>
      </c>
      <c r="B6040" s="3" t="s">
        <v>275</v>
      </c>
      <c r="C6040" s="3" t="s">
        <v>276</v>
      </c>
      <c r="D6040" s="3" t="s">
        <v>699</v>
      </c>
      <c r="E6040" s="5">
        <v>31</v>
      </c>
      <c r="F6040" s="5">
        <v>0</v>
      </c>
      <c r="G6040" s="5">
        <v>0</v>
      </c>
      <c r="H6040" s="5">
        <v>0</v>
      </c>
      <c r="I6040" s="5">
        <v>0</v>
      </c>
      <c r="J6040" s="5">
        <v>0</v>
      </c>
      <c r="K6040" s="5">
        <v>2</v>
      </c>
      <c r="L6040" s="5">
        <v>0</v>
      </c>
      <c r="M6040" s="5">
        <v>0</v>
      </c>
      <c r="N6040" s="5">
        <v>0</v>
      </c>
      <c r="O6040" s="6">
        <v>0</v>
      </c>
      <c r="P6040" s="6">
        <v>0</v>
      </c>
      <c r="Q6040" s="6">
        <v>0</v>
      </c>
      <c r="R6040" s="6">
        <v>0</v>
      </c>
      <c r="S6040" s="6">
        <v>0</v>
      </c>
      <c r="T6040" s="6">
        <v>6.4516129032258061</v>
      </c>
      <c r="U6040" s="6">
        <v>0</v>
      </c>
      <c r="V6040" s="6">
        <v>0</v>
      </c>
      <c r="W6040" s="6">
        <v>0</v>
      </c>
      <c r="X6040" s="5">
        <v>11</v>
      </c>
      <c r="Y6040" s="5">
        <v>10</v>
      </c>
      <c r="Z6040" s="5">
        <v>0</v>
      </c>
      <c r="AA6040" s="5">
        <v>0</v>
      </c>
      <c r="AB6040" s="5">
        <v>0</v>
      </c>
      <c r="AC6040" s="5">
        <v>0</v>
      </c>
      <c r="AD6040" s="5">
        <v>11</v>
      </c>
      <c r="AE6040" s="5">
        <v>10</v>
      </c>
      <c r="AF6040" s="5">
        <v>0</v>
      </c>
      <c r="AG6040" s="6">
        <v>0</v>
      </c>
      <c r="AH6040" s="6">
        <v>90.909090909090907</v>
      </c>
      <c r="AI6040" s="6"/>
      <c r="AJ6040" s="6"/>
    </row>
    <row r="6041" spans="1:36" hidden="1" x14ac:dyDescent="0.2">
      <c r="A6041" s="1" t="str">
        <f t="shared" si="94"/>
        <v>TewkesburyOther</v>
      </c>
      <c r="B6041" s="3" t="s">
        <v>275</v>
      </c>
      <c r="C6041" s="3" t="s">
        <v>276</v>
      </c>
      <c r="D6041" s="3" t="s">
        <v>718</v>
      </c>
      <c r="E6041" s="5">
        <v>79</v>
      </c>
      <c r="F6041" s="5">
        <v>0</v>
      </c>
      <c r="G6041" s="5">
        <v>0</v>
      </c>
      <c r="H6041" s="5">
        <v>0</v>
      </c>
      <c r="I6041" s="5">
        <v>0</v>
      </c>
      <c r="J6041" s="5">
        <v>0</v>
      </c>
      <c r="K6041" s="5">
        <v>4</v>
      </c>
      <c r="L6041" s="5">
        <v>0</v>
      </c>
      <c r="M6041" s="5">
        <v>0</v>
      </c>
      <c r="N6041" s="5">
        <v>0</v>
      </c>
      <c r="O6041" s="6">
        <v>0</v>
      </c>
      <c r="P6041" s="6">
        <v>0</v>
      </c>
      <c r="Q6041" s="6">
        <v>0</v>
      </c>
      <c r="R6041" s="6">
        <v>0</v>
      </c>
      <c r="S6041" s="6">
        <v>0</v>
      </c>
      <c r="T6041" s="6">
        <v>5.0632911392405067</v>
      </c>
      <c r="U6041" s="6">
        <v>0</v>
      </c>
      <c r="V6041" s="6">
        <v>0</v>
      </c>
      <c r="W6041" s="6">
        <v>0</v>
      </c>
      <c r="X6041" s="5">
        <v>46</v>
      </c>
      <c r="Y6041" s="5">
        <v>40</v>
      </c>
      <c r="Z6041" s="5">
        <v>6</v>
      </c>
      <c r="AA6041" s="5">
        <v>0</v>
      </c>
      <c r="AB6041" s="5">
        <v>0</v>
      </c>
      <c r="AC6041" s="5">
        <v>0</v>
      </c>
      <c r="AD6041" s="5">
        <v>46</v>
      </c>
      <c r="AE6041" s="5">
        <v>40</v>
      </c>
      <c r="AF6041" s="5">
        <v>6</v>
      </c>
      <c r="AG6041" s="6">
        <v>15</v>
      </c>
      <c r="AH6041" s="6">
        <v>86.956521739130437</v>
      </c>
      <c r="AI6041" s="6"/>
      <c r="AJ6041" s="6"/>
    </row>
    <row r="6042" spans="1:36" x14ac:dyDescent="0.2">
      <c r="A6042" s="1" t="str">
        <f t="shared" si="94"/>
        <v>ThanetAll people</v>
      </c>
      <c r="B6042" s="3" t="s">
        <v>337</v>
      </c>
      <c r="C6042" s="3" t="s">
        <v>338</v>
      </c>
      <c r="D6042" s="3" t="s">
        <v>700</v>
      </c>
      <c r="E6042" s="5">
        <v>134186</v>
      </c>
      <c r="F6042" s="5">
        <v>24051</v>
      </c>
      <c r="G6042" s="5">
        <v>25638</v>
      </c>
      <c r="H6042" s="5">
        <v>27754</v>
      </c>
      <c r="I6042" s="5">
        <v>17437</v>
      </c>
      <c r="J6042" s="5">
        <v>20383</v>
      </c>
      <c r="K6042" s="5">
        <v>4862</v>
      </c>
      <c r="L6042" s="5">
        <v>17669</v>
      </c>
      <c r="M6042" s="5">
        <v>14943</v>
      </c>
      <c r="N6042" s="5">
        <v>7448</v>
      </c>
      <c r="O6042" s="6">
        <v>17.92362839640499</v>
      </c>
      <c r="P6042" s="6">
        <v>19.106315114840594</v>
      </c>
      <c r="Q6042" s="6">
        <v>20.683230739421401</v>
      </c>
      <c r="R6042" s="6">
        <v>12.994649218249295</v>
      </c>
      <c r="S6042" s="6">
        <v>15.190109251337695</v>
      </c>
      <c r="T6042" s="6">
        <v>3.6233288122456888</v>
      </c>
      <c r="U6042" s="6">
        <v>13.167543558940576</v>
      </c>
      <c r="V6042" s="6">
        <v>11.136035055818043</v>
      </c>
      <c r="W6042" s="6">
        <v>5.5505045235717585</v>
      </c>
      <c r="X6042" s="5">
        <v>38896</v>
      </c>
      <c r="Y6042" s="5">
        <v>32557</v>
      </c>
      <c r="Z6042" s="5">
        <v>2605</v>
      </c>
      <c r="AA6042" s="5">
        <v>10947</v>
      </c>
      <c r="AB6042" s="5">
        <v>8567</v>
      </c>
      <c r="AC6042" s="5">
        <v>1130</v>
      </c>
      <c r="AD6042" s="5">
        <v>27949</v>
      </c>
      <c r="AE6042" s="5">
        <v>23990</v>
      </c>
      <c r="AF6042" s="5">
        <v>1475</v>
      </c>
      <c r="AG6042" s="6">
        <v>6.1483951646519381</v>
      </c>
      <c r="AH6042" s="6">
        <v>85.834913592615123</v>
      </c>
      <c r="AI6042" s="6">
        <v>13.190148243259017</v>
      </c>
      <c r="AJ6042" s="6">
        <v>78.258883712432635</v>
      </c>
    </row>
    <row r="6043" spans="1:36" hidden="1" x14ac:dyDescent="0.2">
      <c r="A6043" s="1" t="str">
        <f t="shared" si="94"/>
        <v>ThanetWhite British</v>
      </c>
      <c r="B6043" s="3" t="s">
        <v>337</v>
      </c>
      <c r="C6043" s="3" t="s">
        <v>338</v>
      </c>
      <c r="D6043" s="3" t="s">
        <v>701</v>
      </c>
      <c r="E6043" s="5">
        <v>121346</v>
      </c>
      <c r="F6043" s="5">
        <v>19704</v>
      </c>
      <c r="G6043" s="5">
        <v>21533</v>
      </c>
      <c r="H6043" s="5">
        <v>22907</v>
      </c>
      <c r="I6043" s="5">
        <v>13617</v>
      </c>
      <c r="J6043" s="5">
        <v>17936</v>
      </c>
      <c r="K6043" s="5">
        <v>4489</v>
      </c>
      <c r="L6043" s="5">
        <v>13954</v>
      </c>
      <c r="M6043" s="5">
        <v>12089</v>
      </c>
      <c r="N6043" s="5">
        <v>5739</v>
      </c>
      <c r="O6043" s="6">
        <v>16.237865277800669</v>
      </c>
      <c r="P6043" s="6">
        <v>17.745125508875446</v>
      </c>
      <c r="Q6043" s="6">
        <v>18.877424884215383</v>
      </c>
      <c r="R6043" s="6">
        <v>11.22163070888204</v>
      </c>
      <c r="S6043" s="6">
        <v>14.780874524088144</v>
      </c>
      <c r="T6043" s="6">
        <v>3.6993390799861552</v>
      </c>
      <c r="U6043" s="6">
        <v>11.49934896906367</v>
      </c>
      <c r="V6043" s="6">
        <v>9.9624215054472334</v>
      </c>
      <c r="W6043" s="6">
        <v>4.7294513210159375</v>
      </c>
      <c r="X6043" s="5">
        <v>34024</v>
      </c>
      <c r="Y6043" s="5">
        <v>28448</v>
      </c>
      <c r="Z6043" s="5">
        <v>2221</v>
      </c>
      <c r="AA6043" s="5">
        <v>8678</v>
      </c>
      <c r="AB6043" s="5">
        <v>6671</v>
      </c>
      <c r="AC6043" s="5">
        <v>910</v>
      </c>
      <c r="AD6043" s="5">
        <v>25346</v>
      </c>
      <c r="AE6043" s="5">
        <v>21777</v>
      </c>
      <c r="AF6043" s="5">
        <v>1311</v>
      </c>
      <c r="AG6043" s="6">
        <v>6.0201129632180743</v>
      </c>
      <c r="AH6043" s="6">
        <v>85.918882663931186</v>
      </c>
      <c r="AI6043" s="6">
        <v>13.641133263378803</v>
      </c>
      <c r="AJ6043" s="6">
        <v>76.872551279096569</v>
      </c>
    </row>
    <row r="6044" spans="1:36" hidden="1" x14ac:dyDescent="0.2">
      <c r="A6044" s="1" t="str">
        <f t="shared" si="94"/>
        <v>ThanetMinorities - all other than White British</v>
      </c>
      <c r="B6044" s="3" t="s">
        <v>337</v>
      </c>
      <c r="C6044" s="3" t="s">
        <v>338</v>
      </c>
      <c r="D6044" s="3" t="s">
        <v>702</v>
      </c>
      <c r="E6044" s="5">
        <v>12840</v>
      </c>
      <c r="F6044" s="5">
        <v>4347</v>
      </c>
      <c r="G6044" s="5">
        <v>4105</v>
      </c>
      <c r="H6044" s="5">
        <v>4847</v>
      </c>
      <c r="I6044" s="5">
        <v>3820</v>
      </c>
      <c r="J6044" s="5">
        <v>2447</v>
      </c>
      <c r="K6044" s="5">
        <v>373</v>
      </c>
      <c r="L6044" s="5">
        <v>3715</v>
      </c>
      <c r="M6044" s="5">
        <v>2854</v>
      </c>
      <c r="N6044" s="5">
        <v>1709</v>
      </c>
      <c r="O6044" s="6">
        <v>33.855140186915889</v>
      </c>
      <c r="P6044" s="6">
        <v>31.970404984423677</v>
      </c>
      <c r="Q6044" s="6">
        <v>37.749221183800621</v>
      </c>
      <c r="R6044" s="6">
        <v>29.750778816199379</v>
      </c>
      <c r="S6044" s="6">
        <v>19.057632398753896</v>
      </c>
      <c r="T6044" s="6">
        <v>2.9049844236760123</v>
      </c>
      <c r="U6044" s="6">
        <v>28.933021806853581</v>
      </c>
      <c r="V6044" s="6">
        <v>22.227414330218068</v>
      </c>
      <c r="W6044" s="6">
        <v>13.309968847352025</v>
      </c>
      <c r="X6044" s="5">
        <v>4872</v>
      </c>
      <c r="Y6044" s="5">
        <v>4109</v>
      </c>
      <c r="Z6044" s="5">
        <v>384</v>
      </c>
      <c r="AA6044" s="5">
        <v>2269</v>
      </c>
      <c r="AB6044" s="5">
        <v>1896</v>
      </c>
      <c r="AC6044" s="5">
        <v>220</v>
      </c>
      <c r="AD6044" s="5">
        <v>2603</v>
      </c>
      <c r="AE6044" s="5">
        <v>2213</v>
      </c>
      <c r="AF6044" s="5">
        <v>164</v>
      </c>
      <c r="AG6044" s="6">
        <v>7.4107546317216446</v>
      </c>
      <c r="AH6044" s="6">
        <v>85.017287744909723</v>
      </c>
      <c r="AI6044" s="6">
        <v>11.603375527426161</v>
      </c>
      <c r="AJ6044" s="6">
        <v>83.561040105773472</v>
      </c>
    </row>
    <row r="6045" spans="1:36" hidden="1" x14ac:dyDescent="0.2">
      <c r="A6045" s="1" t="str">
        <f t="shared" si="94"/>
        <v>ThanetWhite Irish</v>
      </c>
      <c r="B6045" s="3" t="s">
        <v>337</v>
      </c>
      <c r="C6045" s="3" t="s">
        <v>338</v>
      </c>
      <c r="D6045" s="3" t="s">
        <v>703</v>
      </c>
      <c r="E6045" s="5">
        <v>1026</v>
      </c>
      <c r="F6045" s="5">
        <v>167</v>
      </c>
      <c r="G6045" s="5">
        <v>145</v>
      </c>
      <c r="H6045" s="5">
        <v>201</v>
      </c>
      <c r="I6045" s="5">
        <v>135</v>
      </c>
      <c r="J6045" s="5">
        <v>93</v>
      </c>
      <c r="K6045" s="5">
        <v>42</v>
      </c>
      <c r="L6045" s="5">
        <v>134</v>
      </c>
      <c r="M6045" s="5">
        <v>115</v>
      </c>
      <c r="N6045" s="5">
        <v>46</v>
      </c>
      <c r="O6045" s="6">
        <v>16.276803118908383</v>
      </c>
      <c r="P6045" s="6">
        <v>14.132553606237817</v>
      </c>
      <c r="Q6045" s="6">
        <v>19.5906432748538</v>
      </c>
      <c r="R6045" s="6">
        <v>13.157894736842104</v>
      </c>
      <c r="S6045" s="6">
        <v>9.064327485380117</v>
      </c>
      <c r="T6045" s="6">
        <v>4.0935672514619883</v>
      </c>
      <c r="U6045" s="6">
        <v>13.060428849902534</v>
      </c>
      <c r="V6045" s="6">
        <v>11.208576998050683</v>
      </c>
      <c r="W6045" s="6">
        <v>4.4834307992202733</v>
      </c>
      <c r="X6045" s="5">
        <v>228</v>
      </c>
      <c r="Y6045" s="5">
        <v>186</v>
      </c>
      <c r="Z6045" s="5">
        <v>19</v>
      </c>
      <c r="AA6045" s="5">
        <v>66</v>
      </c>
      <c r="AB6045" s="5">
        <v>51</v>
      </c>
      <c r="AC6045" s="5">
        <v>2</v>
      </c>
      <c r="AD6045" s="5">
        <v>162</v>
      </c>
      <c r="AE6045" s="5">
        <v>135</v>
      </c>
      <c r="AF6045" s="5">
        <v>17</v>
      </c>
      <c r="AG6045" s="6">
        <v>12.592592592592593</v>
      </c>
      <c r="AH6045" s="6">
        <v>83.333333333333329</v>
      </c>
      <c r="AI6045" s="6">
        <v>3.9215686274509802</v>
      </c>
      <c r="AJ6045" s="6">
        <v>77.272727272727266</v>
      </c>
    </row>
    <row r="6046" spans="1:36" hidden="1" x14ac:dyDescent="0.2">
      <c r="A6046" s="1" t="str">
        <f t="shared" si="94"/>
        <v>ThanetWhite Gyspy or Irish Traveller</v>
      </c>
      <c r="B6046" s="3" t="s">
        <v>337</v>
      </c>
      <c r="C6046" s="3" t="s">
        <v>338</v>
      </c>
      <c r="D6046" s="3" t="s">
        <v>704</v>
      </c>
      <c r="E6046" s="5">
        <v>187</v>
      </c>
      <c r="F6046" s="5">
        <v>118</v>
      </c>
      <c r="G6046" s="5">
        <v>109</v>
      </c>
      <c r="H6046" s="5">
        <v>121</v>
      </c>
      <c r="I6046" s="5">
        <v>106</v>
      </c>
      <c r="J6046" s="5">
        <v>81</v>
      </c>
      <c r="K6046" s="5">
        <v>13</v>
      </c>
      <c r="L6046" s="5">
        <v>95</v>
      </c>
      <c r="M6046" s="5">
        <v>76</v>
      </c>
      <c r="N6046" s="5">
        <v>66</v>
      </c>
      <c r="O6046" s="6">
        <v>63.101604278074866</v>
      </c>
      <c r="P6046" s="6">
        <v>58.288770053475936</v>
      </c>
      <c r="Q6046" s="6">
        <v>64.705882352941174</v>
      </c>
      <c r="R6046" s="6">
        <v>56.684491978609628</v>
      </c>
      <c r="S6046" s="6">
        <v>43.315508021390372</v>
      </c>
      <c r="T6046" s="6">
        <v>6.9518716577540109</v>
      </c>
      <c r="U6046" s="6">
        <v>50.802139037433157</v>
      </c>
      <c r="V6046" s="6">
        <v>40.641711229946523</v>
      </c>
      <c r="W6046" s="6">
        <v>35.294117647058826</v>
      </c>
      <c r="X6046" s="5">
        <v>71</v>
      </c>
      <c r="Y6046" s="5">
        <v>44</v>
      </c>
      <c r="Z6046" s="5">
        <v>9</v>
      </c>
      <c r="AA6046" s="5">
        <v>46</v>
      </c>
      <c r="AB6046" s="5">
        <v>27</v>
      </c>
      <c r="AC6046" s="5">
        <v>6</v>
      </c>
      <c r="AD6046" s="5">
        <v>25</v>
      </c>
      <c r="AE6046" s="5">
        <v>17</v>
      </c>
      <c r="AF6046" s="5">
        <v>3</v>
      </c>
      <c r="AG6046" s="6">
        <v>17.647058823529413</v>
      </c>
      <c r="AH6046" s="6">
        <v>68</v>
      </c>
      <c r="AI6046" s="3">
        <v>22.222222222222221</v>
      </c>
      <c r="AJ6046" s="6">
        <v>58.695652173913047</v>
      </c>
    </row>
    <row r="6047" spans="1:36" hidden="1" x14ac:dyDescent="0.2">
      <c r="A6047" s="1" t="str">
        <f t="shared" si="94"/>
        <v>ThanetWhite Other</v>
      </c>
      <c r="B6047" s="3" t="s">
        <v>337</v>
      </c>
      <c r="C6047" s="3" t="s">
        <v>338</v>
      </c>
      <c r="D6047" s="3" t="s">
        <v>705</v>
      </c>
      <c r="E6047" s="5">
        <v>5635</v>
      </c>
      <c r="F6047" s="5">
        <v>2541</v>
      </c>
      <c r="G6047" s="5">
        <v>2395</v>
      </c>
      <c r="H6047" s="5">
        <v>2759</v>
      </c>
      <c r="I6047" s="5">
        <v>2347</v>
      </c>
      <c r="J6047" s="5">
        <v>1300</v>
      </c>
      <c r="K6047" s="5">
        <v>155</v>
      </c>
      <c r="L6047" s="5">
        <v>2263</v>
      </c>
      <c r="M6047" s="5">
        <v>1580</v>
      </c>
      <c r="N6047" s="5">
        <v>1048</v>
      </c>
      <c r="O6047" s="6">
        <v>45.093167701863351</v>
      </c>
      <c r="P6047" s="6">
        <v>42.502218278615793</v>
      </c>
      <c r="Q6047" s="6">
        <v>48.961845607808343</v>
      </c>
      <c r="R6047" s="6">
        <v>41.650399290150844</v>
      </c>
      <c r="S6047" s="6">
        <v>23.070097604259097</v>
      </c>
      <c r="T6047" s="6">
        <v>2.7506654835847382</v>
      </c>
      <c r="U6047" s="6">
        <v>40.159716060337182</v>
      </c>
      <c r="V6047" s="6">
        <v>28.039041703637977</v>
      </c>
      <c r="W6047" s="6">
        <v>18.5980479148181</v>
      </c>
      <c r="X6047" s="5">
        <v>2468</v>
      </c>
      <c r="Y6047" s="5">
        <v>2125</v>
      </c>
      <c r="Z6047" s="5">
        <v>196</v>
      </c>
      <c r="AA6047" s="5">
        <v>1349</v>
      </c>
      <c r="AB6047" s="5">
        <v>1147</v>
      </c>
      <c r="AC6047" s="5">
        <v>131</v>
      </c>
      <c r="AD6047" s="5">
        <v>1119</v>
      </c>
      <c r="AE6047" s="5">
        <v>978</v>
      </c>
      <c r="AF6047" s="5">
        <v>65</v>
      </c>
      <c r="AG6047" s="6">
        <v>6.6462167689161555</v>
      </c>
      <c r="AH6047" s="6">
        <v>87.399463806970516</v>
      </c>
      <c r="AI6047" s="6">
        <v>11.421098517872711</v>
      </c>
      <c r="AJ6047" s="6">
        <v>85.025945144551514</v>
      </c>
    </row>
    <row r="6048" spans="1:36" hidden="1" x14ac:dyDescent="0.2">
      <c r="A6048" s="1" t="str">
        <f t="shared" si="94"/>
        <v>ThanetMixed White and Black Caribbean</v>
      </c>
      <c r="B6048" s="3" t="s">
        <v>337</v>
      </c>
      <c r="C6048" s="3" t="s">
        <v>338</v>
      </c>
      <c r="D6048" s="3" t="s">
        <v>706</v>
      </c>
      <c r="E6048" s="5">
        <v>720</v>
      </c>
      <c r="F6048" s="5">
        <v>180</v>
      </c>
      <c r="G6048" s="5">
        <v>194</v>
      </c>
      <c r="H6048" s="5">
        <v>212</v>
      </c>
      <c r="I6048" s="5">
        <v>134</v>
      </c>
      <c r="J6048" s="5">
        <v>135</v>
      </c>
      <c r="K6048" s="5">
        <v>15</v>
      </c>
      <c r="L6048" s="5">
        <v>133</v>
      </c>
      <c r="M6048" s="5">
        <v>124</v>
      </c>
      <c r="N6048" s="5">
        <v>63</v>
      </c>
      <c r="O6048" s="6">
        <v>25</v>
      </c>
      <c r="P6048" s="6">
        <v>26.944444444444443</v>
      </c>
      <c r="Q6048" s="6">
        <v>29.444444444444443</v>
      </c>
      <c r="R6048" s="6">
        <v>18.611111111111111</v>
      </c>
      <c r="S6048" s="6">
        <v>18.75</v>
      </c>
      <c r="T6048" s="6">
        <v>2.0833333333333335</v>
      </c>
      <c r="U6048" s="6">
        <v>18.472222222222221</v>
      </c>
      <c r="V6048" s="6">
        <v>17.222222222222221</v>
      </c>
      <c r="W6048" s="6">
        <v>8.75</v>
      </c>
      <c r="X6048" s="5">
        <v>183</v>
      </c>
      <c r="Y6048" s="5">
        <v>161</v>
      </c>
      <c r="Z6048" s="5">
        <v>17</v>
      </c>
      <c r="AA6048" s="5">
        <v>70</v>
      </c>
      <c r="AB6048" s="5">
        <v>61</v>
      </c>
      <c r="AC6048" s="5">
        <v>7</v>
      </c>
      <c r="AD6048" s="5">
        <v>113</v>
      </c>
      <c r="AE6048" s="5">
        <v>100</v>
      </c>
      <c r="AF6048" s="5">
        <v>10</v>
      </c>
      <c r="AG6048" s="6">
        <v>10</v>
      </c>
      <c r="AH6048" s="6">
        <v>88.495575221238937</v>
      </c>
      <c r="AI6048" s="6">
        <v>11.475409836065573</v>
      </c>
      <c r="AJ6048" s="6">
        <v>87.142857142857139</v>
      </c>
    </row>
    <row r="6049" spans="1:36" hidden="1" x14ac:dyDescent="0.2">
      <c r="A6049" s="1" t="str">
        <f t="shared" si="94"/>
        <v>ThanetMixed White and Black African</v>
      </c>
      <c r="B6049" s="3" t="s">
        <v>337</v>
      </c>
      <c r="C6049" s="3" t="s">
        <v>338</v>
      </c>
      <c r="D6049" s="3" t="s">
        <v>707</v>
      </c>
      <c r="E6049" s="5">
        <v>329</v>
      </c>
      <c r="F6049" s="5">
        <v>85</v>
      </c>
      <c r="G6049" s="5">
        <v>74</v>
      </c>
      <c r="H6049" s="5">
        <v>97</v>
      </c>
      <c r="I6049" s="5">
        <v>66</v>
      </c>
      <c r="J6049" s="5">
        <v>57</v>
      </c>
      <c r="K6049" s="5">
        <v>9</v>
      </c>
      <c r="L6049" s="5">
        <v>61</v>
      </c>
      <c r="M6049" s="5">
        <v>52</v>
      </c>
      <c r="N6049" s="5">
        <v>32</v>
      </c>
      <c r="O6049" s="6">
        <v>25.835866261398177</v>
      </c>
      <c r="P6049" s="6">
        <v>22.492401215805472</v>
      </c>
      <c r="Q6049" s="6">
        <v>29.483282674772038</v>
      </c>
      <c r="R6049" s="6">
        <v>20.060790273556233</v>
      </c>
      <c r="S6049" s="6">
        <v>17.325227963525837</v>
      </c>
      <c r="T6049" s="6">
        <v>2.735562310030395</v>
      </c>
      <c r="U6049" s="6">
        <v>18.541033434650455</v>
      </c>
      <c r="V6049" s="6">
        <v>15.805471124620061</v>
      </c>
      <c r="W6049" s="6">
        <v>9.7264437689969601</v>
      </c>
      <c r="X6049" s="5">
        <v>64</v>
      </c>
      <c r="Y6049" s="5">
        <v>38</v>
      </c>
      <c r="Z6049" s="5">
        <v>5</v>
      </c>
      <c r="AA6049" s="5">
        <v>27</v>
      </c>
      <c r="AB6049" s="5">
        <v>10</v>
      </c>
      <c r="AC6049" s="5">
        <v>0</v>
      </c>
      <c r="AD6049" s="5">
        <v>37</v>
      </c>
      <c r="AE6049" s="5">
        <v>28</v>
      </c>
      <c r="AF6049" s="5">
        <v>5</v>
      </c>
      <c r="AG6049" s="6">
        <v>17.857142857142858</v>
      </c>
      <c r="AH6049" s="6">
        <v>75.675675675675677</v>
      </c>
      <c r="AI6049" s="6">
        <v>0</v>
      </c>
      <c r="AJ6049" s="6">
        <v>37.037037037037038</v>
      </c>
    </row>
    <row r="6050" spans="1:36" hidden="1" x14ac:dyDescent="0.2">
      <c r="A6050" s="1" t="str">
        <f t="shared" si="94"/>
        <v>ThanetMixed White and Asian</v>
      </c>
      <c r="B6050" s="3" t="s">
        <v>337</v>
      </c>
      <c r="C6050" s="3" t="s">
        <v>338</v>
      </c>
      <c r="D6050" s="3" t="s">
        <v>708</v>
      </c>
      <c r="E6050" s="5">
        <v>598</v>
      </c>
      <c r="F6050" s="5">
        <v>106</v>
      </c>
      <c r="G6050" s="5">
        <v>111</v>
      </c>
      <c r="H6050" s="5">
        <v>146</v>
      </c>
      <c r="I6050" s="5">
        <v>78</v>
      </c>
      <c r="J6050" s="5">
        <v>84</v>
      </c>
      <c r="K6050" s="5">
        <v>26</v>
      </c>
      <c r="L6050" s="5">
        <v>89</v>
      </c>
      <c r="M6050" s="5">
        <v>63</v>
      </c>
      <c r="N6050" s="5">
        <v>31</v>
      </c>
      <c r="O6050" s="6">
        <v>17.725752508361204</v>
      </c>
      <c r="P6050" s="6">
        <v>18.561872909698998</v>
      </c>
      <c r="Q6050" s="6">
        <v>24.414715719063544</v>
      </c>
      <c r="R6050" s="6">
        <v>13.043478260869565</v>
      </c>
      <c r="S6050" s="6">
        <v>14.046822742474916</v>
      </c>
      <c r="T6050" s="6">
        <v>4.3478260869565215</v>
      </c>
      <c r="U6050" s="6">
        <v>14.882943143812708</v>
      </c>
      <c r="V6050" s="6">
        <v>10.535117056856187</v>
      </c>
      <c r="W6050" s="6">
        <v>5.183946488294314</v>
      </c>
      <c r="X6050" s="5">
        <v>136</v>
      </c>
      <c r="Y6050" s="5">
        <v>108</v>
      </c>
      <c r="Z6050" s="5">
        <v>8</v>
      </c>
      <c r="AA6050" s="5">
        <v>47</v>
      </c>
      <c r="AB6050" s="5">
        <v>37</v>
      </c>
      <c r="AC6050" s="5">
        <v>5</v>
      </c>
      <c r="AD6050" s="5">
        <v>89</v>
      </c>
      <c r="AE6050" s="5">
        <v>71</v>
      </c>
      <c r="AF6050" s="5">
        <v>3</v>
      </c>
      <c r="AG6050" s="6">
        <v>4.225352112676056</v>
      </c>
      <c r="AH6050" s="6">
        <v>79.775280898876403</v>
      </c>
      <c r="AI6050" s="6">
        <v>13.513513513513514</v>
      </c>
      <c r="AJ6050" s="6">
        <v>78.723404255319153</v>
      </c>
    </row>
    <row r="6051" spans="1:36" hidden="1" x14ac:dyDescent="0.2">
      <c r="A6051" s="1" t="str">
        <f t="shared" si="94"/>
        <v>ThanetMixed Other</v>
      </c>
      <c r="B6051" s="3" t="s">
        <v>337</v>
      </c>
      <c r="C6051" s="3" t="s">
        <v>338</v>
      </c>
      <c r="D6051" s="3" t="s">
        <v>709</v>
      </c>
      <c r="E6051" s="5">
        <v>539</v>
      </c>
      <c r="F6051" s="5">
        <v>130</v>
      </c>
      <c r="G6051" s="5">
        <v>148</v>
      </c>
      <c r="H6051" s="5">
        <v>154</v>
      </c>
      <c r="I6051" s="5">
        <v>105</v>
      </c>
      <c r="J6051" s="5">
        <v>104</v>
      </c>
      <c r="K6051" s="5">
        <v>16</v>
      </c>
      <c r="L6051" s="5">
        <v>130</v>
      </c>
      <c r="M6051" s="5">
        <v>98</v>
      </c>
      <c r="N6051" s="5">
        <v>49</v>
      </c>
      <c r="O6051" s="6">
        <v>24.118738404452689</v>
      </c>
      <c r="P6051" s="6">
        <v>27.458256029684602</v>
      </c>
      <c r="Q6051" s="6">
        <v>28.571428571428573</v>
      </c>
      <c r="R6051" s="6">
        <v>19.480519480519479</v>
      </c>
      <c r="S6051" s="6">
        <v>19.294990723562151</v>
      </c>
      <c r="T6051" s="6">
        <v>2.968460111317254</v>
      </c>
      <c r="U6051" s="6">
        <v>24.118738404452689</v>
      </c>
      <c r="V6051" s="6">
        <v>18.181818181818183</v>
      </c>
      <c r="W6051" s="6">
        <v>9.0909090909090917</v>
      </c>
      <c r="X6051" s="5">
        <v>146</v>
      </c>
      <c r="Y6051" s="5">
        <v>117</v>
      </c>
      <c r="Z6051" s="5">
        <v>20</v>
      </c>
      <c r="AA6051" s="5">
        <v>72</v>
      </c>
      <c r="AB6051" s="5">
        <v>60</v>
      </c>
      <c r="AC6051" s="5">
        <v>16</v>
      </c>
      <c r="AD6051" s="5">
        <v>74</v>
      </c>
      <c r="AE6051" s="5">
        <v>57</v>
      </c>
      <c r="AF6051" s="5">
        <v>4</v>
      </c>
      <c r="AG6051" s="6">
        <v>7.0175438596491224</v>
      </c>
      <c r="AH6051" s="6">
        <v>77.027027027027032</v>
      </c>
      <c r="AI6051" s="6">
        <v>26.666666666666668</v>
      </c>
      <c r="AJ6051" s="6">
        <v>83.333333333333329</v>
      </c>
    </row>
    <row r="6052" spans="1:36" hidden="1" x14ac:dyDescent="0.2">
      <c r="A6052" s="1" t="str">
        <f t="shared" si="94"/>
        <v>ThanetIndian</v>
      </c>
      <c r="B6052" s="3" t="s">
        <v>337</v>
      </c>
      <c r="C6052" s="3" t="s">
        <v>338</v>
      </c>
      <c r="D6052" s="3" t="s">
        <v>710</v>
      </c>
      <c r="E6052" s="5">
        <v>738</v>
      </c>
      <c r="F6052" s="5">
        <v>187</v>
      </c>
      <c r="G6052" s="5">
        <v>147</v>
      </c>
      <c r="H6052" s="5">
        <v>207</v>
      </c>
      <c r="I6052" s="5">
        <v>142</v>
      </c>
      <c r="J6052" s="5">
        <v>111</v>
      </c>
      <c r="K6052" s="5">
        <v>15</v>
      </c>
      <c r="L6052" s="5">
        <v>119</v>
      </c>
      <c r="M6052" s="5">
        <v>149</v>
      </c>
      <c r="N6052" s="5">
        <v>49</v>
      </c>
      <c r="O6052" s="6">
        <v>25.338753387533874</v>
      </c>
      <c r="P6052" s="6">
        <v>19.918699186991869</v>
      </c>
      <c r="Q6052" s="6">
        <v>28.048780487804876</v>
      </c>
      <c r="R6052" s="6">
        <v>19.241192411924118</v>
      </c>
      <c r="S6052" s="6">
        <v>15.040650406504065</v>
      </c>
      <c r="T6052" s="6">
        <v>2.0325203252032522</v>
      </c>
      <c r="U6052" s="6">
        <v>16.124661246612465</v>
      </c>
      <c r="V6052" s="6">
        <v>20.189701897018971</v>
      </c>
      <c r="W6052" s="6">
        <v>6.639566395663957</v>
      </c>
      <c r="X6052" s="5">
        <v>342</v>
      </c>
      <c r="Y6052" s="5">
        <v>307</v>
      </c>
      <c r="Z6052" s="5">
        <v>14</v>
      </c>
      <c r="AA6052" s="5">
        <v>112</v>
      </c>
      <c r="AB6052" s="5">
        <v>99</v>
      </c>
      <c r="AC6052" s="5">
        <v>8</v>
      </c>
      <c r="AD6052" s="5">
        <v>230</v>
      </c>
      <c r="AE6052" s="5">
        <v>208</v>
      </c>
      <c r="AF6052" s="5">
        <v>6</v>
      </c>
      <c r="AG6052" s="6">
        <v>2.8846153846153846</v>
      </c>
      <c r="AH6052" s="6">
        <v>90.434782608695656</v>
      </c>
      <c r="AI6052" s="6">
        <v>8.0808080808080813</v>
      </c>
      <c r="AJ6052" s="6">
        <v>88.392857142857139</v>
      </c>
    </row>
    <row r="6053" spans="1:36" hidden="1" x14ac:dyDescent="0.2">
      <c r="A6053" s="1" t="str">
        <f t="shared" si="94"/>
        <v>ThanetPakistani</v>
      </c>
      <c r="B6053" s="3" t="s">
        <v>337</v>
      </c>
      <c r="C6053" s="3" t="s">
        <v>338</v>
      </c>
      <c r="D6053" s="3" t="s">
        <v>711</v>
      </c>
      <c r="E6053" s="5">
        <v>184</v>
      </c>
      <c r="F6053" s="5">
        <v>42</v>
      </c>
      <c r="G6053" s="5">
        <v>44</v>
      </c>
      <c r="H6053" s="5">
        <v>45</v>
      </c>
      <c r="I6053" s="5">
        <v>41</v>
      </c>
      <c r="J6053" s="5">
        <v>16</v>
      </c>
      <c r="K6053" s="5">
        <v>5</v>
      </c>
      <c r="L6053" s="5">
        <v>38</v>
      </c>
      <c r="M6053" s="5">
        <v>33</v>
      </c>
      <c r="N6053" s="5">
        <v>14</v>
      </c>
      <c r="O6053" s="6">
        <v>22.826086956521738</v>
      </c>
      <c r="P6053" s="6">
        <v>23.913043478260871</v>
      </c>
      <c r="Q6053" s="6">
        <v>24.456521739130434</v>
      </c>
      <c r="R6053" s="6">
        <v>22.282608695652176</v>
      </c>
      <c r="S6053" s="6">
        <v>8.695652173913043</v>
      </c>
      <c r="T6053" s="6">
        <v>2.7173913043478262</v>
      </c>
      <c r="U6053" s="6">
        <v>20.652173913043477</v>
      </c>
      <c r="V6053" s="6">
        <v>17.934782608695652</v>
      </c>
      <c r="W6053" s="6">
        <v>7.6086956521739131</v>
      </c>
      <c r="X6053" s="5">
        <v>92</v>
      </c>
      <c r="Y6053" s="5">
        <v>77</v>
      </c>
      <c r="Z6053" s="5">
        <v>5</v>
      </c>
      <c r="AA6053" s="5">
        <v>25</v>
      </c>
      <c r="AB6053" s="5">
        <v>19</v>
      </c>
      <c r="AC6053" s="5">
        <v>1</v>
      </c>
      <c r="AD6053" s="5">
        <v>67</v>
      </c>
      <c r="AE6053" s="5">
        <v>58</v>
      </c>
      <c r="AF6053" s="5">
        <v>4</v>
      </c>
      <c r="AG6053" s="6">
        <v>6.8965517241379306</v>
      </c>
      <c r="AH6053" s="6">
        <v>86.567164179104481</v>
      </c>
      <c r="AI6053" s="6">
        <v>5.2631578947368425</v>
      </c>
      <c r="AJ6053" s="6">
        <v>76</v>
      </c>
    </row>
    <row r="6054" spans="1:36" hidden="1" x14ac:dyDescent="0.2">
      <c r="A6054" s="1" t="str">
        <f t="shared" si="94"/>
        <v>ThanetBangladeshi</v>
      </c>
      <c r="B6054" s="3" t="s">
        <v>337</v>
      </c>
      <c r="C6054" s="3" t="s">
        <v>338</v>
      </c>
      <c r="D6054" s="3" t="s">
        <v>712</v>
      </c>
      <c r="E6054" s="5">
        <v>178</v>
      </c>
      <c r="F6054" s="5">
        <v>39</v>
      </c>
      <c r="G6054" s="5">
        <v>39</v>
      </c>
      <c r="H6054" s="5">
        <v>43</v>
      </c>
      <c r="I6054" s="5">
        <v>27</v>
      </c>
      <c r="J6054" s="5">
        <v>30</v>
      </c>
      <c r="K6054" s="5">
        <v>0</v>
      </c>
      <c r="L6054" s="5">
        <v>28</v>
      </c>
      <c r="M6054" s="5">
        <v>30</v>
      </c>
      <c r="N6054" s="5">
        <v>13</v>
      </c>
      <c r="O6054" s="6">
        <v>21.910112359550563</v>
      </c>
      <c r="P6054" s="6">
        <v>21.910112359550563</v>
      </c>
      <c r="Q6054" s="6">
        <v>24.157303370786519</v>
      </c>
      <c r="R6054" s="6">
        <v>15.168539325842696</v>
      </c>
      <c r="S6054" s="6">
        <v>16.853932584269664</v>
      </c>
      <c r="T6054" s="6">
        <v>0</v>
      </c>
      <c r="U6054" s="6">
        <v>15.730337078651685</v>
      </c>
      <c r="V6054" s="6">
        <v>16.853932584269664</v>
      </c>
      <c r="W6054" s="6">
        <v>7.3033707865168536</v>
      </c>
      <c r="X6054" s="5">
        <v>74</v>
      </c>
      <c r="Y6054" s="5">
        <v>53</v>
      </c>
      <c r="Z6054" s="5">
        <v>4</v>
      </c>
      <c r="AA6054" s="5">
        <v>20</v>
      </c>
      <c r="AB6054" s="5">
        <v>17</v>
      </c>
      <c r="AC6054" s="5">
        <v>3</v>
      </c>
      <c r="AD6054" s="5">
        <v>54</v>
      </c>
      <c r="AE6054" s="5">
        <v>36</v>
      </c>
      <c r="AF6054" s="5">
        <v>1</v>
      </c>
      <c r="AG6054" s="6">
        <v>2.7777777777777777</v>
      </c>
      <c r="AH6054" s="6">
        <v>66.666666666666671</v>
      </c>
      <c r="AI6054" s="6">
        <v>17.647058823529413</v>
      </c>
      <c r="AJ6054" s="6">
        <v>85</v>
      </c>
    </row>
    <row r="6055" spans="1:36" hidden="1" x14ac:dyDescent="0.2">
      <c r="A6055" s="1" t="str">
        <f t="shared" si="94"/>
        <v>ThanetChinese</v>
      </c>
      <c r="B6055" s="3" t="s">
        <v>337</v>
      </c>
      <c r="C6055" s="3" t="s">
        <v>338</v>
      </c>
      <c r="D6055" s="3" t="s">
        <v>713</v>
      </c>
      <c r="E6055" s="5">
        <v>450</v>
      </c>
      <c r="F6055" s="5">
        <v>100</v>
      </c>
      <c r="G6055" s="5">
        <v>75</v>
      </c>
      <c r="H6055" s="5">
        <v>113</v>
      </c>
      <c r="I6055" s="5">
        <v>76</v>
      </c>
      <c r="J6055" s="5">
        <v>40</v>
      </c>
      <c r="K6055" s="5">
        <v>19</v>
      </c>
      <c r="L6055" s="5">
        <v>66</v>
      </c>
      <c r="M6055" s="5">
        <v>66</v>
      </c>
      <c r="N6055" s="5">
        <v>20</v>
      </c>
      <c r="O6055" s="6">
        <v>22.222222222222221</v>
      </c>
      <c r="P6055" s="6">
        <v>16.666666666666668</v>
      </c>
      <c r="Q6055" s="6">
        <v>25.111111111111111</v>
      </c>
      <c r="R6055" s="6">
        <v>16.888888888888889</v>
      </c>
      <c r="S6055" s="6">
        <v>8.8888888888888893</v>
      </c>
      <c r="T6055" s="6">
        <v>4.2222222222222223</v>
      </c>
      <c r="U6055" s="6">
        <v>14.666666666666666</v>
      </c>
      <c r="V6055" s="6">
        <v>14.666666666666666</v>
      </c>
      <c r="W6055" s="6">
        <v>4.4444444444444446</v>
      </c>
      <c r="X6055" s="5">
        <v>168</v>
      </c>
      <c r="Y6055" s="5">
        <v>148</v>
      </c>
      <c r="Z6055" s="5">
        <v>5</v>
      </c>
      <c r="AA6055" s="5">
        <v>64</v>
      </c>
      <c r="AB6055" s="5">
        <v>59</v>
      </c>
      <c r="AC6055" s="5">
        <v>1</v>
      </c>
      <c r="AD6055" s="5">
        <v>104</v>
      </c>
      <c r="AE6055" s="5">
        <v>89</v>
      </c>
      <c r="AF6055" s="5">
        <v>4</v>
      </c>
      <c r="AG6055" s="6">
        <v>4.4943820224719104</v>
      </c>
      <c r="AH6055" s="6">
        <v>85.57692307692308</v>
      </c>
      <c r="AI6055" s="6">
        <v>1.6949152542372881</v>
      </c>
      <c r="AJ6055" s="6">
        <v>92.1875</v>
      </c>
    </row>
    <row r="6056" spans="1:36" hidden="1" x14ac:dyDescent="0.2">
      <c r="A6056" s="1" t="str">
        <f t="shared" si="94"/>
        <v>ThanetAsian Other</v>
      </c>
      <c r="B6056" s="3" t="s">
        <v>337</v>
      </c>
      <c r="C6056" s="3" t="s">
        <v>338</v>
      </c>
      <c r="D6056" s="3" t="s">
        <v>714</v>
      </c>
      <c r="E6056" s="5">
        <v>954</v>
      </c>
      <c r="F6056" s="5">
        <v>219</v>
      </c>
      <c r="G6056" s="5">
        <v>221</v>
      </c>
      <c r="H6056" s="5">
        <v>277</v>
      </c>
      <c r="I6056" s="5">
        <v>188</v>
      </c>
      <c r="J6056" s="5">
        <v>161</v>
      </c>
      <c r="K6056" s="5">
        <v>20</v>
      </c>
      <c r="L6056" s="5">
        <v>193</v>
      </c>
      <c r="M6056" s="5">
        <v>172</v>
      </c>
      <c r="N6056" s="5">
        <v>112</v>
      </c>
      <c r="O6056" s="6">
        <v>22.955974842767297</v>
      </c>
      <c r="P6056" s="6">
        <v>23.165618448637318</v>
      </c>
      <c r="Q6056" s="6">
        <v>29.035639412997902</v>
      </c>
      <c r="R6056" s="6">
        <v>19.70649895178197</v>
      </c>
      <c r="S6056" s="6">
        <v>16.876310272536688</v>
      </c>
      <c r="T6056" s="6">
        <v>2.0964360587002098</v>
      </c>
      <c r="U6056" s="6">
        <v>20.230607966457022</v>
      </c>
      <c r="V6056" s="6">
        <v>18.029350104821802</v>
      </c>
      <c r="W6056" s="6">
        <v>11.740041928721174</v>
      </c>
      <c r="X6056" s="5">
        <v>414</v>
      </c>
      <c r="Y6056" s="5">
        <v>346</v>
      </c>
      <c r="Z6056" s="5">
        <v>26</v>
      </c>
      <c r="AA6056" s="5">
        <v>157</v>
      </c>
      <c r="AB6056" s="5">
        <v>136</v>
      </c>
      <c r="AC6056" s="5">
        <v>10</v>
      </c>
      <c r="AD6056" s="5">
        <v>257</v>
      </c>
      <c r="AE6056" s="5">
        <v>210</v>
      </c>
      <c r="AF6056" s="5">
        <v>16</v>
      </c>
      <c r="AG6056" s="6">
        <v>7.6190476190476186</v>
      </c>
      <c r="AH6056" s="6">
        <v>81.712062256809332</v>
      </c>
      <c r="AI6056" s="6">
        <v>7.3529411764705879</v>
      </c>
      <c r="AJ6056" s="6">
        <v>86.624203821656053</v>
      </c>
    </row>
    <row r="6057" spans="1:36" hidden="1" x14ac:dyDescent="0.2">
      <c r="A6057" s="1" t="str">
        <f t="shared" si="94"/>
        <v>ThanetBlack African</v>
      </c>
      <c r="B6057" s="3" t="s">
        <v>337</v>
      </c>
      <c r="C6057" s="3" t="s">
        <v>338</v>
      </c>
      <c r="D6057" s="3" t="s">
        <v>715</v>
      </c>
      <c r="E6057" s="5">
        <v>585</v>
      </c>
      <c r="F6057" s="5">
        <v>212</v>
      </c>
      <c r="G6057" s="5">
        <v>190</v>
      </c>
      <c r="H6057" s="5">
        <v>234</v>
      </c>
      <c r="I6057" s="5">
        <v>180</v>
      </c>
      <c r="J6057" s="5">
        <v>121</v>
      </c>
      <c r="K6057" s="5">
        <v>20</v>
      </c>
      <c r="L6057" s="5">
        <v>172</v>
      </c>
      <c r="M6057" s="5">
        <v>148</v>
      </c>
      <c r="N6057" s="5">
        <v>84</v>
      </c>
      <c r="O6057" s="6">
        <v>36.239316239316238</v>
      </c>
      <c r="P6057" s="6">
        <v>32.478632478632477</v>
      </c>
      <c r="Q6057" s="6">
        <v>40</v>
      </c>
      <c r="R6057" s="6">
        <v>30.76923076923077</v>
      </c>
      <c r="S6057" s="6">
        <v>20.683760683760685</v>
      </c>
      <c r="T6057" s="6">
        <v>3.4188034188034186</v>
      </c>
      <c r="U6057" s="6">
        <v>29.4017094017094</v>
      </c>
      <c r="V6057" s="6">
        <v>25.299145299145298</v>
      </c>
      <c r="W6057" s="6">
        <v>14.358974358974359</v>
      </c>
      <c r="X6057" s="5">
        <v>214</v>
      </c>
      <c r="Y6057" s="5">
        <v>179</v>
      </c>
      <c r="Z6057" s="5">
        <v>20</v>
      </c>
      <c r="AA6057" s="5">
        <v>107</v>
      </c>
      <c r="AB6057" s="5">
        <v>87</v>
      </c>
      <c r="AC6057" s="5">
        <v>10</v>
      </c>
      <c r="AD6057" s="5">
        <v>107</v>
      </c>
      <c r="AE6057" s="5">
        <v>92</v>
      </c>
      <c r="AF6057" s="5">
        <v>10</v>
      </c>
      <c r="AG6057" s="6">
        <v>10.869565217391305</v>
      </c>
      <c r="AH6057" s="6">
        <v>85.981308411214954</v>
      </c>
      <c r="AI6057" s="6">
        <v>11.494252873563218</v>
      </c>
      <c r="AJ6057" s="6">
        <v>81.308411214953267</v>
      </c>
    </row>
    <row r="6058" spans="1:36" hidden="1" x14ac:dyDescent="0.2">
      <c r="A6058" s="1" t="str">
        <f t="shared" si="94"/>
        <v>ThanetBlack Caribbean</v>
      </c>
      <c r="B6058" s="3" t="s">
        <v>337</v>
      </c>
      <c r="C6058" s="3" t="s">
        <v>338</v>
      </c>
      <c r="D6058" s="3" t="s">
        <v>716</v>
      </c>
      <c r="E6058" s="5">
        <v>239</v>
      </c>
      <c r="F6058" s="5">
        <v>68</v>
      </c>
      <c r="G6058" s="5">
        <v>64</v>
      </c>
      <c r="H6058" s="5">
        <v>79</v>
      </c>
      <c r="I6058" s="5">
        <v>54</v>
      </c>
      <c r="J6058" s="5">
        <v>34</v>
      </c>
      <c r="K6058" s="5">
        <v>6</v>
      </c>
      <c r="L6058" s="5">
        <v>51</v>
      </c>
      <c r="M6058" s="5">
        <v>51</v>
      </c>
      <c r="N6058" s="5">
        <v>19</v>
      </c>
      <c r="O6058" s="6">
        <v>28.451882845188283</v>
      </c>
      <c r="P6058" s="6">
        <v>26.778242677824267</v>
      </c>
      <c r="Q6058" s="6">
        <v>33.054393305439334</v>
      </c>
      <c r="R6058" s="6">
        <v>22.594142259414227</v>
      </c>
      <c r="S6058" s="6">
        <v>14.225941422594142</v>
      </c>
      <c r="T6058" s="6">
        <v>2.510460251046025</v>
      </c>
      <c r="U6058" s="6">
        <v>21.338912133891213</v>
      </c>
      <c r="V6058" s="6">
        <v>21.338912133891213</v>
      </c>
      <c r="W6058" s="6">
        <v>7.9497907949790791</v>
      </c>
      <c r="X6058" s="5">
        <v>88</v>
      </c>
      <c r="Y6058" s="5">
        <v>72</v>
      </c>
      <c r="Z6058" s="5">
        <v>17</v>
      </c>
      <c r="AA6058" s="5">
        <v>40</v>
      </c>
      <c r="AB6058" s="5">
        <v>33</v>
      </c>
      <c r="AC6058" s="5">
        <v>8</v>
      </c>
      <c r="AD6058" s="5">
        <v>48</v>
      </c>
      <c r="AE6058" s="5">
        <v>39</v>
      </c>
      <c r="AF6058" s="5">
        <v>9</v>
      </c>
      <c r="AG6058" s="6">
        <v>23.076923076923077</v>
      </c>
      <c r="AH6058" s="6">
        <v>81.25</v>
      </c>
      <c r="AI6058" s="6">
        <v>24.242424242424242</v>
      </c>
      <c r="AJ6058" s="6">
        <v>82.5</v>
      </c>
    </row>
    <row r="6059" spans="1:36" hidden="1" x14ac:dyDescent="0.2">
      <c r="A6059" s="1" t="str">
        <f t="shared" si="94"/>
        <v>ThanetBlack Other</v>
      </c>
      <c r="B6059" s="3" t="s">
        <v>337</v>
      </c>
      <c r="C6059" s="3" t="s">
        <v>338</v>
      </c>
      <c r="D6059" s="3" t="s">
        <v>717</v>
      </c>
      <c r="E6059" s="5">
        <v>86</v>
      </c>
      <c r="F6059" s="5">
        <v>36</v>
      </c>
      <c r="G6059" s="5">
        <v>33</v>
      </c>
      <c r="H6059" s="5">
        <v>36</v>
      </c>
      <c r="I6059" s="5">
        <v>35</v>
      </c>
      <c r="J6059" s="5">
        <v>22</v>
      </c>
      <c r="K6059" s="5">
        <v>7</v>
      </c>
      <c r="L6059" s="5">
        <v>31</v>
      </c>
      <c r="M6059" s="5">
        <v>32</v>
      </c>
      <c r="N6059" s="5">
        <v>18</v>
      </c>
      <c r="O6059" s="6">
        <v>41.860465116279073</v>
      </c>
      <c r="P6059" s="6">
        <v>38.372093023255815</v>
      </c>
      <c r="Q6059" s="6">
        <v>41.860465116279073</v>
      </c>
      <c r="R6059" s="6">
        <v>40.697674418604649</v>
      </c>
      <c r="S6059" s="6">
        <v>25.581395348837209</v>
      </c>
      <c r="T6059" s="6">
        <v>8.1395348837209305</v>
      </c>
      <c r="U6059" s="6">
        <v>36.046511627906973</v>
      </c>
      <c r="V6059" s="6">
        <v>37.209302325581397</v>
      </c>
      <c r="W6059" s="6">
        <v>20.930232558139537</v>
      </c>
      <c r="X6059" s="5">
        <v>27</v>
      </c>
      <c r="Y6059" s="5">
        <v>23</v>
      </c>
      <c r="Z6059" s="5">
        <v>2</v>
      </c>
      <c r="AA6059" s="5">
        <v>11</v>
      </c>
      <c r="AB6059" s="5">
        <v>9</v>
      </c>
      <c r="AC6059" s="5">
        <v>1</v>
      </c>
      <c r="AD6059" s="5">
        <v>16</v>
      </c>
      <c r="AE6059" s="5">
        <v>14</v>
      </c>
      <c r="AF6059" s="5">
        <v>1</v>
      </c>
      <c r="AG6059" s="6">
        <v>7.1428571428571432</v>
      </c>
      <c r="AH6059" s="6">
        <v>87.5</v>
      </c>
      <c r="AI6059" s="6">
        <v>11.111111111111111</v>
      </c>
      <c r="AJ6059" s="6">
        <v>81.818181818181813</v>
      </c>
    </row>
    <row r="6060" spans="1:36" hidden="1" x14ac:dyDescent="0.2">
      <c r="A6060" s="1" t="str">
        <f t="shared" si="94"/>
        <v>ThanetArab</v>
      </c>
      <c r="B6060" s="3" t="s">
        <v>337</v>
      </c>
      <c r="C6060" s="3" t="s">
        <v>338</v>
      </c>
      <c r="D6060" s="3" t="s">
        <v>699</v>
      </c>
      <c r="E6060" s="5">
        <v>118</v>
      </c>
      <c r="F6060" s="5">
        <v>24</v>
      </c>
      <c r="G6060" s="5">
        <v>28</v>
      </c>
      <c r="H6060" s="5">
        <v>26</v>
      </c>
      <c r="I6060" s="5">
        <v>23</v>
      </c>
      <c r="J6060" s="5">
        <v>14</v>
      </c>
      <c r="K6060" s="5">
        <v>0</v>
      </c>
      <c r="L6060" s="5">
        <v>27</v>
      </c>
      <c r="M6060" s="5">
        <v>21</v>
      </c>
      <c r="N6060" s="5">
        <v>12</v>
      </c>
      <c r="O6060" s="6">
        <v>20.338983050847457</v>
      </c>
      <c r="P6060" s="6">
        <v>23.728813559322035</v>
      </c>
      <c r="Q6060" s="6">
        <v>22.033898305084747</v>
      </c>
      <c r="R6060" s="6">
        <v>19.491525423728813</v>
      </c>
      <c r="S6060" s="6">
        <v>11.864406779661017</v>
      </c>
      <c r="T6060" s="6">
        <v>0</v>
      </c>
      <c r="U6060" s="6">
        <v>22.881355932203391</v>
      </c>
      <c r="V6060" s="6">
        <v>17.796610169491526</v>
      </c>
      <c r="W6060" s="6">
        <v>10.169491525423728</v>
      </c>
      <c r="X6060" s="5">
        <v>45</v>
      </c>
      <c r="Y6060" s="5">
        <v>38</v>
      </c>
      <c r="Z6060" s="5">
        <v>5</v>
      </c>
      <c r="AA6060" s="5">
        <v>8</v>
      </c>
      <c r="AB6060" s="5">
        <v>4</v>
      </c>
      <c r="AC6060" s="5">
        <v>0</v>
      </c>
      <c r="AD6060" s="5">
        <v>37</v>
      </c>
      <c r="AE6060" s="5">
        <v>34</v>
      </c>
      <c r="AF6060" s="5">
        <v>5</v>
      </c>
      <c r="AG6060" s="6">
        <v>14.705882352941176</v>
      </c>
      <c r="AH6060" s="6">
        <v>91.891891891891888</v>
      </c>
      <c r="AI6060" s="6">
        <v>0</v>
      </c>
      <c r="AJ6060" s="6">
        <v>50</v>
      </c>
    </row>
    <row r="6061" spans="1:36" hidden="1" x14ac:dyDescent="0.2">
      <c r="A6061" s="1" t="str">
        <f t="shared" si="94"/>
        <v>ThanetOther</v>
      </c>
      <c r="B6061" s="3" t="s">
        <v>337</v>
      </c>
      <c r="C6061" s="3" t="s">
        <v>338</v>
      </c>
      <c r="D6061" s="3" t="s">
        <v>718</v>
      </c>
      <c r="E6061" s="5">
        <v>274</v>
      </c>
      <c r="F6061" s="5">
        <v>93</v>
      </c>
      <c r="G6061" s="5">
        <v>88</v>
      </c>
      <c r="H6061" s="5">
        <v>97</v>
      </c>
      <c r="I6061" s="5">
        <v>83</v>
      </c>
      <c r="J6061" s="5">
        <v>44</v>
      </c>
      <c r="K6061" s="5">
        <v>5</v>
      </c>
      <c r="L6061" s="5">
        <v>85</v>
      </c>
      <c r="M6061" s="5">
        <v>44</v>
      </c>
      <c r="N6061" s="5">
        <v>33</v>
      </c>
      <c r="O6061" s="6">
        <v>33.941605839416056</v>
      </c>
      <c r="P6061" s="6">
        <v>32.116788321167881</v>
      </c>
      <c r="Q6061" s="6">
        <v>35.401459854014597</v>
      </c>
      <c r="R6061" s="6">
        <v>30.291970802919707</v>
      </c>
      <c r="S6061" s="6">
        <v>16.058394160583941</v>
      </c>
      <c r="T6061" s="6">
        <v>1.8248175182481752</v>
      </c>
      <c r="U6061" s="6">
        <v>31.021897810218977</v>
      </c>
      <c r="V6061" s="6">
        <v>16.058394160583941</v>
      </c>
      <c r="W6061" s="6">
        <v>12.043795620437956</v>
      </c>
      <c r="X6061" s="5">
        <v>112</v>
      </c>
      <c r="Y6061" s="5">
        <v>87</v>
      </c>
      <c r="Z6061" s="5">
        <v>12</v>
      </c>
      <c r="AA6061" s="5">
        <v>48</v>
      </c>
      <c r="AB6061" s="5">
        <v>40</v>
      </c>
      <c r="AC6061" s="5">
        <v>11</v>
      </c>
      <c r="AD6061" s="5">
        <v>64</v>
      </c>
      <c r="AE6061" s="5">
        <v>47</v>
      </c>
      <c r="AF6061" s="5">
        <v>1</v>
      </c>
      <c r="AG6061" s="6">
        <v>2.1276595744680851</v>
      </c>
      <c r="AH6061" s="6">
        <v>73.4375</v>
      </c>
      <c r="AI6061" s="6">
        <v>27.5</v>
      </c>
      <c r="AJ6061" s="6">
        <v>83.333333333333329</v>
      </c>
    </row>
    <row r="6062" spans="1:36" x14ac:dyDescent="0.2">
      <c r="A6062" s="1" t="str">
        <f t="shared" si="94"/>
        <v>Three RiversAll people</v>
      </c>
      <c r="B6062" s="3" t="s">
        <v>313</v>
      </c>
      <c r="C6062" s="3" t="s">
        <v>314</v>
      </c>
      <c r="D6062" s="3" t="s">
        <v>700</v>
      </c>
      <c r="E6062" s="5">
        <v>87317</v>
      </c>
      <c r="F6062" s="5">
        <v>0</v>
      </c>
      <c r="G6062" s="5">
        <v>0</v>
      </c>
      <c r="H6062" s="5">
        <v>1611</v>
      </c>
      <c r="I6062" s="5">
        <v>0</v>
      </c>
      <c r="J6062" s="5">
        <v>1576</v>
      </c>
      <c r="K6062" s="5">
        <v>2963</v>
      </c>
      <c r="L6062" s="5">
        <v>0</v>
      </c>
      <c r="M6062" s="5">
        <v>1611</v>
      </c>
      <c r="N6062" s="5">
        <v>0</v>
      </c>
      <c r="O6062" s="6">
        <v>0</v>
      </c>
      <c r="P6062" s="6">
        <v>0</v>
      </c>
      <c r="Q6062" s="6">
        <v>1.845001546090681</v>
      </c>
      <c r="R6062" s="6">
        <v>0</v>
      </c>
      <c r="S6062" s="6">
        <v>1.8049177136181958</v>
      </c>
      <c r="T6062" s="6">
        <v>3.3933827318849707</v>
      </c>
      <c r="U6062" s="6">
        <v>0</v>
      </c>
      <c r="V6062" s="6">
        <v>1.845001546090681</v>
      </c>
      <c r="W6062" s="6">
        <v>0</v>
      </c>
      <c r="X6062" s="5">
        <v>29668</v>
      </c>
      <c r="Y6062" s="5">
        <v>26394</v>
      </c>
      <c r="Z6062" s="5">
        <v>992</v>
      </c>
      <c r="AA6062" s="5">
        <v>0</v>
      </c>
      <c r="AB6062" s="5">
        <v>0</v>
      </c>
      <c r="AC6062" s="5">
        <v>0</v>
      </c>
      <c r="AD6062" s="5">
        <v>29668</v>
      </c>
      <c r="AE6062" s="5">
        <v>26394</v>
      </c>
      <c r="AF6062" s="5">
        <v>992</v>
      </c>
      <c r="AG6062" s="6">
        <v>3.758429946199894</v>
      </c>
      <c r="AH6062" s="6">
        <v>88.964540919509233</v>
      </c>
      <c r="AI6062" s="6"/>
      <c r="AJ6062" s="6"/>
    </row>
    <row r="6063" spans="1:36" hidden="1" x14ac:dyDescent="0.2">
      <c r="A6063" s="1" t="str">
        <f t="shared" si="94"/>
        <v>Three RiversWhite British</v>
      </c>
      <c r="B6063" s="3" t="s">
        <v>313</v>
      </c>
      <c r="C6063" s="3" t="s">
        <v>314</v>
      </c>
      <c r="D6063" s="3" t="s">
        <v>701</v>
      </c>
      <c r="E6063" s="5">
        <v>69550</v>
      </c>
      <c r="F6063" s="5">
        <v>0</v>
      </c>
      <c r="G6063" s="5">
        <v>0</v>
      </c>
      <c r="H6063" s="5">
        <v>1181</v>
      </c>
      <c r="I6063" s="5">
        <v>0</v>
      </c>
      <c r="J6063" s="5">
        <v>1318</v>
      </c>
      <c r="K6063" s="5">
        <v>2315</v>
      </c>
      <c r="L6063" s="5">
        <v>0</v>
      </c>
      <c r="M6063" s="5">
        <v>1181</v>
      </c>
      <c r="N6063" s="5">
        <v>0</v>
      </c>
      <c r="O6063" s="6">
        <v>0</v>
      </c>
      <c r="P6063" s="6">
        <v>0</v>
      </c>
      <c r="Q6063" s="6">
        <v>1.6980589503953989</v>
      </c>
      <c r="R6063" s="6">
        <v>0</v>
      </c>
      <c r="S6063" s="6">
        <v>1.8950395398993529</v>
      </c>
      <c r="T6063" s="6">
        <v>3.3285406182602446</v>
      </c>
      <c r="U6063" s="6">
        <v>0</v>
      </c>
      <c r="V6063" s="6">
        <v>1.6980589503953989</v>
      </c>
      <c r="W6063" s="6">
        <v>0</v>
      </c>
      <c r="X6063" s="5">
        <v>22240</v>
      </c>
      <c r="Y6063" s="5">
        <v>19836</v>
      </c>
      <c r="Z6063" s="5">
        <v>731</v>
      </c>
      <c r="AA6063" s="5">
        <v>0</v>
      </c>
      <c r="AB6063" s="5">
        <v>0</v>
      </c>
      <c r="AC6063" s="5">
        <v>0</v>
      </c>
      <c r="AD6063" s="5">
        <v>22240</v>
      </c>
      <c r="AE6063" s="5">
        <v>19836</v>
      </c>
      <c r="AF6063" s="5">
        <v>731</v>
      </c>
      <c r="AG6063" s="6">
        <v>3.6852187941117163</v>
      </c>
      <c r="AH6063" s="6">
        <v>89.190647482014384</v>
      </c>
      <c r="AI6063" s="6"/>
      <c r="AJ6063" s="6"/>
    </row>
    <row r="6064" spans="1:36" hidden="1" x14ac:dyDescent="0.2">
      <c r="A6064" s="1" t="str">
        <f t="shared" si="94"/>
        <v>Three RiversMinorities - all other than White British</v>
      </c>
      <c r="B6064" s="3" t="s">
        <v>313</v>
      </c>
      <c r="C6064" s="3" t="s">
        <v>314</v>
      </c>
      <c r="D6064" s="3" t="s">
        <v>702</v>
      </c>
      <c r="E6064" s="5">
        <v>17767</v>
      </c>
      <c r="F6064" s="5">
        <v>0</v>
      </c>
      <c r="G6064" s="5">
        <v>0</v>
      </c>
      <c r="H6064" s="5">
        <v>430</v>
      </c>
      <c r="I6064" s="5">
        <v>0</v>
      </c>
      <c r="J6064" s="5">
        <v>258</v>
      </c>
      <c r="K6064" s="5">
        <v>648</v>
      </c>
      <c r="L6064" s="5">
        <v>0</v>
      </c>
      <c r="M6064" s="5">
        <v>430</v>
      </c>
      <c r="N6064" s="5">
        <v>0</v>
      </c>
      <c r="O6064" s="6">
        <v>0</v>
      </c>
      <c r="P6064" s="6">
        <v>0</v>
      </c>
      <c r="Q6064" s="6">
        <v>2.4202172567118816</v>
      </c>
      <c r="R6064" s="6">
        <v>0</v>
      </c>
      <c r="S6064" s="6">
        <v>1.4521303540271289</v>
      </c>
      <c r="T6064" s="6">
        <v>3.6472111217425565</v>
      </c>
      <c r="U6064" s="6">
        <v>0</v>
      </c>
      <c r="V6064" s="6">
        <v>2.4202172567118816</v>
      </c>
      <c r="W6064" s="6">
        <v>0</v>
      </c>
      <c r="X6064" s="5">
        <v>7428</v>
      </c>
      <c r="Y6064" s="5">
        <v>6558</v>
      </c>
      <c r="Z6064" s="5">
        <v>261</v>
      </c>
      <c r="AA6064" s="5">
        <v>0</v>
      </c>
      <c r="AB6064" s="5">
        <v>0</v>
      </c>
      <c r="AC6064" s="5">
        <v>0</v>
      </c>
      <c r="AD6064" s="5">
        <v>7428</v>
      </c>
      <c r="AE6064" s="5">
        <v>6558</v>
      </c>
      <c r="AF6064" s="5">
        <v>261</v>
      </c>
      <c r="AG6064" s="6">
        <v>3.9798719121683441</v>
      </c>
      <c r="AH6064" s="6">
        <v>88.287560581583193</v>
      </c>
      <c r="AI6064" s="6"/>
      <c r="AJ6064" s="6"/>
    </row>
    <row r="6065" spans="1:36" hidden="1" x14ac:dyDescent="0.2">
      <c r="A6065" s="1" t="str">
        <f t="shared" si="94"/>
        <v>Three RiversWhite Irish</v>
      </c>
      <c r="B6065" s="3" t="s">
        <v>313</v>
      </c>
      <c r="C6065" s="3" t="s">
        <v>314</v>
      </c>
      <c r="D6065" s="3" t="s">
        <v>703</v>
      </c>
      <c r="E6065" s="5">
        <v>1747</v>
      </c>
      <c r="F6065" s="5">
        <v>0</v>
      </c>
      <c r="G6065" s="5">
        <v>0</v>
      </c>
      <c r="H6065" s="5">
        <v>42</v>
      </c>
      <c r="I6065" s="5">
        <v>0</v>
      </c>
      <c r="J6065" s="5">
        <v>39</v>
      </c>
      <c r="K6065" s="5">
        <v>51</v>
      </c>
      <c r="L6065" s="5">
        <v>0</v>
      </c>
      <c r="M6065" s="5">
        <v>42</v>
      </c>
      <c r="N6065" s="5">
        <v>0</v>
      </c>
      <c r="O6065" s="6">
        <v>0</v>
      </c>
      <c r="P6065" s="6">
        <v>0</v>
      </c>
      <c r="Q6065" s="6">
        <v>2.4041213508872352</v>
      </c>
      <c r="R6065" s="6">
        <v>0</v>
      </c>
      <c r="S6065" s="6">
        <v>2.2323983972524326</v>
      </c>
      <c r="T6065" s="6">
        <v>2.9192902117916426</v>
      </c>
      <c r="U6065" s="6">
        <v>0</v>
      </c>
      <c r="V6065" s="6">
        <v>2.4041213508872352</v>
      </c>
      <c r="W6065" s="6">
        <v>0</v>
      </c>
      <c r="X6065" s="5">
        <v>628</v>
      </c>
      <c r="Y6065" s="5">
        <v>572</v>
      </c>
      <c r="Z6065" s="5">
        <v>10</v>
      </c>
      <c r="AA6065" s="5">
        <v>0</v>
      </c>
      <c r="AB6065" s="5">
        <v>0</v>
      </c>
      <c r="AC6065" s="5">
        <v>0</v>
      </c>
      <c r="AD6065" s="5">
        <v>628</v>
      </c>
      <c r="AE6065" s="5">
        <v>572</v>
      </c>
      <c r="AF6065" s="5">
        <v>10</v>
      </c>
      <c r="AG6065" s="6">
        <v>1.7482517482517483</v>
      </c>
      <c r="AH6065" s="6">
        <v>91.082802547770697</v>
      </c>
      <c r="AI6065" s="6"/>
      <c r="AJ6065" s="6"/>
    </row>
    <row r="6066" spans="1:36" hidden="1" x14ac:dyDescent="0.2">
      <c r="A6066" s="1" t="str">
        <f t="shared" si="94"/>
        <v>Three RiversWhite Gyspy or Irish Traveller</v>
      </c>
      <c r="B6066" s="3" t="s">
        <v>313</v>
      </c>
      <c r="C6066" s="3" t="s">
        <v>314</v>
      </c>
      <c r="D6066" s="3" t="s">
        <v>704</v>
      </c>
      <c r="E6066" s="5">
        <v>79</v>
      </c>
      <c r="F6066" s="5">
        <v>0</v>
      </c>
      <c r="G6066" s="5">
        <v>0</v>
      </c>
      <c r="H6066" s="5">
        <v>8</v>
      </c>
      <c r="I6066" s="5">
        <v>0</v>
      </c>
      <c r="J6066" s="5">
        <v>3</v>
      </c>
      <c r="K6066" s="5">
        <v>1</v>
      </c>
      <c r="L6066" s="5">
        <v>0</v>
      </c>
      <c r="M6066" s="5">
        <v>8</v>
      </c>
      <c r="N6066" s="5">
        <v>0</v>
      </c>
      <c r="O6066" s="6">
        <v>0</v>
      </c>
      <c r="P6066" s="6">
        <v>0</v>
      </c>
      <c r="Q6066" s="6">
        <v>10.126582278481013</v>
      </c>
      <c r="R6066" s="6">
        <v>0</v>
      </c>
      <c r="S6066" s="6">
        <v>3.7974683544303796</v>
      </c>
      <c r="T6066" s="6">
        <v>1.2658227848101267</v>
      </c>
      <c r="U6066" s="6">
        <v>0</v>
      </c>
      <c r="V6066" s="6">
        <v>10.126582278481013</v>
      </c>
      <c r="W6066" s="6">
        <v>0</v>
      </c>
      <c r="X6066" s="5">
        <v>22</v>
      </c>
      <c r="Y6066" s="5">
        <v>11</v>
      </c>
      <c r="Z6066" s="5">
        <v>2</v>
      </c>
      <c r="AA6066" s="5">
        <v>0</v>
      </c>
      <c r="AB6066" s="5">
        <v>0</v>
      </c>
      <c r="AC6066" s="5">
        <v>0</v>
      </c>
      <c r="AD6066" s="5">
        <v>22</v>
      </c>
      <c r="AE6066" s="5">
        <v>11</v>
      </c>
      <c r="AF6066" s="5">
        <v>2</v>
      </c>
      <c r="AG6066" s="6">
        <v>18.181818181818183</v>
      </c>
      <c r="AH6066" s="6">
        <v>50</v>
      </c>
      <c r="AI6066" s="6"/>
      <c r="AJ6066" s="6"/>
    </row>
    <row r="6067" spans="1:36" hidden="1" x14ac:dyDescent="0.2">
      <c r="A6067" s="1" t="str">
        <f t="shared" si="94"/>
        <v>Three RiversWhite Other</v>
      </c>
      <c r="B6067" s="3" t="s">
        <v>313</v>
      </c>
      <c r="C6067" s="3" t="s">
        <v>314</v>
      </c>
      <c r="D6067" s="3" t="s">
        <v>705</v>
      </c>
      <c r="E6067" s="5">
        <v>3918</v>
      </c>
      <c r="F6067" s="5">
        <v>0</v>
      </c>
      <c r="G6067" s="5">
        <v>0</v>
      </c>
      <c r="H6067" s="5">
        <v>167</v>
      </c>
      <c r="I6067" s="5">
        <v>0</v>
      </c>
      <c r="J6067" s="5">
        <v>65</v>
      </c>
      <c r="K6067" s="5">
        <v>123</v>
      </c>
      <c r="L6067" s="5">
        <v>0</v>
      </c>
      <c r="M6067" s="5">
        <v>167</v>
      </c>
      <c r="N6067" s="5">
        <v>0</v>
      </c>
      <c r="O6067" s="6">
        <v>0</v>
      </c>
      <c r="P6067" s="6">
        <v>0</v>
      </c>
      <c r="Q6067" s="6">
        <v>4.2623787646758551</v>
      </c>
      <c r="R6067" s="6">
        <v>0</v>
      </c>
      <c r="S6067" s="6">
        <v>1.6590096988259315</v>
      </c>
      <c r="T6067" s="6">
        <v>3.1393568147013782</v>
      </c>
      <c r="U6067" s="6">
        <v>0</v>
      </c>
      <c r="V6067" s="6">
        <v>4.2623787646758551</v>
      </c>
      <c r="W6067" s="6">
        <v>0</v>
      </c>
      <c r="X6067" s="5">
        <v>2087</v>
      </c>
      <c r="Y6067" s="5">
        <v>1834</v>
      </c>
      <c r="Z6067" s="5">
        <v>50</v>
      </c>
      <c r="AA6067" s="5">
        <v>0</v>
      </c>
      <c r="AB6067" s="5">
        <v>0</v>
      </c>
      <c r="AC6067" s="5">
        <v>0</v>
      </c>
      <c r="AD6067" s="5">
        <v>2087</v>
      </c>
      <c r="AE6067" s="5">
        <v>1834</v>
      </c>
      <c r="AF6067" s="5">
        <v>50</v>
      </c>
      <c r="AG6067" s="6">
        <v>2.7262813522355507</v>
      </c>
      <c r="AH6067" s="6">
        <v>87.877335888835646</v>
      </c>
      <c r="AI6067" s="6"/>
      <c r="AJ6067" s="6"/>
    </row>
    <row r="6068" spans="1:36" hidden="1" x14ac:dyDescent="0.2">
      <c r="A6068" s="1" t="str">
        <f t="shared" si="94"/>
        <v>Three RiversMixed White and Black Caribbean</v>
      </c>
      <c r="B6068" s="3" t="s">
        <v>313</v>
      </c>
      <c r="C6068" s="3" t="s">
        <v>314</v>
      </c>
      <c r="D6068" s="3" t="s">
        <v>706</v>
      </c>
      <c r="E6068" s="5">
        <v>516</v>
      </c>
      <c r="F6068" s="5">
        <v>0</v>
      </c>
      <c r="G6068" s="5">
        <v>0</v>
      </c>
      <c r="H6068" s="5">
        <v>25</v>
      </c>
      <c r="I6068" s="5">
        <v>0</v>
      </c>
      <c r="J6068" s="5">
        <v>12</v>
      </c>
      <c r="K6068" s="5">
        <v>9</v>
      </c>
      <c r="L6068" s="5">
        <v>0</v>
      </c>
      <c r="M6068" s="5">
        <v>25</v>
      </c>
      <c r="N6068" s="5">
        <v>0</v>
      </c>
      <c r="O6068" s="6">
        <v>0</v>
      </c>
      <c r="P6068" s="6">
        <v>0</v>
      </c>
      <c r="Q6068" s="6">
        <v>4.8449612403100772</v>
      </c>
      <c r="R6068" s="6">
        <v>0</v>
      </c>
      <c r="S6068" s="6">
        <v>2.3255813953488373</v>
      </c>
      <c r="T6068" s="6">
        <v>1.7441860465116279</v>
      </c>
      <c r="U6068" s="6">
        <v>0</v>
      </c>
      <c r="V6068" s="6">
        <v>4.8449612403100772</v>
      </c>
      <c r="W6068" s="6">
        <v>0</v>
      </c>
      <c r="X6068" s="5">
        <v>134</v>
      </c>
      <c r="Y6068" s="5">
        <v>119</v>
      </c>
      <c r="Z6068" s="5">
        <v>5</v>
      </c>
      <c r="AA6068" s="5">
        <v>0</v>
      </c>
      <c r="AB6068" s="5">
        <v>0</v>
      </c>
      <c r="AC6068" s="5">
        <v>0</v>
      </c>
      <c r="AD6068" s="5">
        <v>134</v>
      </c>
      <c r="AE6068" s="5">
        <v>119</v>
      </c>
      <c r="AF6068" s="5">
        <v>5</v>
      </c>
      <c r="AG6068" s="6">
        <v>4.2016806722689077</v>
      </c>
      <c r="AH6068" s="6">
        <v>88.805970149253724</v>
      </c>
      <c r="AI6068" s="6"/>
      <c r="AJ6068" s="6"/>
    </row>
    <row r="6069" spans="1:36" hidden="1" x14ac:dyDescent="0.2">
      <c r="A6069" s="1" t="str">
        <f t="shared" si="94"/>
        <v>Three RiversMixed White and Black African</v>
      </c>
      <c r="B6069" s="3" t="s">
        <v>313</v>
      </c>
      <c r="C6069" s="3" t="s">
        <v>314</v>
      </c>
      <c r="D6069" s="3" t="s">
        <v>707</v>
      </c>
      <c r="E6069" s="5">
        <v>181</v>
      </c>
      <c r="F6069" s="5">
        <v>0</v>
      </c>
      <c r="G6069" s="5">
        <v>0</v>
      </c>
      <c r="H6069" s="5">
        <v>7</v>
      </c>
      <c r="I6069" s="5">
        <v>0</v>
      </c>
      <c r="J6069" s="5">
        <v>5</v>
      </c>
      <c r="K6069" s="5">
        <v>2</v>
      </c>
      <c r="L6069" s="5">
        <v>0</v>
      </c>
      <c r="M6069" s="5">
        <v>7</v>
      </c>
      <c r="N6069" s="5">
        <v>0</v>
      </c>
      <c r="O6069" s="6">
        <v>0</v>
      </c>
      <c r="P6069" s="6">
        <v>0</v>
      </c>
      <c r="Q6069" s="6">
        <v>3.867403314917127</v>
      </c>
      <c r="R6069" s="6">
        <v>0</v>
      </c>
      <c r="S6069" s="6">
        <v>2.7624309392265194</v>
      </c>
      <c r="T6069" s="6">
        <v>1.1049723756906078</v>
      </c>
      <c r="U6069" s="6">
        <v>0</v>
      </c>
      <c r="V6069" s="6">
        <v>3.867403314917127</v>
      </c>
      <c r="W6069" s="6">
        <v>0</v>
      </c>
      <c r="X6069" s="5">
        <v>37</v>
      </c>
      <c r="Y6069" s="5">
        <v>29</v>
      </c>
      <c r="Z6069" s="5">
        <v>0</v>
      </c>
      <c r="AA6069" s="5">
        <v>0</v>
      </c>
      <c r="AB6069" s="5">
        <v>0</v>
      </c>
      <c r="AC6069" s="5">
        <v>0</v>
      </c>
      <c r="AD6069" s="5">
        <v>37</v>
      </c>
      <c r="AE6069" s="5">
        <v>29</v>
      </c>
      <c r="AF6069" s="5">
        <v>0</v>
      </c>
      <c r="AG6069" s="6">
        <v>0</v>
      </c>
      <c r="AH6069" s="6">
        <v>78.378378378378372</v>
      </c>
      <c r="AI6069" s="6"/>
      <c r="AJ6069" s="6"/>
    </row>
    <row r="6070" spans="1:36" hidden="1" x14ac:dyDescent="0.2">
      <c r="A6070" s="1" t="str">
        <f t="shared" si="94"/>
        <v>Three RiversMixed White and Asian</v>
      </c>
      <c r="B6070" s="3" t="s">
        <v>313</v>
      </c>
      <c r="C6070" s="3" t="s">
        <v>314</v>
      </c>
      <c r="D6070" s="3" t="s">
        <v>708</v>
      </c>
      <c r="E6070" s="5">
        <v>775</v>
      </c>
      <c r="F6070" s="5">
        <v>0</v>
      </c>
      <c r="G6070" s="5">
        <v>0</v>
      </c>
      <c r="H6070" s="5">
        <v>11</v>
      </c>
      <c r="I6070" s="5">
        <v>0</v>
      </c>
      <c r="J6070" s="5">
        <v>5</v>
      </c>
      <c r="K6070" s="5">
        <v>29</v>
      </c>
      <c r="L6070" s="5">
        <v>0</v>
      </c>
      <c r="M6070" s="5">
        <v>11</v>
      </c>
      <c r="N6070" s="5">
        <v>0</v>
      </c>
      <c r="O6070" s="6">
        <v>0</v>
      </c>
      <c r="P6070" s="6">
        <v>0</v>
      </c>
      <c r="Q6070" s="6">
        <v>1.4193548387096775</v>
      </c>
      <c r="R6070" s="6">
        <v>0</v>
      </c>
      <c r="S6070" s="6">
        <v>0.64516129032258063</v>
      </c>
      <c r="T6070" s="6">
        <v>3.7419354838709675</v>
      </c>
      <c r="U6070" s="6">
        <v>0</v>
      </c>
      <c r="V6070" s="6">
        <v>1.4193548387096775</v>
      </c>
      <c r="W6070" s="6">
        <v>0</v>
      </c>
      <c r="X6070" s="5">
        <v>187</v>
      </c>
      <c r="Y6070" s="5">
        <v>170</v>
      </c>
      <c r="Z6070" s="5">
        <v>9</v>
      </c>
      <c r="AA6070" s="5">
        <v>0</v>
      </c>
      <c r="AB6070" s="5">
        <v>0</v>
      </c>
      <c r="AC6070" s="5">
        <v>0</v>
      </c>
      <c r="AD6070" s="5">
        <v>187</v>
      </c>
      <c r="AE6070" s="5">
        <v>170</v>
      </c>
      <c r="AF6070" s="5">
        <v>9</v>
      </c>
      <c r="AG6070" s="6">
        <v>5.2941176470588234</v>
      </c>
      <c r="AH6070" s="6">
        <v>90.909090909090907</v>
      </c>
      <c r="AI6070" s="6"/>
      <c r="AJ6070" s="6"/>
    </row>
    <row r="6071" spans="1:36" hidden="1" x14ac:dyDescent="0.2">
      <c r="A6071" s="1" t="str">
        <f t="shared" si="94"/>
        <v>Three RiversMixed Other</v>
      </c>
      <c r="B6071" s="3" t="s">
        <v>313</v>
      </c>
      <c r="C6071" s="3" t="s">
        <v>314</v>
      </c>
      <c r="D6071" s="3" t="s">
        <v>709</v>
      </c>
      <c r="E6071" s="5">
        <v>530</v>
      </c>
      <c r="F6071" s="5">
        <v>0</v>
      </c>
      <c r="G6071" s="5">
        <v>0</v>
      </c>
      <c r="H6071" s="5">
        <v>18</v>
      </c>
      <c r="I6071" s="5">
        <v>0</v>
      </c>
      <c r="J6071" s="5">
        <v>8</v>
      </c>
      <c r="K6071" s="5">
        <v>14</v>
      </c>
      <c r="L6071" s="5">
        <v>0</v>
      </c>
      <c r="M6071" s="5">
        <v>18</v>
      </c>
      <c r="N6071" s="5">
        <v>0</v>
      </c>
      <c r="O6071" s="6">
        <v>0</v>
      </c>
      <c r="P6071" s="6">
        <v>0</v>
      </c>
      <c r="Q6071" s="6">
        <v>3.3962264150943398</v>
      </c>
      <c r="R6071" s="6">
        <v>0</v>
      </c>
      <c r="S6071" s="6">
        <v>1.5094339622641511</v>
      </c>
      <c r="T6071" s="6">
        <v>2.641509433962264</v>
      </c>
      <c r="U6071" s="6">
        <v>0</v>
      </c>
      <c r="V6071" s="6">
        <v>3.3962264150943398</v>
      </c>
      <c r="W6071" s="6">
        <v>0</v>
      </c>
      <c r="X6071" s="5">
        <v>138</v>
      </c>
      <c r="Y6071" s="5">
        <v>117</v>
      </c>
      <c r="Z6071" s="5">
        <v>12</v>
      </c>
      <c r="AA6071" s="5">
        <v>0</v>
      </c>
      <c r="AB6071" s="5">
        <v>0</v>
      </c>
      <c r="AC6071" s="5">
        <v>0</v>
      </c>
      <c r="AD6071" s="5">
        <v>138</v>
      </c>
      <c r="AE6071" s="5">
        <v>117</v>
      </c>
      <c r="AF6071" s="5">
        <v>12</v>
      </c>
      <c r="AG6071" s="6">
        <v>10.256410256410257</v>
      </c>
      <c r="AH6071" s="6">
        <v>84.782608695652172</v>
      </c>
      <c r="AI6071" s="6"/>
      <c r="AJ6071" s="6"/>
    </row>
    <row r="6072" spans="1:36" hidden="1" x14ac:dyDescent="0.2">
      <c r="A6072" s="1" t="str">
        <f t="shared" si="94"/>
        <v>Three RiversIndian</v>
      </c>
      <c r="B6072" s="3" t="s">
        <v>313</v>
      </c>
      <c r="C6072" s="3" t="s">
        <v>314</v>
      </c>
      <c r="D6072" s="3" t="s">
        <v>710</v>
      </c>
      <c r="E6072" s="5">
        <v>5231</v>
      </c>
      <c r="F6072" s="5">
        <v>0</v>
      </c>
      <c r="G6072" s="5">
        <v>0</v>
      </c>
      <c r="H6072" s="5">
        <v>24</v>
      </c>
      <c r="I6072" s="5">
        <v>0</v>
      </c>
      <c r="J6072" s="5">
        <v>28</v>
      </c>
      <c r="K6072" s="5">
        <v>249</v>
      </c>
      <c r="L6072" s="5">
        <v>0</v>
      </c>
      <c r="M6072" s="5">
        <v>24</v>
      </c>
      <c r="N6072" s="5">
        <v>0</v>
      </c>
      <c r="O6072" s="6">
        <v>0</v>
      </c>
      <c r="P6072" s="6">
        <v>0</v>
      </c>
      <c r="Q6072" s="6">
        <v>0.4588032880902313</v>
      </c>
      <c r="R6072" s="6">
        <v>0</v>
      </c>
      <c r="S6072" s="6">
        <v>0.53527050277193655</v>
      </c>
      <c r="T6072" s="6">
        <v>4.7600841139361503</v>
      </c>
      <c r="U6072" s="6">
        <v>0</v>
      </c>
      <c r="V6072" s="6">
        <v>0.4588032880902313</v>
      </c>
      <c r="W6072" s="6">
        <v>0</v>
      </c>
      <c r="X6072" s="5">
        <v>2155</v>
      </c>
      <c r="Y6072" s="5">
        <v>1952</v>
      </c>
      <c r="Z6072" s="5">
        <v>72</v>
      </c>
      <c r="AA6072" s="5">
        <v>0</v>
      </c>
      <c r="AB6072" s="5">
        <v>0</v>
      </c>
      <c r="AC6072" s="5">
        <v>0</v>
      </c>
      <c r="AD6072" s="5">
        <v>2155</v>
      </c>
      <c r="AE6072" s="5">
        <v>1952</v>
      </c>
      <c r="AF6072" s="5">
        <v>72</v>
      </c>
      <c r="AG6072" s="6">
        <v>3.6885245901639343</v>
      </c>
      <c r="AH6072" s="6">
        <v>90.580046403712302</v>
      </c>
      <c r="AI6072" s="6"/>
      <c r="AJ6072" s="6"/>
    </row>
    <row r="6073" spans="1:36" hidden="1" x14ac:dyDescent="0.2">
      <c r="A6073" s="1" t="str">
        <f t="shared" si="94"/>
        <v>Three RiversPakistani</v>
      </c>
      <c r="B6073" s="3" t="s">
        <v>313</v>
      </c>
      <c r="C6073" s="3" t="s">
        <v>314</v>
      </c>
      <c r="D6073" s="3" t="s">
        <v>711</v>
      </c>
      <c r="E6073" s="5">
        <v>605</v>
      </c>
      <c r="F6073" s="5">
        <v>0</v>
      </c>
      <c r="G6073" s="5">
        <v>0</v>
      </c>
      <c r="H6073" s="5">
        <v>10</v>
      </c>
      <c r="I6073" s="5">
        <v>0</v>
      </c>
      <c r="J6073" s="5">
        <v>0</v>
      </c>
      <c r="K6073" s="5">
        <v>12</v>
      </c>
      <c r="L6073" s="5">
        <v>0</v>
      </c>
      <c r="M6073" s="5">
        <v>10</v>
      </c>
      <c r="N6073" s="5">
        <v>0</v>
      </c>
      <c r="O6073" s="6">
        <v>0</v>
      </c>
      <c r="P6073" s="6">
        <v>0</v>
      </c>
      <c r="Q6073" s="6">
        <v>1.6528925619834711</v>
      </c>
      <c r="R6073" s="6">
        <v>0</v>
      </c>
      <c r="S6073" s="6">
        <v>0</v>
      </c>
      <c r="T6073" s="6">
        <v>1.9834710743801653</v>
      </c>
      <c r="U6073" s="6">
        <v>0</v>
      </c>
      <c r="V6073" s="6">
        <v>1.6528925619834711</v>
      </c>
      <c r="W6073" s="6">
        <v>0</v>
      </c>
      <c r="X6073" s="5">
        <v>229</v>
      </c>
      <c r="Y6073" s="5">
        <v>184</v>
      </c>
      <c r="Z6073" s="5">
        <v>9</v>
      </c>
      <c r="AA6073" s="5">
        <v>0</v>
      </c>
      <c r="AB6073" s="5">
        <v>0</v>
      </c>
      <c r="AC6073" s="5">
        <v>0</v>
      </c>
      <c r="AD6073" s="5">
        <v>229</v>
      </c>
      <c r="AE6073" s="5">
        <v>184</v>
      </c>
      <c r="AF6073" s="5">
        <v>9</v>
      </c>
      <c r="AG6073" s="6">
        <v>4.8913043478260869</v>
      </c>
      <c r="AH6073" s="6">
        <v>80.349344978165945</v>
      </c>
      <c r="AI6073" s="6"/>
      <c r="AJ6073" s="6"/>
    </row>
    <row r="6074" spans="1:36" hidden="1" x14ac:dyDescent="0.2">
      <c r="A6074" s="1" t="str">
        <f t="shared" si="94"/>
        <v>Three RiversBangladeshi</v>
      </c>
      <c r="B6074" s="3" t="s">
        <v>313</v>
      </c>
      <c r="C6074" s="3" t="s">
        <v>314</v>
      </c>
      <c r="D6074" s="3" t="s">
        <v>712</v>
      </c>
      <c r="E6074" s="5">
        <v>158</v>
      </c>
      <c r="F6074" s="5">
        <v>0</v>
      </c>
      <c r="G6074" s="5">
        <v>0</v>
      </c>
      <c r="H6074" s="5">
        <v>0</v>
      </c>
      <c r="I6074" s="5">
        <v>0</v>
      </c>
      <c r="J6074" s="5">
        <v>0</v>
      </c>
      <c r="K6074" s="5">
        <v>9</v>
      </c>
      <c r="L6074" s="5">
        <v>0</v>
      </c>
      <c r="M6074" s="5">
        <v>0</v>
      </c>
      <c r="N6074" s="5">
        <v>0</v>
      </c>
      <c r="O6074" s="6">
        <v>0</v>
      </c>
      <c r="P6074" s="6">
        <v>0</v>
      </c>
      <c r="Q6074" s="6">
        <v>0</v>
      </c>
      <c r="R6074" s="6">
        <v>0</v>
      </c>
      <c r="S6074" s="6">
        <v>0</v>
      </c>
      <c r="T6074" s="6">
        <v>5.6962025316455698</v>
      </c>
      <c r="U6074" s="6">
        <v>0</v>
      </c>
      <c r="V6074" s="6">
        <v>0</v>
      </c>
      <c r="W6074" s="6">
        <v>0</v>
      </c>
      <c r="X6074" s="5">
        <v>55</v>
      </c>
      <c r="Y6074" s="5">
        <v>39</v>
      </c>
      <c r="Z6074" s="5">
        <v>4</v>
      </c>
      <c r="AA6074" s="5">
        <v>0</v>
      </c>
      <c r="AB6074" s="5">
        <v>0</v>
      </c>
      <c r="AC6074" s="5">
        <v>0</v>
      </c>
      <c r="AD6074" s="5">
        <v>55</v>
      </c>
      <c r="AE6074" s="5">
        <v>39</v>
      </c>
      <c r="AF6074" s="5">
        <v>4</v>
      </c>
      <c r="AG6074" s="6">
        <v>10.256410256410257</v>
      </c>
      <c r="AH6074" s="6">
        <v>70.909090909090907</v>
      </c>
      <c r="AI6074" s="6"/>
      <c r="AJ6074" s="6"/>
    </row>
    <row r="6075" spans="1:36" hidden="1" x14ac:dyDescent="0.2">
      <c r="A6075" s="1" t="str">
        <f t="shared" si="94"/>
        <v>Three RiversChinese</v>
      </c>
      <c r="B6075" s="3" t="s">
        <v>313</v>
      </c>
      <c r="C6075" s="3" t="s">
        <v>314</v>
      </c>
      <c r="D6075" s="3" t="s">
        <v>713</v>
      </c>
      <c r="E6075" s="5">
        <v>590</v>
      </c>
      <c r="F6075" s="5">
        <v>0</v>
      </c>
      <c r="G6075" s="5">
        <v>0</v>
      </c>
      <c r="H6075" s="5">
        <v>14</v>
      </c>
      <c r="I6075" s="5">
        <v>0</v>
      </c>
      <c r="J6075" s="5">
        <v>0</v>
      </c>
      <c r="K6075" s="5">
        <v>13</v>
      </c>
      <c r="L6075" s="5">
        <v>0</v>
      </c>
      <c r="M6075" s="5">
        <v>14</v>
      </c>
      <c r="N6075" s="5">
        <v>0</v>
      </c>
      <c r="O6075" s="6">
        <v>0</v>
      </c>
      <c r="P6075" s="6">
        <v>0</v>
      </c>
      <c r="Q6075" s="6">
        <v>2.3728813559322033</v>
      </c>
      <c r="R6075" s="6">
        <v>0</v>
      </c>
      <c r="S6075" s="6">
        <v>0</v>
      </c>
      <c r="T6075" s="6">
        <v>2.2033898305084745</v>
      </c>
      <c r="U6075" s="6">
        <v>0</v>
      </c>
      <c r="V6075" s="6">
        <v>2.3728813559322033</v>
      </c>
      <c r="W6075" s="6">
        <v>0</v>
      </c>
      <c r="X6075" s="5">
        <v>259</v>
      </c>
      <c r="Y6075" s="5">
        <v>216</v>
      </c>
      <c r="Z6075" s="5">
        <v>10</v>
      </c>
      <c r="AA6075" s="5">
        <v>0</v>
      </c>
      <c r="AB6075" s="5">
        <v>0</v>
      </c>
      <c r="AC6075" s="5">
        <v>0</v>
      </c>
      <c r="AD6075" s="5">
        <v>259</v>
      </c>
      <c r="AE6075" s="5">
        <v>216</v>
      </c>
      <c r="AF6075" s="5">
        <v>10</v>
      </c>
      <c r="AG6075" s="6">
        <v>4.6296296296296298</v>
      </c>
      <c r="AH6075" s="6">
        <v>83.397683397683394</v>
      </c>
      <c r="AI6075" s="6"/>
      <c r="AJ6075" s="6"/>
    </row>
    <row r="6076" spans="1:36" hidden="1" x14ac:dyDescent="0.2">
      <c r="A6076" s="1" t="str">
        <f t="shared" si="94"/>
        <v>Three RiversAsian Other</v>
      </c>
      <c r="B6076" s="3" t="s">
        <v>313</v>
      </c>
      <c r="C6076" s="3" t="s">
        <v>314</v>
      </c>
      <c r="D6076" s="3" t="s">
        <v>714</v>
      </c>
      <c r="E6076" s="5">
        <v>1409</v>
      </c>
      <c r="F6076" s="5">
        <v>0</v>
      </c>
      <c r="G6076" s="5">
        <v>0</v>
      </c>
      <c r="H6076" s="5">
        <v>29</v>
      </c>
      <c r="I6076" s="5">
        <v>0</v>
      </c>
      <c r="J6076" s="5">
        <v>18</v>
      </c>
      <c r="K6076" s="5">
        <v>66</v>
      </c>
      <c r="L6076" s="5">
        <v>0</v>
      </c>
      <c r="M6076" s="5">
        <v>29</v>
      </c>
      <c r="N6076" s="5">
        <v>0</v>
      </c>
      <c r="O6076" s="6">
        <v>0</v>
      </c>
      <c r="P6076" s="6">
        <v>0</v>
      </c>
      <c r="Q6076" s="6">
        <v>2.0581973030518097</v>
      </c>
      <c r="R6076" s="6">
        <v>0</v>
      </c>
      <c r="S6076" s="6">
        <v>1.2775017743080199</v>
      </c>
      <c r="T6076" s="6">
        <v>4.6841731724627396</v>
      </c>
      <c r="U6076" s="6">
        <v>0</v>
      </c>
      <c r="V6076" s="6">
        <v>2.0581973030518097</v>
      </c>
      <c r="W6076" s="6">
        <v>0</v>
      </c>
      <c r="X6076" s="5">
        <v>579</v>
      </c>
      <c r="Y6076" s="5">
        <v>487</v>
      </c>
      <c r="Z6076" s="5">
        <v>24</v>
      </c>
      <c r="AA6076" s="5">
        <v>0</v>
      </c>
      <c r="AB6076" s="5">
        <v>0</v>
      </c>
      <c r="AC6076" s="5">
        <v>0</v>
      </c>
      <c r="AD6076" s="5">
        <v>579</v>
      </c>
      <c r="AE6076" s="5">
        <v>487</v>
      </c>
      <c r="AF6076" s="5">
        <v>24</v>
      </c>
      <c r="AG6076" s="6">
        <v>4.9281314168377826</v>
      </c>
      <c r="AH6076" s="6">
        <v>84.110535405872199</v>
      </c>
      <c r="AI6076" s="6"/>
      <c r="AJ6076" s="6"/>
    </row>
    <row r="6077" spans="1:36" hidden="1" x14ac:dyDescent="0.2">
      <c r="A6077" s="1" t="str">
        <f t="shared" si="94"/>
        <v>Three RiversBlack African</v>
      </c>
      <c r="B6077" s="3" t="s">
        <v>313</v>
      </c>
      <c r="C6077" s="3" t="s">
        <v>314</v>
      </c>
      <c r="D6077" s="3" t="s">
        <v>715</v>
      </c>
      <c r="E6077" s="5">
        <v>864</v>
      </c>
      <c r="F6077" s="5">
        <v>0</v>
      </c>
      <c r="G6077" s="5">
        <v>0</v>
      </c>
      <c r="H6077" s="5">
        <v>34</v>
      </c>
      <c r="I6077" s="5">
        <v>0</v>
      </c>
      <c r="J6077" s="5">
        <v>33</v>
      </c>
      <c r="K6077" s="5">
        <v>30</v>
      </c>
      <c r="L6077" s="5">
        <v>0</v>
      </c>
      <c r="M6077" s="5">
        <v>34</v>
      </c>
      <c r="N6077" s="5">
        <v>0</v>
      </c>
      <c r="O6077" s="6">
        <v>0</v>
      </c>
      <c r="P6077" s="6">
        <v>0</v>
      </c>
      <c r="Q6077" s="6">
        <v>3.9351851851851851</v>
      </c>
      <c r="R6077" s="6">
        <v>0</v>
      </c>
      <c r="S6077" s="6">
        <v>3.8194444444444446</v>
      </c>
      <c r="T6077" s="6">
        <v>3.4722222222222223</v>
      </c>
      <c r="U6077" s="6">
        <v>0</v>
      </c>
      <c r="V6077" s="6">
        <v>3.9351851851851851</v>
      </c>
      <c r="W6077" s="6">
        <v>0</v>
      </c>
      <c r="X6077" s="5">
        <v>411</v>
      </c>
      <c r="Y6077" s="5">
        <v>374</v>
      </c>
      <c r="Z6077" s="5">
        <v>28</v>
      </c>
      <c r="AA6077" s="5">
        <v>0</v>
      </c>
      <c r="AB6077" s="5">
        <v>0</v>
      </c>
      <c r="AC6077" s="5">
        <v>0</v>
      </c>
      <c r="AD6077" s="5">
        <v>411</v>
      </c>
      <c r="AE6077" s="5">
        <v>374</v>
      </c>
      <c r="AF6077" s="5">
        <v>28</v>
      </c>
      <c r="AG6077" s="6">
        <v>7.4866310160427805</v>
      </c>
      <c r="AH6077" s="6">
        <v>90.997566909975674</v>
      </c>
      <c r="AI6077" s="6"/>
      <c r="AJ6077" s="6"/>
    </row>
    <row r="6078" spans="1:36" hidden="1" x14ac:dyDescent="0.2">
      <c r="A6078" s="1" t="str">
        <f t="shared" si="94"/>
        <v>Three RiversBlack Caribbean</v>
      </c>
      <c r="B6078" s="3" t="s">
        <v>313</v>
      </c>
      <c r="C6078" s="3" t="s">
        <v>314</v>
      </c>
      <c r="D6078" s="3" t="s">
        <v>716</v>
      </c>
      <c r="E6078" s="5">
        <v>598</v>
      </c>
      <c r="F6078" s="5">
        <v>0</v>
      </c>
      <c r="G6078" s="5">
        <v>0</v>
      </c>
      <c r="H6078" s="5">
        <v>21</v>
      </c>
      <c r="I6078" s="5">
        <v>0</v>
      </c>
      <c r="J6078" s="5">
        <v>29</v>
      </c>
      <c r="K6078" s="5">
        <v>10</v>
      </c>
      <c r="L6078" s="5">
        <v>0</v>
      </c>
      <c r="M6078" s="5">
        <v>21</v>
      </c>
      <c r="N6078" s="5">
        <v>0</v>
      </c>
      <c r="O6078" s="6">
        <v>0</v>
      </c>
      <c r="P6078" s="6">
        <v>0</v>
      </c>
      <c r="Q6078" s="6">
        <v>3.511705685618729</v>
      </c>
      <c r="R6078" s="6">
        <v>0</v>
      </c>
      <c r="S6078" s="6">
        <v>4.8494983277591972</v>
      </c>
      <c r="T6078" s="6">
        <v>1.6722408026755853</v>
      </c>
      <c r="U6078" s="6">
        <v>0</v>
      </c>
      <c r="V6078" s="6">
        <v>3.511705685618729</v>
      </c>
      <c r="W6078" s="6">
        <v>0</v>
      </c>
      <c r="X6078" s="5">
        <v>270</v>
      </c>
      <c r="Y6078" s="5">
        <v>250</v>
      </c>
      <c r="Z6078" s="5">
        <v>13</v>
      </c>
      <c r="AA6078" s="5">
        <v>0</v>
      </c>
      <c r="AB6078" s="5">
        <v>0</v>
      </c>
      <c r="AC6078" s="5">
        <v>0</v>
      </c>
      <c r="AD6078" s="5">
        <v>270</v>
      </c>
      <c r="AE6078" s="5">
        <v>250</v>
      </c>
      <c r="AF6078" s="5">
        <v>13</v>
      </c>
      <c r="AG6078" s="6">
        <v>5.2</v>
      </c>
      <c r="AH6078" s="6">
        <v>92.592592592592595</v>
      </c>
      <c r="AI6078" s="6"/>
      <c r="AJ6078" s="6"/>
    </row>
    <row r="6079" spans="1:36" hidden="1" x14ac:dyDescent="0.2">
      <c r="A6079" s="1" t="str">
        <f t="shared" si="94"/>
        <v>Three RiversBlack Other</v>
      </c>
      <c r="B6079" s="3" t="s">
        <v>313</v>
      </c>
      <c r="C6079" s="3" t="s">
        <v>314</v>
      </c>
      <c r="D6079" s="3" t="s">
        <v>717</v>
      </c>
      <c r="E6079" s="5">
        <v>148</v>
      </c>
      <c r="F6079" s="5">
        <v>0</v>
      </c>
      <c r="G6079" s="5">
        <v>0</v>
      </c>
      <c r="H6079" s="5">
        <v>12</v>
      </c>
      <c r="I6079" s="5">
        <v>0</v>
      </c>
      <c r="J6079" s="5">
        <v>6</v>
      </c>
      <c r="K6079" s="5">
        <v>3</v>
      </c>
      <c r="L6079" s="5">
        <v>0</v>
      </c>
      <c r="M6079" s="5">
        <v>12</v>
      </c>
      <c r="N6079" s="5">
        <v>0</v>
      </c>
      <c r="O6079" s="6">
        <v>0</v>
      </c>
      <c r="P6079" s="6">
        <v>0</v>
      </c>
      <c r="Q6079" s="6">
        <v>8.1081081081081088</v>
      </c>
      <c r="R6079" s="6">
        <v>0</v>
      </c>
      <c r="S6079" s="6">
        <v>4.0540540540540544</v>
      </c>
      <c r="T6079" s="6">
        <v>2.0270270270270272</v>
      </c>
      <c r="U6079" s="6">
        <v>0</v>
      </c>
      <c r="V6079" s="6">
        <v>8.1081081081081088</v>
      </c>
      <c r="W6079" s="6">
        <v>0</v>
      </c>
      <c r="X6079" s="5">
        <v>61</v>
      </c>
      <c r="Y6079" s="5">
        <v>52</v>
      </c>
      <c r="Z6079" s="5">
        <v>5</v>
      </c>
      <c r="AA6079" s="5">
        <v>0</v>
      </c>
      <c r="AB6079" s="5">
        <v>0</v>
      </c>
      <c r="AC6079" s="5">
        <v>0</v>
      </c>
      <c r="AD6079" s="5">
        <v>61</v>
      </c>
      <c r="AE6079" s="5">
        <v>52</v>
      </c>
      <c r="AF6079" s="5">
        <v>5</v>
      </c>
      <c r="AG6079" s="6">
        <v>9.615384615384615</v>
      </c>
      <c r="AH6079" s="6">
        <v>85.245901639344268</v>
      </c>
      <c r="AI6079" s="6"/>
      <c r="AJ6079" s="6"/>
    </row>
    <row r="6080" spans="1:36" hidden="1" x14ac:dyDescent="0.2">
      <c r="A6080" s="1" t="str">
        <f t="shared" si="94"/>
        <v>Three RiversArab</v>
      </c>
      <c r="B6080" s="3" t="s">
        <v>313</v>
      </c>
      <c r="C6080" s="3" t="s">
        <v>314</v>
      </c>
      <c r="D6080" s="3" t="s">
        <v>699</v>
      </c>
      <c r="E6080" s="5">
        <v>128</v>
      </c>
      <c r="F6080" s="5">
        <v>0</v>
      </c>
      <c r="G6080" s="5">
        <v>0</v>
      </c>
      <c r="H6080" s="5">
        <v>5</v>
      </c>
      <c r="I6080" s="5">
        <v>0</v>
      </c>
      <c r="J6080" s="5">
        <v>4</v>
      </c>
      <c r="K6080" s="5">
        <v>4</v>
      </c>
      <c r="L6080" s="5">
        <v>0</v>
      </c>
      <c r="M6080" s="5">
        <v>5</v>
      </c>
      <c r="N6080" s="5">
        <v>0</v>
      </c>
      <c r="O6080" s="6">
        <v>0</v>
      </c>
      <c r="P6080" s="6">
        <v>0</v>
      </c>
      <c r="Q6080" s="6">
        <v>3.90625</v>
      </c>
      <c r="R6080" s="6">
        <v>0</v>
      </c>
      <c r="S6080" s="6">
        <v>3.125</v>
      </c>
      <c r="T6080" s="6">
        <v>3.125</v>
      </c>
      <c r="U6080" s="6">
        <v>0</v>
      </c>
      <c r="V6080" s="6">
        <v>3.90625</v>
      </c>
      <c r="W6080" s="6">
        <v>0</v>
      </c>
      <c r="X6080" s="5">
        <v>49</v>
      </c>
      <c r="Y6080" s="5">
        <v>43</v>
      </c>
      <c r="Z6080" s="5">
        <v>3</v>
      </c>
      <c r="AA6080" s="5">
        <v>0</v>
      </c>
      <c r="AB6080" s="5">
        <v>0</v>
      </c>
      <c r="AC6080" s="5">
        <v>0</v>
      </c>
      <c r="AD6080" s="5">
        <v>49</v>
      </c>
      <c r="AE6080" s="5">
        <v>43</v>
      </c>
      <c r="AF6080" s="5">
        <v>3</v>
      </c>
      <c r="AG6080" s="6">
        <v>6.9767441860465116</v>
      </c>
      <c r="AH6080" s="6">
        <v>87.755102040816325</v>
      </c>
      <c r="AI6080" s="6"/>
      <c r="AJ6080" s="6"/>
    </row>
    <row r="6081" spans="1:36" hidden="1" x14ac:dyDescent="0.2">
      <c r="A6081" s="1" t="str">
        <f t="shared" si="94"/>
        <v>Three RiversOther</v>
      </c>
      <c r="B6081" s="3" t="s">
        <v>313</v>
      </c>
      <c r="C6081" s="3" t="s">
        <v>314</v>
      </c>
      <c r="D6081" s="3" t="s">
        <v>718</v>
      </c>
      <c r="E6081" s="5">
        <v>290</v>
      </c>
      <c r="F6081" s="5">
        <v>0</v>
      </c>
      <c r="G6081" s="5">
        <v>0</v>
      </c>
      <c r="H6081" s="5">
        <v>3</v>
      </c>
      <c r="I6081" s="5">
        <v>0</v>
      </c>
      <c r="J6081" s="5">
        <v>3</v>
      </c>
      <c r="K6081" s="5">
        <v>23</v>
      </c>
      <c r="L6081" s="5">
        <v>0</v>
      </c>
      <c r="M6081" s="5">
        <v>3</v>
      </c>
      <c r="N6081" s="5">
        <v>0</v>
      </c>
      <c r="O6081" s="6">
        <v>0</v>
      </c>
      <c r="P6081" s="6">
        <v>0</v>
      </c>
      <c r="Q6081" s="6">
        <v>1.0344827586206897</v>
      </c>
      <c r="R6081" s="6">
        <v>0</v>
      </c>
      <c r="S6081" s="6">
        <v>1.0344827586206897</v>
      </c>
      <c r="T6081" s="6">
        <v>7.931034482758621</v>
      </c>
      <c r="U6081" s="6">
        <v>0</v>
      </c>
      <c r="V6081" s="6">
        <v>1.0344827586206897</v>
      </c>
      <c r="W6081" s="6">
        <v>0</v>
      </c>
      <c r="X6081" s="5">
        <v>127</v>
      </c>
      <c r="Y6081" s="5">
        <v>109</v>
      </c>
      <c r="Z6081" s="5">
        <v>5</v>
      </c>
      <c r="AA6081" s="5">
        <v>0</v>
      </c>
      <c r="AB6081" s="5">
        <v>0</v>
      </c>
      <c r="AC6081" s="5">
        <v>0</v>
      </c>
      <c r="AD6081" s="5">
        <v>127</v>
      </c>
      <c r="AE6081" s="5">
        <v>109</v>
      </c>
      <c r="AF6081" s="5">
        <v>5</v>
      </c>
      <c r="AG6081" s="6">
        <v>4.5871559633027523</v>
      </c>
      <c r="AH6081" s="6">
        <v>85.826771653543304</v>
      </c>
      <c r="AI6081" s="6"/>
      <c r="AJ6081" s="6"/>
    </row>
    <row r="6082" spans="1:36" x14ac:dyDescent="0.2">
      <c r="A6082" s="1" t="str">
        <f t="shared" ref="A6082:A6145" si="95">C6082&amp;D6082</f>
        <v>ThurrockAll people</v>
      </c>
      <c r="B6082" s="3" t="s">
        <v>111</v>
      </c>
      <c r="C6082" s="3" t="s">
        <v>112</v>
      </c>
      <c r="D6082" s="3" t="s">
        <v>700</v>
      </c>
      <c r="E6082" s="5">
        <v>157705</v>
      </c>
      <c r="F6082" s="5">
        <v>8503</v>
      </c>
      <c r="G6082" s="5">
        <v>12702</v>
      </c>
      <c r="H6082" s="5">
        <v>11620</v>
      </c>
      <c r="I6082" s="5">
        <v>0</v>
      </c>
      <c r="J6082" s="5">
        <v>22718</v>
      </c>
      <c r="K6082" s="5">
        <v>5741</v>
      </c>
      <c r="L6082" s="5">
        <v>19468</v>
      </c>
      <c r="M6082" s="5">
        <v>2059</v>
      </c>
      <c r="N6082" s="5">
        <v>0</v>
      </c>
      <c r="O6082" s="6">
        <v>5.3917123743698676</v>
      </c>
      <c r="P6082" s="6">
        <v>8.0542785580672778</v>
      </c>
      <c r="Q6082" s="6">
        <v>7.3681874385720176</v>
      </c>
      <c r="R6082" s="6">
        <v>0</v>
      </c>
      <c r="S6082" s="6">
        <v>14.405377128182366</v>
      </c>
      <c r="T6082" s="6">
        <v>3.640341143273834</v>
      </c>
      <c r="U6082" s="6">
        <v>12.344567388478488</v>
      </c>
      <c r="V6082" s="6">
        <v>1.3056022320154719</v>
      </c>
      <c r="W6082" s="6">
        <v>0</v>
      </c>
      <c r="X6082" s="5">
        <v>58162</v>
      </c>
      <c r="Y6082" s="5">
        <v>50661</v>
      </c>
      <c r="Z6082" s="5">
        <v>3442</v>
      </c>
      <c r="AA6082" s="5">
        <v>0</v>
      </c>
      <c r="AB6082" s="5">
        <v>0</v>
      </c>
      <c r="AC6082" s="5">
        <v>0</v>
      </c>
      <c r="AD6082" s="5">
        <v>58162</v>
      </c>
      <c r="AE6082" s="5">
        <v>50661</v>
      </c>
      <c r="AF6082" s="5">
        <v>3442</v>
      </c>
      <c r="AG6082" s="6">
        <v>6.7941809281301202</v>
      </c>
      <c r="AH6082" s="6">
        <v>87.10326329906124</v>
      </c>
      <c r="AI6082" s="6"/>
      <c r="AJ6082" s="6"/>
    </row>
    <row r="6083" spans="1:36" hidden="1" x14ac:dyDescent="0.2">
      <c r="A6083" s="1" t="str">
        <f t="shared" si="95"/>
        <v>ThurrockWhite British</v>
      </c>
      <c r="B6083" s="3" t="s">
        <v>111</v>
      </c>
      <c r="C6083" s="3" t="s">
        <v>112</v>
      </c>
      <c r="D6083" s="3" t="s">
        <v>701</v>
      </c>
      <c r="E6083" s="5">
        <v>127587</v>
      </c>
      <c r="F6083" s="5">
        <v>6425</v>
      </c>
      <c r="G6083" s="5">
        <v>9452</v>
      </c>
      <c r="H6083" s="5">
        <v>8807</v>
      </c>
      <c r="I6083" s="5">
        <v>0</v>
      </c>
      <c r="J6083" s="5">
        <v>18322</v>
      </c>
      <c r="K6083" s="5">
        <v>4579</v>
      </c>
      <c r="L6083" s="5">
        <v>14558</v>
      </c>
      <c r="M6083" s="5">
        <v>1272</v>
      </c>
      <c r="N6083" s="5">
        <v>0</v>
      </c>
      <c r="O6083" s="6">
        <v>5.0357795073165761</v>
      </c>
      <c r="P6083" s="6">
        <v>7.4082782728647905</v>
      </c>
      <c r="Q6083" s="6">
        <v>6.9027408748540209</v>
      </c>
      <c r="R6083" s="6">
        <v>0</v>
      </c>
      <c r="S6083" s="6">
        <v>14.360397219152421</v>
      </c>
      <c r="T6083" s="6">
        <v>3.5889236364206383</v>
      </c>
      <c r="U6083" s="6">
        <v>11.410253395722135</v>
      </c>
      <c r="V6083" s="6">
        <v>0.99696677561193536</v>
      </c>
      <c r="W6083" s="6">
        <v>0</v>
      </c>
      <c r="X6083" s="5">
        <v>44479</v>
      </c>
      <c r="Y6083" s="5">
        <v>38563</v>
      </c>
      <c r="Z6083" s="5">
        <v>2469</v>
      </c>
      <c r="AA6083" s="5">
        <v>0</v>
      </c>
      <c r="AB6083" s="5">
        <v>0</v>
      </c>
      <c r="AC6083" s="5">
        <v>0</v>
      </c>
      <c r="AD6083" s="5">
        <v>44479</v>
      </c>
      <c r="AE6083" s="5">
        <v>38563</v>
      </c>
      <c r="AF6083" s="5">
        <v>2469</v>
      </c>
      <c r="AG6083" s="6">
        <v>6.40251017815004</v>
      </c>
      <c r="AH6083" s="6">
        <v>86.699341262168659</v>
      </c>
      <c r="AI6083" s="6"/>
      <c r="AJ6083" s="6"/>
    </row>
    <row r="6084" spans="1:36" hidden="1" x14ac:dyDescent="0.2">
      <c r="A6084" s="1" t="str">
        <f t="shared" si="95"/>
        <v>ThurrockMinorities - all other than White British</v>
      </c>
      <c r="B6084" s="3" t="s">
        <v>111</v>
      </c>
      <c r="C6084" s="3" t="s">
        <v>112</v>
      </c>
      <c r="D6084" s="3" t="s">
        <v>702</v>
      </c>
      <c r="E6084" s="5">
        <v>30118</v>
      </c>
      <c r="F6084" s="5">
        <v>2078</v>
      </c>
      <c r="G6084" s="5">
        <v>3250</v>
      </c>
      <c r="H6084" s="5">
        <v>2813</v>
      </c>
      <c r="I6084" s="5">
        <v>0</v>
      </c>
      <c r="J6084" s="5">
        <v>4396</v>
      </c>
      <c r="K6084" s="5">
        <v>1162</v>
      </c>
      <c r="L6084" s="5">
        <v>4910</v>
      </c>
      <c r="M6084" s="5">
        <v>787</v>
      </c>
      <c r="N6084" s="5">
        <v>0</v>
      </c>
      <c r="O6084" s="6">
        <v>6.8995285211501427</v>
      </c>
      <c r="P6084" s="6">
        <v>10.790889169267547</v>
      </c>
      <c r="Q6084" s="6">
        <v>9.3399296101998797</v>
      </c>
      <c r="R6084" s="6">
        <v>0</v>
      </c>
      <c r="S6084" s="6">
        <v>14.595922704030812</v>
      </c>
      <c r="T6084" s="6">
        <v>3.8581579122119662</v>
      </c>
      <c r="U6084" s="6">
        <v>16.302543329570355</v>
      </c>
      <c r="V6084" s="6">
        <v>2.6130553157580185</v>
      </c>
      <c r="W6084" s="6">
        <v>0</v>
      </c>
      <c r="X6084" s="5">
        <v>13683</v>
      </c>
      <c r="Y6084" s="5">
        <v>12098</v>
      </c>
      <c r="Z6084" s="5">
        <v>973</v>
      </c>
      <c r="AA6084" s="5">
        <v>0</v>
      </c>
      <c r="AB6084" s="5">
        <v>0</v>
      </c>
      <c r="AC6084" s="5">
        <v>0</v>
      </c>
      <c r="AD6084" s="5">
        <v>13683</v>
      </c>
      <c r="AE6084" s="5">
        <v>12098</v>
      </c>
      <c r="AF6084" s="5">
        <v>973</v>
      </c>
      <c r="AG6084" s="6">
        <v>8.0426516779632991</v>
      </c>
      <c r="AH6084" s="6">
        <v>88.416282978878897</v>
      </c>
      <c r="AI6084" s="6"/>
      <c r="AJ6084" s="6"/>
    </row>
    <row r="6085" spans="1:36" hidden="1" x14ac:dyDescent="0.2">
      <c r="A6085" s="1" t="str">
        <f t="shared" si="95"/>
        <v>ThurrockWhite Irish</v>
      </c>
      <c r="B6085" s="3" t="s">
        <v>111</v>
      </c>
      <c r="C6085" s="3" t="s">
        <v>112</v>
      </c>
      <c r="D6085" s="3" t="s">
        <v>703</v>
      </c>
      <c r="E6085" s="5">
        <v>1108</v>
      </c>
      <c r="F6085" s="5">
        <v>42</v>
      </c>
      <c r="G6085" s="5">
        <v>68</v>
      </c>
      <c r="H6085" s="5">
        <v>65</v>
      </c>
      <c r="I6085" s="5">
        <v>0</v>
      </c>
      <c r="J6085" s="5">
        <v>135</v>
      </c>
      <c r="K6085" s="5">
        <v>27</v>
      </c>
      <c r="L6085" s="5">
        <v>115</v>
      </c>
      <c r="M6085" s="5">
        <v>21</v>
      </c>
      <c r="N6085" s="5">
        <v>0</v>
      </c>
      <c r="O6085" s="6">
        <v>3.7906137184115525</v>
      </c>
      <c r="P6085" s="6">
        <v>6.1371841155234659</v>
      </c>
      <c r="Q6085" s="6">
        <v>5.8664259927797833</v>
      </c>
      <c r="R6085" s="6">
        <v>0</v>
      </c>
      <c r="S6085" s="6">
        <v>12.184115523465705</v>
      </c>
      <c r="T6085" s="6">
        <v>2.4368231046931408</v>
      </c>
      <c r="U6085" s="6">
        <v>10.379061371841155</v>
      </c>
      <c r="V6085" s="6">
        <v>1.8953068592057762</v>
      </c>
      <c r="W6085" s="6">
        <v>0</v>
      </c>
      <c r="X6085" s="5">
        <v>342</v>
      </c>
      <c r="Y6085" s="5">
        <v>308</v>
      </c>
      <c r="Z6085" s="5">
        <v>18</v>
      </c>
      <c r="AA6085" s="5">
        <v>0</v>
      </c>
      <c r="AB6085" s="5">
        <v>0</v>
      </c>
      <c r="AC6085" s="5">
        <v>0</v>
      </c>
      <c r="AD6085" s="5">
        <v>342</v>
      </c>
      <c r="AE6085" s="5">
        <v>308</v>
      </c>
      <c r="AF6085" s="5">
        <v>18</v>
      </c>
      <c r="AG6085" s="6">
        <v>5.8441558441558445</v>
      </c>
      <c r="AH6085" s="6">
        <v>90.058479532163744</v>
      </c>
      <c r="AI6085" s="6"/>
      <c r="AJ6085" s="6"/>
    </row>
    <row r="6086" spans="1:36" hidden="1" x14ac:dyDescent="0.2">
      <c r="A6086" s="1" t="str">
        <f t="shared" si="95"/>
        <v>ThurrockWhite Gyspy or Irish Traveller</v>
      </c>
      <c r="B6086" s="3" t="s">
        <v>111</v>
      </c>
      <c r="C6086" s="3" t="s">
        <v>112</v>
      </c>
      <c r="D6086" s="3" t="s">
        <v>704</v>
      </c>
      <c r="E6086" s="5">
        <v>308</v>
      </c>
      <c r="F6086" s="5">
        <v>20</v>
      </c>
      <c r="G6086" s="5">
        <v>46</v>
      </c>
      <c r="H6086" s="5">
        <v>37</v>
      </c>
      <c r="I6086" s="5">
        <v>0</v>
      </c>
      <c r="J6086" s="5">
        <v>36</v>
      </c>
      <c r="K6086" s="5">
        <v>44</v>
      </c>
      <c r="L6086" s="5">
        <v>60</v>
      </c>
      <c r="M6086" s="5">
        <v>1</v>
      </c>
      <c r="N6086" s="5">
        <v>0</v>
      </c>
      <c r="O6086" s="6">
        <v>6.4935064935064934</v>
      </c>
      <c r="P6086" s="6">
        <v>14.935064935064934</v>
      </c>
      <c r="Q6086" s="6">
        <v>12.012987012987013</v>
      </c>
      <c r="R6086" s="6">
        <v>0</v>
      </c>
      <c r="S6086" s="6">
        <v>11.688311688311689</v>
      </c>
      <c r="T6086" s="6">
        <v>14.285714285714286</v>
      </c>
      <c r="U6086" s="6">
        <v>19.480519480519479</v>
      </c>
      <c r="V6086" s="6">
        <v>0.32467532467532467</v>
      </c>
      <c r="W6086" s="6">
        <v>0</v>
      </c>
      <c r="X6086" s="5">
        <v>86</v>
      </c>
      <c r="Y6086" s="5">
        <v>33</v>
      </c>
      <c r="Z6086" s="5">
        <v>6</v>
      </c>
      <c r="AA6086" s="5">
        <v>0</v>
      </c>
      <c r="AB6086" s="5">
        <v>0</v>
      </c>
      <c r="AC6086" s="5">
        <v>0</v>
      </c>
      <c r="AD6086" s="5">
        <v>86</v>
      </c>
      <c r="AE6086" s="5">
        <v>33</v>
      </c>
      <c r="AF6086" s="5">
        <v>6</v>
      </c>
      <c r="AG6086" s="6">
        <v>18.181818181818183</v>
      </c>
      <c r="AH6086" s="6">
        <v>38.372093023255815</v>
      </c>
      <c r="AI6086" s="6"/>
      <c r="AJ6086" s="6"/>
    </row>
    <row r="6087" spans="1:36" hidden="1" x14ac:dyDescent="0.2">
      <c r="A6087" s="1" t="str">
        <f t="shared" si="95"/>
        <v>ThurrockWhite Other</v>
      </c>
      <c r="B6087" s="3" t="s">
        <v>111</v>
      </c>
      <c r="C6087" s="3" t="s">
        <v>112</v>
      </c>
      <c r="D6087" s="3" t="s">
        <v>705</v>
      </c>
      <c r="E6087" s="5">
        <v>6426</v>
      </c>
      <c r="F6087" s="5">
        <v>615</v>
      </c>
      <c r="G6087" s="5">
        <v>857</v>
      </c>
      <c r="H6087" s="5">
        <v>787</v>
      </c>
      <c r="I6087" s="5">
        <v>0</v>
      </c>
      <c r="J6087" s="5">
        <v>878</v>
      </c>
      <c r="K6087" s="5">
        <v>194</v>
      </c>
      <c r="L6087" s="5">
        <v>1340</v>
      </c>
      <c r="M6087" s="5">
        <v>212</v>
      </c>
      <c r="N6087" s="5">
        <v>0</v>
      </c>
      <c r="O6087" s="6">
        <v>9.5704948646125114</v>
      </c>
      <c r="P6087" s="6">
        <v>13.336445689386865</v>
      </c>
      <c r="Q6087" s="6">
        <v>12.247121070650483</v>
      </c>
      <c r="R6087" s="6">
        <v>0</v>
      </c>
      <c r="S6087" s="6">
        <v>13.663243075007781</v>
      </c>
      <c r="T6087" s="6">
        <v>3.0189853719265485</v>
      </c>
      <c r="U6087" s="6">
        <v>20.852785558667911</v>
      </c>
      <c r="V6087" s="6">
        <v>3.2990974167444755</v>
      </c>
      <c r="W6087" s="6">
        <v>0</v>
      </c>
      <c r="X6087" s="5">
        <v>3831</v>
      </c>
      <c r="Y6087" s="5">
        <v>3458</v>
      </c>
      <c r="Z6087" s="5">
        <v>189</v>
      </c>
      <c r="AA6087" s="5">
        <v>0</v>
      </c>
      <c r="AB6087" s="5">
        <v>0</v>
      </c>
      <c r="AC6087" s="5">
        <v>0</v>
      </c>
      <c r="AD6087" s="5">
        <v>3831</v>
      </c>
      <c r="AE6087" s="5">
        <v>3458</v>
      </c>
      <c r="AF6087" s="5">
        <v>189</v>
      </c>
      <c r="AG6087" s="6">
        <v>5.4655870445344128</v>
      </c>
      <c r="AH6087" s="6">
        <v>90.263638736622298</v>
      </c>
      <c r="AI6087" s="6"/>
      <c r="AJ6087" s="6"/>
    </row>
    <row r="6088" spans="1:36" hidden="1" x14ac:dyDescent="0.2">
      <c r="A6088" s="1" t="str">
        <f t="shared" si="95"/>
        <v>ThurrockMixed White and Black Caribbean</v>
      </c>
      <c r="B6088" s="3" t="s">
        <v>111</v>
      </c>
      <c r="C6088" s="3" t="s">
        <v>112</v>
      </c>
      <c r="D6088" s="3" t="s">
        <v>706</v>
      </c>
      <c r="E6088" s="5">
        <v>1056</v>
      </c>
      <c r="F6088" s="5">
        <v>60</v>
      </c>
      <c r="G6088" s="5">
        <v>101</v>
      </c>
      <c r="H6088" s="5">
        <v>92</v>
      </c>
      <c r="I6088" s="5">
        <v>0</v>
      </c>
      <c r="J6088" s="5">
        <v>144</v>
      </c>
      <c r="K6088" s="5">
        <v>55</v>
      </c>
      <c r="L6088" s="5">
        <v>148</v>
      </c>
      <c r="M6088" s="5">
        <v>6</v>
      </c>
      <c r="N6088" s="5">
        <v>0</v>
      </c>
      <c r="O6088" s="6">
        <v>5.6818181818181817</v>
      </c>
      <c r="P6088" s="6">
        <v>9.5643939393939394</v>
      </c>
      <c r="Q6088" s="6">
        <v>8.7121212121212128</v>
      </c>
      <c r="R6088" s="6">
        <v>0</v>
      </c>
      <c r="S6088" s="6">
        <v>13.636363636363637</v>
      </c>
      <c r="T6088" s="6">
        <v>5.208333333333333</v>
      </c>
      <c r="U6088" s="6">
        <v>14.015151515151516</v>
      </c>
      <c r="V6088" s="6">
        <v>0.56818181818181823</v>
      </c>
      <c r="W6088" s="6">
        <v>0</v>
      </c>
      <c r="X6088" s="5">
        <v>276</v>
      </c>
      <c r="Y6088" s="5">
        <v>243</v>
      </c>
      <c r="Z6088" s="5">
        <v>32</v>
      </c>
      <c r="AA6088" s="5">
        <v>0</v>
      </c>
      <c r="AB6088" s="5">
        <v>0</v>
      </c>
      <c r="AC6088" s="5">
        <v>0</v>
      </c>
      <c r="AD6088" s="5">
        <v>276</v>
      </c>
      <c r="AE6088" s="5">
        <v>243</v>
      </c>
      <c r="AF6088" s="5">
        <v>32</v>
      </c>
      <c r="AG6088" s="6">
        <v>13.168724279835391</v>
      </c>
      <c r="AH6088" s="6">
        <v>88.043478260869563</v>
      </c>
      <c r="AI6088" s="6"/>
      <c r="AJ6088" s="6"/>
    </row>
    <row r="6089" spans="1:36" hidden="1" x14ac:dyDescent="0.2">
      <c r="A6089" s="1" t="str">
        <f t="shared" si="95"/>
        <v>ThurrockMixed White and Black African</v>
      </c>
      <c r="B6089" s="3" t="s">
        <v>111</v>
      </c>
      <c r="C6089" s="3" t="s">
        <v>112</v>
      </c>
      <c r="D6089" s="3" t="s">
        <v>707</v>
      </c>
      <c r="E6089" s="5">
        <v>670</v>
      </c>
      <c r="F6089" s="5">
        <v>43</v>
      </c>
      <c r="G6089" s="5">
        <v>69</v>
      </c>
      <c r="H6089" s="5">
        <v>59</v>
      </c>
      <c r="I6089" s="5">
        <v>0</v>
      </c>
      <c r="J6089" s="5">
        <v>68</v>
      </c>
      <c r="K6089" s="5">
        <v>21</v>
      </c>
      <c r="L6089" s="5">
        <v>120</v>
      </c>
      <c r="M6089" s="5">
        <v>8</v>
      </c>
      <c r="N6089" s="5">
        <v>0</v>
      </c>
      <c r="O6089" s="6">
        <v>6.4179104477611943</v>
      </c>
      <c r="P6089" s="6">
        <v>10.298507462686567</v>
      </c>
      <c r="Q6089" s="6">
        <v>8.8059701492537314</v>
      </c>
      <c r="R6089" s="6">
        <v>0</v>
      </c>
      <c r="S6089" s="6">
        <v>10.149253731343284</v>
      </c>
      <c r="T6089" s="6">
        <v>3.1343283582089554</v>
      </c>
      <c r="U6089" s="6">
        <v>17.910447761194028</v>
      </c>
      <c r="V6089" s="6">
        <v>1.1940298507462686</v>
      </c>
      <c r="W6089" s="6">
        <v>0</v>
      </c>
      <c r="X6089" s="5">
        <v>168</v>
      </c>
      <c r="Y6089" s="5">
        <v>152</v>
      </c>
      <c r="Z6089" s="5">
        <v>20</v>
      </c>
      <c r="AA6089" s="5">
        <v>0</v>
      </c>
      <c r="AB6089" s="5">
        <v>0</v>
      </c>
      <c r="AC6089" s="5">
        <v>0</v>
      </c>
      <c r="AD6089" s="5">
        <v>168</v>
      </c>
      <c r="AE6089" s="5">
        <v>152</v>
      </c>
      <c r="AF6089" s="5">
        <v>20</v>
      </c>
      <c r="AG6089" s="6">
        <v>13.157894736842104</v>
      </c>
      <c r="AH6089" s="6">
        <v>90.476190476190482</v>
      </c>
      <c r="AI6089" s="6"/>
      <c r="AJ6089" s="6"/>
    </row>
    <row r="6090" spans="1:36" hidden="1" x14ac:dyDescent="0.2">
      <c r="A6090" s="1" t="str">
        <f t="shared" si="95"/>
        <v>ThurrockMixed White and Asian</v>
      </c>
      <c r="B6090" s="3" t="s">
        <v>111</v>
      </c>
      <c r="C6090" s="3" t="s">
        <v>112</v>
      </c>
      <c r="D6090" s="3" t="s">
        <v>708</v>
      </c>
      <c r="E6090" s="5">
        <v>683</v>
      </c>
      <c r="F6090" s="5">
        <v>34</v>
      </c>
      <c r="G6090" s="5">
        <v>56</v>
      </c>
      <c r="H6090" s="5">
        <v>42</v>
      </c>
      <c r="I6090" s="5">
        <v>0</v>
      </c>
      <c r="J6090" s="5">
        <v>79</v>
      </c>
      <c r="K6090" s="5">
        <v>31</v>
      </c>
      <c r="L6090" s="5">
        <v>81</v>
      </c>
      <c r="M6090" s="5">
        <v>17</v>
      </c>
      <c r="N6090" s="5">
        <v>0</v>
      </c>
      <c r="O6090" s="6">
        <v>4.9780380673499272</v>
      </c>
      <c r="P6090" s="6">
        <v>8.1991215226939964</v>
      </c>
      <c r="Q6090" s="6">
        <v>6.1493411420204982</v>
      </c>
      <c r="R6090" s="6">
        <v>0</v>
      </c>
      <c r="S6090" s="6">
        <v>11.566617862371888</v>
      </c>
      <c r="T6090" s="6">
        <v>4.5387994143484622</v>
      </c>
      <c r="U6090" s="6">
        <v>11.859443631039532</v>
      </c>
      <c r="V6090" s="6">
        <v>2.4890190336749636</v>
      </c>
      <c r="W6090" s="6">
        <v>0</v>
      </c>
      <c r="X6090" s="5">
        <v>172</v>
      </c>
      <c r="Y6090" s="5">
        <v>159</v>
      </c>
      <c r="Z6090" s="5">
        <v>11</v>
      </c>
      <c r="AA6090" s="5">
        <v>0</v>
      </c>
      <c r="AB6090" s="5">
        <v>0</v>
      </c>
      <c r="AC6090" s="5">
        <v>0</v>
      </c>
      <c r="AD6090" s="5">
        <v>172</v>
      </c>
      <c r="AE6090" s="5">
        <v>159</v>
      </c>
      <c r="AF6090" s="5">
        <v>11</v>
      </c>
      <c r="AG6090" s="6">
        <v>6.9182389937106921</v>
      </c>
      <c r="AH6090" s="6">
        <v>92.441860465116278</v>
      </c>
      <c r="AI6090" s="6"/>
      <c r="AJ6090" s="6"/>
    </row>
    <row r="6091" spans="1:36" hidden="1" x14ac:dyDescent="0.2">
      <c r="A6091" s="1" t="str">
        <f t="shared" si="95"/>
        <v>ThurrockMixed Other</v>
      </c>
      <c r="B6091" s="3" t="s">
        <v>111</v>
      </c>
      <c r="C6091" s="3" t="s">
        <v>112</v>
      </c>
      <c r="D6091" s="3" t="s">
        <v>709</v>
      </c>
      <c r="E6091" s="5">
        <v>690</v>
      </c>
      <c r="F6091" s="5">
        <v>53</v>
      </c>
      <c r="G6091" s="5">
        <v>77</v>
      </c>
      <c r="H6091" s="5">
        <v>61</v>
      </c>
      <c r="I6091" s="5">
        <v>0</v>
      </c>
      <c r="J6091" s="5">
        <v>91</v>
      </c>
      <c r="K6091" s="5">
        <v>58</v>
      </c>
      <c r="L6091" s="5">
        <v>91</v>
      </c>
      <c r="M6091" s="5">
        <v>22</v>
      </c>
      <c r="N6091" s="5">
        <v>0</v>
      </c>
      <c r="O6091" s="6">
        <v>7.6811594202898554</v>
      </c>
      <c r="P6091" s="6">
        <v>11.159420289855072</v>
      </c>
      <c r="Q6091" s="6">
        <v>8.8405797101449277</v>
      </c>
      <c r="R6091" s="6">
        <v>0</v>
      </c>
      <c r="S6091" s="6">
        <v>13.188405797101449</v>
      </c>
      <c r="T6091" s="6">
        <v>8.4057971014492754</v>
      </c>
      <c r="U6091" s="6">
        <v>13.188405797101449</v>
      </c>
      <c r="V6091" s="6">
        <v>3.1884057971014492</v>
      </c>
      <c r="W6091" s="6">
        <v>0</v>
      </c>
      <c r="X6091" s="5">
        <v>201</v>
      </c>
      <c r="Y6091" s="5">
        <v>183</v>
      </c>
      <c r="Z6091" s="5">
        <v>13</v>
      </c>
      <c r="AA6091" s="5">
        <v>0</v>
      </c>
      <c r="AB6091" s="5">
        <v>0</v>
      </c>
      <c r="AC6091" s="5">
        <v>0</v>
      </c>
      <c r="AD6091" s="5">
        <v>201</v>
      </c>
      <c r="AE6091" s="5">
        <v>183</v>
      </c>
      <c r="AF6091" s="5">
        <v>13</v>
      </c>
      <c r="AG6091" s="6">
        <v>7.1038251366120218</v>
      </c>
      <c r="AH6091" s="6">
        <v>91.044776119402982</v>
      </c>
      <c r="AI6091" s="6"/>
      <c r="AJ6091" s="6"/>
    </row>
    <row r="6092" spans="1:36" hidden="1" x14ac:dyDescent="0.2">
      <c r="A6092" s="1" t="str">
        <f t="shared" si="95"/>
        <v>ThurrockIndian</v>
      </c>
      <c r="B6092" s="3" t="s">
        <v>111</v>
      </c>
      <c r="C6092" s="3" t="s">
        <v>112</v>
      </c>
      <c r="D6092" s="3" t="s">
        <v>710</v>
      </c>
      <c r="E6092" s="5">
        <v>2234</v>
      </c>
      <c r="F6092" s="5">
        <v>70</v>
      </c>
      <c r="G6092" s="5">
        <v>98</v>
      </c>
      <c r="H6092" s="5">
        <v>80</v>
      </c>
      <c r="I6092" s="5">
        <v>0</v>
      </c>
      <c r="J6092" s="5">
        <v>181</v>
      </c>
      <c r="K6092" s="5">
        <v>88</v>
      </c>
      <c r="L6092" s="5">
        <v>176</v>
      </c>
      <c r="M6092" s="5">
        <v>62</v>
      </c>
      <c r="N6092" s="5">
        <v>0</v>
      </c>
      <c r="O6092" s="6">
        <v>3.1333930170098476</v>
      </c>
      <c r="P6092" s="6">
        <v>4.3867502238137872</v>
      </c>
      <c r="Q6092" s="6">
        <v>3.5810205908683974</v>
      </c>
      <c r="R6092" s="6">
        <v>0</v>
      </c>
      <c r="S6092" s="6">
        <v>8.1020590868397502</v>
      </c>
      <c r="T6092" s="6">
        <v>3.9391226499552374</v>
      </c>
      <c r="U6092" s="6">
        <v>7.8782452999104748</v>
      </c>
      <c r="V6092" s="6">
        <v>2.7752909579230081</v>
      </c>
      <c r="W6092" s="6">
        <v>0</v>
      </c>
      <c r="X6092" s="5">
        <v>1023</v>
      </c>
      <c r="Y6092" s="5">
        <v>908</v>
      </c>
      <c r="Z6092" s="5">
        <v>52</v>
      </c>
      <c r="AA6092" s="5">
        <v>0</v>
      </c>
      <c r="AB6092" s="5">
        <v>0</v>
      </c>
      <c r="AC6092" s="5">
        <v>0</v>
      </c>
      <c r="AD6092" s="5">
        <v>1023</v>
      </c>
      <c r="AE6092" s="5">
        <v>908</v>
      </c>
      <c r="AF6092" s="5">
        <v>52</v>
      </c>
      <c r="AG6092" s="6">
        <v>5.7268722466960353</v>
      </c>
      <c r="AH6092" s="6">
        <v>88.758553274682313</v>
      </c>
      <c r="AI6092" s="6"/>
      <c r="AJ6092" s="6"/>
    </row>
    <row r="6093" spans="1:36" hidden="1" x14ac:dyDescent="0.2">
      <c r="A6093" s="1" t="str">
        <f t="shared" si="95"/>
        <v>ThurrockPakistani</v>
      </c>
      <c r="B6093" s="3" t="s">
        <v>111</v>
      </c>
      <c r="C6093" s="3" t="s">
        <v>112</v>
      </c>
      <c r="D6093" s="3" t="s">
        <v>711</v>
      </c>
      <c r="E6093" s="5">
        <v>534</v>
      </c>
      <c r="F6093" s="5">
        <v>19</v>
      </c>
      <c r="G6093" s="5">
        <v>44</v>
      </c>
      <c r="H6093" s="5">
        <v>27</v>
      </c>
      <c r="I6093" s="5">
        <v>0</v>
      </c>
      <c r="J6093" s="5">
        <v>48</v>
      </c>
      <c r="K6093" s="5">
        <v>20</v>
      </c>
      <c r="L6093" s="5">
        <v>81</v>
      </c>
      <c r="M6093" s="5">
        <v>15</v>
      </c>
      <c r="N6093" s="5">
        <v>0</v>
      </c>
      <c r="O6093" s="6">
        <v>3.5580524344569286</v>
      </c>
      <c r="P6093" s="6">
        <v>8.2397003745318358</v>
      </c>
      <c r="Q6093" s="6">
        <v>5.0561797752808992</v>
      </c>
      <c r="R6093" s="6">
        <v>0</v>
      </c>
      <c r="S6093" s="6">
        <v>8.9887640449438209</v>
      </c>
      <c r="T6093" s="6">
        <v>3.7453183520599249</v>
      </c>
      <c r="U6093" s="6">
        <v>15.168539325842696</v>
      </c>
      <c r="V6093" s="6">
        <v>2.808988764044944</v>
      </c>
      <c r="W6093" s="6">
        <v>0</v>
      </c>
      <c r="X6093" s="5">
        <v>235</v>
      </c>
      <c r="Y6093" s="5">
        <v>174</v>
      </c>
      <c r="Z6093" s="5">
        <v>16</v>
      </c>
      <c r="AA6093" s="5">
        <v>0</v>
      </c>
      <c r="AB6093" s="5">
        <v>0</v>
      </c>
      <c r="AC6093" s="5">
        <v>0</v>
      </c>
      <c r="AD6093" s="5">
        <v>235</v>
      </c>
      <c r="AE6093" s="5">
        <v>174</v>
      </c>
      <c r="AF6093" s="5">
        <v>16</v>
      </c>
      <c r="AG6093" s="6">
        <v>9.1954022988505741</v>
      </c>
      <c r="AH6093" s="6">
        <v>74.042553191489361</v>
      </c>
      <c r="AI6093" s="6"/>
      <c r="AJ6093" s="6"/>
    </row>
    <row r="6094" spans="1:36" hidden="1" x14ac:dyDescent="0.2">
      <c r="A6094" s="1" t="str">
        <f t="shared" si="95"/>
        <v>ThurrockBangladeshi</v>
      </c>
      <c r="B6094" s="3" t="s">
        <v>111</v>
      </c>
      <c r="C6094" s="3" t="s">
        <v>112</v>
      </c>
      <c r="D6094" s="3" t="s">
        <v>712</v>
      </c>
      <c r="E6094" s="5">
        <v>682</v>
      </c>
      <c r="F6094" s="5">
        <v>58</v>
      </c>
      <c r="G6094" s="5">
        <v>75</v>
      </c>
      <c r="H6094" s="5">
        <v>57</v>
      </c>
      <c r="I6094" s="5">
        <v>0</v>
      </c>
      <c r="J6094" s="5">
        <v>97</v>
      </c>
      <c r="K6094" s="5">
        <v>15</v>
      </c>
      <c r="L6094" s="5">
        <v>98</v>
      </c>
      <c r="M6094" s="5">
        <v>20</v>
      </c>
      <c r="N6094" s="5">
        <v>0</v>
      </c>
      <c r="O6094" s="6">
        <v>8.5043988269794717</v>
      </c>
      <c r="P6094" s="6">
        <v>10.997067448680351</v>
      </c>
      <c r="Q6094" s="6">
        <v>8.3577712609970671</v>
      </c>
      <c r="R6094" s="6">
        <v>0</v>
      </c>
      <c r="S6094" s="6">
        <v>14.222873900293255</v>
      </c>
      <c r="T6094" s="6">
        <v>2.1994134897360702</v>
      </c>
      <c r="U6094" s="6">
        <v>14.369501466275659</v>
      </c>
      <c r="V6094" s="6">
        <v>2.9325513196480939</v>
      </c>
      <c r="W6094" s="6">
        <v>0</v>
      </c>
      <c r="X6094" s="5">
        <v>273</v>
      </c>
      <c r="Y6094" s="5">
        <v>191</v>
      </c>
      <c r="Z6094" s="5">
        <v>27</v>
      </c>
      <c r="AA6094" s="5">
        <v>0</v>
      </c>
      <c r="AB6094" s="5">
        <v>0</v>
      </c>
      <c r="AC6094" s="5">
        <v>0</v>
      </c>
      <c r="AD6094" s="5">
        <v>273</v>
      </c>
      <c r="AE6094" s="5">
        <v>191</v>
      </c>
      <c r="AF6094" s="5">
        <v>27</v>
      </c>
      <c r="AG6094" s="6">
        <v>14.136125654450261</v>
      </c>
      <c r="AH6094" s="6">
        <v>69.963369963369956</v>
      </c>
      <c r="AI6094" s="6"/>
      <c r="AJ6094" s="6"/>
    </row>
    <row r="6095" spans="1:36" hidden="1" x14ac:dyDescent="0.2">
      <c r="A6095" s="1" t="str">
        <f t="shared" si="95"/>
        <v>ThurrockChinese</v>
      </c>
      <c r="B6095" s="3" t="s">
        <v>111</v>
      </c>
      <c r="C6095" s="3" t="s">
        <v>112</v>
      </c>
      <c r="D6095" s="3" t="s">
        <v>713</v>
      </c>
      <c r="E6095" s="5">
        <v>828</v>
      </c>
      <c r="F6095" s="5">
        <v>32</v>
      </c>
      <c r="G6095" s="5">
        <v>53</v>
      </c>
      <c r="H6095" s="5">
        <v>71</v>
      </c>
      <c r="I6095" s="5">
        <v>0</v>
      </c>
      <c r="J6095" s="5">
        <v>91</v>
      </c>
      <c r="K6095" s="5">
        <v>53</v>
      </c>
      <c r="L6095" s="5">
        <v>87</v>
      </c>
      <c r="M6095" s="5">
        <v>10</v>
      </c>
      <c r="N6095" s="5">
        <v>0</v>
      </c>
      <c r="O6095" s="6">
        <v>3.8647342995169081</v>
      </c>
      <c r="P6095" s="6">
        <v>6.4009661835748792</v>
      </c>
      <c r="Q6095" s="6">
        <v>8.57487922705314</v>
      </c>
      <c r="R6095" s="6">
        <v>0</v>
      </c>
      <c r="S6095" s="6">
        <v>10.990338164251208</v>
      </c>
      <c r="T6095" s="6">
        <v>6.4009661835748792</v>
      </c>
      <c r="U6095" s="6">
        <v>10.507246376811594</v>
      </c>
      <c r="V6095" s="6">
        <v>1.2077294685990339</v>
      </c>
      <c r="W6095" s="6">
        <v>0</v>
      </c>
      <c r="X6095" s="5">
        <v>379</v>
      </c>
      <c r="Y6095" s="5">
        <v>315</v>
      </c>
      <c r="Z6095" s="5">
        <v>18</v>
      </c>
      <c r="AA6095" s="5">
        <v>0</v>
      </c>
      <c r="AB6095" s="5">
        <v>0</v>
      </c>
      <c r="AC6095" s="5">
        <v>0</v>
      </c>
      <c r="AD6095" s="5">
        <v>379</v>
      </c>
      <c r="AE6095" s="5">
        <v>315</v>
      </c>
      <c r="AF6095" s="5">
        <v>18</v>
      </c>
      <c r="AG6095" s="6">
        <v>5.7142857142857144</v>
      </c>
      <c r="AH6095" s="6">
        <v>83.113456464379951</v>
      </c>
      <c r="AI6095" s="6"/>
      <c r="AJ6095" s="6"/>
    </row>
    <row r="6096" spans="1:36" hidden="1" x14ac:dyDescent="0.2">
      <c r="A6096" s="1" t="str">
        <f t="shared" si="95"/>
        <v>ThurrockAsian Other</v>
      </c>
      <c r="B6096" s="3" t="s">
        <v>111</v>
      </c>
      <c r="C6096" s="3" t="s">
        <v>112</v>
      </c>
      <c r="D6096" s="3" t="s">
        <v>714</v>
      </c>
      <c r="E6096" s="5">
        <v>1649</v>
      </c>
      <c r="F6096" s="5">
        <v>92</v>
      </c>
      <c r="G6096" s="5">
        <v>129</v>
      </c>
      <c r="H6096" s="5">
        <v>136</v>
      </c>
      <c r="I6096" s="5">
        <v>0</v>
      </c>
      <c r="J6096" s="5">
        <v>177</v>
      </c>
      <c r="K6096" s="5">
        <v>28</v>
      </c>
      <c r="L6096" s="5">
        <v>210</v>
      </c>
      <c r="M6096" s="5">
        <v>118</v>
      </c>
      <c r="N6096" s="5">
        <v>0</v>
      </c>
      <c r="O6096" s="6">
        <v>5.5791388720436625</v>
      </c>
      <c r="P6096" s="6">
        <v>7.82292298362644</v>
      </c>
      <c r="Q6096" s="6">
        <v>8.2474226804123703</v>
      </c>
      <c r="R6096" s="6">
        <v>0</v>
      </c>
      <c r="S6096" s="6">
        <v>10.733778047301394</v>
      </c>
      <c r="T6096" s="6">
        <v>1.6979987871437234</v>
      </c>
      <c r="U6096" s="6">
        <v>12.734990903577925</v>
      </c>
      <c r="V6096" s="6">
        <v>7.1558520315342635</v>
      </c>
      <c r="W6096" s="6">
        <v>0</v>
      </c>
      <c r="X6096" s="5">
        <v>773</v>
      </c>
      <c r="Y6096" s="5">
        <v>640</v>
      </c>
      <c r="Z6096" s="5">
        <v>38</v>
      </c>
      <c r="AA6096" s="5">
        <v>0</v>
      </c>
      <c r="AB6096" s="5">
        <v>0</v>
      </c>
      <c r="AC6096" s="5">
        <v>0</v>
      </c>
      <c r="AD6096" s="5">
        <v>773</v>
      </c>
      <c r="AE6096" s="5">
        <v>640</v>
      </c>
      <c r="AF6096" s="5">
        <v>38</v>
      </c>
      <c r="AG6096" s="6">
        <v>5.9375</v>
      </c>
      <c r="AH6096" s="6">
        <v>82.794307891332465</v>
      </c>
      <c r="AI6096" s="6"/>
      <c r="AJ6096" s="6"/>
    </row>
    <row r="6097" spans="1:36" hidden="1" x14ac:dyDescent="0.2">
      <c r="A6097" s="1" t="str">
        <f t="shared" si="95"/>
        <v>ThurrockBlack African</v>
      </c>
      <c r="B6097" s="3" t="s">
        <v>111</v>
      </c>
      <c r="C6097" s="3" t="s">
        <v>112</v>
      </c>
      <c r="D6097" s="3" t="s">
        <v>715</v>
      </c>
      <c r="E6097" s="5">
        <v>9742</v>
      </c>
      <c r="F6097" s="5">
        <v>742</v>
      </c>
      <c r="G6097" s="5">
        <v>1251</v>
      </c>
      <c r="H6097" s="5">
        <v>1024</v>
      </c>
      <c r="I6097" s="5">
        <v>0</v>
      </c>
      <c r="J6097" s="5">
        <v>1899</v>
      </c>
      <c r="K6097" s="5">
        <v>312</v>
      </c>
      <c r="L6097" s="5">
        <v>1819</v>
      </c>
      <c r="M6097" s="5">
        <v>172</v>
      </c>
      <c r="N6097" s="5">
        <v>0</v>
      </c>
      <c r="O6097" s="6">
        <v>7.6165058509546295</v>
      </c>
      <c r="P6097" s="6">
        <v>12.841305686717307</v>
      </c>
      <c r="Q6097" s="6">
        <v>10.511188667624717</v>
      </c>
      <c r="R6097" s="6">
        <v>0</v>
      </c>
      <c r="S6097" s="6">
        <v>19.492917265448572</v>
      </c>
      <c r="T6097" s="6">
        <v>3.2026277971669064</v>
      </c>
      <c r="U6097" s="6">
        <v>18.671730650790391</v>
      </c>
      <c r="V6097" s="6">
        <v>1.7655512215150893</v>
      </c>
      <c r="W6097" s="6">
        <v>0</v>
      </c>
      <c r="X6097" s="5">
        <v>4392</v>
      </c>
      <c r="Y6097" s="5">
        <v>3948</v>
      </c>
      <c r="Z6097" s="5">
        <v>417</v>
      </c>
      <c r="AA6097" s="5">
        <v>0</v>
      </c>
      <c r="AB6097" s="5">
        <v>0</v>
      </c>
      <c r="AC6097" s="5">
        <v>0</v>
      </c>
      <c r="AD6097" s="5">
        <v>4392</v>
      </c>
      <c r="AE6097" s="5">
        <v>3948</v>
      </c>
      <c r="AF6097" s="5">
        <v>417</v>
      </c>
      <c r="AG6097" s="6">
        <v>10.562310030395137</v>
      </c>
      <c r="AH6097" s="6">
        <v>89.89071038251366</v>
      </c>
      <c r="AI6097" s="6"/>
      <c r="AJ6097" s="6"/>
    </row>
    <row r="6098" spans="1:36" hidden="1" x14ac:dyDescent="0.2">
      <c r="A6098" s="1" t="str">
        <f t="shared" si="95"/>
        <v>ThurrockBlack Caribbean</v>
      </c>
      <c r="B6098" s="3" t="s">
        <v>111</v>
      </c>
      <c r="C6098" s="3" t="s">
        <v>112</v>
      </c>
      <c r="D6098" s="3" t="s">
        <v>716</v>
      </c>
      <c r="E6098" s="5">
        <v>1336</v>
      </c>
      <c r="F6098" s="5">
        <v>54</v>
      </c>
      <c r="G6098" s="5">
        <v>107</v>
      </c>
      <c r="H6098" s="5">
        <v>95</v>
      </c>
      <c r="I6098" s="5">
        <v>0</v>
      </c>
      <c r="J6098" s="5">
        <v>185</v>
      </c>
      <c r="K6098" s="5">
        <v>118</v>
      </c>
      <c r="L6098" s="5">
        <v>181</v>
      </c>
      <c r="M6098" s="5">
        <v>23</v>
      </c>
      <c r="N6098" s="5">
        <v>0</v>
      </c>
      <c r="O6098" s="6">
        <v>4.0419161676646711</v>
      </c>
      <c r="P6098" s="6">
        <v>8.0089820359281436</v>
      </c>
      <c r="Q6098" s="6">
        <v>7.1107784431137722</v>
      </c>
      <c r="R6098" s="6">
        <v>0</v>
      </c>
      <c r="S6098" s="6">
        <v>13.847305389221557</v>
      </c>
      <c r="T6098" s="6">
        <v>8.8323353293413174</v>
      </c>
      <c r="U6098" s="6">
        <v>13.547904191616766</v>
      </c>
      <c r="V6098" s="6">
        <v>1.721556886227545</v>
      </c>
      <c r="W6098" s="6">
        <v>0</v>
      </c>
      <c r="X6098" s="5">
        <v>706</v>
      </c>
      <c r="Y6098" s="5">
        <v>662</v>
      </c>
      <c r="Z6098" s="5">
        <v>62</v>
      </c>
      <c r="AA6098" s="5">
        <v>0</v>
      </c>
      <c r="AB6098" s="5">
        <v>0</v>
      </c>
      <c r="AC6098" s="5">
        <v>0</v>
      </c>
      <c r="AD6098" s="5">
        <v>706</v>
      </c>
      <c r="AE6098" s="5">
        <v>662</v>
      </c>
      <c r="AF6098" s="5">
        <v>62</v>
      </c>
      <c r="AG6098" s="6">
        <v>9.3655589123867067</v>
      </c>
      <c r="AH6098" s="6">
        <v>93.767705382436262</v>
      </c>
      <c r="AI6098" s="6"/>
      <c r="AJ6098" s="6"/>
    </row>
    <row r="6099" spans="1:36" hidden="1" x14ac:dyDescent="0.2">
      <c r="A6099" s="1" t="str">
        <f t="shared" si="95"/>
        <v>ThurrockBlack Other</v>
      </c>
      <c r="B6099" s="3" t="s">
        <v>111</v>
      </c>
      <c r="C6099" s="3" t="s">
        <v>112</v>
      </c>
      <c r="D6099" s="3" t="s">
        <v>717</v>
      </c>
      <c r="E6099" s="5">
        <v>1245</v>
      </c>
      <c r="F6099" s="5">
        <v>78</v>
      </c>
      <c r="G6099" s="5">
        <v>134</v>
      </c>
      <c r="H6099" s="5">
        <v>101</v>
      </c>
      <c r="I6099" s="5">
        <v>0</v>
      </c>
      <c r="J6099" s="5">
        <v>191</v>
      </c>
      <c r="K6099" s="5">
        <v>54</v>
      </c>
      <c r="L6099" s="5">
        <v>186</v>
      </c>
      <c r="M6099" s="5">
        <v>49</v>
      </c>
      <c r="N6099" s="5">
        <v>0</v>
      </c>
      <c r="O6099" s="6">
        <v>6.2650602409638552</v>
      </c>
      <c r="P6099" s="6">
        <v>10.763052208835342</v>
      </c>
      <c r="Q6099" s="6">
        <v>8.1124497991967868</v>
      </c>
      <c r="R6099" s="6">
        <v>0</v>
      </c>
      <c r="S6099" s="6">
        <v>15.34136546184739</v>
      </c>
      <c r="T6099" s="6">
        <v>4.3373493975903612</v>
      </c>
      <c r="U6099" s="6">
        <v>14.939759036144578</v>
      </c>
      <c r="V6099" s="6">
        <v>3.9357429718875503</v>
      </c>
      <c r="W6099" s="6">
        <v>0</v>
      </c>
      <c r="X6099" s="5">
        <v>343</v>
      </c>
      <c r="Y6099" s="5">
        <v>316</v>
      </c>
      <c r="Z6099" s="5">
        <v>18</v>
      </c>
      <c r="AA6099" s="5">
        <v>0</v>
      </c>
      <c r="AB6099" s="5">
        <v>0</v>
      </c>
      <c r="AC6099" s="5">
        <v>0</v>
      </c>
      <c r="AD6099" s="5">
        <v>343</v>
      </c>
      <c r="AE6099" s="5">
        <v>316</v>
      </c>
      <c r="AF6099" s="5">
        <v>18</v>
      </c>
      <c r="AG6099" s="6">
        <v>5.6962025316455698</v>
      </c>
      <c r="AH6099" s="6">
        <v>92.128279883381921</v>
      </c>
      <c r="AI6099" s="6"/>
      <c r="AJ6099" s="6"/>
    </row>
    <row r="6100" spans="1:36" hidden="1" x14ac:dyDescent="0.2">
      <c r="A6100" s="1" t="str">
        <f t="shared" si="95"/>
        <v>ThurrockArab</v>
      </c>
      <c r="B6100" s="3" t="s">
        <v>111</v>
      </c>
      <c r="C6100" s="3" t="s">
        <v>112</v>
      </c>
      <c r="D6100" s="3" t="s">
        <v>699</v>
      </c>
      <c r="E6100" s="5">
        <v>254</v>
      </c>
      <c r="F6100" s="5">
        <v>18</v>
      </c>
      <c r="G6100" s="5">
        <v>23</v>
      </c>
      <c r="H6100" s="5">
        <v>19</v>
      </c>
      <c r="I6100" s="5">
        <v>0</v>
      </c>
      <c r="J6100" s="5">
        <v>29</v>
      </c>
      <c r="K6100" s="5">
        <v>10</v>
      </c>
      <c r="L6100" s="5">
        <v>36</v>
      </c>
      <c r="M6100" s="5">
        <v>6</v>
      </c>
      <c r="N6100" s="5">
        <v>0</v>
      </c>
      <c r="O6100" s="6">
        <v>7.0866141732283463</v>
      </c>
      <c r="P6100" s="6">
        <v>9.0551181102362204</v>
      </c>
      <c r="Q6100" s="6">
        <v>7.4803149606299213</v>
      </c>
      <c r="R6100" s="6">
        <v>0</v>
      </c>
      <c r="S6100" s="6">
        <v>11.417322834645669</v>
      </c>
      <c r="T6100" s="6">
        <v>3.9370078740157481</v>
      </c>
      <c r="U6100" s="6">
        <v>14.173228346456693</v>
      </c>
      <c r="V6100" s="6">
        <v>2.3622047244094486</v>
      </c>
      <c r="W6100" s="6">
        <v>0</v>
      </c>
      <c r="X6100" s="5">
        <v>165</v>
      </c>
      <c r="Y6100" s="5">
        <v>136</v>
      </c>
      <c r="Z6100" s="5">
        <v>16</v>
      </c>
      <c r="AA6100" s="5">
        <v>0</v>
      </c>
      <c r="AB6100" s="5">
        <v>0</v>
      </c>
      <c r="AC6100" s="5">
        <v>0</v>
      </c>
      <c r="AD6100" s="5">
        <v>165</v>
      </c>
      <c r="AE6100" s="5">
        <v>136</v>
      </c>
      <c r="AF6100" s="5">
        <v>16</v>
      </c>
      <c r="AG6100" s="6">
        <v>11.764705882352942</v>
      </c>
      <c r="AH6100" s="6">
        <v>82.424242424242422</v>
      </c>
      <c r="AI6100" s="6"/>
      <c r="AJ6100" s="6"/>
    </row>
    <row r="6101" spans="1:36" hidden="1" x14ac:dyDescent="0.2">
      <c r="A6101" s="1" t="str">
        <f t="shared" si="95"/>
        <v>ThurrockOther</v>
      </c>
      <c r="B6101" s="3" t="s">
        <v>111</v>
      </c>
      <c r="C6101" s="3" t="s">
        <v>112</v>
      </c>
      <c r="D6101" s="3" t="s">
        <v>718</v>
      </c>
      <c r="E6101" s="5">
        <v>673</v>
      </c>
      <c r="F6101" s="5">
        <v>48</v>
      </c>
      <c r="G6101" s="5">
        <v>62</v>
      </c>
      <c r="H6101" s="5">
        <v>60</v>
      </c>
      <c r="I6101" s="5">
        <v>0</v>
      </c>
      <c r="J6101" s="5">
        <v>67</v>
      </c>
      <c r="K6101" s="5">
        <v>34</v>
      </c>
      <c r="L6101" s="5">
        <v>81</v>
      </c>
      <c r="M6101" s="5">
        <v>25</v>
      </c>
      <c r="N6101" s="5">
        <v>0</v>
      </c>
      <c r="O6101" s="6">
        <v>7.132243684992571</v>
      </c>
      <c r="P6101" s="6">
        <v>9.2124814264487362</v>
      </c>
      <c r="Q6101" s="6">
        <v>8.9153046062407135</v>
      </c>
      <c r="R6101" s="6">
        <v>0</v>
      </c>
      <c r="S6101" s="6">
        <v>9.9554234769687966</v>
      </c>
      <c r="T6101" s="6">
        <v>5.052005943536404</v>
      </c>
      <c r="U6101" s="6">
        <v>12.035661218424963</v>
      </c>
      <c r="V6101" s="6">
        <v>3.7147102526002973</v>
      </c>
      <c r="W6101" s="6">
        <v>0</v>
      </c>
      <c r="X6101" s="5">
        <v>318</v>
      </c>
      <c r="Y6101" s="5">
        <v>272</v>
      </c>
      <c r="Z6101" s="5">
        <v>20</v>
      </c>
      <c r="AA6101" s="5">
        <v>0</v>
      </c>
      <c r="AB6101" s="5">
        <v>0</v>
      </c>
      <c r="AC6101" s="5">
        <v>0</v>
      </c>
      <c r="AD6101" s="5">
        <v>318</v>
      </c>
      <c r="AE6101" s="5">
        <v>272</v>
      </c>
      <c r="AF6101" s="5">
        <v>20</v>
      </c>
      <c r="AG6101" s="6">
        <v>7.3529411764705879</v>
      </c>
      <c r="AH6101" s="6">
        <v>85.534591194968556</v>
      </c>
      <c r="AI6101" s="6"/>
      <c r="AJ6101" s="6"/>
    </row>
    <row r="6102" spans="1:36" x14ac:dyDescent="0.2">
      <c r="A6102" s="1" t="str">
        <f t="shared" si="95"/>
        <v>Tonbridge and MallingAll people</v>
      </c>
      <c r="B6102" s="3" t="s">
        <v>339</v>
      </c>
      <c r="C6102" s="3" t="s">
        <v>340</v>
      </c>
      <c r="D6102" s="3" t="s">
        <v>700</v>
      </c>
      <c r="E6102" s="5">
        <v>120805</v>
      </c>
      <c r="F6102" s="5">
        <v>0</v>
      </c>
      <c r="G6102" s="5">
        <v>0</v>
      </c>
      <c r="H6102" s="5">
        <v>0</v>
      </c>
      <c r="I6102" s="5">
        <v>0</v>
      </c>
      <c r="J6102" s="5">
        <v>1538</v>
      </c>
      <c r="K6102" s="5">
        <v>8420</v>
      </c>
      <c r="L6102" s="5">
        <v>0</v>
      </c>
      <c r="M6102" s="5">
        <v>0</v>
      </c>
      <c r="N6102" s="5">
        <v>0</v>
      </c>
      <c r="O6102" s="6">
        <v>0</v>
      </c>
      <c r="P6102" s="6">
        <v>0</v>
      </c>
      <c r="Q6102" s="6">
        <v>0</v>
      </c>
      <c r="R6102" s="6">
        <v>0</v>
      </c>
      <c r="S6102" s="6">
        <v>1.2731261123297877</v>
      </c>
      <c r="T6102" s="6">
        <v>6.969910185836679</v>
      </c>
      <c r="U6102" s="6">
        <v>0</v>
      </c>
      <c r="V6102" s="6">
        <v>0</v>
      </c>
      <c r="W6102" s="6">
        <v>0</v>
      </c>
      <c r="X6102" s="5">
        <v>39858</v>
      </c>
      <c r="Y6102" s="5">
        <v>35337</v>
      </c>
      <c r="Z6102" s="5">
        <v>1251</v>
      </c>
      <c r="AA6102" s="5">
        <v>0</v>
      </c>
      <c r="AB6102" s="5">
        <v>0</v>
      </c>
      <c r="AC6102" s="5">
        <v>0</v>
      </c>
      <c r="AD6102" s="5">
        <v>39858</v>
      </c>
      <c r="AE6102" s="5">
        <v>35337</v>
      </c>
      <c r="AF6102" s="5">
        <v>1251</v>
      </c>
      <c r="AG6102" s="6">
        <v>3.5401986586297647</v>
      </c>
      <c r="AH6102" s="6">
        <v>88.657233177781123</v>
      </c>
      <c r="AI6102" s="6"/>
      <c r="AJ6102" s="6"/>
    </row>
    <row r="6103" spans="1:36" hidden="1" x14ac:dyDescent="0.2">
      <c r="A6103" s="1" t="str">
        <f t="shared" si="95"/>
        <v>Tonbridge and MallingWhite British</v>
      </c>
      <c r="B6103" s="3" t="s">
        <v>339</v>
      </c>
      <c r="C6103" s="3" t="s">
        <v>340</v>
      </c>
      <c r="D6103" s="3" t="s">
        <v>701</v>
      </c>
      <c r="E6103" s="5">
        <v>111662</v>
      </c>
      <c r="F6103" s="5">
        <v>0</v>
      </c>
      <c r="G6103" s="5">
        <v>0</v>
      </c>
      <c r="H6103" s="5">
        <v>0</v>
      </c>
      <c r="I6103" s="5">
        <v>0</v>
      </c>
      <c r="J6103" s="5">
        <v>1422</v>
      </c>
      <c r="K6103" s="5">
        <v>7827</v>
      </c>
      <c r="L6103" s="5">
        <v>0</v>
      </c>
      <c r="M6103" s="5">
        <v>0</v>
      </c>
      <c r="N6103" s="5">
        <v>0</v>
      </c>
      <c r="O6103" s="6">
        <v>0</v>
      </c>
      <c r="P6103" s="6">
        <v>0</v>
      </c>
      <c r="Q6103" s="6">
        <v>0</v>
      </c>
      <c r="R6103" s="6">
        <v>0</v>
      </c>
      <c r="S6103" s="6">
        <v>1.2734860561336891</v>
      </c>
      <c r="T6103" s="6">
        <v>7.0095466676219305</v>
      </c>
      <c r="U6103" s="6">
        <v>0</v>
      </c>
      <c r="V6103" s="6">
        <v>0</v>
      </c>
      <c r="W6103" s="6">
        <v>0</v>
      </c>
      <c r="X6103" s="5">
        <v>36062</v>
      </c>
      <c r="Y6103" s="5">
        <v>32062</v>
      </c>
      <c r="Z6103" s="5">
        <v>1107</v>
      </c>
      <c r="AA6103" s="5">
        <v>0</v>
      </c>
      <c r="AB6103" s="5">
        <v>0</v>
      </c>
      <c r="AC6103" s="5">
        <v>0</v>
      </c>
      <c r="AD6103" s="5">
        <v>36062</v>
      </c>
      <c r="AE6103" s="5">
        <v>32062</v>
      </c>
      <c r="AF6103" s="5">
        <v>1107</v>
      </c>
      <c r="AG6103" s="6">
        <v>3.452685421994885</v>
      </c>
      <c r="AH6103" s="6">
        <v>88.907991791913929</v>
      </c>
      <c r="AI6103" s="6"/>
      <c r="AJ6103" s="6"/>
    </row>
    <row r="6104" spans="1:36" hidden="1" x14ac:dyDescent="0.2">
      <c r="A6104" s="1" t="str">
        <f t="shared" si="95"/>
        <v>Tonbridge and MallingMinorities - all other than White British</v>
      </c>
      <c r="B6104" s="3" t="s">
        <v>339</v>
      </c>
      <c r="C6104" s="3" t="s">
        <v>340</v>
      </c>
      <c r="D6104" s="3" t="s">
        <v>702</v>
      </c>
      <c r="E6104" s="5">
        <v>9143</v>
      </c>
      <c r="F6104" s="5">
        <v>0</v>
      </c>
      <c r="G6104" s="5">
        <v>0</v>
      </c>
      <c r="H6104" s="5">
        <v>0</v>
      </c>
      <c r="I6104" s="5">
        <v>0</v>
      </c>
      <c r="J6104" s="5">
        <v>116</v>
      </c>
      <c r="K6104" s="5">
        <v>593</v>
      </c>
      <c r="L6104" s="5">
        <v>0</v>
      </c>
      <c r="M6104" s="5">
        <v>0</v>
      </c>
      <c r="N6104" s="5">
        <v>0</v>
      </c>
      <c r="O6104" s="6">
        <v>0</v>
      </c>
      <c r="P6104" s="6">
        <v>0</v>
      </c>
      <c r="Q6104" s="6">
        <v>0</v>
      </c>
      <c r="R6104" s="6">
        <v>0</v>
      </c>
      <c r="S6104" s="6">
        <v>1.2687301760909986</v>
      </c>
      <c r="T6104" s="6">
        <v>6.4858361588100184</v>
      </c>
      <c r="U6104" s="6">
        <v>0</v>
      </c>
      <c r="V6104" s="6">
        <v>0</v>
      </c>
      <c r="W6104" s="6">
        <v>0</v>
      </c>
      <c r="X6104" s="5">
        <v>3796</v>
      </c>
      <c r="Y6104" s="5">
        <v>3275</v>
      </c>
      <c r="Z6104" s="5">
        <v>144</v>
      </c>
      <c r="AA6104" s="5">
        <v>0</v>
      </c>
      <c r="AB6104" s="5">
        <v>0</v>
      </c>
      <c r="AC6104" s="5">
        <v>0</v>
      </c>
      <c r="AD6104" s="5">
        <v>3796</v>
      </c>
      <c r="AE6104" s="5">
        <v>3275</v>
      </c>
      <c r="AF6104" s="5">
        <v>144</v>
      </c>
      <c r="AG6104" s="6">
        <v>4.3969465648854964</v>
      </c>
      <c r="AH6104" s="6">
        <v>86.2750263435195</v>
      </c>
      <c r="AI6104" s="6"/>
      <c r="AJ6104" s="6"/>
    </row>
    <row r="6105" spans="1:36" hidden="1" x14ac:dyDescent="0.2">
      <c r="A6105" s="1" t="str">
        <f t="shared" si="95"/>
        <v>Tonbridge and MallingWhite Irish</v>
      </c>
      <c r="B6105" s="3" t="s">
        <v>339</v>
      </c>
      <c r="C6105" s="3" t="s">
        <v>340</v>
      </c>
      <c r="D6105" s="3" t="s">
        <v>703</v>
      </c>
      <c r="E6105" s="5">
        <v>760</v>
      </c>
      <c r="F6105" s="5">
        <v>0</v>
      </c>
      <c r="G6105" s="5">
        <v>0</v>
      </c>
      <c r="H6105" s="5">
        <v>0</v>
      </c>
      <c r="I6105" s="5">
        <v>0</v>
      </c>
      <c r="J6105" s="5">
        <v>8</v>
      </c>
      <c r="K6105" s="5">
        <v>50</v>
      </c>
      <c r="L6105" s="5">
        <v>0</v>
      </c>
      <c r="M6105" s="5">
        <v>0</v>
      </c>
      <c r="N6105" s="5">
        <v>0</v>
      </c>
      <c r="O6105" s="6">
        <v>0</v>
      </c>
      <c r="P6105" s="6">
        <v>0</v>
      </c>
      <c r="Q6105" s="6">
        <v>0</v>
      </c>
      <c r="R6105" s="6">
        <v>0</v>
      </c>
      <c r="S6105" s="6">
        <v>1.0526315789473684</v>
      </c>
      <c r="T6105" s="6">
        <v>6.5789473684210522</v>
      </c>
      <c r="U6105" s="6">
        <v>0</v>
      </c>
      <c r="V6105" s="6">
        <v>0</v>
      </c>
      <c r="W6105" s="6">
        <v>0</v>
      </c>
      <c r="X6105" s="5">
        <v>281</v>
      </c>
      <c r="Y6105" s="5">
        <v>248</v>
      </c>
      <c r="Z6105" s="5">
        <v>11</v>
      </c>
      <c r="AA6105" s="5">
        <v>0</v>
      </c>
      <c r="AB6105" s="5">
        <v>0</v>
      </c>
      <c r="AC6105" s="5">
        <v>0</v>
      </c>
      <c r="AD6105" s="5">
        <v>281</v>
      </c>
      <c r="AE6105" s="5">
        <v>248</v>
      </c>
      <c r="AF6105" s="5">
        <v>11</v>
      </c>
      <c r="AG6105" s="6">
        <v>4.435483870967742</v>
      </c>
      <c r="AH6105" s="6">
        <v>88.256227758007114</v>
      </c>
      <c r="AI6105" s="6"/>
      <c r="AJ6105" s="6"/>
    </row>
    <row r="6106" spans="1:36" hidden="1" x14ac:dyDescent="0.2">
      <c r="A6106" s="1" t="str">
        <f t="shared" si="95"/>
        <v>Tonbridge and MallingWhite Gyspy or Irish Traveller</v>
      </c>
      <c r="B6106" s="3" t="s">
        <v>339</v>
      </c>
      <c r="C6106" s="3" t="s">
        <v>340</v>
      </c>
      <c r="D6106" s="3" t="s">
        <v>704</v>
      </c>
      <c r="E6106" s="5">
        <v>350</v>
      </c>
      <c r="F6106" s="5">
        <v>0</v>
      </c>
      <c r="G6106" s="5">
        <v>0</v>
      </c>
      <c r="H6106" s="5">
        <v>0</v>
      </c>
      <c r="I6106" s="5">
        <v>0</v>
      </c>
      <c r="J6106" s="5">
        <v>12</v>
      </c>
      <c r="K6106" s="5">
        <v>28</v>
      </c>
      <c r="L6106" s="5">
        <v>0</v>
      </c>
      <c r="M6106" s="5">
        <v>0</v>
      </c>
      <c r="N6106" s="5">
        <v>0</v>
      </c>
      <c r="O6106" s="6">
        <v>0</v>
      </c>
      <c r="P6106" s="6">
        <v>0</v>
      </c>
      <c r="Q6106" s="6">
        <v>0</v>
      </c>
      <c r="R6106" s="6">
        <v>0</v>
      </c>
      <c r="S6106" s="6">
        <v>3.4285714285714284</v>
      </c>
      <c r="T6106" s="6">
        <v>8</v>
      </c>
      <c r="U6106" s="6">
        <v>0</v>
      </c>
      <c r="V6106" s="6">
        <v>0</v>
      </c>
      <c r="W6106" s="6">
        <v>0</v>
      </c>
      <c r="X6106" s="5">
        <v>123</v>
      </c>
      <c r="Y6106" s="5">
        <v>66</v>
      </c>
      <c r="Z6106" s="5">
        <v>9</v>
      </c>
      <c r="AA6106" s="5">
        <v>0</v>
      </c>
      <c r="AB6106" s="5">
        <v>0</v>
      </c>
      <c r="AC6106" s="5">
        <v>0</v>
      </c>
      <c r="AD6106" s="5">
        <v>123</v>
      </c>
      <c r="AE6106" s="5">
        <v>66</v>
      </c>
      <c r="AF6106" s="5">
        <v>9</v>
      </c>
      <c r="AG6106" s="6">
        <v>13.636363636363637</v>
      </c>
      <c r="AH6106" s="6">
        <v>53.658536585365852</v>
      </c>
      <c r="AI6106" s="6"/>
      <c r="AJ6106" s="6"/>
    </row>
    <row r="6107" spans="1:36" hidden="1" x14ac:dyDescent="0.2">
      <c r="A6107" s="1" t="str">
        <f t="shared" si="95"/>
        <v>Tonbridge and MallingWhite Other</v>
      </c>
      <c r="B6107" s="3" t="s">
        <v>339</v>
      </c>
      <c r="C6107" s="3" t="s">
        <v>340</v>
      </c>
      <c r="D6107" s="3" t="s">
        <v>705</v>
      </c>
      <c r="E6107" s="5">
        <v>3100</v>
      </c>
      <c r="F6107" s="5">
        <v>0</v>
      </c>
      <c r="G6107" s="5">
        <v>0</v>
      </c>
      <c r="H6107" s="5">
        <v>0</v>
      </c>
      <c r="I6107" s="5">
        <v>0</v>
      </c>
      <c r="J6107" s="5">
        <v>30</v>
      </c>
      <c r="K6107" s="5">
        <v>230</v>
      </c>
      <c r="L6107" s="5">
        <v>0</v>
      </c>
      <c r="M6107" s="5">
        <v>0</v>
      </c>
      <c r="N6107" s="5">
        <v>0</v>
      </c>
      <c r="O6107" s="6">
        <v>0</v>
      </c>
      <c r="P6107" s="6">
        <v>0</v>
      </c>
      <c r="Q6107" s="6">
        <v>0</v>
      </c>
      <c r="R6107" s="6">
        <v>0</v>
      </c>
      <c r="S6107" s="6">
        <v>0.967741935483871</v>
      </c>
      <c r="T6107" s="6">
        <v>7.419354838709677</v>
      </c>
      <c r="U6107" s="6">
        <v>0</v>
      </c>
      <c r="V6107" s="6">
        <v>0</v>
      </c>
      <c r="W6107" s="6">
        <v>0</v>
      </c>
      <c r="X6107" s="5">
        <v>1595</v>
      </c>
      <c r="Y6107" s="5">
        <v>1426</v>
      </c>
      <c r="Z6107" s="5">
        <v>46</v>
      </c>
      <c r="AA6107" s="5">
        <v>0</v>
      </c>
      <c r="AB6107" s="5">
        <v>0</v>
      </c>
      <c r="AC6107" s="5">
        <v>0</v>
      </c>
      <c r="AD6107" s="5">
        <v>1595</v>
      </c>
      <c r="AE6107" s="5">
        <v>1426</v>
      </c>
      <c r="AF6107" s="5">
        <v>46</v>
      </c>
      <c r="AG6107" s="6">
        <v>3.225806451612903</v>
      </c>
      <c r="AH6107" s="6">
        <v>89.404388714733543</v>
      </c>
      <c r="AI6107" s="6"/>
      <c r="AJ6107" s="6"/>
    </row>
    <row r="6108" spans="1:36" hidden="1" x14ac:dyDescent="0.2">
      <c r="A6108" s="1" t="str">
        <f t="shared" si="95"/>
        <v>Tonbridge and MallingMixed White and Black Caribbean</v>
      </c>
      <c r="B6108" s="3" t="s">
        <v>339</v>
      </c>
      <c r="C6108" s="3" t="s">
        <v>340</v>
      </c>
      <c r="D6108" s="3" t="s">
        <v>706</v>
      </c>
      <c r="E6108" s="5">
        <v>474</v>
      </c>
      <c r="F6108" s="5">
        <v>0</v>
      </c>
      <c r="G6108" s="5">
        <v>0</v>
      </c>
      <c r="H6108" s="5">
        <v>0</v>
      </c>
      <c r="I6108" s="5">
        <v>0</v>
      </c>
      <c r="J6108" s="5">
        <v>15</v>
      </c>
      <c r="K6108" s="5">
        <v>24</v>
      </c>
      <c r="L6108" s="5">
        <v>0</v>
      </c>
      <c r="M6108" s="5">
        <v>0</v>
      </c>
      <c r="N6108" s="5">
        <v>0</v>
      </c>
      <c r="O6108" s="6">
        <v>0</v>
      </c>
      <c r="P6108" s="6">
        <v>0</v>
      </c>
      <c r="Q6108" s="6">
        <v>0</v>
      </c>
      <c r="R6108" s="6">
        <v>0</v>
      </c>
      <c r="S6108" s="6">
        <v>3.1645569620253164</v>
      </c>
      <c r="T6108" s="6">
        <v>5.0632911392405067</v>
      </c>
      <c r="U6108" s="6">
        <v>0</v>
      </c>
      <c r="V6108" s="6">
        <v>0</v>
      </c>
      <c r="W6108" s="6">
        <v>0</v>
      </c>
      <c r="X6108" s="5">
        <v>100</v>
      </c>
      <c r="Y6108" s="5">
        <v>88</v>
      </c>
      <c r="Z6108" s="5">
        <v>8</v>
      </c>
      <c r="AA6108" s="5">
        <v>0</v>
      </c>
      <c r="AB6108" s="5">
        <v>0</v>
      </c>
      <c r="AC6108" s="5">
        <v>0</v>
      </c>
      <c r="AD6108" s="5">
        <v>100</v>
      </c>
      <c r="AE6108" s="5">
        <v>88</v>
      </c>
      <c r="AF6108" s="5">
        <v>8</v>
      </c>
      <c r="AG6108" s="6">
        <v>9.0909090909090917</v>
      </c>
      <c r="AH6108" s="6">
        <v>88</v>
      </c>
      <c r="AI6108" s="6"/>
      <c r="AJ6108" s="6"/>
    </row>
    <row r="6109" spans="1:36" hidden="1" x14ac:dyDescent="0.2">
      <c r="A6109" s="1" t="str">
        <f t="shared" si="95"/>
        <v>Tonbridge and MallingMixed White and Black African</v>
      </c>
      <c r="B6109" s="3" t="s">
        <v>339</v>
      </c>
      <c r="C6109" s="3" t="s">
        <v>340</v>
      </c>
      <c r="D6109" s="3" t="s">
        <v>707</v>
      </c>
      <c r="E6109" s="5">
        <v>199</v>
      </c>
      <c r="F6109" s="5">
        <v>0</v>
      </c>
      <c r="G6109" s="5">
        <v>0</v>
      </c>
      <c r="H6109" s="5">
        <v>0</v>
      </c>
      <c r="I6109" s="5">
        <v>0</v>
      </c>
      <c r="J6109" s="5">
        <v>0</v>
      </c>
      <c r="K6109" s="5">
        <v>13</v>
      </c>
      <c r="L6109" s="5">
        <v>0</v>
      </c>
      <c r="M6109" s="5">
        <v>0</v>
      </c>
      <c r="N6109" s="5">
        <v>0</v>
      </c>
      <c r="O6109" s="6">
        <v>0</v>
      </c>
      <c r="P6109" s="6">
        <v>0</v>
      </c>
      <c r="Q6109" s="6">
        <v>0</v>
      </c>
      <c r="R6109" s="6">
        <v>0</v>
      </c>
      <c r="S6109" s="6">
        <v>0</v>
      </c>
      <c r="T6109" s="6">
        <v>6.5326633165829149</v>
      </c>
      <c r="U6109" s="6">
        <v>0</v>
      </c>
      <c r="V6109" s="6">
        <v>0</v>
      </c>
      <c r="W6109" s="6">
        <v>0</v>
      </c>
      <c r="X6109" s="5">
        <v>42</v>
      </c>
      <c r="Y6109" s="5">
        <v>30</v>
      </c>
      <c r="Z6109" s="5">
        <v>3</v>
      </c>
      <c r="AA6109" s="5">
        <v>0</v>
      </c>
      <c r="AB6109" s="5">
        <v>0</v>
      </c>
      <c r="AC6109" s="5">
        <v>0</v>
      </c>
      <c r="AD6109" s="5">
        <v>42</v>
      </c>
      <c r="AE6109" s="5">
        <v>30</v>
      </c>
      <c r="AF6109" s="5">
        <v>3</v>
      </c>
      <c r="AG6109" s="6">
        <v>10</v>
      </c>
      <c r="AH6109" s="6">
        <v>71.428571428571431</v>
      </c>
      <c r="AI6109" s="6"/>
      <c r="AJ6109" s="6"/>
    </row>
    <row r="6110" spans="1:36" hidden="1" x14ac:dyDescent="0.2">
      <c r="A6110" s="1" t="str">
        <f t="shared" si="95"/>
        <v>Tonbridge and MallingMixed White and Asian</v>
      </c>
      <c r="B6110" s="3" t="s">
        <v>339</v>
      </c>
      <c r="C6110" s="3" t="s">
        <v>340</v>
      </c>
      <c r="D6110" s="3" t="s">
        <v>708</v>
      </c>
      <c r="E6110" s="5">
        <v>667</v>
      </c>
      <c r="F6110" s="5">
        <v>0</v>
      </c>
      <c r="G6110" s="5">
        <v>0</v>
      </c>
      <c r="H6110" s="5">
        <v>0</v>
      </c>
      <c r="I6110" s="5">
        <v>0</v>
      </c>
      <c r="J6110" s="5">
        <v>4</v>
      </c>
      <c r="K6110" s="5">
        <v>50</v>
      </c>
      <c r="L6110" s="5">
        <v>0</v>
      </c>
      <c r="M6110" s="5">
        <v>0</v>
      </c>
      <c r="N6110" s="5">
        <v>0</v>
      </c>
      <c r="O6110" s="6">
        <v>0</v>
      </c>
      <c r="P6110" s="6">
        <v>0</v>
      </c>
      <c r="Q6110" s="6">
        <v>0</v>
      </c>
      <c r="R6110" s="6">
        <v>0</v>
      </c>
      <c r="S6110" s="6">
        <v>0.59970014992503751</v>
      </c>
      <c r="T6110" s="6">
        <v>7.4962518740629687</v>
      </c>
      <c r="U6110" s="6">
        <v>0</v>
      </c>
      <c r="V6110" s="6">
        <v>0</v>
      </c>
      <c r="W6110" s="6">
        <v>0</v>
      </c>
      <c r="X6110" s="5">
        <v>141</v>
      </c>
      <c r="Y6110" s="5">
        <v>131</v>
      </c>
      <c r="Z6110" s="5">
        <v>4</v>
      </c>
      <c r="AA6110" s="5">
        <v>0</v>
      </c>
      <c r="AB6110" s="5">
        <v>0</v>
      </c>
      <c r="AC6110" s="5">
        <v>0</v>
      </c>
      <c r="AD6110" s="5">
        <v>141</v>
      </c>
      <c r="AE6110" s="5">
        <v>131</v>
      </c>
      <c r="AF6110" s="5">
        <v>4</v>
      </c>
      <c r="AG6110" s="6">
        <v>3.053435114503817</v>
      </c>
      <c r="AH6110" s="6">
        <v>92.907801418439718</v>
      </c>
      <c r="AI6110" s="6"/>
      <c r="AJ6110" s="6"/>
    </row>
    <row r="6111" spans="1:36" hidden="1" x14ac:dyDescent="0.2">
      <c r="A6111" s="1" t="str">
        <f t="shared" si="95"/>
        <v>Tonbridge and MallingMixed Other</v>
      </c>
      <c r="B6111" s="3" t="s">
        <v>339</v>
      </c>
      <c r="C6111" s="3" t="s">
        <v>340</v>
      </c>
      <c r="D6111" s="3" t="s">
        <v>709</v>
      </c>
      <c r="E6111" s="5">
        <v>337</v>
      </c>
      <c r="F6111" s="5">
        <v>0</v>
      </c>
      <c r="G6111" s="5">
        <v>0</v>
      </c>
      <c r="H6111" s="5">
        <v>0</v>
      </c>
      <c r="I6111" s="5">
        <v>0</v>
      </c>
      <c r="J6111" s="5">
        <v>9</v>
      </c>
      <c r="K6111" s="5">
        <v>17</v>
      </c>
      <c r="L6111" s="5">
        <v>0</v>
      </c>
      <c r="M6111" s="5">
        <v>0</v>
      </c>
      <c r="N6111" s="5">
        <v>0</v>
      </c>
      <c r="O6111" s="6">
        <v>0</v>
      </c>
      <c r="P6111" s="6">
        <v>0</v>
      </c>
      <c r="Q6111" s="6">
        <v>0</v>
      </c>
      <c r="R6111" s="6">
        <v>0</v>
      </c>
      <c r="S6111" s="6">
        <v>2.6706231454005933</v>
      </c>
      <c r="T6111" s="6">
        <v>5.0445103857566762</v>
      </c>
      <c r="U6111" s="6">
        <v>0</v>
      </c>
      <c r="V6111" s="6">
        <v>0</v>
      </c>
      <c r="W6111" s="6">
        <v>0</v>
      </c>
      <c r="X6111" s="5">
        <v>111</v>
      </c>
      <c r="Y6111" s="5">
        <v>91</v>
      </c>
      <c r="Z6111" s="5">
        <v>6</v>
      </c>
      <c r="AA6111" s="5">
        <v>0</v>
      </c>
      <c r="AB6111" s="5">
        <v>0</v>
      </c>
      <c r="AC6111" s="5">
        <v>0</v>
      </c>
      <c r="AD6111" s="5">
        <v>111</v>
      </c>
      <c r="AE6111" s="5">
        <v>91</v>
      </c>
      <c r="AF6111" s="5">
        <v>6</v>
      </c>
      <c r="AG6111" s="6">
        <v>6.5934065934065931</v>
      </c>
      <c r="AH6111" s="6">
        <v>81.981981981981988</v>
      </c>
      <c r="AI6111" s="6"/>
      <c r="AJ6111" s="6"/>
    </row>
    <row r="6112" spans="1:36" hidden="1" x14ac:dyDescent="0.2">
      <c r="A6112" s="1" t="str">
        <f t="shared" si="95"/>
        <v>Tonbridge and MallingIndian</v>
      </c>
      <c r="B6112" s="3" t="s">
        <v>339</v>
      </c>
      <c r="C6112" s="3" t="s">
        <v>340</v>
      </c>
      <c r="D6112" s="3" t="s">
        <v>710</v>
      </c>
      <c r="E6112" s="5">
        <v>755</v>
      </c>
      <c r="F6112" s="5">
        <v>0</v>
      </c>
      <c r="G6112" s="5">
        <v>0</v>
      </c>
      <c r="H6112" s="5">
        <v>0</v>
      </c>
      <c r="I6112" s="5">
        <v>0</v>
      </c>
      <c r="J6112" s="5">
        <v>10</v>
      </c>
      <c r="K6112" s="5">
        <v>43</v>
      </c>
      <c r="L6112" s="5">
        <v>0</v>
      </c>
      <c r="M6112" s="5">
        <v>0</v>
      </c>
      <c r="N6112" s="5">
        <v>0</v>
      </c>
      <c r="O6112" s="6">
        <v>0</v>
      </c>
      <c r="P6112" s="6">
        <v>0</v>
      </c>
      <c r="Q6112" s="6">
        <v>0</v>
      </c>
      <c r="R6112" s="6">
        <v>0</v>
      </c>
      <c r="S6112" s="6">
        <v>1.3245033112582782</v>
      </c>
      <c r="T6112" s="6">
        <v>5.6953642384105958</v>
      </c>
      <c r="U6112" s="6">
        <v>0</v>
      </c>
      <c r="V6112" s="6">
        <v>0</v>
      </c>
      <c r="W6112" s="6">
        <v>0</v>
      </c>
      <c r="X6112" s="5">
        <v>332</v>
      </c>
      <c r="Y6112" s="5">
        <v>311</v>
      </c>
      <c r="Z6112" s="5">
        <v>9</v>
      </c>
      <c r="AA6112" s="5">
        <v>0</v>
      </c>
      <c r="AB6112" s="5">
        <v>0</v>
      </c>
      <c r="AC6112" s="5">
        <v>0</v>
      </c>
      <c r="AD6112" s="5">
        <v>332</v>
      </c>
      <c r="AE6112" s="5">
        <v>311</v>
      </c>
      <c r="AF6112" s="5">
        <v>9</v>
      </c>
      <c r="AG6112" s="6">
        <v>2.8938906752411575</v>
      </c>
      <c r="AH6112" s="6">
        <v>93.674698795180717</v>
      </c>
      <c r="AI6112" s="6"/>
      <c r="AJ6112" s="6"/>
    </row>
    <row r="6113" spans="1:36" hidden="1" x14ac:dyDescent="0.2">
      <c r="A6113" s="1" t="str">
        <f t="shared" si="95"/>
        <v>Tonbridge and MallingPakistani</v>
      </c>
      <c r="B6113" s="3" t="s">
        <v>339</v>
      </c>
      <c r="C6113" s="3" t="s">
        <v>340</v>
      </c>
      <c r="D6113" s="3" t="s">
        <v>711</v>
      </c>
      <c r="E6113" s="5">
        <v>165</v>
      </c>
      <c r="F6113" s="5">
        <v>0</v>
      </c>
      <c r="G6113" s="5">
        <v>0</v>
      </c>
      <c r="H6113" s="5">
        <v>0</v>
      </c>
      <c r="I6113" s="5">
        <v>0</v>
      </c>
      <c r="J6113" s="5">
        <v>0</v>
      </c>
      <c r="K6113" s="5">
        <v>10</v>
      </c>
      <c r="L6113" s="5">
        <v>0</v>
      </c>
      <c r="M6113" s="5">
        <v>0</v>
      </c>
      <c r="N6113" s="5">
        <v>0</v>
      </c>
      <c r="O6113" s="6">
        <v>0</v>
      </c>
      <c r="P6113" s="6">
        <v>0</v>
      </c>
      <c r="Q6113" s="6">
        <v>0</v>
      </c>
      <c r="R6113" s="6">
        <v>0</v>
      </c>
      <c r="S6113" s="6">
        <v>0</v>
      </c>
      <c r="T6113" s="6">
        <v>6.0606060606060606</v>
      </c>
      <c r="U6113" s="6">
        <v>0</v>
      </c>
      <c r="V6113" s="6">
        <v>0</v>
      </c>
      <c r="W6113" s="6">
        <v>0</v>
      </c>
      <c r="X6113" s="5">
        <v>66</v>
      </c>
      <c r="Y6113" s="5">
        <v>56</v>
      </c>
      <c r="Z6113" s="5">
        <v>0</v>
      </c>
      <c r="AA6113" s="5">
        <v>0</v>
      </c>
      <c r="AB6113" s="5">
        <v>0</v>
      </c>
      <c r="AC6113" s="5">
        <v>0</v>
      </c>
      <c r="AD6113" s="5">
        <v>66</v>
      </c>
      <c r="AE6113" s="5">
        <v>56</v>
      </c>
      <c r="AF6113" s="5">
        <v>0</v>
      </c>
      <c r="AG6113" s="6">
        <v>0</v>
      </c>
      <c r="AH6113" s="6">
        <v>84.848484848484844</v>
      </c>
      <c r="AI6113" s="6"/>
      <c r="AJ6113" s="6"/>
    </row>
    <row r="6114" spans="1:36" hidden="1" x14ac:dyDescent="0.2">
      <c r="A6114" s="1" t="str">
        <f t="shared" si="95"/>
        <v>Tonbridge and MallingBangladeshi</v>
      </c>
      <c r="B6114" s="3" t="s">
        <v>339</v>
      </c>
      <c r="C6114" s="3" t="s">
        <v>340</v>
      </c>
      <c r="D6114" s="3" t="s">
        <v>712</v>
      </c>
      <c r="E6114" s="5">
        <v>236</v>
      </c>
      <c r="F6114" s="5">
        <v>0</v>
      </c>
      <c r="G6114" s="5">
        <v>0</v>
      </c>
      <c r="H6114" s="5">
        <v>0</v>
      </c>
      <c r="I6114" s="5">
        <v>0</v>
      </c>
      <c r="J6114" s="5">
        <v>0</v>
      </c>
      <c r="K6114" s="5">
        <v>25</v>
      </c>
      <c r="L6114" s="5">
        <v>0</v>
      </c>
      <c r="M6114" s="5">
        <v>0</v>
      </c>
      <c r="N6114" s="5">
        <v>0</v>
      </c>
      <c r="O6114" s="6">
        <v>0</v>
      </c>
      <c r="P6114" s="6">
        <v>0</v>
      </c>
      <c r="Q6114" s="6">
        <v>0</v>
      </c>
      <c r="R6114" s="6">
        <v>0</v>
      </c>
      <c r="S6114" s="6">
        <v>0</v>
      </c>
      <c r="T6114" s="6">
        <v>10.59322033898305</v>
      </c>
      <c r="U6114" s="6">
        <v>0</v>
      </c>
      <c r="V6114" s="6">
        <v>0</v>
      </c>
      <c r="W6114" s="6">
        <v>0</v>
      </c>
      <c r="X6114" s="5">
        <v>95</v>
      </c>
      <c r="Y6114" s="5">
        <v>71</v>
      </c>
      <c r="Z6114" s="5">
        <v>6</v>
      </c>
      <c r="AA6114" s="5">
        <v>0</v>
      </c>
      <c r="AB6114" s="5">
        <v>0</v>
      </c>
      <c r="AC6114" s="5">
        <v>0</v>
      </c>
      <c r="AD6114" s="5">
        <v>95</v>
      </c>
      <c r="AE6114" s="5">
        <v>71</v>
      </c>
      <c r="AF6114" s="5">
        <v>6</v>
      </c>
      <c r="AG6114" s="6">
        <v>8.4507042253521121</v>
      </c>
      <c r="AH6114" s="6">
        <v>74.736842105263165</v>
      </c>
      <c r="AI6114" s="6"/>
      <c r="AJ6114" s="6"/>
    </row>
    <row r="6115" spans="1:36" hidden="1" x14ac:dyDescent="0.2">
      <c r="A6115" s="1" t="str">
        <f t="shared" si="95"/>
        <v>Tonbridge and MallingChinese</v>
      </c>
      <c r="B6115" s="3" t="s">
        <v>339</v>
      </c>
      <c r="C6115" s="3" t="s">
        <v>340</v>
      </c>
      <c r="D6115" s="3" t="s">
        <v>713</v>
      </c>
      <c r="E6115" s="5">
        <v>496</v>
      </c>
      <c r="F6115" s="5">
        <v>0</v>
      </c>
      <c r="G6115" s="5">
        <v>0</v>
      </c>
      <c r="H6115" s="5">
        <v>0</v>
      </c>
      <c r="I6115" s="5">
        <v>0</v>
      </c>
      <c r="J6115" s="5">
        <v>9</v>
      </c>
      <c r="K6115" s="5">
        <v>25</v>
      </c>
      <c r="L6115" s="5">
        <v>0</v>
      </c>
      <c r="M6115" s="5">
        <v>0</v>
      </c>
      <c r="N6115" s="5">
        <v>0</v>
      </c>
      <c r="O6115" s="6">
        <v>0</v>
      </c>
      <c r="P6115" s="6">
        <v>0</v>
      </c>
      <c r="Q6115" s="6">
        <v>0</v>
      </c>
      <c r="R6115" s="6">
        <v>0</v>
      </c>
      <c r="S6115" s="6">
        <v>1.814516129032258</v>
      </c>
      <c r="T6115" s="6">
        <v>5.040322580645161</v>
      </c>
      <c r="U6115" s="6">
        <v>0</v>
      </c>
      <c r="V6115" s="6">
        <v>0</v>
      </c>
      <c r="W6115" s="6">
        <v>0</v>
      </c>
      <c r="X6115" s="5">
        <v>194</v>
      </c>
      <c r="Y6115" s="5">
        <v>158</v>
      </c>
      <c r="Z6115" s="5">
        <v>6</v>
      </c>
      <c r="AA6115" s="5">
        <v>0</v>
      </c>
      <c r="AB6115" s="5">
        <v>0</v>
      </c>
      <c r="AC6115" s="5">
        <v>0</v>
      </c>
      <c r="AD6115" s="5">
        <v>194</v>
      </c>
      <c r="AE6115" s="5">
        <v>158</v>
      </c>
      <c r="AF6115" s="5">
        <v>6</v>
      </c>
      <c r="AG6115" s="6">
        <v>3.7974683544303796</v>
      </c>
      <c r="AH6115" s="6">
        <v>81.44329896907216</v>
      </c>
      <c r="AI6115" s="6"/>
      <c r="AJ6115" s="6"/>
    </row>
    <row r="6116" spans="1:36" hidden="1" x14ac:dyDescent="0.2">
      <c r="A6116" s="1" t="str">
        <f t="shared" si="95"/>
        <v>Tonbridge and MallingAsian Other</v>
      </c>
      <c r="B6116" s="3" t="s">
        <v>339</v>
      </c>
      <c r="C6116" s="3" t="s">
        <v>340</v>
      </c>
      <c r="D6116" s="3" t="s">
        <v>714</v>
      </c>
      <c r="E6116" s="5">
        <v>779</v>
      </c>
      <c r="F6116" s="5">
        <v>0</v>
      </c>
      <c r="G6116" s="5">
        <v>0</v>
      </c>
      <c r="H6116" s="5">
        <v>0</v>
      </c>
      <c r="I6116" s="5">
        <v>0</v>
      </c>
      <c r="J6116" s="5">
        <v>7</v>
      </c>
      <c r="K6116" s="5">
        <v>40</v>
      </c>
      <c r="L6116" s="5">
        <v>0</v>
      </c>
      <c r="M6116" s="5">
        <v>0</v>
      </c>
      <c r="N6116" s="5">
        <v>0</v>
      </c>
      <c r="O6116" s="6">
        <v>0</v>
      </c>
      <c r="P6116" s="6">
        <v>0</v>
      </c>
      <c r="Q6116" s="6">
        <v>0</v>
      </c>
      <c r="R6116" s="6">
        <v>0</v>
      </c>
      <c r="S6116" s="6">
        <v>0.89858793324775355</v>
      </c>
      <c r="T6116" s="6">
        <v>5.1347881899871632</v>
      </c>
      <c r="U6116" s="6">
        <v>0</v>
      </c>
      <c r="V6116" s="6">
        <v>0</v>
      </c>
      <c r="W6116" s="6">
        <v>0</v>
      </c>
      <c r="X6116" s="5">
        <v>343</v>
      </c>
      <c r="Y6116" s="5">
        <v>277</v>
      </c>
      <c r="Z6116" s="5">
        <v>9</v>
      </c>
      <c r="AA6116" s="5">
        <v>0</v>
      </c>
      <c r="AB6116" s="5">
        <v>0</v>
      </c>
      <c r="AC6116" s="5">
        <v>0</v>
      </c>
      <c r="AD6116" s="5">
        <v>343</v>
      </c>
      <c r="AE6116" s="5">
        <v>277</v>
      </c>
      <c r="AF6116" s="5">
        <v>9</v>
      </c>
      <c r="AG6116" s="6">
        <v>3.2490974729241877</v>
      </c>
      <c r="AH6116" s="6">
        <v>80.758017492711375</v>
      </c>
      <c r="AI6116" s="6"/>
      <c r="AJ6116" s="6"/>
    </row>
    <row r="6117" spans="1:36" hidden="1" x14ac:dyDescent="0.2">
      <c r="A6117" s="1" t="str">
        <f t="shared" si="95"/>
        <v>Tonbridge and MallingBlack African</v>
      </c>
      <c r="B6117" s="3" t="s">
        <v>339</v>
      </c>
      <c r="C6117" s="3" t="s">
        <v>340</v>
      </c>
      <c r="D6117" s="3" t="s">
        <v>715</v>
      </c>
      <c r="E6117" s="5">
        <v>222</v>
      </c>
      <c r="F6117" s="5">
        <v>0</v>
      </c>
      <c r="G6117" s="5">
        <v>0</v>
      </c>
      <c r="H6117" s="5">
        <v>0</v>
      </c>
      <c r="I6117" s="5">
        <v>0</v>
      </c>
      <c r="J6117" s="5">
        <v>0</v>
      </c>
      <c r="K6117" s="5">
        <v>14</v>
      </c>
      <c r="L6117" s="5">
        <v>0</v>
      </c>
      <c r="M6117" s="5">
        <v>0</v>
      </c>
      <c r="N6117" s="5">
        <v>0</v>
      </c>
      <c r="O6117" s="6">
        <v>0</v>
      </c>
      <c r="P6117" s="6">
        <v>0</v>
      </c>
      <c r="Q6117" s="6">
        <v>0</v>
      </c>
      <c r="R6117" s="6">
        <v>0</v>
      </c>
      <c r="S6117" s="6">
        <v>0</v>
      </c>
      <c r="T6117" s="6">
        <v>6.3063063063063067</v>
      </c>
      <c r="U6117" s="6">
        <v>0</v>
      </c>
      <c r="V6117" s="6">
        <v>0</v>
      </c>
      <c r="W6117" s="6">
        <v>0</v>
      </c>
      <c r="X6117" s="5">
        <v>110</v>
      </c>
      <c r="Y6117" s="5">
        <v>99</v>
      </c>
      <c r="Z6117" s="5">
        <v>12</v>
      </c>
      <c r="AA6117" s="5">
        <v>0</v>
      </c>
      <c r="AB6117" s="5">
        <v>0</v>
      </c>
      <c r="AC6117" s="5">
        <v>0</v>
      </c>
      <c r="AD6117" s="5">
        <v>110</v>
      </c>
      <c r="AE6117" s="5">
        <v>99</v>
      </c>
      <c r="AF6117" s="5">
        <v>12</v>
      </c>
      <c r="AG6117" s="6">
        <v>12.121212121212121</v>
      </c>
      <c r="AH6117" s="6">
        <v>90</v>
      </c>
      <c r="AI6117" s="6"/>
      <c r="AJ6117" s="6"/>
    </row>
    <row r="6118" spans="1:36" hidden="1" x14ac:dyDescent="0.2">
      <c r="A6118" s="1" t="str">
        <f t="shared" si="95"/>
        <v>Tonbridge and MallingBlack Caribbean</v>
      </c>
      <c r="B6118" s="3" t="s">
        <v>339</v>
      </c>
      <c r="C6118" s="3" t="s">
        <v>340</v>
      </c>
      <c r="D6118" s="3" t="s">
        <v>716</v>
      </c>
      <c r="E6118" s="5">
        <v>143</v>
      </c>
      <c r="F6118" s="5">
        <v>0</v>
      </c>
      <c r="G6118" s="5">
        <v>0</v>
      </c>
      <c r="H6118" s="5">
        <v>0</v>
      </c>
      <c r="I6118" s="5">
        <v>0</v>
      </c>
      <c r="J6118" s="5">
        <v>5</v>
      </c>
      <c r="K6118" s="5">
        <v>7</v>
      </c>
      <c r="L6118" s="5">
        <v>0</v>
      </c>
      <c r="M6118" s="5">
        <v>0</v>
      </c>
      <c r="N6118" s="5">
        <v>0</v>
      </c>
      <c r="O6118" s="6">
        <v>0</v>
      </c>
      <c r="P6118" s="6">
        <v>0</v>
      </c>
      <c r="Q6118" s="6">
        <v>0</v>
      </c>
      <c r="R6118" s="6">
        <v>0</v>
      </c>
      <c r="S6118" s="6">
        <v>3.4965034965034967</v>
      </c>
      <c r="T6118" s="6">
        <v>4.895104895104895</v>
      </c>
      <c r="U6118" s="6">
        <v>0</v>
      </c>
      <c r="V6118" s="6">
        <v>0</v>
      </c>
      <c r="W6118" s="6">
        <v>0</v>
      </c>
      <c r="X6118" s="5">
        <v>87</v>
      </c>
      <c r="Y6118" s="5">
        <v>77</v>
      </c>
      <c r="Z6118" s="5">
        <v>7</v>
      </c>
      <c r="AA6118" s="5">
        <v>0</v>
      </c>
      <c r="AB6118" s="5">
        <v>0</v>
      </c>
      <c r="AC6118" s="5">
        <v>0</v>
      </c>
      <c r="AD6118" s="5">
        <v>87</v>
      </c>
      <c r="AE6118" s="5">
        <v>77</v>
      </c>
      <c r="AF6118" s="5">
        <v>7</v>
      </c>
      <c r="AG6118" s="6">
        <v>9.0909090909090917</v>
      </c>
      <c r="AH6118" s="6">
        <v>88.505747126436788</v>
      </c>
      <c r="AI6118" s="6"/>
      <c r="AJ6118" s="6"/>
    </row>
    <row r="6119" spans="1:36" hidden="1" x14ac:dyDescent="0.2">
      <c r="A6119" s="1" t="str">
        <f t="shared" si="95"/>
        <v>Tonbridge and MallingBlack Other</v>
      </c>
      <c r="B6119" s="3" t="s">
        <v>339</v>
      </c>
      <c r="C6119" s="3" t="s">
        <v>340</v>
      </c>
      <c r="D6119" s="3" t="s">
        <v>717</v>
      </c>
      <c r="E6119" s="5">
        <v>56</v>
      </c>
      <c r="F6119" s="5">
        <v>0</v>
      </c>
      <c r="G6119" s="5">
        <v>0</v>
      </c>
      <c r="H6119" s="5">
        <v>0</v>
      </c>
      <c r="I6119" s="5">
        <v>0</v>
      </c>
      <c r="J6119" s="5">
        <v>0</v>
      </c>
      <c r="K6119" s="5">
        <v>4</v>
      </c>
      <c r="L6119" s="5">
        <v>0</v>
      </c>
      <c r="M6119" s="5">
        <v>0</v>
      </c>
      <c r="N6119" s="5">
        <v>0</v>
      </c>
      <c r="O6119" s="6">
        <v>0</v>
      </c>
      <c r="P6119" s="6">
        <v>0</v>
      </c>
      <c r="Q6119" s="6">
        <v>0</v>
      </c>
      <c r="R6119" s="6">
        <v>0</v>
      </c>
      <c r="S6119" s="6">
        <v>0</v>
      </c>
      <c r="T6119" s="6">
        <v>7.1428571428571432</v>
      </c>
      <c r="U6119" s="6">
        <v>0</v>
      </c>
      <c r="V6119" s="6">
        <v>0</v>
      </c>
      <c r="W6119" s="6">
        <v>0</v>
      </c>
      <c r="X6119" s="5">
        <v>26</v>
      </c>
      <c r="Y6119" s="5">
        <v>24</v>
      </c>
      <c r="Z6119" s="5">
        <v>0</v>
      </c>
      <c r="AA6119" s="5">
        <v>0</v>
      </c>
      <c r="AB6119" s="5">
        <v>0</v>
      </c>
      <c r="AC6119" s="5">
        <v>0</v>
      </c>
      <c r="AD6119" s="5">
        <v>26</v>
      </c>
      <c r="AE6119" s="5">
        <v>24</v>
      </c>
      <c r="AF6119" s="5">
        <v>0</v>
      </c>
      <c r="AG6119" s="6">
        <v>0</v>
      </c>
      <c r="AH6119" s="6">
        <v>92.307692307692307</v>
      </c>
      <c r="AI6119" s="6"/>
      <c r="AJ6119" s="6"/>
    </row>
    <row r="6120" spans="1:36" hidden="1" x14ac:dyDescent="0.2">
      <c r="A6120" s="1" t="str">
        <f t="shared" si="95"/>
        <v>Tonbridge and MallingArab</v>
      </c>
      <c r="B6120" s="3" t="s">
        <v>339</v>
      </c>
      <c r="C6120" s="3" t="s">
        <v>340</v>
      </c>
      <c r="D6120" s="3" t="s">
        <v>699</v>
      </c>
      <c r="E6120" s="5">
        <v>130</v>
      </c>
      <c r="F6120" s="5">
        <v>0</v>
      </c>
      <c r="G6120" s="5">
        <v>0</v>
      </c>
      <c r="H6120" s="5">
        <v>0</v>
      </c>
      <c r="I6120" s="5">
        <v>0</v>
      </c>
      <c r="J6120" s="5">
        <v>2</v>
      </c>
      <c r="K6120" s="5">
        <v>9</v>
      </c>
      <c r="L6120" s="5">
        <v>0</v>
      </c>
      <c r="M6120" s="5">
        <v>0</v>
      </c>
      <c r="N6120" s="5">
        <v>0</v>
      </c>
      <c r="O6120" s="6">
        <v>0</v>
      </c>
      <c r="P6120" s="6">
        <v>0</v>
      </c>
      <c r="Q6120" s="6">
        <v>0</v>
      </c>
      <c r="R6120" s="6">
        <v>0</v>
      </c>
      <c r="S6120" s="6">
        <v>1.5384615384615385</v>
      </c>
      <c r="T6120" s="6">
        <v>6.9230769230769234</v>
      </c>
      <c r="U6120" s="6">
        <v>0</v>
      </c>
      <c r="V6120" s="6">
        <v>0</v>
      </c>
      <c r="W6120" s="6">
        <v>0</v>
      </c>
      <c r="X6120" s="5">
        <v>30</v>
      </c>
      <c r="Y6120" s="5">
        <v>23</v>
      </c>
      <c r="Z6120" s="5">
        <v>0</v>
      </c>
      <c r="AA6120" s="5">
        <v>0</v>
      </c>
      <c r="AB6120" s="5">
        <v>0</v>
      </c>
      <c r="AC6120" s="5">
        <v>0</v>
      </c>
      <c r="AD6120" s="5">
        <v>30</v>
      </c>
      <c r="AE6120" s="5">
        <v>23</v>
      </c>
      <c r="AF6120" s="5">
        <v>0</v>
      </c>
      <c r="AG6120" s="6">
        <v>0</v>
      </c>
      <c r="AH6120" s="6">
        <v>76.666666666666671</v>
      </c>
      <c r="AI6120" s="6"/>
      <c r="AJ6120" s="6"/>
    </row>
    <row r="6121" spans="1:36" hidden="1" x14ac:dyDescent="0.2">
      <c r="A6121" s="1" t="str">
        <f t="shared" si="95"/>
        <v>Tonbridge and MallingOther</v>
      </c>
      <c r="B6121" s="3" t="s">
        <v>339</v>
      </c>
      <c r="C6121" s="3" t="s">
        <v>340</v>
      </c>
      <c r="D6121" s="3" t="s">
        <v>718</v>
      </c>
      <c r="E6121" s="5">
        <v>274</v>
      </c>
      <c r="F6121" s="5">
        <v>0</v>
      </c>
      <c r="G6121" s="5">
        <v>0</v>
      </c>
      <c r="H6121" s="5">
        <v>0</v>
      </c>
      <c r="I6121" s="5">
        <v>0</v>
      </c>
      <c r="J6121" s="5">
        <v>5</v>
      </c>
      <c r="K6121" s="5">
        <v>4</v>
      </c>
      <c r="L6121" s="5">
        <v>0</v>
      </c>
      <c r="M6121" s="5">
        <v>0</v>
      </c>
      <c r="N6121" s="5">
        <v>0</v>
      </c>
      <c r="O6121" s="6">
        <v>0</v>
      </c>
      <c r="P6121" s="6">
        <v>0</v>
      </c>
      <c r="Q6121" s="6">
        <v>0</v>
      </c>
      <c r="R6121" s="6">
        <v>0</v>
      </c>
      <c r="S6121" s="6">
        <v>1.8248175182481752</v>
      </c>
      <c r="T6121" s="6">
        <v>1.4598540145985401</v>
      </c>
      <c r="U6121" s="6">
        <v>0</v>
      </c>
      <c r="V6121" s="6">
        <v>0</v>
      </c>
      <c r="W6121" s="6">
        <v>0</v>
      </c>
      <c r="X6121" s="5">
        <v>120</v>
      </c>
      <c r="Y6121" s="5">
        <v>99</v>
      </c>
      <c r="Z6121" s="5">
        <v>8</v>
      </c>
      <c r="AA6121" s="5">
        <v>0</v>
      </c>
      <c r="AB6121" s="5">
        <v>0</v>
      </c>
      <c r="AC6121" s="5">
        <v>0</v>
      </c>
      <c r="AD6121" s="5">
        <v>120</v>
      </c>
      <c r="AE6121" s="5">
        <v>99</v>
      </c>
      <c r="AF6121" s="5">
        <v>8</v>
      </c>
      <c r="AG6121" s="6">
        <v>8.0808080808080813</v>
      </c>
      <c r="AH6121" s="6">
        <v>82.5</v>
      </c>
      <c r="AI6121" s="6"/>
      <c r="AJ6121" s="6"/>
    </row>
    <row r="6122" spans="1:36" x14ac:dyDescent="0.2">
      <c r="A6122" s="1" t="str">
        <f t="shared" si="95"/>
        <v>TorbayAll people</v>
      </c>
      <c r="B6122" s="3" t="s">
        <v>97</v>
      </c>
      <c r="C6122" s="3" t="s">
        <v>98</v>
      </c>
      <c r="D6122" s="3" t="s">
        <v>700</v>
      </c>
      <c r="E6122" s="5">
        <v>130959</v>
      </c>
      <c r="F6122" s="5">
        <v>18548</v>
      </c>
      <c r="G6122" s="5">
        <v>9015</v>
      </c>
      <c r="H6122" s="5">
        <v>20505</v>
      </c>
      <c r="I6122" s="5">
        <v>11991</v>
      </c>
      <c r="J6122" s="5">
        <v>5884</v>
      </c>
      <c r="K6122" s="5">
        <v>1666</v>
      </c>
      <c r="L6122" s="5">
        <v>14511</v>
      </c>
      <c r="M6122" s="5">
        <v>24432</v>
      </c>
      <c r="N6122" s="5">
        <v>4420</v>
      </c>
      <c r="O6122" s="6">
        <v>14.163211386769905</v>
      </c>
      <c r="P6122" s="6">
        <v>6.8838338716697596</v>
      </c>
      <c r="Q6122" s="6">
        <v>15.657572217258837</v>
      </c>
      <c r="R6122" s="6">
        <v>9.1563008269763824</v>
      </c>
      <c r="S6122" s="6">
        <v>4.4930092624409168</v>
      </c>
      <c r="T6122" s="6">
        <v>1.2721538802220542</v>
      </c>
      <c r="U6122" s="6">
        <v>11.080567200421505</v>
      </c>
      <c r="V6122" s="6">
        <v>18.656220649210823</v>
      </c>
      <c r="W6122" s="6">
        <v>3.3751021312013685</v>
      </c>
      <c r="X6122" s="5">
        <v>37668</v>
      </c>
      <c r="Y6122" s="5">
        <v>31936</v>
      </c>
      <c r="Z6122" s="5">
        <v>2051</v>
      </c>
      <c r="AA6122" s="5">
        <v>4490</v>
      </c>
      <c r="AB6122" s="5">
        <v>3665</v>
      </c>
      <c r="AC6122" s="5">
        <v>350</v>
      </c>
      <c r="AD6122" s="5">
        <v>33178</v>
      </c>
      <c r="AE6122" s="5">
        <v>28271</v>
      </c>
      <c r="AF6122" s="5">
        <v>1701</v>
      </c>
      <c r="AG6122" s="6">
        <v>6.0167662976194691</v>
      </c>
      <c r="AH6122" s="6">
        <v>85.210078967990839</v>
      </c>
      <c r="AI6122" s="6">
        <v>9.549795361527968</v>
      </c>
      <c r="AJ6122" s="6">
        <v>81.625835189309583</v>
      </c>
    </row>
    <row r="6123" spans="1:36" hidden="1" x14ac:dyDescent="0.2">
      <c r="A6123" s="1" t="str">
        <f t="shared" si="95"/>
        <v>TorbayWhite British</v>
      </c>
      <c r="B6123" s="3" t="s">
        <v>97</v>
      </c>
      <c r="C6123" s="3" t="s">
        <v>98</v>
      </c>
      <c r="D6123" s="3" t="s">
        <v>701</v>
      </c>
      <c r="E6123" s="5">
        <v>124162</v>
      </c>
      <c r="F6123" s="5">
        <v>16905</v>
      </c>
      <c r="G6123" s="5">
        <v>8474</v>
      </c>
      <c r="H6123" s="5">
        <v>18683</v>
      </c>
      <c r="I6123" s="5">
        <v>11163</v>
      </c>
      <c r="J6123" s="5">
        <v>5558</v>
      </c>
      <c r="K6123" s="5">
        <v>1620</v>
      </c>
      <c r="L6123" s="5">
        <v>13061</v>
      </c>
      <c r="M6123" s="5">
        <v>22347</v>
      </c>
      <c r="N6123" s="5">
        <v>4155</v>
      </c>
      <c r="O6123" s="6">
        <v>13.615276815772942</v>
      </c>
      <c r="P6123" s="6">
        <v>6.8249544949340377</v>
      </c>
      <c r="Q6123" s="6">
        <v>15.047276944636845</v>
      </c>
      <c r="R6123" s="6">
        <v>8.9906734749762407</v>
      </c>
      <c r="S6123" s="6">
        <v>4.4764098516454309</v>
      </c>
      <c r="T6123" s="6">
        <v>1.304747024049226</v>
      </c>
      <c r="U6123" s="6">
        <v>10.519321531547494</v>
      </c>
      <c r="V6123" s="6">
        <v>17.998260337301268</v>
      </c>
      <c r="W6123" s="6">
        <v>3.3464344968669963</v>
      </c>
      <c r="X6123" s="5">
        <v>34804</v>
      </c>
      <c r="Y6123" s="5">
        <v>29493</v>
      </c>
      <c r="Z6123" s="5">
        <v>1890</v>
      </c>
      <c r="AA6123" s="5">
        <v>3809</v>
      </c>
      <c r="AB6123" s="5">
        <v>3067</v>
      </c>
      <c r="AC6123" s="5">
        <v>321</v>
      </c>
      <c r="AD6123" s="5">
        <v>30995</v>
      </c>
      <c r="AE6123" s="5">
        <v>26426</v>
      </c>
      <c r="AF6123" s="5">
        <v>1569</v>
      </c>
      <c r="AG6123" s="6">
        <v>5.9373344433512454</v>
      </c>
      <c r="AH6123" s="6">
        <v>85.258912727859325</v>
      </c>
      <c r="AI6123" s="6">
        <v>10.466253668079556</v>
      </c>
      <c r="AJ6123" s="6">
        <v>80.519821475452872</v>
      </c>
    </row>
    <row r="6124" spans="1:36" hidden="1" x14ac:dyDescent="0.2">
      <c r="A6124" s="1" t="str">
        <f t="shared" si="95"/>
        <v>TorbayMinorities - all other than White British</v>
      </c>
      <c r="B6124" s="3" t="s">
        <v>97</v>
      </c>
      <c r="C6124" s="3" t="s">
        <v>98</v>
      </c>
      <c r="D6124" s="3" t="s">
        <v>702</v>
      </c>
      <c r="E6124" s="5">
        <v>6797</v>
      </c>
      <c r="F6124" s="5">
        <v>1643</v>
      </c>
      <c r="G6124" s="5">
        <v>541</v>
      </c>
      <c r="H6124" s="5">
        <v>1822</v>
      </c>
      <c r="I6124" s="5">
        <v>828</v>
      </c>
      <c r="J6124" s="5">
        <v>326</v>
      </c>
      <c r="K6124" s="5">
        <v>46</v>
      </c>
      <c r="L6124" s="5">
        <v>1450</v>
      </c>
      <c r="M6124" s="5">
        <v>2085</v>
      </c>
      <c r="N6124" s="5">
        <v>265</v>
      </c>
      <c r="O6124" s="6">
        <v>24.172429012799764</v>
      </c>
      <c r="P6124" s="6">
        <v>7.9593938502280421</v>
      </c>
      <c r="Q6124" s="6">
        <v>26.805943798734734</v>
      </c>
      <c r="R6124" s="6">
        <v>12.181844931587465</v>
      </c>
      <c r="S6124" s="6">
        <v>4.7962336324849195</v>
      </c>
      <c r="T6124" s="6">
        <v>0.67676916286597033</v>
      </c>
      <c r="U6124" s="6">
        <v>21.332941003383844</v>
      </c>
      <c r="V6124" s="6">
        <v>30.675297925555391</v>
      </c>
      <c r="W6124" s="6">
        <v>3.8987788730322199</v>
      </c>
      <c r="X6124" s="5">
        <v>2864</v>
      </c>
      <c r="Y6124" s="5">
        <v>2443</v>
      </c>
      <c r="Z6124" s="5">
        <v>161</v>
      </c>
      <c r="AA6124" s="5">
        <v>681</v>
      </c>
      <c r="AB6124" s="5">
        <v>598</v>
      </c>
      <c r="AC6124" s="5">
        <v>29</v>
      </c>
      <c r="AD6124" s="5">
        <v>2183</v>
      </c>
      <c r="AE6124" s="5">
        <v>1845</v>
      </c>
      <c r="AF6124" s="5">
        <v>132</v>
      </c>
      <c r="AG6124" s="6">
        <v>7.154471544715447</v>
      </c>
      <c r="AH6124" s="6">
        <v>84.516720109940451</v>
      </c>
      <c r="AI6124" s="6">
        <v>4.8494983277591972</v>
      </c>
      <c r="AJ6124" s="6">
        <v>87.812041116005872</v>
      </c>
    </row>
    <row r="6125" spans="1:36" hidden="1" x14ac:dyDescent="0.2">
      <c r="A6125" s="1" t="str">
        <f t="shared" si="95"/>
        <v>TorbayWhite Irish</v>
      </c>
      <c r="B6125" s="3" t="s">
        <v>97</v>
      </c>
      <c r="C6125" s="3" t="s">
        <v>98</v>
      </c>
      <c r="D6125" s="3" t="s">
        <v>703</v>
      </c>
      <c r="E6125" s="5">
        <v>657</v>
      </c>
      <c r="F6125" s="5">
        <v>116</v>
      </c>
      <c r="G6125" s="5">
        <v>38</v>
      </c>
      <c r="H6125" s="5">
        <v>125</v>
      </c>
      <c r="I6125" s="5">
        <v>66</v>
      </c>
      <c r="J6125" s="5">
        <v>27</v>
      </c>
      <c r="K6125" s="5">
        <v>9</v>
      </c>
      <c r="L6125" s="5">
        <v>97</v>
      </c>
      <c r="M6125" s="5">
        <v>138</v>
      </c>
      <c r="N6125" s="5">
        <v>15</v>
      </c>
      <c r="O6125" s="6">
        <v>17.656012176560122</v>
      </c>
      <c r="P6125" s="6">
        <v>5.7838660578386607</v>
      </c>
      <c r="Q6125" s="6">
        <v>19.025875190258752</v>
      </c>
      <c r="R6125" s="6">
        <v>10.045662100456621</v>
      </c>
      <c r="S6125" s="6">
        <v>4.1095890410958908</v>
      </c>
      <c r="T6125" s="6">
        <v>1.3698630136986301</v>
      </c>
      <c r="U6125" s="6">
        <v>14.764079147640791</v>
      </c>
      <c r="V6125" s="6">
        <v>21.004566210045663</v>
      </c>
      <c r="W6125" s="6">
        <v>2.2831050228310503</v>
      </c>
      <c r="X6125" s="5">
        <v>160</v>
      </c>
      <c r="Y6125" s="5">
        <v>127</v>
      </c>
      <c r="Z6125" s="5">
        <v>17</v>
      </c>
      <c r="AA6125" s="5">
        <v>23</v>
      </c>
      <c r="AB6125" s="5">
        <v>17</v>
      </c>
      <c r="AC6125" s="5">
        <v>3</v>
      </c>
      <c r="AD6125" s="5">
        <v>137</v>
      </c>
      <c r="AE6125" s="5">
        <v>110</v>
      </c>
      <c r="AF6125" s="5">
        <v>14</v>
      </c>
      <c r="AG6125" s="6">
        <v>12.727272727272727</v>
      </c>
      <c r="AH6125" s="6">
        <v>80.291970802919707</v>
      </c>
      <c r="AI6125" s="6">
        <v>17.647058823529413</v>
      </c>
      <c r="AJ6125" s="6">
        <v>73.913043478260875</v>
      </c>
    </row>
    <row r="6126" spans="1:36" hidden="1" x14ac:dyDescent="0.2">
      <c r="A6126" s="1" t="str">
        <f t="shared" si="95"/>
        <v>TorbayWhite Gyspy or Irish Traveller</v>
      </c>
      <c r="B6126" s="3" t="s">
        <v>97</v>
      </c>
      <c r="C6126" s="3" t="s">
        <v>98</v>
      </c>
      <c r="D6126" s="3" t="s">
        <v>704</v>
      </c>
      <c r="E6126" s="5">
        <v>37</v>
      </c>
      <c r="F6126" s="5">
        <v>13</v>
      </c>
      <c r="G6126" s="5">
        <v>6</v>
      </c>
      <c r="H6126" s="5">
        <v>13</v>
      </c>
      <c r="I6126" s="5">
        <v>10</v>
      </c>
      <c r="J6126" s="5">
        <v>2</v>
      </c>
      <c r="K6126" s="5">
        <v>0</v>
      </c>
      <c r="L6126" s="5">
        <v>4</v>
      </c>
      <c r="M6126" s="5">
        <v>13</v>
      </c>
      <c r="N6126" s="5">
        <v>2</v>
      </c>
      <c r="O6126" s="6">
        <v>35.135135135135137</v>
      </c>
      <c r="P6126" s="6">
        <v>16.216216216216218</v>
      </c>
      <c r="Q6126" s="6">
        <v>35.135135135135137</v>
      </c>
      <c r="R6126" s="6">
        <v>27.027027027027028</v>
      </c>
      <c r="S6126" s="6">
        <v>5.4054054054054053</v>
      </c>
      <c r="T6126" s="6">
        <v>0</v>
      </c>
      <c r="U6126" s="6">
        <v>10.810810810810811</v>
      </c>
      <c r="V6126" s="6">
        <v>35.135135135135137</v>
      </c>
      <c r="W6126" s="6">
        <v>5.4054054054054053</v>
      </c>
      <c r="X6126" s="5">
        <v>23</v>
      </c>
      <c r="Y6126" s="5">
        <v>13</v>
      </c>
      <c r="Z6126" s="5">
        <v>1</v>
      </c>
      <c r="AA6126" s="5">
        <v>2</v>
      </c>
      <c r="AB6126" s="5">
        <v>0</v>
      </c>
      <c r="AC6126" s="5">
        <v>0</v>
      </c>
      <c r="AD6126" s="5">
        <v>21</v>
      </c>
      <c r="AE6126" s="5">
        <v>13</v>
      </c>
      <c r="AF6126" s="5">
        <v>1</v>
      </c>
      <c r="AG6126" s="6">
        <v>7.6923076923076925</v>
      </c>
      <c r="AH6126" s="6">
        <v>61.904761904761905</v>
      </c>
      <c r="AI6126" s="6"/>
      <c r="AJ6126" s="6">
        <v>0</v>
      </c>
    </row>
    <row r="6127" spans="1:36" hidden="1" x14ac:dyDescent="0.2">
      <c r="A6127" s="1" t="str">
        <f t="shared" si="95"/>
        <v>TorbayWhite Other</v>
      </c>
      <c r="B6127" s="3" t="s">
        <v>97</v>
      </c>
      <c r="C6127" s="3" t="s">
        <v>98</v>
      </c>
      <c r="D6127" s="3" t="s">
        <v>705</v>
      </c>
      <c r="E6127" s="5">
        <v>2843</v>
      </c>
      <c r="F6127" s="5">
        <v>869</v>
      </c>
      <c r="G6127" s="5">
        <v>209</v>
      </c>
      <c r="H6127" s="5">
        <v>976</v>
      </c>
      <c r="I6127" s="5">
        <v>350</v>
      </c>
      <c r="J6127" s="5">
        <v>139</v>
      </c>
      <c r="K6127" s="5">
        <v>12</v>
      </c>
      <c r="L6127" s="5">
        <v>843</v>
      </c>
      <c r="M6127" s="5">
        <v>1087</v>
      </c>
      <c r="N6127" s="5">
        <v>110</v>
      </c>
      <c r="O6127" s="6">
        <v>30.566303200844178</v>
      </c>
      <c r="P6127" s="6">
        <v>7.3513893774182204</v>
      </c>
      <c r="Q6127" s="6">
        <v>34.329933169187477</v>
      </c>
      <c r="R6127" s="6">
        <v>12.310939148786494</v>
      </c>
      <c r="S6127" s="6">
        <v>4.8892015476609219</v>
      </c>
      <c r="T6127" s="6">
        <v>0.42208934224410832</v>
      </c>
      <c r="U6127" s="6">
        <v>29.651776292648609</v>
      </c>
      <c r="V6127" s="6">
        <v>38.234259584945477</v>
      </c>
      <c r="W6127" s="6">
        <v>3.8691523039043263</v>
      </c>
      <c r="X6127" s="5">
        <v>1429</v>
      </c>
      <c r="Y6127" s="5">
        <v>1289</v>
      </c>
      <c r="Z6127" s="5">
        <v>65</v>
      </c>
      <c r="AA6127" s="5">
        <v>451</v>
      </c>
      <c r="AB6127" s="5">
        <v>418</v>
      </c>
      <c r="AC6127" s="5">
        <v>15</v>
      </c>
      <c r="AD6127" s="5">
        <v>978</v>
      </c>
      <c r="AE6127" s="5">
        <v>871</v>
      </c>
      <c r="AF6127" s="5">
        <v>50</v>
      </c>
      <c r="AG6127" s="6">
        <v>5.7405281285878305</v>
      </c>
      <c r="AH6127" s="6">
        <v>89.059304703476485</v>
      </c>
      <c r="AI6127" s="6">
        <v>3.5885167464114831</v>
      </c>
      <c r="AJ6127" s="6">
        <v>92.682926829268297</v>
      </c>
    </row>
    <row r="6128" spans="1:36" hidden="1" x14ac:dyDescent="0.2">
      <c r="A6128" s="1" t="str">
        <f t="shared" si="95"/>
        <v>TorbayMixed White and Black Caribbean</v>
      </c>
      <c r="B6128" s="3" t="s">
        <v>97</v>
      </c>
      <c r="C6128" s="3" t="s">
        <v>98</v>
      </c>
      <c r="D6128" s="3" t="s">
        <v>706</v>
      </c>
      <c r="E6128" s="5">
        <v>440</v>
      </c>
      <c r="F6128" s="5">
        <v>94</v>
      </c>
      <c r="G6128" s="5">
        <v>55</v>
      </c>
      <c r="H6128" s="5">
        <v>105</v>
      </c>
      <c r="I6128" s="5">
        <v>63</v>
      </c>
      <c r="J6128" s="5">
        <v>34</v>
      </c>
      <c r="K6128" s="5">
        <v>6</v>
      </c>
      <c r="L6128" s="5">
        <v>77</v>
      </c>
      <c r="M6128" s="5">
        <v>115</v>
      </c>
      <c r="N6128" s="5">
        <v>31</v>
      </c>
      <c r="O6128" s="6">
        <v>21.363636363636363</v>
      </c>
      <c r="P6128" s="6">
        <v>12.5</v>
      </c>
      <c r="Q6128" s="6">
        <v>23.863636363636363</v>
      </c>
      <c r="R6128" s="6">
        <v>14.318181818181818</v>
      </c>
      <c r="S6128" s="6">
        <v>7.7272727272727275</v>
      </c>
      <c r="T6128" s="6">
        <v>1.3636363636363635</v>
      </c>
      <c r="U6128" s="6">
        <v>17.5</v>
      </c>
      <c r="V6128" s="6">
        <v>26.136363636363637</v>
      </c>
      <c r="W6128" s="6">
        <v>7.0454545454545459</v>
      </c>
      <c r="X6128" s="5">
        <v>125</v>
      </c>
      <c r="Y6128" s="5">
        <v>93</v>
      </c>
      <c r="Z6128" s="5">
        <v>12</v>
      </c>
      <c r="AA6128" s="5">
        <v>29</v>
      </c>
      <c r="AB6128" s="5">
        <v>18</v>
      </c>
      <c r="AC6128" s="5">
        <v>2</v>
      </c>
      <c r="AD6128" s="5">
        <v>96</v>
      </c>
      <c r="AE6128" s="5">
        <v>75</v>
      </c>
      <c r="AF6128" s="5">
        <v>10</v>
      </c>
      <c r="AG6128" s="6">
        <v>13.333333333333334</v>
      </c>
      <c r="AH6128" s="6">
        <v>78.125</v>
      </c>
      <c r="AI6128" s="6">
        <v>11.111111111111111</v>
      </c>
      <c r="AJ6128" s="6">
        <v>62.068965517241381</v>
      </c>
    </row>
    <row r="6129" spans="1:36" hidden="1" x14ac:dyDescent="0.2">
      <c r="A6129" s="1" t="str">
        <f t="shared" si="95"/>
        <v>TorbayMixed White and Black African</v>
      </c>
      <c r="B6129" s="3" t="s">
        <v>97</v>
      </c>
      <c r="C6129" s="3" t="s">
        <v>98</v>
      </c>
      <c r="D6129" s="3" t="s">
        <v>707</v>
      </c>
      <c r="E6129" s="5">
        <v>195</v>
      </c>
      <c r="F6129" s="5">
        <v>51</v>
      </c>
      <c r="G6129" s="5">
        <v>18</v>
      </c>
      <c r="H6129" s="5">
        <v>54</v>
      </c>
      <c r="I6129" s="5">
        <v>33</v>
      </c>
      <c r="J6129" s="5">
        <v>12</v>
      </c>
      <c r="K6129" s="5">
        <v>2</v>
      </c>
      <c r="L6129" s="5">
        <v>46</v>
      </c>
      <c r="M6129" s="5">
        <v>57</v>
      </c>
      <c r="N6129" s="5">
        <v>12</v>
      </c>
      <c r="O6129" s="6">
        <v>26.153846153846153</v>
      </c>
      <c r="P6129" s="6">
        <v>9.2307692307692299</v>
      </c>
      <c r="Q6129" s="6">
        <v>27.692307692307693</v>
      </c>
      <c r="R6129" s="6">
        <v>16.923076923076923</v>
      </c>
      <c r="S6129" s="6">
        <v>6.1538461538461542</v>
      </c>
      <c r="T6129" s="6">
        <v>1.0256410256410255</v>
      </c>
      <c r="U6129" s="6">
        <v>23.589743589743591</v>
      </c>
      <c r="V6129" s="6">
        <v>29.23076923076923</v>
      </c>
      <c r="W6129" s="6">
        <v>6.1538461538461542</v>
      </c>
      <c r="X6129" s="5">
        <v>71</v>
      </c>
      <c r="Y6129" s="5">
        <v>48</v>
      </c>
      <c r="Z6129" s="5">
        <v>1</v>
      </c>
      <c r="AA6129" s="5">
        <v>25</v>
      </c>
      <c r="AB6129" s="5">
        <v>21</v>
      </c>
      <c r="AC6129" s="5">
        <v>0</v>
      </c>
      <c r="AD6129" s="5">
        <v>46</v>
      </c>
      <c r="AE6129" s="5">
        <v>27</v>
      </c>
      <c r="AF6129" s="5">
        <v>1</v>
      </c>
      <c r="AG6129" s="6">
        <v>3.7037037037037037</v>
      </c>
      <c r="AH6129" s="6">
        <v>58.695652173913047</v>
      </c>
      <c r="AI6129" s="6">
        <v>0</v>
      </c>
      <c r="AJ6129" s="6">
        <v>84</v>
      </c>
    </row>
    <row r="6130" spans="1:36" hidden="1" x14ac:dyDescent="0.2">
      <c r="A6130" s="1" t="str">
        <f t="shared" si="95"/>
        <v>TorbayMixed White and Asian</v>
      </c>
      <c r="B6130" s="3" t="s">
        <v>97</v>
      </c>
      <c r="C6130" s="3" t="s">
        <v>98</v>
      </c>
      <c r="D6130" s="3" t="s">
        <v>708</v>
      </c>
      <c r="E6130" s="5">
        <v>443</v>
      </c>
      <c r="F6130" s="5">
        <v>81</v>
      </c>
      <c r="G6130" s="5">
        <v>37</v>
      </c>
      <c r="H6130" s="5">
        <v>91</v>
      </c>
      <c r="I6130" s="5">
        <v>44</v>
      </c>
      <c r="J6130" s="5">
        <v>20</v>
      </c>
      <c r="K6130" s="5">
        <v>4</v>
      </c>
      <c r="L6130" s="5">
        <v>61</v>
      </c>
      <c r="M6130" s="5">
        <v>113</v>
      </c>
      <c r="N6130" s="5">
        <v>12</v>
      </c>
      <c r="O6130" s="6">
        <v>18.284424379232505</v>
      </c>
      <c r="P6130" s="6">
        <v>8.3521444695259586</v>
      </c>
      <c r="Q6130" s="6">
        <v>20.541760722347629</v>
      </c>
      <c r="R6130" s="6">
        <v>9.932279909706546</v>
      </c>
      <c r="S6130" s="6">
        <v>4.5146726862302486</v>
      </c>
      <c r="T6130" s="6">
        <v>0.90293453724604966</v>
      </c>
      <c r="U6130" s="6">
        <v>13.769751693002258</v>
      </c>
      <c r="V6130" s="6">
        <v>25.507900677200904</v>
      </c>
      <c r="W6130" s="6">
        <v>2.7088036117381491</v>
      </c>
      <c r="X6130" s="5">
        <v>91</v>
      </c>
      <c r="Y6130" s="5">
        <v>78</v>
      </c>
      <c r="Z6130" s="5">
        <v>5</v>
      </c>
      <c r="AA6130" s="5">
        <v>11</v>
      </c>
      <c r="AB6130" s="5">
        <v>11</v>
      </c>
      <c r="AC6130" s="5">
        <v>1</v>
      </c>
      <c r="AD6130" s="5">
        <v>80</v>
      </c>
      <c r="AE6130" s="5">
        <v>67</v>
      </c>
      <c r="AF6130" s="5">
        <v>4</v>
      </c>
      <c r="AG6130" s="6">
        <v>5.9701492537313436</v>
      </c>
      <c r="AH6130" s="6">
        <v>83.75</v>
      </c>
      <c r="AI6130" s="6">
        <v>9.0909090909090917</v>
      </c>
      <c r="AJ6130" s="6">
        <v>100</v>
      </c>
    </row>
    <row r="6131" spans="1:36" hidden="1" x14ac:dyDescent="0.2">
      <c r="A6131" s="1" t="str">
        <f t="shared" si="95"/>
        <v>TorbayMixed Other</v>
      </c>
      <c r="B6131" s="3" t="s">
        <v>97</v>
      </c>
      <c r="C6131" s="3" t="s">
        <v>98</v>
      </c>
      <c r="D6131" s="3" t="s">
        <v>709</v>
      </c>
      <c r="E6131" s="5">
        <v>342</v>
      </c>
      <c r="F6131" s="5">
        <v>69</v>
      </c>
      <c r="G6131" s="5">
        <v>29</v>
      </c>
      <c r="H6131" s="5">
        <v>75</v>
      </c>
      <c r="I6131" s="5">
        <v>42</v>
      </c>
      <c r="J6131" s="5">
        <v>18</v>
      </c>
      <c r="K6131" s="5">
        <v>6</v>
      </c>
      <c r="L6131" s="5">
        <v>51</v>
      </c>
      <c r="M6131" s="5">
        <v>89</v>
      </c>
      <c r="N6131" s="5">
        <v>11</v>
      </c>
      <c r="O6131" s="6">
        <v>20.17543859649123</v>
      </c>
      <c r="P6131" s="6">
        <v>8.4795321637426895</v>
      </c>
      <c r="Q6131" s="6">
        <v>21.92982456140351</v>
      </c>
      <c r="R6131" s="6">
        <v>12.280701754385966</v>
      </c>
      <c r="S6131" s="6">
        <v>5.2631578947368425</v>
      </c>
      <c r="T6131" s="6">
        <v>1.7543859649122806</v>
      </c>
      <c r="U6131" s="6">
        <v>14.912280701754385</v>
      </c>
      <c r="V6131" s="6">
        <v>26.023391812865498</v>
      </c>
      <c r="W6131" s="6">
        <v>3.2163742690058479</v>
      </c>
      <c r="X6131" s="5">
        <v>117</v>
      </c>
      <c r="Y6131" s="5">
        <v>91</v>
      </c>
      <c r="Z6131" s="5">
        <v>8</v>
      </c>
      <c r="AA6131" s="5">
        <v>20</v>
      </c>
      <c r="AB6131" s="5">
        <v>14</v>
      </c>
      <c r="AC6131" s="5">
        <v>1</v>
      </c>
      <c r="AD6131" s="5">
        <v>97</v>
      </c>
      <c r="AE6131" s="5">
        <v>77</v>
      </c>
      <c r="AF6131" s="5">
        <v>7</v>
      </c>
      <c r="AG6131" s="6">
        <v>9.0909090909090917</v>
      </c>
      <c r="AH6131" s="6">
        <v>79.381443298969074</v>
      </c>
      <c r="AI6131" s="6">
        <v>7.1428571428571432</v>
      </c>
      <c r="AJ6131" s="6">
        <v>70</v>
      </c>
    </row>
    <row r="6132" spans="1:36" hidden="1" x14ac:dyDescent="0.2">
      <c r="A6132" s="1" t="str">
        <f t="shared" si="95"/>
        <v>TorbayIndian</v>
      </c>
      <c r="B6132" s="3" t="s">
        <v>97</v>
      </c>
      <c r="C6132" s="3" t="s">
        <v>98</v>
      </c>
      <c r="D6132" s="3" t="s">
        <v>710</v>
      </c>
      <c r="E6132" s="5">
        <v>403</v>
      </c>
      <c r="F6132" s="5">
        <v>48</v>
      </c>
      <c r="G6132" s="5">
        <v>26</v>
      </c>
      <c r="H6132" s="5">
        <v>51</v>
      </c>
      <c r="I6132" s="5">
        <v>29</v>
      </c>
      <c r="J6132" s="5">
        <v>6</v>
      </c>
      <c r="K6132" s="5">
        <v>3</v>
      </c>
      <c r="L6132" s="5">
        <v>29</v>
      </c>
      <c r="M6132" s="5">
        <v>88</v>
      </c>
      <c r="N6132" s="5">
        <v>7</v>
      </c>
      <c r="O6132" s="6">
        <v>11.910669975186105</v>
      </c>
      <c r="P6132" s="6">
        <v>6.4516129032258061</v>
      </c>
      <c r="Q6132" s="6">
        <v>12.655086848635236</v>
      </c>
      <c r="R6132" s="6">
        <v>7.1960297766749379</v>
      </c>
      <c r="S6132" s="6">
        <v>1.4888337468982631</v>
      </c>
      <c r="T6132" s="6">
        <v>0.74441687344913154</v>
      </c>
      <c r="U6132" s="6">
        <v>7.1960297766749379</v>
      </c>
      <c r="V6132" s="6">
        <v>21.836228287841191</v>
      </c>
      <c r="W6132" s="6">
        <v>1.7369727047146402</v>
      </c>
      <c r="X6132" s="5">
        <v>195</v>
      </c>
      <c r="Y6132" s="5">
        <v>178</v>
      </c>
      <c r="Z6132" s="5">
        <v>4</v>
      </c>
      <c r="AA6132" s="5">
        <v>13</v>
      </c>
      <c r="AB6132" s="5">
        <v>11</v>
      </c>
      <c r="AC6132" s="5">
        <v>0</v>
      </c>
      <c r="AD6132" s="5">
        <v>182</v>
      </c>
      <c r="AE6132" s="5">
        <v>167</v>
      </c>
      <c r="AF6132" s="5">
        <v>4</v>
      </c>
      <c r="AG6132" s="6">
        <v>2.3952095808383231</v>
      </c>
      <c r="AH6132" s="6">
        <v>91.758241758241752</v>
      </c>
      <c r="AI6132" s="6">
        <v>0</v>
      </c>
      <c r="AJ6132" s="6">
        <v>84.615384615384613</v>
      </c>
    </row>
    <row r="6133" spans="1:36" hidden="1" x14ac:dyDescent="0.2">
      <c r="A6133" s="1" t="str">
        <f t="shared" si="95"/>
        <v>TorbayPakistani</v>
      </c>
      <c r="B6133" s="3" t="s">
        <v>97</v>
      </c>
      <c r="C6133" s="3" t="s">
        <v>98</v>
      </c>
      <c r="D6133" s="3" t="s">
        <v>711</v>
      </c>
      <c r="E6133" s="5">
        <v>79</v>
      </c>
      <c r="F6133" s="5">
        <v>14</v>
      </c>
      <c r="G6133" s="5">
        <v>13</v>
      </c>
      <c r="H6133" s="5">
        <v>14</v>
      </c>
      <c r="I6133" s="5">
        <v>14</v>
      </c>
      <c r="J6133" s="5">
        <v>1</v>
      </c>
      <c r="K6133" s="5">
        <v>0</v>
      </c>
      <c r="L6133" s="5">
        <v>2</v>
      </c>
      <c r="M6133" s="5">
        <v>20</v>
      </c>
      <c r="N6133" s="5">
        <v>1</v>
      </c>
      <c r="O6133" s="6">
        <v>17.721518987341771</v>
      </c>
      <c r="P6133" s="6">
        <v>16.455696202531644</v>
      </c>
      <c r="Q6133" s="6">
        <v>17.721518987341771</v>
      </c>
      <c r="R6133" s="6">
        <v>17.721518987341771</v>
      </c>
      <c r="S6133" s="6">
        <v>1.2658227848101267</v>
      </c>
      <c r="T6133" s="6">
        <v>0</v>
      </c>
      <c r="U6133" s="6">
        <v>2.5316455696202533</v>
      </c>
      <c r="V6133" s="6">
        <v>25.316455696202532</v>
      </c>
      <c r="W6133" s="6">
        <v>1.2658227848101267</v>
      </c>
      <c r="X6133" s="5">
        <v>40</v>
      </c>
      <c r="Y6133" s="5">
        <v>26</v>
      </c>
      <c r="Z6133" s="5">
        <v>0</v>
      </c>
      <c r="AA6133" s="5">
        <v>1</v>
      </c>
      <c r="AB6133" s="5">
        <v>0</v>
      </c>
      <c r="AC6133" s="5">
        <v>0</v>
      </c>
      <c r="AD6133" s="5">
        <v>39</v>
      </c>
      <c r="AE6133" s="5">
        <v>26</v>
      </c>
      <c r="AF6133" s="5">
        <v>0</v>
      </c>
      <c r="AG6133" s="6">
        <v>0</v>
      </c>
      <c r="AH6133" s="6">
        <v>66.666666666666671</v>
      </c>
      <c r="AI6133" s="6"/>
      <c r="AJ6133" s="6">
        <v>0</v>
      </c>
    </row>
    <row r="6134" spans="1:36" hidden="1" x14ac:dyDescent="0.2">
      <c r="A6134" s="1" t="str">
        <f t="shared" si="95"/>
        <v>TorbayBangladeshi</v>
      </c>
      <c r="B6134" s="3" t="s">
        <v>97</v>
      </c>
      <c r="C6134" s="3" t="s">
        <v>98</v>
      </c>
      <c r="D6134" s="3" t="s">
        <v>712</v>
      </c>
      <c r="E6134" s="5">
        <v>99</v>
      </c>
      <c r="F6134" s="5">
        <v>32</v>
      </c>
      <c r="G6134" s="5">
        <v>11</v>
      </c>
      <c r="H6134" s="5">
        <v>33</v>
      </c>
      <c r="I6134" s="5">
        <v>18</v>
      </c>
      <c r="J6134" s="5">
        <v>7</v>
      </c>
      <c r="K6134" s="5">
        <v>0</v>
      </c>
      <c r="L6134" s="5">
        <v>23</v>
      </c>
      <c r="M6134" s="5">
        <v>37</v>
      </c>
      <c r="N6134" s="5">
        <v>6</v>
      </c>
      <c r="O6134" s="6">
        <v>32.323232323232325</v>
      </c>
      <c r="P6134" s="6">
        <v>11.111111111111111</v>
      </c>
      <c r="Q6134" s="6">
        <v>33.333333333333336</v>
      </c>
      <c r="R6134" s="6">
        <v>18.181818181818183</v>
      </c>
      <c r="S6134" s="6">
        <v>7.0707070707070709</v>
      </c>
      <c r="T6134" s="6">
        <v>0</v>
      </c>
      <c r="U6134" s="6">
        <v>23.232323232323232</v>
      </c>
      <c r="V6134" s="6">
        <v>37.373737373737377</v>
      </c>
      <c r="W6134" s="6">
        <v>6.0606060606060606</v>
      </c>
      <c r="X6134" s="5">
        <v>47</v>
      </c>
      <c r="Y6134" s="5">
        <v>34</v>
      </c>
      <c r="Z6134" s="5">
        <v>5</v>
      </c>
      <c r="AA6134" s="5">
        <v>7</v>
      </c>
      <c r="AB6134" s="5">
        <v>6</v>
      </c>
      <c r="AC6134" s="5">
        <v>0</v>
      </c>
      <c r="AD6134" s="5">
        <v>40</v>
      </c>
      <c r="AE6134" s="5">
        <v>28</v>
      </c>
      <c r="AF6134" s="5">
        <v>5</v>
      </c>
      <c r="AG6134" s="6">
        <v>17.857142857142858</v>
      </c>
      <c r="AH6134" s="6">
        <v>70</v>
      </c>
      <c r="AI6134" s="6">
        <v>0</v>
      </c>
      <c r="AJ6134" s="6">
        <v>85.714285714285708</v>
      </c>
    </row>
    <row r="6135" spans="1:36" hidden="1" x14ac:dyDescent="0.2">
      <c r="A6135" s="1" t="str">
        <f t="shared" si="95"/>
        <v>TorbayChinese</v>
      </c>
      <c r="B6135" s="3" t="s">
        <v>97</v>
      </c>
      <c r="C6135" s="3" t="s">
        <v>98</v>
      </c>
      <c r="D6135" s="3" t="s">
        <v>713</v>
      </c>
      <c r="E6135" s="5">
        <v>261</v>
      </c>
      <c r="F6135" s="5">
        <v>66</v>
      </c>
      <c r="G6135" s="5">
        <v>24</v>
      </c>
      <c r="H6135" s="5">
        <v>74</v>
      </c>
      <c r="I6135" s="5">
        <v>36</v>
      </c>
      <c r="J6135" s="5">
        <v>9</v>
      </c>
      <c r="K6135" s="5">
        <v>0</v>
      </c>
      <c r="L6135" s="5">
        <v>54</v>
      </c>
      <c r="M6135" s="5">
        <v>90</v>
      </c>
      <c r="N6135" s="5">
        <v>10</v>
      </c>
      <c r="O6135" s="6">
        <v>25.287356321839081</v>
      </c>
      <c r="P6135" s="6">
        <v>9.1954022988505741</v>
      </c>
      <c r="Q6135" s="6">
        <v>28.35249042145594</v>
      </c>
      <c r="R6135" s="6">
        <v>13.793103448275861</v>
      </c>
      <c r="S6135" s="6">
        <v>3.4482758620689653</v>
      </c>
      <c r="T6135" s="6">
        <v>0</v>
      </c>
      <c r="U6135" s="6">
        <v>20.689655172413794</v>
      </c>
      <c r="V6135" s="6">
        <v>34.482758620689658</v>
      </c>
      <c r="W6135" s="6">
        <v>3.8314176245210727</v>
      </c>
      <c r="X6135" s="5">
        <v>103</v>
      </c>
      <c r="Y6135" s="5">
        <v>89</v>
      </c>
      <c r="Z6135" s="5">
        <v>8</v>
      </c>
      <c r="AA6135" s="5">
        <v>22</v>
      </c>
      <c r="AB6135" s="5">
        <v>21</v>
      </c>
      <c r="AC6135" s="5">
        <v>1</v>
      </c>
      <c r="AD6135" s="5">
        <v>81</v>
      </c>
      <c r="AE6135" s="5">
        <v>68</v>
      </c>
      <c r="AF6135" s="5">
        <v>7</v>
      </c>
      <c r="AG6135" s="6">
        <v>10.294117647058824</v>
      </c>
      <c r="AH6135" s="6">
        <v>83.950617283950621</v>
      </c>
      <c r="AI6135" s="6">
        <v>4.7619047619047619</v>
      </c>
      <c r="AJ6135" s="6">
        <v>95.454545454545453</v>
      </c>
    </row>
    <row r="6136" spans="1:36" hidden="1" x14ac:dyDescent="0.2">
      <c r="A6136" s="1" t="str">
        <f t="shared" si="95"/>
        <v>TorbayAsian Other</v>
      </c>
      <c r="B6136" s="3" t="s">
        <v>97</v>
      </c>
      <c r="C6136" s="3" t="s">
        <v>98</v>
      </c>
      <c r="D6136" s="3" t="s">
        <v>714</v>
      </c>
      <c r="E6136" s="5">
        <v>511</v>
      </c>
      <c r="F6136" s="5">
        <v>92</v>
      </c>
      <c r="G6136" s="5">
        <v>36</v>
      </c>
      <c r="H6136" s="5">
        <v>107</v>
      </c>
      <c r="I6136" s="5">
        <v>57</v>
      </c>
      <c r="J6136" s="5">
        <v>22</v>
      </c>
      <c r="K6136" s="5">
        <v>1</v>
      </c>
      <c r="L6136" s="5">
        <v>85</v>
      </c>
      <c r="M6136" s="5">
        <v>125</v>
      </c>
      <c r="N6136" s="5">
        <v>24</v>
      </c>
      <c r="O6136" s="6">
        <v>18.003913894324853</v>
      </c>
      <c r="P6136" s="6">
        <v>7.0450097847358117</v>
      </c>
      <c r="Q6136" s="6">
        <v>20.939334637964777</v>
      </c>
      <c r="R6136" s="6">
        <v>11.154598825831702</v>
      </c>
      <c r="S6136" s="6">
        <v>4.3052837573385521</v>
      </c>
      <c r="T6136" s="6">
        <v>0.19569471624266144</v>
      </c>
      <c r="U6136" s="6">
        <v>16.634050880626223</v>
      </c>
      <c r="V6136" s="6">
        <v>24.461839530332682</v>
      </c>
      <c r="W6136" s="6">
        <v>4.6966731898238745</v>
      </c>
      <c r="X6136" s="5">
        <v>249</v>
      </c>
      <c r="Y6136" s="5">
        <v>200</v>
      </c>
      <c r="Z6136" s="5">
        <v>9</v>
      </c>
      <c r="AA6136" s="5">
        <v>40</v>
      </c>
      <c r="AB6136" s="5">
        <v>31</v>
      </c>
      <c r="AC6136" s="5">
        <v>3</v>
      </c>
      <c r="AD6136" s="5">
        <v>209</v>
      </c>
      <c r="AE6136" s="5">
        <v>169</v>
      </c>
      <c r="AF6136" s="5">
        <v>6</v>
      </c>
      <c r="AG6136" s="6">
        <v>3.5502958579881656</v>
      </c>
      <c r="AH6136" s="6">
        <v>80.861244019138752</v>
      </c>
      <c r="AI6136" s="6">
        <v>9.67741935483871</v>
      </c>
      <c r="AJ6136" s="6">
        <v>77.5</v>
      </c>
    </row>
    <row r="6137" spans="1:36" hidden="1" x14ac:dyDescent="0.2">
      <c r="A6137" s="1" t="str">
        <f t="shared" si="95"/>
        <v>TorbayBlack African</v>
      </c>
      <c r="B6137" s="3" t="s">
        <v>97</v>
      </c>
      <c r="C6137" s="3" t="s">
        <v>98</v>
      </c>
      <c r="D6137" s="3" t="s">
        <v>715</v>
      </c>
      <c r="E6137" s="5">
        <v>140</v>
      </c>
      <c r="F6137" s="5">
        <v>43</v>
      </c>
      <c r="G6137" s="5">
        <v>18</v>
      </c>
      <c r="H6137" s="5">
        <v>45</v>
      </c>
      <c r="I6137" s="5">
        <v>33</v>
      </c>
      <c r="J6137" s="5">
        <v>12</v>
      </c>
      <c r="K6137" s="5">
        <v>0</v>
      </c>
      <c r="L6137" s="5">
        <v>31</v>
      </c>
      <c r="M6137" s="5">
        <v>51</v>
      </c>
      <c r="N6137" s="5">
        <v>13</v>
      </c>
      <c r="O6137" s="6">
        <v>30.714285714285715</v>
      </c>
      <c r="P6137" s="6">
        <v>12.857142857142858</v>
      </c>
      <c r="Q6137" s="6">
        <v>32.142857142857146</v>
      </c>
      <c r="R6137" s="6">
        <v>23.571428571428573</v>
      </c>
      <c r="S6137" s="6">
        <v>8.5714285714285712</v>
      </c>
      <c r="T6137" s="6">
        <v>0</v>
      </c>
      <c r="U6137" s="6">
        <v>22.142857142857142</v>
      </c>
      <c r="V6137" s="6">
        <v>36.428571428571431</v>
      </c>
      <c r="W6137" s="6">
        <v>9.2857142857142865</v>
      </c>
      <c r="X6137" s="5">
        <v>78</v>
      </c>
      <c r="Y6137" s="5">
        <v>68</v>
      </c>
      <c r="Z6137" s="5">
        <v>8</v>
      </c>
      <c r="AA6137" s="5">
        <v>15</v>
      </c>
      <c r="AB6137" s="5">
        <v>13</v>
      </c>
      <c r="AC6137" s="5">
        <v>1</v>
      </c>
      <c r="AD6137" s="5">
        <v>63</v>
      </c>
      <c r="AE6137" s="5">
        <v>55</v>
      </c>
      <c r="AF6137" s="5">
        <v>7</v>
      </c>
      <c r="AG6137" s="6">
        <v>12.727272727272727</v>
      </c>
      <c r="AH6137" s="6">
        <v>87.301587301587304</v>
      </c>
      <c r="AI6137" s="6">
        <v>7.6923076923076925</v>
      </c>
      <c r="AJ6137" s="6">
        <v>86.666666666666671</v>
      </c>
    </row>
    <row r="6138" spans="1:36" hidden="1" x14ac:dyDescent="0.2">
      <c r="A6138" s="1" t="str">
        <f t="shared" si="95"/>
        <v>TorbayBlack Caribbean</v>
      </c>
      <c r="B6138" s="3" t="s">
        <v>97</v>
      </c>
      <c r="C6138" s="3" t="s">
        <v>98</v>
      </c>
      <c r="D6138" s="3" t="s">
        <v>716</v>
      </c>
      <c r="E6138" s="5">
        <v>73</v>
      </c>
      <c r="F6138" s="5">
        <v>2</v>
      </c>
      <c r="G6138" s="5">
        <v>1</v>
      </c>
      <c r="H6138" s="5">
        <v>2</v>
      </c>
      <c r="I6138" s="5">
        <v>0</v>
      </c>
      <c r="J6138" s="5">
        <v>1</v>
      </c>
      <c r="K6138" s="5">
        <v>3</v>
      </c>
      <c r="L6138" s="5">
        <v>1</v>
      </c>
      <c r="M6138" s="5">
        <v>1</v>
      </c>
      <c r="N6138" s="5">
        <v>0</v>
      </c>
      <c r="O6138" s="6">
        <v>2.7397260273972601</v>
      </c>
      <c r="P6138" s="6">
        <v>1.3698630136986301</v>
      </c>
      <c r="Q6138" s="6">
        <v>2.7397260273972601</v>
      </c>
      <c r="R6138" s="6">
        <v>0</v>
      </c>
      <c r="S6138" s="6">
        <v>1.3698630136986301</v>
      </c>
      <c r="T6138" s="6">
        <v>4.1095890410958908</v>
      </c>
      <c r="U6138" s="6">
        <v>1.3698630136986301</v>
      </c>
      <c r="V6138" s="6">
        <v>1.3698630136986301</v>
      </c>
      <c r="W6138" s="6">
        <v>0</v>
      </c>
      <c r="X6138" s="5">
        <v>29</v>
      </c>
      <c r="Y6138" s="5">
        <v>22</v>
      </c>
      <c r="Z6138" s="5">
        <v>5</v>
      </c>
      <c r="AA6138" s="5">
        <v>0</v>
      </c>
      <c r="AB6138" s="5">
        <v>0</v>
      </c>
      <c r="AC6138" s="5">
        <v>0</v>
      </c>
      <c r="AD6138" s="5">
        <v>29</v>
      </c>
      <c r="AE6138" s="5">
        <v>22</v>
      </c>
      <c r="AF6138" s="5">
        <v>5</v>
      </c>
      <c r="AG6138" s="6">
        <v>22.727272727272727</v>
      </c>
      <c r="AH6138" s="6">
        <v>75.862068965517238</v>
      </c>
      <c r="AI6138" s="6"/>
      <c r="AJ6138" s="6"/>
    </row>
    <row r="6139" spans="1:36" hidden="1" x14ac:dyDescent="0.2">
      <c r="A6139" s="1" t="str">
        <f t="shared" si="95"/>
        <v>TorbayBlack Other</v>
      </c>
      <c r="B6139" s="3" t="s">
        <v>97</v>
      </c>
      <c r="C6139" s="3" t="s">
        <v>98</v>
      </c>
      <c r="D6139" s="3" t="s">
        <v>717</v>
      </c>
      <c r="E6139" s="5">
        <v>38</v>
      </c>
      <c r="F6139" s="5">
        <v>2</v>
      </c>
      <c r="G6139" s="5">
        <v>1</v>
      </c>
      <c r="H6139" s="5">
        <v>3</v>
      </c>
      <c r="I6139" s="5">
        <v>1</v>
      </c>
      <c r="J6139" s="5">
        <v>1</v>
      </c>
      <c r="K6139" s="5">
        <v>0</v>
      </c>
      <c r="L6139" s="5">
        <v>2</v>
      </c>
      <c r="M6139" s="5">
        <v>5</v>
      </c>
      <c r="N6139" s="5">
        <v>0</v>
      </c>
      <c r="O6139" s="6">
        <v>5.2631578947368425</v>
      </c>
      <c r="P6139" s="6">
        <v>2.6315789473684212</v>
      </c>
      <c r="Q6139" s="6">
        <v>7.8947368421052628</v>
      </c>
      <c r="R6139" s="6">
        <v>2.6315789473684212</v>
      </c>
      <c r="S6139" s="6">
        <v>2.6315789473684212</v>
      </c>
      <c r="T6139" s="6">
        <v>0</v>
      </c>
      <c r="U6139" s="6">
        <v>5.2631578947368425</v>
      </c>
      <c r="V6139" s="6">
        <v>13.157894736842104</v>
      </c>
      <c r="W6139" s="6">
        <v>0</v>
      </c>
      <c r="X6139" s="5">
        <v>12</v>
      </c>
      <c r="Y6139" s="5">
        <v>10</v>
      </c>
      <c r="Z6139" s="5">
        <v>2</v>
      </c>
      <c r="AA6139" s="5">
        <v>1</v>
      </c>
      <c r="AB6139" s="5">
        <v>1</v>
      </c>
      <c r="AC6139" s="5">
        <v>0</v>
      </c>
      <c r="AD6139" s="5">
        <v>11</v>
      </c>
      <c r="AE6139" s="5">
        <v>9</v>
      </c>
      <c r="AF6139" s="5">
        <v>2</v>
      </c>
      <c r="AG6139" s="6">
        <v>22.222222222222221</v>
      </c>
      <c r="AH6139" s="6">
        <v>81.818181818181813</v>
      </c>
      <c r="AI6139" s="3">
        <v>0</v>
      </c>
      <c r="AJ6139" s="6">
        <v>100</v>
      </c>
    </row>
    <row r="6140" spans="1:36" hidden="1" x14ac:dyDescent="0.2">
      <c r="A6140" s="1" t="str">
        <f t="shared" si="95"/>
        <v>TorbayArab</v>
      </c>
      <c r="B6140" s="3" t="s">
        <v>97</v>
      </c>
      <c r="C6140" s="3" t="s">
        <v>98</v>
      </c>
      <c r="D6140" s="3" t="s">
        <v>699</v>
      </c>
      <c r="E6140" s="5">
        <v>100</v>
      </c>
      <c r="F6140" s="5">
        <v>25</v>
      </c>
      <c r="G6140" s="5">
        <v>10</v>
      </c>
      <c r="H6140" s="5">
        <v>27</v>
      </c>
      <c r="I6140" s="5">
        <v>13</v>
      </c>
      <c r="J6140" s="5">
        <v>9</v>
      </c>
      <c r="K6140" s="5">
        <v>0</v>
      </c>
      <c r="L6140" s="5">
        <v>24</v>
      </c>
      <c r="M6140" s="5">
        <v>26</v>
      </c>
      <c r="N6140" s="5">
        <v>7</v>
      </c>
      <c r="O6140" s="6">
        <v>25</v>
      </c>
      <c r="P6140" s="6">
        <v>10</v>
      </c>
      <c r="Q6140" s="6">
        <v>27</v>
      </c>
      <c r="R6140" s="6">
        <v>13</v>
      </c>
      <c r="S6140" s="6">
        <v>9</v>
      </c>
      <c r="T6140" s="6">
        <v>0</v>
      </c>
      <c r="U6140" s="6">
        <v>24</v>
      </c>
      <c r="V6140" s="6">
        <v>26</v>
      </c>
      <c r="W6140" s="6">
        <v>7</v>
      </c>
      <c r="X6140" s="5">
        <v>37</v>
      </c>
      <c r="Y6140" s="5">
        <v>29</v>
      </c>
      <c r="Z6140" s="5">
        <v>7</v>
      </c>
      <c r="AA6140" s="5">
        <v>10</v>
      </c>
      <c r="AB6140" s="5">
        <v>9</v>
      </c>
      <c r="AC6140" s="5">
        <v>2</v>
      </c>
      <c r="AD6140" s="5">
        <v>27</v>
      </c>
      <c r="AE6140" s="5">
        <v>20</v>
      </c>
      <c r="AF6140" s="5">
        <v>5</v>
      </c>
      <c r="AG6140" s="6">
        <v>25</v>
      </c>
      <c r="AH6140" s="6">
        <v>74.074074074074076</v>
      </c>
      <c r="AI6140" s="3">
        <v>22.222222222222221</v>
      </c>
      <c r="AJ6140" s="6">
        <v>90</v>
      </c>
    </row>
    <row r="6141" spans="1:36" hidden="1" x14ac:dyDescent="0.2">
      <c r="A6141" s="1" t="str">
        <f t="shared" si="95"/>
        <v>TorbayOther</v>
      </c>
      <c r="B6141" s="3" t="s">
        <v>97</v>
      </c>
      <c r="C6141" s="3" t="s">
        <v>98</v>
      </c>
      <c r="D6141" s="3" t="s">
        <v>718</v>
      </c>
      <c r="E6141" s="5">
        <v>136</v>
      </c>
      <c r="F6141" s="5">
        <v>26</v>
      </c>
      <c r="G6141" s="5">
        <v>9</v>
      </c>
      <c r="H6141" s="5">
        <v>27</v>
      </c>
      <c r="I6141" s="5">
        <v>19</v>
      </c>
      <c r="J6141" s="5">
        <v>6</v>
      </c>
      <c r="K6141" s="5">
        <v>0</v>
      </c>
      <c r="L6141" s="5">
        <v>20</v>
      </c>
      <c r="M6141" s="5">
        <v>30</v>
      </c>
      <c r="N6141" s="5">
        <v>4</v>
      </c>
      <c r="O6141" s="6">
        <v>19.117647058823529</v>
      </c>
      <c r="P6141" s="6">
        <v>6.617647058823529</v>
      </c>
      <c r="Q6141" s="6">
        <v>19.852941176470587</v>
      </c>
      <c r="R6141" s="6">
        <v>13.970588235294118</v>
      </c>
      <c r="S6141" s="6">
        <v>4.4117647058823533</v>
      </c>
      <c r="T6141" s="6">
        <v>0</v>
      </c>
      <c r="U6141" s="6">
        <v>14.705882352941176</v>
      </c>
      <c r="V6141" s="6">
        <v>22.058823529411764</v>
      </c>
      <c r="W6141" s="6">
        <v>2.9411764705882355</v>
      </c>
      <c r="X6141" s="5">
        <v>58</v>
      </c>
      <c r="Y6141" s="5">
        <v>48</v>
      </c>
      <c r="Z6141" s="5">
        <v>4</v>
      </c>
      <c r="AA6141" s="5">
        <v>11</v>
      </c>
      <c r="AB6141" s="5">
        <v>7</v>
      </c>
      <c r="AC6141" s="5">
        <v>0</v>
      </c>
      <c r="AD6141" s="5">
        <v>47</v>
      </c>
      <c r="AE6141" s="5">
        <v>41</v>
      </c>
      <c r="AF6141" s="5">
        <v>4</v>
      </c>
      <c r="AG6141" s="6">
        <v>9.7560975609756095</v>
      </c>
      <c r="AH6141" s="6">
        <v>87.234042553191486</v>
      </c>
      <c r="AI6141" s="6">
        <v>0</v>
      </c>
      <c r="AJ6141" s="6">
        <v>63.636363636363633</v>
      </c>
    </row>
    <row r="6142" spans="1:36" x14ac:dyDescent="0.2">
      <c r="A6142" s="1" t="str">
        <f t="shared" si="95"/>
        <v>TorridgeAll people</v>
      </c>
      <c r="B6142" s="3" t="s">
        <v>215</v>
      </c>
      <c r="C6142" s="3" t="s">
        <v>216</v>
      </c>
      <c r="D6142" s="3" t="s">
        <v>700</v>
      </c>
      <c r="E6142" s="5">
        <v>63839</v>
      </c>
      <c r="F6142" s="5">
        <v>0</v>
      </c>
      <c r="G6142" s="5">
        <v>0</v>
      </c>
      <c r="H6142" s="5">
        <v>2174</v>
      </c>
      <c r="I6142" s="5">
        <v>0</v>
      </c>
      <c r="J6142" s="5">
        <v>4030</v>
      </c>
      <c r="K6142" s="5">
        <v>23696</v>
      </c>
      <c r="L6142" s="5">
        <v>0</v>
      </c>
      <c r="M6142" s="5">
        <v>6470</v>
      </c>
      <c r="N6142" s="5">
        <v>0</v>
      </c>
      <c r="O6142" s="6">
        <v>0</v>
      </c>
      <c r="P6142" s="6">
        <v>0</v>
      </c>
      <c r="Q6142" s="6">
        <v>3.4054418145647647</v>
      </c>
      <c r="R6142" s="6">
        <v>0</v>
      </c>
      <c r="S6142" s="6">
        <v>6.3127555256191359</v>
      </c>
      <c r="T6142" s="6">
        <v>37.11837591440969</v>
      </c>
      <c r="U6142" s="6">
        <v>0</v>
      </c>
      <c r="V6142" s="6">
        <v>10.134870533686305</v>
      </c>
      <c r="W6142" s="6">
        <v>0</v>
      </c>
      <c r="X6142" s="5">
        <v>17657</v>
      </c>
      <c r="Y6142" s="5">
        <v>15384</v>
      </c>
      <c r="Z6142" s="5">
        <v>733</v>
      </c>
      <c r="AA6142" s="5">
        <v>0</v>
      </c>
      <c r="AB6142" s="5">
        <v>0</v>
      </c>
      <c r="AC6142" s="5">
        <v>0</v>
      </c>
      <c r="AD6142" s="5">
        <v>17657</v>
      </c>
      <c r="AE6142" s="5">
        <v>15384</v>
      </c>
      <c r="AF6142" s="5">
        <v>733</v>
      </c>
      <c r="AG6142" s="6">
        <v>4.7646905876235053</v>
      </c>
      <c r="AH6142" s="6">
        <v>87.126918502576885</v>
      </c>
      <c r="AI6142" s="6"/>
      <c r="AJ6142" s="6"/>
    </row>
    <row r="6143" spans="1:36" hidden="1" x14ac:dyDescent="0.2">
      <c r="A6143" s="1" t="str">
        <f t="shared" si="95"/>
        <v>TorridgeWhite British</v>
      </c>
      <c r="B6143" s="3" t="s">
        <v>215</v>
      </c>
      <c r="C6143" s="3" t="s">
        <v>216</v>
      </c>
      <c r="D6143" s="3" t="s">
        <v>701</v>
      </c>
      <c r="E6143" s="5">
        <v>61985</v>
      </c>
      <c r="F6143" s="5">
        <v>0</v>
      </c>
      <c r="G6143" s="5">
        <v>0</v>
      </c>
      <c r="H6143" s="5">
        <v>2055</v>
      </c>
      <c r="I6143" s="5">
        <v>0</v>
      </c>
      <c r="J6143" s="5">
        <v>3908</v>
      </c>
      <c r="K6143" s="5">
        <v>23120</v>
      </c>
      <c r="L6143" s="5">
        <v>0</v>
      </c>
      <c r="M6143" s="5">
        <v>6207</v>
      </c>
      <c r="N6143" s="5">
        <v>0</v>
      </c>
      <c r="O6143" s="6">
        <v>0</v>
      </c>
      <c r="P6143" s="6">
        <v>0</v>
      </c>
      <c r="Q6143" s="6">
        <v>3.3153182221505202</v>
      </c>
      <c r="R6143" s="6">
        <v>0</v>
      </c>
      <c r="S6143" s="6">
        <v>6.3047511494716462</v>
      </c>
      <c r="T6143" s="6">
        <v>37.2993466161168</v>
      </c>
      <c r="U6143" s="6">
        <v>0</v>
      </c>
      <c r="V6143" s="6">
        <v>10.013712995079455</v>
      </c>
      <c r="W6143" s="6">
        <v>0</v>
      </c>
      <c r="X6143" s="5">
        <v>16979</v>
      </c>
      <c r="Y6143" s="5">
        <v>14811</v>
      </c>
      <c r="Z6143" s="5">
        <v>699</v>
      </c>
      <c r="AA6143" s="5">
        <v>0</v>
      </c>
      <c r="AB6143" s="5">
        <v>0</v>
      </c>
      <c r="AC6143" s="5">
        <v>0</v>
      </c>
      <c r="AD6143" s="5">
        <v>16979</v>
      </c>
      <c r="AE6143" s="5">
        <v>14811</v>
      </c>
      <c r="AF6143" s="5">
        <v>699</v>
      </c>
      <c r="AG6143" s="6">
        <v>4.7194652623050439</v>
      </c>
      <c r="AH6143" s="6">
        <v>87.231285705871954</v>
      </c>
      <c r="AI6143" s="6"/>
      <c r="AJ6143" s="6"/>
    </row>
    <row r="6144" spans="1:36" hidden="1" x14ac:dyDescent="0.2">
      <c r="A6144" s="1" t="str">
        <f t="shared" si="95"/>
        <v>TorridgeMinorities - all other than White British</v>
      </c>
      <c r="B6144" s="3" t="s">
        <v>215</v>
      </c>
      <c r="C6144" s="3" t="s">
        <v>216</v>
      </c>
      <c r="D6144" s="3" t="s">
        <v>702</v>
      </c>
      <c r="E6144" s="5">
        <v>1854</v>
      </c>
      <c r="F6144" s="5">
        <v>0</v>
      </c>
      <c r="G6144" s="5">
        <v>0</v>
      </c>
      <c r="H6144" s="5">
        <v>119</v>
      </c>
      <c r="I6144" s="5">
        <v>0</v>
      </c>
      <c r="J6144" s="5">
        <v>122</v>
      </c>
      <c r="K6144" s="5">
        <v>576</v>
      </c>
      <c r="L6144" s="5">
        <v>0</v>
      </c>
      <c r="M6144" s="5">
        <v>263</v>
      </c>
      <c r="N6144" s="5">
        <v>0</v>
      </c>
      <c r="O6144" s="6">
        <v>0</v>
      </c>
      <c r="P6144" s="6">
        <v>0</v>
      </c>
      <c r="Q6144" s="6">
        <v>6.4185544768069036</v>
      </c>
      <c r="R6144" s="6">
        <v>0</v>
      </c>
      <c r="S6144" s="6">
        <v>6.580366774541532</v>
      </c>
      <c r="T6144" s="6">
        <v>31.067961165048544</v>
      </c>
      <c r="U6144" s="6">
        <v>0</v>
      </c>
      <c r="V6144" s="6">
        <v>14.18554476806904</v>
      </c>
      <c r="W6144" s="6">
        <v>0</v>
      </c>
      <c r="X6144" s="5">
        <v>678</v>
      </c>
      <c r="Y6144" s="5">
        <v>573</v>
      </c>
      <c r="Z6144" s="5">
        <v>34</v>
      </c>
      <c r="AA6144" s="5">
        <v>0</v>
      </c>
      <c r="AB6144" s="5">
        <v>0</v>
      </c>
      <c r="AC6144" s="5">
        <v>0</v>
      </c>
      <c r="AD6144" s="5">
        <v>678</v>
      </c>
      <c r="AE6144" s="5">
        <v>573</v>
      </c>
      <c r="AF6144" s="5">
        <v>34</v>
      </c>
      <c r="AG6144" s="6">
        <v>5.9336823734729496</v>
      </c>
      <c r="AH6144" s="6">
        <v>84.513274336283189</v>
      </c>
      <c r="AI6144" s="6"/>
      <c r="AJ6144" s="6"/>
    </row>
    <row r="6145" spans="1:36" hidden="1" x14ac:dyDescent="0.2">
      <c r="A6145" s="1" t="str">
        <f t="shared" si="95"/>
        <v>TorridgeWhite Irish</v>
      </c>
      <c r="B6145" s="3" t="s">
        <v>215</v>
      </c>
      <c r="C6145" s="3" t="s">
        <v>216</v>
      </c>
      <c r="D6145" s="3" t="s">
        <v>703</v>
      </c>
      <c r="E6145" s="5">
        <v>211</v>
      </c>
      <c r="F6145" s="5">
        <v>0</v>
      </c>
      <c r="G6145" s="5">
        <v>0</v>
      </c>
      <c r="H6145" s="5">
        <v>11</v>
      </c>
      <c r="I6145" s="5">
        <v>0</v>
      </c>
      <c r="J6145" s="5">
        <v>13</v>
      </c>
      <c r="K6145" s="5">
        <v>79</v>
      </c>
      <c r="L6145" s="5">
        <v>0</v>
      </c>
      <c r="M6145" s="5">
        <v>25</v>
      </c>
      <c r="N6145" s="5">
        <v>0</v>
      </c>
      <c r="O6145" s="6">
        <v>0</v>
      </c>
      <c r="P6145" s="6">
        <v>0</v>
      </c>
      <c r="Q6145" s="6">
        <v>5.2132701421800949</v>
      </c>
      <c r="R6145" s="6">
        <v>0</v>
      </c>
      <c r="S6145" s="6">
        <v>6.1611374407582939</v>
      </c>
      <c r="T6145" s="6">
        <v>37.440758293838861</v>
      </c>
      <c r="U6145" s="6">
        <v>0</v>
      </c>
      <c r="V6145" s="6">
        <v>11.848341232227488</v>
      </c>
      <c r="W6145" s="6">
        <v>0</v>
      </c>
      <c r="X6145" s="5">
        <v>46</v>
      </c>
      <c r="Y6145" s="5">
        <v>38</v>
      </c>
      <c r="Z6145" s="5">
        <v>2</v>
      </c>
      <c r="AA6145" s="5">
        <v>0</v>
      </c>
      <c r="AB6145" s="5">
        <v>0</v>
      </c>
      <c r="AC6145" s="5">
        <v>0</v>
      </c>
      <c r="AD6145" s="5">
        <v>46</v>
      </c>
      <c r="AE6145" s="5">
        <v>38</v>
      </c>
      <c r="AF6145" s="5">
        <v>2</v>
      </c>
      <c r="AG6145" s="6">
        <v>5.2631578947368425</v>
      </c>
      <c r="AH6145" s="6">
        <v>82.608695652173907</v>
      </c>
      <c r="AI6145" s="6"/>
      <c r="AJ6145" s="6"/>
    </row>
    <row r="6146" spans="1:36" hidden="1" x14ac:dyDescent="0.2">
      <c r="A6146" s="1" t="str">
        <f t="shared" ref="A6146:A6209" si="96">C6146&amp;D6146</f>
        <v>TorridgeWhite Gyspy or Irish Traveller</v>
      </c>
      <c r="B6146" s="3" t="s">
        <v>215</v>
      </c>
      <c r="C6146" s="3" t="s">
        <v>216</v>
      </c>
      <c r="D6146" s="3" t="s">
        <v>704</v>
      </c>
      <c r="E6146" s="5">
        <v>54</v>
      </c>
      <c r="F6146" s="5">
        <v>0</v>
      </c>
      <c r="G6146" s="5">
        <v>0</v>
      </c>
      <c r="H6146" s="5">
        <v>0</v>
      </c>
      <c r="I6146" s="5">
        <v>0</v>
      </c>
      <c r="J6146" s="5">
        <v>2</v>
      </c>
      <c r="K6146" s="5">
        <v>14</v>
      </c>
      <c r="L6146" s="5">
        <v>0</v>
      </c>
      <c r="M6146" s="5">
        <v>9</v>
      </c>
      <c r="N6146" s="5">
        <v>0</v>
      </c>
      <c r="O6146" s="6">
        <v>0</v>
      </c>
      <c r="P6146" s="6">
        <v>0</v>
      </c>
      <c r="Q6146" s="6">
        <v>0</v>
      </c>
      <c r="R6146" s="6">
        <v>0</v>
      </c>
      <c r="S6146" s="6">
        <v>3.7037037037037037</v>
      </c>
      <c r="T6146" s="6">
        <v>25.925925925925927</v>
      </c>
      <c r="U6146" s="6">
        <v>0</v>
      </c>
      <c r="V6146" s="6">
        <v>16.666666666666668</v>
      </c>
      <c r="W6146" s="6">
        <v>0</v>
      </c>
      <c r="X6146" s="5">
        <v>17</v>
      </c>
      <c r="Y6146" s="5">
        <v>11</v>
      </c>
      <c r="Z6146" s="5">
        <v>2</v>
      </c>
      <c r="AA6146" s="5">
        <v>0</v>
      </c>
      <c r="AB6146" s="5">
        <v>0</v>
      </c>
      <c r="AC6146" s="5">
        <v>0</v>
      </c>
      <c r="AD6146" s="5">
        <v>17</v>
      </c>
      <c r="AE6146" s="5">
        <v>11</v>
      </c>
      <c r="AF6146" s="5">
        <v>2</v>
      </c>
      <c r="AG6146" s="6">
        <v>18.181818181818183</v>
      </c>
      <c r="AH6146" s="6">
        <v>64.705882352941174</v>
      </c>
      <c r="AI6146" s="6"/>
      <c r="AJ6146" s="6"/>
    </row>
    <row r="6147" spans="1:36" hidden="1" x14ac:dyDescent="0.2">
      <c r="A6147" s="1" t="str">
        <f t="shared" si="96"/>
        <v>TorridgeWhite Other</v>
      </c>
      <c r="B6147" s="3" t="s">
        <v>215</v>
      </c>
      <c r="C6147" s="3" t="s">
        <v>216</v>
      </c>
      <c r="D6147" s="3" t="s">
        <v>705</v>
      </c>
      <c r="E6147" s="5">
        <v>771</v>
      </c>
      <c r="F6147" s="5">
        <v>0</v>
      </c>
      <c r="G6147" s="5">
        <v>0</v>
      </c>
      <c r="H6147" s="5">
        <v>38</v>
      </c>
      <c r="I6147" s="5">
        <v>0</v>
      </c>
      <c r="J6147" s="5">
        <v>41</v>
      </c>
      <c r="K6147" s="5">
        <v>261</v>
      </c>
      <c r="L6147" s="5">
        <v>0</v>
      </c>
      <c r="M6147" s="5">
        <v>96</v>
      </c>
      <c r="N6147" s="5">
        <v>0</v>
      </c>
      <c r="O6147" s="6">
        <v>0</v>
      </c>
      <c r="P6147" s="6">
        <v>0</v>
      </c>
      <c r="Q6147" s="6">
        <v>4.9286640726329445</v>
      </c>
      <c r="R6147" s="6">
        <v>0</v>
      </c>
      <c r="S6147" s="6">
        <v>5.3177691309987027</v>
      </c>
      <c r="T6147" s="6">
        <v>33.852140077821012</v>
      </c>
      <c r="U6147" s="6">
        <v>0</v>
      </c>
      <c r="V6147" s="6">
        <v>12.45136186770428</v>
      </c>
      <c r="W6147" s="6">
        <v>0</v>
      </c>
      <c r="X6147" s="5">
        <v>353</v>
      </c>
      <c r="Y6147" s="5">
        <v>304</v>
      </c>
      <c r="Z6147" s="5">
        <v>12</v>
      </c>
      <c r="AA6147" s="5">
        <v>0</v>
      </c>
      <c r="AB6147" s="5">
        <v>0</v>
      </c>
      <c r="AC6147" s="5">
        <v>0</v>
      </c>
      <c r="AD6147" s="5">
        <v>353</v>
      </c>
      <c r="AE6147" s="5">
        <v>304</v>
      </c>
      <c r="AF6147" s="5">
        <v>12</v>
      </c>
      <c r="AG6147" s="6">
        <v>3.9473684210526314</v>
      </c>
      <c r="AH6147" s="6">
        <v>86.118980169971678</v>
      </c>
      <c r="AI6147" s="6"/>
      <c r="AJ6147" s="6"/>
    </row>
    <row r="6148" spans="1:36" hidden="1" x14ac:dyDescent="0.2">
      <c r="A6148" s="1" t="str">
        <f t="shared" si="96"/>
        <v>TorridgeMixed White and Black Caribbean</v>
      </c>
      <c r="B6148" s="3" t="s">
        <v>215</v>
      </c>
      <c r="C6148" s="3" t="s">
        <v>216</v>
      </c>
      <c r="D6148" s="3" t="s">
        <v>706</v>
      </c>
      <c r="E6148" s="5">
        <v>141</v>
      </c>
      <c r="F6148" s="5">
        <v>0</v>
      </c>
      <c r="G6148" s="5">
        <v>0</v>
      </c>
      <c r="H6148" s="5">
        <v>11</v>
      </c>
      <c r="I6148" s="5">
        <v>0</v>
      </c>
      <c r="J6148" s="5">
        <v>14</v>
      </c>
      <c r="K6148" s="5">
        <v>43</v>
      </c>
      <c r="L6148" s="5">
        <v>0</v>
      </c>
      <c r="M6148" s="5">
        <v>18</v>
      </c>
      <c r="N6148" s="5">
        <v>0</v>
      </c>
      <c r="O6148" s="6">
        <v>0</v>
      </c>
      <c r="P6148" s="6">
        <v>0</v>
      </c>
      <c r="Q6148" s="6">
        <v>7.8014184397163122</v>
      </c>
      <c r="R6148" s="6">
        <v>0</v>
      </c>
      <c r="S6148" s="6">
        <v>9.9290780141843964</v>
      </c>
      <c r="T6148" s="6">
        <v>30.49645390070922</v>
      </c>
      <c r="U6148" s="6">
        <v>0</v>
      </c>
      <c r="V6148" s="6">
        <v>12.76595744680851</v>
      </c>
      <c r="W6148" s="6">
        <v>0</v>
      </c>
      <c r="X6148" s="5">
        <v>29</v>
      </c>
      <c r="Y6148" s="5">
        <v>25</v>
      </c>
      <c r="Z6148" s="5">
        <v>1</v>
      </c>
      <c r="AA6148" s="5">
        <v>0</v>
      </c>
      <c r="AB6148" s="5">
        <v>0</v>
      </c>
      <c r="AC6148" s="5">
        <v>0</v>
      </c>
      <c r="AD6148" s="5">
        <v>29</v>
      </c>
      <c r="AE6148" s="5">
        <v>25</v>
      </c>
      <c r="AF6148" s="5">
        <v>1</v>
      </c>
      <c r="AG6148" s="6">
        <v>4</v>
      </c>
      <c r="AH6148" s="6">
        <v>86.206896551724142</v>
      </c>
      <c r="AI6148" s="6"/>
      <c r="AJ6148" s="6"/>
    </row>
    <row r="6149" spans="1:36" hidden="1" x14ac:dyDescent="0.2">
      <c r="A6149" s="1" t="str">
        <f t="shared" si="96"/>
        <v>TorridgeMixed White and Black African</v>
      </c>
      <c r="B6149" s="3" t="s">
        <v>215</v>
      </c>
      <c r="C6149" s="3" t="s">
        <v>216</v>
      </c>
      <c r="D6149" s="3" t="s">
        <v>707</v>
      </c>
      <c r="E6149" s="5">
        <v>53</v>
      </c>
      <c r="F6149" s="5">
        <v>0</v>
      </c>
      <c r="G6149" s="5">
        <v>0</v>
      </c>
      <c r="H6149" s="5">
        <v>1</v>
      </c>
      <c r="I6149" s="5">
        <v>0</v>
      </c>
      <c r="J6149" s="5">
        <v>5</v>
      </c>
      <c r="K6149" s="5">
        <v>13</v>
      </c>
      <c r="L6149" s="5">
        <v>0</v>
      </c>
      <c r="M6149" s="5">
        <v>7</v>
      </c>
      <c r="N6149" s="5">
        <v>0</v>
      </c>
      <c r="O6149" s="6">
        <v>0</v>
      </c>
      <c r="P6149" s="6">
        <v>0</v>
      </c>
      <c r="Q6149" s="6">
        <v>1.8867924528301887</v>
      </c>
      <c r="R6149" s="6">
        <v>0</v>
      </c>
      <c r="S6149" s="6">
        <v>9.433962264150944</v>
      </c>
      <c r="T6149" s="6">
        <v>24.528301886792452</v>
      </c>
      <c r="U6149" s="6">
        <v>0</v>
      </c>
      <c r="V6149" s="6">
        <v>13.20754716981132</v>
      </c>
      <c r="W6149" s="6">
        <v>0</v>
      </c>
      <c r="X6149" s="5">
        <v>7</v>
      </c>
      <c r="Y6149" s="5">
        <v>6</v>
      </c>
      <c r="Z6149" s="5">
        <v>1</v>
      </c>
      <c r="AA6149" s="5">
        <v>0</v>
      </c>
      <c r="AB6149" s="5">
        <v>0</v>
      </c>
      <c r="AC6149" s="5">
        <v>0</v>
      </c>
      <c r="AD6149" s="5">
        <v>7</v>
      </c>
      <c r="AE6149" s="5">
        <v>6</v>
      </c>
      <c r="AF6149" s="5">
        <v>1</v>
      </c>
      <c r="AG6149" s="6">
        <v>16.666666666666668</v>
      </c>
      <c r="AH6149" s="6">
        <v>85.714285714285708</v>
      </c>
      <c r="AI6149" s="6"/>
      <c r="AJ6149" s="6"/>
    </row>
    <row r="6150" spans="1:36" hidden="1" x14ac:dyDescent="0.2">
      <c r="A6150" s="1" t="str">
        <f t="shared" si="96"/>
        <v>TorridgeMixed White and Asian</v>
      </c>
      <c r="B6150" s="3" t="s">
        <v>215</v>
      </c>
      <c r="C6150" s="3" t="s">
        <v>216</v>
      </c>
      <c r="D6150" s="3" t="s">
        <v>708</v>
      </c>
      <c r="E6150" s="5">
        <v>125</v>
      </c>
      <c r="F6150" s="5">
        <v>0</v>
      </c>
      <c r="G6150" s="5">
        <v>0</v>
      </c>
      <c r="H6150" s="5">
        <v>11</v>
      </c>
      <c r="I6150" s="5">
        <v>0</v>
      </c>
      <c r="J6150" s="5">
        <v>16</v>
      </c>
      <c r="K6150" s="5">
        <v>32</v>
      </c>
      <c r="L6150" s="5">
        <v>0</v>
      </c>
      <c r="M6150" s="5">
        <v>19</v>
      </c>
      <c r="N6150" s="5">
        <v>0</v>
      </c>
      <c r="O6150" s="6">
        <v>0</v>
      </c>
      <c r="P6150" s="6">
        <v>0</v>
      </c>
      <c r="Q6150" s="6">
        <v>8.8000000000000007</v>
      </c>
      <c r="R6150" s="6">
        <v>0</v>
      </c>
      <c r="S6150" s="6">
        <v>12.8</v>
      </c>
      <c r="T6150" s="6">
        <v>25.6</v>
      </c>
      <c r="U6150" s="6">
        <v>0</v>
      </c>
      <c r="V6150" s="6">
        <v>15.2</v>
      </c>
      <c r="W6150" s="6">
        <v>0</v>
      </c>
      <c r="X6150" s="5">
        <v>38</v>
      </c>
      <c r="Y6150" s="5">
        <v>36</v>
      </c>
      <c r="Z6150" s="5">
        <v>4</v>
      </c>
      <c r="AA6150" s="5">
        <v>0</v>
      </c>
      <c r="AB6150" s="5">
        <v>0</v>
      </c>
      <c r="AC6150" s="5">
        <v>0</v>
      </c>
      <c r="AD6150" s="5">
        <v>38</v>
      </c>
      <c r="AE6150" s="5">
        <v>36</v>
      </c>
      <c r="AF6150" s="5">
        <v>4</v>
      </c>
      <c r="AG6150" s="6">
        <v>11.111111111111111</v>
      </c>
      <c r="AH6150" s="6">
        <v>94.736842105263165</v>
      </c>
      <c r="AI6150" s="6"/>
      <c r="AJ6150" s="6"/>
    </row>
    <row r="6151" spans="1:36" hidden="1" x14ac:dyDescent="0.2">
      <c r="A6151" s="1" t="str">
        <f t="shared" si="96"/>
        <v>TorridgeMixed Other</v>
      </c>
      <c r="B6151" s="3" t="s">
        <v>215</v>
      </c>
      <c r="C6151" s="3" t="s">
        <v>216</v>
      </c>
      <c r="D6151" s="3" t="s">
        <v>709</v>
      </c>
      <c r="E6151" s="5">
        <v>110</v>
      </c>
      <c r="F6151" s="5">
        <v>0</v>
      </c>
      <c r="G6151" s="5">
        <v>0</v>
      </c>
      <c r="H6151" s="5">
        <v>9</v>
      </c>
      <c r="I6151" s="5">
        <v>0</v>
      </c>
      <c r="J6151" s="5">
        <v>8</v>
      </c>
      <c r="K6151" s="5">
        <v>37</v>
      </c>
      <c r="L6151" s="5">
        <v>0</v>
      </c>
      <c r="M6151" s="5">
        <v>25</v>
      </c>
      <c r="N6151" s="5">
        <v>0</v>
      </c>
      <c r="O6151" s="6">
        <v>0</v>
      </c>
      <c r="P6151" s="6">
        <v>0</v>
      </c>
      <c r="Q6151" s="6">
        <v>8.1818181818181817</v>
      </c>
      <c r="R6151" s="6">
        <v>0</v>
      </c>
      <c r="S6151" s="6">
        <v>7.2727272727272725</v>
      </c>
      <c r="T6151" s="6">
        <v>33.636363636363633</v>
      </c>
      <c r="U6151" s="6">
        <v>0</v>
      </c>
      <c r="V6151" s="6">
        <v>22.727272727272727</v>
      </c>
      <c r="W6151" s="6">
        <v>0</v>
      </c>
      <c r="X6151" s="5">
        <v>27</v>
      </c>
      <c r="Y6151" s="5">
        <v>19</v>
      </c>
      <c r="Z6151" s="5">
        <v>1</v>
      </c>
      <c r="AA6151" s="5">
        <v>0</v>
      </c>
      <c r="AB6151" s="5">
        <v>0</v>
      </c>
      <c r="AC6151" s="5">
        <v>0</v>
      </c>
      <c r="AD6151" s="5">
        <v>27</v>
      </c>
      <c r="AE6151" s="5">
        <v>19</v>
      </c>
      <c r="AF6151" s="5">
        <v>1</v>
      </c>
      <c r="AG6151" s="6">
        <v>5.2631578947368425</v>
      </c>
      <c r="AH6151" s="6">
        <v>70.370370370370367</v>
      </c>
      <c r="AI6151" s="6"/>
      <c r="AJ6151" s="6"/>
    </row>
    <row r="6152" spans="1:36" hidden="1" x14ac:dyDescent="0.2">
      <c r="A6152" s="1" t="str">
        <f t="shared" si="96"/>
        <v>TorridgeIndian</v>
      </c>
      <c r="B6152" s="3" t="s">
        <v>215</v>
      </c>
      <c r="C6152" s="3" t="s">
        <v>216</v>
      </c>
      <c r="D6152" s="3" t="s">
        <v>710</v>
      </c>
      <c r="E6152" s="5">
        <v>39</v>
      </c>
      <c r="F6152" s="5">
        <v>0</v>
      </c>
      <c r="G6152" s="5">
        <v>0</v>
      </c>
      <c r="H6152" s="5">
        <v>2</v>
      </c>
      <c r="I6152" s="5">
        <v>0</v>
      </c>
      <c r="J6152" s="5">
        <v>3</v>
      </c>
      <c r="K6152" s="5">
        <v>8</v>
      </c>
      <c r="L6152" s="5">
        <v>0</v>
      </c>
      <c r="M6152" s="5">
        <v>3</v>
      </c>
      <c r="N6152" s="5">
        <v>0</v>
      </c>
      <c r="O6152" s="6">
        <v>0</v>
      </c>
      <c r="P6152" s="6">
        <v>0</v>
      </c>
      <c r="Q6152" s="6">
        <v>5.1282051282051286</v>
      </c>
      <c r="R6152" s="6">
        <v>0</v>
      </c>
      <c r="S6152" s="6">
        <v>7.6923076923076925</v>
      </c>
      <c r="T6152" s="6">
        <v>20.512820512820515</v>
      </c>
      <c r="U6152" s="6">
        <v>0</v>
      </c>
      <c r="V6152" s="6">
        <v>7.6923076923076925</v>
      </c>
      <c r="W6152" s="6">
        <v>0</v>
      </c>
      <c r="X6152" s="5">
        <v>25</v>
      </c>
      <c r="Y6152" s="5">
        <v>20</v>
      </c>
      <c r="Z6152" s="5">
        <v>1</v>
      </c>
      <c r="AA6152" s="5">
        <v>0</v>
      </c>
      <c r="AB6152" s="5">
        <v>0</v>
      </c>
      <c r="AC6152" s="5">
        <v>0</v>
      </c>
      <c r="AD6152" s="5">
        <v>25</v>
      </c>
      <c r="AE6152" s="5">
        <v>20</v>
      </c>
      <c r="AF6152" s="5">
        <v>1</v>
      </c>
      <c r="AG6152" s="6">
        <v>5</v>
      </c>
      <c r="AH6152" s="6">
        <v>80</v>
      </c>
      <c r="AI6152" s="6"/>
      <c r="AJ6152" s="6"/>
    </row>
    <row r="6153" spans="1:36" hidden="1" x14ac:dyDescent="0.2">
      <c r="A6153" s="1" t="str">
        <f t="shared" si="96"/>
        <v>TorridgePakistani</v>
      </c>
      <c r="B6153" s="3" t="s">
        <v>215</v>
      </c>
      <c r="C6153" s="3" t="s">
        <v>216</v>
      </c>
      <c r="D6153" s="3" t="s">
        <v>711</v>
      </c>
      <c r="E6153" s="5">
        <v>3</v>
      </c>
      <c r="F6153" s="5">
        <v>0</v>
      </c>
      <c r="G6153" s="5">
        <v>0</v>
      </c>
      <c r="H6153" s="5">
        <v>0</v>
      </c>
      <c r="I6153" s="5">
        <v>0</v>
      </c>
      <c r="J6153" s="5">
        <v>3</v>
      </c>
      <c r="K6153" s="5">
        <v>0</v>
      </c>
      <c r="L6153" s="5">
        <v>0</v>
      </c>
      <c r="M6153" s="5">
        <v>0</v>
      </c>
      <c r="N6153" s="5">
        <v>0</v>
      </c>
      <c r="O6153" s="6">
        <v>0</v>
      </c>
      <c r="P6153" s="6">
        <v>0</v>
      </c>
      <c r="Q6153" s="6">
        <v>0</v>
      </c>
      <c r="R6153" s="6">
        <v>0</v>
      </c>
      <c r="S6153" s="6">
        <v>100</v>
      </c>
      <c r="T6153" s="6">
        <v>0</v>
      </c>
      <c r="U6153" s="6">
        <v>0</v>
      </c>
      <c r="V6153" s="6">
        <v>0</v>
      </c>
      <c r="W6153" s="6">
        <v>0</v>
      </c>
      <c r="X6153" s="5">
        <v>1</v>
      </c>
      <c r="Y6153" s="5">
        <v>1</v>
      </c>
      <c r="Z6153" s="5">
        <v>0</v>
      </c>
      <c r="AA6153" s="5">
        <v>0</v>
      </c>
      <c r="AB6153" s="5">
        <v>0</v>
      </c>
      <c r="AC6153" s="5">
        <v>0</v>
      </c>
      <c r="AD6153" s="5">
        <v>1</v>
      </c>
      <c r="AE6153" s="5">
        <v>1</v>
      </c>
      <c r="AF6153" s="5">
        <v>0</v>
      </c>
      <c r="AG6153" s="6">
        <v>0</v>
      </c>
      <c r="AH6153" s="6">
        <v>100</v>
      </c>
      <c r="AI6153" s="6"/>
      <c r="AJ6153" s="6"/>
    </row>
    <row r="6154" spans="1:36" hidden="1" x14ac:dyDescent="0.2">
      <c r="A6154" s="1" t="str">
        <f t="shared" si="96"/>
        <v>TorridgeBangladeshi</v>
      </c>
      <c r="B6154" s="3" t="s">
        <v>215</v>
      </c>
      <c r="C6154" s="3" t="s">
        <v>216</v>
      </c>
      <c r="D6154" s="3" t="s">
        <v>712</v>
      </c>
      <c r="E6154" s="5">
        <v>17</v>
      </c>
      <c r="F6154" s="5">
        <v>0</v>
      </c>
      <c r="G6154" s="5">
        <v>0</v>
      </c>
      <c r="H6154" s="5">
        <v>2</v>
      </c>
      <c r="I6154" s="5">
        <v>0</v>
      </c>
      <c r="J6154" s="5">
        <v>1</v>
      </c>
      <c r="K6154" s="5">
        <v>1</v>
      </c>
      <c r="L6154" s="5">
        <v>0</v>
      </c>
      <c r="M6154" s="5">
        <v>8</v>
      </c>
      <c r="N6154" s="5">
        <v>0</v>
      </c>
      <c r="O6154" s="6">
        <v>0</v>
      </c>
      <c r="P6154" s="6">
        <v>0</v>
      </c>
      <c r="Q6154" s="6">
        <v>11.764705882352942</v>
      </c>
      <c r="R6154" s="6">
        <v>0</v>
      </c>
      <c r="S6154" s="6">
        <v>5.882352941176471</v>
      </c>
      <c r="T6154" s="6">
        <v>5.882352941176471</v>
      </c>
      <c r="U6154" s="6">
        <v>0</v>
      </c>
      <c r="V6154" s="6">
        <v>47.058823529411768</v>
      </c>
      <c r="W6154" s="6">
        <v>0</v>
      </c>
      <c r="X6154" s="5">
        <v>9</v>
      </c>
      <c r="Y6154" s="5">
        <v>6</v>
      </c>
      <c r="Z6154" s="5">
        <v>1</v>
      </c>
      <c r="AA6154" s="5">
        <v>0</v>
      </c>
      <c r="AB6154" s="5">
        <v>0</v>
      </c>
      <c r="AC6154" s="5">
        <v>0</v>
      </c>
      <c r="AD6154" s="5">
        <v>9</v>
      </c>
      <c r="AE6154" s="5">
        <v>6</v>
      </c>
      <c r="AF6154" s="5">
        <v>1</v>
      </c>
      <c r="AG6154" s="6">
        <v>16.666666666666668</v>
      </c>
      <c r="AH6154" s="6">
        <v>66.666666666666671</v>
      </c>
      <c r="AI6154" s="6"/>
      <c r="AJ6154" s="6"/>
    </row>
    <row r="6155" spans="1:36" hidden="1" x14ac:dyDescent="0.2">
      <c r="A6155" s="1" t="str">
        <f t="shared" si="96"/>
        <v>TorridgeChinese</v>
      </c>
      <c r="B6155" s="3" t="s">
        <v>215</v>
      </c>
      <c r="C6155" s="3" t="s">
        <v>216</v>
      </c>
      <c r="D6155" s="3" t="s">
        <v>713</v>
      </c>
      <c r="E6155" s="5">
        <v>126</v>
      </c>
      <c r="F6155" s="5">
        <v>0</v>
      </c>
      <c r="G6155" s="5">
        <v>0</v>
      </c>
      <c r="H6155" s="5">
        <v>7</v>
      </c>
      <c r="I6155" s="5">
        <v>0</v>
      </c>
      <c r="J6155" s="5">
        <v>2</v>
      </c>
      <c r="K6155" s="5">
        <v>44</v>
      </c>
      <c r="L6155" s="5">
        <v>0</v>
      </c>
      <c r="M6155" s="5">
        <v>8</v>
      </c>
      <c r="N6155" s="5">
        <v>0</v>
      </c>
      <c r="O6155" s="6">
        <v>0</v>
      </c>
      <c r="P6155" s="6">
        <v>0</v>
      </c>
      <c r="Q6155" s="6">
        <v>5.5555555555555554</v>
      </c>
      <c r="R6155" s="6">
        <v>0</v>
      </c>
      <c r="S6155" s="6">
        <v>1.5873015873015872</v>
      </c>
      <c r="T6155" s="6">
        <v>34.920634920634917</v>
      </c>
      <c r="U6155" s="6">
        <v>0</v>
      </c>
      <c r="V6155" s="6">
        <v>6.3492063492063489</v>
      </c>
      <c r="W6155" s="6">
        <v>0</v>
      </c>
      <c r="X6155" s="5">
        <v>39</v>
      </c>
      <c r="Y6155" s="5">
        <v>34</v>
      </c>
      <c r="Z6155" s="5">
        <v>3</v>
      </c>
      <c r="AA6155" s="5">
        <v>0</v>
      </c>
      <c r="AB6155" s="5">
        <v>0</v>
      </c>
      <c r="AC6155" s="5">
        <v>0</v>
      </c>
      <c r="AD6155" s="5">
        <v>39</v>
      </c>
      <c r="AE6155" s="5">
        <v>34</v>
      </c>
      <c r="AF6155" s="5">
        <v>3</v>
      </c>
      <c r="AG6155" s="6">
        <v>8.8235294117647065</v>
      </c>
      <c r="AH6155" s="6">
        <v>87.179487179487182</v>
      </c>
      <c r="AI6155" s="6"/>
      <c r="AJ6155" s="6"/>
    </row>
    <row r="6156" spans="1:36" hidden="1" x14ac:dyDescent="0.2">
      <c r="A6156" s="1" t="str">
        <f t="shared" si="96"/>
        <v>TorridgeAsian Other</v>
      </c>
      <c r="B6156" s="3" t="s">
        <v>215</v>
      </c>
      <c r="C6156" s="3" t="s">
        <v>216</v>
      </c>
      <c r="D6156" s="3" t="s">
        <v>714</v>
      </c>
      <c r="E6156" s="5">
        <v>86</v>
      </c>
      <c r="F6156" s="5">
        <v>0</v>
      </c>
      <c r="G6156" s="5">
        <v>0</v>
      </c>
      <c r="H6156" s="5">
        <v>7</v>
      </c>
      <c r="I6156" s="5">
        <v>0</v>
      </c>
      <c r="J6156" s="5">
        <v>9</v>
      </c>
      <c r="K6156" s="5">
        <v>16</v>
      </c>
      <c r="L6156" s="5">
        <v>0</v>
      </c>
      <c r="M6156" s="5">
        <v>12</v>
      </c>
      <c r="N6156" s="5">
        <v>0</v>
      </c>
      <c r="O6156" s="6">
        <v>0</v>
      </c>
      <c r="P6156" s="6">
        <v>0</v>
      </c>
      <c r="Q6156" s="6">
        <v>8.1395348837209305</v>
      </c>
      <c r="R6156" s="6">
        <v>0</v>
      </c>
      <c r="S6156" s="6">
        <v>10.465116279069768</v>
      </c>
      <c r="T6156" s="6">
        <v>18.604651162790699</v>
      </c>
      <c r="U6156" s="6">
        <v>0</v>
      </c>
      <c r="V6156" s="6">
        <v>13.953488372093023</v>
      </c>
      <c r="W6156" s="6">
        <v>0</v>
      </c>
      <c r="X6156" s="5">
        <v>39</v>
      </c>
      <c r="Y6156" s="5">
        <v>34</v>
      </c>
      <c r="Z6156" s="5">
        <v>2</v>
      </c>
      <c r="AA6156" s="5">
        <v>0</v>
      </c>
      <c r="AB6156" s="5">
        <v>0</v>
      </c>
      <c r="AC6156" s="5">
        <v>0</v>
      </c>
      <c r="AD6156" s="5">
        <v>39</v>
      </c>
      <c r="AE6156" s="5">
        <v>34</v>
      </c>
      <c r="AF6156" s="5">
        <v>2</v>
      </c>
      <c r="AG6156" s="6">
        <v>5.882352941176471</v>
      </c>
      <c r="AH6156" s="6">
        <v>87.179487179487182</v>
      </c>
      <c r="AI6156" s="6"/>
      <c r="AJ6156" s="6"/>
    </row>
    <row r="6157" spans="1:36" hidden="1" x14ac:dyDescent="0.2">
      <c r="A6157" s="1" t="str">
        <f t="shared" si="96"/>
        <v>TorridgeBlack African</v>
      </c>
      <c r="B6157" s="3" t="s">
        <v>215</v>
      </c>
      <c r="C6157" s="3" t="s">
        <v>216</v>
      </c>
      <c r="D6157" s="3" t="s">
        <v>715</v>
      </c>
      <c r="E6157" s="5">
        <v>11</v>
      </c>
      <c r="F6157" s="5">
        <v>0</v>
      </c>
      <c r="G6157" s="5">
        <v>0</v>
      </c>
      <c r="H6157" s="5">
        <v>0</v>
      </c>
      <c r="I6157" s="5">
        <v>0</v>
      </c>
      <c r="J6157" s="5">
        <v>0</v>
      </c>
      <c r="K6157" s="5">
        <v>2</v>
      </c>
      <c r="L6157" s="5">
        <v>0</v>
      </c>
      <c r="M6157" s="5">
        <v>1</v>
      </c>
      <c r="N6157" s="5">
        <v>0</v>
      </c>
      <c r="O6157" s="6">
        <v>0</v>
      </c>
      <c r="P6157" s="6">
        <v>0</v>
      </c>
      <c r="Q6157" s="6">
        <v>0</v>
      </c>
      <c r="R6157" s="6">
        <v>0</v>
      </c>
      <c r="S6157" s="6">
        <v>0</v>
      </c>
      <c r="T6157" s="6">
        <v>18.181818181818183</v>
      </c>
      <c r="U6157" s="6">
        <v>0</v>
      </c>
      <c r="V6157" s="6">
        <v>9.0909090909090917</v>
      </c>
      <c r="W6157" s="6">
        <v>0</v>
      </c>
      <c r="X6157" s="5">
        <v>6</v>
      </c>
      <c r="Y6157" s="5">
        <v>6</v>
      </c>
      <c r="Z6157" s="5">
        <v>0</v>
      </c>
      <c r="AA6157" s="5">
        <v>0</v>
      </c>
      <c r="AB6157" s="5">
        <v>0</v>
      </c>
      <c r="AC6157" s="5">
        <v>0</v>
      </c>
      <c r="AD6157" s="5">
        <v>6</v>
      </c>
      <c r="AE6157" s="5">
        <v>6</v>
      </c>
      <c r="AF6157" s="5">
        <v>0</v>
      </c>
      <c r="AG6157" s="6">
        <v>0</v>
      </c>
      <c r="AH6157" s="6">
        <v>100</v>
      </c>
      <c r="AI6157" s="6"/>
      <c r="AJ6157" s="6"/>
    </row>
    <row r="6158" spans="1:36" hidden="1" x14ac:dyDescent="0.2">
      <c r="A6158" s="1" t="str">
        <f t="shared" si="96"/>
        <v>TorridgeBlack Caribbean</v>
      </c>
      <c r="B6158" s="3" t="s">
        <v>215</v>
      </c>
      <c r="C6158" s="3" t="s">
        <v>216</v>
      </c>
      <c r="D6158" s="3" t="s">
        <v>716</v>
      </c>
      <c r="E6158" s="5">
        <v>34</v>
      </c>
      <c r="F6158" s="5">
        <v>0</v>
      </c>
      <c r="G6158" s="5">
        <v>0</v>
      </c>
      <c r="H6158" s="5">
        <v>0</v>
      </c>
      <c r="I6158" s="5">
        <v>0</v>
      </c>
      <c r="J6158" s="5">
        <v>2</v>
      </c>
      <c r="K6158" s="5">
        <v>9</v>
      </c>
      <c r="L6158" s="5">
        <v>0</v>
      </c>
      <c r="M6158" s="5">
        <v>3</v>
      </c>
      <c r="N6158" s="5">
        <v>0</v>
      </c>
      <c r="O6158" s="6">
        <v>0</v>
      </c>
      <c r="P6158" s="6">
        <v>0</v>
      </c>
      <c r="Q6158" s="6">
        <v>0</v>
      </c>
      <c r="R6158" s="6">
        <v>0</v>
      </c>
      <c r="S6158" s="6">
        <v>5.882352941176471</v>
      </c>
      <c r="T6158" s="6">
        <v>26.470588235294116</v>
      </c>
      <c r="U6158" s="6">
        <v>0</v>
      </c>
      <c r="V6158" s="6">
        <v>8.8235294117647065</v>
      </c>
      <c r="W6158" s="6">
        <v>0</v>
      </c>
      <c r="X6158" s="5">
        <v>13</v>
      </c>
      <c r="Y6158" s="5">
        <v>10</v>
      </c>
      <c r="Z6158" s="5">
        <v>3</v>
      </c>
      <c r="AA6158" s="5">
        <v>0</v>
      </c>
      <c r="AB6158" s="5">
        <v>0</v>
      </c>
      <c r="AC6158" s="5">
        <v>0</v>
      </c>
      <c r="AD6158" s="5">
        <v>13</v>
      </c>
      <c r="AE6158" s="5">
        <v>10</v>
      </c>
      <c r="AF6158" s="5">
        <v>3</v>
      </c>
      <c r="AG6158" s="6">
        <v>30</v>
      </c>
      <c r="AH6158" s="6">
        <v>76.92307692307692</v>
      </c>
      <c r="AI6158" s="6"/>
      <c r="AJ6158" s="6"/>
    </row>
    <row r="6159" spans="1:36" hidden="1" x14ac:dyDescent="0.2">
      <c r="A6159" s="1" t="str">
        <f t="shared" si="96"/>
        <v>TorridgeBlack Other</v>
      </c>
      <c r="B6159" s="3" t="s">
        <v>215</v>
      </c>
      <c r="C6159" s="3" t="s">
        <v>216</v>
      </c>
      <c r="D6159" s="3" t="s">
        <v>717</v>
      </c>
      <c r="E6159" s="5">
        <v>6</v>
      </c>
      <c r="F6159" s="5">
        <v>0</v>
      </c>
      <c r="G6159" s="5">
        <v>0</v>
      </c>
      <c r="H6159" s="5">
        <v>0</v>
      </c>
      <c r="I6159" s="5">
        <v>0</v>
      </c>
      <c r="J6159" s="5">
        <v>0</v>
      </c>
      <c r="K6159" s="5">
        <v>2</v>
      </c>
      <c r="L6159" s="5">
        <v>0</v>
      </c>
      <c r="M6159" s="5">
        <v>0</v>
      </c>
      <c r="N6159" s="5">
        <v>0</v>
      </c>
      <c r="O6159" s="6">
        <v>0</v>
      </c>
      <c r="P6159" s="6">
        <v>0</v>
      </c>
      <c r="Q6159" s="6">
        <v>0</v>
      </c>
      <c r="R6159" s="6">
        <v>0</v>
      </c>
      <c r="S6159" s="6">
        <v>0</v>
      </c>
      <c r="T6159" s="6">
        <v>33.333333333333336</v>
      </c>
      <c r="U6159" s="6">
        <v>0</v>
      </c>
      <c r="V6159" s="6">
        <v>0</v>
      </c>
      <c r="W6159" s="6">
        <v>0</v>
      </c>
      <c r="X6159" s="5">
        <v>5</v>
      </c>
      <c r="Y6159" s="5">
        <v>3</v>
      </c>
      <c r="Z6159" s="5">
        <v>0</v>
      </c>
      <c r="AA6159" s="5">
        <v>0</v>
      </c>
      <c r="AB6159" s="5">
        <v>0</v>
      </c>
      <c r="AC6159" s="5">
        <v>0</v>
      </c>
      <c r="AD6159" s="5">
        <v>5</v>
      </c>
      <c r="AE6159" s="5">
        <v>3</v>
      </c>
      <c r="AF6159" s="5">
        <v>0</v>
      </c>
      <c r="AG6159" s="6">
        <v>0</v>
      </c>
      <c r="AH6159" s="6">
        <v>60</v>
      </c>
      <c r="AI6159" s="6"/>
      <c r="AJ6159" s="6"/>
    </row>
    <row r="6160" spans="1:36" hidden="1" x14ac:dyDescent="0.2">
      <c r="A6160" s="1" t="str">
        <f t="shared" si="96"/>
        <v>TorridgeArab</v>
      </c>
      <c r="B6160" s="3" t="s">
        <v>215</v>
      </c>
      <c r="C6160" s="3" t="s">
        <v>216</v>
      </c>
      <c r="D6160" s="3" t="s">
        <v>699</v>
      </c>
      <c r="E6160" s="5">
        <v>31</v>
      </c>
      <c r="F6160" s="5">
        <v>0</v>
      </c>
      <c r="G6160" s="5">
        <v>0</v>
      </c>
      <c r="H6160" s="5">
        <v>16</v>
      </c>
      <c r="I6160" s="5">
        <v>0</v>
      </c>
      <c r="J6160" s="5">
        <v>1</v>
      </c>
      <c r="K6160" s="5">
        <v>3</v>
      </c>
      <c r="L6160" s="5">
        <v>0</v>
      </c>
      <c r="M6160" s="5">
        <v>24</v>
      </c>
      <c r="N6160" s="5">
        <v>0</v>
      </c>
      <c r="O6160" s="6">
        <v>0</v>
      </c>
      <c r="P6160" s="6">
        <v>0</v>
      </c>
      <c r="Q6160" s="6">
        <v>51.612903225806448</v>
      </c>
      <c r="R6160" s="6">
        <v>0</v>
      </c>
      <c r="S6160" s="6">
        <v>3.225806451612903</v>
      </c>
      <c r="T6160" s="6">
        <v>9.67741935483871</v>
      </c>
      <c r="U6160" s="6">
        <v>0</v>
      </c>
      <c r="V6160" s="6">
        <v>77.41935483870968</v>
      </c>
      <c r="W6160" s="6">
        <v>0</v>
      </c>
      <c r="X6160" s="5">
        <v>10</v>
      </c>
      <c r="Y6160" s="5">
        <v>10</v>
      </c>
      <c r="Z6160" s="5">
        <v>0</v>
      </c>
      <c r="AA6160" s="5">
        <v>0</v>
      </c>
      <c r="AB6160" s="5">
        <v>0</v>
      </c>
      <c r="AC6160" s="5">
        <v>0</v>
      </c>
      <c r="AD6160" s="5">
        <v>10</v>
      </c>
      <c r="AE6160" s="5">
        <v>10</v>
      </c>
      <c r="AF6160" s="5">
        <v>0</v>
      </c>
      <c r="AG6160" s="6">
        <v>0</v>
      </c>
      <c r="AH6160" s="6">
        <v>100</v>
      </c>
      <c r="AI6160" s="6"/>
      <c r="AJ6160" s="6"/>
    </row>
    <row r="6161" spans="1:36" hidden="1" x14ac:dyDescent="0.2">
      <c r="A6161" s="1" t="str">
        <f t="shared" si="96"/>
        <v>TorridgeOther</v>
      </c>
      <c r="B6161" s="3" t="s">
        <v>215</v>
      </c>
      <c r="C6161" s="3" t="s">
        <v>216</v>
      </c>
      <c r="D6161" s="3" t="s">
        <v>718</v>
      </c>
      <c r="E6161" s="5">
        <v>36</v>
      </c>
      <c r="F6161" s="5">
        <v>0</v>
      </c>
      <c r="G6161" s="5">
        <v>0</v>
      </c>
      <c r="H6161" s="5">
        <v>4</v>
      </c>
      <c r="I6161" s="5">
        <v>0</v>
      </c>
      <c r="J6161" s="5">
        <v>2</v>
      </c>
      <c r="K6161" s="5">
        <v>12</v>
      </c>
      <c r="L6161" s="5">
        <v>0</v>
      </c>
      <c r="M6161" s="5">
        <v>5</v>
      </c>
      <c r="N6161" s="5">
        <v>0</v>
      </c>
      <c r="O6161" s="6">
        <v>0</v>
      </c>
      <c r="P6161" s="6">
        <v>0</v>
      </c>
      <c r="Q6161" s="6">
        <v>11.111111111111111</v>
      </c>
      <c r="R6161" s="6">
        <v>0</v>
      </c>
      <c r="S6161" s="6">
        <v>5.5555555555555554</v>
      </c>
      <c r="T6161" s="6">
        <v>33.333333333333336</v>
      </c>
      <c r="U6161" s="6">
        <v>0</v>
      </c>
      <c r="V6161" s="6">
        <v>13.888888888888889</v>
      </c>
      <c r="W6161" s="6">
        <v>0</v>
      </c>
      <c r="X6161" s="5">
        <v>14</v>
      </c>
      <c r="Y6161" s="5">
        <v>10</v>
      </c>
      <c r="Z6161" s="5">
        <v>1</v>
      </c>
      <c r="AA6161" s="5">
        <v>0</v>
      </c>
      <c r="AB6161" s="5">
        <v>0</v>
      </c>
      <c r="AC6161" s="5">
        <v>0</v>
      </c>
      <c r="AD6161" s="5">
        <v>14</v>
      </c>
      <c r="AE6161" s="5">
        <v>10</v>
      </c>
      <c r="AF6161" s="5">
        <v>1</v>
      </c>
      <c r="AG6161" s="6">
        <v>10</v>
      </c>
      <c r="AH6161" s="6">
        <v>71.428571428571431</v>
      </c>
      <c r="AI6161" s="6"/>
      <c r="AJ6161" s="6"/>
    </row>
    <row r="6162" spans="1:36" x14ac:dyDescent="0.2">
      <c r="A6162" s="1" t="str">
        <f t="shared" si="96"/>
        <v>Tower HamletsAll people</v>
      </c>
      <c r="B6162" s="3" t="s">
        <v>689</v>
      </c>
      <c r="C6162" s="3" t="s">
        <v>690</v>
      </c>
      <c r="D6162" s="3" t="s">
        <v>700</v>
      </c>
      <c r="E6162" s="5">
        <v>254096</v>
      </c>
      <c r="F6162" s="5">
        <v>97568</v>
      </c>
      <c r="G6162" s="5">
        <v>154593</v>
      </c>
      <c r="H6162" s="5">
        <v>18929</v>
      </c>
      <c r="I6162" s="5">
        <v>50051</v>
      </c>
      <c r="J6162" s="5">
        <v>2342</v>
      </c>
      <c r="K6162" s="5">
        <v>198962</v>
      </c>
      <c r="L6162" s="5">
        <v>36337</v>
      </c>
      <c r="M6162" s="5">
        <v>33934</v>
      </c>
      <c r="N6162" s="5">
        <v>0</v>
      </c>
      <c r="O6162" s="6">
        <v>38.398085762861278</v>
      </c>
      <c r="P6162" s="6">
        <v>60.840391033310247</v>
      </c>
      <c r="Q6162" s="6">
        <v>7.4495466280460931</v>
      </c>
      <c r="R6162" s="6">
        <v>19.697673320319879</v>
      </c>
      <c r="S6162" s="6">
        <v>0.92169888546061329</v>
      </c>
      <c r="T6162" s="6">
        <v>78.301901643473329</v>
      </c>
      <c r="U6162" s="6">
        <v>14.300500598199106</v>
      </c>
      <c r="V6162" s="6">
        <v>13.354795038095839</v>
      </c>
      <c r="W6162" s="6">
        <v>0</v>
      </c>
      <c r="X6162" s="5">
        <v>114865</v>
      </c>
      <c r="Y6162" s="5">
        <v>94757</v>
      </c>
      <c r="Z6162" s="5">
        <v>8130</v>
      </c>
      <c r="AA6162" s="5">
        <v>54070</v>
      </c>
      <c r="AB6162" s="5">
        <v>42488</v>
      </c>
      <c r="AC6162" s="5">
        <v>4573</v>
      </c>
      <c r="AD6162" s="5">
        <v>60795</v>
      </c>
      <c r="AE6162" s="5">
        <v>52269</v>
      </c>
      <c r="AF6162" s="5">
        <v>3557</v>
      </c>
      <c r="AG6162" s="6">
        <v>6.8051808911591953</v>
      </c>
      <c r="AH6162" s="6">
        <v>85.975820379965455</v>
      </c>
      <c r="AI6162" s="6">
        <v>10.763038975710788</v>
      </c>
      <c r="AJ6162" s="6">
        <v>78.579619012391348</v>
      </c>
    </row>
    <row r="6163" spans="1:36" hidden="1" x14ac:dyDescent="0.2">
      <c r="A6163" s="1" t="str">
        <f t="shared" si="96"/>
        <v>Tower HamletsWhite British</v>
      </c>
      <c r="B6163" s="3" t="s">
        <v>689</v>
      </c>
      <c r="C6163" s="3" t="s">
        <v>690</v>
      </c>
      <c r="D6163" s="3" t="s">
        <v>701</v>
      </c>
      <c r="E6163" s="5">
        <v>79231</v>
      </c>
      <c r="F6163" s="5">
        <v>23018</v>
      </c>
      <c r="G6163" s="5">
        <v>39827</v>
      </c>
      <c r="H6163" s="5">
        <v>4698</v>
      </c>
      <c r="I6163" s="5">
        <v>13098</v>
      </c>
      <c r="J6163" s="5">
        <v>757</v>
      </c>
      <c r="K6163" s="5">
        <v>55901</v>
      </c>
      <c r="L6163" s="5">
        <v>13592</v>
      </c>
      <c r="M6163" s="5">
        <v>11156</v>
      </c>
      <c r="N6163" s="5">
        <v>0</v>
      </c>
      <c r="O6163" s="6">
        <v>29.05176004341735</v>
      </c>
      <c r="P6163" s="6">
        <v>50.266940970074842</v>
      </c>
      <c r="Q6163" s="6">
        <v>5.9294972927263316</v>
      </c>
      <c r="R6163" s="6">
        <v>16.531408160947105</v>
      </c>
      <c r="S6163" s="6">
        <v>0.95543411038608628</v>
      </c>
      <c r="T6163" s="6">
        <v>70.554454695763027</v>
      </c>
      <c r="U6163" s="6">
        <v>17.154901490578183</v>
      </c>
      <c r="V6163" s="6">
        <v>14.080347338794159</v>
      </c>
      <c r="W6163" s="6">
        <v>0</v>
      </c>
      <c r="X6163" s="5">
        <v>37331</v>
      </c>
      <c r="Y6163" s="5">
        <v>33633</v>
      </c>
      <c r="Z6163" s="5">
        <v>1717</v>
      </c>
      <c r="AA6163" s="5">
        <v>15886</v>
      </c>
      <c r="AB6163" s="5">
        <v>13955</v>
      </c>
      <c r="AC6163" s="5">
        <v>928</v>
      </c>
      <c r="AD6163" s="5">
        <v>21445</v>
      </c>
      <c r="AE6163" s="5">
        <v>19678</v>
      </c>
      <c r="AF6163" s="5">
        <v>789</v>
      </c>
      <c r="AG6163" s="6">
        <v>4.0095538164447611</v>
      </c>
      <c r="AH6163" s="6">
        <v>91.760317090230828</v>
      </c>
      <c r="AI6163" s="6">
        <v>6.6499462558222859</v>
      </c>
      <c r="AJ6163" s="6">
        <v>87.844643081958964</v>
      </c>
    </row>
    <row r="6164" spans="1:36" hidden="1" x14ac:dyDescent="0.2">
      <c r="A6164" s="1" t="str">
        <f t="shared" si="96"/>
        <v>Tower HamletsMinorities - all other than White British</v>
      </c>
      <c r="B6164" s="3" t="s">
        <v>689</v>
      </c>
      <c r="C6164" s="3" t="s">
        <v>690</v>
      </c>
      <c r="D6164" s="3" t="s">
        <v>702</v>
      </c>
      <c r="E6164" s="5">
        <v>174865</v>
      </c>
      <c r="F6164" s="5">
        <v>74550</v>
      </c>
      <c r="G6164" s="5">
        <v>114766</v>
      </c>
      <c r="H6164" s="5">
        <v>14231</v>
      </c>
      <c r="I6164" s="5">
        <v>36953</v>
      </c>
      <c r="J6164" s="5">
        <v>1585</v>
      </c>
      <c r="K6164" s="5">
        <v>143061</v>
      </c>
      <c r="L6164" s="5">
        <v>22745</v>
      </c>
      <c r="M6164" s="5">
        <v>22778</v>
      </c>
      <c r="N6164" s="5">
        <v>0</v>
      </c>
      <c r="O6164" s="6">
        <v>42.632888228061645</v>
      </c>
      <c r="P6164" s="6">
        <v>65.63120121236382</v>
      </c>
      <c r="Q6164" s="6">
        <v>8.1382781002487636</v>
      </c>
      <c r="R6164" s="6">
        <v>21.132302061590369</v>
      </c>
      <c r="S6164" s="6">
        <v>0.9064135190003717</v>
      </c>
      <c r="T6164" s="6">
        <v>81.812255168272671</v>
      </c>
      <c r="U6164" s="6">
        <v>13.007176965087353</v>
      </c>
      <c r="V6164" s="6">
        <v>13.026048666113859</v>
      </c>
      <c r="W6164" s="6">
        <v>0</v>
      </c>
      <c r="X6164" s="5">
        <v>77534</v>
      </c>
      <c r="Y6164" s="5">
        <v>61124</v>
      </c>
      <c r="Z6164" s="5">
        <v>6413</v>
      </c>
      <c r="AA6164" s="5">
        <v>38184</v>
      </c>
      <c r="AB6164" s="5">
        <v>28533</v>
      </c>
      <c r="AC6164" s="5">
        <v>3645</v>
      </c>
      <c r="AD6164" s="5">
        <v>39350</v>
      </c>
      <c r="AE6164" s="5">
        <v>32591</v>
      </c>
      <c r="AF6164" s="5">
        <v>2768</v>
      </c>
      <c r="AG6164" s="6">
        <v>8.4931422785431554</v>
      </c>
      <c r="AH6164" s="6">
        <v>82.823379923761124</v>
      </c>
      <c r="AI6164" s="6">
        <v>12.77468194721901</v>
      </c>
      <c r="AJ6164" s="6">
        <v>74.725015713387805</v>
      </c>
    </row>
    <row r="6165" spans="1:36" hidden="1" x14ac:dyDescent="0.2">
      <c r="A6165" s="1" t="str">
        <f t="shared" si="96"/>
        <v>Tower HamletsWhite Irish</v>
      </c>
      <c r="B6165" s="3" t="s">
        <v>689</v>
      </c>
      <c r="C6165" s="3" t="s">
        <v>690</v>
      </c>
      <c r="D6165" s="3" t="s">
        <v>703</v>
      </c>
      <c r="E6165" s="5">
        <v>3863</v>
      </c>
      <c r="F6165" s="5">
        <v>1109</v>
      </c>
      <c r="G6165" s="5">
        <v>1933</v>
      </c>
      <c r="H6165" s="5">
        <v>243</v>
      </c>
      <c r="I6165" s="5">
        <v>723</v>
      </c>
      <c r="J6165" s="5">
        <v>15</v>
      </c>
      <c r="K6165" s="5">
        <v>2807</v>
      </c>
      <c r="L6165" s="5">
        <v>638</v>
      </c>
      <c r="M6165" s="5">
        <v>573</v>
      </c>
      <c r="N6165" s="5">
        <v>0</v>
      </c>
      <c r="O6165" s="6">
        <v>28.708257830701527</v>
      </c>
      <c r="P6165" s="6">
        <v>50.038829924928812</v>
      </c>
      <c r="Q6165" s="6">
        <v>6.2904478384675127</v>
      </c>
      <c r="R6165" s="6">
        <v>18.71602381568729</v>
      </c>
      <c r="S6165" s="6">
        <v>0.38829924928811804</v>
      </c>
      <c r="T6165" s="6">
        <v>72.663732850116489</v>
      </c>
      <c r="U6165" s="6">
        <v>16.515661403054622</v>
      </c>
      <c r="V6165" s="6">
        <v>14.833031322806109</v>
      </c>
      <c r="W6165" s="6">
        <v>0</v>
      </c>
      <c r="X6165" s="5">
        <v>2048</v>
      </c>
      <c r="Y6165" s="5">
        <v>1902</v>
      </c>
      <c r="Z6165" s="5">
        <v>67</v>
      </c>
      <c r="AA6165" s="5">
        <v>844</v>
      </c>
      <c r="AB6165" s="5">
        <v>770</v>
      </c>
      <c r="AC6165" s="5">
        <v>37</v>
      </c>
      <c r="AD6165" s="5">
        <v>1204</v>
      </c>
      <c r="AE6165" s="5">
        <v>1132</v>
      </c>
      <c r="AF6165" s="5">
        <v>30</v>
      </c>
      <c r="AG6165" s="6">
        <v>2.6501766784452299</v>
      </c>
      <c r="AH6165" s="6">
        <v>94.019933554817271</v>
      </c>
      <c r="AI6165" s="6">
        <v>4.8051948051948052</v>
      </c>
      <c r="AJ6165" s="6">
        <v>91.232227488151665</v>
      </c>
    </row>
    <row r="6166" spans="1:36" hidden="1" x14ac:dyDescent="0.2">
      <c r="A6166" s="1" t="str">
        <f t="shared" si="96"/>
        <v>Tower HamletsWhite Gyspy or Irish Traveller</v>
      </c>
      <c r="B6166" s="3" t="s">
        <v>689</v>
      </c>
      <c r="C6166" s="3" t="s">
        <v>690</v>
      </c>
      <c r="D6166" s="3" t="s">
        <v>704</v>
      </c>
      <c r="E6166" s="5">
        <v>175</v>
      </c>
      <c r="F6166" s="5">
        <v>55</v>
      </c>
      <c r="G6166" s="5">
        <v>111</v>
      </c>
      <c r="H6166" s="5">
        <v>8</v>
      </c>
      <c r="I6166" s="5">
        <v>24</v>
      </c>
      <c r="J6166" s="5">
        <v>1</v>
      </c>
      <c r="K6166" s="5">
        <v>142</v>
      </c>
      <c r="L6166" s="5">
        <v>25</v>
      </c>
      <c r="M6166" s="5">
        <v>19</v>
      </c>
      <c r="N6166" s="5">
        <v>0</v>
      </c>
      <c r="O6166" s="6">
        <v>31.428571428571427</v>
      </c>
      <c r="P6166" s="6">
        <v>63.428571428571431</v>
      </c>
      <c r="Q6166" s="6">
        <v>4.5714285714285712</v>
      </c>
      <c r="R6166" s="6">
        <v>13.714285714285714</v>
      </c>
      <c r="S6166" s="6">
        <v>0.5714285714285714</v>
      </c>
      <c r="T6166" s="6">
        <v>81.142857142857139</v>
      </c>
      <c r="U6166" s="6">
        <v>14.285714285714286</v>
      </c>
      <c r="V6166" s="6">
        <v>10.857142857142858</v>
      </c>
      <c r="W6166" s="6">
        <v>0</v>
      </c>
      <c r="X6166" s="5">
        <v>74</v>
      </c>
      <c r="Y6166" s="5">
        <v>51</v>
      </c>
      <c r="Z6166" s="5">
        <v>4</v>
      </c>
      <c r="AA6166" s="5">
        <v>41</v>
      </c>
      <c r="AB6166" s="5">
        <v>24</v>
      </c>
      <c r="AC6166" s="5">
        <v>2</v>
      </c>
      <c r="AD6166" s="5">
        <v>33</v>
      </c>
      <c r="AE6166" s="5">
        <v>27</v>
      </c>
      <c r="AF6166" s="5">
        <v>2</v>
      </c>
      <c r="AG6166" s="6">
        <v>7.4074074074074074</v>
      </c>
      <c r="AH6166" s="6">
        <v>81.818181818181813</v>
      </c>
      <c r="AI6166" s="6">
        <v>8.3333333333333339</v>
      </c>
      <c r="AJ6166" s="6">
        <v>58.536585365853661</v>
      </c>
    </row>
    <row r="6167" spans="1:36" hidden="1" x14ac:dyDescent="0.2">
      <c r="A6167" s="1" t="str">
        <f t="shared" si="96"/>
        <v>Tower HamletsWhite Other</v>
      </c>
      <c r="B6167" s="3" t="s">
        <v>689</v>
      </c>
      <c r="C6167" s="3" t="s">
        <v>690</v>
      </c>
      <c r="D6167" s="3" t="s">
        <v>705</v>
      </c>
      <c r="E6167" s="5">
        <v>31550</v>
      </c>
      <c r="F6167" s="5">
        <v>8875</v>
      </c>
      <c r="G6167" s="5">
        <v>14692</v>
      </c>
      <c r="H6167" s="5">
        <v>2190</v>
      </c>
      <c r="I6167" s="5">
        <v>5223</v>
      </c>
      <c r="J6167" s="5">
        <v>134</v>
      </c>
      <c r="K6167" s="5">
        <v>24140</v>
      </c>
      <c r="L6167" s="5">
        <v>4418</v>
      </c>
      <c r="M6167" s="5">
        <v>4264</v>
      </c>
      <c r="N6167" s="5">
        <v>0</v>
      </c>
      <c r="O6167" s="6">
        <v>28.129952456418383</v>
      </c>
      <c r="P6167" s="6">
        <v>46.567353407290014</v>
      </c>
      <c r="Q6167" s="6">
        <v>6.941362916006339</v>
      </c>
      <c r="R6167" s="6">
        <v>16.554675118858952</v>
      </c>
      <c r="S6167" s="6">
        <v>0.4247226624405705</v>
      </c>
      <c r="T6167" s="6">
        <v>76.513470681458003</v>
      </c>
      <c r="U6167" s="6">
        <v>14.003169572107765</v>
      </c>
      <c r="V6167" s="6">
        <v>13.515055467511885</v>
      </c>
      <c r="W6167" s="6">
        <v>0</v>
      </c>
      <c r="X6167" s="5">
        <v>21032</v>
      </c>
      <c r="Y6167" s="5">
        <v>19891</v>
      </c>
      <c r="Z6167" s="5">
        <v>998</v>
      </c>
      <c r="AA6167" s="5">
        <v>8438</v>
      </c>
      <c r="AB6167" s="5">
        <v>7973</v>
      </c>
      <c r="AC6167" s="5">
        <v>472</v>
      </c>
      <c r="AD6167" s="5">
        <v>12594</v>
      </c>
      <c r="AE6167" s="5">
        <v>11918</v>
      </c>
      <c r="AF6167" s="5">
        <v>526</v>
      </c>
      <c r="AG6167" s="6">
        <v>4.4134921966772946</v>
      </c>
      <c r="AH6167" s="6">
        <v>94.632364618072103</v>
      </c>
      <c r="AI6167" s="6">
        <v>5.9199799322714162</v>
      </c>
      <c r="AJ6167" s="6">
        <v>94.489215453899021</v>
      </c>
    </row>
    <row r="6168" spans="1:36" hidden="1" x14ac:dyDescent="0.2">
      <c r="A6168" s="1" t="str">
        <f t="shared" si="96"/>
        <v>Tower HamletsMixed White and Black Caribbean</v>
      </c>
      <c r="B6168" s="3" t="s">
        <v>689</v>
      </c>
      <c r="C6168" s="3" t="s">
        <v>690</v>
      </c>
      <c r="D6168" s="3" t="s">
        <v>706</v>
      </c>
      <c r="E6168" s="5">
        <v>2837</v>
      </c>
      <c r="F6168" s="5">
        <v>1137</v>
      </c>
      <c r="G6168" s="5">
        <v>1825</v>
      </c>
      <c r="H6168" s="5">
        <v>215</v>
      </c>
      <c r="I6168" s="5">
        <v>509</v>
      </c>
      <c r="J6168" s="5">
        <v>50</v>
      </c>
      <c r="K6168" s="5">
        <v>2163</v>
      </c>
      <c r="L6168" s="5">
        <v>523</v>
      </c>
      <c r="M6168" s="5">
        <v>316</v>
      </c>
      <c r="N6168" s="5">
        <v>0</v>
      </c>
      <c r="O6168" s="6">
        <v>40.077546704265067</v>
      </c>
      <c r="P6168" s="6">
        <v>64.328516038068386</v>
      </c>
      <c r="Q6168" s="6">
        <v>7.5784279168135358</v>
      </c>
      <c r="R6168" s="6">
        <v>17.941487486781813</v>
      </c>
      <c r="S6168" s="6">
        <v>1.7624250969333803</v>
      </c>
      <c r="T6168" s="6">
        <v>76.242509693338036</v>
      </c>
      <c r="U6168" s="6">
        <v>18.434966513923158</v>
      </c>
      <c r="V6168" s="6">
        <v>11.138526612618964</v>
      </c>
      <c r="W6168" s="6">
        <v>0</v>
      </c>
      <c r="X6168" s="5">
        <v>853</v>
      </c>
      <c r="Y6168" s="5">
        <v>666</v>
      </c>
      <c r="Z6168" s="5">
        <v>90</v>
      </c>
      <c r="AA6168" s="5">
        <v>429</v>
      </c>
      <c r="AB6168" s="5">
        <v>327</v>
      </c>
      <c r="AC6168" s="5">
        <v>50</v>
      </c>
      <c r="AD6168" s="5">
        <v>424</v>
      </c>
      <c r="AE6168" s="5">
        <v>339</v>
      </c>
      <c r="AF6168" s="5">
        <v>40</v>
      </c>
      <c r="AG6168" s="6">
        <v>11.799410029498524</v>
      </c>
      <c r="AH6168" s="6">
        <v>79.952830188679243</v>
      </c>
      <c r="AI6168" s="6">
        <v>15.290519877675841</v>
      </c>
      <c r="AJ6168" s="6">
        <v>76.223776223776227</v>
      </c>
    </row>
    <row r="6169" spans="1:36" hidden="1" x14ac:dyDescent="0.2">
      <c r="A6169" s="1" t="str">
        <f t="shared" si="96"/>
        <v>Tower HamletsMixed White and Black African</v>
      </c>
      <c r="B6169" s="3" t="s">
        <v>689</v>
      </c>
      <c r="C6169" s="3" t="s">
        <v>690</v>
      </c>
      <c r="D6169" s="3" t="s">
        <v>707</v>
      </c>
      <c r="E6169" s="5">
        <v>1509</v>
      </c>
      <c r="F6169" s="5">
        <v>579</v>
      </c>
      <c r="G6169" s="5">
        <v>937</v>
      </c>
      <c r="H6169" s="5">
        <v>110</v>
      </c>
      <c r="I6169" s="5">
        <v>303</v>
      </c>
      <c r="J6169" s="5">
        <v>10</v>
      </c>
      <c r="K6169" s="5">
        <v>1167</v>
      </c>
      <c r="L6169" s="5">
        <v>234</v>
      </c>
      <c r="M6169" s="5">
        <v>181</v>
      </c>
      <c r="N6169" s="5">
        <v>0</v>
      </c>
      <c r="O6169" s="6">
        <v>38.369781312127238</v>
      </c>
      <c r="P6169" s="6">
        <v>62.094102054340624</v>
      </c>
      <c r="Q6169" s="6">
        <v>7.2895957587806492</v>
      </c>
      <c r="R6169" s="6">
        <v>20.079522862823062</v>
      </c>
      <c r="S6169" s="6">
        <v>0.66269052352551361</v>
      </c>
      <c r="T6169" s="6">
        <v>77.335984095427435</v>
      </c>
      <c r="U6169" s="6">
        <v>15.506958250497018</v>
      </c>
      <c r="V6169" s="6">
        <v>11.994698475811797</v>
      </c>
      <c r="W6169" s="6">
        <v>0</v>
      </c>
      <c r="X6169" s="5">
        <v>518</v>
      </c>
      <c r="Y6169" s="5">
        <v>438</v>
      </c>
      <c r="Z6169" s="5">
        <v>51</v>
      </c>
      <c r="AA6169" s="5">
        <v>245</v>
      </c>
      <c r="AB6169" s="5">
        <v>188</v>
      </c>
      <c r="AC6169" s="5">
        <v>22</v>
      </c>
      <c r="AD6169" s="5">
        <v>273</v>
      </c>
      <c r="AE6169" s="5">
        <v>250</v>
      </c>
      <c r="AF6169" s="5">
        <v>29</v>
      </c>
      <c r="AG6169" s="6">
        <v>11.6</v>
      </c>
      <c r="AH6169" s="6">
        <v>91.575091575091577</v>
      </c>
      <c r="AI6169" s="6">
        <v>11.702127659574469</v>
      </c>
      <c r="AJ6169" s="6">
        <v>76.734693877551024</v>
      </c>
    </row>
    <row r="6170" spans="1:36" hidden="1" x14ac:dyDescent="0.2">
      <c r="A6170" s="1" t="str">
        <f t="shared" si="96"/>
        <v>Tower HamletsMixed White and Asian</v>
      </c>
      <c r="B6170" s="3" t="s">
        <v>689</v>
      </c>
      <c r="C6170" s="3" t="s">
        <v>690</v>
      </c>
      <c r="D6170" s="3" t="s">
        <v>708</v>
      </c>
      <c r="E6170" s="5">
        <v>2961</v>
      </c>
      <c r="F6170" s="5">
        <v>879</v>
      </c>
      <c r="G6170" s="5">
        <v>1519</v>
      </c>
      <c r="H6170" s="5">
        <v>207</v>
      </c>
      <c r="I6170" s="5">
        <v>506</v>
      </c>
      <c r="J6170" s="5">
        <v>12</v>
      </c>
      <c r="K6170" s="5">
        <v>2229</v>
      </c>
      <c r="L6170" s="5">
        <v>452</v>
      </c>
      <c r="M6170" s="5">
        <v>428</v>
      </c>
      <c r="N6170" s="5">
        <v>0</v>
      </c>
      <c r="O6170" s="6">
        <v>29.685916919959475</v>
      </c>
      <c r="P6170" s="6">
        <v>51.300236406619383</v>
      </c>
      <c r="Q6170" s="6">
        <v>6.9908814589665651</v>
      </c>
      <c r="R6170" s="6">
        <v>17.088821344140491</v>
      </c>
      <c r="S6170" s="6">
        <v>0.40526849037487334</v>
      </c>
      <c r="T6170" s="6">
        <v>75.278622087132732</v>
      </c>
      <c r="U6170" s="6">
        <v>15.265113137453563</v>
      </c>
      <c r="V6170" s="6">
        <v>14.454576156703816</v>
      </c>
      <c r="W6170" s="6">
        <v>0</v>
      </c>
      <c r="X6170" s="5">
        <v>1023</v>
      </c>
      <c r="Y6170" s="5">
        <v>917</v>
      </c>
      <c r="Z6170" s="5">
        <v>56</v>
      </c>
      <c r="AA6170" s="5">
        <v>449</v>
      </c>
      <c r="AB6170" s="5">
        <v>396</v>
      </c>
      <c r="AC6170" s="5">
        <v>28</v>
      </c>
      <c r="AD6170" s="5">
        <v>574</v>
      </c>
      <c r="AE6170" s="5">
        <v>521</v>
      </c>
      <c r="AF6170" s="5">
        <v>28</v>
      </c>
      <c r="AG6170" s="6">
        <v>5.3742802303262955</v>
      </c>
      <c r="AH6170" s="6">
        <v>90.766550522648089</v>
      </c>
      <c r="AI6170" s="6">
        <v>7.0707070707070709</v>
      </c>
      <c r="AJ6170" s="6">
        <v>88.195991091314028</v>
      </c>
    </row>
    <row r="6171" spans="1:36" hidden="1" x14ac:dyDescent="0.2">
      <c r="A6171" s="1" t="str">
        <f t="shared" si="96"/>
        <v>Tower HamletsMixed Other</v>
      </c>
      <c r="B6171" s="3" t="s">
        <v>689</v>
      </c>
      <c r="C6171" s="3" t="s">
        <v>690</v>
      </c>
      <c r="D6171" s="3" t="s">
        <v>709</v>
      </c>
      <c r="E6171" s="5">
        <v>3053</v>
      </c>
      <c r="F6171" s="5">
        <v>969</v>
      </c>
      <c r="G6171" s="5">
        <v>1619</v>
      </c>
      <c r="H6171" s="5">
        <v>189</v>
      </c>
      <c r="I6171" s="5">
        <v>564</v>
      </c>
      <c r="J6171" s="5">
        <v>21</v>
      </c>
      <c r="K6171" s="5">
        <v>2339</v>
      </c>
      <c r="L6171" s="5">
        <v>451</v>
      </c>
      <c r="M6171" s="5">
        <v>494</v>
      </c>
      <c r="N6171" s="5">
        <v>0</v>
      </c>
      <c r="O6171" s="6">
        <v>31.739272846380608</v>
      </c>
      <c r="P6171" s="6">
        <v>53.029806747461514</v>
      </c>
      <c r="Q6171" s="6">
        <v>6.1906321650835245</v>
      </c>
      <c r="R6171" s="6">
        <v>18.473632492630198</v>
      </c>
      <c r="S6171" s="6">
        <v>0.68784801834261378</v>
      </c>
      <c r="T6171" s="6">
        <v>76.613167376351129</v>
      </c>
      <c r="U6171" s="6">
        <v>14.772355060596135</v>
      </c>
      <c r="V6171" s="6">
        <v>16.180805764821486</v>
      </c>
      <c r="W6171" s="6">
        <v>0</v>
      </c>
      <c r="X6171" s="5">
        <v>1242</v>
      </c>
      <c r="Y6171" s="5">
        <v>1135</v>
      </c>
      <c r="Z6171" s="5">
        <v>74</v>
      </c>
      <c r="AA6171" s="5">
        <v>578</v>
      </c>
      <c r="AB6171" s="5">
        <v>514</v>
      </c>
      <c r="AC6171" s="5">
        <v>38</v>
      </c>
      <c r="AD6171" s="5">
        <v>664</v>
      </c>
      <c r="AE6171" s="5">
        <v>621</v>
      </c>
      <c r="AF6171" s="5">
        <v>36</v>
      </c>
      <c r="AG6171" s="6">
        <v>5.7971014492753623</v>
      </c>
      <c r="AH6171" s="6">
        <v>93.524096385542165</v>
      </c>
      <c r="AI6171" s="6">
        <v>7.3929961089494167</v>
      </c>
      <c r="AJ6171" s="6">
        <v>88.927335640138409</v>
      </c>
    </row>
    <row r="6172" spans="1:36" hidden="1" x14ac:dyDescent="0.2">
      <c r="A6172" s="1" t="str">
        <f t="shared" si="96"/>
        <v>Tower HamletsIndian</v>
      </c>
      <c r="B6172" s="3" t="s">
        <v>689</v>
      </c>
      <c r="C6172" s="3" t="s">
        <v>690</v>
      </c>
      <c r="D6172" s="3" t="s">
        <v>710</v>
      </c>
      <c r="E6172" s="5">
        <v>6787</v>
      </c>
      <c r="F6172" s="5">
        <v>1583</v>
      </c>
      <c r="G6172" s="5">
        <v>2917</v>
      </c>
      <c r="H6172" s="5">
        <v>416</v>
      </c>
      <c r="I6172" s="5">
        <v>891</v>
      </c>
      <c r="J6172" s="5">
        <v>16</v>
      </c>
      <c r="K6172" s="5">
        <v>5572</v>
      </c>
      <c r="L6172" s="5">
        <v>784</v>
      </c>
      <c r="M6172" s="5">
        <v>695</v>
      </c>
      <c r="N6172" s="5">
        <v>0</v>
      </c>
      <c r="O6172" s="6">
        <v>23.324001768086045</v>
      </c>
      <c r="P6172" s="6">
        <v>42.979224988949461</v>
      </c>
      <c r="Q6172" s="6">
        <v>6.1293649624281716</v>
      </c>
      <c r="R6172" s="6">
        <v>13.128038897893031</v>
      </c>
      <c r="S6172" s="6">
        <v>0.23574480624723737</v>
      </c>
      <c r="T6172" s="6">
        <v>82.098128775600415</v>
      </c>
      <c r="U6172" s="6">
        <v>11.55149550611463</v>
      </c>
      <c r="V6172" s="6">
        <v>10.240165021364373</v>
      </c>
      <c r="W6172" s="6">
        <v>0</v>
      </c>
      <c r="X6172" s="5">
        <v>4320</v>
      </c>
      <c r="Y6172" s="5">
        <v>3905</v>
      </c>
      <c r="Z6172" s="5">
        <v>220</v>
      </c>
      <c r="AA6172" s="5">
        <v>1120</v>
      </c>
      <c r="AB6172" s="5">
        <v>985</v>
      </c>
      <c r="AC6172" s="5">
        <v>67</v>
      </c>
      <c r="AD6172" s="5">
        <v>3200</v>
      </c>
      <c r="AE6172" s="5">
        <v>2920</v>
      </c>
      <c r="AF6172" s="5">
        <v>153</v>
      </c>
      <c r="AG6172" s="6">
        <v>5.2397260273972606</v>
      </c>
      <c r="AH6172" s="6">
        <v>91.25</v>
      </c>
      <c r="AI6172" s="6">
        <v>6.8020304568527923</v>
      </c>
      <c r="AJ6172" s="6">
        <v>87.946428571428569</v>
      </c>
    </row>
    <row r="6173" spans="1:36" hidden="1" x14ac:dyDescent="0.2">
      <c r="A6173" s="1" t="str">
        <f t="shared" si="96"/>
        <v>Tower HamletsPakistani</v>
      </c>
      <c r="B6173" s="3" t="s">
        <v>689</v>
      </c>
      <c r="C6173" s="3" t="s">
        <v>690</v>
      </c>
      <c r="D6173" s="3" t="s">
        <v>711</v>
      </c>
      <c r="E6173" s="5">
        <v>2442</v>
      </c>
      <c r="F6173" s="5">
        <v>1013</v>
      </c>
      <c r="G6173" s="5">
        <v>1501</v>
      </c>
      <c r="H6173" s="5">
        <v>206</v>
      </c>
      <c r="I6173" s="5">
        <v>564</v>
      </c>
      <c r="J6173" s="5">
        <v>23</v>
      </c>
      <c r="K6173" s="5">
        <v>2101</v>
      </c>
      <c r="L6173" s="5">
        <v>319</v>
      </c>
      <c r="M6173" s="5">
        <v>379</v>
      </c>
      <c r="N6173" s="5">
        <v>0</v>
      </c>
      <c r="O6173" s="6">
        <v>41.482391482391485</v>
      </c>
      <c r="P6173" s="6">
        <v>61.466011466011466</v>
      </c>
      <c r="Q6173" s="6">
        <v>8.4357084357084364</v>
      </c>
      <c r="R6173" s="6">
        <v>23.095823095823096</v>
      </c>
      <c r="S6173" s="6">
        <v>0.94185094185094187</v>
      </c>
      <c r="T6173" s="6">
        <v>86.036036036036037</v>
      </c>
      <c r="U6173" s="6">
        <v>13.063063063063064</v>
      </c>
      <c r="V6173" s="6">
        <v>15.52006552006552</v>
      </c>
      <c r="W6173" s="6">
        <v>0</v>
      </c>
      <c r="X6173" s="5">
        <v>1018</v>
      </c>
      <c r="Y6173" s="5">
        <v>803</v>
      </c>
      <c r="Z6173" s="5">
        <v>89</v>
      </c>
      <c r="AA6173" s="5">
        <v>495</v>
      </c>
      <c r="AB6173" s="5">
        <v>380</v>
      </c>
      <c r="AC6173" s="5">
        <v>40</v>
      </c>
      <c r="AD6173" s="5">
        <v>523</v>
      </c>
      <c r="AE6173" s="5">
        <v>423</v>
      </c>
      <c r="AF6173" s="5">
        <v>49</v>
      </c>
      <c r="AG6173" s="6">
        <v>11.583924349881796</v>
      </c>
      <c r="AH6173" s="6">
        <v>80.879541108986615</v>
      </c>
      <c r="AI6173" s="6">
        <v>10.526315789473685</v>
      </c>
      <c r="AJ6173" s="6">
        <v>76.767676767676761</v>
      </c>
    </row>
    <row r="6174" spans="1:36" hidden="1" x14ac:dyDescent="0.2">
      <c r="A6174" s="1" t="str">
        <f t="shared" si="96"/>
        <v>Tower HamletsBangladeshi</v>
      </c>
      <c r="B6174" s="3" t="s">
        <v>689</v>
      </c>
      <c r="C6174" s="3" t="s">
        <v>690</v>
      </c>
      <c r="D6174" s="3" t="s">
        <v>712</v>
      </c>
      <c r="E6174" s="5">
        <v>81377</v>
      </c>
      <c r="F6174" s="5">
        <v>43742</v>
      </c>
      <c r="G6174" s="5">
        <v>63988</v>
      </c>
      <c r="H6174" s="5">
        <v>7448</v>
      </c>
      <c r="I6174" s="5">
        <v>20489</v>
      </c>
      <c r="J6174" s="5">
        <v>882</v>
      </c>
      <c r="K6174" s="5">
        <v>69484</v>
      </c>
      <c r="L6174" s="5">
        <v>9818</v>
      </c>
      <c r="M6174" s="5">
        <v>11183</v>
      </c>
      <c r="N6174" s="5">
        <v>0</v>
      </c>
      <c r="O6174" s="6">
        <v>53.752288730230902</v>
      </c>
      <c r="P6174" s="6">
        <v>78.631554370399499</v>
      </c>
      <c r="Q6174" s="6">
        <v>9.1524632267102497</v>
      </c>
      <c r="R6174" s="6">
        <v>25.177875812576033</v>
      </c>
      <c r="S6174" s="6">
        <v>1.0838443294788453</v>
      </c>
      <c r="T6174" s="6">
        <v>85.385305430281278</v>
      </c>
      <c r="U6174" s="6">
        <v>12.064834044017351</v>
      </c>
      <c r="V6174" s="6">
        <v>13.742212172972707</v>
      </c>
      <c r="W6174" s="6">
        <v>0</v>
      </c>
      <c r="X6174" s="5">
        <v>28378</v>
      </c>
      <c r="Y6174" s="5">
        <v>17169</v>
      </c>
      <c r="Z6174" s="5">
        <v>3073</v>
      </c>
      <c r="AA6174" s="5">
        <v>17755</v>
      </c>
      <c r="AB6174" s="5">
        <v>10691</v>
      </c>
      <c r="AC6174" s="5">
        <v>1914</v>
      </c>
      <c r="AD6174" s="5">
        <v>10623</v>
      </c>
      <c r="AE6174" s="5">
        <v>6478</v>
      </c>
      <c r="AF6174" s="5">
        <v>1159</v>
      </c>
      <c r="AG6174" s="6">
        <v>17.89132448286508</v>
      </c>
      <c r="AH6174" s="6">
        <v>60.980890520568579</v>
      </c>
      <c r="AI6174" s="6">
        <v>17.902908988869143</v>
      </c>
      <c r="AJ6174" s="6">
        <v>60.214024218529993</v>
      </c>
    </row>
    <row r="6175" spans="1:36" hidden="1" x14ac:dyDescent="0.2">
      <c r="A6175" s="1" t="str">
        <f t="shared" si="96"/>
        <v>Tower HamletsChinese</v>
      </c>
      <c r="B6175" s="3" t="s">
        <v>689</v>
      </c>
      <c r="C6175" s="3" t="s">
        <v>690</v>
      </c>
      <c r="D6175" s="3" t="s">
        <v>713</v>
      </c>
      <c r="E6175" s="5">
        <v>8109</v>
      </c>
      <c r="F6175" s="5">
        <v>1825</v>
      </c>
      <c r="G6175" s="5">
        <v>3577</v>
      </c>
      <c r="H6175" s="5">
        <v>493</v>
      </c>
      <c r="I6175" s="5">
        <v>849</v>
      </c>
      <c r="J6175" s="5">
        <v>63</v>
      </c>
      <c r="K6175" s="5">
        <v>6688</v>
      </c>
      <c r="L6175" s="5">
        <v>862</v>
      </c>
      <c r="M6175" s="5">
        <v>625</v>
      </c>
      <c r="N6175" s="5">
        <v>0</v>
      </c>
      <c r="O6175" s="6">
        <v>22.505857688987543</v>
      </c>
      <c r="P6175" s="6">
        <v>44.111481070415586</v>
      </c>
      <c r="Q6175" s="6">
        <v>6.0796645702306078</v>
      </c>
      <c r="R6175" s="6">
        <v>10.469848316685164</v>
      </c>
      <c r="S6175" s="6">
        <v>0.7769145394006659</v>
      </c>
      <c r="T6175" s="6">
        <v>82.476260944629431</v>
      </c>
      <c r="U6175" s="6">
        <v>10.630164015291651</v>
      </c>
      <c r="V6175" s="6">
        <v>7.707485509927241</v>
      </c>
      <c r="W6175" s="6">
        <v>0</v>
      </c>
      <c r="X6175" s="5">
        <v>4190</v>
      </c>
      <c r="Y6175" s="5">
        <v>3818</v>
      </c>
      <c r="Z6175" s="5">
        <v>177</v>
      </c>
      <c r="AA6175" s="5">
        <v>1073</v>
      </c>
      <c r="AB6175" s="5">
        <v>964</v>
      </c>
      <c r="AC6175" s="5">
        <v>59</v>
      </c>
      <c r="AD6175" s="5">
        <v>3117</v>
      </c>
      <c r="AE6175" s="5">
        <v>2854</v>
      </c>
      <c r="AF6175" s="5">
        <v>118</v>
      </c>
      <c r="AG6175" s="6">
        <v>4.1345480028030837</v>
      </c>
      <c r="AH6175" s="6">
        <v>91.562399743342965</v>
      </c>
      <c r="AI6175" s="6">
        <v>6.1203319502074685</v>
      </c>
      <c r="AJ6175" s="6">
        <v>89.841565703634672</v>
      </c>
    </row>
    <row r="6176" spans="1:36" hidden="1" x14ac:dyDescent="0.2">
      <c r="A6176" s="1" t="str">
        <f t="shared" si="96"/>
        <v>Tower HamletsAsian Other</v>
      </c>
      <c r="B6176" s="3" t="s">
        <v>689</v>
      </c>
      <c r="C6176" s="3" t="s">
        <v>690</v>
      </c>
      <c r="D6176" s="3" t="s">
        <v>714</v>
      </c>
      <c r="E6176" s="5">
        <v>5786</v>
      </c>
      <c r="F6176" s="5">
        <v>2009</v>
      </c>
      <c r="G6176" s="5">
        <v>3177</v>
      </c>
      <c r="H6176" s="5">
        <v>469</v>
      </c>
      <c r="I6176" s="5">
        <v>1138</v>
      </c>
      <c r="J6176" s="5">
        <v>49</v>
      </c>
      <c r="K6176" s="5">
        <v>4724</v>
      </c>
      <c r="L6176" s="5">
        <v>740</v>
      </c>
      <c r="M6176" s="5">
        <v>769</v>
      </c>
      <c r="N6176" s="5">
        <v>0</v>
      </c>
      <c r="O6176" s="6">
        <v>34.721742136190805</v>
      </c>
      <c r="P6176" s="6">
        <v>54.908399585205672</v>
      </c>
      <c r="Q6176" s="6">
        <v>8.1057725544417565</v>
      </c>
      <c r="R6176" s="6">
        <v>19.668164535084689</v>
      </c>
      <c r="S6176" s="6">
        <v>0.84687175941928794</v>
      </c>
      <c r="T6176" s="6">
        <v>81.645350846871764</v>
      </c>
      <c r="U6176" s="6">
        <v>12.789491876944348</v>
      </c>
      <c r="V6176" s="6">
        <v>13.290701693743518</v>
      </c>
      <c r="W6176" s="6">
        <v>0</v>
      </c>
      <c r="X6176" s="5">
        <v>2719</v>
      </c>
      <c r="Y6176" s="5">
        <v>2319</v>
      </c>
      <c r="Z6176" s="5">
        <v>154</v>
      </c>
      <c r="AA6176" s="5">
        <v>1136</v>
      </c>
      <c r="AB6176" s="5">
        <v>967</v>
      </c>
      <c r="AC6176" s="5">
        <v>73</v>
      </c>
      <c r="AD6176" s="5">
        <v>1583</v>
      </c>
      <c r="AE6176" s="5">
        <v>1352</v>
      </c>
      <c r="AF6176" s="5">
        <v>81</v>
      </c>
      <c r="AG6176" s="6">
        <v>5.9911242603550292</v>
      </c>
      <c r="AH6176" s="6">
        <v>85.407454200884402</v>
      </c>
      <c r="AI6176" s="6">
        <v>7.5491209927611171</v>
      </c>
      <c r="AJ6176" s="6">
        <v>85.123239436619713</v>
      </c>
    </row>
    <row r="6177" spans="1:36" hidden="1" x14ac:dyDescent="0.2">
      <c r="A6177" s="1" t="str">
        <f t="shared" si="96"/>
        <v>Tower HamletsBlack African</v>
      </c>
      <c r="B6177" s="3" t="s">
        <v>689</v>
      </c>
      <c r="C6177" s="3" t="s">
        <v>690</v>
      </c>
      <c r="D6177" s="3" t="s">
        <v>715</v>
      </c>
      <c r="E6177" s="5">
        <v>9495</v>
      </c>
      <c r="F6177" s="5">
        <v>4597</v>
      </c>
      <c r="G6177" s="5">
        <v>6894</v>
      </c>
      <c r="H6177" s="5">
        <v>912</v>
      </c>
      <c r="I6177" s="5">
        <v>2130</v>
      </c>
      <c r="J6177" s="5">
        <v>138</v>
      </c>
      <c r="K6177" s="5">
        <v>7692</v>
      </c>
      <c r="L6177" s="5">
        <v>1379</v>
      </c>
      <c r="M6177" s="5">
        <v>1085</v>
      </c>
      <c r="N6177" s="5">
        <v>0</v>
      </c>
      <c r="O6177" s="6">
        <v>48.414955239599792</v>
      </c>
      <c r="P6177" s="6">
        <v>72.606635071090054</v>
      </c>
      <c r="Q6177" s="6">
        <v>9.6050552922590846</v>
      </c>
      <c r="R6177" s="6">
        <v>22.432859399684045</v>
      </c>
      <c r="S6177" s="6">
        <v>1.4533965244865719</v>
      </c>
      <c r="T6177" s="6">
        <v>81.011058451816751</v>
      </c>
      <c r="U6177" s="6">
        <v>14.523433385992627</v>
      </c>
      <c r="V6177" s="6">
        <v>11.427066877303844</v>
      </c>
      <c r="W6177" s="6">
        <v>0</v>
      </c>
      <c r="X6177" s="5">
        <v>3844</v>
      </c>
      <c r="Y6177" s="5">
        <v>3085</v>
      </c>
      <c r="Z6177" s="5">
        <v>605</v>
      </c>
      <c r="AA6177" s="5">
        <v>2207</v>
      </c>
      <c r="AB6177" s="5">
        <v>1730</v>
      </c>
      <c r="AC6177" s="5">
        <v>410</v>
      </c>
      <c r="AD6177" s="5">
        <v>1637</v>
      </c>
      <c r="AE6177" s="5">
        <v>1355</v>
      </c>
      <c r="AF6177" s="5">
        <v>195</v>
      </c>
      <c r="AG6177" s="6">
        <v>14.391143911439114</v>
      </c>
      <c r="AH6177" s="6">
        <v>82.773365913255958</v>
      </c>
      <c r="AI6177" s="6">
        <v>23.699421965317921</v>
      </c>
      <c r="AJ6177" s="6">
        <v>78.386950611690082</v>
      </c>
    </row>
    <row r="6178" spans="1:36" hidden="1" x14ac:dyDescent="0.2">
      <c r="A6178" s="1" t="str">
        <f t="shared" si="96"/>
        <v>Tower HamletsBlack Caribbean</v>
      </c>
      <c r="B6178" s="3" t="s">
        <v>689</v>
      </c>
      <c r="C6178" s="3" t="s">
        <v>690</v>
      </c>
      <c r="D6178" s="3" t="s">
        <v>716</v>
      </c>
      <c r="E6178" s="5">
        <v>5341</v>
      </c>
      <c r="F6178" s="5">
        <v>2414</v>
      </c>
      <c r="G6178" s="5">
        <v>3836</v>
      </c>
      <c r="H6178" s="5">
        <v>433</v>
      </c>
      <c r="I6178" s="5">
        <v>1124</v>
      </c>
      <c r="J6178" s="5">
        <v>84</v>
      </c>
      <c r="K6178" s="5">
        <v>4221</v>
      </c>
      <c r="L6178" s="5">
        <v>846</v>
      </c>
      <c r="M6178" s="5">
        <v>495</v>
      </c>
      <c r="N6178" s="5">
        <v>0</v>
      </c>
      <c r="O6178" s="6">
        <v>45.197528552705485</v>
      </c>
      <c r="P6178" s="6">
        <v>71.821756225425943</v>
      </c>
      <c r="Q6178" s="6">
        <v>8.1070960494289466</v>
      </c>
      <c r="R6178" s="6">
        <v>21.044748174499158</v>
      </c>
      <c r="S6178" s="6">
        <v>1.5727391874180865</v>
      </c>
      <c r="T6178" s="6">
        <v>79.030144167758849</v>
      </c>
      <c r="U6178" s="6">
        <v>15.839730387567871</v>
      </c>
      <c r="V6178" s="6">
        <v>9.267927354428009</v>
      </c>
      <c r="W6178" s="6">
        <v>0</v>
      </c>
      <c r="X6178" s="5">
        <v>2177</v>
      </c>
      <c r="Y6178" s="5">
        <v>1809</v>
      </c>
      <c r="Z6178" s="5">
        <v>276</v>
      </c>
      <c r="AA6178" s="5">
        <v>1272</v>
      </c>
      <c r="AB6178" s="5">
        <v>1036</v>
      </c>
      <c r="AC6178" s="5">
        <v>173</v>
      </c>
      <c r="AD6178" s="5">
        <v>905</v>
      </c>
      <c r="AE6178" s="5">
        <v>773</v>
      </c>
      <c r="AF6178" s="5">
        <v>103</v>
      </c>
      <c r="AG6178" s="6">
        <v>13.324708926261319</v>
      </c>
      <c r="AH6178" s="6">
        <v>85.414364640883974</v>
      </c>
      <c r="AI6178" s="6">
        <v>16.698841698841697</v>
      </c>
      <c r="AJ6178" s="6">
        <v>81.44654088050315</v>
      </c>
    </row>
    <row r="6179" spans="1:36" hidden="1" x14ac:dyDescent="0.2">
      <c r="A6179" s="1" t="str">
        <f t="shared" si="96"/>
        <v>Tower HamletsBlack Other</v>
      </c>
      <c r="B6179" s="3" t="s">
        <v>689</v>
      </c>
      <c r="C6179" s="3" t="s">
        <v>690</v>
      </c>
      <c r="D6179" s="3" t="s">
        <v>717</v>
      </c>
      <c r="E6179" s="5">
        <v>3793</v>
      </c>
      <c r="F6179" s="5">
        <v>1815</v>
      </c>
      <c r="G6179" s="5">
        <v>2816</v>
      </c>
      <c r="H6179" s="5">
        <v>310</v>
      </c>
      <c r="I6179" s="5">
        <v>835</v>
      </c>
      <c r="J6179" s="5">
        <v>45</v>
      </c>
      <c r="K6179" s="5">
        <v>3029</v>
      </c>
      <c r="L6179" s="5">
        <v>565</v>
      </c>
      <c r="M6179" s="5">
        <v>426</v>
      </c>
      <c r="N6179" s="5">
        <v>0</v>
      </c>
      <c r="O6179" s="6">
        <v>47.851305035591878</v>
      </c>
      <c r="P6179" s="6">
        <v>74.24202478249407</v>
      </c>
      <c r="Q6179" s="6">
        <v>8.1729501713683099</v>
      </c>
      <c r="R6179" s="6">
        <v>22.014236751911415</v>
      </c>
      <c r="S6179" s="6">
        <v>1.1863959926179806</v>
      </c>
      <c r="T6179" s="6">
        <v>79.85763248088584</v>
      </c>
      <c r="U6179" s="6">
        <v>14.895860796203532</v>
      </c>
      <c r="V6179" s="6">
        <v>11.231215396783549</v>
      </c>
      <c r="W6179" s="6">
        <v>0</v>
      </c>
      <c r="X6179" s="5">
        <v>1293</v>
      </c>
      <c r="Y6179" s="5">
        <v>919</v>
      </c>
      <c r="Z6179" s="5">
        <v>217</v>
      </c>
      <c r="AA6179" s="5">
        <v>807</v>
      </c>
      <c r="AB6179" s="5">
        <v>558</v>
      </c>
      <c r="AC6179" s="5">
        <v>139</v>
      </c>
      <c r="AD6179" s="5">
        <v>486</v>
      </c>
      <c r="AE6179" s="5">
        <v>361</v>
      </c>
      <c r="AF6179" s="5">
        <v>78</v>
      </c>
      <c r="AG6179" s="6">
        <v>21.606648199445985</v>
      </c>
      <c r="AH6179" s="6">
        <v>74.279835390946502</v>
      </c>
      <c r="AI6179" s="6">
        <v>24.910394265232974</v>
      </c>
      <c r="AJ6179" s="6">
        <v>69.14498141263941</v>
      </c>
    </row>
    <row r="6180" spans="1:36" hidden="1" x14ac:dyDescent="0.2">
      <c r="A6180" s="1" t="str">
        <f t="shared" si="96"/>
        <v>Tower HamletsArab</v>
      </c>
      <c r="B6180" s="3" t="s">
        <v>689</v>
      </c>
      <c r="C6180" s="3" t="s">
        <v>690</v>
      </c>
      <c r="D6180" s="3" t="s">
        <v>699</v>
      </c>
      <c r="E6180" s="5">
        <v>2573</v>
      </c>
      <c r="F6180" s="5">
        <v>914</v>
      </c>
      <c r="G6180" s="5">
        <v>1551</v>
      </c>
      <c r="H6180" s="5">
        <v>210</v>
      </c>
      <c r="I6180" s="5">
        <v>504</v>
      </c>
      <c r="J6180" s="5">
        <v>15</v>
      </c>
      <c r="K6180" s="5">
        <v>2098</v>
      </c>
      <c r="L6180" s="5">
        <v>266</v>
      </c>
      <c r="M6180" s="5">
        <v>356</v>
      </c>
      <c r="N6180" s="5">
        <v>0</v>
      </c>
      <c r="O6180" s="6">
        <v>35.522736105713179</v>
      </c>
      <c r="P6180" s="6">
        <v>60.279828993392925</v>
      </c>
      <c r="Q6180" s="6">
        <v>8.1616789739603579</v>
      </c>
      <c r="R6180" s="6">
        <v>19.588029537504859</v>
      </c>
      <c r="S6180" s="6">
        <v>0.58297706956859696</v>
      </c>
      <c r="T6180" s="6">
        <v>81.53905946366109</v>
      </c>
      <c r="U6180" s="6">
        <v>10.338126700349786</v>
      </c>
      <c r="V6180" s="6">
        <v>13.835989117761368</v>
      </c>
      <c r="W6180" s="6">
        <v>0</v>
      </c>
      <c r="X6180" s="5">
        <v>1208</v>
      </c>
      <c r="Y6180" s="5">
        <v>971</v>
      </c>
      <c r="Z6180" s="5">
        <v>100</v>
      </c>
      <c r="AA6180" s="5">
        <v>593</v>
      </c>
      <c r="AB6180" s="5">
        <v>463</v>
      </c>
      <c r="AC6180" s="5">
        <v>51</v>
      </c>
      <c r="AD6180" s="5">
        <v>615</v>
      </c>
      <c r="AE6180" s="5">
        <v>508</v>
      </c>
      <c r="AF6180" s="5">
        <v>49</v>
      </c>
      <c r="AG6180" s="6">
        <v>9.6456692913385833</v>
      </c>
      <c r="AH6180" s="6">
        <v>82.60162601626017</v>
      </c>
      <c r="AI6180" s="6">
        <v>11.015118790496761</v>
      </c>
      <c r="AJ6180" s="6">
        <v>78.077571669477237</v>
      </c>
    </row>
    <row r="6181" spans="1:36" hidden="1" x14ac:dyDescent="0.2">
      <c r="A6181" s="1" t="str">
        <f t="shared" si="96"/>
        <v>Tower HamletsOther</v>
      </c>
      <c r="B6181" s="3" t="s">
        <v>689</v>
      </c>
      <c r="C6181" s="3" t="s">
        <v>690</v>
      </c>
      <c r="D6181" s="3" t="s">
        <v>718</v>
      </c>
      <c r="E6181" s="5">
        <v>3214</v>
      </c>
      <c r="F6181" s="5">
        <v>1035</v>
      </c>
      <c r="G6181" s="5">
        <v>1873</v>
      </c>
      <c r="H6181" s="5">
        <v>172</v>
      </c>
      <c r="I6181" s="5">
        <v>577</v>
      </c>
      <c r="J6181" s="5">
        <v>27</v>
      </c>
      <c r="K6181" s="5">
        <v>2465</v>
      </c>
      <c r="L6181" s="5">
        <v>425</v>
      </c>
      <c r="M6181" s="5">
        <v>490</v>
      </c>
      <c r="N6181" s="5">
        <v>0</v>
      </c>
      <c r="O6181" s="6">
        <v>32.202862476664592</v>
      </c>
      <c r="P6181" s="6">
        <v>58.276291225886744</v>
      </c>
      <c r="Q6181" s="6">
        <v>5.3515868077162416</v>
      </c>
      <c r="R6181" s="6">
        <v>17.952706907280646</v>
      </c>
      <c r="S6181" s="6">
        <v>0.84007467330429375</v>
      </c>
      <c r="T6181" s="6">
        <v>76.695706285003112</v>
      </c>
      <c r="U6181" s="6">
        <v>13.223397635345364</v>
      </c>
      <c r="V6181" s="6">
        <v>15.245799626633479</v>
      </c>
      <c r="W6181" s="6">
        <v>0</v>
      </c>
      <c r="X6181" s="5">
        <v>1597</v>
      </c>
      <c r="Y6181" s="5">
        <v>1326</v>
      </c>
      <c r="Z6181" s="5">
        <v>162</v>
      </c>
      <c r="AA6181" s="5">
        <v>702</v>
      </c>
      <c r="AB6181" s="5">
        <v>567</v>
      </c>
      <c r="AC6181" s="5">
        <v>70</v>
      </c>
      <c r="AD6181" s="5">
        <v>895</v>
      </c>
      <c r="AE6181" s="5">
        <v>759</v>
      </c>
      <c r="AF6181" s="5">
        <v>92</v>
      </c>
      <c r="AG6181" s="6">
        <v>12.121212121212121</v>
      </c>
      <c r="AH6181" s="6">
        <v>84.80446927374301</v>
      </c>
      <c r="AI6181" s="6">
        <v>12.345679012345679</v>
      </c>
      <c r="AJ6181" s="6">
        <v>80.769230769230774</v>
      </c>
    </row>
    <row r="6182" spans="1:36" x14ac:dyDescent="0.2">
      <c r="A6182" s="1" t="str">
        <f t="shared" si="96"/>
        <v>TraffordAll people</v>
      </c>
      <c r="B6182" s="3" t="s">
        <v>575</v>
      </c>
      <c r="C6182" s="3" t="s">
        <v>576</v>
      </c>
      <c r="D6182" s="3" t="s">
        <v>700</v>
      </c>
      <c r="E6182" s="5">
        <v>226578</v>
      </c>
      <c r="F6182" s="5">
        <v>15432</v>
      </c>
      <c r="G6182" s="5">
        <v>15666</v>
      </c>
      <c r="H6182" s="5">
        <v>20262</v>
      </c>
      <c r="I6182" s="5">
        <v>20088</v>
      </c>
      <c r="J6182" s="5">
        <v>3603</v>
      </c>
      <c r="K6182" s="5">
        <v>0</v>
      </c>
      <c r="L6182" s="5">
        <v>19834</v>
      </c>
      <c r="M6182" s="5">
        <v>5817</v>
      </c>
      <c r="N6182" s="5">
        <v>1670</v>
      </c>
      <c r="O6182" s="6">
        <v>6.8108995577681855</v>
      </c>
      <c r="P6182" s="6">
        <v>6.9141752509069727</v>
      </c>
      <c r="Q6182" s="6">
        <v>8.9426157879405768</v>
      </c>
      <c r="R6182" s="6">
        <v>8.8658210417604533</v>
      </c>
      <c r="S6182" s="6">
        <v>1.5901808648677276</v>
      </c>
      <c r="T6182" s="6">
        <v>0</v>
      </c>
      <c r="U6182" s="6">
        <v>8.7537183663021114</v>
      </c>
      <c r="V6182" s="6">
        <v>2.5673278076424011</v>
      </c>
      <c r="W6182" s="6">
        <v>0.73705302368279357</v>
      </c>
      <c r="X6182" s="5">
        <v>79384</v>
      </c>
      <c r="Y6182" s="5">
        <v>70208</v>
      </c>
      <c r="Z6182" s="5">
        <v>3236</v>
      </c>
      <c r="AA6182" s="5">
        <v>6825</v>
      </c>
      <c r="AB6182" s="5">
        <v>5274</v>
      </c>
      <c r="AC6182" s="5">
        <v>597</v>
      </c>
      <c r="AD6182" s="5">
        <v>72559</v>
      </c>
      <c r="AE6182" s="5">
        <v>64934</v>
      </c>
      <c r="AF6182" s="5">
        <v>2639</v>
      </c>
      <c r="AG6182" s="6">
        <v>4.0641266516770873</v>
      </c>
      <c r="AH6182" s="6">
        <v>89.491310519714986</v>
      </c>
      <c r="AI6182" s="6">
        <v>11.319681456200227</v>
      </c>
      <c r="AJ6182" s="6">
        <v>77.27472527472527</v>
      </c>
    </row>
    <row r="6183" spans="1:36" hidden="1" x14ac:dyDescent="0.2">
      <c r="A6183" s="1" t="str">
        <f t="shared" si="96"/>
        <v>TraffordWhite British</v>
      </c>
      <c r="B6183" s="3" t="s">
        <v>575</v>
      </c>
      <c r="C6183" s="3" t="s">
        <v>576</v>
      </c>
      <c r="D6183" s="3" t="s">
        <v>701</v>
      </c>
      <c r="E6183" s="5">
        <v>182200</v>
      </c>
      <c r="F6183" s="5">
        <v>9240</v>
      </c>
      <c r="G6183" s="5">
        <v>8559</v>
      </c>
      <c r="H6183" s="5">
        <v>12488</v>
      </c>
      <c r="I6183" s="5">
        <v>13203</v>
      </c>
      <c r="J6183" s="5">
        <v>3172</v>
      </c>
      <c r="K6183" s="5">
        <v>0</v>
      </c>
      <c r="L6183" s="5">
        <v>14265</v>
      </c>
      <c r="M6183" s="5">
        <v>4154</v>
      </c>
      <c r="N6183" s="5">
        <v>1423</v>
      </c>
      <c r="O6183" s="6">
        <v>5.0713501646542261</v>
      </c>
      <c r="P6183" s="6">
        <v>4.697585071350165</v>
      </c>
      <c r="Q6183" s="6">
        <v>6.8540065861690449</v>
      </c>
      <c r="R6183" s="6">
        <v>7.2464324917672887</v>
      </c>
      <c r="S6183" s="6">
        <v>1.7409440175631175</v>
      </c>
      <c r="T6183" s="6">
        <v>0</v>
      </c>
      <c r="U6183" s="6">
        <v>7.8293084522502747</v>
      </c>
      <c r="V6183" s="6">
        <v>2.2799121844127335</v>
      </c>
      <c r="W6183" s="6">
        <v>0.78100987925356746</v>
      </c>
      <c r="X6183" s="5">
        <v>61912</v>
      </c>
      <c r="Y6183" s="5">
        <v>55642</v>
      </c>
      <c r="Z6183" s="5">
        <v>2225</v>
      </c>
      <c r="AA6183" s="5">
        <v>3743</v>
      </c>
      <c r="AB6183" s="5">
        <v>2983</v>
      </c>
      <c r="AC6183" s="5">
        <v>296</v>
      </c>
      <c r="AD6183" s="5">
        <v>58169</v>
      </c>
      <c r="AE6183" s="5">
        <v>52659</v>
      </c>
      <c r="AF6183" s="5">
        <v>1929</v>
      </c>
      <c r="AG6183" s="6">
        <v>3.6631914772403578</v>
      </c>
      <c r="AH6183" s="6">
        <v>90.527600612009834</v>
      </c>
      <c r="AI6183" s="6">
        <v>9.9228964130070398</v>
      </c>
      <c r="AJ6183" s="6">
        <v>79.695431472081225</v>
      </c>
    </row>
    <row r="6184" spans="1:36" hidden="1" x14ac:dyDescent="0.2">
      <c r="A6184" s="1" t="str">
        <f t="shared" si="96"/>
        <v>TraffordMinorities - all other than White British</v>
      </c>
      <c r="B6184" s="3" t="s">
        <v>575</v>
      </c>
      <c r="C6184" s="3" t="s">
        <v>576</v>
      </c>
      <c r="D6184" s="3" t="s">
        <v>702</v>
      </c>
      <c r="E6184" s="5">
        <v>44378</v>
      </c>
      <c r="F6184" s="5">
        <v>6192</v>
      </c>
      <c r="G6184" s="5">
        <v>7107</v>
      </c>
      <c r="H6184" s="5">
        <v>7774</v>
      </c>
      <c r="I6184" s="5">
        <v>6885</v>
      </c>
      <c r="J6184" s="5">
        <v>431</v>
      </c>
      <c r="K6184" s="5">
        <v>0</v>
      </c>
      <c r="L6184" s="5">
        <v>5569</v>
      </c>
      <c r="M6184" s="5">
        <v>1663</v>
      </c>
      <c r="N6184" s="5">
        <v>247</v>
      </c>
      <c r="O6184" s="6">
        <v>13.95285952498986</v>
      </c>
      <c r="P6184" s="6">
        <v>16.014691964486907</v>
      </c>
      <c r="Q6184" s="6">
        <v>17.517688944972733</v>
      </c>
      <c r="R6184" s="6">
        <v>15.51444409392041</v>
      </c>
      <c r="S6184" s="6">
        <v>0.97120194691063144</v>
      </c>
      <c r="T6184" s="6">
        <v>0</v>
      </c>
      <c r="U6184" s="6">
        <v>12.549010771102799</v>
      </c>
      <c r="V6184" s="6">
        <v>3.7473522916760555</v>
      </c>
      <c r="W6184" s="6">
        <v>0.55658209022488625</v>
      </c>
      <c r="X6184" s="5">
        <v>17472</v>
      </c>
      <c r="Y6184" s="5">
        <v>14566</v>
      </c>
      <c r="Z6184" s="5">
        <v>1011</v>
      </c>
      <c r="AA6184" s="5">
        <v>3082</v>
      </c>
      <c r="AB6184" s="5">
        <v>2291</v>
      </c>
      <c r="AC6184" s="5">
        <v>301</v>
      </c>
      <c r="AD6184" s="5">
        <v>14390</v>
      </c>
      <c r="AE6184" s="5">
        <v>12275</v>
      </c>
      <c r="AF6184" s="5">
        <v>710</v>
      </c>
      <c r="AG6184" s="6">
        <v>5.7841140529531572</v>
      </c>
      <c r="AH6184" s="6">
        <v>85.302293259207786</v>
      </c>
      <c r="AI6184" s="6">
        <v>13.138367525098211</v>
      </c>
      <c r="AJ6184" s="6">
        <v>74.33484750162232</v>
      </c>
    </row>
    <row r="6185" spans="1:36" hidden="1" x14ac:dyDescent="0.2">
      <c r="A6185" s="1" t="str">
        <f t="shared" si="96"/>
        <v>TraffordWhite Irish</v>
      </c>
      <c r="B6185" s="3" t="s">
        <v>575</v>
      </c>
      <c r="C6185" s="3" t="s">
        <v>576</v>
      </c>
      <c r="D6185" s="3" t="s">
        <v>703</v>
      </c>
      <c r="E6185" s="5">
        <v>5098</v>
      </c>
      <c r="F6185" s="5">
        <v>282</v>
      </c>
      <c r="G6185" s="5">
        <v>299</v>
      </c>
      <c r="H6185" s="5">
        <v>367</v>
      </c>
      <c r="I6185" s="5">
        <v>385</v>
      </c>
      <c r="J6185" s="5">
        <v>42</v>
      </c>
      <c r="K6185" s="5">
        <v>0</v>
      </c>
      <c r="L6185" s="5">
        <v>543</v>
      </c>
      <c r="M6185" s="5">
        <v>228</v>
      </c>
      <c r="N6185" s="5">
        <v>17</v>
      </c>
      <c r="O6185" s="6">
        <v>5.5315810121616318</v>
      </c>
      <c r="P6185" s="6">
        <v>5.8650451157316592</v>
      </c>
      <c r="Q6185" s="6">
        <v>7.1989015300117689</v>
      </c>
      <c r="R6185" s="6">
        <v>7.5519811690859164</v>
      </c>
      <c r="S6185" s="6">
        <v>0.82385249117300907</v>
      </c>
      <c r="T6185" s="6">
        <v>0</v>
      </c>
      <c r="U6185" s="6">
        <v>10.65123577873676</v>
      </c>
      <c r="V6185" s="6">
        <v>4.4723420949391919</v>
      </c>
      <c r="W6185" s="6">
        <v>0.33346410357002748</v>
      </c>
      <c r="X6185" s="5">
        <v>1416</v>
      </c>
      <c r="Y6185" s="5">
        <v>1302</v>
      </c>
      <c r="Z6185" s="5">
        <v>50</v>
      </c>
      <c r="AA6185" s="5">
        <v>93</v>
      </c>
      <c r="AB6185" s="5">
        <v>75</v>
      </c>
      <c r="AC6185" s="5">
        <v>13</v>
      </c>
      <c r="AD6185" s="5">
        <v>1323</v>
      </c>
      <c r="AE6185" s="5">
        <v>1227</v>
      </c>
      <c r="AF6185" s="5">
        <v>37</v>
      </c>
      <c r="AG6185" s="6">
        <v>3.015484922575387</v>
      </c>
      <c r="AH6185" s="6">
        <v>92.743764172335602</v>
      </c>
      <c r="AI6185" s="6">
        <v>17.333333333333332</v>
      </c>
      <c r="AJ6185" s="6">
        <v>80.645161290322577</v>
      </c>
    </row>
    <row r="6186" spans="1:36" hidden="1" x14ac:dyDescent="0.2">
      <c r="A6186" s="1" t="str">
        <f t="shared" si="96"/>
        <v>TraffordWhite Gyspy or Irish Traveller</v>
      </c>
      <c r="B6186" s="3" t="s">
        <v>575</v>
      </c>
      <c r="C6186" s="3" t="s">
        <v>576</v>
      </c>
      <c r="D6186" s="3" t="s">
        <v>704</v>
      </c>
      <c r="E6186" s="5">
        <v>40</v>
      </c>
      <c r="F6186" s="5">
        <v>6</v>
      </c>
      <c r="G6186" s="5">
        <v>5</v>
      </c>
      <c r="H6186" s="5">
        <v>8</v>
      </c>
      <c r="I6186" s="5">
        <v>9</v>
      </c>
      <c r="J6186" s="5">
        <v>4</v>
      </c>
      <c r="K6186" s="5">
        <v>0</v>
      </c>
      <c r="L6186" s="5">
        <v>7</v>
      </c>
      <c r="M6186" s="5">
        <v>1</v>
      </c>
      <c r="N6186" s="5">
        <v>3</v>
      </c>
      <c r="O6186" s="6">
        <v>15</v>
      </c>
      <c r="P6186" s="6">
        <v>12.5</v>
      </c>
      <c r="Q6186" s="6">
        <v>20</v>
      </c>
      <c r="R6186" s="6">
        <v>22.5</v>
      </c>
      <c r="S6186" s="6">
        <v>10</v>
      </c>
      <c r="T6186" s="6">
        <v>0</v>
      </c>
      <c r="U6186" s="6">
        <v>17.5</v>
      </c>
      <c r="V6186" s="6">
        <v>2.5</v>
      </c>
      <c r="W6186" s="6">
        <v>7.5</v>
      </c>
      <c r="X6186" s="5">
        <v>16</v>
      </c>
      <c r="Y6186" s="5">
        <v>8</v>
      </c>
      <c r="Z6186" s="5">
        <v>1</v>
      </c>
      <c r="AA6186" s="5">
        <v>4</v>
      </c>
      <c r="AB6186" s="5">
        <v>0</v>
      </c>
      <c r="AC6186" s="5">
        <v>0</v>
      </c>
      <c r="AD6186" s="5">
        <v>12</v>
      </c>
      <c r="AE6186" s="5">
        <v>8</v>
      </c>
      <c r="AF6186" s="5">
        <v>1</v>
      </c>
      <c r="AG6186" s="6">
        <v>12.5</v>
      </c>
      <c r="AH6186" s="6">
        <v>66.666666666666671</v>
      </c>
      <c r="AI6186" s="6"/>
      <c r="AJ6186" s="6">
        <v>0</v>
      </c>
    </row>
    <row r="6187" spans="1:36" hidden="1" x14ac:dyDescent="0.2">
      <c r="A6187" s="1" t="str">
        <f t="shared" si="96"/>
        <v>TraffordWhite Other</v>
      </c>
      <c r="B6187" s="3" t="s">
        <v>575</v>
      </c>
      <c r="C6187" s="3" t="s">
        <v>576</v>
      </c>
      <c r="D6187" s="3" t="s">
        <v>705</v>
      </c>
      <c r="E6187" s="5">
        <v>6496</v>
      </c>
      <c r="F6187" s="5">
        <v>700</v>
      </c>
      <c r="G6187" s="5">
        <v>702</v>
      </c>
      <c r="H6187" s="5">
        <v>870</v>
      </c>
      <c r="I6187" s="5">
        <v>832</v>
      </c>
      <c r="J6187" s="5">
        <v>113</v>
      </c>
      <c r="K6187" s="5">
        <v>0</v>
      </c>
      <c r="L6187" s="5">
        <v>577</v>
      </c>
      <c r="M6187" s="5">
        <v>310</v>
      </c>
      <c r="N6187" s="5">
        <v>74</v>
      </c>
      <c r="O6187" s="6">
        <v>10.775862068965518</v>
      </c>
      <c r="P6187" s="6">
        <v>10.806650246305418</v>
      </c>
      <c r="Q6187" s="6">
        <v>13.392857142857142</v>
      </c>
      <c r="R6187" s="6">
        <v>12.807881773399014</v>
      </c>
      <c r="S6187" s="6">
        <v>1.7395320197044335</v>
      </c>
      <c r="T6187" s="6">
        <v>0</v>
      </c>
      <c r="U6187" s="6">
        <v>8.8823891625615765</v>
      </c>
      <c r="V6187" s="6">
        <v>4.7721674876847286</v>
      </c>
      <c r="W6187" s="6">
        <v>1.1391625615763548</v>
      </c>
      <c r="X6187" s="5">
        <v>3472</v>
      </c>
      <c r="Y6187" s="5">
        <v>3161</v>
      </c>
      <c r="Z6187" s="5">
        <v>130</v>
      </c>
      <c r="AA6187" s="5">
        <v>413</v>
      </c>
      <c r="AB6187" s="5">
        <v>366</v>
      </c>
      <c r="AC6187" s="5">
        <v>23</v>
      </c>
      <c r="AD6187" s="5">
        <v>3059</v>
      </c>
      <c r="AE6187" s="5">
        <v>2795</v>
      </c>
      <c r="AF6187" s="5">
        <v>107</v>
      </c>
      <c r="AG6187" s="6">
        <v>3.8282647584973168</v>
      </c>
      <c r="AH6187" s="6">
        <v>91.369728669499835</v>
      </c>
      <c r="AI6187" s="6">
        <v>6.2841530054644812</v>
      </c>
      <c r="AJ6187" s="6">
        <v>88.619854721549643</v>
      </c>
    </row>
    <row r="6188" spans="1:36" hidden="1" x14ac:dyDescent="0.2">
      <c r="A6188" s="1" t="str">
        <f t="shared" si="96"/>
        <v>TraffordMixed White and Black Caribbean</v>
      </c>
      <c r="B6188" s="3" t="s">
        <v>575</v>
      </c>
      <c r="C6188" s="3" t="s">
        <v>576</v>
      </c>
      <c r="D6188" s="3" t="s">
        <v>706</v>
      </c>
      <c r="E6188" s="5">
        <v>2658</v>
      </c>
      <c r="F6188" s="5">
        <v>408</v>
      </c>
      <c r="G6188" s="5">
        <v>455</v>
      </c>
      <c r="H6188" s="5">
        <v>508</v>
      </c>
      <c r="I6188" s="5">
        <v>502</v>
      </c>
      <c r="J6188" s="5">
        <v>61</v>
      </c>
      <c r="K6188" s="5">
        <v>0</v>
      </c>
      <c r="L6188" s="5">
        <v>353</v>
      </c>
      <c r="M6188" s="5">
        <v>179</v>
      </c>
      <c r="N6188" s="5">
        <v>31</v>
      </c>
      <c r="O6188" s="6">
        <v>15.349887133182845</v>
      </c>
      <c r="P6188" s="6">
        <v>17.118133935289691</v>
      </c>
      <c r="Q6188" s="6">
        <v>19.112114371708053</v>
      </c>
      <c r="R6188" s="6">
        <v>18.886380737396539</v>
      </c>
      <c r="S6188" s="6">
        <v>2.2949586155003763</v>
      </c>
      <c r="T6188" s="6">
        <v>0</v>
      </c>
      <c r="U6188" s="6">
        <v>13.28066215199398</v>
      </c>
      <c r="V6188" s="6">
        <v>6.7343867569601201</v>
      </c>
      <c r="W6188" s="6">
        <v>1.1662904439428141</v>
      </c>
      <c r="X6188" s="5">
        <v>576</v>
      </c>
      <c r="Y6188" s="5">
        <v>459</v>
      </c>
      <c r="Z6188" s="5">
        <v>51</v>
      </c>
      <c r="AA6188" s="5">
        <v>111</v>
      </c>
      <c r="AB6188" s="5">
        <v>78</v>
      </c>
      <c r="AC6188" s="5">
        <v>17</v>
      </c>
      <c r="AD6188" s="5">
        <v>465</v>
      </c>
      <c r="AE6188" s="5">
        <v>381</v>
      </c>
      <c r="AF6188" s="5">
        <v>34</v>
      </c>
      <c r="AG6188" s="6">
        <v>8.9238845144356951</v>
      </c>
      <c r="AH6188" s="6">
        <v>81.935483870967744</v>
      </c>
      <c r="AI6188" s="6">
        <v>21.794871794871796</v>
      </c>
      <c r="AJ6188" s="6">
        <v>70.270270270270274</v>
      </c>
    </row>
    <row r="6189" spans="1:36" hidden="1" x14ac:dyDescent="0.2">
      <c r="A6189" s="1" t="str">
        <f t="shared" si="96"/>
        <v>TraffordMixed White and Black African</v>
      </c>
      <c r="B6189" s="3" t="s">
        <v>575</v>
      </c>
      <c r="C6189" s="3" t="s">
        <v>576</v>
      </c>
      <c r="D6189" s="3" t="s">
        <v>707</v>
      </c>
      <c r="E6189" s="5">
        <v>669</v>
      </c>
      <c r="F6189" s="5">
        <v>118</v>
      </c>
      <c r="G6189" s="5">
        <v>127</v>
      </c>
      <c r="H6189" s="5">
        <v>146</v>
      </c>
      <c r="I6189" s="5">
        <v>139</v>
      </c>
      <c r="J6189" s="5">
        <v>17</v>
      </c>
      <c r="K6189" s="5">
        <v>0</v>
      </c>
      <c r="L6189" s="5">
        <v>102</v>
      </c>
      <c r="M6189" s="5">
        <v>41</v>
      </c>
      <c r="N6189" s="5">
        <v>8</v>
      </c>
      <c r="O6189" s="6">
        <v>17.638266068759343</v>
      </c>
      <c r="P6189" s="6">
        <v>18.98355754857997</v>
      </c>
      <c r="Q6189" s="6">
        <v>21.823617339312406</v>
      </c>
      <c r="R6189" s="6">
        <v>20.777279521674142</v>
      </c>
      <c r="S6189" s="6">
        <v>2.5411061285500747</v>
      </c>
      <c r="T6189" s="6">
        <v>0</v>
      </c>
      <c r="U6189" s="6">
        <v>15.246636771300448</v>
      </c>
      <c r="V6189" s="6">
        <v>6.1285500747384152</v>
      </c>
      <c r="W6189" s="6">
        <v>1.195814648729447</v>
      </c>
      <c r="X6189" s="5">
        <v>177</v>
      </c>
      <c r="Y6189" s="5">
        <v>152</v>
      </c>
      <c r="Z6189" s="5">
        <v>10</v>
      </c>
      <c r="AA6189" s="5">
        <v>39</v>
      </c>
      <c r="AB6189" s="5">
        <v>32</v>
      </c>
      <c r="AC6189" s="5">
        <v>2</v>
      </c>
      <c r="AD6189" s="5">
        <v>138</v>
      </c>
      <c r="AE6189" s="5">
        <v>120</v>
      </c>
      <c r="AF6189" s="5">
        <v>8</v>
      </c>
      <c r="AG6189" s="6">
        <v>6.666666666666667</v>
      </c>
      <c r="AH6189" s="6">
        <v>86.956521739130437</v>
      </c>
      <c r="AI6189" s="6">
        <v>6.25</v>
      </c>
      <c r="AJ6189" s="6">
        <v>82.051282051282058</v>
      </c>
    </row>
    <row r="6190" spans="1:36" hidden="1" x14ac:dyDescent="0.2">
      <c r="A6190" s="1" t="str">
        <f t="shared" si="96"/>
        <v>TraffordMixed White and Asian</v>
      </c>
      <c r="B6190" s="3" t="s">
        <v>575</v>
      </c>
      <c r="C6190" s="3" t="s">
        <v>576</v>
      </c>
      <c r="D6190" s="3" t="s">
        <v>708</v>
      </c>
      <c r="E6190" s="5">
        <v>1535</v>
      </c>
      <c r="F6190" s="5">
        <v>87</v>
      </c>
      <c r="G6190" s="5">
        <v>110</v>
      </c>
      <c r="H6190" s="5">
        <v>127</v>
      </c>
      <c r="I6190" s="5">
        <v>122</v>
      </c>
      <c r="J6190" s="5">
        <v>14</v>
      </c>
      <c r="K6190" s="5">
        <v>0</v>
      </c>
      <c r="L6190" s="5">
        <v>131</v>
      </c>
      <c r="M6190" s="5">
        <v>39</v>
      </c>
      <c r="N6190" s="5">
        <v>9</v>
      </c>
      <c r="O6190" s="6">
        <v>5.6677524429967425</v>
      </c>
      <c r="P6190" s="6">
        <v>7.1661237785016283</v>
      </c>
      <c r="Q6190" s="6">
        <v>8.2736156351791532</v>
      </c>
      <c r="R6190" s="6">
        <v>7.9478827361563518</v>
      </c>
      <c r="S6190" s="6">
        <v>0.91205211726384361</v>
      </c>
      <c r="T6190" s="6">
        <v>0</v>
      </c>
      <c r="U6190" s="6">
        <v>8.5342019543973944</v>
      </c>
      <c r="V6190" s="6">
        <v>2.54071661237785</v>
      </c>
      <c r="W6190" s="6">
        <v>0.58631921824104238</v>
      </c>
      <c r="X6190" s="5">
        <v>350</v>
      </c>
      <c r="Y6190" s="5">
        <v>299</v>
      </c>
      <c r="Z6190" s="5">
        <v>10</v>
      </c>
      <c r="AA6190" s="5">
        <v>25</v>
      </c>
      <c r="AB6190" s="5">
        <v>16</v>
      </c>
      <c r="AC6190" s="5">
        <v>4</v>
      </c>
      <c r="AD6190" s="5">
        <v>325</v>
      </c>
      <c r="AE6190" s="5">
        <v>283</v>
      </c>
      <c r="AF6190" s="5">
        <v>6</v>
      </c>
      <c r="AG6190" s="6">
        <v>2.1201413427561837</v>
      </c>
      <c r="AH6190" s="6">
        <v>87.07692307692308</v>
      </c>
      <c r="AI6190" s="6">
        <v>25</v>
      </c>
      <c r="AJ6190" s="6">
        <v>64</v>
      </c>
    </row>
    <row r="6191" spans="1:36" hidden="1" x14ac:dyDescent="0.2">
      <c r="A6191" s="1" t="str">
        <f t="shared" si="96"/>
        <v>TraffordMixed Other</v>
      </c>
      <c r="B6191" s="3" t="s">
        <v>575</v>
      </c>
      <c r="C6191" s="3" t="s">
        <v>576</v>
      </c>
      <c r="D6191" s="3" t="s">
        <v>709</v>
      </c>
      <c r="E6191" s="5">
        <v>1169</v>
      </c>
      <c r="F6191" s="5">
        <v>138</v>
      </c>
      <c r="G6191" s="5">
        <v>149</v>
      </c>
      <c r="H6191" s="5">
        <v>180</v>
      </c>
      <c r="I6191" s="5">
        <v>150</v>
      </c>
      <c r="J6191" s="5">
        <v>21</v>
      </c>
      <c r="K6191" s="5">
        <v>0</v>
      </c>
      <c r="L6191" s="5">
        <v>101</v>
      </c>
      <c r="M6191" s="5">
        <v>39</v>
      </c>
      <c r="N6191" s="5">
        <v>6</v>
      </c>
      <c r="O6191" s="6">
        <v>11.804961505560309</v>
      </c>
      <c r="P6191" s="6">
        <v>12.745936698032507</v>
      </c>
      <c r="Q6191" s="6">
        <v>15.397775876817793</v>
      </c>
      <c r="R6191" s="6">
        <v>12.83147989734816</v>
      </c>
      <c r="S6191" s="6">
        <v>1.7964071856287425</v>
      </c>
      <c r="T6191" s="6">
        <v>0</v>
      </c>
      <c r="U6191" s="6">
        <v>8.6398631308810945</v>
      </c>
      <c r="V6191" s="6">
        <v>3.3361847733105217</v>
      </c>
      <c r="W6191" s="6">
        <v>0.51325919589392643</v>
      </c>
      <c r="X6191" s="5">
        <v>328</v>
      </c>
      <c r="Y6191" s="5">
        <v>275</v>
      </c>
      <c r="Z6191" s="5">
        <v>24</v>
      </c>
      <c r="AA6191" s="5">
        <v>47</v>
      </c>
      <c r="AB6191" s="5">
        <v>37</v>
      </c>
      <c r="AC6191" s="5">
        <v>4</v>
      </c>
      <c r="AD6191" s="5">
        <v>281</v>
      </c>
      <c r="AE6191" s="5">
        <v>238</v>
      </c>
      <c r="AF6191" s="5">
        <v>20</v>
      </c>
      <c r="AG6191" s="6">
        <v>8.4033613445378155</v>
      </c>
      <c r="AH6191" s="6">
        <v>84.69750889679716</v>
      </c>
      <c r="AI6191" s="6">
        <v>10.810810810810811</v>
      </c>
      <c r="AJ6191" s="6">
        <v>78.723404255319153</v>
      </c>
    </row>
    <row r="6192" spans="1:36" hidden="1" x14ac:dyDescent="0.2">
      <c r="A6192" s="1" t="str">
        <f t="shared" si="96"/>
        <v>TraffordIndian</v>
      </c>
      <c r="B6192" s="3" t="s">
        <v>575</v>
      </c>
      <c r="C6192" s="3" t="s">
        <v>576</v>
      </c>
      <c r="D6192" s="3" t="s">
        <v>710</v>
      </c>
      <c r="E6192" s="5">
        <v>6306</v>
      </c>
      <c r="F6192" s="5">
        <v>1044</v>
      </c>
      <c r="G6192" s="5">
        <v>1115</v>
      </c>
      <c r="H6192" s="5">
        <v>1192</v>
      </c>
      <c r="I6192" s="5">
        <v>1073</v>
      </c>
      <c r="J6192" s="5">
        <v>3</v>
      </c>
      <c r="K6192" s="5">
        <v>0</v>
      </c>
      <c r="L6192" s="5">
        <v>733</v>
      </c>
      <c r="M6192" s="5">
        <v>174</v>
      </c>
      <c r="N6192" s="5">
        <v>3</v>
      </c>
      <c r="O6192" s="6">
        <v>16.555661274976213</v>
      </c>
      <c r="P6192" s="6">
        <v>17.681573104979385</v>
      </c>
      <c r="Q6192" s="6">
        <v>18.902632413574374</v>
      </c>
      <c r="R6192" s="6">
        <v>17.015540754836664</v>
      </c>
      <c r="S6192" s="6">
        <v>4.7573739295908656E-2</v>
      </c>
      <c r="T6192" s="6">
        <v>0</v>
      </c>
      <c r="U6192" s="6">
        <v>11.623850301300349</v>
      </c>
      <c r="V6192" s="6">
        <v>2.759276879162702</v>
      </c>
      <c r="W6192" s="6">
        <v>4.7573739295908656E-2</v>
      </c>
      <c r="X6192" s="5">
        <v>2788</v>
      </c>
      <c r="Y6192" s="5">
        <v>2256</v>
      </c>
      <c r="Z6192" s="5">
        <v>114</v>
      </c>
      <c r="AA6192" s="5">
        <v>655</v>
      </c>
      <c r="AB6192" s="5">
        <v>447</v>
      </c>
      <c r="AC6192" s="5">
        <v>31</v>
      </c>
      <c r="AD6192" s="5">
        <v>2133</v>
      </c>
      <c r="AE6192" s="5">
        <v>1809</v>
      </c>
      <c r="AF6192" s="5">
        <v>83</v>
      </c>
      <c r="AG6192" s="6">
        <v>4.5881702598120508</v>
      </c>
      <c r="AH6192" s="6">
        <v>84.810126582278485</v>
      </c>
      <c r="AI6192" s="6">
        <v>6.9351230425055927</v>
      </c>
      <c r="AJ6192" s="6">
        <v>68.244274809160302</v>
      </c>
    </row>
    <row r="6193" spans="1:36" hidden="1" x14ac:dyDescent="0.2">
      <c r="A6193" s="1" t="str">
        <f t="shared" si="96"/>
        <v>TraffordPakistani</v>
      </c>
      <c r="B6193" s="3" t="s">
        <v>575</v>
      </c>
      <c r="C6193" s="3" t="s">
        <v>576</v>
      </c>
      <c r="D6193" s="3" t="s">
        <v>711</v>
      </c>
      <c r="E6193" s="5">
        <v>7027</v>
      </c>
      <c r="F6193" s="5">
        <v>784</v>
      </c>
      <c r="G6193" s="5">
        <v>1291</v>
      </c>
      <c r="H6193" s="5">
        <v>1132</v>
      </c>
      <c r="I6193" s="5">
        <v>837</v>
      </c>
      <c r="J6193" s="5">
        <v>10</v>
      </c>
      <c r="K6193" s="5">
        <v>0</v>
      </c>
      <c r="L6193" s="5">
        <v>1190</v>
      </c>
      <c r="M6193" s="5">
        <v>144</v>
      </c>
      <c r="N6193" s="5">
        <v>1</v>
      </c>
      <c r="O6193" s="6">
        <v>11.156965988330724</v>
      </c>
      <c r="P6193" s="6">
        <v>18.371993738437457</v>
      </c>
      <c r="Q6193" s="6">
        <v>16.109292728048953</v>
      </c>
      <c r="R6193" s="6">
        <v>11.911199658460225</v>
      </c>
      <c r="S6193" s="6">
        <v>0.14230823964707556</v>
      </c>
      <c r="T6193" s="6">
        <v>0</v>
      </c>
      <c r="U6193" s="6">
        <v>16.934680518001993</v>
      </c>
      <c r="V6193" s="6">
        <v>2.0492386509178879</v>
      </c>
      <c r="W6193" s="6">
        <v>1.4230823964707557E-2</v>
      </c>
      <c r="X6193" s="5">
        <v>2679</v>
      </c>
      <c r="Y6193" s="5">
        <v>1965</v>
      </c>
      <c r="Z6193" s="5">
        <v>150</v>
      </c>
      <c r="AA6193" s="5">
        <v>453</v>
      </c>
      <c r="AB6193" s="5">
        <v>292</v>
      </c>
      <c r="AC6193" s="5">
        <v>33</v>
      </c>
      <c r="AD6193" s="5">
        <v>2226</v>
      </c>
      <c r="AE6193" s="5">
        <v>1673</v>
      </c>
      <c r="AF6193" s="5">
        <v>117</v>
      </c>
      <c r="AG6193" s="6">
        <v>6.9934249850567838</v>
      </c>
      <c r="AH6193" s="6">
        <v>75.157232704402517</v>
      </c>
      <c r="AI6193" s="6">
        <v>11.301369863013699</v>
      </c>
      <c r="AJ6193" s="6">
        <v>64.459161147902876</v>
      </c>
    </row>
    <row r="6194" spans="1:36" hidden="1" x14ac:dyDescent="0.2">
      <c r="A6194" s="1" t="str">
        <f t="shared" si="96"/>
        <v>TraffordBangladeshi</v>
      </c>
      <c r="B6194" s="3" t="s">
        <v>575</v>
      </c>
      <c r="C6194" s="3" t="s">
        <v>576</v>
      </c>
      <c r="D6194" s="3" t="s">
        <v>712</v>
      </c>
      <c r="E6194" s="5">
        <v>457</v>
      </c>
      <c r="F6194" s="5">
        <v>68</v>
      </c>
      <c r="G6194" s="5">
        <v>74</v>
      </c>
      <c r="H6194" s="5">
        <v>84</v>
      </c>
      <c r="I6194" s="5">
        <v>88</v>
      </c>
      <c r="J6194" s="5">
        <v>0</v>
      </c>
      <c r="K6194" s="5">
        <v>0</v>
      </c>
      <c r="L6194" s="5">
        <v>81</v>
      </c>
      <c r="M6194" s="5">
        <v>4</v>
      </c>
      <c r="N6194" s="5">
        <v>0</v>
      </c>
      <c r="O6194" s="6">
        <v>14.879649890590809</v>
      </c>
      <c r="P6194" s="6">
        <v>16.192560175054705</v>
      </c>
      <c r="Q6194" s="6">
        <v>18.380743982494529</v>
      </c>
      <c r="R6194" s="6">
        <v>19.25601750547046</v>
      </c>
      <c r="S6194" s="6">
        <v>0</v>
      </c>
      <c r="T6194" s="6">
        <v>0</v>
      </c>
      <c r="U6194" s="6">
        <v>17.724288840262581</v>
      </c>
      <c r="V6194" s="6">
        <v>0.87527352297592997</v>
      </c>
      <c r="W6194" s="6">
        <v>0</v>
      </c>
      <c r="X6194" s="5">
        <v>189</v>
      </c>
      <c r="Y6194" s="5">
        <v>152</v>
      </c>
      <c r="Z6194" s="5">
        <v>7</v>
      </c>
      <c r="AA6194" s="5">
        <v>40</v>
      </c>
      <c r="AB6194" s="5">
        <v>28</v>
      </c>
      <c r="AC6194" s="5">
        <v>1</v>
      </c>
      <c r="AD6194" s="5">
        <v>149</v>
      </c>
      <c r="AE6194" s="5">
        <v>124</v>
      </c>
      <c r="AF6194" s="5">
        <v>6</v>
      </c>
      <c r="AG6194" s="6">
        <v>4.838709677419355</v>
      </c>
      <c r="AH6194" s="6">
        <v>83.22147651006712</v>
      </c>
      <c r="AI6194" s="3">
        <v>3.5714285714285716</v>
      </c>
      <c r="AJ6194" s="3">
        <v>70</v>
      </c>
    </row>
    <row r="6195" spans="1:36" hidden="1" x14ac:dyDescent="0.2">
      <c r="A6195" s="1" t="str">
        <f t="shared" si="96"/>
        <v>TraffordChinese</v>
      </c>
      <c r="B6195" s="3" t="s">
        <v>575</v>
      </c>
      <c r="C6195" s="3" t="s">
        <v>576</v>
      </c>
      <c r="D6195" s="3" t="s">
        <v>713</v>
      </c>
      <c r="E6195" s="5">
        <v>2232</v>
      </c>
      <c r="F6195" s="5">
        <v>145</v>
      </c>
      <c r="G6195" s="5">
        <v>160</v>
      </c>
      <c r="H6195" s="5">
        <v>213</v>
      </c>
      <c r="I6195" s="5">
        <v>208</v>
      </c>
      <c r="J6195" s="5">
        <v>17</v>
      </c>
      <c r="K6195" s="5">
        <v>0</v>
      </c>
      <c r="L6195" s="5">
        <v>172</v>
      </c>
      <c r="M6195" s="5">
        <v>34</v>
      </c>
      <c r="N6195" s="5">
        <v>4</v>
      </c>
      <c r="O6195" s="6">
        <v>6.4964157706093193</v>
      </c>
      <c r="P6195" s="6">
        <v>7.1684587813620073</v>
      </c>
      <c r="Q6195" s="6">
        <v>9.543010752688172</v>
      </c>
      <c r="R6195" s="6">
        <v>9.3189964157706093</v>
      </c>
      <c r="S6195" s="6">
        <v>0.76164874551971329</v>
      </c>
      <c r="T6195" s="6">
        <v>0</v>
      </c>
      <c r="U6195" s="6">
        <v>7.7060931899641574</v>
      </c>
      <c r="V6195" s="6">
        <v>1.5232974910394266</v>
      </c>
      <c r="W6195" s="6">
        <v>0.17921146953405018</v>
      </c>
      <c r="X6195" s="5">
        <v>1040</v>
      </c>
      <c r="Y6195" s="5">
        <v>891</v>
      </c>
      <c r="Z6195" s="5">
        <v>38</v>
      </c>
      <c r="AA6195" s="5">
        <v>52</v>
      </c>
      <c r="AB6195" s="5">
        <v>41</v>
      </c>
      <c r="AC6195" s="5">
        <v>5</v>
      </c>
      <c r="AD6195" s="5">
        <v>988</v>
      </c>
      <c r="AE6195" s="5">
        <v>850</v>
      </c>
      <c r="AF6195" s="5">
        <v>33</v>
      </c>
      <c r="AG6195" s="6">
        <v>3.8823529411764706</v>
      </c>
      <c r="AH6195" s="6">
        <v>86.032388663967609</v>
      </c>
      <c r="AI6195" s="6">
        <v>12.195121951219512</v>
      </c>
      <c r="AJ6195" s="6">
        <v>78.84615384615384</v>
      </c>
    </row>
    <row r="6196" spans="1:36" hidden="1" x14ac:dyDescent="0.2">
      <c r="A6196" s="1" t="str">
        <f t="shared" si="96"/>
        <v>TraffordAsian Other</v>
      </c>
      <c r="B6196" s="3" t="s">
        <v>575</v>
      </c>
      <c r="C6196" s="3" t="s">
        <v>576</v>
      </c>
      <c r="D6196" s="3" t="s">
        <v>714</v>
      </c>
      <c r="E6196" s="5">
        <v>1951</v>
      </c>
      <c r="F6196" s="5">
        <v>287</v>
      </c>
      <c r="G6196" s="5">
        <v>353</v>
      </c>
      <c r="H6196" s="5">
        <v>380</v>
      </c>
      <c r="I6196" s="5">
        <v>318</v>
      </c>
      <c r="J6196" s="5">
        <v>11</v>
      </c>
      <c r="K6196" s="5">
        <v>0</v>
      </c>
      <c r="L6196" s="5">
        <v>207</v>
      </c>
      <c r="M6196" s="5">
        <v>59</v>
      </c>
      <c r="N6196" s="5">
        <v>8</v>
      </c>
      <c r="O6196" s="6">
        <v>14.710404920553563</v>
      </c>
      <c r="P6196" s="6">
        <v>18.093285494618144</v>
      </c>
      <c r="Q6196" s="6">
        <v>19.477191184008202</v>
      </c>
      <c r="R6196" s="6">
        <v>16.29933367503844</v>
      </c>
      <c r="S6196" s="6">
        <v>0.5638134290107637</v>
      </c>
      <c r="T6196" s="6">
        <v>0</v>
      </c>
      <c r="U6196" s="6">
        <v>10.609943618657098</v>
      </c>
      <c r="V6196" s="6">
        <v>3.0240902101486418</v>
      </c>
      <c r="W6196" s="6">
        <v>0.41004613018964636</v>
      </c>
      <c r="X6196" s="5">
        <v>913</v>
      </c>
      <c r="Y6196" s="5">
        <v>718</v>
      </c>
      <c r="Z6196" s="5">
        <v>69</v>
      </c>
      <c r="AA6196" s="5">
        <v>177</v>
      </c>
      <c r="AB6196" s="5">
        <v>127</v>
      </c>
      <c r="AC6196" s="5">
        <v>26</v>
      </c>
      <c r="AD6196" s="5">
        <v>736</v>
      </c>
      <c r="AE6196" s="5">
        <v>591</v>
      </c>
      <c r="AF6196" s="5">
        <v>43</v>
      </c>
      <c r="AG6196" s="6">
        <v>7.2758037225042305</v>
      </c>
      <c r="AH6196" s="6">
        <v>80.298913043478265</v>
      </c>
      <c r="AI6196" s="6">
        <v>20.472440944881889</v>
      </c>
      <c r="AJ6196" s="6">
        <v>71.751412429378533</v>
      </c>
    </row>
    <row r="6197" spans="1:36" hidden="1" x14ac:dyDescent="0.2">
      <c r="A6197" s="1" t="str">
        <f t="shared" si="96"/>
        <v>TraffordBlack African</v>
      </c>
      <c r="B6197" s="3" t="s">
        <v>575</v>
      </c>
      <c r="C6197" s="3" t="s">
        <v>576</v>
      </c>
      <c r="D6197" s="3" t="s">
        <v>715</v>
      </c>
      <c r="E6197" s="5">
        <v>1807</v>
      </c>
      <c r="F6197" s="5">
        <v>714</v>
      </c>
      <c r="G6197" s="5">
        <v>730</v>
      </c>
      <c r="H6197" s="5">
        <v>778</v>
      </c>
      <c r="I6197" s="5">
        <v>684</v>
      </c>
      <c r="J6197" s="5">
        <v>63</v>
      </c>
      <c r="K6197" s="5">
        <v>0</v>
      </c>
      <c r="L6197" s="5">
        <v>302</v>
      </c>
      <c r="M6197" s="5">
        <v>88</v>
      </c>
      <c r="N6197" s="5">
        <v>42</v>
      </c>
      <c r="O6197" s="6">
        <v>39.513004980630882</v>
      </c>
      <c r="P6197" s="6">
        <v>40.398450470392916</v>
      </c>
      <c r="Q6197" s="6">
        <v>43.054786939679026</v>
      </c>
      <c r="R6197" s="6">
        <v>37.852794687327062</v>
      </c>
      <c r="S6197" s="6">
        <v>3.4864416159380189</v>
      </c>
      <c r="T6197" s="6">
        <v>0</v>
      </c>
      <c r="U6197" s="6">
        <v>16.712783619258438</v>
      </c>
      <c r="V6197" s="6">
        <v>4.8699501936912011</v>
      </c>
      <c r="W6197" s="6">
        <v>2.3242944106253458</v>
      </c>
      <c r="X6197" s="5">
        <v>784</v>
      </c>
      <c r="Y6197" s="5">
        <v>659</v>
      </c>
      <c r="Z6197" s="5">
        <v>82</v>
      </c>
      <c r="AA6197" s="5">
        <v>318</v>
      </c>
      <c r="AB6197" s="5">
        <v>248</v>
      </c>
      <c r="AC6197" s="5">
        <v>43</v>
      </c>
      <c r="AD6197" s="5">
        <v>466</v>
      </c>
      <c r="AE6197" s="5">
        <v>411</v>
      </c>
      <c r="AF6197" s="5">
        <v>39</v>
      </c>
      <c r="AG6197" s="6">
        <v>9.4890510948905114</v>
      </c>
      <c r="AH6197" s="6">
        <v>88.197424892703864</v>
      </c>
      <c r="AI6197" s="6">
        <v>17.338709677419356</v>
      </c>
      <c r="AJ6197" s="6">
        <v>77.987421383647799</v>
      </c>
    </row>
    <row r="6198" spans="1:36" hidden="1" x14ac:dyDescent="0.2">
      <c r="A6198" s="1" t="str">
        <f t="shared" si="96"/>
        <v>TraffordBlack Caribbean</v>
      </c>
      <c r="B6198" s="3" t="s">
        <v>575</v>
      </c>
      <c r="C6198" s="3" t="s">
        <v>576</v>
      </c>
      <c r="D6198" s="3" t="s">
        <v>716</v>
      </c>
      <c r="E6198" s="5">
        <v>3802</v>
      </c>
      <c r="F6198" s="5">
        <v>838</v>
      </c>
      <c r="G6198" s="5">
        <v>910</v>
      </c>
      <c r="H6198" s="5">
        <v>1075</v>
      </c>
      <c r="I6198" s="5">
        <v>950</v>
      </c>
      <c r="J6198" s="5">
        <v>34</v>
      </c>
      <c r="K6198" s="5">
        <v>0</v>
      </c>
      <c r="L6198" s="5">
        <v>705</v>
      </c>
      <c r="M6198" s="5">
        <v>212</v>
      </c>
      <c r="N6198" s="5">
        <v>28</v>
      </c>
      <c r="O6198" s="6">
        <v>22.041031036296687</v>
      </c>
      <c r="P6198" s="6">
        <v>23.934771173066807</v>
      </c>
      <c r="Q6198" s="6">
        <v>28.274592319831669</v>
      </c>
      <c r="R6198" s="6">
        <v>24.986849026827986</v>
      </c>
      <c r="S6198" s="6">
        <v>0.89426617569700162</v>
      </c>
      <c r="T6198" s="6">
        <v>0</v>
      </c>
      <c r="U6198" s="6">
        <v>18.542872172540768</v>
      </c>
      <c r="V6198" s="6">
        <v>5.5760126249342452</v>
      </c>
      <c r="W6198" s="6">
        <v>0.73645449763282478</v>
      </c>
      <c r="X6198" s="5">
        <v>1544</v>
      </c>
      <c r="Y6198" s="5">
        <v>1346</v>
      </c>
      <c r="Z6198" s="5">
        <v>144</v>
      </c>
      <c r="AA6198" s="5">
        <v>381</v>
      </c>
      <c r="AB6198" s="5">
        <v>317</v>
      </c>
      <c r="AC6198" s="5">
        <v>53</v>
      </c>
      <c r="AD6198" s="5">
        <v>1163</v>
      </c>
      <c r="AE6198" s="5">
        <v>1029</v>
      </c>
      <c r="AF6198" s="5">
        <v>91</v>
      </c>
      <c r="AG6198" s="6">
        <v>8.8435374149659864</v>
      </c>
      <c r="AH6198" s="6">
        <v>88.478073946689591</v>
      </c>
      <c r="AI6198" s="6">
        <v>16.719242902208201</v>
      </c>
      <c r="AJ6198" s="6">
        <v>83.202099737532805</v>
      </c>
    </row>
    <row r="6199" spans="1:36" hidden="1" x14ac:dyDescent="0.2">
      <c r="A6199" s="1" t="str">
        <f t="shared" si="96"/>
        <v>TraffordBlack Other</v>
      </c>
      <c r="B6199" s="3" t="s">
        <v>575</v>
      </c>
      <c r="C6199" s="3" t="s">
        <v>576</v>
      </c>
      <c r="D6199" s="3" t="s">
        <v>717</v>
      </c>
      <c r="E6199" s="5">
        <v>931</v>
      </c>
      <c r="F6199" s="5">
        <v>275</v>
      </c>
      <c r="G6199" s="5">
        <v>298</v>
      </c>
      <c r="H6199" s="5">
        <v>311</v>
      </c>
      <c r="I6199" s="5">
        <v>257</v>
      </c>
      <c r="J6199" s="5">
        <v>17</v>
      </c>
      <c r="K6199" s="5">
        <v>0</v>
      </c>
      <c r="L6199" s="5">
        <v>168</v>
      </c>
      <c r="M6199" s="5">
        <v>53</v>
      </c>
      <c r="N6199" s="5">
        <v>10</v>
      </c>
      <c r="O6199" s="6">
        <v>29.538131041890441</v>
      </c>
      <c r="P6199" s="6">
        <v>32.008592910848549</v>
      </c>
      <c r="Q6199" s="6">
        <v>33.404940923737918</v>
      </c>
      <c r="R6199" s="6">
        <v>27.604726100966701</v>
      </c>
      <c r="S6199" s="6">
        <v>1.8259935553168636</v>
      </c>
      <c r="T6199" s="6">
        <v>0</v>
      </c>
      <c r="U6199" s="6">
        <v>18.045112781954888</v>
      </c>
      <c r="V6199" s="6">
        <v>5.692803437164339</v>
      </c>
      <c r="W6199" s="6">
        <v>1.0741138560687433</v>
      </c>
      <c r="X6199" s="5">
        <v>382</v>
      </c>
      <c r="Y6199" s="5">
        <v>326</v>
      </c>
      <c r="Z6199" s="5">
        <v>50</v>
      </c>
      <c r="AA6199" s="5">
        <v>127</v>
      </c>
      <c r="AB6199" s="5">
        <v>96</v>
      </c>
      <c r="AC6199" s="5">
        <v>23</v>
      </c>
      <c r="AD6199" s="5">
        <v>255</v>
      </c>
      <c r="AE6199" s="5">
        <v>230</v>
      </c>
      <c r="AF6199" s="5">
        <v>27</v>
      </c>
      <c r="AG6199" s="6">
        <v>11.739130434782609</v>
      </c>
      <c r="AH6199" s="6">
        <v>90.196078431372555</v>
      </c>
      <c r="AI6199" s="6">
        <v>23.958333333333332</v>
      </c>
      <c r="AJ6199" s="6">
        <v>75.590551181102356</v>
      </c>
    </row>
    <row r="6200" spans="1:36" hidden="1" x14ac:dyDescent="0.2">
      <c r="A6200" s="1" t="str">
        <f t="shared" si="96"/>
        <v>TraffordArab</v>
      </c>
      <c r="B6200" s="3" t="s">
        <v>575</v>
      </c>
      <c r="C6200" s="3" t="s">
        <v>576</v>
      </c>
      <c r="D6200" s="3" t="s">
        <v>699</v>
      </c>
      <c r="E6200" s="5">
        <v>1259</v>
      </c>
      <c r="F6200" s="5">
        <v>195</v>
      </c>
      <c r="G6200" s="5">
        <v>223</v>
      </c>
      <c r="H6200" s="5">
        <v>257</v>
      </c>
      <c r="I6200" s="5">
        <v>208</v>
      </c>
      <c r="J6200" s="5">
        <v>1</v>
      </c>
      <c r="K6200" s="5">
        <v>0</v>
      </c>
      <c r="L6200" s="5">
        <v>127</v>
      </c>
      <c r="M6200" s="5">
        <v>32</v>
      </c>
      <c r="N6200" s="5">
        <v>1</v>
      </c>
      <c r="O6200" s="6">
        <v>15.488482922954725</v>
      </c>
      <c r="P6200" s="6">
        <v>17.712470214455916</v>
      </c>
      <c r="Q6200" s="6">
        <v>20.413026211278794</v>
      </c>
      <c r="R6200" s="6">
        <v>16.521048451151707</v>
      </c>
      <c r="S6200" s="6">
        <v>7.9428117553613981E-2</v>
      </c>
      <c r="T6200" s="6">
        <v>0</v>
      </c>
      <c r="U6200" s="6">
        <v>10.087370929308975</v>
      </c>
      <c r="V6200" s="6">
        <v>2.5416997617156474</v>
      </c>
      <c r="W6200" s="6">
        <v>7.9428117553613981E-2</v>
      </c>
      <c r="X6200" s="5">
        <v>429</v>
      </c>
      <c r="Y6200" s="5">
        <v>279</v>
      </c>
      <c r="Z6200" s="5">
        <v>43</v>
      </c>
      <c r="AA6200" s="5">
        <v>85</v>
      </c>
      <c r="AB6200" s="5">
        <v>41</v>
      </c>
      <c r="AC6200" s="5">
        <v>12</v>
      </c>
      <c r="AD6200" s="5">
        <v>344</v>
      </c>
      <c r="AE6200" s="5">
        <v>238</v>
      </c>
      <c r="AF6200" s="5">
        <v>31</v>
      </c>
      <c r="AG6200" s="6">
        <v>13.025210084033613</v>
      </c>
      <c r="AH6200" s="6">
        <v>69.186046511627907</v>
      </c>
      <c r="AI6200" s="6">
        <v>29.26829268292683</v>
      </c>
      <c r="AJ6200" s="6">
        <v>48.235294117647058</v>
      </c>
    </row>
    <row r="6201" spans="1:36" hidden="1" x14ac:dyDescent="0.2">
      <c r="A6201" s="1" t="str">
        <f t="shared" si="96"/>
        <v>TraffordOther</v>
      </c>
      <c r="B6201" s="3" t="s">
        <v>575</v>
      </c>
      <c r="C6201" s="3" t="s">
        <v>576</v>
      </c>
      <c r="D6201" s="3" t="s">
        <v>718</v>
      </c>
      <c r="E6201" s="5">
        <v>941</v>
      </c>
      <c r="F6201" s="5">
        <v>103</v>
      </c>
      <c r="G6201" s="5">
        <v>106</v>
      </c>
      <c r="H6201" s="5">
        <v>146</v>
      </c>
      <c r="I6201" s="5">
        <v>123</v>
      </c>
      <c r="J6201" s="5">
        <v>3</v>
      </c>
      <c r="K6201" s="5">
        <v>0</v>
      </c>
      <c r="L6201" s="5">
        <v>70</v>
      </c>
      <c r="M6201" s="5">
        <v>26</v>
      </c>
      <c r="N6201" s="5">
        <v>2</v>
      </c>
      <c r="O6201" s="6">
        <v>10.945802337938364</v>
      </c>
      <c r="P6201" s="6">
        <v>11.26461211477152</v>
      </c>
      <c r="Q6201" s="6">
        <v>15.515409139213602</v>
      </c>
      <c r="R6201" s="6">
        <v>13.071200850159405</v>
      </c>
      <c r="S6201" s="6">
        <v>0.3188097768331562</v>
      </c>
      <c r="T6201" s="6">
        <v>0</v>
      </c>
      <c r="U6201" s="6">
        <v>7.4388947927736453</v>
      </c>
      <c r="V6201" s="6">
        <v>2.763018065887354</v>
      </c>
      <c r="W6201" s="6">
        <v>0.21253985122210414</v>
      </c>
      <c r="X6201" s="5">
        <v>389</v>
      </c>
      <c r="Y6201" s="5">
        <v>318</v>
      </c>
      <c r="Z6201" s="5">
        <v>38</v>
      </c>
      <c r="AA6201" s="5">
        <v>62</v>
      </c>
      <c r="AB6201" s="5">
        <v>50</v>
      </c>
      <c r="AC6201" s="5">
        <v>11</v>
      </c>
      <c r="AD6201" s="5">
        <v>327</v>
      </c>
      <c r="AE6201" s="5">
        <v>268</v>
      </c>
      <c r="AF6201" s="5">
        <v>27</v>
      </c>
      <c r="AG6201" s="6">
        <v>10.074626865671641</v>
      </c>
      <c r="AH6201" s="6">
        <v>81.957186544342505</v>
      </c>
      <c r="AI6201" s="6">
        <v>22</v>
      </c>
      <c r="AJ6201" s="6">
        <v>80.645161290322577</v>
      </c>
    </row>
    <row r="6202" spans="1:36" x14ac:dyDescent="0.2">
      <c r="A6202" s="1" t="str">
        <f t="shared" si="96"/>
        <v>Tunbridge WellsAll people</v>
      </c>
      <c r="B6202" s="3" t="s">
        <v>341</v>
      </c>
      <c r="C6202" s="3" t="s">
        <v>342</v>
      </c>
      <c r="D6202" s="3" t="s">
        <v>700</v>
      </c>
      <c r="E6202" s="5">
        <v>115049</v>
      </c>
      <c r="F6202" s="5">
        <v>0</v>
      </c>
      <c r="G6202" s="5">
        <v>0</v>
      </c>
      <c r="H6202" s="5">
        <v>0</v>
      </c>
      <c r="I6202" s="5">
        <v>0</v>
      </c>
      <c r="J6202" s="5">
        <v>2019</v>
      </c>
      <c r="K6202" s="5">
        <v>6995</v>
      </c>
      <c r="L6202" s="5">
        <v>1408</v>
      </c>
      <c r="M6202" s="5">
        <v>0</v>
      </c>
      <c r="N6202" s="5">
        <v>0</v>
      </c>
      <c r="O6202" s="6">
        <v>0</v>
      </c>
      <c r="P6202" s="6">
        <v>0</v>
      </c>
      <c r="Q6202" s="6">
        <v>0</v>
      </c>
      <c r="R6202" s="6">
        <v>0</v>
      </c>
      <c r="S6202" s="6">
        <v>1.7549044320246157</v>
      </c>
      <c r="T6202" s="6">
        <v>6.0800180792531879</v>
      </c>
      <c r="U6202" s="6">
        <v>1.2238263696338083</v>
      </c>
      <c r="V6202" s="6">
        <v>0</v>
      </c>
      <c r="W6202" s="6">
        <v>0</v>
      </c>
      <c r="X6202" s="5">
        <v>39391</v>
      </c>
      <c r="Y6202" s="5">
        <v>34490</v>
      </c>
      <c r="Z6202" s="5">
        <v>1236</v>
      </c>
      <c r="AA6202" s="5">
        <v>0</v>
      </c>
      <c r="AB6202" s="5">
        <v>0</v>
      </c>
      <c r="AC6202" s="5">
        <v>0</v>
      </c>
      <c r="AD6202" s="5">
        <v>39391</v>
      </c>
      <c r="AE6202" s="5">
        <v>34490</v>
      </c>
      <c r="AF6202" s="5">
        <v>1236</v>
      </c>
      <c r="AG6202" s="6">
        <v>3.583647434038852</v>
      </c>
      <c r="AH6202" s="6">
        <v>87.55807164073012</v>
      </c>
      <c r="AI6202" s="3"/>
      <c r="AJ6202" s="3"/>
    </row>
    <row r="6203" spans="1:36" hidden="1" x14ac:dyDescent="0.2">
      <c r="A6203" s="1" t="str">
        <f t="shared" si="96"/>
        <v>Tunbridge WellsWhite British</v>
      </c>
      <c r="B6203" s="3" t="s">
        <v>341</v>
      </c>
      <c r="C6203" s="3" t="s">
        <v>342</v>
      </c>
      <c r="D6203" s="3" t="s">
        <v>701</v>
      </c>
      <c r="E6203" s="5">
        <v>103115</v>
      </c>
      <c r="F6203" s="5">
        <v>0</v>
      </c>
      <c r="G6203" s="5">
        <v>0</v>
      </c>
      <c r="H6203" s="5">
        <v>0</v>
      </c>
      <c r="I6203" s="5">
        <v>0</v>
      </c>
      <c r="J6203" s="5">
        <v>1746</v>
      </c>
      <c r="K6203" s="5">
        <v>6409</v>
      </c>
      <c r="L6203" s="5">
        <v>1233</v>
      </c>
      <c r="M6203" s="5">
        <v>0</v>
      </c>
      <c r="N6203" s="5">
        <v>0</v>
      </c>
      <c r="O6203" s="6">
        <v>0</v>
      </c>
      <c r="P6203" s="6">
        <v>0</v>
      </c>
      <c r="Q6203" s="6">
        <v>0</v>
      </c>
      <c r="R6203" s="6">
        <v>0</v>
      </c>
      <c r="S6203" s="6">
        <v>1.6932551035251904</v>
      </c>
      <c r="T6203" s="6">
        <v>6.2153905833292926</v>
      </c>
      <c r="U6203" s="6">
        <v>1.1957523153760365</v>
      </c>
      <c r="V6203" s="6">
        <v>0</v>
      </c>
      <c r="W6203" s="6">
        <v>0</v>
      </c>
      <c r="X6203" s="5">
        <v>33847</v>
      </c>
      <c r="Y6203" s="5">
        <v>29663</v>
      </c>
      <c r="Z6203" s="5">
        <v>1051</v>
      </c>
      <c r="AA6203" s="5">
        <v>0</v>
      </c>
      <c r="AB6203" s="5">
        <v>0</v>
      </c>
      <c r="AC6203" s="5">
        <v>0</v>
      </c>
      <c r="AD6203" s="5">
        <v>33847</v>
      </c>
      <c r="AE6203" s="5">
        <v>29663</v>
      </c>
      <c r="AF6203" s="5">
        <v>1051</v>
      </c>
      <c r="AG6203" s="6">
        <v>3.5431345447190101</v>
      </c>
      <c r="AH6203" s="6">
        <v>87.638490855910419</v>
      </c>
      <c r="AI6203" s="3"/>
      <c r="AJ6203" s="3"/>
    </row>
    <row r="6204" spans="1:36" hidden="1" x14ac:dyDescent="0.2">
      <c r="A6204" s="1" t="str">
        <f t="shared" si="96"/>
        <v>Tunbridge WellsMinorities - all other than White British</v>
      </c>
      <c r="B6204" s="3" t="s">
        <v>341</v>
      </c>
      <c r="C6204" s="3" t="s">
        <v>342</v>
      </c>
      <c r="D6204" s="3" t="s">
        <v>702</v>
      </c>
      <c r="E6204" s="5">
        <v>11934</v>
      </c>
      <c r="F6204" s="5">
        <v>0</v>
      </c>
      <c r="G6204" s="5">
        <v>0</v>
      </c>
      <c r="H6204" s="5">
        <v>0</v>
      </c>
      <c r="I6204" s="5">
        <v>0</v>
      </c>
      <c r="J6204" s="5">
        <v>273</v>
      </c>
      <c r="K6204" s="5">
        <v>586</v>
      </c>
      <c r="L6204" s="5">
        <v>175</v>
      </c>
      <c r="M6204" s="5">
        <v>0</v>
      </c>
      <c r="N6204" s="5">
        <v>0</v>
      </c>
      <c r="O6204" s="6">
        <v>0</v>
      </c>
      <c r="P6204" s="6">
        <v>0</v>
      </c>
      <c r="Q6204" s="6">
        <v>0</v>
      </c>
      <c r="R6204" s="6">
        <v>0</v>
      </c>
      <c r="S6204" s="6">
        <v>2.2875816993464051</v>
      </c>
      <c r="T6204" s="6">
        <v>4.9103402044578512</v>
      </c>
      <c r="U6204" s="6">
        <v>1.4663985252220546</v>
      </c>
      <c r="V6204" s="6">
        <v>0</v>
      </c>
      <c r="W6204" s="6">
        <v>0</v>
      </c>
      <c r="X6204" s="5">
        <v>5544</v>
      </c>
      <c r="Y6204" s="5">
        <v>4827</v>
      </c>
      <c r="Z6204" s="5">
        <v>185</v>
      </c>
      <c r="AA6204" s="5">
        <v>0</v>
      </c>
      <c r="AB6204" s="5">
        <v>0</v>
      </c>
      <c r="AC6204" s="5">
        <v>0</v>
      </c>
      <c r="AD6204" s="5">
        <v>5544</v>
      </c>
      <c r="AE6204" s="5">
        <v>4827</v>
      </c>
      <c r="AF6204" s="5">
        <v>185</v>
      </c>
      <c r="AG6204" s="6">
        <v>3.8326082452869277</v>
      </c>
      <c r="AH6204" s="6">
        <v>87.067099567099561</v>
      </c>
      <c r="AI6204" s="3"/>
      <c r="AJ6204" s="3"/>
    </row>
    <row r="6205" spans="1:36" hidden="1" x14ac:dyDescent="0.2">
      <c r="A6205" s="1" t="str">
        <f t="shared" si="96"/>
        <v>Tunbridge WellsWhite Irish</v>
      </c>
      <c r="B6205" s="3" t="s">
        <v>341</v>
      </c>
      <c r="C6205" s="3" t="s">
        <v>342</v>
      </c>
      <c r="D6205" s="3" t="s">
        <v>703</v>
      </c>
      <c r="E6205" s="5">
        <v>880</v>
      </c>
      <c r="F6205" s="5">
        <v>0</v>
      </c>
      <c r="G6205" s="5">
        <v>0</v>
      </c>
      <c r="H6205" s="5">
        <v>0</v>
      </c>
      <c r="I6205" s="5">
        <v>0</v>
      </c>
      <c r="J6205" s="5">
        <v>11</v>
      </c>
      <c r="K6205" s="5">
        <v>41</v>
      </c>
      <c r="L6205" s="5">
        <v>10</v>
      </c>
      <c r="M6205" s="5">
        <v>0</v>
      </c>
      <c r="N6205" s="5">
        <v>0</v>
      </c>
      <c r="O6205" s="6">
        <v>0</v>
      </c>
      <c r="P6205" s="6">
        <v>0</v>
      </c>
      <c r="Q6205" s="6">
        <v>0</v>
      </c>
      <c r="R6205" s="6">
        <v>0</v>
      </c>
      <c r="S6205" s="6">
        <v>1.25</v>
      </c>
      <c r="T6205" s="6">
        <v>4.6590909090909092</v>
      </c>
      <c r="U6205" s="6">
        <v>1.1363636363636365</v>
      </c>
      <c r="V6205" s="6">
        <v>0</v>
      </c>
      <c r="W6205" s="6">
        <v>0</v>
      </c>
      <c r="X6205" s="5">
        <v>346</v>
      </c>
      <c r="Y6205" s="5">
        <v>302</v>
      </c>
      <c r="Z6205" s="5">
        <v>5</v>
      </c>
      <c r="AA6205" s="5">
        <v>0</v>
      </c>
      <c r="AB6205" s="5">
        <v>0</v>
      </c>
      <c r="AC6205" s="5">
        <v>0</v>
      </c>
      <c r="AD6205" s="5">
        <v>346</v>
      </c>
      <c r="AE6205" s="5">
        <v>302</v>
      </c>
      <c r="AF6205" s="5">
        <v>5</v>
      </c>
      <c r="AG6205" s="6">
        <v>1.6556291390728477</v>
      </c>
      <c r="AH6205" s="6">
        <v>87.283236994219649</v>
      </c>
      <c r="AI6205" s="3"/>
      <c r="AJ6205" s="3"/>
    </row>
    <row r="6206" spans="1:36" hidden="1" x14ac:dyDescent="0.2">
      <c r="A6206" s="1" t="str">
        <f t="shared" si="96"/>
        <v>Tunbridge WellsWhite Gyspy or Irish Traveller</v>
      </c>
      <c r="B6206" s="3" t="s">
        <v>341</v>
      </c>
      <c r="C6206" s="3" t="s">
        <v>342</v>
      </c>
      <c r="D6206" s="3" t="s">
        <v>704</v>
      </c>
      <c r="E6206" s="5">
        <v>322</v>
      </c>
      <c r="F6206" s="5">
        <v>0</v>
      </c>
      <c r="G6206" s="5">
        <v>0</v>
      </c>
      <c r="H6206" s="5">
        <v>0</v>
      </c>
      <c r="I6206" s="5">
        <v>0</v>
      </c>
      <c r="J6206" s="5">
        <v>38</v>
      </c>
      <c r="K6206" s="5">
        <v>25</v>
      </c>
      <c r="L6206" s="5">
        <v>2</v>
      </c>
      <c r="M6206" s="5">
        <v>0</v>
      </c>
      <c r="N6206" s="5">
        <v>0</v>
      </c>
      <c r="O6206" s="6">
        <v>0</v>
      </c>
      <c r="P6206" s="6">
        <v>0</v>
      </c>
      <c r="Q6206" s="6">
        <v>0</v>
      </c>
      <c r="R6206" s="6">
        <v>0</v>
      </c>
      <c r="S6206" s="6">
        <v>11.801242236024844</v>
      </c>
      <c r="T6206" s="6">
        <v>7.7639751552795033</v>
      </c>
      <c r="U6206" s="6">
        <v>0.6211180124223602</v>
      </c>
      <c r="V6206" s="6">
        <v>0</v>
      </c>
      <c r="W6206" s="6">
        <v>0</v>
      </c>
      <c r="X6206" s="5">
        <v>85</v>
      </c>
      <c r="Y6206" s="5">
        <v>40</v>
      </c>
      <c r="Z6206" s="5">
        <v>5</v>
      </c>
      <c r="AA6206" s="5">
        <v>0</v>
      </c>
      <c r="AB6206" s="5">
        <v>0</v>
      </c>
      <c r="AC6206" s="5">
        <v>0</v>
      </c>
      <c r="AD6206" s="5">
        <v>85</v>
      </c>
      <c r="AE6206" s="5">
        <v>40</v>
      </c>
      <c r="AF6206" s="5">
        <v>5</v>
      </c>
      <c r="AG6206" s="6">
        <v>12.5</v>
      </c>
      <c r="AH6206" s="6">
        <v>47.058823529411768</v>
      </c>
      <c r="AI6206" s="3"/>
      <c r="AJ6206" s="3"/>
    </row>
    <row r="6207" spans="1:36" hidden="1" x14ac:dyDescent="0.2">
      <c r="A6207" s="1" t="str">
        <f t="shared" si="96"/>
        <v>Tunbridge WellsWhite Other</v>
      </c>
      <c r="B6207" s="3" t="s">
        <v>341</v>
      </c>
      <c r="C6207" s="3" t="s">
        <v>342</v>
      </c>
      <c r="D6207" s="3" t="s">
        <v>705</v>
      </c>
      <c r="E6207" s="5">
        <v>4922</v>
      </c>
      <c r="F6207" s="5">
        <v>0</v>
      </c>
      <c r="G6207" s="5">
        <v>0</v>
      </c>
      <c r="H6207" s="5">
        <v>0</v>
      </c>
      <c r="I6207" s="5">
        <v>0</v>
      </c>
      <c r="J6207" s="5">
        <v>89</v>
      </c>
      <c r="K6207" s="5">
        <v>213</v>
      </c>
      <c r="L6207" s="5">
        <v>79</v>
      </c>
      <c r="M6207" s="5">
        <v>0</v>
      </c>
      <c r="N6207" s="5">
        <v>0</v>
      </c>
      <c r="O6207" s="6">
        <v>0</v>
      </c>
      <c r="P6207" s="6">
        <v>0</v>
      </c>
      <c r="Q6207" s="6">
        <v>0</v>
      </c>
      <c r="R6207" s="6">
        <v>0</v>
      </c>
      <c r="S6207" s="6">
        <v>1.8082080455099554</v>
      </c>
      <c r="T6207" s="6">
        <v>4.3275091426249492</v>
      </c>
      <c r="U6207" s="6">
        <v>1.60503860219423</v>
      </c>
      <c r="V6207" s="6">
        <v>0</v>
      </c>
      <c r="W6207" s="6">
        <v>0</v>
      </c>
      <c r="X6207" s="5">
        <v>2730</v>
      </c>
      <c r="Y6207" s="5">
        <v>2428</v>
      </c>
      <c r="Z6207" s="5">
        <v>89</v>
      </c>
      <c r="AA6207" s="5">
        <v>0</v>
      </c>
      <c r="AB6207" s="5">
        <v>0</v>
      </c>
      <c r="AC6207" s="5">
        <v>0</v>
      </c>
      <c r="AD6207" s="5">
        <v>2730</v>
      </c>
      <c r="AE6207" s="5">
        <v>2428</v>
      </c>
      <c r="AF6207" s="5">
        <v>89</v>
      </c>
      <c r="AG6207" s="6">
        <v>3.6655683690280068</v>
      </c>
      <c r="AH6207" s="6">
        <v>88.937728937728934</v>
      </c>
      <c r="AI6207" s="3"/>
      <c r="AJ6207" s="3"/>
    </row>
    <row r="6208" spans="1:36" hidden="1" x14ac:dyDescent="0.2">
      <c r="A6208" s="1" t="str">
        <f t="shared" si="96"/>
        <v>Tunbridge WellsMixed White and Black Caribbean</v>
      </c>
      <c r="B6208" s="3" t="s">
        <v>341</v>
      </c>
      <c r="C6208" s="3" t="s">
        <v>342</v>
      </c>
      <c r="D6208" s="3" t="s">
        <v>706</v>
      </c>
      <c r="E6208" s="5">
        <v>414</v>
      </c>
      <c r="F6208" s="5">
        <v>0</v>
      </c>
      <c r="G6208" s="5">
        <v>0</v>
      </c>
      <c r="H6208" s="5">
        <v>0</v>
      </c>
      <c r="I6208" s="5">
        <v>0</v>
      </c>
      <c r="J6208" s="5">
        <v>15</v>
      </c>
      <c r="K6208" s="5">
        <v>17</v>
      </c>
      <c r="L6208" s="5">
        <v>6</v>
      </c>
      <c r="M6208" s="5">
        <v>0</v>
      </c>
      <c r="N6208" s="5">
        <v>0</v>
      </c>
      <c r="O6208" s="6">
        <v>0</v>
      </c>
      <c r="P6208" s="6">
        <v>0</v>
      </c>
      <c r="Q6208" s="6">
        <v>0</v>
      </c>
      <c r="R6208" s="6">
        <v>0</v>
      </c>
      <c r="S6208" s="6">
        <v>3.6231884057971016</v>
      </c>
      <c r="T6208" s="6">
        <v>4.1062801932367146</v>
      </c>
      <c r="U6208" s="6">
        <v>1.4492753623188406</v>
      </c>
      <c r="V6208" s="6">
        <v>0</v>
      </c>
      <c r="W6208" s="6">
        <v>0</v>
      </c>
      <c r="X6208" s="5">
        <v>123</v>
      </c>
      <c r="Y6208" s="5">
        <v>96</v>
      </c>
      <c r="Z6208" s="5">
        <v>10</v>
      </c>
      <c r="AA6208" s="5">
        <v>0</v>
      </c>
      <c r="AB6208" s="5">
        <v>0</v>
      </c>
      <c r="AC6208" s="5">
        <v>0</v>
      </c>
      <c r="AD6208" s="5">
        <v>123</v>
      </c>
      <c r="AE6208" s="5">
        <v>96</v>
      </c>
      <c r="AF6208" s="5">
        <v>10</v>
      </c>
      <c r="AG6208" s="6">
        <v>10.416666666666666</v>
      </c>
      <c r="AH6208" s="6">
        <v>78.048780487804876</v>
      </c>
      <c r="AI6208" s="3"/>
      <c r="AJ6208" s="3"/>
    </row>
    <row r="6209" spans="1:36" hidden="1" x14ac:dyDescent="0.2">
      <c r="A6209" s="1" t="str">
        <f t="shared" si="96"/>
        <v>Tunbridge WellsMixed White and Black African</v>
      </c>
      <c r="B6209" s="3" t="s">
        <v>341</v>
      </c>
      <c r="C6209" s="3" t="s">
        <v>342</v>
      </c>
      <c r="D6209" s="3" t="s">
        <v>707</v>
      </c>
      <c r="E6209" s="5">
        <v>222</v>
      </c>
      <c r="F6209" s="5">
        <v>0</v>
      </c>
      <c r="G6209" s="5">
        <v>0</v>
      </c>
      <c r="H6209" s="5">
        <v>0</v>
      </c>
      <c r="I6209" s="5">
        <v>0</v>
      </c>
      <c r="J6209" s="5">
        <v>1</v>
      </c>
      <c r="K6209" s="5">
        <v>8</v>
      </c>
      <c r="L6209" s="5">
        <v>3</v>
      </c>
      <c r="M6209" s="5">
        <v>0</v>
      </c>
      <c r="N6209" s="5">
        <v>0</v>
      </c>
      <c r="O6209" s="6">
        <v>0</v>
      </c>
      <c r="P6209" s="6">
        <v>0</v>
      </c>
      <c r="Q6209" s="6">
        <v>0</v>
      </c>
      <c r="R6209" s="6">
        <v>0</v>
      </c>
      <c r="S6209" s="6">
        <v>0.45045045045045046</v>
      </c>
      <c r="T6209" s="6">
        <v>3.6036036036036037</v>
      </c>
      <c r="U6209" s="6">
        <v>1.3513513513513513</v>
      </c>
      <c r="V6209" s="6">
        <v>0</v>
      </c>
      <c r="W6209" s="6">
        <v>0</v>
      </c>
      <c r="X6209" s="5">
        <v>49</v>
      </c>
      <c r="Y6209" s="5">
        <v>39</v>
      </c>
      <c r="Z6209" s="5">
        <v>4</v>
      </c>
      <c r="AA6209" s="5">
        <v>0</v>
      </c>
      <c r="AB6209" s="5">
        <v>0</v>
      </c>
      <c r="AC6209" s="5">
        <v>0</v>
      </c>
      <c r="AD6209" s="5">
        <v>49</v>
      </c>
      <c r="AE6209" s="5">
        <v>39</v>
      </c>
      <c r="AF6209" s="5">
        <v>4</v>
      </c>
      <c r="AG6209" s="6">
        <v>10.256410256410257</v>
      </c>
      <c r="AH6209" s="6">
        <v>79.591836734693871</v>
      </c>
      <c r="AI6209" s="3"/>
      <c r="AJ6209" s="3"/>
    </row>
    <row r="6210" spans="1:36" hidden="1" x14ac:dyDescent="0.2">
      <c r="A6210" s="1" t="str">
        <f t="shared" ref="A6210:A6273" si="97">C6210&amp;D6210</f>
        <v>Tunbridge WellsMixed White and Asian</v>
      </c>
      <c r="B6210" s="3" t="s">
        <v>341</v>
      </c>
      <c r="C6210" s="3" t="s">
        <v>342</v>
      </c>
      <c r="D6210" s="3" t="s">
        <v>708</v>
      </c>
      <c r="E6210" s="5">
        <v>787</v>
      </c>
      <c r="F6210" s="5">
        <v>0</v>
      </c>
      <c r="G6210" s="5">
        <v>0</v>
      </c>
      <c r="H6210" s="5">
        <v>0</v>
      </c>
      <c r="I6210" s="5">
        <v>0</v>
      </c>
      <c r="J6210" s="5">
        <v>4</v>
      </c>
      <c r="K6210" s="5">
        <v>49</v>
      </c>
      <c r="L6210" s="5">
        <v>4</v>
      </c>
      <c r="M6210" s="5">
        <v>0</v>
      </c>
      <c r="N6210" s="5">
        <v>0</v>
      </c>
      <c r="O6210" s="6">
        <v>0</v>
      </c>
      <c r="P6210" s="6">
        <v>0</v>
      </c>
      <c r="Q6210" s="6">
        <v>0</v>
      </c>
      <c r="R6210" s="6">
        <v>0</v>
      </c>
      <c r="S6210" s="6">
        <v>0.50825921219822112</v>
      </c>
      <c r="T6210" s="6">
        <v>6.2261753494282086</v>
      </c>
      <c r="U6210" s="6">
        <v>0.50825921219822112</v>
      </c>
      <c r="V6210" s="6">
        <v>0</v>
      </c>
      <c r="W6210" s="6">
        <v>0</v>
      </c>
      <c r="X6210" s="5">
        <v>206</v>
      </c>
      <c r="Y6210" s="5">
        <v>185</v>
      </c>
      <c r="Z6210" s="5">
        <v>1</v>
      </c>
      <c r="AA6210" s="5">
        <v>0</v>
      </c>
      <c r="AB6210" s="5">
        <v>0</v>
      </c>
      <c r="AC6210" s="5">
        <v>0</v>
      </c>
      <c r="AD6210" s="5">
        <v>206</v>
      </c>
      <c r="AE6210" s="5">
        <v>185</v>
      </c>
      <c r="AF6210" s="5">
        <v>1</v>
      </c>
      <c r="AG6210" s="6">
        <v>0.54054054054054057</v>
      </c>
      <c r="AH6210" s="6">
        <v>89.805825242718441</v>
      </c>
      <c r="AI6210" s="3"/>
      <c r="AJ6210" s="3"/>
    </row>
    <row r="6211" spans="1:36" hidden="1" x14ac:dyDescent="0.2">
      <c r="A6211" s="1" t="str">
        <f t="shared" si="97"/>
        <v>Tunbridge WellsMixed Other</v>
      </c>
      <c r="B6211" s="3" t="s">
        <v>341</v>
      </c>
      <c r="C6211" s="3" t="s">
        <v>342</v>
      </c>
      <c r="D6211" s="3" t="s">
        <v>709</v>
      </c>
      <c r="E6211" s="5">
        <v>470</v>
      </c>
      <c r="F6211" s="5">
        <v>0</v>
      </c>
      <c r="G6211" s="5">
        <v>0</v>
      </c>
      <c r="H6211" s="5">
        <v>0</v>
      </c>
      <c r="I6211" s="5">
        <v>0</v>
      </c>
      <c r="J6211" s="5">
        <v>9</v>
      </c>
      <c r="K6211" s="5">
        <v>18</v>
      </c>
      <c r="L6211" s="5">
        <v>8</v>
      </c>
      <c r="M6211" s="5">
        <v>0</v>
      </c>
      <c r="N6211" s="5">
        <v>0</v>
      </c>
      <c r="O6211" s="6">
        <v>0</v>
      </c>
      <c r="P6211" s="6">
        <v>0</v>
      </c>
      <c r="Q6211" s="6">
        <v>0</v>
      </c>
      <c r="R6211" s="6">
        <v>0</v>
      </c>
      <c r="S6211" s="6">
        <v>1.9148936170212767</v>
      </c>
      <c r="T6211" s="6">
        <v>3.8297872340425534</v>
      </c>
      <c r="U6211" s="6">
        <v>1.7021276595744681</v>
      </c>
      <c r="V6211" s="6">
        <v>0</v>
      </c>
      <c r="W6211" s="6">
        <v>0</v>
      </c>
      <c r="X6211" s="5">
        <v>150</v>
      </c>
      <c r="Y6211" s="5">
        <v>130</v>
      </c>
      <c r="Z6211" s="5">
        <v>5</v>
      </c>
      <c r="AA6211" s="5">
        <v>0</v>
      </c>
      <c r="AB6211" s="5">
        <v>0</v>
      </c>
      <c r="AC6211" s="5">
        <v>0</v>
      </c>
      <c r="AD6211" s="5">
        <v>150</v>
      </c>
      <c r="AE6211" s="5">
        <v>130</v>
      </c>
      <c r="AF6211" s="5">
        <v>5</v>
      </c>
      <c r="AG6211" s="6">
        <v>3.8461538461538463</v>
      </c>
      <c r="AH6211" s="6">
        <v>86.666666666666671</v>
      </c>
      <c r="AI6211" s="3"/>
      <c r="AJ6211" s="3"/>
    </row>
    <row r="6212" spans="1:36" hidden="1" x14ac:dyDescent="0.2">
      <c r="A6212" s="1" t="str">
        <f t="shared" si="97"/>
        <v>Tunbridge WellsIndian</v>
      </c>
      <c r="B6212" s="3" t="s">
        <v>341</v>
      </c>
      <c r="C6212" s="3" t="s">
        <v>342</v>
      </c>
      <c r="D6212" s="3" t="s">
        <v>710</v>
      </c>
      <c r="E6212" s="5">
        <v>736</v>
      </c>
      <c r="F6212" s="5">
        <v>0</v>
      </c>
      <c r="G6212" s="5">
        <v>0</v>
      </c>
      <c r="H6212" s="5">
        <v>0</v>
      </c>
      <c r="I6212" s="5">
        <v>0</v>
      </c>
      <c r="J6212" s="5">
        <v>10</v>
      </c>
      <c r="K6212" s="5">
        <v>9</v>
      </c>
      <c r="L6212" s="5">
        <v>12</v>
      </c>
      <c r="M6212" s="5">
        <v>0</v>
      </c>
      <c r="N6212" s="5">
        <v>0</v>
      </c>
      <c r="O6212" s="6">
        <v>0</v>
      </c>
      <c r="P6212" s="6">
        <v>0</v>
      </c>
      <c r="Q6212" s="6">
        <v>0</v>
      </c>
      <c r="R6212" s="6">
        <v>0</v>
      </c>
      <c r="S6212" s="6">
        <v>1.3586956521739131</v>
      </c>
      <c r="T6212" s="6">
        <v>1.2228260869565217</v>
      </c>
      <c r="U6212" s="6">
        <v>1.6304347826086956</v>
      </c>
      <c r="V6212" s="6">
        <v>0</v>
      </c>
      <c r="W6212" s="6">
        <v>0</v>
      </c>
      <c r="X6212" s="5">
        <v>381</v>
      </c>
      <c r="Y6212" s="5">
        <v>351</v>
      </c>
      <c r="Z6212" s="5">
        <v>13</v>
      </c>
      <c r="AA6212" s="5">
        <v>0</v>
      </c>
      <c r="AB6212" s="5">
        <v>0</v>
      </c>
      <c r="AC6212" s="5">
        <v>0</v>
      </c>
      <c r="AD6212" s="5">
        <v>381</v>
      </c>
      <c r="AE6212" s="5">
        <v>351</v>
      </c>
      <c r="AF6212" s="5">
        <v>13</v>
      </c>
      <c r="AG6212" s="6">
        <v>3.7037037037037037</v>
      </c>
      <c r="AH6212" s="6">
        <v>92.125984251968504</v>
      </c>
      <c r="AI6212" s="3"/>
      <c r="AJ6212" s="3"/>
    </row>
    <row r="6213" spans="1:36" hidden="1" x14ac:dyDescent="0.2">
      <c r="A6213" s="1" t="str">
        <f t="shared" si="97"/>
        <v>Tunbridge WellsPakistani</v>
      </c>
      <c r="B6213" s="3" t="s">
        <v>341</v>
      </c>
      <c r="C6213" s="3" t="s">
        <v>342</v>
      </c>
      <c r="D6213" s="3" t="s">
        <v>711</v>
      </c>
      <c r="E6213" s="5">
        <v>175</v>
      </c>
      <c r="F6213" s="5">
        <v>0</v>
      </c>
      <c r="G6213" s="5">
        <v>0</v>
      </c>
      <c r="H6213" s="5">
        <v>0</v>
      </c>
      <c r="I6213" s="5">
        <v>0</v>
      </c>
      <c r="J6213" s="5">
        <v>2</v>
      </c>
      <c r="K6213" s="5">
        <v>6</v>
      </c>
      <c r="L6213" s="5">
        <v>4</v>
      </c>
      <c r="M6213" s="5">
        <v>0</v>
      </c>
      <c r="N6213" s="5">
        <v>0</v>
      </c>
      <c r="O6213" s="6">
        <v>0</v>
      </c>
      <c r="P6213" s="6">
        <v>0</v>
      </c>
      <c r="Q6213" s="6">
        <v>0</v>
      </c>
      <c r="R6213" s="6">
        <v>0</v>
      </c>
      <c r="S6213" s="6">
        <v>1.1428571428571428</v>
      </c>
      <c r="T6213" s="6">
        <v>3.4285714285714284</v>
      </c>
      <c r="U6213" s="6">
        <v>2.2857142857142856</v>
      </c>
      <c r="V6213" s="6">
        <v>0</v>
      </c>
      <c r="W6213" s="6">
        <v>0</v>
      </c>
      <c r="X6213" s="5">
        <v>84</v>
      </c>
      <c r="Y6213" s="5">
        <v>64</v>
      </c>
      <c r="Z6213" s="5">
        <v>2</v>
      </c>
      <c r="AA6213" s="5">
        <v>0</v>
      </c>
      <c r="AB6213" s="5">
        <v>0</v>
      </c>
      <c r="AC6213" s="5">
        <v>0</v>
      </c>
      <c r="AD6213" s="5">
        <v>84</v>
      </c>
      <c r="AE6213" s="5">
        <v>64</v>
      </c>
      <c r="AF6213" s="5">
        <v>2</v>
      </c>
      <c r="AG6213" s="6">
        <v>3.125</v>
      </c>
      <c r="AH6213" s="6">
        <v>76.19047619047619</v>
      </c>
      <c r="AI6213" s="3"/>
      <c r="AJ6213" s="3"/>
    </row>
    <row r="6214" spans="1:36" hidden="1" x14ac:dyDescent="0.2">
      <c r="A6214" s="1" t="str">
        <f t="shared" si="97"/>
        <v>Tunbridge WellsBangladeshi</v>
      </c>
      <c r="B6214" s="3" t="s">
        <v>341</v>
      </c>
      <c r="C6214" s="3" t="s">
        <v>342</v>
      </c>
      <c r="D6214" s="3" t="s">
        <v>712</v>
      </c>
      <c r="E6214" s="5">
        <v>513</v>
      </c>
      <c r="F6214" s="5">
        <v>0</v>
      </c>
      <c r="G6214" s="5">
        <v>0</v>
      </c>
      <c r="H6214" s="5">
        <v>0</v>
      </c>
      <c r="I6214" s="5">
        <v>0</v>
      </c>
      <c r="J6214" s="5">
        <v>56</v>
      </c>
      <c r="K6214" s="5">
        <v>6</v>
      </c>
      <c r="L6214" s="5">
        <v>15</v>
      </c>
      <c r="M6214" s="5">
        <v>0</v>
      </c>
      <c r="N6214" s="5">
        <v>0</v>
      </c>
      <c r="O6214" s="6">
        <v>0</v>
      </c>
      <c r="P6214" s="6">
        <v>0</v>
      </c>
      <c r="Q6214" s="6">
        <v>0</v>
      </c>
      <c r="R6214" s="6">
        <v>0</v>
      </c>
      <c r="S6214" s="6">
        <v>10.916179337231968</v>
      </c>
      <c r="T6214" s="6">
        <v>1.1695906432748537</v>
      </c>
      <c r="U6214" s="6">
        <v>2.9239766081871346</v>
      </c>
      <c r="V6214" s="6">
        <v>0</v>
      </c>
      <c r="W6214" s="6">
        <v>0</v>
      </c>
      <c r="X6214" s="5">
        <v>234</v>
      </c>
      <c r="Y6214" s="5">
        <v>177</v>
      </c>
      <c r="Z6214" s="5">
        <v>14</v>
      </c>
      <c r="AA6214" s="5">
        <v>0</v>
      </c>
      <c r="AB6214" s="5">
        <v>0</v>
      </c>
      <c r="AC6214" s="5">
        <v>0</v>
      </c>
      <c r="AD6214" s="5">
        <v>234</v>
      </c>
      <c r="AE6214" s="5">
        <v>177</v>
      </c>
      <c r="AF6214" s="5">
        <v>14</v>
      </c>
      <c r="AG6214" s="6">
        <v>7.9096045197740112</v>
      </c>
      <c r="AH6214" s="6">
        <v>75.641025641025635</v>
      </c>
      <c r="AI6214" s="3"/>
      <c r="AJ6214" s="3"/>
    </row>
    <row r="6215" spans="1:36" hidden="1" x14ac:dyDescent="0.2">
      <c r="A6215" s="1" t="str">
        <f t="shared" si="97"/>
        <v>Tunbridge WellsChinese</v>
      </c>
      <c r="B6215" s="3" t="s">
        <v>341</v>
      </c>
      <c r="C6215" s="3" t="s">
        <v>342</v>
      </c>
      <c r="D6215" s="3" t="s">
        <v>713</v>
      </c>
      <c r="E6215" s="5">
        <v>552</v>
      </c>
      <c r="F6215" s="5">
        <v>0</v>
      </c>
      <c r="G6215" s="5">
        <v>0</v>
      </c>
      <c r="H6215" s="5">
        <v>0</v>
      </c>
      <c r="I6215" s="5">
        <v>0</v>
      </c>
      <c r="J6215" s="5">
        <v>6</v>
      </c>
      <c r="K6215" s="5">
        <v>89</v>
      </c>
      <c r="L6215" s="5">
        <v>4</v>
      </c>
      <c r="M6215" s="5">
        <v>0</v>
      </c>
      <c r="N6215" s="5">
        <v>0</v>
      </c>
      <c r="O6215" s="6">
        <v>0</v>
      </c>
      <c r="P6215" s="6">
        <v>0</v>
      </c>
      <c r="Q6215" s="6">
        <v>0</v>
      </c>
      <c r="R6215" s="6">
        <v>0</v>
      </c>
      <c r="S6215" s="6">
        <v>1.0869565217391304</v>
      </c>
      <c r="T6215" s="6">
        <v>16.123188405797102</v>
      </c>
      <c r="U6215" s="6">
        <v>0.72463768115942029</v>
      </c>
      <c r="V6215" s="6">
        <v>0</v>
      </c>
      <c r="W6215" s="6">
        <v>0</v>
      </c>
      <c r="X6215" s="5">
        <v>197</v>
      </c>
      <c r="Y6215" s="5">
        <v>176</v>
      </c>
      <c r="Z6215" s="5">
        <v>4</v>
      </c>
      <c r="AA6215" s="5">
        <v>0</v>
      </c>
      <c r="AB6215" s="5">
        <v>0</v>
      </c>
      <c r="AC6215" s="5">
        <v>0</v>
      </c>
      <c r="AD6215" s="5">
        <v>197</v>
      </c>
      <c r="AE6215" s="5">
        <v>176</v>
      </c>
      <c r="AF6215" s="5">
        <v>4</v>
      </c>
      <c r="AG6215" s="6">
        <v>2.2727272727272729</v>
      </c>
      <c r="AH6215" s="6">
        <v>89.340101522842644</v>
      </c>
      <c r="AI6215" s="3"/>
      <c r="AJ6215" s="3"/>
    </row>
    <row r="6216" spans="1:36" hidden="1" x14ac:dyDescent="0.2">
      <c r="A6216" s="1" t="str">
        <f t="shared" si="97"/>
        <v>Tunbridge WellsAsian Other</v>
      </c>
      <c r="B6216" s="3" t="s">
        <v>341</v>
      </c>
      <c r="C6216" s="3" t="s">
        <v>342</v>
      </c>
      <c r="D6216" s="3" t="s">
        <v>714</v>
      </c>
      <c r="E6216" s="5">
        <v>927</v>
      </c>
      <c r="F6216" s="5">
        <v>0</v>
      </c>
      <c r="G6216" s="5">
        <v>0</v>
      </c>
      <c r="H6216" s="5">
        <v>0</v>
      </c>
      <c r="I6216" s="5">
        <v>0</v>
      </c>
      <c r="J6216" s="5">
        <v>13</v>
      </c>
      <c r="K6216" s="5">
        <v>34</v>
      </c>
      <c r="L6216" s="5">
        <v>8</v>
      </c>
      <c r="M6216" s="5">
        <v>0</v>
      </c>
      <c r="N6216" s="5">
        <v>0</v>
      </c>
      <c r="O6216" s="6">
        <v>0</v>
      </c>
      <c r="P6216" s="6">
        <v>0</v>
      </c>
      <c r="Q6216" s="6">
        <v>0</v>
      </c>
      <c r="R6216" s="6">
        <v>0</v>
      </c>
      <c r="S6216" s="6">
        <v>1.4023732470334411</v>
      </c>
      <c r="T6216" s="6">
        <v>3.667745415318231</v>
      </c>
      <c r="U6216" s="6">
        <v>0.86299892125134847</v>
      </c>
      <c r="V6216" s="6">
        <v>0</v>
      </c>
      <c r="W6216" s="6">
        <v>0</v>
      </c>
      <c r="X6216" s="5">
        <v>455</v>
      </c>
      <c r="Y6216" s="5">
        <v>392</v>
      </c>
      <c r="Z6216" s="5">
        <v>7</v>
      </c>
      <c r="AA6216" s="5">
        <v>0</v>
      </c>
      <c r="AB6216" s="5">
        <v>0</v>
      </c>
      <c r="AC6216" s="5">
        <v>0</v>
      </c>
      <c r="AD6216" s="5">
        <v>455</v>
      </c>
      <c r="AE6216" s="5">
        <v>392</v>
      </c>
      <c r="AF6216" s="5">
        <v>7</v>
      </c>
      <c r="AG6216" s="6">
        <v>1.7857142857142858</v>
      </c>
      <c r="AH6216" s="6">
        <v>86.15384615384616</v>
      </c>
      <c r="AI6216" s="3"/>
      <c r="AJ6216" s="3"/>
    </row>
    <row r="6217" spans="1:36" hidden="1" x14ac:dyDescent="0.2">
      <c r="A6217" s="1" t="str">
        <f t="shared" si="97"/>
        <v>Tunbridge WellsBlack African</v>
      </c>
      <c r="B6217" s="3" t="s">
        <v>341</v>
      </c>
      <c r="C6217" s="3" t="s">
        <v>342</v>
      </c>
      <c r="D6217" s="3" t="s">
        <v>715</v>
      </c>
      <c r="E6217" s="5">
        <v>419</v>
      </c>
      <c r="F6217" s="5">
        <v>0</v>
      </c>
      <c r="G6217" s="5">
        <v>0</v>
      </c>
      <c r="H6217" s="5">
        <v>0</v>
      </c>
      <c r="I6217" s="5">
        <v>0</v>
      </c>
      <c r="J6217" s="5">
        <v>12</v>
      </c>
      <c r="K6217" s="5">
        <v>30</v>
      </c>
      <c r="L6217" s="5">
        <v>15</v>
      </c>
      <c r="M6217" s="5">
        <v>0</v>
      </c>
      <c r="N6217" s="5">
        <v>0</v>
      </c>
      <c r="O6217" s="6">
        <v>0</v>
      </c>
      <c r="P6217" s="6">
        <v>0</v>
      </c>
      <c r="Q6217" s="6">
        <v>0</v>
      </c>
      <c r="R6217" s="6">
        <v>0</v>
      </c>
      <c r="S6217" s="6">
        <v>2.8639618138424821</v>
      </c>
      <c r="T6217" s="6">
        <v>7.1599045346062056</v>
      </c>
      <c r="U6217" s="6">
        <v>3.5799522673031028</v>
      </c>
      <c r="V6217" s="6">
        <v>0</v>
      </c>
      <c r="W6217" s="6">
        <v>0</v>
      </c>
      <c r="X6217" s="5">
        <v>187</v>
      </c>
      <c r="Y6217" s="5">
        <v>164</v>
      </c>
      <c r="Z6217" s="5">
        <v>13</v>
      </c>
      <c r="AA6217" s="5">
        <v>0</v>
      </c>
      <c r="AB6217" s="5">
        <v>0</v>
      </c>
      <c r="AC6217" s="5">
        <v>0</v>
      </c>
      <c r="AD6217" s="5">
        <v>187</v>
      </c>
      <c r="AE6217" s="5">
        <v>164</v>
      </c>
      <c r="AF6217" s="5">
        <v>13</v>
      </c>
      <c r="AG6217" s="6">
        <v>7.9268292682926829</v>
      </c>
      <c r="AH6217" s="6">
        <v>87.700534759358291</v>
      </c>
      <c r="AI6217" s="3"/>
      <c r="AJ6217" s="3"/>
    </row>
    <row r="6218" spans="1:36" hidden="1" x14ac:dyDescent="0.2">
      <c r="A6218" s="1" t="str">
        <f t="shared" si="97"/>
        <v>Tunbridge WellsBlack Caribbean</v>
      </c>
      <c r="B6218" s="3" t="s">
        <v>341</v>
      </c>
      <c r="C6218" s="3" t="s">
        <v>342</v>
      </c>
      <c r="D6218" s="3" t="s">
        <v>716</v>
      </c>
      <c r="E6218" s="5">
        <v>142</v>
      </c>
      <c r="F6218" s="5">
        <v>0</v>
      </c>
      <c r="G6218" s="5">
        <v>0</v>
      </c>
      <c r="H6218" s="5">
        <v>0</v>
      </c>
      <c r="I6218" s="5">
        <v>0</v>
      </c>
      <c r="J6218" s="5">
        <v>1</v>
      </c>
      <c r="K6218" s="5">
        <v>17</v>
      </c>
      <c r="L6218" s="5">
        <v>0</v>
      </c>
      <c r="M6218" s="5">
        <v>0</v>
      </c>
      <c r="N6218" s="5">
        <v>0</v>
      </c>
      <c r="O6218" s="6">
        <v>0</v>
      </c>
      <c r="P6218" s="6">
        <v>0</v>
      </c>
      <c r="Q6218" s="6">
        <v>0</v>
      </c>
      <c r="R6218" s="6">
        <v>0</v>
      </c>
      <c r="S6218" s="6">
        <v>0.70422535211267601</v>
      </c>
      <c r="T6218" s="6">
        <v>11.971830985915492</v>
      </c>
      <c r="U6218" s="6">
        <v>0</v>
      </c>
      <c r="V6218" s="6">
        <v>0</v>
      </c>
      <c r="W6218" s="6">
        <v>0</v>
      </c>
      <c r="X6218" s="5">
        <v>88</v>
      </c>
      <c r="Y6218" s="5">
        <v>77</v>
      </c>
      <c r="Z6218" s="5">
        <v>2</v>
      </c>
      <c r="AA6218" s="5">
        <v>0</v>
      </c>
      <c r="AB6218" s="5">
        <v>0</v>
      </c>
      <c r="AC6218" s="5">
        <v>0</v>
      </c>
      <c r="AD6218" s="5">
        <v>88</v>
      </c>
      <c r="AE6218" s="5">
        <v>77</v>
      </c>
      <c r="AF6218" s="5">
        <v>2</v>
      </c>
      <c r="AG6218" s="6">
        <v>2.5974025974025974</v>
      </c>
      <c r="AH6218" s="6">
        <v>87.5</v>
      </c>
      <c r="AI6218" s="3"/>
      <c r="AJ6218" s="3"/>
    </row>
    <row r="6219" spans="1:36" hidden="1" x14ac:dyDescent="0.2">
      <c r="A6219" s="1" t="str">
        <f t="shared" si="97"/>
        <v>Tunbridge WellsBlack Other</v>
      </c>
      <c r="B6219" s="3" t="s">
        <v>341</v>
      </c>
      <c r="C6219" s="3" t="s">
        <v>342</v>
      </c>
      <c r="D6219" s="3" t="s">
        <v>717</v>
      </c>
      <c r="E6219" s="5">
        <v>77</v>
      </c>
      <c r="F6219" s="5">
        <v>0</v>
      </c>
      <c r="G6219" s="5">
        <v>0</v>
      </c>
      <c r="H6219" s="5">
        <v>0</v>
      </c>
      <c r="I6219" s="5">
        <v>0</v>
      </c>
      <c r="J6219" s="5">
        <v>1</v>
      </c>
      <c r="K6219" s="5">
        <v>7</v>
      </c>
      <c r="L6219" s="5">
        <v>2</v>
      </c>
      <c r="M6219" s="5">
        <v>0</v>
      </c>
      <c r="N6219" s="5">
        <v>0</v>
      </c>
      <c r="O6219" s="6">
        <v>0</v>
      </c>
      <c r="P6219" s="6">
        <v>0</v>
      </c>
      <c r="Q6219" s="6">
        <v>0</v>
      </c>
      <c r="R6219" s="6">
        <v>0</v>
      </c>
      <c r="S6219" s="6">
        <v>1.2987012987012987</v>
      </c>
      <c r="T6219" s="6">
        <v>9.0909090909090917</v>
      </c>
      <c r="U6219" s="6">
        <v>2.5974025974025974</v>
      </c>
      <c r="V6219" s="6">
        <v>0</v>
      </c>
      <c r="W6219" s="6">
        <v>0</v>
      </c>
      <c r="X6219" s="5">
        <v>40</v>
      </c>
      <c r="Y6219" s="5">
        <v>32</v>
      </c>
      <c r="Z6219" s="5">
        <v>1</v>
      </c>
      <c r="AA6219" s="5">
        <v>0</v>
      </c>
      <c r="AB6219" s="5">
        <v>0</v>
      </c>
      <c r="AC6219" s="5">
        <v>0</v>
      </c>
      <c r="AD6219" s="5">
        <v>40</v>
      </c>
      <c r="AE6219" s="5">
        <v>32</v>
      </c>
      <c r="AF6219" s="5">
        <v>1</v>
      </c>
      <c r="AG6219" s="6">
        <v>3.125</v>
      </c>
      <c r="AH6219" s="6">
        <v>80</v>
      </c>
      <c r="AI6219" s="3"/>
      <c r="AJ6219" s="3"/>
    </row>
    <row r="6220" spans="1:36" hidden="1" x14ac:dyDescent="0.2">
      <c r="A6220" s="1" t="str">
        <f t="shared" si="97"/>
        <v>Tunbridge WellsArab</v>
      </c>
      <c r="B6220" s="3" t="s">
        <v>341</v>
      </c>
      <c r="C6220" s="3" t="s">
        <v>342</v>
      </c>
      <c r="D6220" s="3" t="s">
        <v>699</v>
      </c>
      <c r="E6220" s="5">
        <v>122</v>
      </c>
      <c r="F6220" s="5">
        <v>0</v>
      </c>
      <c r="G6220" s="5">
        <v>0</v>
      </c>
      <c r="H6220" s="5">
        <v>0</v>
      </c>
      <c r="I6220" s="5">
        <v>0</v>
      </c>
      <c r="J6220" s="5">
        <v>1</v>
      </c>
      <c r="K6220" s="5">
        <v>10</v>
      </c>
      <c r="L6220" s="5">
        <v>1</v>
      </c>
      <c r="M6220" s="5">
        <v>0</v>
      </c>
      <c r="N6220" s="5">
        <v>0</v>
      </c>
      <c r="O6220" s="6">
        <v>0</v>
      </c>
      <c r="P6220" s="6">
        <v>0</v>
      </c>
      <c r="Q6220" s="6">
        <v>0</v>
      </c>
      <c r="R6220" s="6">
        <v>0</v>
      </c>
      <c r="S6220" s="6">
        <v>0.81967213114754101</v>
      </c>
      <c r="T6220" s="6">
        <v>8.1967213114754092</v>
      </c>
      <c r="U6220" s="6">
        <v>0.81967213114754101</v>
      </c>
      <c r="V6220" s="6">
        <v>0</v>
      </c>
      <c r="W6220" s="6">
        <v>0</v>
      </c>
      <c r="X6220" s="5">
        <v>44</v>
      </c>
      <c r="Y6220" s="5">
        <v>42</v>
      </c>
      <c r="Z6220" s="5">
        <v>1</v>
      </c>
      <c r="AA6220" s="5">
        <v>0</v>
      </c>
      <c r="AB6220" s="5">
        <v>0</v>
      </c>
      <c r="AC6220" s="5">
        <v>0</v>
      </c>
      <c r="AD6220" s="5">
        <v>44</v>
      </c>
      <c r="AE6220" s="5">
        <v>42</v>
      </c>
      <c r="AF6220" s="5">
        <v>1</v>
      </c>
      <c r="AG6220" s="6">
        <v>2.3809523809523809</v>
      </c>
      <c r="AH6220" s="6">
        <v>95.454545454545453</v>
      </c>
      <c r="AI6220" s="3"/>
      <c r="AJ6220" s="3"/>
    </row>
    <row r="6221" spans="1:36" hidden="1" x14ac:dyDescent="0.2">
      <c r="A6221" s="1" t="str">
        <f t="shared" si="97"/>
        <v>Tunbridge WellsOther</v>
      </c>
      <c r="B6221" s="3" t="s">
        <v>341</v>
      </c>
      <c r="C6221" s="3" t="s">
        <v>342</v>
      </c>
      <c r="D6221" s="3" t="s">
        <v>718</v>
      </c>
      <c r="E6221" s="5">
        <v>254</v>
      </c>
      <c r="F6221" s="5">
        <v>0</v>
      </c>
      <c r="G6221" s="5">
        <v>0</v>
      </c>
      <c r="H6221" s="5">
        <v>0</v>
      </c>
      <c r="I6221" s="5">
        <v>0</v>
      </c>
      <c r="J6221" s="5">
        <v>4</v>
      </c>
      <c r="K6221" s="5">
        <v>7</v>
      </c>
      <c r="L6221" s="5">
        <v>2</v>
      </c>
      <c r="M6221" s="5">
        <v>0</v>
      </c>
      <c r="N6221" s="5">
        <v>0</v>
      </c>
      <c r="O6221" s="6">
        <v>0</v>
      </c>
      <c r="P6221" s="6">
        <v>0</v>
      </c>
      <c r="Q6221" s="6">
        <v>0</v>
      </c>
      <c r="R6221" s="6">
        <v>0</v>
      </c>
      <c r="S6221" s="6">
        <v>1.5748031496062993</v>
      </c>
      <c r="T6221" s="6">
        <v>2.7559055118110236</v>
      </c>
      <c r="U6221" s="6">
        <v>0.78740157480314965</v>
      </c>
      <c r="V6221" s="6">
        <v>0</v>
      </c>
      <c r="W6221" s="6">
        <v>0</v>
      </c>
      <c r="X6221" s="5">
        <v>145</v>
      </c>
      <c r="Y6221" s="5">
        <v>132</v>
      </c>
      <c r="Z6221" s="5">
        <v>9</v>
      </c>
      <c r="AA6221" s="5">
        <v>0</v>
      </c>
      <c r="AB6221" s="5">
        <v>0</v>
      </c>
      <c r="AC6221" s="5">
        <v>0</v>
      </c>
      <c r="AD6221" s="5">
        <v>145</v>
      </c>
      <c r="AE6221" s="5">
        <v>132</v>
      </c>
      <c r="AF6221" s="5">
        <v>9</v>
      </c>
      <c r="AG6221" s="6">
        <v>6.8181818181818183</v>
      </c>
      <c r="AH6221" s="6">
        <v>91.034482758620683</v>
      </c>
      <c r="AI6221" s="3"/>
      <c r="AJ6221" s="3"/>
    </row>
    <row r="6222" spans="1:36" x14ac:dyDescent="0.2">
      <c r="A6222" s="1" t="str">
        <f t="shared" si="97"/>
        <v>UttlesfordAll people</v>
      </c>
      <c r="B6222" s="3" t="s">
        <v>263</v>
      </c>
      <c r="C6222" s="3" t="s">
        <v>264</v>
      </c>
      <c r="D6222" s="3" t="s">
        <v>700</v>
      </c>
      <c r="E6222" s="5">
        <v>79443</v>
      </c>
      <c r="F6222" s="5">
        <v>0</v>
      </c>
      <c r="G6222" s="5">
        <v>0</v>
      </c>
      <c r="H6222" s="5">
        <v>0</v>
      </c>
      <c r="I6222" s="5">
        <v>0</v>
      </c>
      <c r="J6222" s="5">
        <v>0</v>
      </c>
      <c r="K6222" s="5">
        <v>20632</v>
      </c>
      <c r="L6222" s="5">
        <v>0</v>
      </c>
      <c r="M6222" s="5">
        <v>0</v>
      </c>
      <c r="N6222" s="5">
        <v>0</v>
      </c>
      <c r="O6222" s="6">
        <v>0</v>
      </c>
      <c r="P6222" s="6">
        <v>0</v>
      </c>
      <c r="Q6222" s="6">
        <v>0</v>
      </c>
      <c r="R6222" s="6">
        <v>0</v>
      </c>
      <c r="S6222" s="6">
        <v>0</v>
      </c>
      <c r="T6222" s="6">
        <v>25.970821847110507</v>
      </c>
      <c r="U6222" s="6">
        <v>0</v>
      </c>
      <c r="V6222" s="6">
        <v>0</v>
      </c>
      <c r="W6222" s="6">
        <v>0</v>
      </c>
      <c r="X6222" s="5">
        <v>25689</v>
      </c>
      <c r="Y6222" s="5">
        <v>22874</v>
      </c>
      <c r="Z6222" s="5">
        <v>755</v>
      </c>
      <c r="AA6222" s="5">
        <v>0</v>
      </c>
      <c r="AB6222" s="5">
        <v>0</v>
      </c>
      <c r="AC6222" s="5">
        <v>0</v>
      </c>
      <c r="AD6222" s="5">
        <v>25689</v>
      </c>
      <c r="AE6222" s="5">
        <v>22874</v>
      </c>
      <c r="AF6222" s="5">
        <v>755</v>
      </c>
      <c r="AG6222" s="6">
        <v>3.3006907405788231</v>
      </c>
      <c r="AH6222" s="6">
        <v>89.042002413484369</v>
      </c>
      <c r="AI6222" s="6"/>
      <c r="AJ6222" s="6"/>
    </row>
    <row r="6223" spans="1:36" hidden="1" x14ac:dyDescent="0.2">
      <c r="A6223" s="1" t="str">
        <f t="shared" si="97"/>
        <v>UttlesfordWhite British</v>
      </c>
      <c r="B6223" s="3" t="s">
        <v>263</v>
      </c>
      <c r="C6223" s="3" t="s">
        <v>264</v>
      </c>
      <c r="D6223" s="3" t="s">
        <v>701</v>
      </c>
      <c r="E6223" s="5">
        <v>73325</v>
      </c>
      <c r="F6223" s="5">
        <v>0</v>
      </c>
      <c r="G6223" s="5">
        <v>0</v>
      </c>
      <c r="H6223" s="5">
        <v>0</v>
      </c>
      <c r="I6223" s="5">
        <v>0</v>
      </c>
      <c r="J6223" s="5">
        <v>0</v>
      </c>
      <c r="K6223" s="5">
        <v>19375</v>
      </c>
      <c r="L6223" s="5">
        <v>0</v>
      </c>
      <c r="M6223" s="5">
        <v>0</v>
      </c>
      <c r="N6223" s="5">
        <v>0</v>
      </c>
      <c r="O6223" s="6">
        <v>0</v>
      </c>
      <c r="P6223" s="6">
        <v>0</v>
      </c>
      <c r="Q6223" s="6">
        <v>0</v>
      </c>
      <c r="R6223" s="6">
        <v>0</v>
      </c>
      <c r="S6223" s="6">
        <v>0</v>
      </c>
      <c r="T6223" s="6">
        <v>26.42345721104671</v>
      </c>
      <c r="U6223" s="6">
        <v>0</v>
      </c>
      <c r="V6223" s="6">
        <v>0</v>
      </c>
      <c r="W6223" s="6">
        <v>0</v>
      </c>
      <c r="X6223" s="5">
        <v>22939</v>
      </c>
      <c r="Y6223" s="5">
        <v>20476</v>
      </c>
      <c r="Z6223" s="5">
        <v>680</v>
      </c>
      <c r="AA6223" s="5">
        <v>0</v>
      </c>
      <c r="AB6223" s="5">
        <v>0</v>
      </c>
      <c r="AC6223" s="5">
        <v>0</v>
      </c>
      <c r="AD6223" s="5">
        <v>22939</v>
      </c>
      <c r="AE6223" s="5">
        <v>20476</v>
      </c>
      <c r="AF6223" s="5">
        <v>680</v>
      </c>
      <c r="AG6223" s="6">
        <v>3.3209611252197693</v>
      </c>
      <c r="AH6223" s="6">
        <v>89.262827499019139</v>
      </c>
      <c r="AI6223" s="6"/>
      <c r="AJ6223" s="6"/>
    </row>
    <row r="6224" spans="1:36" hidden="1" x14ac:dyDescent="0.2">
      <c r="A6224" s="1" t="str">
        <f t="shared" si="97"/>
        <v>UttlesfordMinorities - all other than White British</v>
      </c>
      <c r="B6224" s="3" t="s">
        <v>263</v>
      </c>
      <c r="C6224" s="3" t="s">
        <v>264</v>
      </c>
      <c r="D6224" s="3" t="s">
        <v>702</v>
      </c>
      <c r="E6224" s="5">
        <v>6118</v>
      </c>
      <c r="F6224" s="5">
        <v>0</v>
      </c>
      <c r="G6224" s="5">
        <v>0</v>
      </c>
      <c r="H6224" s="5">
        <v>0</v>
      </c>
      <c r="I6224" s="5">
        <v>0</v>
      </c>
      <c r="J6224" s="5">
        <v>0</v>
      </c>
      <c r="K6224" s="5">
        <v>1257</v>
      </c>
      <c r="L6224" s="5">
        <v>0</v>
      </c>
      <c r="M6224" s="5">
        <v>0</v>
      </c>
      <c r="N6224" s="5">
        <v>0</v>
      </c>
      <c r="O6224" s="6">
        <v>0</v>
      </c>
      <c r="P6224" s="6">
        <v>0</v>
      </c>
      <c r="Q6224" s="6">
        <v>0</v>
      </c>
      <c r="R6224" s="6">
        <v>0</v>
      </c>
      <c r="S6224" s="6">
        <v>0</v>
      </c>
      <c r="T6224" s="6">
        <v>20.545930042497549</v>
      </c>
      <c r="U6224" s="6">
        <v>0</v>
      </c>
      <c r="V6224" s="6">
        <v>0</v>
      </c>
      <c r="W6224" s="6">
        <v>0</v>
      </c>
      <c r="X6224" s="5">
        <v>2750</v>
      </c>
      <c r="Y6224" s="5">
        <v>2398</v>
      </c>
      <c r="Z6224" s="5">
        <v>75</v>
      </c>
      <c r="AA6224" s="5">
        <v>0</v>
      </c>
      <c r="AB6224" s="5">
        <v>0</v>
      </c>
      <c r="AC6224" s="5">
        <v>0</v>
      </c>
      <c r="AD6224" s="5">
        <v>2750</v>
      </c>
      <c r="AE6224" s="5">
        <v>2398</v>
      </c>
      <c r="AF6224" s="5">
        <v>75</v>
      </c>
      <c r="AG6224" s="6">
        <v>3.1276063386155131</v>
      </c>
      <c r="AH6224" s="6">
        <v>87.2</v>
      </c>
      <c r="AI6224" s="6"/>
      <c r="AJ6224" s="6"/>
    </row>
    <row r="6225" spans="1:36" hidden="1" x14ac:dyDescent="0.2">
      <c r="A6225" s="1" t="str">
        <f t="shared" si="97"/>
        <v>UttlesfordWhite Irish</v>
      </c>
      <c r="B6225" s="3" t="s">
        <v>263</v>
      </c>
      <c r="C6225" s="3" t="s">
        <v>264</v>
      </c>
      <c r="D6225" s="3" t="s">
        <v>703</v>
      </c>
      <c r="E6225" s="5">
        <v>622</v>
      </c>
      <c r="F6225" s="5">
        <v>0</v>
      </c>
      <c r="G6225" s="5">
        <v>0</v>
      </c>
      <c r="H6225" s="5">
        <v>0</v>
      </c>
      <c r="I6225" s="5">
        <v>0</v>
      </c>
      <c r="J6225" s="5">
        <v>0</v>
      </c>
      <c r="K6225" s="5">
        <v>135</v>
      </c>
      <c r="L6225" s="5">
        <v>0</v>
      </c>
      <c r="M6225" s="5">
        <v>0</v>
      </c>
      <c r="N6225" s="5">
        <v>0</v>
      </c>
      <c r="O6225" s="6">
        <v>0</v>
      </c>
      <c r="P6225" s="6">
        <v>0</v>
      </c>
      <c r="Q6225" s="6">
        <v>0</v>
      </c>
      <c r="R6225" s="6">
        <v>0</v>
      </c>
      <c r="S6225" s="6">
        <v>0</v>
      </c>
      <c r="T6225" s="6">
        <v>21.70418006430868</v>
      </c>
      <c r="U6225" s="6">
        <v>0</v>
      </c>
      <c r="V6225" s="6">
        <v>0</v>
      </c>
      <c r="W6225" s="6">
        <v>0</v>
      </c>
      <c r="X6225" s="5">
        <v>274</v>
      </c>
      <c r="Y6225" s="5">
        <v>239</v>
      </c>
      <c r="Z6225" s="5">
        <v>9</v>
      </c>
      <c r="AA6225" s="5">
        <v>0</v>
      </c>
      <c r="AB6225" s="5">
        <v>0</v>
      </c>
      <c r="AC6225" s="5">
        <v>0</v>
      </c>
      <c r="AD6225" s="5">
        <v>274</v>
      </c>
      <c r="AE6225" s="5">
        <v>239</v>
      </c>
      <c r="AF6225" s="5">
        <v>9</v>
      </c>
      <c r="AG6225" s="6">
        <v>3.7656903765690375</v>
      </c>
      <c r="AH6225" s="6">
        <v>87.226277372262771</v>
      </c>
      <c r="AI6225" s="6"/>
      <c r="AJ6225" s="6"/>
    </row>
    <row r="6226" spans="1:36" hidden="1" x14ac:dyDescent="0.2">
      <c r="A6226" s="1" t="str">
        <f t="shared" si="97"/>
        <v>UttlesfordWhite Gyspy or Irish Traveller</v>
      </c>
      <c r="B6226" s="3" t="s">
        <v>263</v>
      </c>
      <c r="C6226" s="3" t="s">
        <v>264</v>
      </c>
      <c r="D6226" s="3" t="s">
        <v>704</v>
      </c>
      <c r="E6226" s="5">
        <v>122</v>
      </c>
      <c r="F6226" s="5">
        <v>0</v>
      </c>
      <c r="G6226" s="5">
        <v>0</v>
      </c>
      <c r="H6226" s="5">
        <v>0</v>
      </c>
      <c r="I6226" s="5">
        <v>0</v>
      </c>
      <c r="J6226" s="5">
        <v>0</v>
      </c>
      <c r="K6226" s="5">
        <v>34</v>
      </c>
      <c r="L6226" s="5">
        <v>0</v>
      </c>
      <c r="M6226" s="5">
        <v>0</v>
      </c>
      <c r="N6226" s="5">
        <v>0</v>
      </c>
      <c r="O6226" s="6">
        <v>0</v>
      </c>
      <c r="P6226" s="6">
        <v>0</v>
      </c>
      <c r="Q6226" s="6">
        <v>0</v>
      </c>
      <c r="R6226" s="6">
        <v>0</v>
      </c>
      <c r="S6226" s="6">
        <v>0</v>
      </c>
      <c r="T6226" s="6">
        <v>27.868852459016395</v>
      </c>
      <c r="U6226" s="6">
        <v>0</v>
      </c>
      <c r="V6226" s="6">
        <v>0</v>
      </c>
      <c r="W6226" s="6">
        <v>0</v>
      </c>
      <c r="X6226" s="5">
        <v>42</v>
      </c>
      <c r="Y6226" s="5">
        <v>25</v>
      </c>
      <c r="Z6226" s="5">
        <v>2</v>
      </c>
      <c r="AA6226" s="5">
        <v>0</v>
      </c>
      <c r="AB6226" s="5">
        <v>0</v>
      </c>
      <c r="AC6226" s="5">
        <v>0</v>
      </c>
      <c r="AD6226" s="5">
        <v>42</v>
      </c>
      <c r="AE6226" s="5">
        <v>25</v>
      </c>
      <c r="AF6226" s="5">
        <v>2</v>
      </c>
      <c r="AG6226" s="6">
        <v>8</v>
      </c>
      <c r="AH6226" s="6">
        <v>59.523809523809526</v>
      </c>
      <c r="AI6226" s="3"/>
      <c r="AJ6226" s="6"/>
    </row>
    <row r="6227" spans="1:36" hidden="1" x14ac:dyDescent="0.2">
      <c r="A6227" s="1" t="str">
        <f t="shared" si="97"/>
        <v>UttlesfordWhite Other</v>
      </c>
      <c r="B6227" s="3" t="s">
        <v>263</v>
      </c>
      <c r="C6227" s="3" t="s">
        <v>264</v>
      </c>
      <c r="D6227" s="3" t="s">
        <v>705</v>
      </c>
      <c r="E6227" s="5">
        <v>2692</v>
      </c>
      <c r="F6227" s="5">
        <v>0</v>
      </c>
      <c r="G6227" s="5">
        <v>0</v>
      </c>
      <c r="H6227" s="5">
        <v>0</v>
      </c>
      <c r="I6227" s="5">
        <v>0</v>
      </c>
      <c r="J6227" s="5">
        <v>0</v>
      </c>
      <c r="K6227" s="5">
        <v>581</v>
      </c>
      <c r="L6227" s="5">
        <v>0</v>
      </c>
      <c r="M6227" s="5">
        <v>0</v>
      </c>
      <c r="N6227" s="5">
        <v>0</v>
      </c>
      <c r="O6227" s="6">
        <v>0</v>
      </c>
      <c r="P6227" s="6">
        <v>0</v>
      </c>
      <c r="Q6227" s="6">
        <v>0</v>
      </c>
      <c r="R6227" s="6">
        <v>0</v>
      </c>
      <c r="S6227" s="6">
        <v>0</v>
      </c>
      <c r="T6227" s="6">
        <v>21.582466567607728</v>
      </c>
      <c r="U6227" s="6">
        <v>0</v>
      </c>
      <c r="V6227" s="6">
        <v>0</v>
      </c>
      <c r="W6227" s="6">
        <v>0</v>
      </c>
      <c r="X6227" s="5">
        <v>1380</v>
      </c>
      <c r="Y6227" s="5">
        <v>1227</v>
      </c>
      <c r="Z6227" s="5">
        <v>32</v>
      </c>
      <c r="AA6227" s="5">
        <v>0</v>
      </c>
      <c r="AB6227" s="5">
        <v>0</v>
      </c>
      <c r="AC6227" s="5">
        <v>0</v>
      </c>
      <c r="AD6227" s="5">
        <v>1380</v>
      </c>
      <c r="AE6227" s="5">
        <v>1227</v>
      </c>
      <c r="AF6227" s="5">
        <v>32</v>
      </c>
      <c r="AG6227" s="6">
        <v>2.6079869600651997</v>
      </c>
      <c r="AH6227" s="6">
        <v>88.913043478260875</v>
      </c>
      <c r="AI6227" s="6"/>
      <c r="AJ6227" s="6"/>
    </row>
    <row r="6228" spans="1:36" hidden="1" x14ac:dyDescent="0.2">
      <c r="A6228" s="1" t="str">
        <f t="shared" si="97"/>
        <v>UttlesfordMixed White and Black Caribbean</v>
      </c>
      <c r="B6228" s="3" t="s">
        <v>263</v>
      </c>
      <c r="C6228" s="3" t="s">
        <v>264</v>
      </c>
      <c r="D6228" s="3" t="s">
        <v>706</v>
      </c>
      <c r="E6228" s="5">
        <v>241</v>
      </c>
      <c r="F6228" s="5">
        <v>0</v>
      </c>
      <c r="G6228" s="5">
        <v>0</v>
      </c>
      <c r="H6228" s="5">
        <v>0</v>
      </c>
      <c r="I6228" s="5">
        <v>0</v>
      </c>
      <c r="J6228" s="5">
        <v>0</v>
      </c>
      <c r="K6228" s="5">
        <v>44</v>
      </c>
      <c r="L6228" s="5">
        <v>0</v>
      </c>
      <c r="M6228" s="5">
        <v>0</v>
      </c>
      <c r="N6228" s="5">
        <v>0</v>
      </c>
      <c r="O6228" s="6">
        <v>0</v>
      </c>
      <c r="P6228" s="6">
        <v>0</v>
      </c>
      <c r="Q6228" s="6">
        <v>0</v>
      </c>
      <c r="R6228" s="6">
        <v>0</v>
      </c>
      <c r="S6228" s="6">
        <v>0</v>
      </c>
      <c r="T6228" s="6">
        <v>18.257261410788381</v>
      </c>
      <c r="U6228" s="6">
        <v>0</v>
      </c>
      <c r="V6228" s="6">
        <v>0</v>
      </c>
      <c r="W6228" s="6">
        <v>0</v>
      </c>
      <c r="X6228" s="5">
        <v>61</v>
      </c>
      <c r="Y6228" s="5">
        <v>53</v>
      </c>
      <c r="Z6228" s="5">
        <v>3</v>
      </c>
      <c r="AA6228" s="5">
        <v>0</v>
      </c>
      <c r="AB6228" s="5">
        <v>0</v>
      </c>
      <c r="AC6228" s="5">
        <v>0</v>
      </c>
      <c r="AD6228" s="5">
        <v>61</v>
      </c>
      <c r="AE6228" s="5">
        <v>53</v>
      </c>
      <c r="AF6228" s="5">
        <v>3</v>
      </c>
      <c r="AG6228" s="6">
        <v>5.6603773584905657</v>
      </c>
      <c r="AH6228" s="6">
        <v>86.885245901639351</v>
      </c>
      <c r="AI6228" s="6"/>
      <c r="AJ6228" s="6"/>
    </row>
    <row r="6229" spans="1:36" hidden="1" x14ac:dyDescent="0.2">
      <c r="A6229" s="1" t="str">
        <f t="shared" si="97"/>
        <v>UttlesfordMixed White and Black African</v>
      </c>
      <c r="B6229" s="3" t="s">
        <v>263</v>
      </c>
      <c r="C6229" s="3" t="s">
        <v>264</v>
      </c>
      <c r="D6229" s="3" t="s">
        <v>707</v>
      </c>
      <c r="E6229" s="5">
        <v>132</v>
      </c>
      <c r="F6229" s="5">
        <v>0</v>
      </c>
      <c r="G6229" s="5">
        <v>0</v>
      </c>
      <c r="H6229" s="5">
        <v>0</v>
      </c>
      <c r="I6229" s="5">
        <v>0</v>
      </c>
      <c r="J6229" s="5">
        <v>0</v>
      </c>
      <c r="K6229" s="5">
        <v>26</v>
      </c>
      <c r="L6229" s="5">
        <v>0</v>
      </c>
      <c r="M6229" s="5">
        <v>0</v>
      </c>
      <c r="N6229" s="5">
        <v>0</v>
      </c>
      <c r="O6229" s="6">
        <v>0</v>
      </c>
      <c r="P6229" s="6">
        <v>0</v>
      </c>
      <c r="Q6229" s="6">
        <v>0</v>
      </c>
      <c r="R6229" s="6">
        <v>0</v>
      </c>
      <c r="S6229" s="6">
        <v>0</v>
      </c>
      <c r="T6229" s="6">
        <v>19.696969696969695</v>
      </c>
      <c r="U6229" s="6">
        <v>0</v>
      </c>
      <c r="V6229" s="6">
        <v>0</v>
      </c>
      <c r="W6229" s="6">
        <v>0</v>
      </c>
      <c r="X6229" s="5">
        <v>25</v>
      </c>
      <c r="Y6229" s="5">
        <v>23</v>
      </c>
      <c r="Z6229" s="5">
        <v>0</v>
      </c>
      <c r="AA6229" s="5">
        <v>0</v>
      </c>
      <c r="AB6229" s="5">
        <v>0</v>
      </c>
      <c r="AC6229" s="5">
        <v>0</v>
      </c>
      <c r="AD6229" s="5">
        <v>25</v>
      </c>
      <c r="AE6229" s="5">
        <v>23</v>
      </c>
      <c r="AF6229" s="5">
        <v>0</v>
      </c>
      <c r="AG6229" s="6">
        <v>0</v>
      </c>
      <c r="AH6229" s="6">
        <v>92</v>
      </c>
      <c r="AI6229" s="6"/>
      <c r="AJ6229" s="6"/>
    </row>
    <row r="6230" spans="1:36" hidden="1" x14ac:dyDescent="0.2">
      <c r="A6230" s="1" t="str">
        <f t="shared" si="97"/>
        <v>UttlesfordMixed White and Asian</v>
      </c>
      <c r="B6230" s="3" t="s">
        <v>263</v>
      </c>
      <c r="C6230" s="3" t="s">
        <v>264</v>
      </c>
      <c r="D6230" s="3" t="s">
        <v>708</v>
      </c>
      <c r="E6230" s="5">
        <v>382</v>
      </c>
      <c r="F6230" s="5">
        <v>0</v>
      </c>
      <c r="G6230" s="5">
        <v>0</v>
      </c>
      <c r="H6230" s="5">
        <v>0</v>
      </c>
      <c r="I6230" s="5">
        <v>0</v>
      </c>
      <c r="J6230" s="5">
        <v>0</v>
      </c>
      <c r="K6230" s="5">
        <v>76</v>
      </c>
      <c r="L6230" s="5">
        <v>0</v>
      </c>
      <c r="M6230" s="5">
        <v>0</v>
      </c>
      <c r="N6230" s="5">
        <v>0</v>
      </c>
      <c r="O6230" s="6">
        <v>0</v>
      </c>
      <c r="P6230" s="6">
        <v>0</v>
      </c>
      <c r="Q6230" s="6">
        <v>0</v>
      </c>
      <c r="R6230" s="6">
        <v>0</v>
      </c>
      <c r="S6230" s="6">
        <v>0</v>
      </c>
      <c r="T6230" s="6">
        <v>19.895287958115183</v>
      </c>
      <c r="U6230" s="6">
        <v>0</v>
      </c>
      <c r="V6230" s="6">
        <v>0</v>
      </c>
      <c r="W6230" s="6">
        <v>0</v>
      </c>
      <c r="X6230" s="5">
        <v>98</v>
      </c>
      <c r="Y6230" s="5">
        <v>91</v>
      </c>
      <c r="Z6230" s="5">
        <v>4</v>
      </c>
      <c r="AA6230" s="5">
        <v>0</v>
      </c>
      <c r="AB6230" s="5">
        <v>0</v>
      </c>
      <c r="AC6230" s="5">
        <v>0</v>
      </c>
      <c r="AD6230" s="5">
        <v>98</v>
      </c>
      <c r="AE6230" s="5">
        <v>91</v>
      </c>
      <c r="AF6230" s="5">
        <v>4</v>
      </c>
      <c r="AG6230" s="6">
        <v>4.395604395604396</v>
      </c>
      <c r="AH6230" s="6">
        <v>92.857142857142861</v>
      </c>
      <c r="AI6230" s="6"/>
      <c r="AJ6230" s="6"/>
    </row>
    <row r="6231" spans="1:36" hidden="1" x14ac:dyDescent="0.2">
      <c r="A6231" s="1" t="str">
        <f t="shared" si="97"/>
        <v>UttlesfordMixed Other</v>
      </c>
      <c r="B6231" s="3" t="s">
        <v>263</v>
      </c>
      <c r="C6231" s="3" t="s">
        <v>264</v>
      </c>
      <c r="D6231" s="3" t="s">
        <v>709</v>
      </c>
      <c r="E6231" s="5">
        <v>222</v>
      </c>
      <c r="F6231" s="5">
        <v>0</v>
      </c>
      <c r="G6231" s="5">
        <v>0</v>
      </c>
      <c r="H6231" s="5">
        <v>0</v>
      </c>
      <c r="I6231" s="5">
        <v>0</v>
      </c>
      <c r="J6231" s="5">
        <v>0</v>
      </c>
      <c r="K6231" s="5">
        <v>55</v>
      </c>
      <c r="L6231" s="5">
        <v>0</v>
      </c>
      <c r="M6231" s="5">
        <v>0</v>
      </c>
      <c r="N6231" s="5">
        <v>0</v>
      </c>
      <c r="O6231" s="6">
        <v>0</v>
      </c>
      <c r="P6231" s="6">
        <v>0</v>
      </c>
      <c r="Q6231" s="6">
        <v>0</v>
      </c>
      <c r="R6231" s="6">
        <v>0</v>
      </c>
      <c r="S6231" s="6">
        <v>0</v>
      </c>
      <c r="T6231" s="6">
        <v>24.774774774774773</v>
      </c>
      <c r="U6231" s="6">
        <v>0</v>
      </c>
      <c r="V6231" s="6">
        <v>0</v>
      </c>
      <c r="W6231" s="6">
        <v>0</v>
      </c>
      <c r="X6231" s="5">
        <v>68</v>
      </c>
      <c r="Y6231" s="5">
        <v>61</v>
      </c>
      <c r="Z6231" s="5">
        <v>5</v>
      </c>
      <c r="AA6231" s="5">
        <v>0</v>
      </c>
      <c r="AB6231" s="5">
        <v>0</v>
      </c>
      <c r="AC6231" s="5">
        <v>0</v>
      </c>
      <c r="AD6231" s="5">
        <v>68</v>
      </c>
      <c r="AE6231" s="5">
        <v>61</v>
      </c>
      <c r="AF6231" s="5">
        <v>5</v>
      </c>
      <c r="AG6231" s="6">
        <v>8.1967213114754092</v>
      </c>
      <c r="AH6231" s="6">
        <v>89.705882352941174</v>
      </c>
      <c r="AI6231" s="6"/>
      <c r="AJ6231" s="6"/>
    </row>
    <row r="6232" spans="1:36" hidden="1" x14ac:dyDescent="0.2">
      <c r="A6232" s="1" t="str">
        <f t="shared" si="97"/>
        <v>UttlesfordIndian</v>
      </c>
      <c r="B6232" s="3" t="s">
        <v>263</v>
      </c>
      <c r="C6232" s="3" t="s">
        <v>264</v>
      </c>
      <c r="D6232" s="3" t="s">
        <v>710</v>
      </c>
      <c r="E6232" s="5">
        <v>284</v>
      </c>
      <c r="F6232" s="5">
        <v>0</v>
      </c>
      <c r="G6232" s="5">
        <v>0</v>
      </c>
      <c r="H6232" s="5">
        <v>0</v>
      </c>
      <c r="I6232" s="5">
        <v>0</v>
      </c>
      <c r="J6232" s="5">
        <v>0</v>
      </c>
      <c r="K6232" s="5">
        <v>45</v>
      </c>
      <c r="L6232" s="5">
        <v>0</v>
      </c>
      <c r="M6232" s="5">
        <v>0</v>
      </c>
      <c r="N6232" s="5">
        <v>0</v>
      </c>
      <c r="O6232" s="6">
        <v>0</v>
      </c>
      <c r="P6232" s="6">
        <v>0</v>
      </c>
      <c r="Q6232" s="6">
        <v>0</v>
      </c>
      <c r="R6232" s="6">
        <v>0</v>
      </c>
      <c r="S6232" s="6">
        <v>0</v>
      </c>
      <c r="T6232" s="6">
        <v>15.845070422535212</v>
      </c>
      <c r="U6232" s="6">
        <v>0</v>
      </c>
      <c r="V6232" s="6">
        <v>0</v>
      </c>
      <c r="W6232" s="6">
        <v>0</v>
      </c>
      <c r="X6232" s="5">
        <v>146</v>
      </c>
      <c r="Y6232" s="5">
        <v>133</v>
      </c>
      <c r="Z6232" s="5">
        <v>2</v>
      </c>
      <c r="AA6232" s="5">
        <v>0</v>
      </c>
      <c r="AB6232" s="5">
        <v>0</v>
      </c>
      <c r="AC6232" s="5">
        <v>0</v>
      </c>
      <c r="AD6232" s="5">
        <v>146</v>
      </c>
      <c r="AE6232" s="5">
        <v>133</v>
      </c>
      <c r="AF6232" s="5">
        <v>2</v>
      </c>
      <c r="AG6232" s="6">
        <v>1.5037593984962405</v>
      </c>
      <c r="AH6232" s="6">
        <v>91.095890410958901</v>
      </c>
      <c r="AI6232" s="6"/>
      <c r="AJ6232" s="6"/>
    </row>
    <row r="6233" spans="1:36" hidden="1" x14ac:dyDescent="0.2">
      <c r="A6233" s="1" t="str">
        <f t="shared" si="97"/>
        <v>UttlesfordPakistani</v>
      </c>
      <c r="B6233" s="3" t="s">
        <v>263</v>
      </c>
      <c r="C6233" s="3" t="s">
        <v>264</v>
      </c>
      <c r="D6233" s="3" t="s">
        <v>711</v>
      </c>
      <c r="E6233" s="5">
        <v>40</v>
      </c>
      <c r="F6233" s="5">
        <v>0</v>
      </c>
      <c r="G6233" s="5">
        <v>0</v>
      </c>
      <c r="H6233" s="5">
        <v>0</v>
      </c>
      <c r="I6233" s="5">
        <v>0</v>
      </c>
      <c r="J6233" s="5">
        <v>0</v>
      </c>
      <c r="K6233" s="5">
        <v>7</v>
      </c>
      <c r="L6233" s="5">
        <v>0</v>
      </c>
      <c r="M6233" s="5">
        <v>0</v>
      </c>
      <c r="N6233" s="5">
        <v>0</v>
      </c>
      <c r="O6233" s="6">
        <v>0</v>
      </c>
      <c r="P6233" s="6">
        <v>0</v>
      </c>
      <c r="Q6233" s="6">
        <v>0</v>
      </c>
      <c r="R6233" s="6">
        <v>0</v>
      </c>
      <c r="S6233" s="6">
        <v>0</v>
      </c>
      <c r="T6233" s="6">
        <v>17.5</v>
      </c>
      <c r="U6233" s="6">
        <v>0</v>
      </c>
      <c r="V6233" s="6">
        <v>0</v>
      </c>
      <c r="W6233" s="6">
        <v>0</v>
      </c>
      <c r="X6233" s="5">
        <v>22</v>
      </c>
      <c r="Y6233" s="5">
        <v>20</v>
      </c>
      <c r="Z6233" s="5">
        <v>1</v>
      </c>
      <c r="AA6233" s="5">
        <v>0</v>
      </c>
      <c r="AB6233" s="5">
        <v>0</v>
      </c>
      <c r="AC6233" s="5">
        <v>0</v>
      </c>
      <c r="AD6233" s="5">
        <v>22</v>
      </c>
      <c r="AE6233" s="5">
        <v>20</v>
      </c>
      <c r="AF6233" s="5">
        <v>1</v>
      </c>
      <c r="AG6233" s="6">
        <v>5</v>
      </c>
      <c r="AH6233" s="6">
        <v>90.909090909090907</v>
      </c>
      <c r="AI6233" s="6"/>
      <c r="AJ6233" s="6"/>
    </row>
    <row r="6234" spans="1:36" hidden="1" x14ac:dyDescent="0.2">
      <c r="A6234" s="1" t="str">
        <f t="shared" si="97"/>
        <v>UttlesfordBangladeshi</v>
      </c>
      <c r="B6234" s="3" t="s">
        <v>263</v>
      </c>
      <c r="C6234" s="3" t="s">
        <v>264</v>
      </c>
      <c r="D6234" s="3" t="s">
        <v>712</v>
      </c>
      <c r="E6234" s="5">
        <v>186</v>
      </c>
      <c r="F6234" s="5">
        <v>0</v>
      </c>
      <c r="G6234" s="5">
        <v>0</v>
      </c>
      <c r="H6234" s="5">
        <v>0</v>
      </c>
      <c r="I6234" s="5">
        <v>0</v>
      </c>
      <c r="J6234" s="5">
        <v>0</v>
      </c>
      <c r="K6234" s="5">
        <v>22</v>
      </c>
      <c r="L6234" s="5">
        <v>0</v>
      </c>
      <c r="M6234" s="5">
        <v>0</v>
      </c>
      <c r="N6234" s="5">
        <v>0</v>
      </c>
      <c r="O6234" s="6">
        <v>0</v>
      </c>
      <c r="P6234" s="6">
        <v>0</v>
      </c>
      <c r="Q6234" s="6">
        <v>0</v>
      </c>
      <c r="R6234" s="6">
        <v>0</v>
      </c>
      <c r="S6234" s="6">
        <v>0</v>
      </c>
      <c r="T6234" s="6">
        <v>11.827956989247312</v>
      </c>
      <c r="U6234" s="6">
        <v>0</v>
      </c>
      <c r="V6234" s="6">
        <v>0</v>
      </c>
      <c r="W6234" s="6">
        <v>0</v>
      </c>
      <c r="X6234" s="5">
        <v>77</v>
      </c>
      <c r="Y6234" s="5">
        <v>57</v>
      </c>
      <c r="Z6234" s="5">
        <v>1</v>
      </c>
      <c r="AA6234" s="5">
        <v>0</v>
      </c>
      <c r="AB6234" s="5">
        <v>0</v>
      </c>
      <c r="AC6234" s="5">
        <v>0</v>
      </c>
      <c r="AD6234" s="5">
        <v>77</v>
      </c>
      <c r="AE6234" s="5">
        <v>57</v>
      </c>
      <c r="AF6234" s="5">
        <v>1</v>
      </c>
      <c r="AG6234" s="6">
        <v>1.7543859649122806</v>
      </c>
      <c r="AH6234" s="6">
        <v>74.025974025974023</v>
      </c>
      <c r="AI6234" s="6"/>
      <c r="AJ6234" s="6"/>
    </row>
    <row r="6235" spans="1:36" hidden="1" x14ac:dyDescent="0.2">
      <c r="A6235" s="1" t="str">
        <f t="shared" si="97"/>
        <v>UttlesfordChinese</v>
      </c>
      <c r="B6235" s="3" t="s">
        <v>263</v>
      </c>
      <c r="C6235" s="3" t="s">
        <v>264</v>
      </c>
      <c r="D6235" s="3" t="s">
        <v>713</v>
      </c>
      <c r="E6235" s="5">
        <v>202</v>
      </c>
      <c r="F6235" s="5">
        <v>0</v>
      </c>
      <c r="G6235" s="5">
        <v>0</v>
      </c>
      <c r="H6235" s="5">
        <v>0</v>
      </c>
      <c r="I6235" s="5">
        <v>0</v>
      </c>
      <c r="J6235" s="5">
        <v>0</v>
      </c>
      <c r="K6235" s="5">
        <v>37</v>
      </c>
      <c r="L6235" s="5">
        <v>0</v>
      </c>
      <c r="M6235" s="5">
        <v>0</v>
      </c>
      <c r="N6235" s="5">
        <v>0</v>
      </c>
      <c r="O6235" s="6">
        <v>0</v>
      </c>
      <c r="P6235" s="6">
        <v>0</v>
      </c>
      <c r="Q6235" s="6">
        <v>0</v>
      </c>
      <c r="R6235" s="6">
        <v>0</v>
      </c>
      <c r="S6235" s="6">
        <v>0</v>
      </c>
      <c r="T6235" s="6">
        <v>18.316831683168317</v>
      </c>
      <c r="U6235" s="6">
        <v>0</v>
      </c>
      <c r="V6235" s="6">
        <v>0</v>
      </c>
      <c r="W6235" s="6">
        <v>0</v>
      </c>
      <c r="X6235" s="5">
        <v>83</v>
      </c>
      <c r="Y6235" s="5">
        <v>69</v>
      </c>
      <c r="Z6235" s="5">
        <v>0</v>
      </c>
      <c r="AA6235" s="5">
        <v>0</v>
      </c>
      <c r="AB6235" s="5">
        <v>0</v>
      </c>
      <c r="AC6235" s="5">
        <v>0</v>
      </c>
      <c r="AD6235" s="5">
        <v>83</v>
      </c>
      <c r="AE6235" s="5">
        <v>69</v>
      </c>
      <c r="AF6235" s="5">
        <v>0</v>
      </c>
      <c r="AG6235" s="6">
        <v>0</v>
      </c>
      <c r="AH6235" s="6">
        <v>83.132530120481931</v>
      </c>
      <c r="AI6235" s="6"/>
      <c r="AJ6235" s="6"/>
    </row>
    <row r="6236" spans="1:36" hidden="1" x14ac:dyDescent="0.2">
      <c r="A6236" s="1" t="str">
        <f t="shared" si="97"/>
        <v>UttlesfordAsian Other</v>
      </c>
      <c r="B6236" s="3" t="s">
        <v>263</v>
      </c>
      <c r="C6236" s="3" t="s">
        <v>264</v>
      </c>
      <c r="D6236" s="3" t="s">
        <v>714</v>
      </c>
      <c r="E6236" s="5">
        <v>410</v>
      </c>
      <c r="F6236" s="5">
        <v>0</v>
      </c>
      <c r="G6236" s="5">
        <v>0</v>
      </c>
      <c r="H6236" s="5">
        <v>0</v>
      </c>
      <c r="I6236" s="5">
        <v>0</v>
      </c>
      <c r="J6236" s="5">
        <v>0</v>
      </c>
      <c r="K6236" s="5">
        <v>62</v>
      </c>
      <c r="L6236" s="5">
        <v>0</v>
      </c>
      <c r="M6236" s="5">
        <v>0</v>
      </c>
      <c r="N6236" s="5">
        <v>0</v>
      </c>
      <c r="O6236" s="6">
        <v>0</v>
      </c>
      <c r="P6236" s="6">
        <v>0</v>
      </c>
      <c r="Q6236" s="6">
        <v>0</v>
      </c>
      <c r="R6236" s="6">
        <v>0</v>
      </c>
      <c r="S6236" s="6">
        <v>0</v>
      </c>
      <c r="T6236" s="6">
        <v>15.121951219512194</v>
      </c>
      <c r="U6236" s="6">
        <v>0</v>
      </c>
      <c r="V6236" s="6">
        <v>0</v>
      </c>
      <c r="W6236" s="6">
        <v>0</v>
      </c>
      <c r="X6236" s="5">
        <v>192</v>
      </c>
      <c r="Y6236" s="5">
        <v>154</v>
      </c>
      <c r="Z6236" s="5">
        <v>7</v>
      </c>
      <c r="AA6236" s="5">
        <v>0</v>
      </c>
      <c r="AB6236" s="5">
        <v>0</v>
      </c>
      <c r="AC6236" s="5">
        <v>0</v>
      </c>
      <c r="AD6236" s="5">
        <v>192</v>
      </c>
      <c r="AE6236" s="5">
        <v>154</v>
      </c>
      <c r="AF6236" s="5">
        <v>7</v>
      </c>
      <c r="AG6236" s="6">
        <v>4.5454545454545459</v>
      </c>
      <c r="AH6236" s="6">
        <v>80.208333333333329</v>
      </c>
      <c r="AI6236" s="6"/>
      <c r="AJ6236" s="6"/>
    </row>
    <row r="6237" spans="1:36" hidden="1" x14ac:dyDescent="0.2">
      <c r="A6237" s="1" t="str">
        <f t="shared" si="97"/>
        <v>UttlesfordBlack African</v>
      </c>
      <c r="B6237" s="3" t="s">
        <v>263</v>
      </c>
      <c r="C6237" s="3" t="s">
        <v>264</v>
      </c>
      <c r="D6237" s="3" t="s">
        <v>715</v>
      </c>
      <c r="E6237" s="5">
        <v>197</v>
      </c>
      <c r="F6237" s="5">
        <v>0</v>
      </c>
      <c r="G6237" s="5">
        <v>0</v>
      </c>
      <c r="H6237" s="5">
        <v>0</v>
      </c>
      <c r="I6237" s="5">
        <v>0</v>
      </c>
      <c r="J6237" s="5">
        <v>0</v>
      </c>
      <c r="K6237" s="5">
        <v>40</v>
      </c>
      <c r="L6237" s="5">
        <v>0</v>
      </c>
      <c r="M6237" s="5">
        <v>0</v>
      </c>
      <c r="N6237" s="5">
        <v>0</v>
      </c>
      <c r="O6237" s="6">
        <v>0</v>
      </c>
      <c r="P6237" s="6">
        <v>0</v>
      </c>
      <c r="Q6237" s="6">
        <v>0</v>
      </c>
      <c r="R6237" s="6">
        <v>0</v>
      </c>
      <c r="S6237" s="6">
        <v>0</v>
      </c>
      <c r="T6237" s="6">
        <v>20.304568527918782</v>
      </c>
      <c r="U6237" s="6">
        <v>0</v>
      </c>
      <c r="V6237" s="6">
        <v>0</v>
      </c>
      <c r="W6237" s="6">
        <v>0</v>
      </c>
      <c r="X6237" s="5">
        <v>90</v>
      </c>
      <c r="Y6237" s="5">
        <v>83</v>
      </c>
      <c r="Z6237" s="5">
        <v>2</v>
      </c>
      <c r="AA6237" s="5">
        <v>0</v>
      </c>
      <c r="AB6237" s="5">
        <v>0</v>
      </c>
      <c r="AC6237" s="5">
        <v>0</v>
      </c>
      <c r="AD6237" s="5">
        <v>90</v>
      </c>
      <c r="AE6237" s="5">
        <v>83</v>
      </c>
      <c r="AF6237" s="5">
        <v>2</v>
      </c>
      <c r="AG6237" s="6">
        <v>2.4096385542168677</v>
      </c>
      <c r="AH6237" s="6">
        <v>92.222222222222229</v>
      </c>
      <c r="AI6237" s="6"/>
      <c r="AJ6237" s="6"/>
    </row>
    <row r="6238" spans="1:36" hidden="1" x14ac:dyDescent="0.2">
      <c r="A6238" s="1" t="str">
        <f t="shared" si="97"/>
        <v>UttlesfordBlack Caribbean</v>
      </c>
      <c r="B6238" s="3" t="s">
        <v>263</v>
      </c>
      <c r="C6238" s="3" t="s">
        <v>264</v>
      </c>
      <c r="D6238" s="3" t="s">
        <v>716</v>
      </c>
      <c r="E6238" s="5">
        <v>159</v>
      </c>
      <c r="F6238" s="5">
        <v>0</v>
      </c>
      <c r="G6238" s="5">
        <v>0</v>
      </c>
      <c r="H6238" s="5">
        <v>0</v>
      </c>
      <c r="I6238" s="5">
        <v>0</v>
      </c>
      <c r="J6238" s="5">
        <v>0</v>
      </c>
      <c r="K6238" s="5">
        <v>34</v>
      </c>
      <c r="L6238" s="5">
        <v>0</v>
      </c>
      <c r="M6238" s="5">
        <v>0</v>
      </c>
      <c r="N6238" s="5">
        <v>0</v>
      </c>
      <c r="O6238" s="6">
        <v>0</v>
      </c>
      <c r="P6238" s="6">
        <v>0</v>
      </c>
      <c r="Q6238" s="6">
        <v>0</v>
      </c>
      <c r="R6238" s="6">
        <v>0</v>
      </c>
      <c r="S6238" s="6">
        <v>0</v>
      </c>
      <c r="T6238" s="6">
        <v>21.383647798742139</v>
      </c>
      <c r="U6238" s="6">
        <v>0</v>
      </c>
      <c r="V6238" s="6">
        <v>0</v>
      </c>
      <c r="W6238" s="6">
        <v>0</v>
      </c>
      <c r="X6238" s="5">
        <v>70</v>
      </c>
      <c r="Y6238" s="5">
        <v>61</v>
      </c>
      <c r="Z6238" s="5">
        <v>1</v>
      </c>
      <c r="AA6238" s="5">
        <v>0</v>
      </c>
      <c r="AB6238" s="5">
        <v>0</v>
      </c>
      <c r="AC6238" s="5">
        <v>0</v>
      </c>
      <c r="AD6238" s="5">
        <v>70</v>
      </c>
      <c r="AE6238" s="5">
        <v>61</v>
      </c>
      <c r="AF6238" s="5">
        <v>1</v>
      </c>
      <c r="AG6238" s="6">
        <v>1.639344262295082</v>
      </c>
      <c r="AH6238" s="6">
        <v>87.142857142857139</v>
      </c>
      <c r="AI6238" s="6"/>
      <c r="AJ6238" s="6"/>
    </row>
    <row r="6239" spans="1:36" hidden="1" x14ac:dyDescent="0.2">
      <c r="A6239" s="1" t="str">
        <f t="shared" si="97"/>
        <v>UttlesfordBlack Other</v>
      </c>
      <c r="B6239" s="3" t="s">
        <v>263</v>
      </c>
      <c r="C6239" s="3" t="s">
        <v>264</v>
      </c>
      <c r="D6239" s="3" t="s">
        <v>717</v>
      </c>
      <c r="E6239" s="5">
        <v>61</v>
      </c>
      <c r="F6239" s="5">
        <v>0</v>
      </c>
      <c r="G6239" s="5">
        <v>0</v>
      </c>
      <c r="H6239" s="5">
        <v>0</v>
      </c>
      <c r="I6239" s="5">
        <v>0</v>
      </c>
      <c r="J6239" s="5">
        <v>0</v>
      </c>
      <c r="K6239" s="5">
        <v>22</v>
      </c>
      <c r="L6239" s="5">
        <v>0</v>
      </c>
      <c r="M6239" s="5">
        <v>0</v>
      </c>
      <c r="N6239" s="5">
        <v>0</v>
      </c>
      <c r="O6239" s="6">
        <v>0</v>
      </c>
      <c r="P6239" s="6">
        <v>0</v>
      </c>
      <c r="Q6239" s="6">
        <v>0</v>
      </c>
      <c r="R6239" s="6">
        <v>0</v>
      </c>
      <c r="S6239" s="6">
        <v>0</v>
      </c>
      <c r="T6239" s="6">
        <v>36.065573770491802</v>
      </c>
      <c r="U6239" s="6">
        <v>0</v>
      </c>
      <c r="V6239" s="6">
        <v>0</v>
      </c>
      <c r="W6239" s="6">
        <v>0</v>
      </c>
      <c r="X6239" s="5">
        <v>35</v>
      </c>
      <c r="Y6239" s="5">
        <v>31</v>
      </c>
      <c r="Z6239" s="5">
        <v>1</v>
      </c>
      <c r="AA6239" s="5">
        <v>0</v>
      </c>
      <c r="AB6239" s="5">
        <v>0</v>
      </c>
      <c r="AC6239" s="5">
        <v>0</v>
      </c>
      <c r="AD6239" s="5">
        <v>35</v>
      </c>
      <c r="AE6239" s="5">
        <v>31</v>
      </c>
      <c r="AF6239" s="5">
        <v>1</v>
      </c>
      <c r="AG6239" s="6">
        <v>3.225806451612903</v>
      </c>
      <c r="AH6239" s="6">
        <v>88.571428571428569</v>
      </c>
      <c r="AI6239" s="6"/>
      <c r="AJ6239" s="6"/>
    </row>
    <row r="6240" spans="1:36" hidden="1" x14ac:dyDescent="0.2">
      <c r="A6240" s="1" t="str">
        <f t="shared" si="97"/>
        <v>UttlesfordArab</v>
      </c>
      <c r="B6240" s="3" t="s">
        <v>263</v>
      </c>
      <c r="C6240" s="3" t="s">
        <v>264</v>
      </c>
      <c r="D6240" s="3" t="s">
        <v>699</v>
      </c>
      <c r="E6240" s="5">
        <v>40</v>
      </c>
      <c r="F6240" s="5">
        <v>0</v>
      </c>
      <c r="G6240" s="5">
        <v>0</v>
      </c>
      <c r="H6240" s="5">
        <v>0</v>
      </c>
      <c r="I6240" s="5">
        <v>0</v>
      </c>
      <c r="J6240" s="5">
        <v>0</v>
      </c>
      <c r="K6240" s="5">
        <v>7</v>
      </c>
      <c r="L6240" s="5">
        <v>0</v>
      </c>
      <c r="M6240" s="5">
        <v>0</v>
      </c>
      <c r="N6240" s="5">
        <v>0</v>
      </c>
      <c r="O6240" s="6">
        <v>0</v>
      </c>
      <c r="P6240" s="6">
        <v>0</v>
      </c>
      <c r="Q6240" s="6">
        <v>0</v>
      </c>
      <c r="R6240" s="6">
        <v>0</v>
      </c>
      <c r="S6240" s="6">
        <v>0</v>
      </c>
      <c r="T6240" s="6">
        <v>17.5</v>
      </c>
      <c r="U6240" s="6">
        <v>0</v>
      </c>
      <c r="V6240" s="6">
        <v>0</v>
      </c>
      <c r="W6240" s="6">
        <v>0</v>
      </c>
      <c r="X6240" s="5">
        <v>23</v>
      </c>
      <c r="Y6240" s="5">
        <v>17</v>
      </c>
      <c r="Z6240" s="5">
        <v>0</v>
      </c>
      <c r="AA6240" s="5">
        <v>0</v>
      </c>
      <c r="AB6240" s="5">
        <v>0</v>
      </c>
      <c r="AC6240" s="5">
        <v>0</v>
      </c>
      <c r="AD6240" s="5">
        <v>23</v>
      </c>
      <c r="AE6240" s="5">
        <v>17</v>
      </c>
      <c r="AF6240" s="5">
        <v>0</v>
      </c>
      <c r="AG6240" s="6">
        <v>0</v>
      </c>
      <c r="AH6240" s="6">
        <v>73.913043478260875</v>
      </c>
      <c r="AI6240" s="6"/>
      <c r="AJ6240" s="6"/>
    </row>
    <row r="6241" spans="1:36" hidden="1" x14ac:dyDescent="0.2">
      <c r="A6241" s="1" t="str">
        <f t="shared" si="97"/>
        <v>UttlesfordOther</v>
      </c>
      <c r="B6241" s="3" t="s">
        <v>263</v>
      </c>
      <c r="C6241" s="3" t="s">
        <v>264</v>
      </c>
      <c r="D6241" s="3" t="s">
        <v>718</v>
      </c>
      <c r="E6241" s="5">
        <v>126</v>
      </c>
      <c r="F6241" s="5">
        <v>0</v>
      </c>
      <c r="G6241" s="5">
        <v>0</v>
      </c>
      <c r="H6241" s="5">
        <v>0</v>
      </c>
      <c r="I6241" s="5">
        <v>0</v>
      </c>
      <c r="J6241" s="5">
        <v>0</v>
      </c>
      <c r="K6241" s="5">
        <v>30</v>
      </c>
      <c r="L6241" s="5">
        <v>0</v>
      </c>
      <c r="M6241" s="5">
        <v>0</v>
      </c>
      <c r="N6241" s="5">
        <v>0</v>
      </c>
      <c r="O6241" s="6">
        <v>0</v>
      </c>
      <c r="P6241" s="6">
        <v>0</v>
      </c>
      <c r="Q6241" s="6">
        <v>0</v>
      </c>
      <c r="R6241" s="6">
        <v>0</v>
      </c>
      <c r="S6241" s="6">
        <v>0</v>
      </c>
      <c r="T6241" s="6">
        <v>23.80952380952381</v>
      </c>
      <c r="U6241" s="6">
        <v>0</v>
      </c>
      <c r="V6241" s="6">
        <v>0</v>
      </c>
      <c r="W6241" s="6">
        <v>0</v>
      </c>
      <c r="X6241" s="5">
        <v>64</v>
      </c>
      <c r="Y6241" s="5">
        <v>54</v>
      </c>
      <c r="Z6241" s="5">
        <v>5</v>
      </c>
      <c r="AA6241" s="5">
        <v>0</v>
      </c>
      <c r="AB6241" s="5">
        <v>0</v>
      </c>
      <c r="AC6241" s="5">
        <v>0</v>
      </c>
      <c r="AD6241" s="5">
        <v>64</v>
      </c>
      <c r="AE6241" s="5">
        <v>54</v>
      </c>
      <c r="AF6241" s="5">
        <v>5</v>
      </c>
      <c r="AG6241" s="6">
        <v>9.2592592592592595</v>
      </c>
      <c r="AH6241" s="6">
        <v>84.375</v>
      </c>
      <c r="AI6241" s="6"/>
      <c r="AJ6241" s="6"/>
    </row>
    <row r="6242" spans="1:36" x14ac:dyDescent="0.2">
      <c r="A6242" s="1" t="str">
        <f t="shared" si="97"/>
        <v>Vale of White HorseAll people</v>
      </c>
      <c r="B6242" s="3" t="s">
        <v>457</v>
      </c>
      <c r="C6242" s="3" t="s">
        <v>458</v>
      </c>
      <c r="D6242" s="3" t="s">
        <v>700</v>
      </c>
      <c r="E6242" s="5">
        <v>120988</v>
      </c>
      <c r="F6242" s="5">
        <v>0</v>
      </c>
      <c r="G6242" s="5">
        <v>0</v>
      </c>
      <c r="H6242" s="5">
        <v>0</v>
      </c>
      <c r="I6242" s="5">
        <v>0</v>
      </c>
      <c r="J6242" s="5">
        <v>1411</v>
      </c>
      <c r="K6242" s="5">
        <v>22284</v>
      </c>
      <c r="L6242" s="5">
        <v>0</v>
      </c>
      <c r="M6242" s="5">
        <v>0</v>
      </c>
      <c r="N6242" s="5">
        <v>0</v>
      </c>
      <c r="O6242" s="6">
        <v>0</v>
      </c>
      <c r="P6242" s="6">
        <v>0</v>
      </c>
      <c r="Q6242" s="6">
        <v>0</v>
      </c>
      <c r="R6242" s="6">
        <v>0</v>
      </c>
      <c r="S6242" s="6">
        <v>1.1662313617879458</v>
      </c>
      <c r="T6242" s="6">
        <v>18.418355539392337</v>
      </c>
      <c r="U6242" s="6">
        <v>0</v>
      </c>
      <c r="V6242" s="6">
        <v>0</v>
      </c>
      <c r="W6242" s="6">
        <v>0</v>
      </c>
      <c r="X6242" s="5">
        <v>39774</v>
      </c>
      <c r="Y6242" s="5">
        <v>36047</v>
      </c>
      <c r="Z6242" s="5">
        <v>1093</v>
      </c>
      <c r="AA6242" s="5">
        <v>0</v>
      </c>
      <c r="AB6242" s="5">
        <v>0</v>
      </c>
      <c r="AC6242" s="5">
        <v>0</v>
      </c>
      <c r="AD6242" s="5">
        <v>39774</v>
      </c>
      <c r="AE6242" s="5">
        <v>36047</v>
      </c>
      <c r="AF6242" s="5">
        <v>1093</v>
      </c>
      <c r="AG6242" s="6">
        <v>3.0321524676117293</v>
      </c>
      <c r="AH6242" s="6">
        <v>90.629556997033234</v>
      </c>
      <c r="AI6242" s="3"/>
      <c r="AJ6242" s="3"/>
    </row>
    <row r="6243" spans="1:36" hidden="1" x14ac:dyDescent="0.2">
      <c r="A6243" s="1" t="str">
        <f t="shared" si="97"/>
        <v>Vale of White HorseWhite British</v>
      </c>
      <c r="B6243" s="3" t="s">
        <v>457</v>
      </c>
      <c r="C6243" s="3" t="s">
        <v>458</v>
      </c>
      <c r="D6243" s="3" t="s">
        <v>701</v>
      </c>
      <c r="E6243" s="5">
        <v>108599</v>
      </c>
      <c r="F6243" s="5">
        <v>0</v>
      </c>
      <c r="G6243" s="5">
        <v>0</v>
      </c>
      <c r="H6243" s="5">
        <v>0</v>
      </c>
      <c r="I6243" s="5">
        <v>0</v>
      </c>
      <c r="J6243" s="5">
        <v>1253</v>
      </c>
      <c r="K6243" s="5">
        <v>20520</v>
      </c>
      <c r="L6243" s="5">
        <v>0</v>
      </c>
      <c r="M6243" s="5">
        <v>0</v>
      </c>
      <c r="N6243" s="5">
        <v>0</v>
      </c>
      <c r="O6243" s="6">
        <v>0</v>
      </c>
      <c r="P6243" s="6">
        <v>0</v>
      </c>
      <c r="Q6243" s="6">
        <v>0</v>
      </c>
      <c r="R6243" s="6">
        <v>0</v>
      </c>
      <c r="S6243" s="6">
        <v>1.1537859464635953</v>
      </c>
      <c r="T6243" s="6">
        <v>18.895201613274523</v>
      </c>
      <c r="U6243" s="6">
        <v>0</v>
      </c>
      <c r="V6243" s="6">
        <v>0</v>
      </c>
      <c r="W6243" s="6">
        <v>0</v>
      </c>
      <c r="X6243" s="5">
        <v>34102</v>
      </c>
      <c r="Y6243" s="5">
        <v>31001</v>
      </c>
      <c r="Z6243" s="5">
        <v>892</v>
      </c>
      <c r="AA6243" s="5">
        <v>0</v>
      </c>
      <c r="AB6243" s="5">
        <v>0</v>
      </c>
      <c r="AC6243" s="5">
        <v>0</v>
      </c>
      <c r="AD6243" s="5">
        <v>34102</v>
      </c>
      <c r="AE6243" s="5">
        <v>31001</v>
      </c>
      <c r="AF6243" s="5">
        <v>892</v>
      </c>
      <c r="AG6243" s="6">
        <v>2.8773265378536177</v>
      </c>
      <c r="AH6243" s="6">
        <v>90.906691689636972</v>
      </c>
      <c r="AI6243" s="3"/>
      <c r="AJ6243" s="3"/>
    </row>
    <row r="6244" spans="1:36" hidden="1" x14ac:dyDescent="0.2">
      <c r="A6244" s="1" t="str">
        <f t="shared" si="97"/>
        <v>Vale of White HorseMinorities - all other than White British</v>
      </c>
      <c r="B6244" s="3" t="s">
        <v>457</v>
      </c>
      <c r="C6244" s="3" t="s">
        <v>458</v>
      </c>
      <c r="D6244" s="3" t="s">
        <v>702</v>
      </c>
      <c r="E6244" s="5">
        <v>12389</v>
      </c>
      <c r="F6244" s="5">
        <v>0</v>
      </c>
      <c r="G6244" s="5">
        <v>0</v>
      </c>
      <c r="H6244" s="5">
        <v>0</v>
      </c>
      <c r="I6244" s="5">
        <v>0</v>
      </c>
      <c r="J6244" s="5">
        <v>158</v>
      </c>
      <c r="K6244" s="5">
        <v>1764</v>
      </c>
      <c r="L6244" s="5">
        <v>0</v>
      </c>
      <c r="M6244" s="5">
        <v>0</v>
      </c>
      <c r="N6244" s="5">
        <v>0</v>
      </c>
      <c r="O6244" s="6">
        <v>0</v>
      </c>
      <c r="P6244" s="6">
        <v>0</v>
      </c>
      <c r="Q6244" s="6">
        <v>0</v>
      </c>
      <c r="R6244" s="6">
        <v>0</v>
      </c>
      <c r="S6244" s="6">
        <v>1.2753248849786101</v>
      </c>
      <c r="T6244" s="6">
        <v>14.238437323432077</v>
      </c>
      <c r="U6244" s="6">
        <v>0</v>
      </c>
      <c r="V6244" s="6">
        <v>0</v>
      </c>
      <c r="W6244" s="6">
        <v>0</v>
      </c>
      <c r="X6244" s="5">
        <v>5672</v>
      </c>
      <c r="Y6244" s="5">
        <v>5046</v>
      </c>
      <c r="Z6244" s="5">
        <v>201</v>
      </c>
      <c r="AA6244" s="5">
        <v>0</v>
      </c>
      <c r="AB6244" s="5">
        <v>0</v>
      </c>
      <c r="AC6244" s="5">
        <v>0</v>
      </c>
      <c r="AD6244" s="5">
        <v>5672</v>
      </c>
      <c r="AE6244" s="5">
        <v>5046</v>
      </c>
      <c r="AF6244" s="5">
        <v>201</v>
      </c>
      <c r="AG6244" s="6">
        <v>3.9833531510107014</v>
      </c>
      <c r="AH6244" s="6">
        <v>88.963328631875882</v>
      </c>
      <c r="AI6244" s="3"/>
      <c r="AJ6244" s="3"/>
    </row>
    <row r="6245" spans="1:36" hidden="1" x14ac:dyDescent="0.2">
      <c r="A6245" s="1" t="str">
        <f t="shared" si="97"/>
        <v>Vale of White HorseWhite Irish</v>
      </c>
      <c r="B6245" s="3" t="s">
        <v>457</v>
      </c>
      <c r="C6245" s="3" t="s">
        <v>458</v>
      </c>
      <c r="D6245" s="3" t="s">
        <v>703</v>
      </c>
      <c r="E6245" s="5">
        <v>956</v>
      </c>
      <c r="F6245" s="5">
        <v>0</v>
      </c>
      <c r="G6245" s="5">
        <v>0</v>
      </c>
      <c r="H6245" s="5">
        <v>0</v>
      </c>
      <c r="I6245" s="5">
        <v>0</v>
      </c>
      <c r="J6245" s="5">
        <v>9</v>
      </c>
      <c r="K6245" s="5">
        <v>166</v>
      </c>
      <c r="L6245" s="5">
        <v>0</v>
      </c>
      <c r="M6245" s="5">
        <v>0</v>
      </c>
      <c r="N6245" s="5">
        <v>0</v>
      </c>
      <c r="O6245" s="6">
        <v>0</v>
      </c>
      <c r="P6245" s="6">
        <v>0</v>
      </c>
      <c r="Q6245" s="6">
        <v>0</v>
      </c>
      <c r="R6245" s="6">
        <v>0</v>
      </c>
      <c r="S6245" s="6">
        <v>0.94142259414225937</v>
      </c>
      <c r="T6245" s="6">
        <v>17.364016736401673</v>
      </c>
      <c r="U6245" s="6">
        <v>0</v>
      </c>
      <c r="V6245" s="6">
        <v>0</v>
      </c>
      <c r="W6245" s="6">
        <v>0</v>
      </c>
      <c r="X6245" s="5">
        <v>313</v>
      </c>
      <c r="Y6245" s="5">
        <v>293</v>
      </c>
      <c r="Z6245" s="5">
        <v>15</v>
      </c>
      <c r="AA6245" s="5">
        <v>0</v>
      </c>
      <c r="AB6245" s="5">
        <v>0</v>
      </c>
      <c r="AC6245" s="5">
        <v>0</v>
      </c>
      <c r="AD6245" s="5">
        <v>313</v>
      </c>
      <c r="AE6245" s="5">
        <v>293</v>
      </c>
      <c r="AF6245" s="5">
        <v>15</v>
      </c>
      <c r="AG6245" s="6">
        <v>5.1194539249146755</v>
      </c>
      <c r="AH6245" s="6">
        <v>93.610223642172528</v>
      </c>
      <c r="AI6245" s="3"/>
      <c r="AJ6245" s="3"/>
    </row>
    <row r="6246" spans="1:36" hidden="1" x14ac:dyDescent="0.2">
      <c r="A6246" s="1" t="str">
        <f t="shared" si="97"/>
        <v>Vale of White HorseWhite Gyspy or Irish Traveller</v>
      </c>
      <c r="B6246" s="3" t="s">
        <v>457</v>
      </c>
      <c r="C6246" s="3" t="s">
        <v>458</v>
      </c>
      <c r="D6246" s="3" t="s">
        <v>704</v>
      </c>
      <c r="E6246" s="5">
        <v>109</v>
      </c>
      <c r="F6246" s="5">
        <v>0</v>
      </c>
      <c r="G6246" s="5">
        <v>0</v>
      </c>
      <c r="H6246" s="5">
        <v>0</v>
      </c>
      <c r="I6246" s="5">
        <v>0</v>
      </c>
      <c r="J6246" s="5">
        <v>1</v>
      </c>
      <c r="K6246" s="5">
        <v>18</v>
      </c>
      <c r="L6246" s="5">
        <v>0</v>
      </c>
      <c r="M6246" s="5">
        <v>0</v>
      </c>
      <c r="N6246" s="5">
        <v>0</v>
      </c>
      <c r="O6246" s="6">
        <v>0</v>
      </c>
      <c r="P6246" s="6">
        <v>0</v>
      </c>
      <c r="Q6246" s="6">
        <v>0</v>
      </c>
      <c r="R6246" s="6">
        <v>0</v>
      </c>
      <c r="S6246" s="6">
        <v>0.91743119266055051</v>
      </c>
      <c r="T6246" s="6">
        <v>16.513761467889907</v>
      </c>
      <c r="U6246" s="6">
        <v>0</v>
      </c>
      <c r="V6246" s="6">
        <v>0</v>
      </c>
      <c r="W6246" s="6">
        <v>0</v>
      </c>
      <c r="X6246" s="5">
        <v>39</v>
      </c>
      <c r="Y6246" s="5">
        <v>20</v>
      </c>
      <c r="Z6246" s="5">
        <v>4</v>
      </c>
      <c r="AA6246" s="5">
        <v>0</v>
      </c>
      <c r="AB6246" s="5">
        <v>0</v>
      </c>
      <c r="AC6246" s="5">
        <v>0</v>
      </c>
      <c r="AD6246" s="5">
        <v>39</v>
      </c>
      <c r="AE6246" s="5">
        <v>20</v>
      </c>
      <c r="AF6246" s="5">
        <v>4</v>
      </c>
      <c r="AG6246" s="6">
        <v>20</v>
      </c>
      <c r="AH6246" s="6">
        <v>51.282051282051285</v>
      </c>
      <c r="AI6246" s="3"/>
      <c r="AJ6246" s="3"/>
    </row>
    <row r="6247" spans="1:36" hidden="1" x14ac:dyDescent="0.2">
      <c r="A6247" s="1" t="str">
        <f t="shared" si="97"/>
        <v>Vale of White HorseWhite Other</v>
      </c>
      <c r="B6247" s="3" t="s">
        <v>457</v>
      </c>
      <c r="C6247" s="3" t="s">
        <v>458</v>
      </c>
      <c r="D6247" s="3" t="s">
        <v>705</v>
      </c>
      <c r="E6247" s="5">
        <v>5160</v>
      </c>
      <c r="F6247" s="5">
        <v>0</v>
      </c>
      <c r="G6247" s="5">
        <v>0</v>
      </c>
      <c r="H6247" s="5">
        <v>0</v>
      </c>
      <c r="I6247" s="5">
        <v>0</v>
      </c>
      <c r="J6247" s="5">
        <v>63</v>
      </c>
      <c r="K6247" s="5">
        <v>850</v>
      </c>
      <c r="L6247" s="5">
        <v>0</v>
      </c>
      <c r="M6247" s="5">
        <v>0</v>
      </c>
      <c r="N6247" s="5">
        <v>0</v>
      </c>
      <c r="O6247" s="6">
        <v>0</v>
      </c>
      <c r="P6247" s="6">
        <v>0</v>
      </c>
      <c r="Q6247" s="6">
        <v>0</v>
      </c>
      <c r="R6247" s="6">
        <v>0</v>
      </c>
      <c r="S6247" s="6">
        <v>1.2209302325581395</v>
      </c>
      <c r="T6247" s="6">
        <v>16.472868217054263</v>
      </c>
      <c r="U6247" s="6">
        <v>0</v>
      </c>
      <c r="V6247" s="6">
        <v>0</v>
      </c>
      <c r="W6247" s="6">
        <v>0</v>
      </c>
      <c r="X6247" s="5">
        <v>2666</v>
      </c>
      <c r="Y6247" s="5">
        <v>2432</v>
      </c>
      <c r="Z6247" s="5">
        <v>63</v>
      </c>
      <c r="AA6247" s="5">
        <v>0</v>
      </c>
      <c r="AB6247" s="5">
        <v>0</v>
      </c>
      <c r="AC6247" s="5">
        <v>0</v>
      </c>
      <c r="AD6247" s="5">
        <v>2666</v>
      </c>
      <c r="AE6247" s="5">
        <v>2432</v>
      </c>
      <c r="AF6247" s="5">
        <v>63</v>
      </c>
      <c r="AG6247" s="6">
        <v>2.5904605263157894</v>
      </c>
      <c r="AH6247" s="6">
        <v>91.222805701425358</v>
      </c>
      <c r="AI6247" s="3"/>
      <c r="AJ6247" s="3"/>
    </row>
    <row r="6248" spans="1:36" hidden="1" x14ac:dyDescent="0.2">
      <c r="A6248" s="1" t="str">
        <f t="shared" si="97"/>
        <v>Vale of White HorseMixed White and Black Caribbean</v>
      </c>
      <c r="B6248" s="3" t="s">
        <v>457</v>
      </c>
      <c r="C6248" s="3" t="s">
        <v>458</v>
      </c>
      <c r="D6248" s="3" t="s">
        <v>706</v>
      </c>
      <c r="E6248" s="5">
        <v>377</v>
      </c>
      <c r="F6248" s="5">
        <v>0</v>
      </c>
      <c r="G6248" s="5">
        <v>0</v>
      </c>
      <c r="H6248" s="5">
        <v>0</v>
      </c>
      <c r="I6248" s="5">
        <v>0</v>
      </c>
      <c r="J6248" s="5">
        <v>6</v>
      </c>
      <c r="K6248" s="5">
        <v>36</v>
      </c>
      <c r="L6248" s="5">
        <v>0</v>
      </c>
      <c r="M6248" s="5">
        <v>0</v>
      </c>
      <c r="N6248" s="5">
        <v>0</v>
      </c>
      <c r="O6248" s="6">
        <v>0</v>
      </c>
      <c r="P6248" s="6">
        <v>0</v>
      </c>
      <c r="Q6248" s="6">
        <v>0</v>
      </c>
      <c r="R6248" s="6">
        <v>0</v>
      </c>
      <c r="S6248" s="6">
        <v>1.5915119363395225</v>
      </c>
      <c r="T6248" s="6">
        <v>9.5490716180371358</v>
      </c>
      <c r="U6248" s="6">
        <v>0</v>
      </c>
      <c r="V6248" s="6">
        <v>0</v>
      </c>
      <c r="W6248" s="6">
        <v>0</v>
      </c>
      <c r="X6248" s="5">
        <v>106</v>
      </c>
      <c r="Y6248" s="5">
        <v>88</v>
      </c>
      <c r="Z6248" s="5">
        <v>3</v>
      </c>
      <c r="AA6248" s="5">
        <v>0</v>
      </c>
      <c r="AB6248" s="5">
        <v>0</v>
      </c>
      <c r="AC6248" s="5">
        <v>0</v>
      </c>
      <c r="AD6248" s="5">
        <v>106</v>
      </c>
      <c r="AE6248" s="5">
        <v>88</v>
      </c>
      <c r="AF6248" s="5">
        <v>3</v>
      </c>
      <c r="AG6248" s="6">
        <v>3.4090909090909092</v>
      </c>
      <c r="AH6248" s="6">
        <v>83.018867924528308</v>
      </c>
      <c r="AI6248" s="3"/>
      <c r="AJ6248" s="3"/>
    </row>
    <row r="6249" spans="1:36" hidden="1" x14ac:dyDescent="0.2">
      <c r="A6249" s="1" t="str">
        <f t="shared" si="97"/>
        <v>Vale of White HorseMixed White and Black African</v>
      </c>
      <c r="B6249" s="3" t="s">
        <v>457</v>
      </c>
      <c r="C6249" s="3" t="s">
        <v>458</v>
      </c>
      <c r="D6249" s="3" t="s">
        <v>707</v>
      </c>
      <c r="E6249" s="5">
        <v>180</v>
      </c>
      <c r="F6249" s="5">
        <v>0</v>
      </c>
      <c r="G6249" s="5">
        <v>0</v>
      </c>
      <c r="H6249" s="5">
        <v>0</v>
      </c>
      <c r="I6249" s="5">
        <v>0</v>
      </c>
      <c r="J6249" s="5">
        <v>2</v>
      </c>
      <c r="K6249" s="5">
        <v>11</v>
      </c>
      <c r="L6249" s="5">
        <v>0</v>
      </c>
      <c r="M6249" s="5">
        <v>0</v>
      </c>
      <c r="N6249" s="5">
        <v>0</v>
      </c>
      <c r="O6249" s="6">
        <v>0</v>
      </c>
      <c r="P6249" s="6">
        <v>0</v>
      </c>
      <c r="Q6249" s="6">
        <v>0</v>
      </c>
      <c r="R6249" s="6">
        <v>0</v>
      </c>
      <c r="S6249" s="6">
        <v>1.1111111111111112</v>
      </c>
      <c r="T6249" s="6">
        <v>6.1111111111111107</v>
      </c>
      <c r="U6249" s="6">
        <v>0</v>
      </c>
      <c r="V6249" s="6">
        <v>0</v>
      </c>
      <c r="W6249" s="6">
        <v>0</v>
      </c>
      <c r="X6249" s="5">
        <v>33</v>
      </c>
      <c r="Y6249" s="5">
        <v>31</v>
      </c>
      <c r="Z6249" s="5">
        <v>2</v>
      </c>
      <c r="AA6249" s="5">
        <v>0</v>
      </c>
      <c r="AB6249" s="5">
        <v>0</v>
      </c>
      <c r="AC6249" s="5">
        <v>0</v>
      </c>
      <c r="AD6249" s="5">
        <v>33</v>
      </c>
      <c r="AE6249" s="5">
        <v>31</v>
      </c>
      <c r="AF6249" s="5">
        <v>2</v>
      </c>
      <c r="AG6249" s="6">
        <v>6.4516129032258061</v>
      </c>
      <c r="AH6249" s="6">
        <v>93.939393939393938</v>
      </c>
      <c r="AI6249" s="3"/>
      <c r="AJ6249" s="3"/>
    </row>
    <row r="6250" spans="1:36" hidden="1" x14ac:dyDescent="0.2">
      <c r="A6250" s="1" t="str">
        <f t="shared" si="97"/>
        <v>Vale of White HorseMixed White and Asian</v>
      </c>
      <c r="B6250" s="3" t="s">
        <v>457</v>
      </c>
      <c r="C6250" s="3" t="s">
        <v>458</v>
      </c>
      <c r="D6250" s="3" t="s">
        <v>708</v>
      </c>
      <c r="E6250" s="5">
        <v>621</v>
      </c>
      <c r="F6250" s="5">
        <v>0</v>
      </c>
      <c r="G6250" s="5">
        <v>0</v>
      </c>
      <c r="H6250" s="5">
        <v>0</v>
      </c>
      <c r="I6250" s="5">
        <v>0</v>
      </c>
      <c r="J6250" s="5">
        <v>5</v>
      </c>
      <c r="K6250" s="5">
        <v>107</v>
      </c>
      <c r="L6250" s="5">
        <v>0</v>
      </c>
      <c r="M6250" s="5">
        <v>0</v>
      </c>
      <c r="N6250" s="5">
        <v>0</v>
      </c>
      <c r="O6250" s="6">
        <v>0</v>
      </c>
      <c r="P6250" s="6">
        <v>0</v>
      </c>
      <c r="Q6250" s="6">
        <v>0</v>
      </c>
      <c r="R6250" s="6">
        <v>0</v>
      </c>
      <c r="S6250" s="6">
        <v>0.80515297906602257</v>
      </c>
      <c r="T6250" s="6">
        <v>17.230273752012881</v>
      </c>
      <c r="U6250" s="6">
        <v>0</v>
      </c>
      <c r="V6250" s="6">
        <v>0</v>
      </c>
      <c r="W6250" s="6">
        <v>0</v>
      </c>
      <c r="X6250" s="5">
        <v>149</v>
      </c>
      <c r="Y6250" s="5">
        <v>125</v>
      </c>
      <c r="Z6250" s="5">
        <v>8</v>
      </c>
      <c r="AA6250" s="5">
        <v>0</v>
      </c>
      <c r="AB6250" s="5">
        <v>0</v>
      </c>
      <c r="AC6250" s="5">
        <v>0</v>
      </c>
      <c r="AD6250" s="5">
        <v>149</v>
      </c>
      <c r="AE6250" s="5">
        <v>125</v>
      </c>
      <c r="AF6250" s="5">
        <v>8</v>
      </c>
      <c r="AG6250" s="6">
        <v>6.4</v>
      </c>
      <c r="AH6250" s="6">
        <v>83.892617449664428</v>
      </c>
      <c r="AI6250" s="3"/>
      <c r="AJ6250" s="3"/>
    </row>
    <row r="6251" spans="1:36" hidden="1" x14ac:dyDescent="0.2">
      <c r="A6251" s="1" t="str">
        <f t="shared" si="97"/>
        <v>Vale of White HorseMixed Other</v>
      </c>
      <c r="B6251" s="3" t="s">
        <v>457</v>
      </c>
      <c r="C6251" s="3" t="s">
        <v>458</v>
      </c>
      <c r="D6251" s="3" t="s">
        <v>709</v>
      </c>
      <c r="E6251" s="5">
        <v>396</v>
      </c>
      <c r="F6251" s="5">
        <v>0</v>
      </c>
      <c r="G6251" s="5">
        <v>0</v>
      </c>
      <c r="H6251" s="5">
        <v>0</v>
      </c>
      <c r="I6251" s="5">
        <v>0</v>
      </c>
      <c r="J6251" s="5">
        <v>5</v>
      </c>
      <c r="K6251" s="5">
        <v>61</v>
      </c>
      <c r="L6251" s="5">
        <v>0</v>
      </c>
      <c r="M6251" s="5">
        <v>0</v>
      </c>
      <c r="N6251" s="5">
        <v>0</v>
      </c>
      <c r="O6251" s="6">
        <v>0</v>
      </c>
      <c r="P6251" s="6">
        <v>0</v>
      </c>
      <c r="Q6251" s="6">
        <v>0</v>
      </c>
      <c r="R6251" s="6">
        <v>0</v>
      </c>
      <c r="S6251" s="6">
        <v>1.2626262626262625</v>
      </c>
      <c r="T6251" s="6">
        <v>15.404040404040405</v>
      </c>
      <c r="U6251" s="6">
        <v>0</v>
      </c>
      <c r="V6251" s="6">
        <v>0</v>
      </c>
      <c r="W6251" s="6">
        <v>0</v>
      </c>
      <c r="X6251" s="5">
        <v>115</v>
      </c>
      <c r="Y6251" s="5">
        <v>104</v>
      </c>
      <c r="Z6251" s="5">
        <v>7</v>
      </c>
      <c r="AA6251" s="5">
        <v>0</v>
      </c>
      <c r="AB6251" s="5">
        <v>0</v>
      </c>
      <c r="AC6251" s="5">
        <v>0</v>
      </c>
      <c r="AD6251" s="5">
        <v>115</v>
      </c>
      <c r="AE6251" s="5">
        <v>104</v>
      </c>
      <c r="AF6251" s="5">
        <v>7</v>
      </c>
      <c r="AG6251" s="6">
        <v>6.7307692307692308</v>
      </c>
      <c r="AH6251" s="6">
        <v>90.434782608695656</v>
      </c>
      <c r="AI6251" s="3"/>
      <c r="AJ6251" s="3"/>
    </row>
    <row r="6252" spans="1:36" hidden="1" x14ac:dyDescent="0.2">
      <c r="A6252" s="1" t="str">
        <f t="shared" si="97"/>
        <v>Vale of White HorseIndian</v>
      </c>
      <c r="B6252" s="3" t="s">
        <v>457</v>
      </c>
      <c r="C6252" s="3" t="s">
        <v>458</v>
      </c>
      <c r="D6252" s="3" t="s">
        <v>710</v>
      </c>
      <c r="E6252" s="5">
        <v>842</v>
      </c>
      <c r="F6252" s="5">
        <v>0</v>
      </c>
      <c r="G6252" s="5">
        <v>0</v>
      </c>
      <c r="H6252" s="5">
        <v>0</v>
      </c>
      <c r="I6252" s="5">
        <v>0</v>
      </c>
      <c r="J6252" s="5">
        <v>5</v>
      </c>
      <c r="K6252" s="5">
        <v>133</v>
      </c>
      <c r="L6252" s="5">
        <v>0</v>
      </c>
      <c r="M6252" s="5">
        <v>0</v>
      </c>
      <c r="N6252" s="5">
        <v>0</v>
      </c>
      <c r="O6252" s="6">
        <v>0</v>
      </c>
      <c r="P6252" s="6">
        <v>0</v>
      </c>
      <c r="Q6252" s="6">
        <v>0</v>
      </c>
      <c r="R6252" s="6">
        <v>0</v>
      </c>
      <c r="S6252" s="6">
        <v>0.59382422802850354</v>
      </c>
      <c r="T6252" s="6">
        <v>15.795724465558195</v>
      </c>
      <c r="U6252" s="6">
        <v>0</v>
      </c>
      <c r="V6252" s="6">
        <v>0</v>
      </c>
      <c r="W6252" s="6">
        <v>0</v>
      </c>
      <c r="X6252" s="5">
        <v>445</v>
      </c>
      <c r="Y6252" s="5">
        <v>404</v>
      </c>
      <c r="Z6252" s="5">
        <v>20</v>
      </c>
      <c r="AA6252" s="5">
        <v>0</v>
      </c>
      <c r="AB6252" s="5">
        <v>0</v>
      </c>
      <c r="AC6252" s="5">
        <v>0</v>
      </c>
      <c r="AD6252" s="5">
        <v>445</v>
      </c>
      <c r="AE6252" s="5">
        <v>404</v>
      </c>
      <c r="AF6252" s="5">
        <v>20</v>
      </c>
      <c r="AG6252" s="6">
        <v>4.9504950495049505</v>
      </c>
      <c r="AH6252" s="6">
        <v>90.786516853932582</v>
      </c>
      <c r="AI6252" s="3"/>
      <c r="AJ6252" s="3"/>
    </row>
    <row r="6253" spans="1:36" hidden="1" x14ac:dyDescent="0.2">
      <c r="A6253" s="1" t="str">
        <f t="shared" si="97"/>
        <v>Vale of White HorsePakistani</v>
      </c>
      <c r="B6253" s="3" t="s">
        <v>457</v>
      </c>
      <c r="C6253" s="3" t="s">
        <v>458</v>
      </c>
      <c r="D6253" s="3" t="s">
        <v>711</v>
      </c>
      <c r="E6253" s="5">
        <v>350</v>
      </c>
      <c r="F6253" s="5">
        <v>0</v>
      </c>
      <c r="G6253" s="5">
        <v>0</v>
      </c>
      <c r="H6253" s="5">
        <v>0</v>
      </c>
      <c r="I6253" s="5">
        <v>0</v>
      </c>
      <c r="J6253" s="5">
        <v>0</v>
      </c>
      <c r="K6253" s="5">
        <v>32</v>
      </c>
      <c r="L6253" s="5">
        <v>0</v>
      </c>
      <c r="M6253" s="5">
        <v>0</v>
      </c>
      <c r="N6253" s="5">
        <v>0</v>
      </c>
      <c r="O6253" s="6">
        <v>0</v>
      </c>
      <c r="P6253" s="6">
        <v>0</v>
      </c>
      <c r="Q6253" s="6">
        <v>0</v>
      </c>
      <c r="R6253" s="6">
        <v>0</v>
      </c>
      <c r="S6253" s="6">
        <v>0</v>
      </c>
      <c r="T6253" s="6">
        <v>9.1428571428571423</v>
      </c>
      <c r="U6253" s="6">
        <v>0</v>
      </c>
      <c r="V6253" s="6">
        <v>0</v>
      </c>
      <c r="W6253" s="6">
        <v>0</v>
      </c>
      <c r="X6253" s="5">
        <v>150</v>
      </c>
      <c r="Y6253" s="5">
        <v>128</v>
      </c>
      <c r="Z6253" s="5">
        <v>11</v>
      </c>
      <c r="AA6253" s="5">
        <v>0</v>
      </c>
      <c r="AB6253" s="5">
        <v>0</v>
      </c>
      <c r="AC6253" s="5">
        <v>0</v>
      </c>
      <c r="AD6253" s="5">
        <v>150</v>
      </c>
      <c r="AE6253" s="5">
        <v>128</v>
      </c>
      <c r="AF6253" s="5">
        <v>11</v>
      </c>
      <c r="AG6253" s="6">
        <v>8.59375</v>
      </c>
      <c r="AH6253" s="6">
        <v>85.333333333333329</v>
      </c>
      <c r="AI6253" s="3"/>
      <c r="AJ6253" s="3"/>
    </row>
    <row r="6254" spans="1:36" hidden="1" x14ac:dyDescent="0.2">
      <c r="A6254" s="1" t="str">
        <f t="shared" si="97"/>
        <v>Vale of White HorseBangladeshi</v>
      </c>
      <c r="B6254" s="3" t="s">
        <v>457</v>
      </c>
      <c r="C6254" s="3" t="s">
        <v>458</v>
      </c>
      <c r="D6254" s="3" t="s">
        <v>712</v>
      </c>
      <c r="E6254" s="5">
        <v>185</v>
      </c>
      <c r="F6254" s="5">
        <v>0</v>
      </c>
      <c r="G6254" s="5">
        <v>0</v>
      </c>
      <c r="H6254" s="5">
        <v>0</v>
      </c>
      <c r="I6254" s="5">
        <v>0</v>
      </c>
      <c r="J6254" s="5">
        <v>10</v>
      </c>
      <c r="K6254" s="5">
        <v>18</v>
      </c>
      <c r="L6254" s="5">
        <v>0</v>
      </c>
      <c r="M6254" s="5">
        <v>0</v>
      </c>
      <c r="N6254" s="5">
        <v>0</v>
      </c>
      <c r="O6254" s="6">
        <v>0</v>
      </c>
      <c r="P6254" s="6">
        <v>0</v>
      </c>
      <c r="Q6254" s="6">
        <v>0</v>
      </c>
      <c r="R6254" s="6">
        <v>0</v>
      </c>
      <c r="S6254" s="6">
        <v>5.4054054054054053</v>
      </c>
      <c r="T6254" s="6">
        <v>9.7297297297297298</v>
      </c>
      <c r="U6254" s="6">
        <v>0</v>
      </c>
      <c r="V6254" s="6">
        <v>0</v>
      </c>
      <c r="W6254" s="6">
        <v>0</v>
      </c>
      <c r="X6254" s="5">
        <v>93</v>
      </c>
      <c r="Y6254" s="5">
        <v>75</v>
      </c>
      <c r="Z6254" s="5">
        <v>2</v>
      </c>
      <c r="AA6254" s="5">
        <v>0</v>
      </c>
      <c r="AB6254" s="5">
        <v>0</v>
      </c>
      <c r="AC6254" s="5">
        <v>0</v>
      </c>
      <c r="AD6254" s="5">
        <v>93</v>
      </c>
      <c r="AE6254" s="5">
        <v>75</v>
      </c>
      <c r="AF6254" s="5">
        <v>2</v>
      </c>
      <c r="AG6254" s="6">
        <v>2.6666666666666665</v>
      </c>
      <c r="AH6254" s="6">
        <v>80.645161290322577</v>
      </c>
      <c r="AI6254" s="3"/>
      <c r="AJ6254" s="3"/>
    </row>
    <row r="6255" spans="1:36" hidden="1" x14ac:dyDescent="0.2">
      <c r="A6255" s="1" t="str">
        <f t="shared" si="97"/>
        <v>Vale of White HorseChinese</v>
      </c>
      <c r="B6255" s="3" t="s">
        <v>457</v>
      </c>
      <c r="C6255" s="3" t="s">
        <v>458</v>
      </c>
      <c r="D6255" s="3" t="s">
        <v>713</v>
      </c>
      <c r="E6255" s="5">
        <v>649</v>
      </c>
      <c r="F6255" s="5">
        <v>0</v>
      </c>
      <c r="G6255" s="5">
        <v>0</v>
      </c>
      <c r="H6255" s="5">
        <v>0</v>
      </c>
      <c r="I6255" s="5">
        <v>0</v>
      </c>
      <c r="J6255" s="5">
        <v>9</v>
      </c>
      <c r="K6255" s="5">
        <v>55</v>
      </c>
      <c r="L6255" s="5">
        <v>0</v>
      </c>
      <c r="M6255" s="5">
        <v>0</v>
      </c>
      <c r="N6255" s="5">
        <v>0</v>
      </c>
      <c r="O6255" s="6">
        <v>0</v>
      </c>
      <c r="P6255" s="6">
        <v>0</v>
      </c>
      <c r="Q6255" s="6">
        <v>0</v>
      </c>
      <c r="R6255" s="6">
        <v>0</v>
      </c>
      <c r="S6255" s="6">
        <v>1.386748844375963</v>
      </c>
      <c r="T6255" s="6">
        <v>8.4745762711864412</v>
      </c>
      <c r="U6255" s="6">
        <v>0</v>
      </c>
      <c r="V6255" s="6">
        <v>0</v>
      </c>
      <c r="W6255" s="6">
        <v>0</v>
      </c>
      <c r="X6255" s="5">
        <v>306</v>
      </c>
      <c r="Y6255" s="5">
        <v>260</v>
      </c>
      <c r="Z6255" s="5">
        <v>6</v>
      </c>
      <c r="AA6255" s="5">
        <v>0</v>
      </c>
      <c r="AB6255" s="5">
        <v>0</v>
      </c>
      <c r="AC6255" s="5">
        <v>0</v>
      </c>
      <c r="AD6255" s="5">
        <v>306</v>
      </c>
      <c r="AE6255" s="5">
        <v>260</v>
      </c>
      <c r="AF6255" s="5">
        <v>6</v>
      </c>
      <c r="AG6255" s="6">
        <v>2.3076923076923075</v>
      </c>
      <c r="AH6255" s="6">
        <v>84.967320261437905</v>
      </c>
      <c r="AI6255" s="3"/>
      <c r="AJ6255" s="3"/>
    </row>
    <row r="6256" spans="1:36" hidden="1" x14ac:dyDescent="0.2">
      <c r="A6256" s="1" t="str">
        <f t="shared" si="97"/>
        <v>Vale of White HorseAsian Other</v>
      </c>
      <c r="B6256" s="3" t="s">
        <v>457</v>
      </c>
      <c r="C6256" s="3" t="s">
        <v>458</v>
      </c>
      <c r="D6256" s="3" t="s">
        <v>714</v>
      </c>
      <c r="E6256" s="5">
        <v>936</v>
      </c>
      <c r="F6256" s="5">
        <v>0</v>
      </c>
      <c r="G6256" s="5">
        <v>0</v>
      </c>
      <c r="H6256" s="5">
        <v>0</v>
      </c>
      <c r="I6256" s="5">
        <v>0</v>
      </c>
      <c r="J6256" s="5">
        <v>19</v>
      </c>
      <c r="K6256" s="5">
        <v>101</v>
      </c>
      <c r="L6256" s="5">
        <v>0</v>
      </c>
      <c r="M6256" s="5">
        <v>0</v>
      </c>
      <c r="N6256" s="5">
        <v>0</v>
      </c>
      <c r="O6256" s="6">
        <v>0</v>
      </c>
      <c r="P6256" s="6">
        <v>0</v>
      </c>
      <c r="Q6256" s="6">
        <v>0</v>
      </c>
      <c r="R6256" s="6">
        <v>0</v>
      </c>
      <c r="S6256" s="6">
        <v>2.0299145299145298</v>
      </c>
      <c r="T6256" s="6">
        <v>10.790598290598291</v>
      </c>
      <c r="U6256" s="6">
        <v>0</v>
      </c>
      <c r="V6256" s="6">
        <v>0</v>
      </c>
      <c r="W6256" s="6">
        <v>0</v>
      </c>
      <c r="X6256" s="5">
        <v>480</v>
      </c>
      <c r="Y6256" s="5">
        <v>400</v>
      </c>
      <c r="Z6256" s="5">
        <v>23</v>
      </c>
      <c r="AA6256" s="5">
        <v>0</v>
      </c>
      <c r="AB6256" s="5">
        <v>0</v>
      </c>
      <c r="AC6256" s="5">
        <v>0</v>
      </c>
      <c r="AD6256" s="5">
        <v>480</v>
      </c>
      <c r="AE6256" s="5">
        <v>400</v>
      </c>
      <c r="AF6256" s="5">
        <v>23</v>
      </c>
      <c r="AG6256" s="6">
        <v>5.75</v>
      </c>
      <c r="AH6256" s="6">
        <v>83.333333333333329</v>
      </c>
      <c r="AI6256" s="3"/>
      <c r="AJ6256" s="3"/>
    </row>
    <row r="6257" spans="1:36" hidden="1" x14ac:dyDescent="0.2">
      <c r="A6257" s="1" t="str">
        <f t="shared" si="97"/>
        <v>Vale of White HorseBlack African</v>
      </c>
      <c r="B6257" s="3" t="s">
        <v>457</v>
      </c>
      <c r="C6257" s="3" t="s">
        <v>458</v>
      </c>
      <c r="D6257" s="3" t="s">
        <v>715</v>
      </c>
      <c r="E6257" s="5">
        <v>828</v>
      </c>
      <c r="F6257" s="5">
        <v>0</v>
      </c>
      <c r="G6257" s="5">
        <v>0</v>
      </c>
      <c r="H6257" s="5">
        <v>0</v>
      </c>
      <c r="I6257" s="5">
        <v>0</v>
      </c>
      <c r="J6257" s="5">
        <v>14</v>
      </c>
      <c r="K6257" s="5">
        <v>68</v>
      </c>
      <c r="L6257" s="5">
        <v>0</v>
      </c>
      <c r="M6257" s="5">
        <v>0</v>
      </c>
      <c r="N6257" s="5">
        <v>0</v>
      </c>
      <c r="O6257" s="6">
        <v>0</v>
      </c>
      <c r="P6257" s="6">
        <v>0</v>
      </c>
      <c r="Q6257" s="6">
        <v>0</v>
      </c>
      <c r="R6257" s="6">
        <v>0</v>
      </c>
      <c r="S6257" s="6">
        <v>1.6908212560386473</v>
      </c>
      <c r="T6257" s="6">
        <v>8.2125603864734291</v>
      </c>
      <c r="U6257" s="6">
        <v>0</v>
      </c>
      <c r="V6257" s="6">
        <v>0</v>
      </c>
      <c r="W6257" s="6">
        <v>0</v>
      </c>
      <c r="X6257" s="5">
        <v>429</v>
      </c>
      <c r="Y6257" s="5">
        <v>390</v>
      </c>
      <c r="Z6257" s="5">
        <v>18</v>
      </c>
      <c r="AA6257" s="5">
        <v>0</v>
      </c>
      <c r="AB6257" s="5">
        <v>0</v>
      </c>
      <c r="AC6257" s="5">
        <v>0</v>
      </c>
      <c r="AD6257" s="5">
        <v>429</v>
      </c>
      <c r="AE6257" s="5">
        <v>390</v>
      </c>
      <c r="AF6257" s="5">
        <v>18</v>
      </c>
      <c r="AG6257" s="6">
        <v>4.615384615384615</v>
      </c>
      <c r="AH6257" s="6">
        <v>90.909090909090907</v>
      </c>
      <c r="AI6257" s="3"/>
      <c r="AJ6257" s="3"/>
    </row>
    <row r="6258" spans="1:36" hidden="1" x14ac:dyDescent="0.2">
      <c r="A6258" s="1" t="str">
        <f t="shared" si="97"/>
        <v>Vale of White HorseBlack Caribbean</v>
      </c>
      <c r="B6258" s="3" t="s">
        <v>457</v>
      </c>
      <c r="C6258" s="3" t="s">
        <v>458</v>
      </c>
      <c r="D6258" s="3" t="s">
        <v>716</v>
      </c>
      <c r="E6258" s="5">
        <v>246</v>
      </c>
      <c r="F6258" s="5">
        <v>0</v>
      </c>
      <c r="G6258" s="5">
        <v>0</v>
      </c>
      <c r="H6258" s="5">
        <v>0</v>
      </c>
      <c r="I6258" s="5">
        <v>0</v>
      </c>
      <c r="J6258" s="5">
        <v>6</v>
      </c>
      <c r="K6258" s="5">
        <v>31</v>
      </c>
      <c r="L6258" s="5">
        <v>0</v>
      </c>
      <c r="M6258" s="5">
        <v>0</v>
      </c>
      <c r="N6258" s="5">
        <v>0</v>
      </c>
      <c r="O6258" s="6">
        <v>0</v>
      </c>
      <c r="P6258" s="6">
        <v>0</v>
      </c>
      <c r="Q6258" s="6">
        <v>0</v>
      </c>
      <c r="R6258" s="6">
        <v>0</v>
      </c>
      <c r="S6258" s="6">
        <v>2.4390243902439024</v>
      </c>
      <c r="T6258" s="6">
        <v>12.601626016260163</v>
      </c>
      <c r="U6258" s="6">
        <v>0</v>
      </c>
      <c r="V6258" s="6">
        <v>0</v>
      </c>
      <c r="W6258" s="6">
        <v>0</v>
      </c>
      <c r="X6258" s="5">
        <v>128</v>
      </c>
      <c r="Y6258" s="5">
        <v>115</v>
      </c>
      <c r="Z6258" s="5">
        <v>6</v>
      </c>
      <c r="AA6258" s="5">
        <v>0</v>
      </c>
      <c r="AB6258" s="5">
        <v>0</v>
      </c>
      <c r="AC6258" s="5">
        <v>0</v>
      </c>
      <c r="AD6258" s="5">
        <v>128</v>
      </c>
      <c r="AE6258" s="5">
        <v>115</v>
      </c>
      <c r="AF6258" s="5">
        <v>6</v>
      </c>
      <c r="AG6258" s="6">
        <v>5.2173913043478262</v>
      </c>
      <c r="AH6258" s="6">
        <v>89.84375</v>
      </c>
      <c r="AI6258" s="3"/>
      <c r="AJ6258" s="3"/>
    </row>
    <row r="6259" spans="1:36" hidden="1" x14ac:dyDescent="0.2">
      <c r="A6259" s="1" t="str">
        <f t="shared" si="97"/>
        <v>Vale of White HorseBlack Other</v>
      </c>
      <c r="B6259" s="3" t="s">
        <v>457</v>
      </c>
      <c r="C6259" s="3" t="s">
        <v>458</v>
      </c>
      <c r="D6259" s="3" t="s">
        <v>717</v>
      </c>
      <c r="E6259" s="5">
        <v>156</v>
      </c>
      <c r="F6259" s="5">
        <v>0</v>
      </c>
      <c r="G6259" s="5">
        <v>0</v>
      </c>
      <c r="H6259" s="5">
        <v>0</v>
      </c>
      <c r="I6259" s="5">
        <v>0</v>
      </c>
      <c r="J6259" s="5">
        <v>0</v>
      </c>
      <c r="K6259" s="5">
        <v>13</v>
      </c>
      <c r="L6259" s="5">
        <v>0</v>
      </c>
      <c r="M6259" s="5">
        <v>0</v>
      </c>
      <c r="N6259" s="5">
        <v>0</v>
      </c>
      <c r="O6259" s="6">
        <v>0</v>
      </c>
      <c r="P6259" s="6">
        <v>0</v>
      </c>
      <c r="Q6259" s="6">
        <v>0</v>
      </c>
      <c r="R6259" s="6">
        <v>0</v>
      </c>
      <c r="S6259" s="6">
        <v>0</v>
      </c>
      <c r="T6259" s="6">
        <v>8.3333333333333339</v>
      </c>
      <c r="U6259" s="6">
        <v>0</v>
      </c>
      <c r="V6259" s="6">
        <v>0</v>
      </c>
      <c r="W6259" s="6">
        <v>0</v>
      </c>
      <c r="X6259" s="5">
        <v>56</v>
      </c>
      <c r="Y6259" s="5">
        <v>52</v>
      </c>
      <c r="Z6259" s="5">
        <v>6</v>
      </c>
      <c r="AA6259" s="5">
        <v>0</v>
      </c>
      <c r="AB6259" s="5">
        <v>0</v>
      </c>
      <c r="AC6259" s="5">
        <v>0</v>
      </c>
      <c r="AD6259" s="5">
        <v>56</v>
      </c>
      <c r="AE6259" s="5">
        <v>52</v>
      </c>
      <c r="AF6259" s="5">
        <v>6</v>
      </c>
      <c r="AG6259" s="6">
        <v>11.538461538461538</v>
      </c>
      <c r="AH6259" s="6">
        <v>92.857142857142861</v>
      </c>
      <c r="AI6259" s="3"/>
      <c r="AJ6259" s="3"/>
    </row>
    <row r="6260" spans="1:36" hidden="1" x14ac:dyDescent="0.2">
      <c r="A6260" s="1" t="str">
        <f t="shared" si="97"/>
        <v>Vale of White HorseArab</v>
      </c>
      <c r="B6260" s="3" t="s">
        <v>457</v>
      </c>
      <c r="C6260" s="3" t="s">
        <v>458</v>
      </c>
      <c r="D6260" s="3" t="s">
        <v>699</v>
      </c>
      <c r="E6260" s="5">
        <v>149</v>
      </c>
      <c r="F6260" s="5">
        <v>0</v>
      </c>
      <c r="G6260" s="5">
        <v>0</v>
      </c>
      <c r="H6260" s="5">
        <v>0</v>
      </c>
      <c r="I6260" s="5">
        <v>0</v>
      </c>
      <c r="J6260" s="5">
        <v>1</v>
      </c>
      <c r="K6260" s="5">
        <v>21</v>
      </c>
      <c r="L6260" s="5">
        <v>0</v>
      </c>
      <c r="M6260" s="5">
        <v>0</v>
      </c>
      <c r="N6260" s="5">
        <v>0</v>
      </c>
      <c r="O6260" s="6">
        <v>0</v>
      </c>
      <c r="P6260" s="6">
        <v>0</v>
      </c>
      <c r="Q6260" s="6">
        <v>0</v>
      </c>
      <c r="R6260" s="6">
        <v>0</v>
      </c>
      <c r="S6260" s="6">
        <v>0.67114093959731547</v>
      </c>
      <c r="T6260" s="6">
        <v>14.093959731543624</v>
      </c>
      <c r="U6260" s="6">
        <v>0</v>
      </c>
      <c r="V6260" s="6">
        <v>0</v>
      </c>
      <c r="W6260" s="6">
        <v>0</v>
      </c>
      <c r="X6260" s="5">
        <v>51</v>
      </c>
      <c r="Y6260" s="5">
        <v>36</v>
      </c>
      <c r="Z6260" s="5">
        <v>4</v>
      </c>
      <c r="AA6260" s="5">
        <v>0</v>
      </c>
      <c r="AB6260" s="5">
        <v>0</v>
      </c>
      <c r="AC6260" s="5">
        <v>0</v>
      </c>
      <c r="AD6260" s="5">
        <v>51</v>
      </c>
      <c r="AE6260" s="5">
        <v>36</v>
      </c>
      <c r="AF6260" s="5">
        <v>4</v>
      </c>
      <c r="AG6260" s="6">
        <v>11.111111111111111</v>
      </c>
      <c r="AH6260" s="6">
        <v>70.588235294117652</v>
      </c>
      <c r="AI6260" s="3"/>
      <c r="AJ6260" s="3"/>
    </row>
    <row r="6261" spans="1:36" hidden="1" x14ac:dyDescent="0.2">
      <c r="A6261" s="1" t="str">
        <f t="shared" si="97"/>
        <v>Vale of White HorseOther</v>
      </c>
      <c r="B6261" s="3" t="s">
        <v>457</v>
      </c>
      <c r="C6261" s="3" t="s">
        <v>458</v>
      </c>
      <c r="D6261" s="3" t="s">
        <v>718</v>
      </c>
      <c r="E6261" s="5">
        <v>249</v>
      </c>
      <c r="F6261" s="5">
        <v>0</v>
      </c>
      <c r="G6261" s="5">
        <v>0</v>
      </c>
      <c r="H6261" s="5">
        <v>0</v>
      </c>
      <c r="I6261" s="5">
        <v>0</v>
      </c>
      <c r="J6261" s="5">
        <v>3</v>
      </c>
      <c r="K6261" s="5">
        <v>43</v>
      </c>
      <c r="L6261" s="5">
        <v>0</v>
      </c>
      <c r="M6261" s="5">
        <v>0</v>
      </c>
      <c r="N6261" s="5">
        <v>0</v>
      </c>
      <c r="O6261" s="6">
        <v>0</v>
      </c>
      <c r="P6261" s="6">
        <v>0</v>
      </c>
      <c r="Q6261" s="6">
        <v>0</v>
      </c>
      <c r="R6261" s="6">
        <v>0</v>
      </c>
      <c r="S6261" s="6">
        <v>1.2048192771084338</v>
      </c>
      <c r="T6261" s="6">
        <v>17.269076305220885</v>
      </c>
      <c r="U6261" s="6">
        <v>0</v>
      </c>
      <c r="V6261" s="6">
        <v>0</v>
      </c>
      <c r="W6261" s="6">
        <v>0</v>
      </c>
      <c r="X6261" s="5">
        <v>113</v>
      </c>
      <c r="Y6261" s="5">
        <v>93</v>
      </c>
      <c r="Z6261" s="5">
        <v>3</v>
      </c>
      <c r="AA6261" s="5">
        <v>0</v>
      </c>
      <c r="AB6261" s="5">
        <v>0</v>
      </c>
      <c r="AC6261" s="5">
        <v>0</v>
      </c>
      <c r="AD6261" s="5">
        <v>113</v>
      </c>
      <c r="AE6261" s="5">
        <v>93</v>
      </c>
      <c r="AF6261" s="5">
        <v>3</v>
      </c>
      <c r="AG6261" s="6">
        <v>3.225806451612903</v>
      </c>
      <c r="AH6261" s="6">
        <v>82.30088495575221</v>
      </c>
      <c r="AI6261" s="3"/>
      <c r="AJ6261" s="3"/>
    </row>
    <row r="6262" spans="1:36" x14ac:dyDescent="0.2">
      <c r="A6262" s="1" t="str">
        <f t="shared" si="97"/>
        <v>WakefieldAll people</v>
      </c>
      <c r="B6262" s="3" t="s">
        <v>629</v>
      </c>
      <c r="C6262" s="3" t="s">
        <v>630</v>
      </c>
      <c r="D6262" s="3" t="s">
        <v>700</v>
      </c>
      <c r="E6262" s="5">
        <v>325837</v>
      </c>
      <c r="F6262" s="5">
        <v>40633</v>
      </c>
      <c r="G6262" s="5">
        <v>23666</v>
      </c>
      <c r="H6262" s="5">
        <v>66187</v>
      </c>
      <c r="I6262" s="5">
        <v>61498</v>
      </c>
      <c r="J6262" s="5">
        <v>75068</v>
      </c>
      <c r="K6262" s="5">
        <v>0</v>
      </c>
      <c r="L6262" s="5">
        <v>43888</v>
      </c>
      <c r="M6262" s="5">
        <v>9318</v>
      </c>
      <c r="N6262" s="5">
        <v>12538</v>
      </c>
      <c r="O6262" s="6">
        <v>12.470345602248978</v>
      </c>
      <c r="P6262" s="6">
        <v>7.2631407728404076</v>
      </c>
      <c r="Q6262" s="6">
        <v>20.312917194793716</v>
      </c>
      <c r="R6262" s="6">
        <v>18.873854104966593</v>
      </c>
      <c r="S6262" s="6">
        <v>23.038513121591471</v>
      </c>
      <c r="T6262" s="6">
        <v>0</v>
      </c>
      <c r="U6262" s="6">
        <v>13.469311342787959</v>
      </c>
      <c r="V6262" s="6">
        <v>2.8597120646212675</v>
      </c>
      <c r="W6262" s="6">
        <v>3.8479362380576791</v>
      </c>
      <c r="X6262" s="5">
        <v>109847</v>
      </c>
      <c r="Y6262" s="5">
        <v>94812</v>
      </c>
      <c r="Z6262" s="5">
        <v>5890</v>
      </c>
      <c r="AA6262" s="5">
        <v>7302</v>
      </c>
      <c r="AB6262" s="5">
        <v>5545</v>
      </c>
      <c r="AC6262" s="5">
        <v>669</v>
      </c>
      <c r="AD6262" s="5">
        <v>102545</v>
      </c>
      <c r="AE6262" s="5">
        <v>89267</v>
      </c>
      <c r="AF6262" s="5">
        <v>5221</v>
      </c>
      <c r="AG6262" s="6">
        <v>5.8487458971400406</v>
      </c>
      <c r="AH6262" s="6">
        <v>87.051538349017505</v>
      </c>
      <c r="AI6262" s="3">
        <v>12.06492335437331</v>
      </c>
      <c r="AJ6262" s="3">
        <v>75.938099150917552</v>
      </c>
    </row>
    <row r="6263" spans="1:36" hidden="1" x14ac:dyDescent="0.2">
      <c r="A6263" s="1" t="str">
        <f t="shared" si="97"/>
        <v>WakefieldWhite British</v>
      </c>
      <c r="B6263" s="3" t="s">
        <v>629</v>
      </c>
      <c r="C6263" s="3" t="s">
        <v>630</v>
      </c>
      <c r="D6263" s="3" t="s">
        <v>701</v>
      </c>
      <c r="E6263" s="5">
        <v>302331</v>
      </c>
      <c r="F6263" s="5">
        <v>36666</v>
      </c>
      <c r="G6263" s="5">
        <v>21838</v>
      </c>
      <c r="H6263" s="5">
        <v>60923</v>
      </c>
      <c r="I6263" s="5">
        <v>55078</v>
      </c>
      <c r="J6263" s="5">
        <v>69895</v>
      </c>
      <c r="K6263" s="5">
        <v>0</v>
      </c>
      <c r="L6263" s="5">
        <v>40104</v>
      </c>
      <c r="M6263" s="5">
        <v>7087</v>
      </c>
      <c r="N6263" s="5">
        <v>11716</v>
      </c>
      <c r="O6263" s="6">
        <v>12.127767248479316</v>
      </c>
      <c r="P6263" s="6">
        <v>7.2232089994079338</v>
      </c>
      <c r="Q6263" s="6">
        <v>20.151092676569721</v>
      </c>
      <c r="R6263" s="6">
        <v>18.217781173614348</v>
      </c>
      <c r="S6263" s="6">
        <v>23.118701026358529</v>
      </c>
      <c r="T6263" s="6">
        <v>0</v>
      </c>
      <c r="U6263" s="6">
        <v>13.264931482381893</v>
      </c>
      <c r="V6263" s="6">
        <v>2.3441195246269815</v>
      </c>
      <c r="W6263" s="6">
        <v>3.8752228517750411</v>
      </c>
      <c r="X6263" s="5">
        <v>99380</v>
      </c>
      <c r="Y6263" s="5">
        <v>86230</v>
      </c>
      <c r="Z6263" s="5">
        <v>5241</v>
      </c>
      <c r="AA6263" s="5">
        <v>6773</v>
      </c>
      <c r="AB6263" s="5">
        <v>5116</v>
      </c>
      <c r="AC6263" s="5">
        <v>616</v>
      </c>
      <c r="AD6263" s="5">
        <v>92607</v>
      </c>
      <c r="AE6263" s="5">
        <v>81114</v>
      </c>
      <c r="AF6263" s="5">
        <v>4625</v>
      </c>
      <c r="AG6263" s="6">
        <v>5.7018517148704291</v>
      </c>
      <c r="AH6263" s="6">
        <v>87.589491075188704</v>
      </c>
      <c r="AI6263" s="3">
        <v>12.04065676309617</v>
      </c>
      <c r="AJ6263" s="3">
        <v>75.53521334711354</v>
      </c>
    </row>
    <row r="6264" spans="1:36" hidden="1" x14ac:dyDescent="0.2">
      <c r="A6264" s="1" t="str">
        <f t="shared" si="97"/>
        <v>WakefieldMinorities - all other than White British</v>
      </c>
      <c r="B6264" s="3" t="s">
        <v>629</v>
      </c>
      <c r="C6264" s="3" t="s">
        <v>630</v>
      </c>
      <c r="D6264" s="3" t="s">
        <v>702</v>
      </c>
      <c r="E6264" s="5">
        <v>23506</v>
      </c>
      <c r="F6264" s="5">
        <v>3967</v>
      </c>
      <c r="G6264" s="5">
        <v>1828</v>
      </c>
      <c r="H6264" s="5">
        <v>5264</v>
      </c>
      <c r="I6264" s="5">
        <v>6420</v>
      </c>
      <c r="J6264" s="5">
        <v>5173</v>
      </c>
      <c r="K6264" s="5">
        <v>0</v>
      </c>
      <c r="L6264" s="5">
        <v>3784</v>
      </c>
      <c r="M6264" s="5">
        <v>2231</v>
      </c>
      <c r="N6264" s="5">
        <v>822</v>
      </c>
      <c r="O6264" s="6">
        <v>16.87654215944865</v>
      </c>
      <c r="P6264" s="6">
        <v>7.7767378541648942</v>
      </c>
      <c r="Q6264" s="6">
        <v>22.394282310899346</v>
      </c>
      <c r="R6264" s="6">
        <v>27.312175614736663</v>
      </c>
      <c r="S6264" s="6">
        <v>22.007147111375819</v>
      </c>
      <c r="T6264" s="6">
        <v>0</v>
      </c>
      <c r="U6264" s="6">
        <v>16.098017527439804</v>
      </c>
      <c r="V6264" s="6">
        <v>9.4911937377690805</v>
      </c>
      <c r="W6264" s="6">
        <v>3.4969794945971242</v>
      </c>
      <c r="X6264" s="5">
        <v>10467</v>
      </c>
      <c r="Y6264" s="5">
        <v>8582</v>
      </c>
      <c r="Z6264" s="5">
        <v>649</v>
      </c>
      <c r="AA6264" s="5">
        <v>529</v>
      </c>
      <c r="AB6264" s="5">
        <v>429</v>
      </c>
      <c r="AC6264" s="5">
        <v>53</v>
      </c>
      <c r="AD6264" s="5">
        <v>9938</v>
      </c>
      <c r="AE6264" s="5">
        <v>8153</v>
      </c>
      <c r="AF6264" s="5">
        <v>596</v>
      </c>
      <c r="AG6264" s="6">
        <v>7.3101925671531953</v>
      </c>
      <c r="AH6264" s="6">
        <v>82.038639565304891</v>
      </c>
      <c r="AI6264" s="3">
        <v>12.354312354312354</v>
      </c>
      <c r="AJ6264" s="3">
        <v>81.096408317580341</v>
      </c>
    </row>
    <row r="6265" spans="1:36" hidden="1" x14ac:dyDescent="0.2">
      <c r="A6265" s="1" t="str">
        <f t="shared" si="97"/>
        <v>WakefieldWhite Irish</v>
      </c>
      <c r="B6265" s="3" t="s">
        <v>629</v>
      </c>
      <c r="C6265" s="3" t="s">
        <v>630</v>
      </c>
      <c r="D6265" s="3" t="s">
        <v>703</v>
      </c>
      <c r="E6265" s="5">
        <v>908</v>
      </c>
      <c r="F6265" s="5">
        <v>77</v>
      </c>
      <c r="G6265" s="5">
        <v>37</v>
      </c>
      <c r="H6265" s="5">
        <v>127</v>
      </c>
      <c r="I6265" s="5">
        <v>144</v>
      </c>
      <c r="J6265" s="5">
        <v>141</v>
      </c>
      <c r="K6265" s="5">
        <v>0</v>
      </c>
      <c r="L6265" s="5">
        <v>100</v>
      </c>
      <c r="M6265" s="5">
        <v>60</v>
      </c>
      <c r="N6265" s="5">
        <v>14</v>
      </c>
      <c r="O6265" s="6">
        <v>8.4801762114537453</v>
      </c>
      <c r="P6265" s="6">
        <v>4.0748898678414101</v>
      </c>
      <c r="Q6265" s="6">
        <v>13.986784140969164</v>
      </c>
      <c r="R6265" s="6">
        <v>15.859030837004406</v>
      </c>
      <c r="S6265" s="6">
        <v>15.528634361233481</v>
      </c>
      <c r="T6265" s="6">
        <v>0</v>
      </c>
      <c r="U6265" s="6">
        <v>11.013215859030836</v>
      </c>
      <c r="V6265" s="6">
        <v>6.607929515418502</v>
      </c>
      <c r="W6265" s="6">
        <v>1.5418502202643172</v>
      </c>
      <c r="X6265" s="5">
        <v>275</v>
      </c>
      <c r="Y6265" s="5">
        <v>247</v>
      </c>
      <c r="Z6265" s="5">
        <v>12</v>
      </c>
      <c r="AA6265" s="5">
        <v>13</v>
      </c>
      <c r="AB6265" s="5">
        <v>11</v>
      </c>
      <c r="AC6265" s="5">
        <v>1</v>
      </c>
      <c r="AD6265" s="5">
        <v>262</v>
      </c>
      <c r="AE6265" s="5">
        <v>236</v>
      </c>
      <c r="AF6265" s="5">
        <v>11</v>
      </c>
      <c r="AG6265" s="6">
        <v>4.6610169491525424</v>
      </c>
      <c r="AH6265" s="6">
        <v>90.07633587786259</v>
      </c>
      <c r="AI6265" s="3">
        <v>9.0909090909090917</v>
      </c>
      <c r="AJ6265" s="3">
        <v>84.615384615384613</v>
      </c>
    </row>
    <row r="6266" spans="1:36" hidden="1" x14ac:dyDescent="0.2">
      <c r="A6266" s="1" t="str">
        <f t="shared" si="97"/>
        <v>WakefieldWhite Gyspy or Irish Traveller</v>
      </c>
      <c r="B6266" s="3" t="s">
        <v>629</v>
      </c>
      <c r="C6266" s="3" t="s">
        <v>630</v>
      </c>
      <c r="D6266" s="3" t="s">
        <v>704</v>
      </c>
      <c r="E6266" s="5">
        <v>302</v>
      </c>
      <c r="F6266" s="5">
        <v>48</v>
      </c>
      <c r="G6266" s="5">
        <v>39</v>
      </c>
      <c r="H6266" s="5">
        <v>60</v>
      </c>
      <c r="I6266" s="5">
        <v>70</v>
      </c>
      <c r="J6266" s="5">
        <v>68</v>
      </c>
      <c r="K6266" s="5">
        <v>0</v>
      </c>
      <c r="L6266" s="5">
        <v>46</v>
      </c>
      <c r="M6266" s="5">
        <v>24</v>
      </c>
      <c r="N6266" s="5">
        <v>15</v>
      </c>
      <c r="O6266" s="6">
        <v>15.894039735099337</v>
      </c>
      <c r="P6266" s="6">
        <v>12.913907284768213</v>
      </c>
      <c r="Q6266" s="6">
        <v>19.867549668874172</v>
      </c>
      <c r="R6266" s="6">
        <v>23.178807947019866</v>
      </c>
      <c r="S6266" s="6">
        <v>22.516556291390728</v>
      </c>
      <c r="T6266" s="6">
        <v>0</v>
      </c>
      <c r="U6266" s="6">
        <v>15.231788079470199</v>
      </c>
      <c r="V6266" s="6">
        <v>7.9470198675496686</v>
      </c>
      <c r="W6266" s="6">
        <v>4.9668874172185431</v>
      </c>
      <c r="X6266" s="5">
        <v>98</v>
      </c>
      <c r="Y6266" s="5">
        <v>41</v>
      </c>
      <c r="Z6266" s="5">
        <v>7</v>
      </c>
      <c r="AA6266" s="5">
        <v>5</v>
      </c>
      <c r="AB6266" s="5">
        <v>4</v>
      </c>
      <c r="AC6266" s="5">
        <v>1</v>
      </c>
      <c r="AD6266" s="5">
        <v>93</v>
      </c>
      <c r="AE6266" s="5">
        <v>37</v>
      </c>
      <c r="AF6266" s="5">
        <v>6</v>
      </c>
      <c r="AG6266" s="6">
        <v>16.216216216216218</v>
      </c>
      <c r="AH6266" s="6">
        <v>39.784946236559136</v>
      </c>
      <c r="AI6266" s="3">
        <v>25</v>
      </c>
      <c r="AJ6266" s="3">
        <v>80</v>
      </c>
    </row>
    <row r="6267" spans="1:36" hidden="1" x14ac:dyDescent="0.2">
      <c r="A6267" s="1" t="str">
        <f t="shared" si="97"/>
        <v>WakefieldWhite Other</v>
      </c>
      <c r="B6267" s="3" t="s">
        <v>629</v>
      </c>
      <c r="C6267" s="3" t="s">
        <v>630</v>
      </c>
      <c r="D6267" s="3" t="s">
        <v>705</v>
      </c>
      <c r="E6267" s="5">
        <v>7416</v>
      </c>
      <c r="F6267" s="5">
        <v>1286</v>
      </c>
      <c r="G6267" s="5">
        <v>583</v>
      </c>
      <c r="H6267" s="5">
        <v>1782</v>
      </c>
      <c r="I6267" s="5">
        <v>2060</v>
      </c>
      <c r="J6267" s="5">
        <v>1806</v>
      </c>
      <c r="K6267" s="5">
        <v>0</v>
      </c>
      <c r="L6267" s="5">
        <v>1254</v>
      </c>
      <c r="M6267" s="5">
        <v>685</v>
      </c>
      <c r="N6267" s="5">
        <v>285</v>
      </c>
      <c r="O6267" s="6">
        <v>17.340884573894282</v>
      </c>
      <c r="P6267" s="6">
        <v>7.861380798274002</v>
      </c>
      <c r="Q6267" s="6">
        <v>24.029126213592232</v>
      </c>
      <c r="R6267" s="6">
        <v>27.777777777777779</v>
      </c>
      <c r="S6267" s="6">
        <v>24.35275080906149</v>
      </c>
      <c r="T6267" s="6">
        <v>0</v>
      </c>
      <c r="U6267" s="6">
        <v>16.909385113268609</v>
      </c>
      <c r="V6267" s="6">
        <v>9.236785329018339</v>
      </c>
      <c r="W6267" s="6">
        <v>3.8430420711974111</v>
      </c>
      <c r="X6267" s="5">
        <v>4087</v>
      </c>
      <c r="Y6267" s="5">
        <v>3712</v>
      </c>
      <c r="Z6267" s="5">
        <v>163</v>
      </c>
      <c r="AA6267" s="5">
        <v>195</v>
      </c>
      <c r="AB6267" s="5">
        <v>168</v>
      </c>
      <c r="AC6267" s="5">
        <v>10</v>
      </c>
      <c r="AD6267" s="5">
        <v>3892</v>
      </c>
      <c r="AE6267" s="5">
        <v>3544</v>
      </c>
      <c r="AF6267" s="5">
        <v>153</v>
      </c>
      <c r="AG6267" s="6">
        <v>4.3171557562076748</v>
      </c>
      <c r="AH6267" s="6">
        <v>91.05858170606372</v>
      </c>
      <c r="AI6267" s="3">
        <v>5.9523809523809526</v>
      </c>
      <c r="AJ6267" s="3">
        <v>86.15384615384616</v>
      </c>
    </row>
    <row r="6268" spans="1:36" hidden="1" x14ac:dyDescent="0.2">
      <c r="A6268" s="1" t="str">
        <f t="shared" si="97"/>
        <v>WakefieldMixed White and Black Caribbean</v>
      </c>
      <c r="B6268" s="3" t="s">
        <v>629</v>
      </c>
      <c r="C6268" s="3" t="s">
        <v>630</v>
      </c>
      <c r="D6268" s="3" t="s">
        <v>706</v>
      </c>
      <c r="E6268" s="5">
        <v>1087</v>
      </c>
      <c r="F6268" s="5">
        <v>154</v>
      </c>
      <c r="G6268" s="5">
        <v>97</v>
      </c>
      <c r="H6268" s="5">
        <v>223</v>
      </c>
      <c r="I6268" s="5">
        <v>232</v>
      </c>
      <c r="J6268" s="5">
        <v>255</v>
      </c>
      <c r="K6268" s="5">
        <v>0</v>
      </c>
      <c r="L6268" s="5">
        <v>167</v>
      </c>
      <c r="M6268" s="5">
        <v>40</v>
      </c>
      <c r="N6268" s="5">
        <v>42</v>
      </c>
      <c r="O6268" s="6">
        <v>14.167433302667893</v>
      </c>
      <c r="P6268" s="6">
        <v>8.9236430542778287</v>
      </c>
      <c r="Q6268" s="6">
        <v>20.515179392824287</v>
      </c>
      <c r="R6268" s="6">
        <v>21.343146274149035</v>
      </c>
      <c r="S6268" s="6">
        <v>23.4590616375345</v>
      </c>
      <c r="T6268" s="6">
        <v>0</v>
      </c>
      <c r="U6268" s="6">
        <v>15.363385464581416</v>
      </c>
      <c r="V6268" s="6">
        <v>3.6798528058877644</v>
      </c>
      <c r="W6268" s="6">
        <v>3.8638454461821525</v>
      </c>
      <c r="X6268" s="5">
        <v>306</v>
      </c>
      <c r="Y6268" s="5">
        <v>245</v>
      </c>
      <c r="Z6268" s="5">
        <v>18</v>
      </c>
      <c r="AA6268" s="5">
        <v>31</v>
      </c>
      <c r="AB6268" s="5">
        <v>26</v>
      </c>
      <c r="AC6268" s="5">
        <v>2</v>
      </c>
      <c r="AD6268" s="5">
        <v>275</v>
      </c>
      <c r="AE6268" s="5">
        <v>219</v>
      </c>
      <c r="AF6268" s="5">
        <v>16</v>
      </c>
      <c r="AG6268" s="6">
        <v>7.3059360730593603</v>
      </c>
      <c r="AH6268" s="6">
        <v>79.63636363636364</v>
      </c>
      <c r="AI6268" s="3">
        <v>7.6923076923076925</v>
      </c>
      <c r="AJ6268" s="3">
        <v>83.870967741935488</v>
      </c>
    </row>
    <row r="6269" spans="1:36" hidden="1" x14ac:dyDescent="0.2">
      <c r="A6269" s="1" t="str">
        <f t="shared" si="97"/>
        <v>WakefieldMixed White and Black African</v>
      </c>
      <c r="B6269" s="3" t="s">
        <v>629</v>
      </c>
      <c r="C6269" s="3" t="s">
        <v>630</v>
      </c>
      <c r="D6269" s="3" t="s">
        <v>707</v>
      </c>
      <c r="E6269" s="5">
        <v>368</v>
      </c>
      <c r="F6269" s="5">
        <v>90</v>
      </c>
      <c r="G6269" s="5">
        <v>49</v>
      </c>
      <c r="H6269" s="5">
        <v>106</v>
      </c>
      <c r="I6269" s="5">
        <v>105</v>
      </c>
      <c r="J6269" s="5">
        <v>109</v>
      </c>
      <c r="K6269" s="5">
        <v>0</v>
      </c>
      <c r="L6269" s="5">
        <v>68</v>
      </c>
      <c r="M6269" s="5">
        <v>28</v>
      </c>
      <c r="N6269" s="5">
        <v>22</v>
      </c>
      <c r="O6269" s="6">
        <v>24.456521739130434</v>
      </c>
      <c r="P6269" s="6">
        <v>13.315217391304348</v>
      </c>
      <c r="Q6269" s="6">
        <v>28.804347826086957</v>
      </c>
      <c r="R6269" s="6">
        <v>28.532608695652176</v>
      </c>
      <c r="S6269" s="6">
        <v>29.619565217391305</v>
      </c>
      <c r="T6269" s="6">
        <v>0</v>
      </c>
      <c r="U6269" s="6">
        <v>18.478260869565219</v>
      </c>
      <c r="V6269" s="6">
        <v>7.6086956521739131</v>
      </c>
      <c r="W6269" s="6">
        <v>5.9782608695652177</v>
      </c>
      <c r="X6269" s="5">
        <v>81</v>
      </c>
      <c r="Y6269" s="5">
        <v>67</v>
      </c>
      <c r="Z6269" s="5">
        <v>6</v>
      </c>
      <c r="AA6269" s="5">
        <v>6</v>
      </c>
      <c r="AB6269" s="5">
        <v>5</v>
      </c>
      <c r="AC6269" s="5">
        <v>1</v>
      </c>
      <c r="AD6269" s="5">
        <v>75</v>
      </c>
      <c r="AE6269" s="5">
        <v>62</v>
      </c>
      <c r="AF6269" s="5">
        <v>5</v>
      </c>
      <c r="AG6269" s="6">
        <v>8.064516129032258</v>
      </c>
      <c r="AH6269" s="6">
        <v>82.666666666666671</v>
      </c>
      <c r="AI6269" s="3">
        <v>20</v>
      </c>
      <c r="AJ6269" s="3">
        <v>83.333333333333329</v>
      </c>
    </row>
    <row r="6270" spans="1:36" hidden="1" x14ac:dyDescent="0.2">
      <c r="A6270" s="1" t="str">
        <f t="shared" si="97"/>
        <v>WakefieldMixed White and Asian</v>
      </c>
      <c r="B6270" s="3" t="s">
        <v>629</v>
      </c>
      <c r="C6270" s="3" t="s">
        <v>630</v>
      </c>
      <c r="D6270" s="3" t="s">
        <v>708</v>
      </c>
      <c r="E6270" s="5">
        <v>894</v>
      </c>
      <c r="F6270" s="5">
        <v>156</v>
      </c>
      <c r="G6270" s="5">
        <v>97</v>
      </c>
      <c r="H6270" s="5">
        <v>184</v>
      </c>
      <c r="I6270" s="5">
        <v>196</v>
      </c>
      <c r="J6270" s="5">
        <v>231</v>
      </c>
      <c r="K6270" s="5">
        <v>0</v>
      </c>
      <c r="L6270" s="5">
        <v>128</v>
      </c>
      <c r="M6270" s="5">
        <v>32</v>
      </c>
      <c r="N6270" s="5">
        <v>32</v>
      </c>
      <c r="O6270" s="6">
        <v>17.449664429530202</v>
      </c>
      <c r="P6270" s="6">
        <v>10.850111856823267</v>
      </c>
      <c r="Q6270" s="6">
        <v>20.581655480984342</v>
      </c>
      <c r="R6270" s="6">
        <v>21.923937360178972</v>
      </c>
      <c r="S6270" s="6">
        <v>25.838926174496645</v>
      </c>
      <c r="T6270" s="6">
        <v>0</v>
      </c>
      <c r="U6270" s="6">
        <v>14.317673378076062</v>
      </c>
      <c r="V6270" s="6">
        <v>3.5794183445190155</v>
      </c>
      <c r="W6270" s="6">
        <v>3.5794183445190155</v>
      </c>
      <c r="X6270" s="5">
        <v>215</v>
      </c>
      <c r="Y6270" s="5">
        <v>177</v>
      </c>
      <c r="Z6270" s="5">
        <v>19</v>
      </c>
      <c r="AA6270" s="5">
        <v>10</v>
      </c>
      <c r="AB6270" s="5">
        <v>8</v>
      </c>
      <c r="AC6270" s="5">
        <v>2</v>
      </c>
      <c r="AD6270" s="5">
        <v>205</v>
      </c>
      <c r="AE6270" s="5">
        <v>169</v>
      </c>
      <c r="AF6270" s="5">
        <v>17</v>
      </c>
      <c r="AG6270" s="6">
        <v>10.059171597633137</v>
      </c>
      <c r="AH6270" s="6">
        <v>82.439024390243901</v>
      </c>
      <c r="AI6270" s="3">
        <v>25</v>
      </c>
      <c r="AJ6270" s="3">
        <v>80</v>
      </c>
    </row>
    <row r="6271" spans="1:36" hidden="1" x14ac:dyDescent="0.2">
      <c r="A6271" s="1" t="str">
        <f t="shared" si="97"/>
        <v>WakefieldMixed Other</v>
      </c>
      <c r="B6271" s="3" t="s">
        <v>629</v>
      </c>
      <c r="C6271" s="3" t="s">
        <v>630</v>
      </c>
      <c r="D6271" s="3" t="s">
        <v>709</v>
      </c>
      <c r="E6271" s="5">
        <v>579</v>
      </c>
      <c r="F6271" s="5">
        <v>93</v>
      </c>
      <c r="G6271" s="5">
        <v>40</v>
      </c>
      <c r="H6271" s="5">
        <v>125</v>
      </c>
      <c r="I6271" s="5">
        <v>126</v>
      </c>
      <c r="J6271" s="5">
        <v>139</v>
      </c>
      <c r="K6271" s="5">
        <v>0</v>
      </c>
      <c r="L6271" s="5">
        <v>93</v>
      </c>
      <c r="M6271" s="5">
        <v>32</v>
      </c>
      <c r="N6271" s="5">
        <v>16</v>
      </c>
      <c r="O6271" s="6">
        <v>16.062176165803109</v>
      </c>
      <c r="P6271" s="6">
        <v>6.9084628670120898</v>
      </c>
      <c r="Q6271" s="6">
        <v>21.588946459412782</v>
      </c>
      <c r="R6271" s="6">
        <v>21.761658031088082</v>
      </c>
      <c r="S6271" s="6">
        <v>24.006908462867013</v>
      </c>
      <c r="T6271" s="6">
        <v>0</v>
      </c>
      <c r="U6271" s="6">
        <v>16.062176165803109</v>
      </c>
      <c r="V6271" s="6">
        <v>5.5267702936096716</v>
      </c>
      <c r="W6271" s="6">
        <v>2.7633851468048358</v>
      </c>
      <c r="X6271" s="5">
        <v>178</v>
      </c>
      <c r="Y6271" s="5">
        <v>127</v>
      </c>
      <c r="Z6271" s="5">
        <v>9</v>
      </c>
      <c r="AA6271" s="5">
        <v>15</v>
      </c>
      <c r="AB6271" s="5">
        <v>9</v>
      </c>
      <c r="AC6271" s="5">
        <v>0</v>
      </c>
      <c r="AD6271" s="5">
        <v>163</v>
      </c>
      <c r="AE6271" s="5">
        <v>118</v>
      </c>
      <c r="AF6271" s="5">
        <v>9</v>
      </c>
      <c r="AG6271" s="6">
        <v>7.6271186440677967</v>
      </c>
      <c r="AH6271" s="6">
        <v>72.392638036809814</v>
      </c>
      <c r="AI6271" s="3">
        <v>0</v>
      </c>
      <c r="AJ6271" s="3">
        <v>60</v>
      </c>
    </row>
    <row r="6272" spans="1:36" hidden="1" x14ac:dyDescent="0.2">
      <c r="A6272" s="1" t="str">
        <f t="shared" si="97"/>
        <v>WakefieldIndian</v>
      </c>
      <c r="B6272" s="3" t="s">
        <v>629</v>
      </c>
      <c r="C6272" s="3" t="s">
        <v>630</v>
      </c>
      <c r="D6272" s="3" t="s">
        <v>710</v>
      </c>
      <c r="E6272" s="5">
        <v>1540</v>
      </c>
      <c r="F6272" s="5">
        <v>180</v>
      </c>
      <c r="G6272" s="5">
        <v>87</v>
      </c>
      <c r="H6272" s="5">
        <v>278</v>
      </c>
      <c r="I6272" s="5">
        <v>277</v>
      </c>
      <c r="J6272" s="5">
        <v>239</v>
      </c>
      <c r="K6272" s="5">
        <v>0</v>
      </c>
      <c r="L6272" s="5">
        <v>181</v>
      </c>
      <c r="M6272" s="5">
        <v>73</v>
      </c>
      <c r="N6272" s="5">
        <v>53</v>
      </c>
      <c r="O6272" s="6">
        <v>11.688311688311689</v>
      </c>
      <c r="P6272" s="6">
        <v>5.6493506493506498</v>
      </c>
      <c r="Q6272" s="6">
        <v>18.051948051948052</v>
      </c>
      <c r="R6272" s="6">
        <v>17.987012987012989</v>
      </c>
      <c r="S6272" s="6">
        <v>15.519480519480519</v>
      </c>
      <c r="T6272" s="6">
        <v>0</v>
      </c>
      <c r="U6272" s="6">
        <v>11.753246753246753</v>
      </c>
      <c r="V6272" s="6">
        <v>4.7402597402597406</v>
      </c>
      <c r="W6272" s="6">
        <v>3.4415584415584415</v>
      </c>
      <c r="X6272" s="5">
        <v>681</v>
      </c>
      <c r="Y6272" s="5">
        <v>610</v>
      </c>
      <c r="Z6272" s="5">
        <v>24</v>
      </c>
      <c r="AA6272" s="5">
        <v>19</v>
      </c>
      <c r="AB6272" s="5">
        <v>18</v>
      </c>
      <c r="AC6272" s="5">
        <v>1</v>
      </c>
      <c r="AD6272" s="5">
        <v>662</v>
      </c>
      <c r="AE6272" s="5">
        <v>592</v>
      </c>
      <c r="AF6272" s="5">
        <v>23</v>
      </c>
      <c r="AG6272" s="6">
        <v>3.8851351351351351</v>
      </c>
      <c r="AH6272" s="6">
        <v>89.42598187311178</v>
      </c>
      <c r="AI6272" s="3">
        <v>5.5555555555555554</v>
      </c>
      <c r="AJ6272" s="3">
        <v>94.736842105263165</v>
      </c>
    </row>
    <row r="6273" spans="1:36" hidden="1" x14ac:dyDescent="0.2">
      <c r="A6273" s="1" t="str">
        <f t="shared" si="97"/>
        <v>WakefieldPakistani</v>
      </c>
      <c r="B6273" s="3" t="s">
        <v>629</v>
      </c>
      <c r="C6273" s="3" t="s">
        <v>630</v>
      </c>
      <c r="D6273" s="3" t="s">
        <v>711</v>
      </c>
      <c r="E6273" s="5">
        <v>4896</v>
      </c>
      <c r="F6273" s="5">
        <v>788</v>
      </c>
      <c r="G6273" s="5">
        <v>231</v>
      </c>
      <c r="H6273" s="5">
        <v>945</v>
      </c>
      <c r="I6273" s="5">
        <v>1545</v>
      </c>
      <c r="J6273" s="5">
        <v>823</v>
      </c>
      <c r="K6273" s="5">
        <v>0</v>
      </c>
      <c r="L6273" s="5">
        <v>611</v>
      </c>
      <c r="M6273" s="5">
        <v>765</v>
      </c>
      <c r="N6273" s="5">
        <v>60</v>
      </c>
      <c r="O6273" s="6">
        <v>16.094771241830067</v>
      </c>
      <c r="P6273" s="6">
        <v>4.7181372549019605</v>
      </c>
      <c r="Q6273" s="6">
        <v>19.301470588235293</v>
      </c>
      <c r="R6273" s="6">
        <v>31.556372549019606</v>
      </c>
      <c r="S6273" s="6">
        <v>16.809640522875817</v>
      </c>
      <c r="T6273" s="6">
        <v>0</v>
      </c>
      <c r="U6273" s="6">
        <v>12.479575163398692</v>
      </c>
      <c r="V6273" s="6">
        <v>15.625</v>
      </c>
      <c r="W6273" s="6">
        <v>1.2254901960784315</v>
      </c>
      <c r="X6273" s="5">
        <v>1830</v>
      </c>
      <c r="Y6273" s="5">
        <v>1187</v>
      </c>
      <c r="Z6273" s="5">
        <v>113</v>
      </c>
      <c r="AA6273" s="5">
        <v>31</v>
      </c>
      <c r="AB6273" s="5">
        <v>17</v>
      </c>
      <c r="AC6273" s="5">
        <v>4</v>
      </c>
      <c r="AD6273" s="5">
        <v>1799</v>
      </c>
      <c r="AE6273" s="5">
        <v>1170</v>
      </c>
      <c r="AF6273" s="5">
        <v>109</v>
      </c>
      <c r="AG6273" s="6">
        <v>9.3162393162393169</v>
      </c>
      <c r="AH6273" s="6">
        <v>65.036131183991102</v>
      </c>
      <c r="AI6273" s="3">
        <v>23.529411764705884</v>
      </c>
      <c r="AJ6273" s="3">
        <v>54.838709677419352</v>
      </c>
    </row>
    <row r="6274" spans="1:36" hidden="1" x14ac:dyDescent="0.2">
      <c r="A6274" s="1" t="str">
        <f t="shared" ref="A6274:A6337" si="98">C6274&amp;D6274</f>
        <v>WakefieldBangladeshi</v>
      </c>
      <c r="B6274" s="3" t="s">
        <v>629</v>
      </c>
      <c r="C6274" s="3" t="s">
        <v>630</v>
      </c>
      <c r="D6274" s="3" t="s">
        <v>712</v>
      </c>
      <c r="E6274" s="5">
        <v>32</v>
      </c>
      <c r="F6274" s="5">
        <v>2</v>
      </c>
      <c r="G6274" s="5">
        <v>1</v>
      </c>
      <c r="H6274" s="5">
        <v>9</v>
      </c>
      <c r="I6274" s="5">
        <v>9</v>
      </c>
      <c r="J6274" s="5">
        <v>0</v>
      </c>
      <c r="K6274" s="5">
        <v>0</v>
      </c>
      <c r="L6274" s="5">
        <v>8</v>
      </c>
      <c r="M6274" s="5">
        <v>1</v>
      </c>
      <c r="N6274" s="5">
        <v>0</v>
      </c>
      <c r="O6274" s="6">
        <v>6.25</v>
      </c>
      <c r="P6274" s="6">
        <v>3.125</v>
      </c>
      <c r="Q6274" s="6">
        <v>28.125</v>
      </c>
      <c r="R6274" s="6">
        <v>28.125</v>
      </c>
      <c r="S6274" s="6">
        <v>0</v>
      </c>
      <c r="T6274" s="6">
        <v>0</v>
      </c>
      <c r="U6274" s="6">
        <v>25</v>
      </c>
      <c r="V6274" s="6">
        <v>3.125</v>
      </c>
      <c r="W6274" s="6">
        <v>0</v>
      </c>
      <c r="X6274" s="5">
        <v>17</v>
      </c>
      <c r="Y6274" s="5">
        <v>15</v>
      </c>
      <c r="Z6274" s="5">
        <v>0</v>
      </c>
      <c r="AA6274" s="5">
        <v>0</v>
      </c>
      <c r="AB6274" s="5">
        <v>0</v>
      </c>
      <c r="AC6274" s="5">
        <v>0</v>
      </c>
      <c r="AD6274" s="5">
        <v>17</v>
      </c>
      <c r="AE6274" s="5">
        <v>15</v>
      </c>
      <c r="AF6274" s="5">
        <v>0</v>
      </c>
      <c r="AG6274" s="6">
        <v>0</v>
      </c>
      <c r="AH6274" s="6">
        <v>88.235294117647058</v>
      </c>
      <c r="AI6274" s="3"/>
      <c r="AJ6274" s="3"/>
    </row>
    <row r="6275" spans="1:36" hidden="1" x14ac:dyDescent="0.2">
      <c r="A6275" s="1" t="str">
        <f t="shared" si="98"/>
        <v>WakefieldChinese</v>
      </c>
      <c r="B6275" s="3" t="s">
        <v>629</v>
      </c>
      <c r="C6275" s="3" t="s">
        <v>630</v>
      </c>
      <c r="D6275" s="3" t="s">
        <v>713</v>
      </c>
      <c r="E6275" s="5">
        <v>853</v>
      </c>
      <c r="F6275" s="5">
        <v>71</v>
      </c>
      <c r="G6275" s="5">
        <v>23</v>
      </c>
      <c r="H6275" s="5">
        <v>103</v>
      </c>
      <c r="I6275" s="5">
        <v>141</v>
      </c>
      <c r="J6275" s="5">
        <v>149</v>
      </c>
      <c r="K6275" s="5">
        <v>0</v>
      </c>
      <c r="L6275" s="5">
        <v>96</v>
      </c>
      <c r="M6275" s="5">
        <v>34</v>
      </c>
      <c r="N6275" s="5">
        <v>4</v>
      </c>
      <c r="O6275" s="6">
        <v>8.3235638921453692</v>
      </c>
      <c r="P6275" s="6">
        <v>2.6963657678780772</v>
      </c>
      <c r="Q6275" s="6">
        <v>12.075029308323565</v>
      </c>
      <c r="R6275" s="6">
        <v>16.529894490035169</v>
      </c>
      <c r="S6275" s="6">
        <v>17.46776084407972</v>
      </c>
      <c r="T6275" s="6">
        <v>0</v>
      </c>
      <c r="U6275" s="6">
        <v>11.254396248534583</v>
      </c>
      <c r="V6275" s="6">
        <v>3.9859320046893316</v>
      </c>
      <c r="W6275" s="6">
        <v>0.46893317702227433</v>
      </c>
      <c r="X6275" s="5">
        <v>362</v>
      </c>
      <c r="Y6275" s="5">
        <v>307</v>
      </c>
      <c r="Z6275" s="5">
        <v>16</v>
      </c>
      <c r="AA6275" s="5">
        <v>13</v>
      </c>
      <c r="AB6275" s="5">
        <v>10</v>
      </c>
      <c r="AC6275" s="5">
        <v>1</v>
      </c>
      <c r="AD6275" s="5">
        <v>349</v>
      </c>
      <c r="AE6275" s="5">
        <v>297</v>
      </c>
      <c r="AF6275" s="5">
        <v>15</v>
      </c>
      <c r="AG6275" s="6">
        <v>5.0505050505050502</v>
      </c>
      <c r="AH6275" s="6">
        <v>85.100286532951287</v>
      </c>
      <c r="AI6275" s="3">
        <v>10</v>
      </c>
      <c r="AJ6275" s="3">
        <v>76.92307692307692</v>
      </c>
    </row>
    <row r="6276" spans="1:36" hidden="1" x14ac:dyDescent="0.2">
      <c r="A6276" s="1" t="str">
        <f t="shared" si="98"/>
        <v>WakefieldAsian Other</v>
      </c>
      <c r="B6276" s="3" t="s">
        <v>629</v>
      </c>
      <c r="C6276" s="3" t="s">
        <v>630</v>
      </c>
      <c r="D6276" s="3" t="s">
        <v>714</v>
      </c>
      <c r="E6276" s="5">
        <v>1177</v>
      </c>
      <c r="F6276" s="5">
        <v>208</v>
      </c>
      <c r="G6276" s="5">
        <v>123</v>
      </c>
      <c r="H6276" s="5">
        <v>270</v>
      </c>
      <c r="I6276" s="5">
        <v>317</v>
      </c>
      <c r="J6276" s="5">
        <v>307</v>
      </c>
      <c r="K6276" s="5">
        <v>0</v>
      </c>
      <c r="L6276" s="5">
        <v>234</v>
      </c>
      <c r="M6276" s="5">
        <v>82</v>
      </c>
      <c r="N6276" s="5">
        <v>53</v>
      </c>
      <c r="O6276" s="6">
        <v>17.672047578589634</v>
      </c>
      <c r="P6276" s="6">
        <v>10.450297366185216</v>
      </c>
      <c r="Q6276" s="6">
        <v>22.939677145284623</v>
      </c>
      <c r="R6276" s="6">
        <v>26.93288020390824</v>
      </c>
      <c r="S6276" s="6">
        <v>26.083262531860662</v>
      </c>
      <c r="T6276" s="6">
        <v>0</v>
      </c>
      <c r="U6276" s="6">
        <v>19.881053525913337</v>
      </c>
      <c r="V6276" s="6">
        <v>6.9668649107901448</v>
      </c>
      <c r="W6276" s="6">
        <v>4.5029736618521667</v>
      </c>
      <c r="X6276" s="5">
        <v>590</v>
      </c>
      <c r="Y6276" s="5">
        <v>466</v>
      </c>
      <c r="Z6276" s="5">
        <v>35</v>
      </c>
      <c r="AA6276" s="5">
        <v>47</v>
      </c>
      <c r="AB6276" s="5">
        <v>37</v>
      </c>
      <c r="AC6276" s="5">
        <v>5</v>
      </c>
      <c r="AD6276" s="5">
        <v>543</v>
      </c>
      <c r="AE6276" s="5">
        <v>429</v>
      </c>
      <c r="AF6276" s="5">
        <v>30</v>
      </c>
      <c r="AG6276" s="6">
        <v>6.9930069930069934</v>
      </c>
      <c r="AH6276" s="6">
        <v>79.005524861878456</v>
      </c>
      <c r="AI6276" s="3">
        <v>13.513513513513514</v>
      </c>
      <c r="AJ6276" s="3">
        <v>78.723404255319153</v>
      </c>
    </row>
    <row r="6277" spans="1:36" hidden="1" x14ac:dyDescent="0.2">
      <c r="A6277" s="1" t="str">
        <f t="shared" si="98"/>
        <v>WakefieldBlack African</v>
      </c>
      <c r="B6277" s="3" t="s">
        <v>629</v>
      </c>
      <c r="C6277" s="3" t="s">
        <v>630</v>
      </c>
      <c r="D6277" s="3" t="s">
        <v>715</v>
      </c>
      <c r="E6277" s="5">
        <v>1955</v>
      </c>
      <c r="F6277" s="5">
        <v>538</v>
      </c>
      <c r="G6277" s="5">
        <v>292</v>
      </c>
      <c r="H6277" s="5">
        <v>674</v>
      </c>
      <c r="I6277" s="5">
        <v>745</v>
      </c>
      <c r="J6277" s="5">
        <v>586</v>
      </c>
      <c r="K6277" s="5">
        <v>0</v>
      </c>
      <c r="L6277" s="5">
        <v>569</v>
      </c>
      <c r="M6277" s="5">
        <v>213</v>
      </c>
      <c r="N6277" s="5">
        <v>167</v>
      </c>
      <c r="O6277" s="6">
        <v>27.51918158567775</v>
      </c>
      <c r="P6277" s="6">
        <v>14.936061381074168</v>
      </c>
      <c r="Q6277" s="6">
        <v>34.475703324808187</v>
      </c>
      <c r="R6277" s="6">
        <v>38.107416879795394</v>
      </c>
      <c r="S6277" s="6">
        <v>29.974424552429667</v>
      </c>
      <c r="T6277" s="6">
        <v>0</v>
      </c>
      <c r="U6277" s="6">
        <v>29.104859335038363</v>
      </c>
      <c r="V6277" s="6">
        <v>10.895140664961637</v>
      </c>
      <c r="W6277" s="6">
        <v>8.5421994884910486</v>
      </c>
      <c r="X6277" s="5">
        <v>1005</v>
      </c>
      <c r="Y6277" s="5">
        <v>846</v>
      </c>
      <c r="Z6277" s="5">
        <v>144</v>
      </c>
      <c r="AA6277" s="5">
        <v>115</v>
      </c>
      <c r="AB6277" s="5">
        <v>95</v>
      </c>
      <c r="AC6277" s="5">
        <v>19</v>
      </c>
      <c r="AD6277" s="5">
        <v>890</v>
      </c>
      <c r="AE6277" s="5">
        <v>751</v>
      </c>
      <c r="AF6277" s="5">
        <v>125</v>
      </c>
      <c r="AG6277" s="6">
        <v>16.644474034620504</v>
      </c>
      <c r="AH6277" s="6">
        <v>84.382022471910119</v>
      </c>
      <c r="AI6277" s="3">
        <v>20</v>
      </c>
      <c r="AJ6277" s="3">
        <v>82.608695652173907</v>
      </c>
    </row>
    <row r="6278" spans="1:36" hidden="1" x14ac:dyDescent="0.2">
      <c r="A6278" s="1" t="str">
        <f t="shared" si="98"/>
        <v>WakefieldBlack Caribbean</v>
      </c>
      <c r="B6278" s="3" t="s">
        <v>629</v>
      </c>
      <c r="C6278" s="3" t="s">
        <v>630</v>
      </c>
      <c r="D6278" s="3" t="s">
        <v>716</v>
      </c>
      <c r="E6278" s="5">
        <v>326</v>
      </c>
      <c r="F6278" s="5">
        <v>30</v>
      </c>
      <c r="G6278" s="5">
        <v>14</v>
      </c>
      <c r="H6278" s="5">
        <v>47</v>
      </c>
      <c r="I6278" s="5">
        <v>73</v>
      </c>
      <c r="J6278" s="5">
        <v>49</v>
      </c>
      <c r="K6278" s="5">
        <v>0</v>
      </c>
      <c r="L6278" s="5">
        <v>30</v>
      </c>
      <c r="M6278" s="5">
        <v>34</v>
      </c>
      <c r="N6278" s="5">
        <v>9</v>
      </c>
      <c r="O6278" s="6">
        <v>9.2024539877300615</v>
      </c>
      <c r="P6278" s="6">
        <v>4.294478527607362</v>
      </c>
      <c r="Q6278" s="6">
        <v>14.417177914110429</v>
      </c>
      <c r="R6278" s="6">
        <v>22.392638036809817</v>
      </c>
      <c r="S6278" s="6">
        <v>15.030674846625766</v>
      </c>
      <c r="T6278" s="6">
        <v>0</v>
      </c>
      <c r="U6278" s="6">
        <v>9.2024539877300615</v>
      </c>
      <c r="V6278" s="6">
        <v>10.429447852760736</v>
      </c>
      <c r="W6278" s="6">
        <v>2.7607361963190185</v>
      </c>
      <c r="X6278" s="5">
        <v>172</v>
      </c>
      <c r="Y6278" s="5">
        <v>139</v>
      </c>
      <c r="Z6278" s="5">
        <v>12</v>
      </c>
      <c r="AA6278" s="5">
        <v>6</v>
      </c>
      <c r="AB6278" s="5">
        <v>5</v>
      </c>
      <c r="AC6278" s="5">
        <v>1</v>
      </c>
      <c r="AD6278" s="5">
        <v>166</v>
      </c>
      <c r="AE6278" s="5">
        <v>134</v>
      </c>
      <c r="AF6278" s="5">
        <v>11</v>
      </c>
      <c r="AG6278" s="6">
        <v>8.2089552238805972</v>
      </c>
      <c r="AH6278" s="6">
        <v>80.722891566265062</v>
      </c>
      <c r="AI6278" s="3">
        <v>20</v>
      </c>
      <c r="AJ6278" s="3">
        <v>83.333333333333329</v>
      </c>
    </row>
    <row r="6279" spans="1:36" hidden="1" x14ac:dyDescent="0.2">
      <c r="A6279" s="1" t="str">
        <f t="shared" si="98"/>
        <v>WakefieldBlack Other</v>
      </c>
      <c r="B6279" s="3" t="s">
        <v>629</v>
      </c>
      <c r="C6279" s="3" t="s">
        <v>630</v>
      </c>
      <c r="D6279" s="3" t="s">
        <v>717</v>
      </c>
      <c r="E6279" s="5">
        <v>231</v>
      </c>
      <c r="F6279" s="5">
        <v>44</v>
      </c>
      <c r="G6279" s="5">
        <v>25</v>
      </c>
      <c r="H6279" s="5">
        <v>61</v>
      </c>
      <c r="I6279" s="5">
        <v>82</v>
      </c>
      <c r="J6279" s="5">
        <v>74</v>
      </c>
      <c r="K6279" s="5">
        <v>0</v>
      </c>
      <c r="L6279" s="5">
        <v>37</v>
      </c>
      <c r="M6279" s="5">
        <v>29</v>
      </c>
      <c r="N6279" s="5">
        <v>17</v>
      </c>
      <c r="O6279" s="6">
        <v>19.047619047619047</v>
      </c>
      <c r="P6279" s="6">
        <v>10.822510822510823</v>
      </c>
      <c r="Q6279" s="6">
        <v>26.406926406926406</v>
      </c>
      <c r="R6279" s="6">
        <v>35.497835497835496</v>
      </c>
      <c r="S6279" s="6">
        <v>32.034632034632033</v>
      </c>
      <c r="T6279" s="6">
        <v>0</v>
      </c>
      <c r="U6279" s="6">
        <v>16.017316017316016</v>
      </c>
      <c r="V6279" s="6">
        <v>12.554112554112555</v>
      </c>
      <c r="W6279" s="6">
        <v>7.3593073593073592</v>
      </c>
      <c r="X6279" s="5">
        <v>104</v>
      </c>
      <c r="Y6279" s="5">
        <v>77</v>
      </c>
      <c r="Z6279" s="5">
        <v>5</v>
      </c>
      <c r="AA6279" s="5">
        <v>7</v>
      </c>
      <c r="AB6279" s="5">
        <v>5</v>
      </c>
      <c r="AC6279" s="5">
        <v>1</v>
      </c>
      <c r="AD6279" s="5">
        <v>97</v>
      </c>
      <c r="AE6279" s="5">
        <v>72</v>
      </c>
      <c r="AF6279" s="5">
        <v>4</v>
      </c>
      <c r="AG6279" s="6">
        <v>5.5555555555555554</v>
      </c>
      <c r="AH6279" s="6">
        <v>74.226804123711347</v>
      </c>
      <c r="AI6279" s="3">
        <v>20</v>
      </c>
      <c r="AJ6279" s="3">
        <v>71.428571428571431</v>
      </c>
    </row>
    <row r="6280" spans="1:36" hidden="1" x14ac:dyDescent="0.2">
      <c r="A6280" s="1" t="str">
        <f t="shared" si="98"/>
        <v>WakefieldArab</v>
      </c>
      <c r="B6280" s="3" t="s">
        <v>629</v>
      </c>
      <c r="C6280" s="3" t="s">
        <v>630</v>
      </c>
      <c r="D6280" s="3" t="s">
        <v>699</v>
      </c>
      <c r="E6280" s="5">
        <v>382</v>
      </c>
      <c r="F6280" s="5">
        <v>60</v>
      </c>
      <c r="G6280" s="5">
        <v>15</v>
      </c>
      <c r="H6280" s="5">
        <v>86</v>
      </c>
      <c r="I6280" s="5">
        <v>115</v>
      </c>
      <c r="J6280" s="5">
        <v>48</v>
      </c>
      <c r="K6280" s="5">
        <v>0</v>
      </c>
      <c r="L6280" s="5">
        <v>49</v>
      </c>
      <c r="M6280" s="5">
        <v>40</v>
      </c>
      <c r="N6280" s="5">
        <v>6</v>
      </c>
      <c r="O6280" s="6">
        <v>15.706806282722512</v>
      </c>
      <c r="P6280" s="6">
        <v>3.9267015706806281</v>
      </c>
      <c r="Q6280" s="6">
        <v>22.513089005235603</v>
      </c>
      <c r="R6280" s="6">
        <v>30.104712041884817</v>
      </c>
      <c r="S6280" s="6">
        <v>12.565445026178011</v>
      </c>
      <c r="T6280" s="6">
        <v>0</v>
      </c>
      <c r="U6280" s="6">
        <v>12.827225130890053</v>
      </c>
      <c r="V6280" s="6">
        <v>10.471204188481675</v>
      </c>
      <c r="W6280" s="6">
        <v>1.5706806282722514</v>
      </c>
      <c r="X6280" s="5">
        <v>156</v>
      </c>
      <c r="Y6280" s="5">
        <v>92</v>
      </c>
      <c r="Z6280" s="5">
        <v>17</v>
      </c>
      <c r="AA6280" s="5">
        <v>2</v>
      </c>
      <c r="AB6280" s="5">
        <v>1</v>
      </c>
      <c r="AC6280" s="5">
        <v>0</v>
      </c>
      <c r="AD6280" s="5">
        <v>154</v>
      </c>
      <c r="AE6280" s="5">
        <v>91</v>
      </c>
      <c r="AF6280" s="5">
        <v>17</v>
      </c>
      <c r="AG6280" s="6">
        <v>18.681318681318682</v>
      </c>
      <c r="AH6280" s="6">
        <v>59.090909090909093</v>
      </c>
      <c r="AI6280" s="3">
        <v>0</v>
      </c>
      <c r="AJ6280" s="3">
        <v>50</v>
      </c>
    </row>
    <row r="6281" spans="1:36" hidden="1" x14ac:dyDescent="0.2">
      <c r="A6281" s="1" t="str">
        <f t="shared" si="98"/>
        <v>WakefieldOther</v>
      </c>
      <c r="B6281" s="3" t="s">
        <v>629</v>
      </c>
      <c r="C6281" s="3" t="s">
        <v>630</v>
      </c>
      <c r="D6281" s="3" t="s">
        <v>718</v>
      </c>
      <c r="E6281" s="5">
        <v>560</v>
      </c>
      <c r="F6281" s="5">
        <v>142</v>
      </c>
      <c r="G6281" s="5">
        <v>75</v>
      </c>
      <c r="H6281" s="5">
        <v>184</v>
      </c>
      <c r="I6281" s="5">
        <v>183</v>
      </c>
      <c r="J6281" s="5">
        <v>149</v>
      </c>
      <c r="K6281" s="5">
        <v>0</v>
      </c>
      <c r="L6281" s="5">
        <v>113</v>
      </c>
      <c r="M6281" s="5">
        <v>59</v>
      </c>
      <c r="N6281" s="5">
        <v>27</v>
      </c>
      <c r="O6281" s="6">
        <v>25.357142857142858</v>
      </c>
      <c r="P6281" s="6">
        <v>13.392857142857142</v>
      </c>
      <c r="Q6281" s="6">
        <v>32.857142857142854</v>
      </c>
      <c r="R6281" s="6">
        <v>32.678571428571431</v>
      </c>
      <c r="S6281" s="6">
        <v>26.607142857142858</v>
      </c>
      <c r="T6281" s="6">
        <v>0</v>
      </c>
      <c r="U6281" s="6">
        <v>20.178571428571427</v>
      </c>
      <c r="V6281" s="6">
        <v>10.535714285714286</v>
      </c>
      <c r="W6281" s="6">
        <v>4.8214285714285712</v>
      </c>
      <c r="X6281" s="5">
        <v>310</v>
      </c>
      <c r="Y6281" s="5">
        <v>227</v>
      </c>
      <c r="Z6281" s="5">
        <v>49</v>
      </c>
      <c r="AA6281" s="5">
        <v>14</v>
      </c>
      <c r="AB6281" s="5">
        <v>10</v>
      </c>
      <c r="AC6281" s="5">
        <v>4</v>
      </c>
      <c r="AD6281" s="5">
        <v>296</v>
      </c>
      <c r="AE6281" s="5">
        <v>217</v>
      </c>
      <c r="AF6281" s="5">
        <v>45</v>
      </c>
      <c r="AG6281" s="6">
        <v>20.737327188940093</v>
      </c>
      <c r="AH6281" s="6">
        <v>73.310810810810807</v>
      </c>
      <c r="AI6281" s="3">
        <v>40</v>
      </c>
      <c r="AJ6281" s="3">
        <v>71.428571428571431</v>
      </c>
    </row>
    <row r="6282" spans="1:36" x14ac:dyDescent="0.2">
      <c r="A6282" s="1" t="str">
        <f t="shared" si="98"/>
        <v>WalsallAll people</v>
      </c>
      <c r="B6282" s="3" t="s">
        <v>617</v>
      </c>
      <c r="C6282" s="3" t="s">
        <v>618</v>
      </c>
      <c r="D6282" s="3" t="s">
        <v>700</v>
      </c>
      <c r="E6282" s="5">
        <v>269323</v>
      </c>
      <c r="F6282" s="5">
        <v>67218</v>
      </c>
      <c r="G6282" s="5">
        <v>74231</v>
      </c>
      <c r="H6282" s="5">
        <v>64527</v>
      </c>
      <c r="I6282" s="5">
        <v>45206</v>
      </c>
      <c r="J6282" s="5">
        <v>95230</v>
      </c>
      <c r="K6282" s="5">
        <v>0</v>
      </c>
      <c r="L6282" s="5">
        <v>14943</v>
      </c>
      <c r="M6282" s="5">
        <v>55309</v>
      </c>
      <c r="N6282" s="5">
        <v>15298</v>
      </c>
      <c r="O6282" s="6">
        <v>24.958135770060483</v>
      </c>
      <c r="P6282" s="6">
        <v>27.562072307229609</v>
      </c>
      <c r="Q6282" s="6">
        <v>23.958963772124921</v>
      </c>
      <c r="R6282" s="6">
        <v>16.78504992146976</v>
      </c>
      <c r="S6282" s="6">
        <v>35.359029863769528</v>
      </c>
      <c r="T6282" s="6">
        <v>0</v>
      </c>
      <c r="U6282" s="6">
        <v>5.5483564344671636</v>
      </c>
      <c r="V6282" s="6">
        <v>20.536307704874815</v>
      </c>
      <c r="W6282" s="6">
        <v>5.6801684223033311</v>
      </c>
      <c r="X6282" s="5">
        <v>87621</v>
      </c>
      <c r="Y6282" s="5">
        <v>72684</v>
      </c>
      <c r="Z6282" s="5">
        <v>6984</v>
      </c>
      <c r="AA6282" s="5">
        <v>20530</v>
      </c>
      <c r="AB6282" s="5">
        <v>15298</v>
      </c>
      <c r="AC6282" s="5">
        <v>2369</v>
      </c>
      <c r="AD6282" s="5">
        <v>67091</v>
      </c>
      <c r="AE6282" s="5">
        <v>57386</v>
      </c>
      <c r="AF6282" s="5">
        <v>4615</v>
      </c>
      <c r="AG6282" s="6">
        <v>8.0420311574251553</v>
      </c>
      <c r="AH6282" s="6">
        <v>85.534572446378803</v>
      </c>
      <c r="AI6282" s="6">
        <v>15.485684403189959</v>
      </c>
      <c r="AJ6282" s="6">
        <v>74.515343399902576</v>
      </c>
    </row>
    <row r="6283" spans="1:36" hidden="1" x14ac:dyDescent="0.2">
      <c r="A6283" s="1" t="str">
        <f t="shared" si="98"/>
        <v>WalsallWhite British</v>
      </c>
      <c r="B6283" s="3" t="s">
        <v>617</v>
      </c>
      <c r="C6283" s="3" t="s">
        <v>618</v>
      </c>
      <c r="D6283" s="3" t="s">
        <v>701</v>
      </c>
      <c r="E6283" s="5">
        <v>207238</v>
      </c>
      <c r="F6283" s="5">
        <v>46640</v>
      </c>
      <c r="G6283" s="5">
        <v>46374</v>
      </c>
      <c r="H6283" s="5">
        <v>45750</v>
      </c>
      <c r="I6283" s="5">
        <v>29917</v>
      </c>
      <c r="J6283" s="5">
        <v>72177</v>
      </c>
      <c r="K6283" s="5">
        <v>0</v>
      </c>
      <c r="L6283" s="5">
        <v>10329</v>
      </c>
      <c r="M6283" s="5">
        <v>37644</v>
      </c>
      <c r="N6283" s="5">
        <v>9589</v>
      </c>
      <c r="O6283" s="6">
        <v>22.505525048494967</v>
      </c>
      <c r="P6283" s="6">
        <v>22.377170210096605</v>
      </c>
      <c r="Q6283" s="6">
        <v>22.076067130545557</v>
      </c>
      <c r="R6283" s="6">
        <v>14.436059023924184</v>
      </c>
      <c r="S6283" s="6">
        <v>34.8280720717243</v>
      </c>
      <c r="T6283" s="6">
        <v>0</v>
      </c>
      <c r="U6283" s="6">
        <v>4.984124533145466</v>
      </c>
      <c r="V6283" s="6">
        <v>18.164622318300697</v>
      </c>
      <c r="W6283" s="6">
        <v>4.6270471631650567</v>
      </c>
      <c r="X6283" s="5">
        <v>64121</v>
      </c>
      <c r="Y6283" s="5">
        <v>54292</v>
      </c>
      <c r="Z6283" s="5">
        <v>4905</v>
      </c>
      <c r="AA6283" s="5">
        <v>10881</v>
      </c>
      <c r="AB6283" s="5">
        <v>8345</v>
      </c>
      <c r="AC6283" s="5">
        <v>1360</v>
      </c>
      <c r="AD6283" s="5">
        <v>53240</v>
      </c>
      <c r="AE6283" s="5">
        <v>45947</v>
      </c>
      <c r="AF6283" s="5">
        <v>3545</v>
      </c>
      <c r="AG6283" s="6">
        <v>7.7154112346834394</v>
      </c>
      <c r="AH6283" s="6">
        <v>86.301652892561989</v>
      </c>
      <c r="AI6283" s="6">
        <v>16.297183942480526</v>
      </c>
      <c r="AJ6283" s="6">
        <v>76.693318628802501</v>
      </c>
    </row>
    <row r="6284" spans="1:36" hidden="1" x14ac:dyDescent="0.2">
      <c r="A6284" s="1" t="str">
        <f t="shared" si="98"/>
        <v>WalsallMinorities - all other than White British</v>
      </c>
      <c r="B6284" s="3" t="s">
        <v>617</v>
      </c>
      <c r="C6284" s="3" t="s">
        <v>618</v>
      </c>
      <c r="D6284" s="3" t="s">
        <v>702</v>
      </c>
      <c r="E6284" s="5">
        <v>62085</v>
      </c>
      <c r="F6284" s="5">
        <v>20578</v>
      </c>
      <c r="G6284" s="5">
        <v>27857</v>
      </c>
      <c r="H6284" s="5">
        <v>18777</v>
      </c>
      <c r="I6284" s="5">
        <v>15289</v>
      </c>
      <c r="J6284" s="5">
        <v>23053</v>
      </c>
      <c r="K6284" s="5">
        <v>0</v>
      </c>
      <c r="L6284" s="5">
        <v>4614</v>
      </c>
      <c r="M6284" s="5">
        <v>17665</v>
      </c>
      <c r="N6284" s="5">
        <v>5709</v>
      </c>
      <c r="O6284" s="6">
        <v>33.144882016590159</v>
      </c>
      <c r="P6284" s="6">
        <v>44.869131030039462</v>
      </c>
      <c r="Q6284" s="6">
        <v>30.244020294757188</v>
      </c>
      <c r="R6284" s="6">
        <v>24.625916082789725</v>
      </c>
      <c r="S6284" s="6">
        <v>37.131352178465008</v>
      </c>
      <c r="T6284" s="6">
        <v>0</v>
      </c>
      <c r="U6284" s="6">
        <v>7.4317467987436583</v>
      </c>
      <c r="V6284" s="6">
        <v>28.45292743818958</v>
      </c>
      <c r="W6284" s="6">
        <v>9.1954578400579852</v>
      </c>
      <c r="X6284" s="5">
        <v>23500</v>
      </c>
      <c r="Y6284" s="5">
        <v>18392</v>
      </c>
      <c r="Z6284" s="5">
        <v>2079</v>
      </c>
      <c r="AA6284" s="5">
        <v>9649</v>
      </c>
      <c r="AB6284" s="5">
        <v>6953</v>
      </c>
      <c r="AC6284" s="5">
        <v>1009</v>
      </c>
      <c r="AD6284" s="5">
        <v>13851</v>
      </c>
      <c r="AE6284" s="5">
        <v>11439</v>
      </c>
      <c r="AF6284" s="5">
        <v>1070</v>
      </c>
      <c r="AG6284" s="6">
        <v>9.3539645073870101</v>
      </c>
      <c r="AH6284" s="6">
        <v>82.586094866796614</v>
      </c>
      <c r="AI6284" s="6">
        <v>14.511721559039264</v>
      </c>
      <c r="AJ6284" s="6">
        <v>72.05928075448233</v>
      </c>
    </row>
    <row r="6285" spans="1:36" hidden="1" x14ac:dyDescent="0.2">
      <c r="A6285" s="1" t="str">
        <f t="shared" si="98"/>
        <v>WalsallWhite Irish</v>
      </c>
      <c r="B6285" s="3" t="s">
        <v>617</v>
      </c>
      <c r="C6285" s="3" t="s">
        <v>618</v>
      </c>
      <c r="D6285" s="3" t="s">
        <v>703</v>
      </c>
      <c r="E6285" s="5">
        <v>1181</v>
      </c>
      <c r="F6285" s="5">
        <v>163</v>
      </c>
      <c r="G6285" s="5">
        <v>173</v>
      </c>
      <c r="H6285" s="5">
        <v>165</v>
      </c>
      <c r="I6285" s="5">
        <v>120</v>
      </c>
      <c r="J6285" s="5">
        <v>230</v>
      </c>
      <c r="K6285" s="5">
        <v>0</v>
      </c>
      <c r="L6285" s="5">
        <v>48</v>
      </c>
      <c r="M6285" s="5">
        <v>124</v>
      </c>
      <c r="N6285" s="5">
        <v>30</v>
      </c>
      <c r="O6285" s="6">
        <v>13.801862828111769</v>
      </c>
      <c r="P6285" s="6">
        <v>14.648602878916172</v>
      </c>
      <c r="Q6285" s="6">
        <v>13.971210838272651</v>
      </c>
      <c r="R6285" s="6">
        <v>10.160880609652837</v>
      </c>
      <c r="S6285" s="6">
        <v>19.475021168501272</v>
      </c>
      <c r="T6285" s="6">
        <v>0</v>
      </c>
      <c r="U6285" s="6">
        <v>4.0643522438611344</v>
      </c>
      <c r="V6285" s="6">
        <v>10.499576629974598</v>
      </c>
      <c r="W6285" s="6">
        <v>2.5402201524132093</v>
      </c>
      <c r="X6285" s="5">
        <v>303</v>
      </c>
      <c r="Y6285" s="5">
        <v>253</v>
      </c>
      <c r="Z6285" s="5">
        <v>24</v>
      </c>
      <c r="AA6285" s="5">
        <v>55</v>
      </c>
      <c r="AB6285" s="5">
        <v>44</v>
      </c>
      <c r="AC6285" s="5">
        <v>10</v>
      </c>
      <c r="AD6285" s="5">
        <v>248</v>
      </c>
      <c r="AE6285" s="5">
        <v>209</v>
      </c>
      <c r="AF6285" s="5">
        <v>14</v>
      </c>
      <c r="AG6285" s="6">
        <v>6.6985645933014357</v>
      </c>
      <c r="AH6285" s="6">
        <v>84.274193548387103</v>
      </c>
      <c r="AI6285" s="6">
        <v>22.727272727272727</v>
      </c>
      <c r="AJ6285" s="6">
        <v>80</v>
      </c>
    </row>
    <row r="6286" spans="1:36" hidden="1" x14ac:dyDescent="0.2">
      <c r="A6286" s="1" t="str">
        <f t="shared" si="98"/>
        <v>WalsallWhite Gyspy or Irish Traveller</v>
      </c>
      <c r="B6286" s="3" t="s">
        <v>617</v>
      </c>
      <c r="C6286" s="3" t="s">
        <v>618</v>
      </c>
      <c r="D6286" s="3" t="s">
        <v>704</v>
      </c>
      <c r="E6286" s="5">
        <v>287</v>
      </c>
      <c r="F6286" s="5">
        <v>80</v>
      </c>
      <c r="G6286" s="5">
        <v>118</v>
      </c>
      <c r="H6286" s="5">
        <v>84</v>
      </c>
      <c r="I6286" s="5">
        <v>44</v>
      </c>
      <c r="J6286" s="5">
        <v>128</v>
      </c>
      <c r="K6286" s="5">
        <v>0</v>
      </c>
      <c r="L6286" s="5">
        <v>21</v>
      </c>
      <c r="M6286" s="5">
        <v>79</v>
      </c>
      <c r="N6286" s="5">
        <v>21</v>
      </c>
      <c r="O6286" s="6">
        <v>27.874564459930312</v>
      </c>
      <c r="P6286" s="6">
        <v>41.11498257839721</v>
      </c>
      <c r="Q6286" s="6">
        <v>29.26829268292683</v>
      </c>
      <c r="R6286" s="6">
        <v>15.331010452961673</v>
      </c>
      <c r="S6286" s="6">
        <v>44.599303135888505</v>
      </c>
      <c r="T6286" s="6">
        <v>0</v>
      </c>
      <c r="U6286" s="6">
        <v>7.3170731707317076</v>
      </c>
      <c r="V6286" s="6">
        <v>27.526132404181183</v>
      </c>
      <c r="W6286" s="6">
        <v>7.3170731707317076</v>
      </c>
      <c r="X6286" s="5">
        <v>71</v>
      </c>
      <c r="Y6286" s="5">
        <v>27</v>
      </c>
      <c r="Z6286" s="5">
        <v>2</v>
      </c>
      <c r="AA6286" s="5">
        <v>17</v>
      </c>
      <c r="AB6286" s="5">
        <v>7</v>
      </c>
      <c r="AC6286" s="5">
        <v>1</v>
      </c>
      <c r="AD6286" s="5">
        <v>54</v>
      </c>
      <c r="AE6286" s="5">
        <v>20</v>
      </c>
      <c r="AF6286" s="5">
        <v>1</v>
      </c>
      <c r="AG6286" s="6">
        <v>5</v>
      </c>
      <c r="AH6286" s="6">
        <v>37.037037037037038</v>
      </c>
      <c r="AI6286" s="6">
        <v>14.285714285714286</v>
      </c>
      <c r="AJ6286" s="6">
        <v>41.176470588235297</v>
      </c>
    </row>
    <row r="6287" spans="1:36" hidden="1" x14ac:dyDescent="0.2">
      <c r="A6287" s="1" t="str">
        <f t="shared" si="98"/>
        <v>WalsallWhite Other</v>
      </c>
      <c r="B6287" s="3" t="s">
        <v>617</v>
      </c>
      <c r="C6287" s="3" t="s">
        <v>618</v>
      </c>
      <c r="D6287" s="3" t="s">
        <v>705</v>
      </c>
      <c r="E6287" s="5">
        <v>3763</v>
      </c>
      <c r="F6287" s="5">
        <v>1387</v>
      </c>
      <c r="G6287" s="5">
        <v>1822</v>
      </c>
      <c r="H6287" s="5">
        <v>1381</v>
      </c>
      <c r="I6287" s="5">
        <v>1059</v>
      </c>
      <c r="J6287" s="5">
        <v>1658</v>
      </c>
      <c r="K6287" s="5">
        <v>0</v>
      </c>
      <c r="L6287" s="5">
        <v>429</v>
      </c>
      <c r="M6287" s="5">
        <v>1024</v>
      </c>
      <c r="N6287" s="5">
        <v>514</v>
      </c>
      <c r="O6287" s="6">
        <v>36.858889184161576</v>
      </c>
      <c r="P6287" s="6">
        <v>48.418814775445121</v>
      </c>
      <c r="Q6287" s="6">
        <v>36.699441934626627</v>
      </c>
      <c r="R6287" s="6">
        <v>28.142439542917884</v>
      </c>
      <c r="S6287" s="6">
        <v>44.060589954823278</v>
      </c>
      <c r="T6287" s="6">
        <v>0</v>
      </c>
      <c r="U6287" s="6">
        <v>11.400478341748604</v>
      </c>
      <c r="V6287" s="6">
        <v>27.21233058729737</v>
      </c>
      <c r="W6287" s="6">
        <v>13.659314376827</v>
      </c>
      <c r="X6287" s="5">
        <v>1892</v>
      </c>
      <c r="Y6287" s="5">
        <v>1662</v>
      </c>
      <c r="Z6287" s="5">
        <v>109</v>
      </c>
      <c r="AA6287" s="5">
        <v>843</v>
      </c>
      <c r="AB6287" s="5">
        <v>733</v>
      </c>
      <c r="AC6287" s="5">
        <v>45</v>
      </c>
      <c r="AD6287" s="5">
        <v>1049</v>
      </c>
      <c r="AE6287" s="5">
        <v>929</v>
      </c>
      <c r="AF6287" s="5">
        <v>64</v>
      </c>
      <c r="AG6287" s="6">
        <v>6.8891280947255114</v>
      </c>
      <c r="AH6287" s="6">
        <v>88.560533841754051</v>
      </c>
      <c r="AI6287" s="6">
        <v>6.1391541609822644</v>
      </c>
      <c r="AJ6287" s="6">
        <v>86.951364175563469</v>
      </c>
    </row>
    <row r="6288" spans="1:36" hidden="1" x14ac:dyDescent="0.2">
      <c r="A6288" s="1" t="str">
        <f t="shared" si="98"/>
        <v>WalsallMixed White and Black Caribbean</v>
      </c>
      <c r="B6288" s="3" t="s">
        <v>617</v>
      </c>
      <c r="C6288" s="3" t="s">
        <v>618</v>
      </c>
      <c r="D6288" s="3" t="s">
        <v>706</v>
      </c>
      <c r="E6288" s="5">
        <v>4312</v>
      </c>
      <c r="F6288" s="5">
        <v>1550</v>
      </c>
      <c r="G6288" s="5">
        <v>1764</v>
      </c>
      <c r="H6288" s="5">
        <v>1651</v>
      </c>
      <c r="I6288" s="5">
        <v>1168</v>
      </c>
      <c r="J6288" s="5">
        <v>1970</v>
      </c>
      <c r="K6288" s="5">
        <v>0</v>
      </c>
      <c r="L6288" s="5">
        <v>424</v>
      </c>
      <c r="M6288" s="5">
        <v>1052</v>
      </c>
      <c r="N6288" s="5">
        <v>450</v>
      </c>
      <c r="O6288" s="6">
        <v>35.946196660482371</v>
      </c>
      <c r="P6288" s="6">
        <v>40.909090909090907</v>
      </c>
      <c r="Q6288" s="6">
        <v>38.288497217068645</v>
      </c>
      <c r="R6288" s="6">
        <v>27.087198515769945</v>
      </c>
      <c r="S6288" s="6">
        <v>45.686456400742117</v>
      </c>
      <c r="T6288" s="6">
        <v>0</v>
      </c>
      <c r="U6288" s="6">
        <v>9.833024118738404</v>
      </c>
      <c r="V6288" s="6">
        <v>24.397031539888683</v>
      </c>
      <c r="W6288" s="6">
        <v>10.435992578849723</v>
      </c>
      <c r="X6288" s="5">
        <v>1136</v>
      </c>
      <c r="Y6288" s="5">
        <v>879</v>
      </c>
      <c r="Z6288" s="5">
        <v>198</v>
      </c>
      <c r="AA6288" s="5">
        <v>395</v>
      </c>
      <c r="AB6288" s="5">
        <v>288</v>
      </c>
      <c r="AC6288" s="5">
        <v>104</v>
      </c>
      <c r="AD6288" s="5">
        <v>741</v>
      </c>
      <c r="AE6288" s="5">
        <v>591</v>
      </c>
      <c r="AF6288" s="5">
        <v>94</v>
      </c>
      <c r="AG6288" s="6">
        <v>15.905245346869712</v>
      </c>
      <c r="AH6288" s="6">
        <v>79.757085020242911</v>
      </c>
      <c r="AI6288" s="6">
        <v>36.111111111111114</v>
      </c>
      <c r="AJ6288" s="6">
        <v>72.911392405063296</v>
      </c>
    </row>
    <row r="6289" spans="1:36" hidden="1" x14ac:dyDescent="0.2">
      <c r="A6289" s="1" t="str">
        <f t="shared" si="98"/>
        <v>WalsallMixed White and Black African</v>
      </c>
      <c r="B6289" s="3" t="s">
        <v>617</v>
      </c>
      <c r="C6289" s="3" t="s">
        <v>618</v>
      </c>
      <c r="D6289" s="3" t="s">
        <v>707</v>
      </c>
      <c r="E6289" s="5">
        <v>321</v>
      </c>
      <c r="F6289" s="5">
        <v>98</v>
      </c>
      <c r="G6289" s="5">
        <v>132</v>
      </c>
      <c r="H6289" s="5">
        <v>111</v>
      </c>
      <c r="I6289" s="5">
        <v>95</v>
      </c>
      <c r="J6289" s="5">
        <v>112</v>
      </c>
      <c r="K6289" s="5">
        <v>0</v>
      </c>
      <c r="L6289" s="5">
        <v>33</v>
      </c>
      <c r="M6289" s="5">
        <v>90</v>
      </c>
      <c r="N6289" s="5">
        <v>37</v>
      </c>
      <c r="O6289" s="6">
        <v>30.529595015576323</v>
      </c>
      <c r="P6289" s="6">
        <v>41.121495327102807</v>
      </c>
      <c r="Q6289" s="6">
        <v>34.579439252336449</v>
      </c>
      <c r="R6289" s="6">
        <v>29.595015576323988</v>
      </c>
      <c r="S6289" s="6">
        <v>34.890965732087224</v>
      </c>
      <c r="T6289" s="6">
        <v>0</v>
      </c>
      <c r="U6289" s="6">
        <v>10.280373831775702</v>
      </c>
      <c r="V6289" s="6">
        <v>28.037383177570092</v>
      </c>
      <c r="W6289" s="6">
        <v>11.526479750778817</v>
      </c>
      <c r="X6289" s="5">
        <v>86</v>
      </c>
      <c r="Y6289" s="5">
        <v>62</v>
      </c>
      <c r="Z6289" s="5">
        <v>15</v>
      </c>
      <c r="AA6289" s="5">
        <v>18</v>
      </c>
      <c r="AB6289" s="5">
        <v>13</v>
      </c>
      <c r="AC6289" s="5">
        <v>5</v>
      </c>
      <c r="AD6289" s="5">
        <v>68</v>
      </c>
      <c r="AE6289" s="5">
        <v>49</v>
      </c>
      <c r="AF6289" s="5">
        <v>10</v>
      </c>
      <c r="AG6289" s="6">
        <v>20.408163265306122</v>
      </c>
      <c r="AH6289" s="6">
        <v>72.058823529411768</v>
      </c>
      <c r="AI6289" s="6">
        <v>38.46153846153846</v>
      </c>
      <c r="AJ6289" s="6">
        <v>72.222222222222229</v>
      </c>
    </row>
    <row r="6290" spans="1:36" hidden="1" x14ac:dyDescent="0.2">
      <c r="A6290" s="1" t="str">
        <f t="shared" si="98"/>
        <v>WalsallMixed White and Asian</v>
      </c>
      <c r="B6290" s="3" t="s">
        <v>617</v>
      </c>
      <c r="C6290" s="3" t="s">
        <v>618</v>
      </c>
      <c r="D6290" s="3" t="s">
        <v>708</v>
      </c>
      <c r="E6290" s="5">
        <v>1754</v>
      </c>
      <c r="F6290" s="5">
        <v>584</v>
      </c>
      <c r="G6290" s="5">
        <v>731</v>
      </c>
      <c r="H6290" s="5">
        <v>555</v>
      </c>
      <c r="I6290" s="5">
        <v>375</v>
      </c>
      <c r="J6290" s="5">
        <v>740</v>
      </c>
      <c r="K6290" s="5">
        <v>0</v>
      </c>
      <c r="L6290" s="5">
        <v>132</v>
      </c>
      <c r="M6290" s="5">
        <v>502</v>
      </c>
      <c r="N6290" s="5">
        <v>142</v>
      </c>
      <c r="O6290" s="6">
        <v>33.295324971493727</v>
      </c>
      <c r="P6290" s="6">
        <v>41.676168757126568</v>
      </c>
      <c r="Q6290" s="6">
        <v>31.641961231470923</v>
      </c>
      <c r="R6290" s="6">
        <v>21.379703534777651</v>
      </c>
      <c r="S6290" s="6">
        <v>42.18928164196123</v>
      </c>
      <c r="T6290" s="6">
        <v>0</v>
      </c>
      <c r="U6290" s="6">
        <v>7.5256556442417333</v>
      </c>
      <c r="V6290" s="6">
        <v>28.620296465222349</v>
      </c>
      <c r="W6290" s="6">
        <v>8.0957810718358036</v>
      </c>
      <c r="X6290" s="5">
        <v>384</v>
      </c>
      <c r="Y6290" s="5">
        <v>307</v>
      </c>
      <c r="Z6290" s="5">
        <v>44</v>
      </c>
      <c r="AA6290" s="5">
        <v>130</v>
      </c>
      <c r="AB6290" s="5">
        <v>100</v>
      </c>
      <c r="AC6290" s="5">
        <v>9</v>
      </c>
      <c r="AD6290" s="5">
        <v>254</v>
      </c>
      <c r="AE6290" s="5">
        <v>207</v>
      </c>
      <c r="AF6290" s="5">
        <v>35</v>
      </c>
      <c r="AG6290" s="6">
        <v>16.908212560386474</v>
      </c>
      <c r="AH6290" s="6">
        <v>81.496062992125985</v>
      </c>
      <c r="AI6290" s="6">
        <v>9</v>
      </c>
      <c r="AJ6290" s="6">
        <v>76.92307692307692</v>
      </c>
    </row>
    <row r="6291" spans="1:36" hidden="1" x14ac:dyDescent="0.2">
      <c r="A6291" s="1" t="str">
        <f t="shared" si="98"/>
        <v>WalsallMixed Other</v>
      </c>
      <c r="B6291" s="3" t="s">
        <v>617</v>
      </c>
      <c r="C6291" s="3" t="s">
        <v>618</v>
      </c>
      <c r="D6291" s="3" t="s">
        <v>709</v>
      </c>
      <c r="E6291" s="5">
        <v>837</v>
      </c>
      <c r="F6291" s="5">
        <v>267</v>
      </c>
      <c r="G6291" s="5">
        <v>304</v>
      </c>
      <c r="H6291" s="5">
        <v>248</v>
      </c>
      <c r="I6291" s="5">
        <v>184</v>
      </c>
      <c r="J6291" s="5">
        <v>318</v>
      </c>
      <c r="K6291" s="5">
        <v>0</v>
      </c>
      <c r="L6291" s="5">
        <v>55</v>
      </c>
      <c r="M6291" s="5">
        <v>227</v>
      </c>
      <c r="N6291" s="5">
        <v>65</v>
      </c>
      <c r="O6291" s="6">
        <v>31.899641577060933</v>
      </c>
      <c r="P6291" s="6">
        <v>36.320191158900833</v>
      </c>
      <c r="Q6291" s="6">
        <v>29.62962962962963</v>
      </c>
      <c r="R6291" s="6">
        <v>21.983273596176822</v>
      </c>
      <c r="S6291" s="6">
        <v>37.992831541218635</v>
      </c>
      <c r="T6291" s="6">
        <v>0</v>
      </c>
      <c r="U6291" s="6">
        <v>6.5710872162485066</v>
      </c>
      <c r="V6291" s="6">
        <v>27.120669056152927</v>
      </c>
      <c r="W6291" s="6">
        <v>7.7658303464755081</v>
      </c>
      <c r="X6291" s="5">
        <v>234</v>
      </c>
      <c r="Y6291" s="5">
        <v>195</v>
      </c>
      <c r="Z6291" s="5">
        <v>46</v>
      </c>
      <c r="AA6291" s="5">
        <v>74</v>
      </c>
      <c r="AB6291" s="5">
        <v>58</v>
      </c>
      <c r="AC6291" s="5">
        <v>18</v>
      </c>
      <c r="AD6291" s="5">
        <v>160</v>
      </c>
      <c r="AE6291" s="5">
        <v>137</v>
      </c>
      <c r="AF6291" s="5">
        <v>28</v>
      </c>
      <c r="AG6291" s="6">
        <v>20.437956204379564</v>
      </c>
      <c r="AH6291" s="6">
        <v>85.625</v>
      </c>
      <c r="AI6291" s="6">
        <v>31.03448275862069</v>
      </c>
      <c r="AJ6291" s="6">
        <v>78.378378378378372</v>
      </c>
    </row>
    <row r="6292" spans="1:36" hidden="1" x14ac:dyDescent="0.2">
      <c r="A6292" s="1" t="str">
        <f t="shared" si="98"/>
        <v>WalsallIndian</v>
      </c>
      <c r="B6292" s="3" t="s">
        <v>617</v>
      </c>
      <c r="C6292" s="3" t="s">
        <v>618</v>
      </c>
      <c r="D6292" s="3" t="s">
        <v>710</v>
      </c>
      <c r="E6292" s="5">
        <v>16502</v>
      </c>
      <c r="F6292" s="5">
        <v>3635</v>
      </c>
      <c r="G6292" s="5">
        <v>4568</v>
      </c>
      <c r="H6292" s="5">
        <v>3245</v>
      </c>
      <c r="I6292" s="5">
        <v>2769</v>
      </c>
      <c r="J6292" s="5">
        <v>4113</v>
      </c>
      <c r="K6292" s="5">
        <v>0</v>
      </c>
      <c r="L6292" s="5">
        <v>574</v>
      </c>
      <c r="M6292" s="5">
        <v>3644</v>
      </c>
      <c r="N6292" s="5">
        <v>665</v>
      </c>
      <c r="O6292" s="6">
        <v>22.0276330141801</v>
      </c>
      <c r="P6292" s="6">
        <v>27.681493152345169</v>
      </c>
      <c r="Q6292" s="6">
        <v>19.664283117197915</v>
      </c>
      <c r="R6292" s="6">
        <v>16.779784268573508</v>
      </c>
      <c r="S6292" s="6">
        <v>24.924251605865955</v>
      </c>
      <c r="T6292" s="6">
        <v>0</v>
      </c>
      <c r="U6292" s="6">
        <v>3.478366258635317</v>
      </c>
      <c r="V6292" s="6">
        <v>22.082171857956613</v>
      </c>
      <c r="W6292" s="6">
        <v>4.0298145679311599</v>
      </c>
      <c r="X6292" s="5">
        <v>6699</v>
      </c>
      <c r="Y6292" s="5">
        <v>5847</v>
      </c>
      <c r="Z6292" s="5">
        <v>439</v>
      </c>
      <c r="AA6292" s="5">
        <v>1873</v>
      </c>
      <c r="AB6292" s="5">
        <v>1551</v>
      </c>
      <c r="AC6292" s="5">
        <v>131</v>
      </c>
      <c r="AD6292" s="5">
        <v>4826</v>
      </c>
      <c r="AE6292" s="5">
        <v>4296</v>
      </c>
      <c r="AF6292" s="5">
        <v>308</v>
      </c>
      <c r="AG6292" s="6">
        <v>7.1694599627560525</v>
      </c>
      <c r="AH6292" s="6">
        <v>89.017820140903439</v>
      </c>
      <c r="AI6292" s="6">
        <v>8.4461637653127006</v>
      </c>
      <c r="AJ6292" s="6">
        <v>82.80832888414308</v>
      </c>
    </row>
    <row r="6293" spans="1:36" hidden="1" x14ac:dyDescent="0.2">
      <c r="A6293" s="1" t="str">
        <f t="shared" si="98"/>
        <v>WalsallPakistani</v>
      </c>
      <c r="B6293" s="3" t="s">
        <v>617</v>
      </c>
      <c r="C6293" s="3" t="s">
        <v>618</v>
      </c>
      <c r="D6293" s="3" t="s">
        <v>711</v>
      </c>
      <c r="E6293" s="5">
        <v>14289</v>
      </c>
      <c r="F6293" s="5">
        <v>6102</v>
      </c>
      <c r="G6293" s="5">
        <v>9544</v>
      </c>
      <c r="H6293" s="5">
        <v>5303</v>
      </c>
      <c r="I6293" s="5">
        <v>4514</v>
      </c>
      <c r="J6293" s="5">
        <v>6498</v>
      </c>
      <c r="K6293" s="5">
        <v>0</v>
      </c>
      <c r="L6293" s="5">
        <v>1135</v>
      </c>
      <c r="M6293" s="5">
        <v>6022</v>
      </c>
      <c r="N6293" s="5">
        <v>1786</v>
      </c>
      <c r="O6293" s="6">
        <v>42.704178039051016</v>
      </c>
      <c r="P6293" s="6">
        <v>66.792637693330533</v>
      </c>
      <c r="Q6293" s="6">
        <v>37.112464133249354</v>
      </c>
      <c r="R6293" s="6">
        <v>31.590734131149837</v>
      </c>
      <c r="S6293" s="6">
        <v>45.475540625656102</v>
      </c>
      <c r="T6293" s="6">
        <v>0</v>
      </c>
      <c r="U6293" s="6">
        <v>7.943173070193855</v>
      </c>
      <c r="V6293" s="6">
        <v>42.144306809433829</v>
      </c>
      <c r="W6293" s="6">
        <v>12.499125201203723</v>
      </c>
      <c r="X6293" s="5">
        <v>5160</v>
      </c>
      <c r="Y6293" s="5">
        <v>3171</v>
      </c>
      <c r="Z6293" s="5">
        <v>419</v>
      </c>
      <c r="AA6293" s="5">
        <v>3022</v>
      </c>
      <c r="AB6293" s="5">
        <v>1805</v>
      </c>
      <c r="AC6293" s="5">
        <v>263</v>
      </c>
      <c r="AD6293" s="5">
        <v>2138</v>
      </c>
      <c r="AE6293" s="5">
        <v>1366</v>
      </c>
      <c r="AF6293" s="5">
        <v>156</v>
      </c>
      <c r="AG6293" s="6">
        <v>11.420204978038067</v>
      </c>
      <c r="AH6293" s="6">
        <v>63.891487371375113</v>
      </c>
      <c r="AI6293" s="6">
        <v>14.570637119113574</v>
      </c>
      <c r="AJ6293" s="6">
        <v>59.728656518861683</v>
      </c>
    </row>
    <row r="6294" spans="1:36" hidden="1" x14ac:dyDescent="0.2">
      <c r="A6294" s="1" t="str">
        <f t="shared" si="98"/>
        <v>WalsallBangladeshi</v>
      </c>
      <c r="B6294" s="3" t="s">
        <v>617</v>
      </c>
      <c r="C6294" s="3" t="s">
        <v>618</v>
      </c>
      <c r="D6294" s="3" t="s">
        <v>712</v>
      </c>
      <c r="E6294" s="5">
        <v>5194</v>
      </c>
      <c r="F6294" s="5">
        <v>2360</v>
      </c>
      <c r="G6294" s="5">
        <v>3414</v>
      </c>
      <c r="H6294" s="5">
        <v>1798</v>
      </c>
      <c r="I6294" s="5">
        <v>1747</v>
      </c>
      <c r="J6294" s="5">
        <v>2282</v>
      </c>
      <c r="K6294" s="5">
        <v>0</v>
      </c>
      <c r="L6294" s="5">
        <v>667</v>
      </c>
      <c r="M6294" s="5">
        <v>1837</v>
      </c>
      <c r="N6294" s="5">
        <v>706</v>
      </c>
      <c r="O6294" s="6">
        <v>45.43704274162495</v>
      </c>
      <c r="P6294" s="6">
        <v>65.729688101655753</v>
      </c>
      <c r="Q6294" s="6">
        <v>34.616865614170194</v>
      </c>
      <c r="R6294" s="6">
        <v>33.634963419329999</v>
      </c>
      <c r="S6294" s="6">
        <v>43.935309973045825</v>
      </c>
      <c r="T6294" s="6">
        <v>0</v>
      </c>
      <c r="U6294" s="6">
        <v>12.841740469772814</v>
      </c>
      <c r="V6294" s="6">
        <v>35.36773199845976</v>
      </c>
      <c r="W6294" s="6">
        <v>13.59260685406238</v>
      </c>
      <c r="X6294" s="5">
        <v>1623</v>
      </c>
      <c r="Y6294" s="5">
        <v>1003</v>
      </c>
      <c r="Z6294" s="5">
        <v>157</v>
      </c>
      <c r="AA6294" s="5">
        <v>1062</v>
      </c>
      <c r="AB6294" s="5">
        <v>637</v>
      </c>
      <c r="AC6294" s="5">
        <v>120</v>
      </c>
      <c r="AD6294" s="5">
        <v>561</v>
      </c>
      <c r="AE6294" s="5">
        <v>366</v>
      </c>
      <c r="AF6294" s="5">
        <v>37</v>
      </c>
      <c r="AG6294" s="6">
        <v>10.109289617486338</v>
      </c>
      <c r="AH6294" s="6">
        <v>65.240641711229941</v>
      </c>
      <c r="AI6294" s="6">
        <v>18.838304552590266</v>
      </c>
      <c r="AJ6294" s="6">
        <v>59.981167608286249</v>
      </c>
    </row>
    <row r="6295" spans="1:36" hidden="1" x14ac:dyDescent="0.2">
      <c r="A6295" s="1" t="str">
        <f t="shared" si="98"/>
        <v>WalsallChinese</v>
      </c>
      <c r="B6295" s="3" t="s">
        <v>617</v>
      </c>
      <c r="C6295" s="3" t="s">
        <v>618</v>
      </c>
      <c r="D6295" s="3" t="s">
        <v>713</v>
      </c>
      <c r="E6295" s="5">
        <v>993</v>
      </c>
      <c r="F6295" s="5">
        <v>267</v>
      </c>
      <c r="G6295" s="5">
        <v>311</v>
      </c>
      <c r="H6295" s="5">
        <v>258</v>
      </c>
      <c r="I6295" s="5">
        <v>187</v>
      </c>
      <c r="J6295" s="5">
        <v>310</v>
      </c>
      <c r="K6295" s="5">
        <v>0</v>
      </c>
      <c r="L6295" s="5">
        <v>70</v>
      </c>
      <c r="M6295" s="5">
        <v>215</v>
      </c>
      <c r="N6295" s="5">
        <v>88</v>
      </c>
      <c r="O6295" s="6">
        <v>26.888217522658611</v>
      </c>
      <c r="P6295" s="6">
        <v>31.319234642497481</v>
      </c>
      <c r="Q6295" s="6">
        <v>25.981873111782477</v>
      </c>
      <c r="R6295" s="6">
        <v>18.831822759315205</v>
      </c>
      <c r="S6295" s="6">
        <v>31.218529707955689</v>
      </c>
      <c r="T6295" s="6">
        <v>0</v>
      </c>
      <c r="U6295" s="6">
        <v>7.049345417925478</v>
      </c>
      <c r="V6295" s="6">
        <v>21.651560926485399</v>
      </c>
      <c r="W6295" s="6">
        <v>8.8620342396777438</v>
      </c>
      <c r="X6295" s="5">
        <v>445</v>
      </c>
      <c r="Y6295" s="5">
        <v>355</v>
      </c>
      <c r="Z6295" s="5">
        <v>30</v>
      </c>
      <c r="AA6295" s="5">
        <v>135</v>
      </c>
      <c r="AB6295" s="5">
        <v>96</v>
      </c>
      <c r="AC6295" s="5">
        <v>14</v>
      </c>
      <c r="AD6295" s="5">
        <v>310</v>
      </c>
      <c r="AE6295" s="5">
        <v>259</v>
      </c>
      <c r="AF6295" s="5">
        <v>16</v>
      </c>
      <c r="AG6295" s="6">
        <v>6.1776061776061777</v>
      </c>
      <c r="AH6295" s="6">
        <v>83.548387096774192</v>
      </c>
      <c r="AI6295" s="6">
        <v>14.583333333333334</v>
      </c>
      <c r="AJ6295" s="6">
        <v>71.111111111111114</v>
      </c>
    </row>
    <row r="6296" spans="1:36" hidden="1" x14ac:dyDescent="0.2">
      <c r="A6296" s="1" t="str">
        <f t="shared" si="98"/>
        <v>WalsallAsian Other</v>
      </c>
      <c r="B6296" s="3" t="s">
        <v>617</v>
      </c>
      <c r="C6296" s="3" t="s">
        <v>618</v>
      </c>
      <c r="D6296" s="3" t="s">
        <v>714</v>
      </c>
      <c r="E6296" s="5">
        <v>4044</v>
      </c>
      <c r="F6296" s="5">
        <v>1149</v>
      </c>
      <c r="G6296" s="5">
        <v>1489</v>
      </c>
      <c r="H6296" s="5">
        <v>1113</v>
      </c>
      <c r="I6296" s="5">
        <v>850</v>
      </c>
      <c r="J6296" s="5">
        <v>1308</v>
      </c>
      <c r="K6296" s="5">
        <v>0</v>
      </c>
      <c r="L6296" s="5">
        <v>290</v>
      </c>
      <c r="M6296" s="5">
        <v>892</v>
      </c>
      <c r="N6296" s="5">
        <v>346</v>
      </c>
      <c r="O6296" s="6">
        <v>28.412462908011868</v>
      </c>
      <c r="P6296" s="6">
        <v>36.819980217606329</v>
      </c>
      <c r="Q6296" s="6">
        <v>27.522255192878337</v>
      </c>
      <c r="R6296" s="6">
        <v>21.018793273986152</v>
      </c>
      <c r="S6296" s="6">
        <v>32.344213649851632</v>
      </c>
      <c r="T6296" s="6">
        <v>0</v>
      </c>
      <c r="U6296" s="6">
        <v>7.1711177052423345</v>
      </c>
      <c r="V6296" s="6">
        <v>22.05736894164194</v>
      </c>
      <c r="W6296" s="6">
        <v>8.5558852621167159</v>
      </c>
      <c r="X6296" s="5">
        <v>1785</v>
      </c>
      <c r="Y6296" s="5">
        <v>1467</v>
      </c>
      <c r="Z6296" s="5">
        <v>141</v>
      </c>
      <c r="AA6296" s="5">
        <v>690</v>
      </c>
      <c r="AB6296" s="5">
        <v>522</v>
      </c>
      <c r="AC6296" s="5">
        <v>63</v>
      </c>
      <c r="AD6296" s="5">
        <v>1095</v>
      </c>
      <c r="AE6296" s="5">
        <v>945</v>
      </c>
      <c r="AF6296" s="5">
        <v>78</v>
      </c>
      <c r="AG6296" s="6">
        <v>8.2539682539682548</v>
      </c>
      <c r="AH6296" s="6">
        <v>86.301369863013704</v>
      </c>
      <c r="AI6296" s="6">
        <v>12.068965517241379</v>
      </c>
      <c r="AJ6296" s="6">
        <v>75.652173913043484</v>
      </c>
    </row>
    <row r="6297" spans="1:36" hidden="1" x14ac:dyDescent="0.2">
      <c r="A6297" s="1" t="str">
        <f t="shared" si="98"/>
        <v>WalsallBlack African</v>
      </c>
      <c r="B6297" s="3" t="s">
        <v>617</v>
      </c>
      <c r="C6297" s="3" t="s">
        <v>618</v>
      </c>
      <c r="D6297" s="3" t="s">
        <v>715</v>
      </c>
      <c r="E6297" s="5">
        <v>1999</v>
      </c>
      <c r="F6297" s="5">
        <v>979</v>
      </c>
      <c r="G6297" s="5">
        <v>1153</v>
      </c>
      <c r="H6297" s="5">
        <v>908</v>
      </c>
      <c r="I6297" s="5">
        <v>708</v>
      </c>
      <c r="J6297" s="5">
        <v>1069</v>
      </c>
      <c r="K6297" s="5">
        <v>0</v>
      </c>
      <c r="L6297" s="5">
        <v>260</v>
      </c>
      <c r="M6297" s="5">
        <v>601</v>
      </c>
      <c r="N6297" s="5">
        <v>332</v>
      </c>
      <c r="O6297" s="6">
        <v>48.974487243621809</v>
      </c>
      <c r="P6297" s="6">
        <v>57.678839419709853</v>
      </c>
      <c r="Q6297" s="6">
        <v>45.422711355677841</v>
      </c>
      <c r="R6297" s="6">
        <v>35.417708854427211</v>
      </c>
      <c r="S6297" s="6">
        <v>53.476738369184595</v>
      </c>
      <c r="T6297" s="6">
        <v>0</v>
      </c>
      <c r="U6297" s="6">
        <v>13.006503251625812</v>
      </c>
      <c r="V6297" s="6">
        <v>30.065032516258128</v>
      </c>
      <c r="W6297" s="6">
        <v>16.608304152076037</v>
      </c>
      <c r="X6297" s="5">
        <v>822</v>
      </c>
      <c r="Y6297" s="5">
        <v>684</v>
      </c>
      <c r="Z6297" s="5">
        <v>119</v>
      </c>
      <c r="AA6297" s="5">
        <v>457</v>
      </c>
      <c r="AB6297" s="5">
        <v>368</v>
      </c>
      <c r="AC6297" s="5">
        <v>70</v>
      </c>
      <c r="AD6297" s="5">
        <v>365</v>
      </c>
      <c r="AE6297" s="5">
        <v>316</v>
      </c>
      <c r="AF6297" s="5">
        <v>49</v>
      </c>
      <c r="AG6297" s="6">
        <v>15.50632911392405</v>
      </c>
      <c r="AH6297" s="6">
        <v>86.575342465753423</v>
      </c>
      <c r="AI6297" s="6">
        <v>19.021739130434781</v>
      </c>
      <c r="AJ6297" s="6">
        <v>80.525164113785564</v>
      </c>
    </row>
    <row r="6298" spans="1:36" hidden="1" x14ac:dyDescent="0.2">
      <c r="A6298" s="1" t="str">
        <f t="shared" si="98"/>
        <v>WalsallBlack Caribbean</v>
      </c>
      <c r="B6298" s="3" t="s">
        <v>617</v>
      </c>
      <c r="C6298" s="3" t="s">
        <v>618</v>
      </c>
      <c r="D6298" s="3" t="s">
        <v>716</v>
      </c>
      <c r="E6298" s="5">
        <v>3197</v>
      </c>
      <c r="F6298" s="5">
        <v>1063</v>
      </c>
      <c r="G6298" s="5">
        <v>1216</v>
      </c>
      <c r="H6298" s="5">
        <v>1076</v>
      </c>
      <c r="I6298" s="5">
        <v>786</v>
      </c>
      <c r="J6298" s="5">
        <v>1294</v>
      </c>
      <c r="K6298" s="5">
        <v>0</v>
      </c>
      <c r="L6298" s="5">
        <v>286</v>
      </c>
      <c r="M6298" s="5">
        <v>683</v>
      </c>
      <c r="N6298" s="5">
        <v>290</v>
      </c>
      <c r="O6298" s="6">
        <v>33.249921801689084</v>
      </c>
      <c r="P6298" s="6">
        <v>38.035658429777918</v>
      </c>
      <c r="Q6298" s="6">
        <v>33.656553018454801</v>
      </c>
      <c r="R6298" s="6">
        <v>24.585548952142634</v>
      </c>
      <c r="S6298" s="6">
        <v>40.475445730372222</v>
      </c>
      <c r="T6298" s="6">
        <v>0</v>
      </c>
      <c r="U6298" s="6">
        <v>8.9458867688457921</v>
      </c>
      <c r="V6298" s="6">
        <v>21.363778542383486</v>
      </c>
      <c r="W6298" s="6">
        <v>9.0710040663121685</v>
      </c>
      <c r="X6298" s="5">
        <v>1365</v>
      </c>
      <c r="Y6298" s="5">
        <v>1189</v>
      </c>
      <c r="Z6298" s="5">
        <v>159</v>
      </c>
      <c r="AA6298" s="5">
        <v>429</v>
      </c>
      <c r="AB6298" s="5">
        <v>362</v>
      </c>
      <c r="AC6298" s="5">
        <v>77</v>
      </c>
      <c r="AD6298" s="5">
        <v>936</v>
      </c>
      <c r="AE6298" s="5">
        <v>827</v>
      </c>
      <c r="AF6298" s="5">
        <v>82</v>
      </c>
      <c r="AG6298" s="6">
        <v>9.9153567110036267</v>
      </c>
      <c r="AH6298" s="6">
        <v>88.354700854700852</v>
      </c>
      <c r="AI6298" s="6">
        <v>21.270718232044199</v>
      </c>
      <c r="AJ6298" s="6">
        <v>84.382284382284382</v>
      </c>
    </row>
    <row r="6299" spans="1:36" hidden="1" x14ac:dyDescent="0.2">
      <c r="A6299" s="1" t="str">
        <f t="shared" si="98"/>
        <v>WalsallBlack Other</v>
      </c>
      <c r="B6299" s="3" t="s">
        <v>617</v>
      </c>
      <c r="C6299" s="3" t="s">
        <v>618</v>
      </c>
      <c r="D6299" s="3" t="s">
        <v>717</v>
      </c>
      <c r="E6299" s="5">
        <v>1173</v>
      </c>
      <c r="F6299" s="5">
        <v>413</v>
      </c>
      <c r="G6299" s="5">
        <v>515</v>
      </c>
      <c r="H6299" s="5">
        <v>410</v>
      </c>
      <c r="I6299" s="5">
        <v>330</v>
      </c>
      <c r="J6299" s="5">
        <v>486</v>
      </c>
      <c r="K6299" s="5">
        <v>0</v>
      </c>
      <c r="L6299" s="5">
        <v>102</v>
      </c>
      <c r="M6299" s="5">
        <v>295</v>
      </c>
      <c r="N6299" s="5">
        <v>142</v>
      </c>
      <c r="O6299" s="6">
        <v>35.208866155157715</v>
      </c>
      <c r="P6299" s="6">
        <v>43.904518329070761</v>
      </c>
      <c r="Q6299" s="6">
        <v>34.953111679454388</v>
      </c>
      <c r="R6299" s="6">
        <v>28.132992327365727</v>
      </c>
      <c r="S6299" s="6">
        <v>41.432225063938617</v>
      </c>
      <c r="T6299" s="6">
        <v>0</v>
      </c>
      <c r="U6299" s="6">
        <v>8.695652173913043</v>
      </c>
      <c r="V6299" s="6">
        <v>25.14919011082694</v>
      </c>
      <c r="W6299" s="6">
        <v>12.105711849957375</v>
      </c>
      <c r="X6299" s="5">
        <v>553</v>
      </c>
      <c r="Y6299" s="5">
        <v>483</v>
      </c>
      <c r="Z6299" s="5">
        <v>94</v>
      </c>
      <c r="AA6299" s="5">
        <v>182</v>
      </c>
      <c r="AB6299" s="5">
        <v>155</v>
      </c>
      <c r="AC6299" s="5">
        <v>35</v>
      </c>
      <c r="AD6299" s="5">
        <v>371</v>
      </c>
      <c r="AE6299" s="5">
        <v>328</v>
      </c>
      <c r="AF6299" s="5">
        <v>59</v>
      </c>
      <c r="AG6299" s="6">
        <v>17.987804878048781</v>
      </c>
      <c r="AH6299" s="6">
        <v>88.409703504043122</v>
      </c>
      <c r="AI6299" s="6">
        <v>22.580645161290324</v>
      </c>
      <c r="AJ6299" s="6">
        <v>85.164835164835168</v>
      </c>
    </row>
    <row r="6300" spans="1:36" hidden="1" x14ac:dyDescent="0.2">
      <c r="A6300" s="1" t="str">
        <f t="shared" si="98"/>
        <v>WalsallArab</v>
      </c>
      <c r="B6300" s="3" t="s">
        <v>617</v>
      </c>
      <c r="C6300" s="3" t="s">
        <v>618</v>
      </c>
      <c r="D6300" s="3" t="s">
        <v>699</v>
      </c>
      <c r="E6300" s="5">
        <v>222</v>
      </c>
      <c r="F6300" s="5">
        <v>76</v>
      </c>
      <c r="G6300" s="5">
        <v>118</v>
      </c>
      <c r="H6300" s="5">
        <v>80</v>
      </c>
      <c r="I6300" s="5">
        <v>74</v>
      </c>
      <c r="J6300" s="5">
        <v>74</v>
      </c>
      <c r="K6300" s="5">
        <v>0</v>
      </c>
      <c r="L6300" s="5">
        <v>13</v>
      </c>
      <c r="M6300" s="5">
        <v>56</v>
      </c>
      <c r="N6300" s="5">
        <v>22</v>
      </c>
      <c r="O6300" s="6">
        <v>34.234234234234236</v>
      </c>
      <c r="P6300" s="6">
        <v>53.153153153153156</v>
      </c>
      <c r="Q6300" s="6">
        <v>36.036036036036037</v>
      </c>
      <c r="R6300" s="6">
        <v>33.333333333333336</v>
      </c>
      <c r="S6300" s="6">
        <v>33.333333333333336</v>
      </c>
      <c r="T6300" s="6">
        <v>0</v>
      </c>
      <c r="U6300" s="6">
        <v>5.8558558558558556</v>
      </c>
      <c r="V6300" s="6">
        <v>25.225225225225227</v>
      </c>
      <c r="W6300" s="6">
        <v>9.9099099099099099</v>
      </c>
      <c r="X6300" s="5">
        <v>88</v>
      </c>
      <c r="Y6300" s="5">
        <v>60</v>
      </c>
      <c r="Z6300" s="5">
        <v>9</v>
      </c>
      <c r="AA6300" s="5">
        <v>30</v>
      </c>
      <c r="AB6300" s="5">
        <v>19</v>
      </c>
      <c r="AC6300" s="5">
        <v>2</v>
      </c>
      <c r="AD6300" s="5">
        <v>58</v>
      </c>
      <c r="AE6300" s="5">
        <v>41</v>
      </c>
      <c r="AF6300" s="5">
        <v>7</v>
      </c>
      <c r="AG6300" s="6">
        <v>17.073170731707318</v>
      </c>
      <c r="AH6300" s="6">
        <v>70.689655172413794</v>
      </c>
      <c r="AI6300" s="6">
        <v>10.526315789473685</v>
      </c>
      <c r="AJ6300" s="6">
        <v>63.333333333333336</v>
      </c>
    </row>
    <row r="6301" spans="1:36" hidden="1" x14ac:dyDescent="0.2">
      <c r="A6301" s="1" t="str">
        <f t="shared" si="98"/>
        <v>WalsallOther</v>
      </c>
      <c r="B6301" s="3" t="s">
        <v>617</v>
      </c>
      <c r="C6301" s="3" t="s">
        <v>618</v>
      </c>
      <c r="D6301" s="3" t="s">
        <v>718</v>
      </c>
      <c r="E6301" s="5">
        <v>2017</v>
      </c>
      <c r="F6301" s="5">
        <v>405</v>
      </c>
      <c r="G6301" s="5">
        <v>485</v>
      </c>
      <c r="H6301" s="5">
        <v>391</v>
      </c>
      <c r="I6301" s="5">
        <v>279</v>
      </c>
      <c r="J6301" s="5">
        <v>463</v>
      </c>
      <c r="K6301" s="5">
        <v>0</v>
      </c>
      <c r="L6301" s="5">
        <v>75</v>
      </c>
      <c r="M6301" s="5">
        <v>322</v>
      </c>
      <c r="N6301" s="5">
        <v>73</v>
      </c>
      <c r="O6301" s="6">
        <v>20.079325731284086</v>
      </c>
      <c r="P6301" s="6">
        <v>24.04561229548835</v>
      </c>
      <c r="Q6301" s="6">
        <v>19.38522558254834</v>
      </c>
      <c r="R6301" s="6">
        <v>13.83242439266237</v>
      </c>
      <c r="S6301" s="6">
        <v>22.954883490332175</v>
      </c>
      <c r="T6301" s="6">
        <v>0</v>
      </c>
      <c r="U6301" s="6">
        <v>3.7183936539414972</v>
      </c>
      <c r="V6301" s="6">
        <v>15.964303420922162</v>
      </c>
      <c r="W6301" s="6">
        <v>3.6192364898363905</v>
      </c>
      <c r="X6301" s="5">
        <v>854</v>
      </c>
      <c r="Y6301" s="5">
        <v>748</v>
      </c>
      <c r="Z6301" s="5">
        <v>74</v>
      </c>
      <c r="AA6301" s="5">
        <v>237</v>
      </c>
      <c r="AB6301" s="5">
        <v>195</v>
      </c>
      <c r="AC6301" s="5">
        <v>42</v>
      </c>
      <c r="AD6301" s="5">
        <v>617</v>
      </c>
      <c r="AE6301" s="5">
        <v>553</v>
      </c>
      <c r="AF6301" s="5">
        <v>32</v>
      </c>
      <c r="AG6301" s="6">
        <v>5.786618444846293</v>
      </c>
      <c r="AH6301" s="6">
        <v>89.627228525121552</v>
      </c>
      <c r="AI6301" s="6">
        <v>21.53846153846154</v>
      </c>
      <c r="AJ6301" s="6">
        <v>82.278481012658233</v>
      </c>
    </row>
    <row r="6302" spans="1:36" x14ac:dyDescent="0.2">
      <c r="A6302" s="1" t="str">
        <f t="shared" si="98"/>
        <v>Waltham ForestAll people</v>
      </c>
      <c r="B6302" s="3" t="s">
        <v>691</v>
      </c>
      <c r="C6302" s="3" t="s">
        <v>692</v>
      </c>
      <c r="D6302" s="3" t="s">
        <v>700</v>
      </c>
      <c r="E6302" s="5">
        <v>258249</v>
      </c>
      <c r="F6302" s="5">
        <v>41031</v>
      </c>
      <c r="G6302" s="5">
        <v>41485</v>
      </c>
      <c r="H6302" s="5">
        <v>15500</v>
      </c>
      <c r="I6302" s="5">
        <v>1903</v>
      </c>
      <c r="J6302" s="5">
        <v>0</v>
      </c>
      <c r="K6302" s="5">
        <v>245344</v>
      </c>
      <c r="L6302" s="5">
        <v>72501</v>
      </c>
      <c r="M6302" s="5">
        <v>121576</v>
      </c>
      <c r="N6302" s="5">
        <v>1903</v>
      </c>
      <c r="O6302" s="6">
        <v>15.888154455583564</v>
      </c>
      <c r="P6302" s="6">
        <v>16.06395378104078</v>
      </c>
      <c r="Q6302" s="6">
        <v>6.0019593493101615</v>
      </c>
      <c r="R6302" s="6">
        <v>0.73688571882175735</v>
      </c>
      <c r="S6302" s="6">
        <v>0</v>
      </c>
      <c r="T6302" s="6">
        <v>95.0028848127195</v>
      </c>
      <c r="U6302" s="6">
        <v>28.074068050602325</v>
      </c>
      <c r="V6302" s="6">
        <v>47.077045796885955</v>
      </c>
      <c r="W6302" s="6">
        <v>0.73688571882175735</v>
      </c>
      <c r="X6302" s="5">
        <v>102927</v>
      </c>
      <c r="Y6302" s="5">
        <v>86562</v>
      </c>
      <c r="Z6302" s="5">
        <v>6987</v>
      </c>
      <c r="AA6302" s="5">
        <v>20642</v>
      </c>
      <c r="AB6302" s="5">
        <v>16549</v>
      </c>
      <c r="AC6302" s="5">
        <v>1762</v>
      </c>
      <c r="AD6302" s="5">
        <v>82285</v>
      </c>
      <c r="AE6302" s="5">
        <v>70013</v>
      </c>
      <c r="AF6302" s="5">
        <v>5225</v>
      </c>
      <c r="AG6302" s="6">
        <v>7.462899747189808</v>
      </c>
      <c r="AH6302" s="6">
        <v>85.085981649146262</v>
      </c>
      <c r="AI6302" s="3">
        <v>10.647169013233428</v>
      </c>
      <c r="AJ6302" s="3">
        <v>80.17149501017343</v>
      </c>
    </row>
    <row r="6303" spans="1:36" hidden="1" x14ac:dyDescent="0.2">
      <c r="A6303" s="1" t="str">
        <f t="shared" si="98"/>
        <v>Waltham ForestWhite British</v>
      </c>
      <c r="B6303" s="3" t="s">
        <v>691</v>
      </c>
      <c r="C6303" s="3" t="s">
        <v>692</v>
      </c>
      <c r="D6303" s="3" t="s">
        <v>701</v>
      </c>
      <c r="E6303" s="5">
        <v>92999</v>
      </c>
      <c r="F6303" s="5">
        <v>11791</v>
      </c>
      <c r="G6303" s="5">
        <v>12215</v>
      </c>
      <c r="H6303" s="5">
        <v>3712</v>
      </c>
      <c r="I6303" s="5">
        <v>332</v>
      </c>
      <c r="J6303" s="5">
        <v>0</v>
      </c>
      <c r="K6303" s="5">
        <v>84274</v>
      </c>
      <c r="L6303" s="5">
        <v>19190</v>
      </c>
      <c r="M6303" s="5">
        <v>32383</v>
      </c>
      <c r="N6303" s="5">
        <v>332</v>
      </c>
      <c r="O6303" s="6">
        <v>12.678630953021001</v>
      </c>
      <c r="P6303" s="6">
        <v>13.134549833869182</v>
      </c>
      <c r="Q6303" s="6">
        <v>3.9914407681803028</v>
      </c>
      <c r="R6303" s="6">
        <v>0.35699308594716073</v>
      </c>
      <c r="S6303" s="6">
        <v>0</v>
      </c>
      <c r="T6303" s="6">
        <v>90.618178690093444</v>
      </c>
      <c r="U6303" s="6">
        <v>20.634630479897634</v>
      </c>
      <c r="V6303" s="6">
        <v>34.820804524779838</v>
      </c>
      <c r="W6303" s="6">
        <v>0.35699308594716073</v>
      </c>
      <c r="X6303" s="5">
        <v>33376</v>
      </c>
      <c r="Y6303" s="5">
        <v>29600</v>
      </c>
      <c r="Z6303" s="5">
        <v>1824</v>
      </c>
      <c r="AA6303" s="5">
        <v>4723</v>
      </c>
      <c r="AB6303" s="5">
        <v>4007</v>
      </c>
      <c r="AC6303" s="5">
        <v>340</v>
      </c>
      <c r="AD6303" s="5">
        <v>28653</v>
      </c>
      <c r="AE6303" s="5">
        <v>25593</v>
      </c>
      <c r="AF6303" s="5">
        <v>1484</v>
      </c>
      <c r="AG6303" s="6">
        <v>5.7984605165474932</v>
      </c>
      <c r="AH6303" s="6">
        <v>89.320490001047006</v>
      </c>
      <c r="AI6303" s="3">
        <v>8.4851509857748937</v>
      </c>
      <c r="AJ6303" s="3">
        <v>84.840143976286257</v>
      </c>
    </row>
    <row r="6304" spans="1:36" hidden="1" x14ac:dyDescent="0.2">
      <c r="A6304" s="1" t="str">
        <f t="shared" si="98"/>
        <v>Waltham ForestMinorities - all other than White British</v>
      </c>
      <c r="B6304" s="3" t="s">
        <v>691</v>
      </c>
      <c r="C6304" s="3" t="s">
        <v>692</v>
      </c>
      <c r="D6304" s="3" t="s">
        <v>702</v>
      </c>
      <c r="E6304" s="5">
        <v>165250</v>
      </c>
      <c r="F6304" s="5">
        <v>29240</v>
      </c>
      <c r="G6304" s="5">
        <v>29270</v>
      </c>
      <c r="H6304" s="5">
        <v>11788</v>
      </c>
      <c r="I6304" s="5">
        <v>1571</v>
      </c>
      <c r="J6304" s="5">
        <v>0</v>
      </c>
      <c r="K6304" s="5">
        <v>161070</v>
      </c>
      <c r="L6304" s="5">
        <v>53311</v>
      </c>
      <c r="M6304" s="5">
        <v>89193</v>
      </c>
      <c r="N6304" s="5">
        <v>1571</v>
      </c>
      <c r="O6304" s="6">
        <v>17.694402420574885</v>
      </c>
      <c r="P6304" s="6">
        <v>17.712556732223902</v>
      </c>
      <c r="Q6304" s="6">
        <v>7.1334341906202727</v>
      </c>
      <c r="R6304" s="6">
        <v>0.95068078668683809</v>
      </c>
      <c r="S6304" s="6">
        <v>0</v>
      </c>
      <c r="T6304" s="6">
        <v>97.470499243570345</v>
      </c>
      <c r="U6304" s="6">
        <v>32.260816944024207</v>
      </c>
      <c r="V6304" s="6">
        <v>53.97458396369138</v>
      </c>
      <c r="W6304" s="6">
        <v>0.95068078668683809</v>
      </c>
      <c r="X6304" s="5">
        <v>69551</v>
      </c>
      <c r="Y6304" s="5">
        <v>56962</v>
      </c>
      <c r="Z6304" s="5">
        <v>5163</v>
      </c>
      <c r="AA6304" s="5">
        <v>15919</v>
      </c>
      <c r="AB6304" s="5">
        <v>12542</v>
      </c>
      <c r="AC6304" s="5">
        <v>1422</v>
      </c>
      <c r="AD6304" s="5">
        <v>53632</v>
      </c>
      <c r="AE6304" s="5">
        <v>44420</v>
      </c>
      <c r="AF6304" s="5">
        <v>3741</v>
      </c>
      <c r="AG6304" s="6">
        <v>8.4218820351193155</v>
      </c>
      <c r="AH6304" s="6">
        <v>82.823687350835328</v>
      </c>
      <c r="AI6304" s="3">
        <v>11.337904640408228</v>
      </c>
      <c r="AJ6304" s="3">
        <v>78.786355926879835</v>
      </c>
    </row>
    <row r="6305" spans="1:36" hidden="1" x14ac:dyDescent="0.2">
      <c r="A6305" s="1" t="str">
        <f t="shared" si="98"/>
        <v>Waltham ForestWhite Irish</v>
      </c>
      <c r="B6305" s="3" t="s">
        <v>691</v>
      </c>
      <c r="C6305" s="3" t="s">
        <v>692</v>
      </c>
      <c r="D6305" s="3" t="s">
        <v>703</v>
      </c>
      <c r="E6305" s="5">
        <v>3959</v>
      </c>
      <c r="F6305" s="5">
        <v>498</v>
      </c>
      <c r="G6305" s="5">
        <v>460</v>
      </c>
      <c r="H6305" s="5">
        <v>172</v>
      </c>
      <c r="I6305" s="5">
        <v>13</v>
      </c>
      <c r="J6305" s="5">
        <v>0</v>
      </c>
      <c r="K6305" s="5">
        <v>3724</v>
      </c>
      <c r="L6305" s="5">
        <v>1035</v>
      </c>
      <c r="M6305" s="5">
        <v>1878</v>
      </c>
      <c r="N6305" s="5">
        <v>13</v>
      </c>
      <c r="O6305" s="6">
        <v>12.578934074261177</v>
      </c>
      <c r="P6305" s="6">
        <v>11.619095731245263</v>
      </c>
      <c r="Q6305" s="6">
        <v>4.3445314473351857</v>
      </c>
      <c r="R6305" s="6">
        <v>0.32836574892649661</v>
      </c>
      <c r="S6305" s="6">
        <v>0</v>
      </c>
      <c r="T6305" s="6">
        <v>94.064157615559481</v>
      </c>
      <c r="U6305" s="6">
        <v>26.142965395301843</v>
      </c>
      <c r="V6305" s="6">
        <v>47.43622126799697</v>
      </c>
      <c r="W6305" s="6">
        <v>0.32836574892649661</v>
      </c>
      <c r="X6305" s="5">
        <v>1578</v>
      </c>
      <c r="Y6305" s="5">
        <v>1431</v>
      </c>
      <c r="Z6305" s="5">
        <v>55</v>
      </c>
      <c r="AA6305" s="5">
        <v>258</v>
      </c>
      <c r="AB6305" s="5">
        <v>229</v>
      </c>
      <c r="AC6305" s="5">
        <v>14</v>
      </c>
      <c r="AD6305" s="5">
        <v>1320</v>
      </c>
      <c r="AE6305" s="5">
        <v>1202</v>
      </c>
      <c r="AF6305" s="5">
        <v>41</v>
      </c>
      <c r="AG6305" s="6">
        <v>3.4109816971713811</v>
      </c>
      <c r="AH6305" s="6">
        <v>91.060606060606062</v>
      </c>
      <c r="AI6305" s="3">
        <v>6.1135371179039302</v>
      </c>
      <c r="AJ6305" s="3">
        <v>88.759689922480618</v>
      </c>
    </row>
    <row r="6306" spans="1:36" hidden="1" x14ac:dyDescent="0.2">
      <c r="A6306" s="1" t="str">
        <f t="shared" si="98"/>
        <v>Waltham ForestWhite Gyspy or Irish Traveller</v>
      </c>
      <c r="B6306" s="3" t="s">
        <v>691</v>
      </c>
      <c r="C6306" s="3" t="s">
        <v>692</v>
      </c>
      <c r="D6306" s="3" t="s">
        <v>704</v>
      </c>
      <c r="E6306" s="5">
        <v>369</v>
      </c>
      <c r="F6306" s="5">
        <v>75</v>
      </c>
      <c r="G6306" s="5">
        <v>73</v>
      </c>
      <c r="H6306" s="5">
        <v>27</v>
      </c>
      <c r="I6306" s="5">
        <v>0</v>
      </c>
      <c r="J6306" s="5">
        <v>0</v>
      </c>
      <c r="K6306" s="5">
        <v>363</v>
      </c>
      <c r="L6306" s="5">
        <v>110</v>
      </c>
      <c r="M6306" s="5">
        <v>189</v>
      </c>
      <c r="N6306" s="5">
        <v>0</v>
      </c>
      <c r="O6306" s="6">
        <v>20.325203252032519</v>
      </c>
      <c r="P6306" s="6">
        <v>19.78319783197832</v>
      </c>
      <c r="Q6306" s="6">
        <v>7.3170731707317076</v>
      </c>
      <c r="R6306" s="6">
        <v>0</v>
      </c>
      <c r="S6306" s="6">
        <v>0</v>
      </c>
      <c r="T6306" s="6">
        <v>98.373983739837399</v>
      </c>
      <c r="U6306" s="6">
        <v>29.810298102981029</v>
      </c>
      <c r="V6306" s="6">
        <v>51.219512195121951</v>
      </c>
      <c r="W6306" s="6">
        <v>0</v>
      </c>
      <c r="X6306" s="5">
        <v>113</v>
      </c>
      <c r="Y6306" s="5">
        <v>68</v>
      </c>
      <c r="Z6306" s="5">
        <v>11</v>
      </c>
      <c r="AA6306" s="5">
        <v>26</v>
      </c>
      <c r="AB6306" s="5">
        <v>15</v>
      </c>
      <c r="AC6306" s="5">
        <v>2</v>
      </c>
      <c r="AD6306" s="5">
        <v>87</v>
      </c>
      <c r="AE6306" s="5">
        <v>53</v>
      </c>
      <c r="AF6306" s="5">
        <v>9</v>
      </c>
      <c r="AG6306" s="6">
        <v>16.981132075471699</v>
      </c>
      <c r="AH6306" s="6">
        <v>60.919540229885058</v>
      </c>
      <c r="AI6306" s="3">
        <v>13.333333333333334</v>
      </c>
      <c r="AJ6306" s="3">
        <v>57.692307692307693</v>
      </c>
    </row>
    <row r="6307" spans="1:36" hidden="1" x14ac:dyDescent="0.2">
      <c r="A6307" s="1" t="str">
        <f t="shared" si="98"/>
        <v>Waltham ForestWhite Other</v>
      </c>
      <c r="B6307" s="3" t="s">
        <v>691</v>
      </c>
      <c r="C6307" s="3" t="s">
        <v>692</v>
      </c>
      <c r="D6307" s="3" t="s">
        <v>705</v>
      </c>
      <c r="E6307" s="5">
        <v>37472</v>
      </c>
      <c r="F6307" s="5">
        <v>4923</v>
      </c>
      <c r="G6307" s="5">
        <v>5021</v>
      </c>
      <c r="H6307" s="5">
        <v>1808</v>
      </c>
      <c r="I6307" s="5">
        <v>328</v>
      </c>
      <c r="J6307" s="5">
        <v>0</v>
      </c>
      <c r="K6307" s="5">
        <v>36469</v>
      </c>
      <c r="L6307" s="5">
        <v>11834</v>
      </c>
      <c r="M6307" s="5">
        <v>21231</v>
      </c>
      <c r="N6307" s="5">
        <v>328</v>
      </c>
      <c r="O6307" s="6">
        <v>13.137809564474807</v>
      </c>
      <c r="P6307" s="6">
        <v>13.399338172502135</v>
      </c>
      <c r="Q6307" s="6">
        <v>4.8249359521776256</v>
      </c>
      <c r="R6307" s="6">
        <v>0.87532023911187018</v>
      </c>
      <c r="S6307" s="6">
        <v>0</v>
      </c>
      <c r="T6307" s="6">
        <v>97.32333475661828</v>
      </c>
      <c r="U6307" s="6">
        <v>31.580913748932538</v>
      </c>
      <c r="V6307" s="6">
        <v>56.658304867634499</v>
      </c>
      <c r="W6307" s="6">
        <v>0.87532023911187018</v>
      </c>
      <c r="X6307" s="5">
        <v>22209</v>
      </c>
      <c r="Y6307" s="5">
        <v>19609</v>
      </c>
      <c r="Z6307" s="5">
        <v>1090</v>
      </c>
      <c r="AA6307" s="5">
        <v>4678</v>
      </c>
      <c r="AB6307" s="5">
        <v>4012</v>
      </c>
      <c r="AC6307" s="5">
        <v>234</v>
      </c>
      <c r="AD6307" s="5">
        <v>17531</v>
      </c>
      <c r="AE6307" s="5">
        <v>15597</v>
      </c>
      <c r="AF6307" s="5">
        <v>856</v>
      </c>
      <c r="AG6307" s="6">
        <v>5.4882349169712121</v>
      </c>
      <c r="AH6307" s="6">
        <v>88.968113627288801</v>
      </c>
      <c r="AI6307" s="3">
        <v>5.8325024925224325</v>
      </c>
      <c r="AJ6307" s="3">
        <v>85.7631466438649</v>
      </c>
    </row>
    <row r="6308" spans="1:36" hidden="1" x14ac:dyDescent="0.2">
      <c r="A6308" s="1" t="str">
        <f t="shared" si="98"/>
        <v>Waltham ForestMixed White and Black Caribbean</v>
      </c>
      <c r="B6308" s="3" t="s">
        <v>691</v>
      </c>
      <c r="C6308" s="3" t="s">
        <v>692</v>
      </c>
      <c r="D6308" s="3" t="s">
        <v>706</v>
      </c>
      <c r="E6308" s="5">
        <v>4568</v>
      </c>
      <c r="F6308" s="5">
        <v>927</v>
      </c>
      <c r="G6308" s="5">
        <v>940</v>
      </c>
      <c r="H6308" s="5">
        <v>381</v>
      </c>
      <c r="I6308" s="5">
        <v>35</v>
      </c>
      <c r="J6308" s="5">
        <v>0</v>
      </c>
      <c r="K6308" s="5">
        <v>4382</v>
      </c>
      <c r="L6308" s="5">
        <v>1181</v>
      </c>
      <c r="M6308" s="5">
        <v>2013</v>
      </c>
      <c r="N6308" s="5">
        <v>35</v>
      </c>
      <c r="O6308" s="6">
        <v>20.293345008756567</v>
      </c>
      <c r="P6308" s="6">
        <v>20.577933450087567</v>
      </c>
      <c r="Q6308" s="6">
        <v>8.3406304728546417</v>
      </c>
      <c r="R6308" s="6">
        <v>0.76619964973730292</v>
      </c>
      <c r="S6308" s="6">
        <v>0</v>
      </c>
      <c r="T6308" s="6">
        <v>95.928196147110327</v>
      </c>
      <c r="U6308" s="6">
        <v>25.853765323992995</v>
      </c>
      <c r="V6308" s="6">
        <v>44.067425569176883</v>
      </c>
      <c r="W6308" s="6">
        <v>0.76619964973730292</v>
      </c>
      <c r="X6308" s="5">
        <v>1029</v>
      </c>
      <c r="Y6308" s="5">
        <v>843</v>
      </c>
      <c r="Z6308" s="5">
        <v>116</v>
      </c>
      <c r="AA6308" s="5">
        <v>236</v>
      </c>
      <c r="AB6308" s="5">
        <v>182</v>
      </c>
      <c r="AC6308" s="5">
        <v>34</v>
      </c>
      <c r="AD6308" s="5">
        <v>793</v>
      </c>
      <c r="AE6308" s="5">
        <v>661</v>
      </c>
      <c r="AF6308" s="5">
        <v>82</v>
      </c>
      <c r="AG6308" s="6">
        <v>12.405446293494705</v>
      </c>
      <c r="AH6308" s="6">
        <v>83.354350567465318</v>
      </c>
      <c r="AI6308" s="3">
        <v>18.681318681318682</v>
      </c>
      <c r="AJ6308" s="3">
        <v>77.118644067796609</v>
      </c>
    </row>
    <row r="6309" spans="1:36" hidden="1" x14ac:dyDescent="0.2">
      <c r="A6309" s="1" t="str">
        <f t="shared" si="98"/>
        <v>Waltham ForestMixed White and Black African</v>
      </c>
      <c r="B6309" s="3" t="s">
        <v>691</v>
      </c>
      <c r="C6309" s="3" t="s">
        <v>692</v>
      </c>
      <c r="D6309" s="3" t="s">
        <v>707</v>
      </c>
      <c r="E6309" s="5">
        <v>2403</v>
      </c>
      <c r="F6309" s="5">
        <v>609</v>
      </c>
      <c r="G6309" s="5">
        <v>638</v>
      </c>
      <c r="H6309" s="5">
        <v>335</v>
      </c>
      <c r="I6309" s="5">
        <v>13</v>
      </c>
      <c r="J6309" s="5">
        <v>0</v>
      </c>
      <c r="K6309" s="5">
        <v>2350</v>
      </c>
      <c r="L6309" s="5">
        <v>656</v>
      </c>
      <c r="M6309" s="5">
        <v>1280</v>
      </c>
      <c r="N6309" s="5">
        <v>13</v>
      </c>
      <c r="O6309" s="6">
        <v>25.343320848938827</v>
      </c>
      <c r="P6309" s="6">
        <v>26.550145651269247</v>
      </c>
      <c r="Q6309" s="6">
        <v>13.940907199334166</v>
      </c>
      <c r="R6309" s="6">
        <v>0.5409904286308781</v>
      </c>
      <c r="S6309" s="6">
        <v>0</v>
      </c>
      <c r="T6309" s="6">
        <v>97.794423637120261</v>
      </c>
      <c r="U6309" s="6">
        <v>27.299209321681232</v>
      </c>
      <c r="V6309" s="6">
        <v>53.266749895963379</v>
      </c>
      <c r="W6309" s="6">
        <v>0.5409904286308781</v>
      </c>
      <c r="X6309" s="5">
        <v>617</v>
      </c>
      <c r="Y6309" s="5">
        <v>497</v>
      </c>
      <c r="Z6309" s="5">
        <v>72</v>
      </c>
      <c r="AA6309" s="5">
        <v>141</v>
      </c>
      <c r="AB6309" s="5">
        <v>100</v>
      </c>
      <c r="AC6309" s="5">
        <v>26</v>
      </c>
      <c r="AD6309" s="5">
        <v>476</v>
      </c>
      <c r="AE6309" s="5">
        <v>397</v>
      </c>
      <c r="AF6309" s="5">
        <v>46</v>
      </c>
      <c r="AG6309" s="6">
        <v>11.586901763224182</v>
      </c>
      <c r="AH6309" s="6">
        <v>83.403361344537814</v>
      </c>
      <c r="AI6309" s="3">
        <v>26</v>
      </c>
      <c r="AJ6309" s="3">
        <v>70.921985815602838</v>
      </c>
    </row>
    <row r="6310" spans="1:36" hidden="1" x14ac:dyDescent="0.2">
      <c r="A6310" s="1" t="str">
        <f t="shared" si="98"/>
        <v>Waltham ForestMixed White and Asian</v>
      </c>
      <c r="B6310" s="3" t="s">
        <v>691</v>
      </c>
      <c r="C6310" s="3" t="s">
        <v>692</v>
      </c>
      <c r="D6310" s="3" t="s">
        <v>708</v>
      </c>
      <c r="E6310" s="5">
        <v>2602</v>
      </c>
      <c r="F6310" s="5">
        <v>348</v>
      </c>
      <c r="G6310" s="5">
        <v>318</v>
      </c>
      <c r="H6310" s="5">
        <v>129</v>
      </c>
      <c r="I6310" s="5">
        <v>7</v>
      </c>
      <c r="J6310" s="5">
        <v>0</v>
      </c>
      <c r="K6310" s="5">
        <v>2474</v>
      </c>
      <c r="L6310" s="5">
        <v>747</v>
      </c>
      <c r="M6310" s="5">
        <v>1244</v>
      </c>
      <c r="N6310" s="5">
        <v>7</v>
      </c>
      <c r="O6310" s="6">
        <v>13.374327440430438</v>
      </c>
      <c r="P6310" s="6">
        <v>12.221368178324365</v>
      </c>
      <c r="Q6310" s="6">
        <v>4.9577248270561105</v>
      </c>
      <c r="R6310" s="6">
        <v>0.26902382782475021</v>
      </c>
      <c r="S6310" s="6">
        <v>0</v>
      </c>
      <c r="T6310" s="6">
        <v>95.080707148347429</v>
      </c>
      <c r="U6310" s="6">
        <v>28.708685626441198</v>
      </c>
      <c r="V6310" s="6">
        <v>47.809377401998461</v>
      </c>
      <c r="W6310" s="6">
        <v>0.26902382782475021</v>
      </c>
      <c r="X6310" s="5">
        <v>697</v>
      </c>
      <c r="Y6310" s="5">
        <v>574</v>
      </c>
      <c r="Z6310" s="5">
        <v>38</v>
      </c>
      <c r="AA6310" s="5">
        <v>125</v>
      </c>
      <c r="AB6310" s="5">
        <v>100</v>
      </c>
      <c r="AC6310" s="5">
        <v>11</v>
      </c>
      <c r="AD6310" s="5">
        <v>572</v>
      </c>
      <c r="AE6310" s="5">
        <v>474</v>
      </c>
      <c r="AF6310" s="5">
        <v>27</v>
      </c>
      <c r="AG6310" s="6">
        <v>5.6962025316455698</v>
      </c>
      <c r="AH6310" s="6">
        <v>82.867132867132867</v>
      </c>
      <c r="AI6310" s="3">
        <v>11</v>
      </c>
      <c r="AJ6310" s="3">
        <v>80</v>
      </c>
    </row>
    <row r="6311" spans="1:36" hidden="1" x14ac:dyDescent="0.2">
      <c r="A6311" s="1" t="str">
        <f t="shared" si="98"/>
        <v>Waltham ForestMixed Other</v>
      </c>
      <c r="B6311" s="3" t="s">
        <v>691</v>
      </c>
      <c r="C6311" s="3" t="s">
        <v>692</v>
      </c>
      <c r="D6311" s="3" t="s">
        <v>709</v>
      </c>
      <c r="E6311" s="5">
        <v>4193</v>
      </c>
      <c r="F6311" s="5">
        <v>684</v>
      </c>
      <c r="G6311" s="5">
        <v>698</v>
      </c>
      <c r="H6311" s="5">
        <v>273</v>
      </c>
      <c r="I6311" s="5">
        <v>30</v>
      </c>
      <c r="J6311" s="5">
        <v>0</v>
      </c>
      <c r="K6311" s="5">
        <v>4054</v>
      </c>
      <c r="L6311" s="5">
        <v>1203</v>
      </c>
      <c r="M6311" s="5">
        <v>1991</v>
      </c>
      <c r="N6311" s="5">
        <v>30</v>
      </c>
      <c r="O6311" s="6">
        <v>16.312902456475076</v>
      </c>
      <c r="P6311" s="6">
        <v>16.646792272835679</v>
      </c>
      <c r="Q6311" s="6">
        <v>6.5108514190317193</v>
      </c>
      <c r="R6311" s="6">
        <v>0.71547817791557355</v>
      </c>
      <c r="S6311" s="6">
        <v>0</v>
      </c>
      <c r="T6311" s="6">
        <v>96.684951108991172</v>
      </c>
      <c r="U6311" s="6">
        <v>28.690674934414499</v>
      </c>
      <c r="V6311" s="6">
        <v>47.483901740996899</v>
      </c>
      <c r="W6311" s="6">
        <v>0.71547817791557355</v>
      </c>
      <c r="X6311" s="5">
        <v>1147</v>
      </c>
      <c r="Y6311" s="5">
        <v>968</v>
      </c>
      <c r="Z6311" s="5">
        <v>83</v>
      </c>
      <c r="AA6311" s="5">
        <v>220</v>
      </c>
      <c r="AB6311" s="5">
        <v>179</v>
      </c>
      <c r="AC6311" s="5">
        <v>21</v>
      </c>
      <c r="AD6311" s="5">
        <v>927</v>
      </c>
      <c r="AE6311" s="5">
        <v>789</v>
      </c>
      <c r="AF6311" s="5">
        <v>62</v>
      </c>
      <c r="AG6311" s="6">
        <v>7.8580481622306717</v>
      </c>
      <c r="AH6311" s="6">
        <v>85.113268608414245</v>
      </c>
      <c r="AI6311" s="3">
        <v>11.731843575418994</v>
      </c>
      <c r="AJ6311" s="3">
        <v>81.36363636363636</v>
      </c>
    </row>
    <row r="6312" spans="1:36" hidden="1" x14ac:dyDescent="0.2">
      <c r="A6312" s="1" t="str">
        <f t="shared" si="98"/>
        <v>Waltham ForestIndian</v>
      </c>
      <c r="B6312" s="3" t="s">
        <v>691</v>
      </c>
      <c r="C6312" s="3" t="s">
        <v>692</v>
      </c>
      <c r="D6312" s="3" t="s">
        <v>710</v>
      </c>
      <c r="E6312" s="5">
        <v>9134</v>
      </c>
      <c r="F6312" s="5">
        <v>1207</v>
      </c>
      <c r="G6312" s="5">
        <v>1137</v>
      </c>
      <c r="H6312" s="5">
        <v>506</v>
      </c>
      <c r="I6312" s="5">
        <v>76</v>
      </c>
      <c r="J6312" s="5">
        <v>0</v>
      </c>
      <c r="K6312" s="5">
        <v>8922</v>
      </c>
      <c r="L6312" s="5">
        <v>3396</v>
      </c>
      <c r="M6312" s="5">
        <v>4976</v>
      </c>
      <c r="N6312" s="5">
        <v>76</v>
      </c>
      <c r="O6312" s="6">
        <v>13.214363915042698</v>
      </c>
      <c r="P6312" s="6">
        <v>12.447996496606088</v>
      </c>
      <c r="Q6312" s="6">
        <v>5.5397416246989275</v>
      </c>
      <c r="R6312" s="6">
        <v>0.83205605430260565</v>
      </c>
      <c r="S6312" s="6">
        <v>0</v>
      </c>
      <c r="T6312" s="6">
        <v>97.67900153273483</v>
      </c>
      <c r="U6312" s="6">
        <v>37.179767900153273</v>
      </c>
      <c r="V6312" s="6">
        <v>54.477775344865336</v>
      </c>
      <c r="W6312" s="6">
        <v>0.83205605430260565</v>
      </c>
      <c r="X6312" s="5">
        <v>3864</v>
      </c>
      <c r="Y6312" s="5">
        <v>3253</v>
      </c>
      <c r="Z6312" s="5">
        <v>201</v>
      </c>
      <c r="AA6312" s="5">
        <v>750</v>
      </c>
      <c r="AB6312" s="5">
        <v>594</v>
      </c>
      <c r="AC6312" s="5">
        <v>36</v>
      </c>
      <c r="AD6312" s="5">
        <v>3114</v>
      </c>
      <c r="AE6312" s="5">
        <v>2659</v>
      </c>
      <c r="AF6312" s="5">
        <v>165</v>
      </c>
      <c r="AG6312" s="6">
        <v>6.2053403535163598</v>
      </c>
      <c r="AH6312" s="6">
        <v>85.38856775850995</v>
      </c>
      <c r="AI6312" s="3">
        <v>6.0606060606060606</v>
      </c>
      <c r="AJ6312" s="3">
        <v>79.2</v>
      </c>
    </row>
    <row r="6313" spans="1:36" hidden="1" x14ac:dyDescent="0.2">
      <c r="A6313" s="1" t="str">
        <f t="shared" si="98"/>
        <v>Waltham ForestPakistani</v>
      </c>
      <c r="B6313" s="3" t="s">
        <v>691</v>
      </c>
      <c r="C6313" s="3" t="s">
        <v>692</v>
      </c>
      <c r="D6313" s="3" t="s">
        <v>711</v>
      </c>
      <c r="E6313" s="5">
        <v>26347</v>
      </c>
      <c r="F6313" s="5">
        <v>4654</v>
      </c>
      <c r="G6313" s="5">
        <v>4311</v>
      </c>
      <c r="H6313" s="5">
        <v>1942</v>
      </c>
      <c r="I6313" s="5">
        <v>357</v>
      </c>
      <c r="J6313" s="5">
        <v>0</v>
      </c>
      <c r="K6313" s="5">
        <v>25904</v>
      </c>
      <c r="L6313" s="5">
        <v>10397</v>
      </c>
      <c r="M6313" s="5">
        <v>15483</v>
      </c>
      <c r="N6313" s="5">
        <v>357</v>
      </c>
      <c r="O6313" s="6">
        <v>17.664250199263673</v>
      </c>
      <c r="P6313" s="6">
        <v>16.362394200478231</v>
      </c>
      <c r="Q6313" s="6">
        <v>7.3708581622196077</v>
      </c>
      <c r="R6313" s="6">
        <v>1.3549929783277033</v>
      </c>
      <c r="S6313" s="6">
        <v>0</v>
      </c>
      <c r="T6313" s="6">
        <v>98.318594147341258</v>
      </c>
      <c r="U6313" s="6">
        <v>39.461798307207651</v>
      </c>
      <c r="V6313" s="6">
        <v>58.765703875204011</v>
      </c>
      <c r="W6313" s="6">
        <v>1.3549929783277033</v>
      </c>
      <c r="X6313" s="5">
        <v>9680</v>
      </c>
      <c r="Y6313" s="5">
        <v>6674</v>
      </c>
      <c r="Z6313" s="5">
        <v>762</v>
      </c>
      <c r="AA6313" s="5">
        <v>2523</v>
      </c>
      <c r="AB6313" s="5">
        <v>1680</v>
      </c>
      <c r="AC6313" s="5">
        <v>221</v>
      </c>
      <c r="AD6313" s="5">
        <v>7157</v>
      </c>
      <c r="AE6313" s="5">
        <v>4994</v>
      </c>
      <c r="AF6313" s="5">
        <v>541</v>
      </c>
      <c r="AG6313" s="6">
        <v>10.832999599519423</v>
      </c>
      <c r="AH6313" s="6">
        <v>69.777839877043448</v>
      </c>
      <c r="AI6313" s="3">
        <v>13.154761904761905</v>
      </c>
      <c r="AJ6313" s="3">
        <v>66.58739595719382</v>
      </c>
    </row>
    <row r="6314" spans="1:36" hidden="1" x14ac:dyDescent="0.2">
      <c r="A6314" s="1" t="str">
        <f t="shared" si="98"/>
        <v>Waltham ForestBangladeshi</v>
      </c>
      <c r="B6314" s="3" t="s">
        <v>691</v>
      </c>
      <c r="C6314" s="3" t="s">
        <v>692</v>
      </c>
      <c r="D6314" s="3" t="s">
        <v>712</v>
      </c>
      <c r="E6314" s="5">
        <v>4632</v>
      </c>
      <c r="F6314" s="5">
        <v>842</v>
      </c>
      <c r="G6314" s="5">
        <v>889</v>
      </c>
      <c r="H6314" s="5">
        <v>331</v>
      </c>
      <c r="I6314" s="5">
        <v>48</v>
      </c>
      <c r="J6314" s="5">
        <v>0</v>
      </c>
      <c r="K6314" s="5">
        <v>4585</v>
      </c>
      <c r="L6314" s="5">
        <v>1350</v>
      </c>
      <c r="M6314" s="5">
        <v>2366</v>
      </c>
      <c r="N6314" s="5">
        <v>48</v>
      </c>
      <c r="O6314" s="6">
        <v>18.17789291882556</v>
      </c>
      <c r="P6314" s="6">
        <v>19.192573402417963</v>
      </c>
      <c r="Q6314" s="6">
        <v>7.1459412780656306</v>
      </c>
      <c r="R6314" s="6">
        <v>1.0362694300518134</v>
      </c>
      <c r="S6314" s="6">
        <v>0</v>
      </c>
      <c r="T6314" s="6">
        <v>98.9853195164076</v>
      </c>
      <c r="U6314" s="6">
        <v>29.145077720207254</v>
      </c>
      <c r="V6314" s="6">
        <v>51.079447322970637</v>
      </c>
      <c r="W6314" s="6">
        <v>1.0362694300518134</v>
      </c>
      <c r="X6314" s="5">
        <v>1594</v>
      </c>
      <c r="Y6314" s="5">
        <v>1114</v>
      </c>
      <c r="Z6314" s="5">
        <v>110</v>
      </c>
      <c r="AA6314" s="5">
        <v>359</v>
      </c>
      <c r="AB6314" s="5">
        <v>230</v>
      </c>
      <c r="AC6314" s="5">
        <v>31</v>
      </c>
      <c r="AD6314" s="5">
        <v>1235</v>
      </c>
      <c r="AE6314" s="5">
        <v>884</v>
      </c>
      <c r="AF6314" s="5">
        <v>79</v>
      </c>
      <c r="AG6314" s="6">
        <v>8.9366515837104075</v>
      </c>
      <c r="AH6314" s="6">
        <v>71.578947368421055</v>
      </c>
      <c r="AI6314" s="3">
        <v>13.478260869565217</v>
      </c>
      <c r="AJ6314" s="3">
        <v>64.066852367688028</v>
      </c>
    </row>
    <row r="6315" spans="1:36" hidden="1" x14ac:dyDescent="0.2">
      <c r="A6315" s="1" t="str">
        <f t="shared" si="98"/>
        <v>Waltham ForestChinese</v>
      </c>
      <c r="B6315" s="3" t="s">
        <v>691</v>
      </c>
      <c r="C6315" s="3" t="s">
        <v>692</v>
      </c>
      <c r="D6315" s="3" t="s">
        <v>713</v>
      </c>
      <c r="E6315" s="5">
        <v>2579</v>
      </c>
      <c r="F6315" s="5">
        <v>278</v>
      </c>
      <c r="G6315" s="5">
        <v>273</v>
      </c>
      <c r="H6315" s="5">
        <v>94</v>
      </c>
      <c r="I6315" s="5">
        <v>19</v>
      </c>
      <c r="J6315" s="5">
        <v>0</v>
      </c>
      <c r="K6315" s="5">
        <v>2508</v>
      </c>
      <c r="L6315" s="5">
        <v>906</v>
      </c>
      <c r="M6315" s="5">
        <v>1500</v>
      </c>
      <c r="N6315" s="5">
        <v>19</v>
      </c>
      <c r="O6315" s="6">
        <v>10.77937184955409</v>
      </c>
      <c r="P6315" s="6">
        <v>10.585498255137651</v>
      </c>
      <c r="Q6315" s="6">
        <v>3.6448235750290809</v>
      </c>
      <c r="R6315" s="6">
        <v>0.73671965878247381</v>
      </c>
      <c r="S6315" s="6">
        <v>0</v>
      </c>
      <c r="T6315" s="6">
        <v>97.246994959286539</v>
      </c>
      <c r="U6315" s="6">
        <v>35.129895308259016</v>
      </c>
      <c r="V6315" s="6">
        <v>58.162078324932146</v>
      </c>
      <c r="W6315" s="6">
        <v>0.73671965878247381</v>
      </c>
      <c r="X6315" s="5">
        <v>1173</v>
      </c>
      <c r="Y6315" s="5">
        <v>947</v>
      </c>
      <c r="Z6315" s="5">
        <v>85</v>
      </c>
      <c r="AA6315" s="5">
        <v>234</v>
      </c>
      <c r="AB6315" s="5">
        <v>189</v>
      </c>
      <c r="AC6315" s="5">
        <v>26</v>
      </c>
      <c r="AD6315" s="5">
        <v>939</v>
      </c>
      <c r="AE6315" s="5">
        <v>758</v>
      </c>
      <c r="AF6315" s="5">
        <v>59</v>
      </c>
      <c r="AG6315" s="6">
        <v>7.7836411609498679</v>
      </c>
      <c r="AH6315" s="6">
        <v>80.724174653887118</v>
      </c>
      <c r="AI6315" s="3">
        <v>13.756613756613756</v>
      </c>
      <c r="AJ6315" s="3">
        <v>80.769230769230774</v>
      </c>
    </row>
    <row r="6316" spans="1:36" hidden="1" x14ac:dyDescent="0.2">
      <c r="A6316" s="1" t="str">
        <f t="shared" si="98"/>
        <v>Waltham ForestAsian Other</v>
      </c>
      <c r="B6316" s="3" t="s">
        <v>691</v>
      </c>
      <c r="C6316" s="3" t="s">
        <v>692</v>
      </c>
      <c r="D6316" s="3" t="s">
        <v>714</v>
      </c>
      <c r="E6316" s="5">
        <v>11697</v>
      </c>
      <c r="F6316" s="5">
        <v>1794</v>
      </c>
      <c r="G6316" s="5">
        <v>1846</v>
      </c>
      <c r="H6316" s="5">
        <v>697</v>
      </c>
      <c r="I6316" s="5">
        <v>83</v>
      </c>
      <c r="J6316" s="5">
        <v>0</v>
      </c>
      <c r="K6316" s="5">
        <v>11443</v>
      </c>
      <c r="L6316" s="5">
        <v>4163</v>
      </c>
      <c r="M6316" s="5">
        <v>6546</v>
      </c>
      <c r="N6316" s="5">
        <v>83</v>
      </c>
      <c r="O6316" s="6">
        <v>15.337265965632213</v>
      </c>
      <c r="P6316" s="6">
        <v>15.781824399418655</v>
      </c>
      <c r="Q6316" s="6">
        <v>5.9587928528682568</v>
      </c>
      <c r="R6316" s="6">
        <v>0.70958365392835765</v>
      </c>
      <c r="S6316" s="6">
        <v>0</v>
      </c>
      <c r="T6316" s="6">
        <v>97.828503034966232</v>
      </c>
      <c r="U6316" s="6">
        <v>35.590322304864493</v>
      </c>
      <c r="V6316" s="6">
        <v>55.963067453193126</v>
      </c>
      <c r="W6316" s="6">
        <v>0.70958365392835765</v>
      </c>
      <c r="X6316" s="5">
        <v>4811</v>
      </c>
      <c r="Y6316" s="5">
        <v>3670</v>
      </c>
      <c r="Z6316" s="5">
        <v>302</v>
      </c>
      <c r="AA6316" s="5">
        <v>1115</v>
      </c>
      <c r="AB6316" s="5">
        <v>858</v>
      </c>
      <c r="AC6316" s="5">
        <v>78</v>
      </c>
      <c r="AD6316" s="5">
        <v>3696</v>
      </c>
      <c r="AE6316" s="5">
        <v>2812</v>
      </c>
      <c r="AF6316" s="5">
        <v>224</v>
      </c>
      <c r="AG6316" s="6">
        <v>7.9658605974395451</v>
      </c>
      <c r="AH6316" s="6">
        <v>76.082251082251076</v>
      </c>
      <c r="AI6316" s="3">
        <v>9.0909090909090917</v>
      </c>
      <c r="AJ6316" s="3">
        <v>76.950672645739914</v>
      </c>
    </row>
    <row r="6317" spans="1:36" hidden="1" x14ac:dyDescent="0.2">
      <c r="A6317" s="1" t="str">
        <f t="shared" si="98"/>
        <v>Waltham ForestBlack African</v>
      </c>
      <c r="B6317" s="3" t="s">
        <v>691</v>
      </c>
      <c r="C6317" s="3" t="s">
        <v>692</v>
      </c>
      <c r="D6317" s="3" t="s">
        <v>715</v>
      </c>
      <c r="E6317" s="5">
        <v>18815</v>
      </c>
      <c r="F6317" s="5">
        <v>5138</v>
      </c>
      <c r="G6317" s="5">
        <v>5205</v>
      </c>
      <c r="H6317" s="5">
        <v>2183</v>
      </c>
      <c r="I6317" s="5">
        <v>185</v>
      </c>
      <c r="J6317" s="5">
        <v>0</v>
      </c>
      <c r="K6317" s="5">
        <v>18425</v>
      </c>
      <c r="L6317" s="5">
        <v>5355</v>
      </c>
      <c r="M6317" s="5">
        <v>9708</v>
      </c>
      <c r="N6317" s="5">
        <v>185</v>
      </c>
      <c r="O6317" s="6">
        <v>27.307998937018336</v>
      </c>
      <c r="P6317" s="6">
        <v>27.664097794313047</v>
      </c>
      <c r="Q6317" s="6">
        <v>11.602444857826203</v>
      </c>
      <c r="R6317" s="6">
        <v>0.98325803879883067</v>
      </c>
      <c r="S6317" s="6">
        <v>0</v>
      </c>
      <c r="T6317" s="6">
        <v>97.927185756045702</v>
      </c>
      <c r="U6317" s="6">
        <v>28.461334041987776</v>
      </c>
      <c r="V6317" s="6">
        <v>51.597129949508371</v>
      </c>
      <c r="W6317" s="6">
        <v>0.98325803879883067</v>
      </c>
      <c r="X6317" s="5">
        <v>6908</v>
      </c>
      <c r="Y6317" s="5">
        <v>5514</v>
      </c>
      <c r="Z6317" s="5">
        <v>853</v>
      </c>
      <c r="AA6317" s="5">
        <v>1876</v>
      </c>
      <c r="AB6317" s="5">
        <v>1464</v>
      </c>
      <c r="AC6317" s="5">
        <v>288</v>
      </c>
      <c r="AD6317" s="5">
        <v>5032</v>
      </c>
      <c r="AE6317" s="5">
        <v>4050</v>
      </c>
      <c r="AF6317" s="5">
        <v>565</v>
      </c>
      <c r="AG6317" s="6">
        <v>13.950617283950617</v>
      </c>
      <c r="AH6317" s="6">
        <v>80.484896661367245</v>
      </c>
      <c r="AI6317" s="3">
        <v>19.672131147540984</v>
      </c>
      <c r="AJ6317" s="3">
        <v>78.038379530916842</v>
      </c>
    </row>
    <row r="6318" spans="1:36" hidden="1" x14ac:dyDescent="0.2">
      <c r="A6318" s="1" t="str">
        <f t="shared" si="98"/>
        <v>Waltham ForestBlack Caribbean</v>
      </c>
      <c r="B6318" s="3" t="s">
        <v>691</v>
      </c>
      <c r="C6318" s="3" t="s">
        <v>692</v>
      </c>
      <c r="D6318" s="3" t="s">
        <v>716</v>
      </c>
      <c r="E6318" s="5">
        <v>18841</v>
      </c>
      <c r="F6318" s="5">
        <v>3709</v>
      </c>
      <c r="G6318" s="5">
        <v>3860</v>
      </c>
      <c r="H6318" s="5">
        <v>1561</v>
      </c>
      <c r="I6318" s="5">
        <v>191</v>
      </c>
      <c r="J6318" s="5">
        <v>0</v>
      </c>
      <c r="K6318" s="5">
        <v>18370</v>
      </c>
      <c r="L6318" s="5">
        <v>5385</v>
      </c>
      <c r="M6318" s="5">
        <v>9285</v>
      </c>
      <c r="N6318" s="5">
        <v>191</v>
      </c>
      <c r="O6318" s="6">
        <v>19.685791624648374</v>
      </c>
      <c r="P6318" s="6">
        <v>20.487235284751339</v>
      </c>
      <c r="Q6318" s="6">
        <v>8.2851228703359698</v>
      </c>
      <c r="R6318" s="6">
        <v>1.0137466164216338</v>
      </c>
      <c r="S6318" s="6">
        <v>0</v>
      </c>
      <c r="T6318" s="6">
        <v>97.500132689347694</v>
      </c>
      <c r="U6318" s="6">
        <v>28.581285494400511</v>
      </c>
      <c r="V6318" s="6">
        <v>49.28082373547052</v>
      </c>
      <c r="W6318" s="6">
        <v>1.0137466164216338</v>
      </c>
      <c r="X6318" s="5">
        <v>7030</v>
      </c>
      <c r="Y6318" s="5">
        <v>6185</v>
      </c>
      <c r="Z6318" s="5">
        <v>715</v>
      </c>
      <c r="AA6318" s="5">
        <v>1636</v>
      </c>
      <c r="AB6318" s="5">
        <v>1390</v>
      </c>
      <c r="AC6318" s="5">
        <v>209</v>
      </c>
      <c r="AD6318" s="5">
        <v>5394</v>
      </c>
      <c r="AE6318" s="5">
        <v>4795</v>
      </c>
      <c r="AF6318" s="5">
        <v>506</v>
      </c>
      <c r="AG6318" s="6">
        <v>10.552659019812305</v>
      </c>
      <c r="AH6318" s="6">
        <v>88.895068594734894</v>
      </c>
      <c r="AI6318" s="3">
        <v>15.035971223021583</v>
      </c>
      <c r="AJ6318" s="3">
        <v>84.963325183374081</v>
      </c>
    </row>
    <row r="6319" spans="1:36" hidden="1" x14ac:dyDescent="0.2">
      <c r="A6319" s="1" t="str">
        <f t="shared" si="98"/>
        <v>Waltham ForestBlack Other</v>
      </c>
      <c r="B6319" s="3" t="s">
        <v>691</v>
      </c>
      <c r="C6319" s="3" t="s">
        <v>692</v>
      </c>
      <c r="D6319" s="3" t="s">
        <v>717</v>
      </c>
      <c r="E6319" s="5">
        <v>7135</v>
      </c>
      <c r="F6319" s="5">
        <v>1653</v>
      </c>
      <c r="G6319" s="5">
        <v>1638</v>
      </c>
      <c r="H6319" s="5">
        <v>631</v>
      </c>
      <c r="I6319" s="5">
        <v>82</v>
      </c>
      <c r="J6319" s="5">
        <v>0</v>
      </c>
      <c r="K6319" s="5">
        <v>6931</v>
      </c>
      <c r="L6319" s="5">
        <v>2147</v>
      </c>
      <c r="M6319" s="5">
        <v>3666</v>
      </c>
      <c r="N6319" s="5">
        <v>82</v>
      </c>
      <c r="O6319" s="6">
        <v>23.167484232655923</v>
      </c>
      <c r="P6319" s="6">
        <v>22.957252978276102</v>
      </c>
      <c r="Q6319" s="6">
        <v>8.8437281009110027</v>
      </c>
      <c r="R6319" s="6">
        <v>1.1492641906096706</v>
      </c>
      <c r="S6319" s="6">
        <v>0</v>
      </c>
      <c r="T6319" s="6">
        <v>97.14085494043448</v>
      </c>
      <c r="U6319" s="6">
        <v>30.091100210231254</v>
      </c>
      <c r="V6319" s="6">
        <v>51.380518570427469</v>
      </c>
      <c r="W6319" s="6">
        <v>1.1492641906096706</v>
      </c>
      <c r="X6319" s="5">
        <v>2598</v>
      </c>
      <c r="Y6319" s="5">
        <v>2113</v>
      </c>
      <c r="Z6319" s="5">
        <v>287</v>
      </c>
      <c r="AA6319" s="5">
        <v>582</v>
      </c>
      <c r="AB6319" s="5">
        <v>432</v>
      </c>
      <c r="AC6319" s="5">
        <v>99</v>
      </c>
      <c r="AD6319" s="5">
        <v>2016</v>
      </c>
      <c r="AE6319" s="5">
        <v>1681</v>
      </c>
      <c r="AF6319" s="5">
        <v>188</v>
      </c>
      <c r="AG6319" s="6">
        <v>11.183819155264723</v>
      </c>
      <c r="AH6319" s="6">
        <v>83.382936507936506</v>
      </c>
      <c r="AI6319" s="3">
        <v>22.916666666666668</v>
      </c>
      <c r="AJ6319" s="3">
        <v>74.226804123711347</v>
      </c>
    </row>
    <row r="6320" spans="1:36" hidden="1" x14ac:dyDescent="0.2">
      <c r="A6320" s="1" t="str">
        <f t="shared" si="98"/>
        <v>Waltham ForestArab</v>
      </c>
      <c r="B6320" s="3" t="s">
        <v>691</v>
      </c>
      <c r="C6320" s="3" t="s">
        <v>692</v>
      </c>
      <c r="D6320" s="3" t="s">
        <v>699</v>
      </c>
      <c r="E6320" s="5">
        <v>3776</v>
      </c>
      <c r="F6320" s="5">
        <v>663</v>
      </c>
      <c r="G6320" s="5">
        <v>726</v>
      </c>
      <c r="H6320" s="5">
        <v>266</v>
      </c>
      <c r="I6320" s="5">
        <v>66</v>
      </c>
      <c r="J6320" s="5">
        <v>0</v>
      </c>
      <c r="K6320" s="5">
        <v>3680</v>
      </c>
      <c r="L6320" s="5">
        <v>1452</v>
      </c>
      <c r="M6320" s="5">
        <v>2198</v>
      </c>
      <c r="N6320" s="5">
        <v>66</v>
      </c>
      <c r="O6320" s="6">
        <v>17.558262711864408</v>
      </c>
      <c r="P6320" s="6">
        <v>19.226694915254239</v>
      </c>
      <c r="Q6320" s="6">
        <v>7.0444915254237293</v>
      </c>
      <c r="R6320" s="6">
        <v>1.7478813559322033</v>
      </c>
      <c r="S6320" s="6">
        <v>0</v>
      </c>
      <c r="T6320" s="6">
        <v>97.457627118644069</v>
      </c>
      <c r="U6320" s="6">
        <v>38.453389830508478</v>
      </c>
      <c r="V6320" s="6">
        <v>58.209745762711862</v>
      </c>
      <c r="W6320" s="6">
        <v>1.7478813559322033</v>
      </c>
      <c r="X6320" s="5">
        <v>1577</v>
      </c>
      <c r="Y6320" s="5">
        <v>1108</v>
      </c>
      <c r="Z6320" s="5">
        <v>163</v>
      </c>
      <c r="AA6320" s="5">
        <v>430</v>
      </c>
      <c r="AB6320" s="5">
        <v>298</v>
      </c>
      <c r="AC6320" s="5">
        <v>30</v>
      </c>
      <c r="AD6320" s="5">
        <v>1147</v>
      </c>
      <c r="AE6320" s="5">
        <v>810</v>
      </c>
      <c r="AF6320" s="5">
        <v>133</v>
      </c>
      <c r="AG6320" s="6">
        <v>16.419753086419753</v>
      </c>
      <c r="AH6320" s="6">
        <v>70.619006102877066</v>
      </c>
      <c r="AI6320" s="3">
        <v>10.067114093959731</v>
      </c>
      <c r="AJ6320" s="3">
        <v>69.302325581395351</v>
      </c>
    </row>
    <row r="6321" spans="1:36" hidden="1" x14ac:dyDescent="0.2">
      <c r="A6321" s="1" t="str">
        <f t="shared" si="98"/>
        <v>Waltham ForestOther</v>
      </c>
      <c r="B6321" s="3" t="s">
        <v>691</v>
      </c>
      <c r="C6321" s="3" t="s">
        <v>692</v>
      </c>
      <c r="D6321" s="3" t="s">
        <v>718</v>
      </c>
      <c r="E6321" s="5">
        <v>6728</v>
      </c>
      <c r="F6321" s="5">
        <v>1238</v>
      </c>
      <c r="G6321" s="5">
        <v>1237</v>
      </c>
      <c r="H6321" s="5">
        <v>452</v>
      </c>
      <c r="I6321" s="5">
        <v>38</v>
      </c>
      <c r="J6321" s="5">
        <v>0</v>
      </c>
      <c r="K6321" s="5">
        <v>6486</v>
      </c>
      <c r="L6321" s="5">
        <v>1994</v>
      </c>
      <c r="M6321" s="5">
        <v>3639</v>
      </c>
      <c r="N6321" s="5">
        <v>38</v>
      </c>
      <c r="O6321" s="6">
        <v>18.400713436385256</v>
      </c>
      <c r="P6321" s="6">
        <v>18.385850178359096</v>
      </c>
      <c r="Q6321" s="6">
        <v>6.7181926278240187</v>
      </c>
      <c r="R6321" s="6">
        <v>0.56480380499405469</v>
      </c>
      <c r="S6321" s="6">
        <v>0</v>
      </c>
      <c r="T6321" s="6">
        <v>96.403091557669441</v>
      </c>
      <c r="U6321" s="6">
        <v>29.637336504161713</v>
      </c>
      <c r="V6321" s="6">
        <v>54.08739595719382</v>
      </c>
      <c r="W6321" s="6">
        <v>0.56480380499405469</v>
      </c>
      <c r="X6321" s="5">
        <v>2926</v>
      </c>
      <c r="Y6321" s="5">
        <v>2394</v>
      </c>
      <c r="Z6321" s="5">
        <v>220</v>
      </c>
      <c r="AA6321" s="5">
        <v>730</v>
      </c>
      <c r="AB6321" s="5">
        <v>590</v>
      </c>
      <c r="AC6321" s="5">
        <v>62</v>
      </c>
      <c r="AD6321" s="5">
        <v>2196</v>
      </c>
      <c r="AE6321" s="5">
        <v>1804</v>
      </c>
      <c r="AF6321" s="5">
        <v>158</v>
      </c>
      <c r="AG6321" s="6">
        <v>8.758314855875831</v>
      </c>
      <c r="AH6321" s="6">
        <v>82.149362477231335</v>
      </c>
      <c r="AI6321" s="3">
        <v>10.508474576271187</v>
      </c>
      <c r="AJ6321" s="3">
        <v>80.821917808219183</v>
      </c>
    </row>
    <row r="6322" spans="1:36" x14ac:dyDescent="0.2">
      <c r="A6322" s="1" t="str">
        <f t="shared" si="98"/>
        <v>WandsworthAll people</v>
      </c>
      <c r="B6322" s="3" t="s">
        <v>693</v>
      </c>
      <c r="C6322" s="3" t="s">
        <v>694</v>
      </c>
      <c r="D6322" s="3" t="s">
        <v>700</v>
      </c>
      <c r="E6322" s="5">
        <v>306995</v>
      </c>
      <c r="F6322" s="5">
        <v>3662</v>
      </c>
      <c r="G6322" s="5">
        <v>18888</v>
      </c>
      <c r="H6322" s="5">
        <v>1904</v>
      </c>
      <c r="I6322" s="5">
        <v>8926</v>
      </c>
      <c r="J6322" s="5">
        <v>0</v>
      </c>
      <c r="K6322" s="5">
        <v>41198</v>
      </c>
      <c r="L6322" s="5">
        <v>8384</v>
      </c>
      <c r="M6322" s="5">
        <v>71274</v>
      </c>
      <c r="N6322" s="5">
        <v>0</v>
      </c>
      <c r="O6322" s="6">
        <v>1.1928533037997362</v>
      </c>
      <c r="P6322" s="6">
        <v>6.1525432010293324</v>
      </c>
      <c r="Q6322" s="6">
        <v>0.62020554080685353</v>
      </c>
      <c r="R6322" s="6">
        <v>2.9075392107363314</v>
      </c>
      <c r="S6322" s="6">
        <v>0</v>
      </c>
      <c r="T6322" s="6">
        <v>13.419762536849134</v>
      </c>
      <c r="U6322" s="6">
        <v>2.7309891040570693</v>
      </c>
      <c r="V6322" s="6">
        <v>23.216664766527142</v>
      </c>
      <c r="W6322" s="6">
        <v>0</v>
      </c>
      <c r="X6322" s="5">
        <v>153144</v>
      </c>
      <c r="Y6322" s="5">
        <v>137470</v>
      </c>
      <c r="Z6322" s="5">
        <v>5901</v>
      </c>
      <c r="AA6322" s="5">
        <v>0</v>
      </c>
      <c r="AB6322" s="5">
        <v>0</v>
      </c>
      <c r="AC6322" s="5">
        <v>0</v>
      </c>
      <c r="AD6322" s="5">
        <v>153144</v>
      </c>
      <c r="AE6322" s="5">
        <v>137470</v>
      </c>
      <c r="AF6322" s="5">
        <v>5901</v>
      </c>
      <c r="AG6322" s="6">
        <v>4.292572925001819</v>
      </c>
      <c r="AH6322" s="6">
        <v>89.76518831949015</v>
      </c>
      <c r="AI6322" s="3"/>
      <c r="AJ6322" s="3"/>
    </row>
    <row r="6323" spans="1:36" hidden="1" x14ac:dyDescent="0.2">
      <c r="A6323" s="1" t="str">
        <f t="shared" si="98"/>
        <v>WandsworthWhite British</v>
      </c>
      <c r="B6323" s="3" t="s">
        <v>693</v>
      </c>
      <c r="C6323" s="3" t="s">
        <v>694</v>
      </c>
      <c r="D6323" s="3" t="s">
        <v>701</v>
      </c>
      <c r="E6323" s="5">
        <v>163739</v>
      </c>
      <c r="F6323" s="5">
        <v>1083</v>
      </c>
      <c r="G6323" s="5">
        <v>6237</v>
      </c>
      <c r="H6323" s="5">
        <v>745</v>
      </c>
      <c r="I6323" s="5">
        <v>3594</v>
      </c>
      <c r="J6323" s="5">
        <v>0</v>
      </c>
      <c r="K6323" s="5">
        <v>19956</v>
      </c>
      <c r="L6323" s="5">
        <v>3948</v>
      </c>
      <c r="M6323" s="5">
        <v>35094</v>
      </c>
      <c r="N6323" s="5">
        <v>0</v>
      </c>
      <c r="O6323" s="6">
        <v>0.66141847696639167</v>
      </c>
      <c r="P6323" s="6">
        <v>3.8091108410335961</v>
      </c>
      <c r="Q6323" s="6">
        <v>0.45499239643579109</v>
      </c>
      <c r="R6323" s="6">
        <v>2.194956607772125</v>
      </c>
      <c r="S6323" s="6">
        <v>0</v>
      </c>
      <c r="T6323" s="6">
        <v>12.18768894399013</v>
      </c>
      <c r="U6323" s="6">
        <v>2.4111543370852395</v>
      </c>
      <c r="V6323" s="6">
        <v>21.432890148345844</v>
      </c>
      <c r="W6323" s="6">
        <v>0</v>
      </c>
      <c r="X6323" s="5">
        <v>82482</v>
      </c>
      <c r="Y6323" s="5">
        <v>75757</v>
      </c>
      <c r="Z6323" s="5">
        <v>2026</v>
      </c>
      <c r="AA6323" s="5">
        <v>0</v>
      </c>
      <c r="AB6323" s="5">
        <v>0</v>
      </c>
      <c r="AC6323" s="5">
        <v>0</v>
      </c>
      <c r="AD6323" s="5">
        <v>82482</v>
      </c>
      <c r="AE6323" s="5">
        <v>75757</v>
      </c>
      <c r="AF6323" s="5">
        <v>2026</v>
      </c>
      <c r="AG6323" s="6">
        <v>2.6743403249864701</v>
      </c>
      <c r="AH6323" s="6">
        <v>91.846705947964409</v>
      </c>
      <c r="AI6323" s="3"/>
      <c r="AJ6323" s="3"/>
    </row>
    <row r="6324" spans="1:36" hidden="1" x14ac:dyDescent="0.2">
      <c r="A6324" s="1" t="str">
        <f t="shared" si="98"/>
        <v>WandsworthMinorities - all other than White British</v>
      </c>
      <c r="B6324" s="3" t="s">
        <v>693</v>
      </c>
      <c r="C6324" s="3" t="s">
        <v>694</v>
      </c>
      <c r="D6324" s="3" t="s">
        <v>702</v>
      </c>
      <c r="E6324" s="5">
        <v>143256</v>
      </c>
      <c r="F6324" s="5">
        <v>2579</v>
      </c>
      <c r="G6324" s="5">
        <v>12651</v>
      </c>
      <c r="H6324" s="5">
        <v>1159</v>
      </c>
      <c r="I6324" s="5">
        <v>5332</v>
      </c>
      <c r="J6324" s="5">
        <v>0</v>
      </c>
      <c r="K6324" s="5">
        <v>21242</v>
      </c>
      <c r="L6324" s="5">
        <v>4436</v>
      </c>
      <c r="M6324" s="5">
        <v>36180</v>
      </c>
      <c r="N6324" s="5">
        <v>0</v>
      </c>
      <c r="O6324" s="6">
        <v>1.800273636008265</v>
      </c>
      <c r="P6324" s="6">
        <v>8.8310437259172385</v>
      </c>
      <c r="Q6324" s="6">
        <v>0.80904115708940638</v>
      </c>
      <c r="R6324" s="6">
        <v>3.7220081532361644</v>
      </c>
      <c r="S6324" s="6">
        <v>0</v>
      </c>
      <c r="T6324" s="6">
        <v>14.828000223376334</v>
      </c>
      <c r="U6324" s="6">
        <v>3.0965544200591948</v>
      </c>
      <c r="V6324" s="6">
        <v>25.255486681186127</v>
      </c>
      <c r="W6324" s="6">
        <v>0</v>
      </c>
      <c r="X6324" s="5">
        <v>70662</v>
      </c>
      <c r="Y6324" s="5">
        <v>61713</v>
      </c>
      <c r="Z6324" s="5">
        <v>3875</v>
      </c>
      <c r="AA6324" s="5">
        <v>0</v>
      </c>
      <c r="AB6324" s="5">
        <v>0</v>
      </c>
      <c r="AC6324" s="5">
        <v>0</v>
      </c>
      <c r="AD6324" s="5">
        <v>70662</v>
      </c>
      <c r="AE6324" s="5">
        <v>61713</v>
      </c>
      <c r="AF6324" s="5">
        <v>3875</v>
      </c>
      <c r="AG6324" s="6">
        <v>6.2790659990601654</v>
      </c>
      <c r="AH6324" s="6">
        <v>87.335484418782372</v>
      </c>
      <c r="AI6324" s="3"/>
      <c r="AJ6324" s="3"/>
    </row>
    <row r="6325" spans="1:36" hidden="1" x14ac:dyDescent="0.2">
      <c r="A6325" s="1" t="str">
        <f t="shared" si="98"/>
        <v>WandsworthWhite Irish</v>
      </c>
      <c r="B6325" s="3" t="s">
        <v>693</v>
      </c>
      <c r="C6325" s="3" t="s">
        <v>694</v>
      </c>
      <c r="D6325" s="3" t="s">
        <v>703</v>
      </c>
      <c r="E6325" s="5">
        <v>7664</v>
      </c>
      <c r="F6325" s="5">
        <v>63</v>
      </c>
      <c r="G6325" s="5">
        <v>309</v>
      </c>
      <c r="H6325" s="5">
        <v>38</v>
      </c>
      <c r="I6325" s="5">
        <v>197</v>
      </c>
      <c r="J6325" s="5">
        <v>0</v>
      </c>
      <c r="K6325" s="5">
        <v>879</v>
      </c>
      <c r="L6325" s="5">
        <v>208</v>
      </c>
      <c r="M6325" s="5">
        <v>1945</v>
      </c>
      <c r="N6325" s="5">
        <v>0</v>
      </c>
      <c r="O6325" s="6">
        <v>0.82202505219206679</v>
      </c>
      <c r="P6325" s="6">
        <v>4.0318371607515662</v>
      </c>
      <c r="Q6325" s="6">
        <v>0.49582463465553234</v>
      </c>
      <c r="R6325" s="6">
        <v>2.5704592901878915</v>
      </c>
      <c r="S6325" s="6">
        <v>0</v>
      </c>
      <c r="T6325" s="6">
        <v>11.46920668058455</v>
      </c>
      <c r="U6325" s="6">
        <v>2.7139874739039667</v>
      </c>
      <c r="V6325" s="6">
        <v>25.378392484342381</v>
      </c>
      <c r="W6325" s="6">
        <v>0</v>
      </c>
      <c r="X6325" s="5">
        <v>3855</v>
      </c>
      <c r="Y6325" s="5">
        <v>3557</v>
      </c>
      <c r="Z6325" s="5">
        <v>102</v>
      </c>
      <c r="AA6325" s="5">
        <v>0</v>
      </c>
      <c r="AB6325" s="5">
        <v>0</v>
      </c>
      <c r="AC6325" s="5">
        <v>0</v>
      </c>
      <c r="AD6325" s="5">
        <v>3855</v>
      </c>
      <c r="AE6325" s="5">
        <v>3557</v>
      </c>
      <c r="AF6325" s="5">
        <v>102</v>
      </c>
      <c r="AG6325" s="6">
        <v>2.8675850435760473</v>
      </c>
      <c r="AH6325" s="6">
        <v>92.269779507133592</v>
      </c>
      <c r="AI6325" s="3"/>
      <c r="AJ6325" s="3"/>
    </row>
    <row r="6326" spans="1:36" hidden="1" x14ac:dyDescent="0.2">
      <c r="A6326" s="1" t="str">
        <f t="shared" si="98"/>
        <v>WandsworthWhite Gyspy or Irish Traveller</v>
      </c>
      <c r="B6326" s="3" t="s">
        <v>693</v>
      </c>
      <c r="C6326" s="3" t="s">
        <v>694</v>
      </c>
      <c r="D6326" s="3" t="s">
        <v>704</v>
      </c>
      <c r="E6326" s="5">
        <v>163</v>
      </c>
      <c r="F6326" s="5">
        <v>6</v>
      </c>
      <c r="G6326" s="5">
        <v>9</v>
      </c>
      <c r="H6326" s="5">
        <v>6</v>
      </c>
      <c r="I6326" s="5">
        <v>11</v>
      </c>
      <c r="J6326" s="5">
        <v>0</v>
      </c>
      <c r="K6326" s="5">
        <v>40</v>
      </c>
      <c r="L6326" s="5">
        <v>12</v>
      </c>
      <c r="M6326" s="5">
        <v>62</v>
      </c>
      <c r="N6326" s="5">
        <v>0</v>
      </c>
      <c r="O6326" s="6">
        <v>3.6809815950920246</v>
      </c>
      <c r="P6326" s="6">
        <v>5.5214723926380369</v>
      </c>
      <c r="Q6326" s="6">
        <v>3.6809815950920246</v>
      </c>
      <c r="R6326" s="6">
        <v>6.7484662576687118</v>
      </c>
      <c r="S6326" s="6">
        <v>0</v>
      </c>
      <c r="T6326" s="6">
        <v>24.539877300613497</v>
      </c>
      <c r="U6326" s="6">
        <v>7.3619631901840492</v>
      </c>
      <c r="V6326" s="6">
        <v>38.036809815950917</v>
      </c>
      <c r="W6326" s="6">
        <v>0</v>
      </c>
      <c r="X6326" s="5">
        <v>67</v>
      </c>
      <c r="Y6326" s="5">
        <v>43</v>
      </c>
      <c r="Z6326" s="5">
        <v>4</v>
      </c>
      <c r="AA6326" s="5">
        <v>0</v>
      </c>
      <c r="AB6326" s="5">
        <v>0</v>
      </c>
      <c r="AC6326" s="5">
        <v>0</v>
      </c>
      <c r="AD6326" s="5">
        <v>67</v>
      </c>
      <c r="AE6326" s="5">
        <v>43</v>
      </c>
      <c r="AF6326" s="5">
        <v>4</v>
      </c>
      <c r="AG6326" s="6">
        <v>9.3023255813953494</v>
      </c>
      <c r="AH6326" s="6">
        <v>64.179104477611943</v>
      </c>
      <c r="AI6326" s="3"/>
      <c r="AJ6326" s="3"/>
    </row>
    <row r="6327" spans="1:36" hidden="1" x14ac:dyDescent="0.2">
      <c r="A6327" s="1" t="str">
        <f t="shared" si="98"/>
        <v>WandsworthWhite Other</v>
      </c>
      <c r="B6327" s="3" t="s">
        <v>693</v>
      </c>
      <c r="C6327" s="3" t="s">
        <v>694</v>
      </c>
      <c r="D6327" s="3" t="s">
        <v>705</v>
      </c>
      <c r="E6327" s="5">
        <v>47650</v>
      </c>
      <c r="F6327" s="5">
        <v>543</v>
      </c>
      <c r="G6327" s="5">
        <v>2725</v>
      </c>
      <c r="H6327" s="5">
        <v>334</v>
      </c>
      <c r="I6327" s="5">
        <v>1321</v>
      </c>
      <c r="J6327" s="5">
        <v>0</v>
      </c>
      <c r="K6327" s="5">
        <v>6607</v>
      </c>
      <c r="L6327" s="5">
        <v>1143</v>
      </c>
      <c r="M6327" s="5">
        <v>11009</v>
      </c>
      <c r="N6327" s="5">
        <v>0</v>
      </c>
      <c r="O6327" s="6">
        <v>1.1395592864637984</v>
      </c>
      <c r="P6327" s="6">
        <v>5.7187827911857294</v>
      </c>
      <c r="Q6327" s="6">
        <v>0.70094438614900312</v>
      </c>
      <c r="R6327" s="6">
        <v>2.7722980062959075</v>
      </c>
      <c r="S6327" s="6">
        <v>0</v>
      </c>
      <c r="T6327" s="6">
        <v>13.865687303252885</v>
      </c>
      <c r="U6327" s="6">
        <v>2.3987408184679957</v>
      </c>
      <c r="V6327" s="6">
        <v>23.103882476390346</v>
      </c>
      <c r="W6327" s="6">
        <v>0</v>
      </c>
      <c r="X6327" s="5">
        <v>32211</v>
      </c>
      <c r="Y6327" s="5">
        <v>29840</v>
      </c>
      <c r="Z6327" s="5">
        <v>1081</v>
      </c>
      <c r="AA6327" s="5">
        <v>0</v>
      </c>
      <c r="AB6327" s="5">
        <v>0</v>
      </c>
      <c r="AC6327" s="5">
        <v>0</v>
      </c>
      <c r="AD6327" s="5">
        <v>32211</v>
      </c>
      <c r="AE6327" s="5">
        <v>29840</v>
      </c>
      <c r="AF6327" s="5">
        <v>1081</v>
      </c>
      <c r="AG6327" s="6">
        <v>3.6226541554959786</v>
      </c>
      <c r="AH6327" s="6">
        <v>92.639160535220881</v>
      </c>
      <c r="AI6327" s="3"/>
      <c r="AJ6327" s="3"/>
    </row>
    <row r="6328" spans="1:36" hidden="1" x14ac:dyDescent="0.2">
      <c r="A6328" s="1" t="str">
        <f t="shared" si="98"/>
        <v>WandsworthMixed White and Black Caribbean</v>
      </c>
      <c r="B6328" s="3" t="s">
        <v>693</v>
      </c>
      <c r="C6328" s="3" t="s">
        <v>694</v>
      </c>
      <c r="D6328" s="3" t="s">
        <v>706</v>
      </c>
      <c r="E6328" s="5">
        <v>4642</v>
      </c>
      <c r="F6328" s="5">
        <v>148</v>
      </c>
      <c r="G6328" s="5">
        <v>676</v>
      </c>
      <c r="H6328" s="5">
        <v>86</v>
      </c>
      <c r="I6328" s="5">
        <v>288</v>
      </c>
      <c r="J6328" s="5">
        <v>0</v>
      </c>
      <c r="K6328" s="5">
        <v>697</v>
      </c>
      <c r="L6328" s="5">
        <v>104</v>
      </c>
      <c r="M6328" s="5">
        <v>1101</v>
      </c>
      <c r="N6328" s="5">
        <v>0</v>
      </c>
      <c r="O6328" s="6">
        <v>3.1882809133993968</v>
      </c>
      <c r="P6328" s="6">
        <v>14.562688496337785</v>
      </c>
      <c r="Q6328" s="6">
        <v>1.8526497199482981</v>
      </c>
      <c r="R6328" s="6">
        <v>6.2042223179663942</v>
      </c>
      <c r="S6328" s="6">
        <v>0</v>
      </c>
      <c r="T6328" s="6">
        <v>15.015079707022835</v>
      </c>
      <c r="U6328" s="6">
        <v>2.2404136148211977</v>
      </c>
      <c r="V6328" s="6">
        <v>23.718224903059028</v>
      </c>
      <c r="W6328" s="6">
        <v>0</v>
      </c>
      <c r="X6328" s="5">
        <v>1238</v>
      </c>
      <c r="Y6328" s="5">
        <v>970</v>
      </c>
      <c r="Z6328" s="5">
        <v>140</v>
      </c>
      <c r="AA6328" s="5">
        <v>0</v>
      </c>
      <c r="AB6328" s="5">
        <v>0</v>
      </c>
      <c r="AC6328" s="5">
        <v>0</v>
      </c>
      <c r="AD6328" s="5">
        <v>1238</v>
      </c>
      <c r="AE6328" s="5">
        <v>970</v>
      </c>
      <c r="AF6328" s="5">
        <v>140</v>
      </c>
      <c r="AG6328" s="6">
        <v>14.43298969072165</v>
      </c>
      <c r="AH6328" s="6">
        <v>78.352180936995154</v>
      </c>
      <c r="AI6328" s="3"/>
      <c r="AJ6328" s="3"/>
    </row>
    <row r="6329" spans="1:36" hidden="1" x14ac:dyDescent="0.2">
      <c r="A6329" s="1" t="str">
        <f t="shared" si="98"/>
        <v>WandsworthMixed White and Black African</v>
      </c>
      <c r="B6329" s="3" t="s">
        <v>693</v>
      </c>
      <c r="C6329" s="3" t="s">
        <v>694</v>
      </c>
      <c r="D6329" s="3" t="s">
        <v>707</v>
      </c>
      <c r="E6329" s="5">
        <v>2034</v>
      </c>
      <c r="F6329" s="5">
        <v>75</v>
      </c>
      <c r="G6329" s="5">
        <v>227</v>
      </c>
      <c r="H6329" s="5">
        <v>36</v>
      </c>
      <c r="I6329" s="5">
        <v>88</v>
      </c>
      <c r="J6329" s="5">
        <v>0</v>
      </c>
      <c r="K6329" s="5">
        <v>285</v>
      </c>
      <c r="L6329" s="5">
        <v>46</v>
      </c>
      <c r="M6329" s="5">
        <v>479</v>
      </c>
      <c r="N6329" s="5">
        <v>0</v>
      </c>
      <c r="O6329" s="6">
        <v>3.6873156342182889</v>
      </c>
      <c r="P6329" s="6">
        <v>11.160275319567354</v>
      </c>
      <c r="Q6329" s="6">
        <v>1.7699115044247788</v>
      </c>
      <c r="R6329" s="6">
        <v>4.3264503441494595</v>
      </c>
      <c r="S6329" s="6">
        <v>0</v>
      </c>
      <c r="T6329" s="6">
        <v>14.011799410029498</v>
      </c>
      <c r="U6329" s="6">
        <v>2.2615535889872174</v>
      </c>
      <c r="V6329" s="6">
        <v>23.549655850540805</v>
      </c>
      <c r="W6329" s="6">
        <v>0</v>
      </c>
      <c r="X6329" s="5">
        <v>694</v>
      </c>
      <c r="Y6329" s="5">
        <v>588</v>
      </c>
      <c r="Z6329" s="5">
        <v>49</v>
      </c>
      <c r="AA6329" s="5">
        <v>0</v>
      </c>
      <c r="AB6329" s="5">
        <v>0</v>
      </c>
      <c r="AC6329" s="5">
        <v>0</v>
      </c>
      <c r="AD6329" s="5">
        <v>694</v>
      </c>
      <c r="AE6329" s="5">
        <v>588</v>
      </c>
      <c r="AF6329" s="5">
        <v>49</v>
      </c>
      <c r="AG6329" s="6">
        <v>8.3333333333333339</v>
      </c>
      <c r="AH6329" s="6">
        <v>84.726224783861667</v>
      </c>
      <c r="AI6329" s="3"/>
      <c r="AJ6329" s="3"/>
    </row>
    <row r="6330" spans="1:36" hidden="1" x14ac:dyDescent="0.2">
      <c r="A6330" s="1" t="str">
        <f t="shared" si="98"/>
        <v>WandsworthMixed White and Asian</v>
      </c>
      <c r="B6330" s="3" t="s">
        <v>693</v>
      </c>
      <c r="C6330" s="3" t="s">
        <v>694</v>
      </c>
      <c r="D6330" s="3" t="s">
        <v>708</v>
      </c>
      <c r="E6330" s="5">
        <v>3887</v>
      </c>
      <c r="F6330" s="5">
        <v>44</v>
      </c>
      <c r="G6330" s="5">
        <v>195</v>
      </c>
      <c r="H6330" s="5">
        <v>33</v>
      </c>
      <c r="I6330" s="5">
        <v>124</v>
      </c>
      <c r="J6330" s="5">
        <v>0</v>
      </c>
      <c r="K6330" s="5">
        <v>502</v>
      </c>
      <c r="L6330" s="5">
        <v>105</v>
      </c>
      <c r="M6330" s="5">
        <v>936</v>
      </c>
      <c r="N6330" s="5">
        <v>0</v>
      </c>
      <c r="O6330" s="6">
        <v>1.1319783895034732</v>
      </c>
      <c r="P6330" s="6">
        <v>5.0167224080267561</v>
      </c>
      <c r="Q6330" s="6">
        <v>0.84898379212760489</v>
      </c>
      <c r="R6330" s="6">
        <v>3.1901209158734241</v>
      </c>
      <c r="S6330" s="6">
        <v>0</v>
      </c>
      <c r="T6330" s="6">
        <v>12.914844352971443</v>
      </c>
      <c r="U6330" s="6">
        <v>2.7013120658605607</v>
      </c>
      <c r="V6330" s="6">
        <v>24.08026755852843</v>
      </c>
      <c r="W6330" s="6">
        <v>0</v>
      </c>
      <c r="X6330" s="5">
        <v>1464</v>
      </c>
      <c r="Y6330" s="5">
        <v>1307</v>
      </c>
      <c r="Z6330" s="5">
        <v>48</v>
      </c>
      <c r="AA6330" s="5">
        <v>0</v>
      </c>
      <c r="AB6330" s="5">
        <v>0</v>
      </c>
      <c r="AC6330" s="5">
        <v>0</v>
      </c>
      <c r="AD6330" s="5">
        <v>1464</v>
      </c>
      <c r="AE6330" s="5">
        <v>1307</v>
      </c>
      <c r="AF6330" s="5">
        <v>48</v>
      </c>
      <c r="AG6330" s="6">
        <v>3.6725325172149961</v>
      </c>
      <c r="AH6330" s="6">
        <v>89.275956284153011</v>
      </c>
      <c r="AI6330" s="3"/>
      <c r="AJ6330" s="3"/>
    </row>
    <row r="6331" spans="1:36" hidden="1" x14ac:dyDescent="0.2">
      <c r="A6331" s="1" t="str">
        <f t="shared" si="98"/>
        <v>WandsworthMixed Other</v>
      </c>
      <c r="B6331" s="3" t="s">
        <v>693</v>
      </c>
      <c r="C6331" s="3" t="s">
        <v>694</v>
      </c>
      <c r="D6331" s="3" t="s">
        <v>709</v>
      </c>
      <c r="E6331" s="5">
        <v>4678</v>
      </c>
      <c r="F6331" s="5">
        <v>90</v>
      </c>
      <c r="G6331" s="5">
        <v>410</v>
      </c>
      <c r="H6331" s="5">
        <v>56</v>
      </c>
      <c r="I6331" s="5">
        <v>178</v>
      </c>
      <c r="J6331" s="5">
        <v>0</v>
      </c>
      <c r="K6331" s="5">
        <v>716</v>
      </c>
      <c r="L6331" s="5">
        <v>106</v>
      </c>
      <c r="M6331" s="5">
        <v>1137</v>
      </c>
      <c r="N6331" s="5">
        <v>0</v>
      </c>
      <c r="O6331" s="6">
        <v>1.923899102180419</v>
      </c>
      <c r="P6331" s="6">
        <v>8.7644292432663526</v>
      </c>
      <c r="Q6331" s="6">
        <v>1.1970927746900384</v>
      </c>
      <c r="R6331" s="6">
        <v>3.8050448909790511</v>
      </c>
      <c r="S6331" s="6">
        <v>0</v>
      </c>
      <c r="T6331" s="6">
        <v>15.305686190679777</v>
      </c>
      <c r="U6331" s="6">
        <v>2.2659256092347158</v>
      </c>
      <c r="V6331" s="6">
        <v>24.305258657545959</v>
      </c>
      <c r="W6331" s="6">
        <v>0</v>
      </c>
      <c r="X6331" s="5">
        <v>1848</v>
      </c>
      <c r="Y6331" s="5">
        <v>1625</v>
      </c>
      <c r="Z6331" s="5">
        <v>80</v>
      </c>
      <c r="AA6331" s="5">
        <v>0</v>
      </c>
      <c r="AB6331" s="5">
        <v>0</v>
      </c>
      <c r="AC6331" s="5">
        <v>0</v>
      </c>
      <c r="AD6331" s="5">
        <v>1848</v>
      </c>
      <c r="AE6331" s="5">
        <v>1625</v>
      </c>
      <c r="AF6331" s="5">
        <v>80</v>
      </c>
      <c r="AG6331" s="6">
        <v>4.9230769230769234</v>
      </c>
      <c r="AH6331" s="6">
        <v>87.932900432900439</v>
      </c>
      <c r="AI6331" s="3"/>
      <c r="AJ6331" s="3"/>
    </row>
    <row r="6332" spans="1:36" hidden="1" x14ac:dyDescent="0.2">
      <c r="A6332" s="1" t="str">
        <f t="shared" si="98"/>
        <v>WandsworthIndian</v>
      </c>
      <c r="B6332" s="3" t="s">
        <v>693</v>
      </c>
      <c r="C6332" s="3" t="s">
        <v>694</v>
      </c>
      <c r="D6332" s="3" t="s">
        <v>710</v>
      </c>
      <c r="E6332" s="5">
        <v>8642</v>
      </c>
      <c r="F6332" s="5">
        <v>64</v>
      </c>
      <c r="G6332" s="5">
        <v>352</v>
      </c>
      <c r="H6332" s="5">
        <v>27</v>
      </c>
      <c r="I6332" s="5">
        <v>242</v>
      </c>
      <c r="J6332" s="5">
        <v>0</v>
      </c>
      <c r="K6332" s="5">
        <v>1066</v>
      </c>
      <c r="L6332" s="5">
        <v>455</v>
      </c>
      <c r="M6332" s="5">
        <v>2482</v>
      </c>
      <c r="N6332" s="5">
        <v>0</v>
      </c>
      <c r="O6332" s="6">
        <v>0.74056931265910664</v>
      </c>
      <c r="P6332" s="6">
        <v>4.0731312196250871</v>
      </c>
      <c r="Q6332" s="6">
        <v>0.31242767877806066</v>
      </c>
      <c r="R6332" s="6">
        <v>2.800277713492247</v>
      </c>
      <c r="S6332" s="6">
        <v>0</v>
      </c>
      <c r="T6332" s="6">
        <v>12.335107613978245</v>
      </c>
      <c r="U6332" s="6">
        <v>5.2649849571858365</v>
      </c>
      <c r="V6332" s="6">
        <v>28.72020365656098</v>
      </c>
      <c r="W6332" s="6">
        <v>0</v>
      </c>
      <c r="X6332" s="5">
        <v>4032</v>
      </c>
      <c r="Y6332" s="5">
        <v>3637</v>
      </c>
      <c r="Z6332" s="5">
        <v>186</v>
      </c>
      <c r="AA6332" s="5">
        <v>0</v>
      </c>
      <c r="AB6332" s="5">
        <v>0</v>
      </c>
      <c r="AC6332" s="5">
        <v>0</v>
      </c>
      <c r="AD6332" s="5">
        <v>4032</v>
      </c>
      <c r="AE6332" s="5">
        <v>3637</v>
      </c>
      <c r="AF6332" s="5">
        <v>186</v>
      </c>
      <c r="AG6332" s="6">
        <v>5.1141050316194665</v>
      </c>
      <c r="AH6332" s="6">
        <v>90.203373015873012</v>
      </c>
      <c r="AI6332" s="3"/>
      <c r="AJ6332" s="3"/>
    </row>
    <row r="6333" spans="1:36" hidden="1" x14ac:dyDescent="0.2">
      <c r="A6333" s="1" t="str">
        <f t="shared" si="98"/>
        <v>WandsworthPakistani</v>
      </c>
      <c r="B6333" s="3" t="s">
        <v>693</v>
      </c>
      <c r="C6333" s="3" t="s">
        <v>694</v>
      </c>
      <c r="D6333" s="3" t="s">
        <v>711</v>
      </c>
      <c r="E6333" s="5">
        <v>9718</v>
      </c>
      <c r="F6333" s="5">
        <v>127</v>
      </c>
      <c r="G6333" s="5">
        <v>706</v>
      </c>
      <c r="H6333" s="5">
        <v>63</v>
      </c>
      <c r="I6333" s="5">
        <v>291</v>
      </c>
      <c r="J6333" s="5">
        <v>0</v>
      </c>
      <c r="K6333" s="5">
        <v>1319</v>
      </c>
      <c r="L6333" s="5">
        <v>465</v>
      </c>
      <c r="M6333" s="5">
        <v>2466</v>
      </c>
      <c r="N6333" s="5">
        <v>0</v>
      </c>
      <c r="O6333" s="6">
        <v>1.3068532619880633</v>
      </c>
      <c r="P6333" s="6">
        <v>7.2648693146738008</v>
      </c>
      <c r="Q6333" s="6">
        <v>0.64828153941140154</v>
      </c>
      <c r="R6333" s="6">
        <v>2.9944433010907594</v>
      </c>
      <c r="S6333" s="6">
        <v>0</v>
      </c>
      <c r="T6333" s="6">
        <v>13.57275159497839</v>
      </c>
      <c r="U6333" s="6">
        <v>4.7849351718460591</v>
      </c>
      <c r="V6333" s="6">
        <v>25.375591685532001</v>
      </c>
      <c r="W6333" s="6">
        <v>0</v>
      </c>
      <c r="X6333" s="5">
        <v>3529</v>
      </c>
      <c r="Y6333" s="5">
        <v>2349</v>
      </c>
      <c r="Z6333" s="5">
        <v>223</v>
      </c>
      <c r="AA6333" s="5">
        <v>0</v>
      </c>
      <c r="AB6333" s="5">
        <v>0</v>
      </c>
      <c r="AC6333" s="5">
        <v>0</v>
      </c>
      <c r="AD6333" s="5">
        <v>3529</v>
      </c>
      <c r="AE6333" s="5">
        <v>2349</v>
      </c>
      <c r="AF6333" s="5">
        <v>223</v>
      </c>
      <c r="AG6333" s="6">
        <v>9.4934014474244357</v>
      </c>
      <c r="AH6333" s="6">
        <v>66.562765655993203</v>
      </c>
      <c r="AI6333" s="3"/>
      <c r="AJ6333" s="3"/>
    </row>
    <row r="6334" spans="1:36" hidden="1" x14ac:dyDescent="0.2">
      <c r="A6334" s="1" t="str">
        <f t="shared" si="98"/>
        <v>WandsworthBangladeshi</v>
      </c>
      <c r="B6334" s="3" t="s">
        <v>693</v>
      </c>
      <c r="C6334" s="3" t="s">
        <v>694</v>
      </c>
      <c r="D6334" s="3" t="s">
        <v>712</v>
      </c>
      <c r="E6334" s="5">
        <v>1493</v>
      </c>
      <c r="F6334" s="5">
        <v>27</v>
      </c>
      <c r="G6334" s="5">
        <v>109</v>
      </c>
      <c r="H6334" s="5">
        <v>14</v>
      </c>
      <c r="I6334" s="5">
        <v>85</v>
      </c>
      <c r="J6334" s="5">
        <v>0</v>
      </c>
      <c r="K6334" s="5">
        <v>191</v>
      </c>
      <c r="L6334" s="5">
        <v>53</v>
      </c>
      <c r="M6334" s="5">
        <v>515</v>
      </c>
      <c r="N6334" s="5">
        <v>0</v>
      </c>
      <c r="O6334" s="6">
        <v>1.8084393837910249</v>
      </c>
      <c r="P6334" s="6">
        <v>7.3007367716008034</v>
      </c>
      <c r="Q6334" s="6">
        <v>0.93770931011386471</v>
      </c>
      <c r="R6334" s="6">
        <v>5.6932350971198931</v>
      </c>
      <c r="S6334" s="6">
        <v>0</v>
      </c>
      <c r="T6334" s="6">
        <v>12.793034159410583</v>
      </c>
      <c r="U6334" s="6">
        <v>3.549899531145345</v>
      </c>
      <c r="V6334" s="6">
        <v>34.494306764902881</v>
      </c>
      <c r="W6334" s="6">
        <v>0</v>
      </c>
      <c r="X6334" s="5">
        <v>579</v>
      </c>
      <c r="Y6334" s="5">
        <v>419</v>
      </c>
      <c r="Z6334" s="5">
        <v>47</v>
      </c>
      <c r="AA6334" s="5">
        <v>0</v>
      </c>
      <c r="AB6334" s="5">
        <v>0</v>
      </c>
      <c r="AC6334" s="5">
        <v>0</v>
      </c>
      <c r="AD6334" s="5">
        <v>579</v>
      </c>
      <c r="AE6334" s="5">
        <v>419</v>
      </c>
      <c r="AF6334" s="5">
        <v>47</v>
      </c>
      <c r="AG6334" s="6">
        <v>11.217183770883056</v>
      </c>
      <c r="AH6334" s="6">
        <v>72.366148531951637</v>
      </c>
      <c r="AI6334" s="3"/>
      <c r="AJ6334" s="3"/>
    </row>
    <row r="6335" spans="1:36" hidden="1" x14ac:dyDescent="0.2">
      <c r="A6335" s="1" t="str">
        <f t="shared" si="98"/>
        <v>WandsworthChinese</v>
      </c>
      <c r="B6335" s="3" t="s">
        <v>693</v>
      </c>
      <c r="C6335" s="3" t="s">
        <v>694</v>
      </c>
      <c r="D6335" s="3" t="s">
        <v>713</v>
      </c>
      <c r="E6335" s="5">
        <v>3715</v>
      </c>
      <c r="F6335" s="5">
        <v>21</v>
      </c>
      <c r="G6335" s="5">
        <v>187</v>
      </c>
      <c r="H6335" s="5">
        <v>7</v>
      </c>
      <c r="I6335" s="5">
        <v>111</v>
      </c>
      <c r="J6335" s="5">
        <v>0</v>
      </c>
      <c r="K6335" s="5">
        <v>544</v>
      </c>
      <c r="L6335" s="5">
        <v>124</v>
      </c>
      <c r="M6335" s="5">
        <v>994</v>
      </c>
      <c r="N6335" s="5">
        <v>0</v>
      </c>
      <c r="O6335" s="6">
        <v>0.56527590847913867</v>
      </c>
      <c r="P6335" s="6">
        <v>5.0336473755047102</v>
      </c>
      <c r="Q6335" s="6">
        <v>0.18842530282637954</v>
      </c>
      <c r="R6335" s="6">
        <v>2.9878869448183041</v>
      </c>
      <c r="S6335" s="6">
        <v>0</v>
      </c>
      <c r="T6335" s="6">
        <v>14.643337819650068</v>
      </c>
      <c r="U6335" s="6">
        <v>3.3378196500672948</v>
      </c>
      <c r="V6335" s="6">
        <v>26.756393001345895</v>
      </c>
      <c r="W6335" s="6">
        <v>0</v>
      </c>
      <c r="X6335" s="5">
        <v>1984</v>
      </c>
      <c r="Y6335" s="5">
        <v>1798</v>
      </c>
      <c r="Z6335" s="5">
        <v>69</v>
      </c>
      <c r="AA6335" s="5">
        <v>0</v>
      </c>
      <c r="AB6335" s="5">
        <v>0</v>
      </c>
      <c r="AC6335" s="5">
        <v>0</v>
      </c>
      <c r="AD6335" s="5">
        <v>1984</v>
      </c>
      <c r="AE6335" s="5">
        <v>1798</v>
      </c>
      <c r="AF6335" s="5">
        <v>69</v>
      </c>
      <c r="AG6335" s="6">
        <v>3.8375973303670747</v>
      </c>
      <c r="AH6335" s="6">
        <v>90.625</v>
      </c>
      <c r="AI6335" s="3"/>
      <c r="AJ6335" s="3"/>
    </row>
    <row r="6336" spans="1:36" hidden="1" x14ac:dyDescent="0.2">
      <c r="A6336" s="1" t="str">
        <f t="shared" si="98"/>
        <v>WandsworthAsian Other</v>
      </c>
      <c r="B6336" s="3" t="s">
        <v>693</v>
      </c>
      <c r="C6336" s="3" t="s">
        <v>694</v>
      </c>
      <c r="D6336" s="3" t="s">
        <v>714</v>
      </c>
      <c r="E6336" s="5">
        <v>9770</v>
      </c>
      <c r="F6336" s="5">
        <v>163</v>
      </c>
      <c r="G6336" s="5">
        <v>797</v>
      </c>
      <c r="H6336" s="5">
        <v>98</v>
      </c>
      <c r="I6336" s="5">
        <v>292</v>
      </c>
      <c r="J6336" s="5">
        <v>0</v>
      </c>
      <c r="K6336" s="5">
        <v>1565</v>
      </c>
      <c r="L6336" s="5">
        <v>600</v>
      </c>
      <c r="M6336" s="5">
        <v>2736</v>
      </c>
      <c r="N6336" s="5">
        <v>0</v>
      </c>
      <c r="O6336" s="6">
        <v>1.6683725690890481</v>
      </c>
      <c r="P6336" s="6">
        <v>8.1576253838280444</v>
      </c>
      <c r="Q6336" s="6">
        <v>1.0030706243602865</v>
      </c>
      <c r="R6336" s="6">
        <v>2.9887410440122824</v>
      </c>
      <c r="S6336" s="6">
        <v>0</v>
      </c>
      <c r="T6336" s="6">
        <v>16.018423746161719</v>
      </c>
      <c r="U6336" s="6">
        <v>6.1412487205731834</v>
      </c>
      <c r="V6336" s="6">
        <v>28.004094165813715</v>
      </c>
      <c r="W6336" s="6">
        <v>0</v>
      </c>
      <c r="X6336" s="5">
        <v>4334</v>
      </c>
      <c r="Y6336" s="5">
        <v>3566</v>
      </c>
      <c r="Z6336" s="5">
        <v>172</v>
      </c>
      <c r="AA6336" s="5">
        <v>0</v>
      </c>
      <c r="AB6336" s="5">
        <v>0</v>
      </c>
      <c r="AC6336" s="5">
        <v>0</v>
      </c>
      <c r="AD6336" s="5">
        <v>4334</v>
      </c>
      <c r="AE6336" s="5">
        <v>3566</v>
      </c>
      <c r="AF6336" s="5">
        <v>172</v>
      </c>
      <c r="AG6336" s="6">
        <v>4.8233314638250144</v>
      </c>
      <c r="AH6336" s="6">
        <v>82.279649284725423</v>
      </c>
      <c r="AI6336" s="3"/>
      <c r="AJ6336" s="3"/>
    </row>
    <row r="6337" spans="1:36" hidden="1" x14ac:dyDescent="0.2">
      <c r="A6337" s="1" t="str">
        <f t="shared" si="98"/>
        <v>WandsworthBlack African</v>
      </c>
      <c r="B6337" s="3" t="s">
        <v>693</v>
      </c>
      <c r="C6337" s="3" t="s">
        <v>694</v>
      </c>
      <c r="D6337" s="3" t="s">
        <v>715</v>
      </c>
      <c r="E6337" s="5">
        <v>14818</v>
      </c>
      <c r="F6337" s="5">
        <v>617</v>
      </c>
      <c r="G6337" s="5">
        <v>2715</v>
      </c>
      <c r="H6337" s="5">
        <v>200</v>
      </c>
      <c r="I6337" s="5">
        <v>900</v>
      </c>
      <c r="J6337" s="5">
        <v>0</v>
      </c>
      <c r="K6337" s="5">
        <v>2721</v>
      </c>
      <c r="L6337" s="5">
        <v>396</v>
      </c>
      <c r="M6337" s="5">
        <v>3935</v>
      </c>
      <c r="N6337" s="5">
        <v>0</v>
      </c>
      <c r="O6337" s="6">
        <v>4.1638547712241865</v>
      </c>
      <c r="P6337" s="6">
        <v>18.322310703198813</v>
      </c>
      <c r="Q6337" s="6">
        <v>1.3497098123903362</v>
      </c>
      <c r="R6337" s="6">
        <v>6.0736941557565123</v>
      </c>
      <c r="S6337" s="6">
        <v>0</v>
      </c>
      <c r="T6337" s="6">
        <v>18.362801997570521</v>
      </c>
      <c r="U6337" s="6">
        <v>2.6724254285328652</v>
      </c>
      <c r="V6337" s="6">
        <v>26.555540558779864</v>
      </c>
      <c r="W6337" s="6">
        <v>0</v>
      </c>
      <c r="X6337" s="5">
        <v>5404</v>
      </c>
      <c r="Y6337" s="5">
        <v>4301</v>
      </c>
      <c r="Z6337" s="5">
        <v>646</v>
      </c>
      <c r="AA6337" s="5">
        <v>0</v>
      </c>
      <c r="AB6337" s="5">
        <v>0</v>
      </c>
      <c r="AC6337" s="5">
        <v>0</v>
      </c>
      <c r="AD6337" s="5">
        <v>5404</v>
      </c>
      <c r="AE6337" s="5">
        <v>4301</v>
      </c>
      <c r="AF6337" s="5">
        <v>646</v>
      </c>
      <c r="AG6337" s="6">
        <v>15.019762845849803</v>
      </c>
      <c r="AH6337" s="6">
        <v>79.589193190229466</v>
      </c>
      <c r="AI6337" s="3"/>
      <c r="AJ6337" s="3"/>
    </row>
    <row r="6338" spans="1:36" hidden="1" x14ac:dyDescent="0.2">
      <c r="A6338" s="1" t="str">
        <f t="shared" ref="A6338:A6401" si="99">C6338&amp;D6338</f>
        <v>WandsworthBlack Caribbean</v>
      </c>
      <c r="B6338" s="3" t="s">
        <v>693</v>
      </c>
      <c r="C6338" s="3" t="s">
        <v>694</v>
      </c>
      <c r="D6338" s="3" t="s">
        <v>716</v>
      </c>
      <c r="E6338" s="5">
        <v>12297</v>
      </c>
      <c r="F6338" s="5">
        <v>290</v>
      </c>
      <c r="G6338" s="5">
        <v>1678</v>
      </c>
      <c r="H6338" s="5">
        <v>70</v>
      </c>
      <c r="I6338" s="5">
        <v>730</v>
      </c>
      <c r="J6338" s="5">
        <v>0</v>
      </c>
      <c r="K6338" s="5">
        <v>2040</v>
      </c>
      <c r="L6338" s="5">
        <v>299</v>
      </c>
      <c r="M6338" s="5">
        <v>3270</v>
      </c>
      <c r="N6338" s="5">
        <v>0</v>
      </c>
      <c r="O6338" s="6">
        <v>2.3582987720582258</v>
      </c>
      <c r="P6338" s="6">
        <v>13.645604619012767</v>
      </c>
      <c r="Q6338" s="6">
        <v>0.56924453118646823</v>
      </c>
      <c r="R6338" s="6">
        <v>5.9364072538017405</v>
      </c>
      <c r="S6338" s="6">
        <v>0</v>
      </c>
      <c r="T6338" s="6">
        <v>16.589412051719933</v>
      </c>
      <c r="U6338" s="6">
        <v>2.431487354639343</v>
      </c>
      <c r="V6338" s="6">
        <v>26.591851671139302</v>
      </c>
      <c r="W6338" s="6">
        <v>0</v>
      </c>
      <c r="X6338" s="5">
        <v>4521</v>
      </c>
      <c r="Y6338" s="5">
        <v>3748</v>
      </c>
      <c r="Z6338" s="5">
        <v>571</v>
      </c>
      <c r="AA6338" s="5">
        <v>0</v>
      </c>
      <c r="AB6338" s="5">
        <v>0</v>
      </c>
      <c r="AC6338" s="5">
        <v>0</v>
      </c>
      <c r="AD6338" s="5">
        <v>4521</v>
      </c>
      <c r="AE6338" s="5">
        <v>3748</v>
      </c>
      <c r="AF6338" s="5">
        <v>571</v>
      </c>
      <c r="AG6338" s="6">
        <v>15.23479188900747</v>
      </c>
      <c r="AH6338" s="6">
        <v>82.902012829020123</v>
      </c>
      <c r="AI6338" s="3"/>
      <c r="AJ6338" s="3"/>
    </row>
    <row r="6339" spans="1:36" hidden="1" x14ac:dyDescent="0.2">
      <c r="A6339" s="1" t="str">
        <f t="shared" si="99"/>
        <v>WandsworthBlack Other</v>
      </c>
      <c r="B6339" s="3" t="s">
        <v>693</v>
      </c>
      <c r="C6339" s="3" t="s">
        <v>694</v>
      </c>
      <c r="D6339" s="3" t="s">
        <v>717</v>
      </c>
      <c r="E6339" s="5">
        <v>5641</v>
      </c>
      <c r="F6339" s="5">
        <v>158</v>
      </c>
      <c r="G6339" s="5">
        <v>925</v>
      </c>
      <c r="H6339" s="5">
        <v>23</v>
      </c>
      <c r="I6339" s="5">
        <v>259</v>
      </c>
      <c r="J6339" s="5">
        <v>0</v>
      </c>
      <c r="K6339" s="5">
        <v>1032</v>
      </c>
      <c r="L6339" s="5">
        <v>181</v>
      </c>
      <c r="M6339" s="5">
        <v>1582</v>
      </c>
      <c r="N6339" s="5">
        <v>0</v>
      </c>
      <c r="O6339" s="6">
        <v>2.8009218223719197</v>
      </c>
      <c r="P6339" s="6">
        <v>16.397801808190039</v>
      </c>
      <c r="Q6339" s="6">
        <v>0.40772912604148198</v>
      </c>
      <c r="R6339" s="6">
        <v>4.5913845062932106</v>
      </c>
      <c r="S6339" s="6">
        <v>0</v>
      </c>
      <c r="T6339" s="6">
        <v>18.294628611948237</v>
      </c>
      <c r="U6339" s="6">
        <v>3.208650948413402</v>
      </c>
      <c r="V6339" s="6">
        <v>28.044672930331501</v>
      </c>
      <c r="W6339" s="6">
        <v>0</v>
      </c>
      <c r="X6339" s="5">
        <v>1950</v>
      </c>
      <c r="Y6339" s="5">
        <v>1538</v>
      </c>
      <c r="Z6339" s="5">
        <v>265</v>
      </c>
      <c r="AA6339" s="5">
        <v>0</v>
      </c>
      <c r="AB6339" s="5">
        <v>0</v>
      </c>
      <c r="AC6339" s="5">
        <v>0</v>
      </c>
      <c r="AD6339" s="5">
        <v>1950</v>
      </c>
      <c r="AE6339" s="5">
        <v>1538</v>
      </c>
      <c r="AF6339" s="5">
        <v>265</v>
      </c>
      <c r="AG6339" s="6">
        <v>17.230169050715215</v>
      </c>
      <c r="AH6339" s="6">
        <v>78.871794871794876</v>
      </c>
      <c r="AI6339" s="3"/>
      <c r="AJ6339" s="3"/>
    </row>
    <row r="6340" spans="1:36" hidden="1" x14ac:dyDescent="0.2">
      <c r="A6340" s="1" t="str">
        <f t="shared" si="99"/>
        <v>WandsworthArab</v>
      </c>
      <c r="B6340" s="3" t="s">
        <v>693</v>
      </c>
      <c r="C6340" s="3" t="s">
        <v>694</v>
      </c>
      <c r="D6340" s="3" t="s">
        <v>699</v>
      </c>
      <c r="E6340" s="5">
        <v>2350</v>
      </c>
      <c r="F6340" s="5">
        <v>59</v>
      </c>
      <c r="G6340" s="5">
        <v>231</v>
      </c>
      <c r="H6340" s="5">
        <v>23</v>
      </c>
      <c r="I6340" s="5">
        <v>64</v>
      </c>
      <c r="J6340" s="5">
        <v>0</v>
      </c>
      <c r="K6340" s="5">
        <v>381</v>
      </c>
      <c r="L6340" s="5">
        <v>66</v>
      </c>
      <c r="M6340" s="5">
        <v>545</v>
      </c>
      <c r="N6340" s="5">
        <v>0</v>
      </c>
      <c r="O6340" s="6">
        <v>2.5106382978723403</v>
      </c>
      <c r="P6340" s="6">
        <v>9.8297872340425538</v>
      </c>
      <c r="Q6340" s="6">
        <v>0.97872340425531912</v>
      </c>
      <c r="R6340" s="6">
        <v>2.7234042553191489</v>
      </c>
      <c r="S6340" s="6">
        <v>0</v>
      </c>
      <c r="T6340" s="6">
        <v>16.212765957446809</v>
      </c>
      <c r="U6340" s="6">
        <v>2.8085106382978724</v>
      </c>
      <c r="V6340" s="6">
        <v>23.191489361702128</v>
      </c>
      <c r="W6340" s="6">
        <v>0</v>
      </c>
      <c r="X6340" s="5">
        <v>982</v>
      </c>
      <c r="Y6340" s="5">
        <v>742</v>
      </c>
      <c r="Z6340" s="5">
        <v>77</v>
      </c>
      <c r="AA6340" s="5">
        <v>0</v>
      </c>
      <c r="AB6340" s="5">
        <v>0</v>
      </c>
      <c r="AC6340" s="5">
        <v>0</v>
      </c>
      <c r="AD6340" s="5">
        <v>982</v>
      </c>
      <c r="AE6340" s="5">
        <v>742</v>
      </c>
      <c r="AF6340" s="5">
        <v>77</v>
      </c>
      <c r="AG6340" s="6">
        <v>10.377358490566039</v>
      </c>
      <c r="AH6340" s="6">
        <v>75.560081466395118</v>
      </c>
      <c r="AI6340" s="3"/>
      <c r="AJ6340" s="3"/>
    </row>
    <row r="6341" spans="1:36" hidden="1" x14ac:dyDescent="0.2">
      <c r="A6341" s="1" t="str">
        <f t="shared" si="99"/>
        <v>WandsworthOther</v>
      </c>
      <c r="B6341" s="3" t="s">
        <v>693</v>
      </c>
      <c r="C6341" s="3" t="s">
        <v>694</v>
      </c>
      <c r="D6341" s="3" t="s">
        <v>718</v>
      </c>
      <c r="E6341" s="5">
        <v>4094</v>
      </c>
      <c r="F6341" s="5">
        <v>84</v>
      </c>
      <c r="G6341" s="5">
        <v>400</v>
      </c>
      <c r="H6341" s="5">
        <v>45</v>
      </c>
      <c r="I6341" s="5">
        <v>151</v>
      </c>
      <c r="J6341" s="5">
        <v>0</v>
      </c>
      <c r="K6341" s="5">
        <v>657</v>
      </c>
      <c r="L6341" s="5">
        <v>73</v>
      </c>
      <c r="M6341" s="5">
        <v>986</v>
      </c>
      <c r="N6341" s="5">
        <v>0</v>
      </c>
      <c r="O6341" s="6">
        <v>2.0517830972154374</v>
      </c>
      <c r="P6341" s="6">
        <v>9.7703957010258922</v>
      </c>
      <c r="Q6341" s="6">
        <v>1.0991695163654127</v>
      </c>
      <c r="R6341" s="6">
        <v>3.688324377137274</v>
      </c>
      <c r="S6341" s="6">
        <v>0</v>
      </c>
      <c r="T6341" s="6">
        <v>16.047874938935028</v>
      </c>
      <c r="U6341" s="6">
        <v>1.7830972154372251</v>
      </c>
      <c r="V6341" s="6">
        <v>24.084025403028821</v>
      </c>
      <c r="W6341" s="6">
        <v>0</v>
      </c>
      <c r="X6341" s="5">
        <v>1970</v>
      </c>
      <c r="Y6341" s="5">
        <v>1685</v>
      </c>
      <c r="Z6341" s="5">
        <v>115</v>
      </c>
      <c r="AA6341" s="5">
        <v>0</v>
      </c>
      <c r="AB6341" s="5">
        <v>0</v>
      </c>
      <c r="AC6341" s="5">
        <v>0</v>
      </c>
      <c r="AD6341" s="5">
        <v>1970</v>
      </c>
      <c r="AE6341" s="5">
        <v>1685</v>
      </c>
      <c r="AF6341" s="5">
        <v>115</v>
      </c>
      <c r="AG6341" s="6">
        <v>6.8249258160237387</v>
      </c>
      <c r="AH6341" s="6">
        <v>85.532994923857871</v>
      </c>
      <c r="AI6341" s="3"/>
      <c r="AJ6341" s="3"/>
    </row>
    <row r="6342" spans="1:36" x14ac:dyDescent="0.2">
      <c r="A6342" s="1" t="str">
        <f t="shared" si="99"/>
        <v>WarringtonAll people</v>
      </c>
      <c r="B6342" s="3" t="s">
        <v>60</v>
      </c>
      <c r="C6342" s="3" t="s">
        <v>61</v>
      </c>
      <c r="D6342" s="3" t="s">
        <v>700</v>
      </c>
      <c r="E6342" s="5">
        <v>202228</v>
      </c>
      <c r="F6342" s="5">
        <v>19258</v>
      </c>
      <c r="G6342" s="5">
        <v>13111</v>
      </c>
      <c r="H6342" s="5">
        <v>25142</v>
      </c>
      <c r="I6342" s="5">
        <v>30046</v>
      </c>
      <c r="J6342" s="5">
        <v>14657</v>
      </c>
      <c r="K6342" s="5">
        <v>1823</v>
      </c>
      <c r="L6342" s="5">
        <v>4831</v>
      </c>
      <c r="M6342" s="5">
        <v>21000</v>
      </c>
      <c r="N6342" s="5">
        <v>1621</v>
      </c>
      <c r="O6342" s="6">
        <v>9.5229147299088162</v>
      </c>
      <c r="P6342" s="6">
        <v>6.4832763019957671</v>
      </c>
      <c r="Q6342" s="6">
        <v>12.432501928516329</v>
      </c>
      <c r="R6342" s="6">
        <v>14.857487588266709</v>
      </c>
      <c r="S6342" s="6">
        <v>7.247759954111201</v>
      </c>
      <c r="T6342" s="6">
        <v>0.90145776054750082</v>
      </c>
      <c r="U6342" s="6">
        <v>2.3888877900191861</v>
      </c>
      <c r="V6342" s="6">
        <v>10.384318689795677</v>
      </c>
      <c r="W6342" s="6">
        <v>0.80157050457899004</v>
      </c>
      <c r="X6342" s="5">
        <v>70284</v>
      </c>
      <c r="Y6342" s="5">
        <v>62648</v>
      </c>
      <c r="Z6342" s="5">
        <v>3081</v>
      </c>
      <c r="AA6342" s="5">
        <v>8483</v>
      </c>
      <c r="AB6342" s="5">
        <v>6945</v>
      </c>
      <c r="AC6342" s="5">
        <v>682</v>
      </c>
      <c r="AD6342" s="5">
        <v>61801</v>
      </c>
      <c r="AE6342" s="5">
        <v>55703</v>
      </c>
      <c r="AF6342" s="5">
        <v>2399</v>
      </c>
      <c r="AG6342" s="6">
        <v>4.3067698328635799</v>
      </c>
      <c r="AH6342" s="6">
        <v>90.132845746832572</v>
      </c>
      <c r="AI6342" s="6">
        <v>9.8200143988480928</v>
      </c>
      <c r="AJ6342" s="6">
        <v>81.869621596133442</v>
      </c>
    </row>
    <row r="6343" spans="1:36" hidden="1" x14ac:dyDescent="0.2">
      <c r="A6343" s="1" t="str">
        <f t="shared" si="99"/>
        <v>WarringtonWhite British</v>
      </c>
      <c r="B6343" s="3" t="s">
        <v>60</v>
      </c>
      <c r="C6343" s="3" t="s">
        <v>61</v>
      </c>
      <c r="D6343" s="3" t="s">
        <v>701</v>
      </c>
      <c r="E6343" s="5">
        <v>187968</v>
      </c>
      <c r="F6343" s="5">
        <v>16827</v>
      </c>
      <c r="G6343" s="5">
        <v>11906</v>
      </c>
      <c r="H6343" s="5">
        <v>22366</v>
      </c>
      <c r="I6343" s="5">
        <v>26626</v>
      </c>
      <c r="J6343" s="5">
        <v>13512</v>
      </c>
      <c r="K6343" s="5">
        <v>1770</v>
      </c>
      <c r="L6343" s="5">
        <v>4321</v>
      </c>
      <c r="M6343" s="5">
        <v>18745</v>
      </c>
      <c r="N6343" s="5">
        <v>1431</v>
      </c>
      <c r="O6343" s="6">
        <v>8.9520556690500506</v>
      </c>
      <c r="P6343" s="6">
        <v>6.3340568607422538</v>
      </c>
      <c r="Q6343" s="6">
        <v>11.898833844058563</v>
      </c>
      <c r="R6343" s="6">
        <v>14.165177051413007</v>
      </c>
      <c r="S6343" s="6">
        <v>7.1884576098059245</v>
      </c>
      <c r="T6343" s="6">
        <v>0.94164964249233907</v>
      </c>
      <c r="U6343" s="6">
        <v>2.298795539666326</v>
      </c>
      <c r="V6343" s="6">
        <v>9.9724421178072866</v>
      </c>
      <c r="W6343" s="6">
        <v>0.76129979570990802</v>
      </c>
      <c r="X6343" s="5">
        <v>63804</v>
      </c>
      <c r="Y6343" s="5">
        <v>57014</v>
      </c>
      <c r="Z6343" s="5">
        <v>2803</v>
      </c>
      <c r="AA6343" s="5">
        <v>7533</v>
      </c>
      <c r="AB6343" s="5">
        <v>6103</v>
      </c>
      <c r="AC6343" s="5">
        <v>630</v>
      </c>
      <c r="AD6343" s="5">
        <v>56271</v>
      </c>
      <c r="AE6343" s="5">
        <v>50911</v>
      </c>
      <c r="AF6343" s="5">
        <v>2173</v>
      </c>
      <c r="AG6343" s="6">
        <v>4.2682327984129165</v>
      </c>
      <c r="AH6343" s="6">
        <v>90.474667235343247</v>
      </c>
      <c r="AI6343" s="6">
        <v>10.32279206947403</v>
      </c>
      <c r="AJ6343" s="6">
        <v>81.016859153059869</v>
      </c>
    </row>
    <row r="6344" spans="1:36" hidden="1" x14ac:dyDescent="0.2">
      <c r="A6344" s="1" t="str">
        <f t="shared" si="99"/>
        <v>WarringtonMinorities - all other than White British</v>
      </c>
      <c r="B6344" s="3" t="s">
        <v>60</v>
      </c>
      <c r="C6344" s="3" t="s">
        <v>61</v>
      </c>
      <c r="D6344" s="3" t="s">
        <v>702</v>
      </c>
      <c r="E6344" s="5">
        <v>14260</v>
      </c>
      <c r="F6344" s="5">
        <v>2431</v>
      </c>
      <c r="G6344" s="5">
        <v>1205</v>
      </c>
      <c r="H6344" s="5">
        <v>2776</v>
      </c>
      <c r="I6344" s="5">
        <v>3420</v>
      </c>
      <c r="J6344" s="5">
        <v>1145</v>
      </c>
      <c r="K6344" s="5">
        <v>53</v>
      </c>
      <c r="L6344" s="5">
        <v>510</v>
      </c>
      <c r="M6344" s="5">
        <v>2255</v>
      </c>
      <c r="N6344" s="5">
        <v>190</v>
      </c>
      <c r="O6344" s="6">
        <v>17.047685834502104</v>
      </c>
      <c r="P6344" s="6">
        <v>8.4502103786816267</v>
      </c>
      <c r="Q6344" s="6">
        <v>19.46704067321178</v>
      </c>
      <c r="R6344" s="6">
        <v>23.983169705469845</v>
      </c>
      <c r="S6344" s="6">
        <v>8.0294530154277695</v>
      </c>
      <c r="T6344" s="6">
        <v>0.37166900420757365</v>
      </c>
      <c r="U6344" s="6">
        <v>3.5764375876577841</v>
      </c>
      <c r="V6344" s="6">
        <v>15.813464235624123</v>
      </c>
      <c r="W6344" s="6">
        <v>1.3323983169705469</v>
      </c>
      <c r="X6344" s="5">
        <v>6480</v>
      </c>
      <c r="Y6344" s="5">
        <v>5634</v>
      </c>
      <c r="Z6344" s="5">
        <v>278</v>
      </c>
      <c r="AA6344" s="5">
        <v>950</v>
      </c>
      <c r="AB6344" s="5">
        <v>842</v>
      </c>
      <c r="AC6344" s="5">
        <v>52</v>
      </c>
      <c r="AD6344" s="5">
        <v>5530</v>
      </c>
      <c r="AE6344" s="5">
        <v>4792</v>
      </c>
      <c r="AF6344" s="5">
        <v>226</v>
      </c>
      <c r="AG6344" s="6">
        <v>4.7161936560934894</v>
      </c>
      <c r="AH6344" s="6">
        <v>86.65461121157324</v>
      </c>
      <c r="AI6344" s="6">
        <v>6.1757719714964372</v>
      </c>
      <c r="AJ6344" s="6">
        <v>88.631578947368425</v>
      </c>
    </row>
    <row r="6345" spans="1:36" hidden="1" x14ac:dyDescent="0.2">
      <c r="A6345" s="1" t="str">
        <f t="shared" si="99"/>
        <v>WarringtonWhite Irish</v>
      </c>
      <c r="B6345" s="3" t="s">
        <v>60</v>
      </c>
      <c r="C6345" s="3" t="s">
        <v>61</v>
      </c>
      <c r="D6345" s="3" t="s">
        <v>703</v>
      </c>
      <c r="E6345" s="5">
        <v>1357</v>
      </c>
      <c r="F6345" s="5">
        <v>133</v>
      </c>
      <c r="G6345" s="5">
        <v>74</v>
      </c>
      <c r="H6345" s="5">
        <v>175</v>
      </c>
      <c r="I6345" s="5">
        <v>204</v>
      </c>
      <c r="J6345" s="5">
        <v>66</v>
      </c>
      <c r="K6345" s="5">
        <v>10</v>
      </c>
      <c r="L6345" s="5">
        <v>40</v>
      </c>
      <c r="M6345" s="5">
        <v>121</v>
      </c>
      <c r="N6345" s="5">
        <v>23</v>
      </c>
      <c r="O6345" s="6">
        <v>9.8010316875460575</v>
      </c>
      <c r="P6345" s="6">
        <v>5.453205600589536</v>
      </c>
      <c r="Q6345" s="6">
        <v>12.896094325718497</v>
      </c>
      <c r="R6345" s="6">
        <v>15.03316138540899</v>
      </c>
      <c r="S6345" s="6">
        <v>4.8636698599852615</v>
      </c>
      <c r="T6345" s="6">
        <v>0.73691967575534267</v>
      </c>
      <c r="U6345" s="6">
        <v>2.9476787030213707</v>
      </c>
      <c r="V6345" s="6">
        <v>8.9167280766396466</v>
      </c>
      <c r="W6345" s="6">
        <v>1.6949152542372881</v>
      </c>
      <c r="X6345" s="5">
        <v>403</v>
      </c>
      <c r="Y6345" s="5">
        <v>365</v>
      </c>
      <c r="Z6345" s="5">
        <v>16</v>
      </c>
      <c r="AA6345" s="5">
        <v>28</v>
      </c>
      <c r="AB6345" s="5">
        <v>26</v>
      </c>
      <c r="AC6345" s="5">
        <v>2</v>
      </c>
      <c r="AD6345" s="5">
        <v>375</v>
      </c>
      <c r="AE6345" s="5">
        <v>339</v>
      </c>
      <c r="AF6345" s="5">
        <v>14</v>
      </c>
      <c r="AG6345" s="6">
        <v>4.1297935103244834</v>
      </c>
      <c r="AH6345" s="6">
        <v>90.4</v>
      </c>
      <c r="AI6345" s="6">
        <v>7.6923076923076925</v>
      </c>
      <c r="AJ6345" s="6">
        <v>92.857142857142861</v>
      </c>
    </row>
    <row r="6346" spans="1:36" hidden="1" x14ac:dyDescent="0.2">
      <c r="A6346" s="1" t="str">
        <f t="shared" si="99"/>
        <v>WarringtonWhite Gyspy or Irish Traveller</v>
      </c>
      <c r="B6346" s="3" t="s">
        <v>60</v>
      </c>
      <c r="C6346" s="3" t="s">
        <v>61</v>
      </c>
      <c r="D6346" s="3" t="s">
        <v>704</v>
      </c>
      <c r="E6346" s="5">
        <v>66</v>
      </c>
      <c r="F6346" s="5">
        <v>10</v>
      </c>
      <c r="G6346" s="5">
        <v>8</v>
      </c>
      <c r="H6346" s="5">
        <v>12</v>
      </c>
      <c r="I6346" s="5">
        <v>16</v>
      </c>
      <c r="J6346" s="5">
        <v>7</v>
      </c>
      <c r="K6346" s="5">
        <v>0</v>
      </c>
      <c r="L6346" s="5">
        <v>3</v>
      </c>
      <c r="M6346" s="5">
        <v>16</v>
      </c>
      <c r="N6346" s="5">
        <v>0</v>
      </c>
      <c r="O6346" s="6">
        <v>15.151515151515152</v>
      </c>
      <c r="P6346" s="6">
        <v>12.121212121212121</v>
      </c>
      <c r="Q6346" s="6">
        <v>18.181818181818183</v>
      </c>
      <c r="R6346" s="6">
        <v>24.242424242424242</v>
      </c>
      <c r="S6346" s="6">
        <v>10.606060606060606</v>
      </c>
      <c r="T6346" s="6">
        <v>0</v>
      </c>
      <c r="U6346" s="6">
        <v>4.5454545454545459</v>
      </c>
      <c r="V6346" s="6">
        <v>24.242424242424242</v>
      </c>
      <c r="W6346" s="6">
        <v>0</v>
      </c>
      <c r="X6346" s="5">
        <v>27</v>
      </c>
      <c r="Y6346" s="5">
        <v>21</v>
      </c>
      <c r="Z6346" s="5">
        <v>0</v>
      </c>
      <c r="AA6346" s="5">
        <v>1</v>
      </c>
      <c r="AB6346" s="5">
        <v>1</v>
      </c>
      <c r="AC6346" s="5">
        <v>0</v>
      </c>
      <c r="AD6346" s="5">
        <v>26</v>
      </c>
      <c r="AE6346" s="5">
        <v>20</v>
      </c>
      <c r="AF6346" s="5">
        <v>0</v>
      </c>
      <c r="AG6346" s="6">
        <v>0</v>
      </c>
      <c r="AH6346" s="6">
        <v>76.92307692307692</v>
      </c>
      <c r="AI6346" s="3">
        <v>0</v>
      </c>
      <c r="AJ6346" s="6">
        <v>100</v>
      </c>
    </row>
    <row r="6347" spans="1:36" hidden="1" x14ac:dyDescent="0.2">
      <c r="A6347" s="1" t="str">
        <f t="shared" si="99"/>
        <v>WarringtonWhite Other</v>
      </c>
      <c r="B6347" s="3" t="s">
        <v>60</v>
      </c>
      <c r="C6347" s="3" t="s">
        <v>61</v>
      </c>
      <c r="D6347" s="3" t="s">
        <v>705</v>
      </c>
      <c r="E6347" s="5">
        <v>4601</v>
      </c>
      <c r="F6347" s="5">
        <v>1115</v>
      </c>
      <c r="G6347" s="5">
        <v>582</v>
      </c>
      <c r="H6347" s="5">
        <v>1240</v>
      </c>
      <c r="I6347" s="5">
        <v>1496</v>
      </c>
      <c r="J6347" s="5">
        <v>576</v>
      </c>
      <c r="K6347" s="5">
        <v>14</v>
      </c>
      <c r="L6347" s="5">
        <v>217</v>
      </c>
      <c r="M6347" s="5">
        <v>1054</v>
      </c>
      <c r="N6347" s="5">
        <v>73</v>
      </c>
      <c r="O6347" s="6">
        <v>24.233862203868725</v>
      </c>
      <c r="P6347" s="6">
        <v>12.649424038252555</v>
      </c>
      <c r="Q6347" s="6">
        <v>26.950662899369703</v>
      </c>
      <c r="R6347" s="6">
        <v>32.514670723755707</v>
      </c>
      <c r="S6347" s="6">
        <v>12.519017604868507</v>
      </c>
      <c r="T6347" s="6">
        <v>0.30428167789610955</v>
      </c>
      <c r="U6347" s="6">
        <v>4.7163660073896976</v>
      </c>
      <c r="V6347" s="6">
        <v>22.908063464464245</v>
      </c>
      <c r="W6347" s="6">
        <v>1.5866116061725712</v>
      </c>
      <c r="X6347" s="5">
        <v>2552</v>
      </c>
      <c r="Y6347" s="5">
        <v>2334</v>
      </c>
      <c r="Z6347" s="5">
        <v>89</v>
      </c>
      <c r="AA6347" s="5">
        <v>482</v>
      </c>
      <c r="AB6347" s="5">
        <v>438</v>
      </c>
      <c r="AC6347" s="5">
        <v>20</v>
      </c>
      <c r="AD6347" s="5">
        <v>2070</v>
      </c>
      <c r="AE6347" s="5">
        <v>1896</v>
      </c>
      <c r="AF6347" s="5">
        <v>69</v>
      </c>
      <c r="AG6347" s="6">
        <v>3.6392405063291138</v>
      </c>
      <c r="AH6347" s="6">
        <v>91.594202898550719</v>
      </c>
      <c r="AI6347" s="6">
        <v>4.5662100456621006</v>
      </c>
      <c r="AJ6347" s="6">
        <v>90.871369294605813</v>
      </c>
    </row>
    <row r="6348" spans="1:36" hidden="1" x14ac:dyDescent="0.2">
      <c r="A6348" s="1" t="str">
        <f t="shared" si="99"/>
        <v>WarringtonMixed White and Black Caribbean</v>
      </c>
      <c r="B6348" s="3" t="s">
        <v>60</v>
      </c>
      <c r="C6348" s="3" t="s">
        <v>61</v>
      </c>
      <c r="D6348" s="3" t="s">
        <v>706</v>
      </c>
      <c r="E6348" s="5">
        <v>654</v>
      </c>
      <c r="F6348" s="5">
        <v>77</v>
      </c>
      <c r="G6348" s="5">
        <v>65</v>
      </c>
      <c r="H6348" s="5">
        <v>105</v>
      </c>
      <c r="I6348" s="5">
        <v>115</v>
      </c>
      <c r="J6348" s="5">
        <v>75</v>
      </c>
      <c r="K6348" s="5">
        <v>2</v>
      </c>
      <c r="L6348" s="5">
        <v>21</v>
      </c>
      <c r="M6348" s="5">
        <v>76</v>
      </c>
      <c r="N6348" s="5">
        <v>2</v>
      </c>
      <c r="O6348" s="6">
        <v>11.773700305810397</v>
      </c>
      <c r="P6348" s="6">
        <v>9.9388379204892967</v>
      </c>
      <c r="Q6348" s="6">
        <v>16.055045871559631</v>
      </c>
      <c r="R6348" s="6">
        <v>17.584097859327215</v>
      </c>
      <c r="S6348" s="6">
        <v>11.467889908256881</v>
      </c>
      <c r="T6348" s="6">
        <v>0.3058103975535168</v>
      </c>
      <c r="U6348" s="6">
        <v>3.2110091743119265</v>
      </c>
      <c r="V6348" s="6">
        <v>11.62079510703364</v>
      </c>
      <c r="W6348" s="6">
        <v>0.3058103975535168</v>
      </c>
      <c r="X6348" s="5">
        <v>187</v>
      </c>
      <c r="Y6348" s="5">
        <v>142</v>
      </c>
      <c r="Z6348" s="5">
        <v>17</v>
      </c>
      <c r="AA6348" s="5">
        <v>27</v>
      </c>
      <c r="AB6348" s="5">
        <v>16</v>
      </c>
      <c r="AC6348" s="5">
        <v>4</v>
      </c>
      <c r="AD6348" s="5">
        <v>160</v>
      </c>
      <c r="AE6348" s="5">
        <v>126</v>
      </c>
      <c r="AF6348" s="5">
        <v>13</v>
      </c>
      <c r="AG6348" s="6">
        <v>10.317460317460318</v>
      </c>
      <c r="AH6348" s="6">
        <v>78.75</v>
      </c>
      <c r="AI6348" s="6">
        <v>25</v>
      </c>
      <c r="AJ6348" s="6">
        <v>59.25925925925926</v>
      </c>
    </row>
    <row r="6349" spans="1:36" hidden="1" x14ac:dyDescent="0.2">
      <c r="A6349" s="1" t="str">
        <f t="shared" si="99"/>
        <v>WarringtonMixed White and Black African</v>
      </c>
      <c r="B6349" s="3" t="s">
        <v>60</v>
      </c>
      <c r="C6349" s="3" t="s">
        <v>61</v>
      </c>
      <c r="D6349" s="3" t="s">
        <v>707</v>
      </c>
      <c r="E6349" s="5">
        <v>357</v>
      </c>
      <c r="F6349" s="5">
        <v>46</v>
      </c>
      <c r="G6349" s="5">
        <v>27</v>
      </c>
      <c r="H6349" s="5">
        <v>68</v>
      </c>
      <c r="I6349" s="5">
        <v>82</v>
      </c>
      <c r="J6349" s="5">
        <v>31</v>
      </c>
      <c r="K6349" s="5">
        <v>6</v>
      </c>
      <c r="L6349" s="5">
        <v>10</v>
      </c>
      <c r="M6349" s="5">
        <v>30</v>
      </c>
      <c r="N6349" s="5">
        <v>4</v>
      </c>
      <c r="O6349" s="6">
        <v>12.88515406162465</v>
      </c>
      <c r="P6349" s="6">
        <v>7.5630252100840334</v>
      </c>
      <c r="Q6349" s="6">
        <v>19.047619047619047</v>
      </c>
      <c r="R6349" s="6">
        <v>22.969187675070028</v>
      </c>
      <c r="S6349" s="6">
        <v>8.6834733893557416</v>
      </c>
      <c r="T6349" s="6">
        <v>1.680672268907563</v>
      </c>
      <c r="U6349" s="6">
        <v>2.8011204481792715</v>
      </c>
      <c r="V6349" s="6">
        <v>8.4033613445378155</v>
      </c>
      <c r="W6349" s="6">
        <v>1.1204481792717087</v>
      </c>
      <c r="X6349" s="5">
        <v>97</v>
      </c>
      <c r="Y6349" s="5">
        <v>87</v>
      </c>
      <c r="Z6349" s="5">
        <v>8</v>
      </c>
      <c r="AA6349" s="5">
        <v>10</v>
      </c>
      <c r="AB6349" s="5">
        <v>9</v>
      </c>
      <c r="AC6349" s="5">
        <v>0</v>
      </c>
      <c r="AD6349" s="5">
        <v>87</v>
      </c>
      <c r="AE6349" s="5">
        <v>78</v>
      </c>
      <c r="AF6349" s="5">
        <v>8</v>
      </c>
      <c r="AG6349" s="6">
        <v>10.256410256410257</v>
      </c>
      <c r="AH6349" s="6">
        <v>89.65517241379311</v>
      </c>
      <c r="AI6349" s="6">
        <v>0</v>
      </c>
      <c r="AJ6349" s="6">
        <v>90</v>
      </c>
    </row>
    <row r="6350" spans="1:36" hidden="1" x14ac:dyDescent="0.2">
      <c r="A6350" s="1" t="str">
        <f t="shared" si="99"/>
        <v>WarringtonMixed White and Asian</v>
      </c>
      <c r="B6350" s="3" t="s">
        <v>60</v>
      </c>
      <c r="C6350" s="3" t="s">
        <v>61</v>
      </c>
      <c r="D6350" s="3" t="s">
        <v>708</v>
      </c>
      <c r="E6350" s="5">
        <v>663</v>
      </c>
      <c r="F6350" s="5">
        <v>73</v>
      </c>
      <c r="G6350" s="5">
        <v>50</v>
      </c>
      <c r="H6350" s="5">
        <v>94</v>
      </c>
      <c r="I6350" s="5">
        <v>101</v>
      </c>
      <c r="J6350" s="5">
        <v>39</v>
      </c>
      <c r="K6350" s="5">
        <v>2</v>
      </c>
      <c r="L6350" s="5">
        <v>19</v>
      </c>
      <c r="M6350" s="5">
        <v>74</v>
      </c>
      <c r="N6350" s="5">
        <v>8</v>
      </c>
      <c r="O6350" s="6">
        <v>11.010558069381599</v>
      </c>
      <c r="P6350" s="6">
        <v>7.5414781297134237</v>
      </c>
      <c r="Q6350" s="6">
        <v>14.177978883861236</v>
      </c>
      <c r="R6350" s="6">
        <v>15.233785822021115</v>
      </c>
      <c r="S6350" s="6">
        <v>5.882352941176471</v>
      </c>
      <c r="T6350" s="6">
        <v>0.30165912518853694</v>
      </c>
      <c r="U6350" s="6">
        <v>2.8657616892911011</v>
      </c>
      <c r="V6350" s="6">
        <v>11.161387631975867</v>
      </c>
      <c r="W6350" s="6">
        <v>1.2066365007541477</v>
      </c>
      <c r="X6350" s="5">
        <v>152</v>
      </c>
      <c r="Y6350" s="5">
        <v>127</v>
      </c>
      <c r="Z6350" s="5">
        <v>4</v>
      </c>
      <c r="AA6350" s="5">
        <v>21</v>
      </c>
      <c r="AB6350" s="5">
        <v>15</v>
      </c>
      <c r="AC6350" s="5">
        <v>2</v>
      </c>
      <c r="AD6350" s="5">
        <v>131</v>
      </c>
      <c r="AE6350" s="5">
        <v>112</v>
      </c>
      <c r="AF6350" s="5">
        <v>2</v>
      </c>
      <c r="AG6350" s="6">
        <v>1.7857142857142858</v>
      </c>
      <c r="AH6350" s="6">
        <v>85.496183206106863</v>
      </c>
      <c r="AI6350" s="6">
        <v>13.333333333333334</v>
      </c>
      <c r="AJ6350" s="6">
        <v>71.428571428571431</v>
      </c>
    </row>
    <row r="6351" spans="1:36" hidden="1" x14ac:dyDescent="0.2">
      <c r="A6351" s="1" t="str">
        <f t="shared" si="99"/>
        <v>WarringtonMixed Other</v>
      </c>
      <c r="B6351" s="3" t="s">
        <v>60</v>
      </c>
      <c r="C6351" s="3" t="s">
        <v>61</v>
      </c>
      <c r="D6351" s="3" t="s">
        <v>709</v>
      </c>
      <c r="E6351" s="5">
        <v>470</v>
      </c>
      <c r="F6351" s="5">
        <v>61</v>
      </c>
      <c r="G6351" s="5">
        <v>47</v>
      </c>
      <c r="H6351" s="5">
        <v>80</v>
      </c>
      <c r="I6351" s="5">
        <v>91</v>
      </c>
      <c r="J6351" s="5">
        <v>48</v>
      </c>
      <c r="K6351" s="5">
        <v>3</v>
      </c>
      <c r="L6351" s="5">
        <v>13</v>
      </c>
      <c r="M6351" s="5">
        <v>39</v>
      </c>
      <c r="N6351" s="5">
        <v>4</v>
      </c>
      <c r="O6351" s="6">
        <v>12.978723404255319</v>
      </c>
      <c r="P6351" s="6">
        <v>10</v>
      </c>
      <c r="Q6351" s="6">
        <v>17.021276595744681</v>
      </c>
      <c r="R6351" s="6">
        <v>19.361702127659573</v>
      </c>
      <c r="S6351" s="6">
        <v>10.212765957446809</v>
      </c>
      <c r="T6351" s="6">
        <v>0.63829787234042556</v>
      </c>
      <c r="U6351" s="6">
        <v>2.7659574468085109</v>
      </c>
      <c r="V6351" s="6">
        <v>8.2978723404255312</v>
      </c>
      <c r="W6351" s="6">
        <v>0.85106382978723405</v>
      </c>
      <c r="X6351" s="5">
        <v>139</v>
      </c>
      <c r="Y6351" s="5">
        <v>115</v>
      </c>
      <c r="Z6351" s="5">
        <v>11</v>
      </c>
      <c r="AA6351" s="5">
        <v>19</v>
      </c>
      <c r="AB6351" s="5">
        <v>19</v>
      </c>
      <c r="AC6351" s="5">
        <v>2</v>
      </c>
      <c r="AD6351" s="5">
        <v>120</v>
      </c>
      <c r="AE6351" s="5">
        <v>96</v>
      </c>
      <c r="AF6351" s="5">
        <v>9</v>
      </c>
      <c r="AG6351" s="6">
        <v>9.375</v>
      </c>
      <c r="AH6351" s="6">
        <v>80</v>
      </c>
      <c r="AI6351" s="6">
        <v>10.526315789473685</v>
      </c>
      <c r="AJ6351" s="6">
        <v>100</v>
      </c>
    </row>
    <row r="6352" spans="1:36" hidden="1" x14ac:dyDescent="0.2">
      <c r="A6352" s="1" t="str">
        <f t="shared" si="99"/>
        <v>WarringtonIndian</v>
      </c>
      <c r="B6352" s="3" t="s">
        <v>60</v>
      </c>
      <c r="C6352" s="3" t="s">
        <v>61</v>
      </c>
      <c r="D6352" s="3" t="s">
        <v>710</v>
      </c>
      <c r="E6352" s="5">
        <v>1803</v>
      </c>
      <c r="F6352" s="5">
        <v>219</v>
      </c>
      <c r="G6352" s="5">
        <v>48</v>
      </c>
      <c r="H6352" s="5">
        <v>241</v>
      </c>
      <c r="I6352" s="5">
        <v>350</v>
      </c>
      <c r="J6352" s="5">
        <v>45</v>
      </c>
      <c r="K6352" s="5">
        <v>7</v>
      </c>
      <c r="L6352" s="5">
        <v>26</v>
      </c>
      <c r="M6352" s="5">
        <v>175</v>
      </c>
      <c r="N6352" s="5">
        <v>5</v>
      </c>
      <c r="O6352" s="6">
        <v>12.146422628951747</v>
      </c>
      <c r="P6352" s="6">
        <v>2.6622296173044924</v>
      </c>
      <c r="Q6352" s="6">
        <v>13.36661120354964</v>
      </c>
      <c r="R6352" s="6">
        <v>19.412090959511925</v>
      </c>
      <c r="S6352" s="6">
        <v>2.4958402662229617</v>
      </c>
      <c r="T6352" s="6">
        <v>0.38824181919023848</v>
      </c>
      <c r="U6352" s="6">
        <v>1.4420410427066002</v>
      </c>
      <c r="V6352" s="6">
        <v>9.7060454797559625</v>
      </c>
      <c r="W6352" s="6">
        <v>0.27731558513588461</v>
      </c>
      <c r="X6352" s="5">
        <v>939</v>
      </c>
      <c r="Y6352" s="5">
        <v>862</v>
      </c>
      <c r="Z6352" s="5">
        <v>25</v>
      </c>
      <c r="AA6352" s="5">
        <v>81</v>
      </c>
      <c r="AB6352" s="5">
        <v>76</v>
      </c>
      <c r="AC6352" s="5">
        <v>2</v>
      </c>
      <c r="AD6352" s="5">
        <v>858</v>
      </c>
      <c r="AE6352" s="5">
        <v>786</v>
      </c>
      <c r="AF6352" s="5">
        <v>23</v>
      </c>
      <c r="AG6352" s="6">
        <v>2.9262086513994912</v>
      </c>
      <c r="AH6352" s="6">
        <v>91.608391608391614</v>
      </c>
      <c r="AI6352" s="6">
        <v>2.6315789473684212</v>
      </c>
      <c r="AJ6352" s="6">
        <v>93.827160493827165</v>
      </c>
    </row>
    <row r="6353" spans="1:36" hidden="1" x14ac:dyDescent="0.2">
      <c r="A6353" s="1" t="str">
        <f t="shared" si="99"/>
        <v>WarringtonPakistani</v>
      </c>
      <c r="B6353" s="3" t="s">
        <v>60</v>
      </c>
      <c r="C6353" s="3" t="s">
        <v>61</v>
      </c>
      <c r="D6353" s="3" t="s">
        <v>711</v>
      </c>
      <c r="E6353" s="5">
        <v>1179</v>
      </c>
      <c r="F6353" s="5">
        <v>197</v>
      </c>
      <c r="G6353" s="5">
        <v>69</v>
      </c>
      <c r="H6353" s="5">
        <v>205</v>
      </c>
      <c r="I6353" s="5">
        <v>283</v>
      </c>
      <c r="J6353" s="5">
        <v>60</v>
      </c>
      <c r="K6353" s="5">
        <v>0</v>
      </c>
      <c r="L6353" s="5">
        <v>43</v>
      </c>
      <c r="M6353" s="5">
        <v>144</v>
      </c>
      <c r="N6353" s="5">
        <v>16</v>
      </c>
      <c r="O6353" s="6">
        <v>16.70907548770144</v>
      </c>
      <c r="P6353" s="6">
        <v>5.8524173027989823</v>
      </c>
      <c r="Q6353" s="6">
        <v>17.387616624257845</v>
      </c>
      <c r="R6353" s="6">
        <v>24.003392705682781</v>
      </c>
      <c r="S6353" s="6">
        <v>5.0890585241730282</v>
      </c>
      <c r="T6353" s="6">
        <v>0</v>
      </c>
      <c r="U6353" s="6">
        <v>3.64715860899067</v>
      </c>
      <c r="V6353" s="6">
        <v>12.213740458015268</v>
      </c>
      <c r="W6353" s="6">
        <v>1.3570822731128074</v>
      </c>
      <c r="X6353" s="5">
        <v>471</v>
      </c>
      <c r="Y6353" s="5">
        <v>338</v>
      </c>
      <c r="Z6353" s="5">
        <v>27</v>
      </c>
      <c r="AA6353" s="5">
        <v>59</v>
      </c>
      <c r="AB6353" s="5">
        <v>45</v>
      </c>
      <c r="AC6353" s="5">
        <v>5</v>
      </c>
      <c r="AD6353" s="5">
        <v>412</v>
      </c>
      <c r="AE6353" s="5">
        <v>293</v>
      </c>
      <c r="AF6353" s="5">
        <v>22</v>
      </c>
      <c r="AG6353" s="6">
        <v>7.5085324232081909</v>
      </c>
      <c r="AH6353" s="6">
        <v>71.116504854368927</v>
      </c>
      <c r="AI6353" s="6">
        <v>11.111111111111111</v>
      </c>
      <c r="AJ6353" s="6">
        <v>76.271186440677965</v>
      </c>
    </row>
    <row r="6354" spans="1:36" hidden="1" x14ac:dyDescent="0.2">
      <c r="A6354" s="1" t="str">
        <f t="shared" si="99"/>
        <v>WarringtonBangladeshi</v>
      </c>
      <c r="B6354" s="3" t="s">
        <v>60</v>
      </c>
      <c r="C6354" s="3" t="s">
        <v>61</v>
      </c>
      <c r="D6354" s="3" t="s">
        <v>712</v>
      </c>
      <c r="E6354" s="5">
        <v>152</v>
      </c>
      <c r="F6354" s="5">
        <v>30</v>
      </c>
      <c r="G6354" s="5">
        <v>16</v>
      </c>
      <c r="H6354" s="5">
        <v>31</v>
      </c>
      <c r="I6354" s="5">
        <v>54</v>
      </c>
      <c r="J6354" s="5">
        <v>4</v>
      </c>
      <c r="K6354" s="5">
        <v>0</v>
      </c>
      <c r="L6354" s="5">
        <v>32</v>
      </c>
      <c r="M6354" s="5">
        <v>16</v>
      </c>
      <c r="N6354" s="5">
        <v>13</v>
      </c>
      <c r="O6354" s="6">
        <v>19.736842105263158</v>
      </c>
      <c r="P6354" s="6">
        <v>10.526315789473685</v>
      </c>
      <c r="Q6354" s="6">
        <v>20.394736842105264</v>
      </c>
      <c r="R6354" s="6">
        <v>35.526315789473685</v>
      </c>
      <c r="S6354" s="6">
        <v>2.6315789473684212</v>
      </c>
      <c r="T6354" s="6">
        <v>0</v>
      </c>
      <c r="U6354" s="6">
        <v>21.05263157894737</v>
      </c>
      <c r="V6354" s="6">
        <v>10.526315789473685</v>
      </c>
      <c r="W6354" s="6">
        <v>8.5526315789473681</v>
      </c>
      <c r="X6354" s="5">
        <v>58</v>
      </c>
      <c r="Y6354" s="5">
        <v>40</v>
      </c>
      <c r="Z6354" s="5">
        <v>3</v>
      </c>
      <c r="AA6354" s="5">
        <v>4</v>
      </c>
      <c r="AB6354" s="5">
        <v>3</v>
      </c>
      <c r="AC6354" s="5">
        <v>0</v>
      </c>
      <c r="AD6354" s="5">
        <v>54</v>
      </c>
      <c r="AE6354" s="5">
        <v>37</v>
      </c>
      <c r="AF6354" s="5">
        <v>3</v>
      </c>
      <c r="AG6354" s="6">
        <v>8.1081081081081088</v>
      </c>
      <c r="AH6354" s="6">
        <v>68.518518518518519</v>
      </c>
      <c r="AI6354" s="6">
        <v>0</v>
      </c>
      <c r="AJ6354" s="6">
        <v>75</v>
      </c>
    </row>
    <row r="6355" spans="1:36" hidden="1" x14ac:dyDescent="0.2">
      <c r="A6355" s="1" t="str">
        <f t="shared" si="99"/>
        <v>WarringtonChinese</v>
      </c>
      <c r="B6355" s="3" t="s">
        <v>60</v>
      </c>
      <c r="C6355" s="3" t="s">
        <v>61</v>
      </c>
      <c r="D6355" s="3" t="s">
        <v>713</v>
      </c>
      <c r="E6355" s="5">
        <v>849</v>
      </c>
      <c r="F6355" s="5">
        <v>103</v>
      </c>
      <c r="G6355" s="5">
        <v>57</v>
      </c>
      <c r="H6355" s="5">
        <v>122</v>
      </c>
      <c r="I6355" s="5">
        <v>133</v>
      </c>
      <c r="J6355" s="5">
        <v>48</v>
      </c>
      <c r="K6355" s="5">
        <v>0</v>
      </c>
      <c r="L6355" s="5">
        <v>22</v>
      </c>
      <c r="M6355" s="5">
        <v>138</v>
      </c>
      <c r="N6355" s="5">
        <v>18</v>
      </c>
      <c r="O6355" s="6">
        <v>12.131919905771495</v>
      </c>
      <c r="P6355" s="6">
        <v>6.7137809187279149</v>
      </c>
      <c r="Q6355" s="6">
        <v>14.369846878680802</v>
      </c>
      <c r="R6355" s="6">
        <v>15.665488810365135</v>
      </c>
      <c r="S6355" s="6">
        <v>5.6537102473498235</v>
      </c>
      <c r="T6355" s="6">
        <v>0</v>
      </c>
      <c r="U6355" s="6">
        <v>2.5912838633686692</v>
      </c>
      <c r="V6355" s="6">
        <v>16.25441696113074</v>
      </c>
      <c r="W6355" s="6">
        <v>2.1201413427561837</v>
      </c>
      <c r="X6355" s="5">
        <v>420</v>
      </c>
      <c r="Y6355" s="5">
        <v>350</v>
      </c>
      <c r="Z6355" s="5">
        <v>21</v>
      </c>
      <c r="AA6355" s="5">
        <v>37</v>
      </c>
      <c r="AB6355" s="5">
        <v>26</v>
      </c>
      <c r="AC6355" s="5">
        <v>7</v>
      </c>
      <c r="AD6355" s="5">
        <v>383</v>
      </c>
      <c r="AE6355" s="5">
        <v>324</v>
      </c>
      <c r="AF6355" s="5">
        <v>14</v>
      </c>
      <c r="AG6355" s="6">
        <v>4.3209876543209873</v>
      </c>
      <c r="AH6355" s="6">
        <v>84.595300261096611</v>
      </c>
      <c r="AI6355" s="6">
        <v>26.923076923076923</v>
      </c>
      <c r="AJ6355" s="6">
        <v>70.270270270270274</v>
      </c>
    </row>
    <row r="6356" spans="1:36" hidden="1" x14ac:dyDescent="0.2">
      <c r="A6356" s="1" t="str">
        <f t="shared" si="99"/>
        <v>WarringtonAsian Other</v>
      </c>
      <c r="B6356" s="3" t="s">
        <v>60</v>
      </c>
      <c r="C6356" s="3" t="s">
        <v>61</v>
      </c>
      <c r="D6356" s="3" t="s">
        <v>714</v>
      </c>
      <c r="E6356" s="5">
        <v>928</v>
      </c>
      <c r="F6356" s="5">
        <v>173</v>
      </c>
      <c r="G6356" s="5">
        <v>66</v>
      </c>
      <c r="H6356" s="5">
        <v>186</v>
      </c>
      <c r="I6356" s="5">
        <v>242</v>
      </c>
      <c r="J6356" s="5">
        <v>61</v>
      </c>
      <c r="K6356" s="5">
        <v>2</v>
      </c>
      <c r="L6356" s="5">
        <v>27</v>
      </c>
      <c r="M6356" s="5">
        <v>206</v>
      </c>
      <c r="N6356" s="5">
        <v>10</v>
      </c>
      <c r="O6356" s="6">
        <v>18.642241379310345</v>
      </c>
      <c r="P6356" s="6">
        <v>7.1120689655172411</v>
      </c>
      <c r="Q6356" s="6">
        <v>20.043103448275861</v>
      </c>
      <c r="R6356" s="6">
        <v>26.077586206896552</v>
      </c>
      <c r="S6356" s="6">
        <v>6.5732758620689653</v>
      </c>
      <c r="T6356" s="6">
        <v>0.21551724137931033</v>
      </c>
      <c r="U6356" s="6">
        <v>2.9094827586206895</v>
      </c>
      <c r="V6356" s="6">
        <v>22.198275862068964</v>
      </c>
      <c r="W6356" s="6">
        <v>1.0775862068965518</v>
      </c>
      <c r="X6356" s="5">
        <v>468</v>
      </c>
      <c r="Y6356" s="5">
        <v>401</v>
      </c>
      <c r="Z6356" s="5">
        <v>18</v>
      </c>
      <c r="AA6356" s="5">
        <v>114</v>
      </c>
      <c r="AB6356" s="5">
        <v>107</v>
      </c>
      <c r="AC6356" s="5">
        <v>4</v>
      </c>
      <c r="AD6356" s="5">
        <v>354</v>
      </c>
      <c r="AE6356" s="5">
        <v>294</v>
      </c>
      <c r="AF6356" s="5">
        <v>14</v>
      </c>
      <c r="AG6356" s="6">
        <v>4.7619047619047619</v>
      </c>
      <c r="AH6356" s="6">
        <v>83.050847457627114</v>
      </c>
      <c r="AI6356" s="6">
        <v>3.7383177570093458</v>
      </c>
      <c r="AJ6356" s="6">
        <v>93.859649122807014</v>
      </c>
    </row>
    <row r="6357" spans="1:36" hidden="1" x14ac:dyDescent="0.2">
      <c r="A6357" s="1" t="str">
        <f t="shared" si="99"/>
        <v>WarringtonBlack African</v>
      </c>
      <c r="B6357" s="3" t="s">
        <v>60</v>
      </c>
      <c r="C6357" s="3" t="s">
        <v>61</v>
      </c>
      <c r="D6357" s="3" t="s">
        <v>715</v>
      </c>
      <c r="E6357" s="5">
        <v>389</v>
      </c>
      <c r="F6357" s="5">
        <v>90</v>
      </c>
      <c r="G6357" s="5">
        <v>49</v>
      </c>
      <c r="H6357" s="5">
        <v>100</v>
      </c>
      <c r="I6357" s="5">
        <v>112</v>
      </c>
      <c r="J6357" s="5">
        <v>40</v>
      </c>
      <c r="K6357" s="5">
        <v>0</v>
      </c>
      <c r="L6357" s="5">
        <v>16</v>
      </c>
      <c r="M6357" s="5">
        <v>58</v>
      </c>
      <c r="N6357" s="5">
        <v>8</v>
      </c>
      <c r="O6357" s="6">
        <v>23.136246786632391</v>
      </c>
      <c r="P6357" s="6">
        <v>12.596401028277635</v>
      </c>
      <c r="Q6357" s="6">
        <v>25.70694087403599</v>
      </c>
      <c r="R6357" s="6">
        <v>28.791773778920309</v>
      </c>
      <c r="S6357" s="6">
        <v>10.282776349614396</v>
      </c>
      <c r="T6357" s="6">
        <v>0</v>
      </c>
      <c r="U6357" s="6">
        <v>4.1131105398457581</v>
      </c>
      <c r="V6357" s="6">
        <v>14.910025706940875</v>
      </c>
      <c r="W6357" s="6">
        <v>2.0565552699228791</v>
      </c>
      <c r="X6357" s="5">
        <v>197</v>
      </c>
      <c r="Y6357" s="5">
        <v>173</v>
      </c>
      <c r="Z6357" s="5">
        <v>13</v>
      </c>
      <c r="AA6357" s="5">
        <v>32</v>
      </c>
      <c r="AB6357" s="5">
        <v>30</v>
      </c>
      <c r="AC6357" s="5">
        <v>3</v>
      </c>
      <c r="AD6357" s="5">
        <v>165</v>
      </c>
      <c r="AE6357" s="5">
        <v>143</v>
      </c>
      <c r="AF6357" s="5">
        <v>10</v>
      </c>
      <c r="AG6357" s="6">
        <v>6.9930069930069934</v>
      </c>
      <c r="AH6357" s="6">
        <v>86.666666666666671</v>
      </c>
      <c r="AI6357" s="6">
        <v>10</v>
      </c>
      <c r="AJ6357" s="6">
        <v>93.75</v>
      </c>
    </row>
    <row r="6358" spans="1:36" hidden="1" x14ac:dyDescent="0.2">
      <c r="A6358" s="1" t="str">
        <f t="shared" si="99"/>
        <v>WarringtonBlack Caribbean</v>
      </c>
      <c r="B6358" s="3" t="s">
        <v>60</v>
      </c>
      <c r="C6358" s="3" t="s">
        <v>61</v>
      </c>
      <c r="D6358" s="3" t="s">
        <v>716</v>
      </c>
      <c r="E6358" s="5">
        <v>214</v>
      </c>
      <c r="F6358" s="5">
        <v>11</v>
      </c>
      <c r="G6358" s="5">
        <v>7</v>
      </c>
      <c r="H6358" s="5">
        <v>17</v>
      </c>
      <c r="I6358" s="5">
        <v>26</v>
      </c>
      <c r="J6358" s="5">
        <v>9</v>
      </c>
      <c r="K6358" s="5">
        <v>1</v>
      </c>
      <c r="L6358" s="5">
        <v>7</v>
      </c>
      <c r="M6358" s="5">
        <v>19</v>
      </c>
      <c r="N6358" s="5">
        <v>2</v>
      </c>
      <c r="O6358" s="6">
        <v>5.1401869158878508</v>
      </c>
      <c r="P6358" s="6">
        <v>3.2710280373831777</v>
      </c>
      <c r="Q6358" s="6">
        <v>7.94392523364486</v>
      </c>
      <c r="R6358" s="6">
        <v>12.149532710280374</v>
      </c>
      <c r="S6358" s="6">
        <v>4.2056074766355138</v>
      </c>
      <c r="T6358" s="6">
        <v>0.46728971962616822</v>
      </c>
      <c r="U6358" s="6">
        <v>3.2710280373831777</v>
      </c>
      <c r="V6358" s="6">
        <v>8.878504672897197</v>
      </c>
      <c r="W6358" s="6">
        <v>0.93457943925233644</v>
      </c>
      <c r="X6358" s="5">
        <v>111</v>
      </c>
      <c r="Y6358" s="5">
        <v>79</v>
      </c>
      <c r="Z6358" s="5">
        <v>2</v>
      </c>
      <c r="AA6358" s="5">
        <v>8</v>
      </c>
      <c r="AB6358" s="5">
        <v>8</v>
      </c>
      <c r="AC6358" s="5">
        <v>0</v>
      </c>
      <c r="AD6358" s="5">
        <v>103</v>
      </c>
      <c r="AE6358" s="5">
        <v>71</v>
      </c>
      <c r="AF6358" s="5">
        <v>2</v>
      </c>
      <c r="AG6358" s="6">
        <v>2.816901408450704</v>
      </c>
      <c r="AH6358" s="6">
        <v>68.932038834951456</v>
      </c>
      <c r="AI6358" s="6">
        <v>0</v>
      </c>
      <c r="AJ6358" s="6">
        <v>100</v>
      </c>
    </row>
    <row r="6359" spans="1:36" hidden="1" x14ac:dyDescent="0.2">
      <c r="A6359" s="1" t="str">
        <f t="shared" si="99"/>
        <v>WarringtonBlack Other</v>
      </c>
      <c r="B6359" s="3" t="s">
        <v>60</v>
      </c>
      <c r="C6359" s="3" t="s">
        <v>61</v>
      </c>
      <c r="D6359" s="3" t="s">
        <v>717</v>
      </c>
      <c r="E6359" s="5">
        <v>91</v>
      </c>
      <c r="F6359" s="5">
        <v>6</v>
      </c>
      <c r="G6359" s="5">
        <v>2</v>
      </c>
      <c r="H6359" s="5">
        <v>6</v>
      </c>
      <c r="I6359" s="5">
        <v>8</v>
      </c>
      <c r="J6359" s="5">
        <v>4</v>
      </c>
      <c r="K6359" s="5">
        <v>0</v>
      </c>
      <c r="L6359" s="5">
        <v>1</v>
      </c>
      <c r="M6359" s="5">
        <v>13</v>
      </c>
      <c r="N6359" s="5">
        <v>0</v>
      </c>
      <c r="O6359" s="6">
        <v>6.5934065934065931</v>
      </c>
      <c r="P6359" s="6">
        <v>2.197802197802198</v>
      </c>
      <c r="Q6359" s="6">
        <v>6.5934065934065931</v>
      </c>
      <c r="R6359" s="6">
        <v>8.791208791208792</v>
      </c>
      <c r="S6359" s="6">
        <v>4.395604395604396</v>
      </c>
      <c r="T6359" s="6">
        <v>0</v>
      </c>
      <c r="U6359" s="6">
        <v>1.098901098901099</v>
      </c>
      <c r="V6359" s="6">
        <v>14.285714285714286</v>
      </c>
      <c r="W6359" s="6">
        <v>0</v>
      </c>
      <c r="X6359" s="5">
        <v>50</v>
      </c>
      <c r="Y6359" s="5">
        <v>37</v>
      </c>
      <c r="Z6359" s="5">
        <v>3</v>
      </c>
      <c r="AA6359" s="5">
        <v>2</v>
      </c>
      <c r="AB6359" s="5">
        <v>2</v>
      </c>
      <c r="AC6359" s="5">
        <v>0</v>
      </c>
      <c r="AD6359" s="5">
        <v>48</v>
      </c>
      <c r="AE6359" s="5">
        <v>35</v>
      </c>
      <c r="AF6359" s="5">
        <v>3</v>
      </c>
      <c r="AG6359" s="6">
        <v>8.5714285714285712</v>
      </c>
      <c r="AH6359" s="6">
        <v>72.916666666666671</v>
      </c>
      <c r="AI6359" s="6">
        <v>0</v>
      </c>
      <c r="AJ6359" s="6">
        <v>100</v>
      </c>
    </row>
    <row r="6360" spans="1:36" hidden="1" x14ac:dyDescent="0.2">
      <c r="A6360" s="1" t="str">
        <f t="shared" si="99"/>
        <v>WarringtonArab</v>
      </c>
      <c r="B6360" s="3" t="s">
        <v>60</v>
      </c>
      <c r="C6360" s="3" t="s">
        <v>61</v>
      </c>
      <c r="D6360" s="3" t="s">
        <v>699</v>
      </c>
      <c r="E6360" s="5">
        <v>237</v>
      </c>
      <c r="F6360" s="5">
        <v>60</v>
      </c>
      <c r="G6360" s="5">
        <v>24</v>
      </c>
      <c r="H6360" s="5">
        <v>62</v>
      </c>
      <c r="I6360" s="5">
        <v>69</v>
      </c>
      <c r="J6360" s="5">
        <v>19</v>
      </c>
      <c r="K6360" s="5">
        <v>4</v>
      </c>
      <c r="L6360" s="5">
        <v>7</v>
      </c>
      <c r="M6360" s="5">
        <v>40</v>
      </c>
      <c r="N6360" s="5">
        <v>4</v>
      </c>
      <c r="O6360" s="6">
        <v>25.316455696202532</v>
      </c>
      <c r="P6360" s="6">
        <v>10.126582278481013</v>
      </c>
      <c r="Q6360" s="6">
        <v>26.160337552742615</v>
      </c>
      <c r="R6360" s="6">
        <v>29.11392405063291</v>
      </c>
      <c r="S6360" s="6">
        <v>8.0168776371308024</v>
      </c>
      <c r="T6360" s="6">
        <v>1.6877637130801688</v>
      </c>
      <c r="U6360" s="6">
        <v>2.9535864978902953</v>
      </c>
      <c r="V6360" s="6">
        <v>16.877637130801688</v>
      </c>
      <c r="W6360" s="6">
        <v>1.6877637130801688</v>
      </c>
      <c r="X6360" s="5">
        <v>90</v>
      </c>
      <c r="Y6360" s="5">
        <v>71</v>
      </c>
      <c r="Z6360" s="5">
        <v>13</v>
      </c>
      <c r="AA6360" s="5">
        <v>10</v>
      </c>
      <c r="AB6360" s="5">
        <v>8</v>
      </c>
      <c r="AC6360" s="5">
        <v>1</v>
      </c>
      <c r="AD6360" s="5">
        <v>80</v>
      </c>
      <c r="AE6360" s="5">
        <v>63</v>
      </c>
      <c r="AF6360" s="5">
        <v>12</v>
      </c>
      <c r="AG6360" s="6">
        <v>19.047619047619047</v>
      </c>
      <c r="AH6360" s="6">
        <v>78.75</v>
      </c>
      <c r="AI6360" s="6">
        <v>12.5</v>
      </c>
      <c r="AJ6360" s="6">
        <v>80</v>
      </c>
    </row>
    <row r="6361" spans="1:36" hidden="1" x14ac:dyDescent="0.2">
      <c r="A6361" s="1" t="str">
        <f t="shared" si="99"/>
        <v>WarringtonOther</v>
      </c>
      <c r="B6361" s="3" t="s">
        <v>60</v>
      </c>
      <c r="C6361" s="3" t="s">
        <v>61</v>
      </c>
      <c r="D6361" s="3" t="s">
        <v>718</v>
      </c>
      <c r="E6361" s="5">
        <v>250</v>
      </c>
      <c r="F6361" s="5">
        <v>27</v>
      </c>
      <c r="G6361" s="5">
        <v>14</v>
      </c>
      <c r="H6361" s="5">
        <v>32</v>
      </c>
      <c r="I6361" s="5">
        <v>38</v>
      </c>
      <c r="J6361" s="5">
        <v>13</v>
      </c>
      <c r="K6361" s="5">
        <v>2</v>
      </c>
      <c r="L6361" s="5">
        <v>6</v>
      </c>
      <c r="M6361" s="5">
        <v>36</v>
      </c>
      <c r="N6361" s="5">
        <v>0</v>
      </c>
      <c r="O6361" s="6">
        <v>10.8</v>
      </c>
      <c r="P6361" s="6">
        <v>5.6</v>
      </c>
      <c r="Q6361" s="6">
        <v>12.8</v>
      </c>
      <c r="R6361" s="6">
        <v>15.2</v>
      </c>
      <c r="S6361" s="6">
        <v>5.2</v>
      </c>
      <c r="T6361" s="6">
        <v>0.8</v>
      </c>
      <c r="U6361" s="6">
        <v>2.4</v>
      </c>
      <c r="V6361" s="6">
        <v>14.4</v>
      </c>
      <c r="W6361" s="6">
        <v>0</v>
      </c>
      <c r="X6361" s="5">
        <v>119</v>
      </c>
      <c r="Y6361" s="5">
        <v>92</v>
      </c>
      <c r="Z6361" s="5">
        <v>8</v>
      </c>
      <c r="AA6361" s="5">
        <v>15</v>
      </c>
      <c r="AB6361" s="5">
        <v>13</v>
      </c>
      <c r="AC6361" s="5">
        <v>0</v>
      </c>
      <c r="AD6361" s="5">
        <v>104</v>
      </c>
      <c r="AE6361" s="5">
        <v>79</v>
      </c>
      <c r="AF6361" s="5">
        <v>8</v>
      </c>
      <c r="AG6361" s="6">
        <v>10.126582278481013</v>
      </c>
      <c r="AH6361" s="6">
        <v>75.961538461538467</v>
      </c>
      <c r="AI6361" s="6">
        <v>0</v>
      </c>
      <c r="AJ6361" s="6">
        <v>86.666666666666671</v>
      </c>
    </row>
    <row r="6362" spans="1:36" x14ac:dyDescent="0.2">
      <c r="A6362" s="1" t="str">
        <f t="shared" si="99"/>
        <v>WarwickAll people</v>
      </c>
      <c r="B6362" s="3" t="s">
        <v>531</v>
      </c>
      <c r="C6362" s="3" t="s">
        <v>532</v>
      </c>
      <c r="D6362" s="3" t="s">
        <v>700</v>
      </c>
      <c r="E6362" s="5">
        <v>137648</v>
      </c>
      <c r="F6362" s="5">
        <v>0</v>
      </c>
      <c r="G6362" s="5">
        <v>0</v>
      </c>
      <c r="H6362" s="5">
        <v>1326</v>
      </c>
      <c r="I6362" s="5">
        <v>0</v>
      </c>
      <c r="J6362" s="5">
        <v>4097</v>
      </c>
      <c r="K6362" s="5">
        <v>8788</v>
      </c>
      <c r="L6362" s="5">
        <v>7002</v>
      </c>
      <c r="M6362" s="5">
        <v>0</v>
      </c>
      <c r="N6362" s="5">
        <v>0</v>
      </c>
      <c r="O6362" s="6">
        <v>0</v>
      </c>
      <c r="P6362" s="6">
        <v>0</v>
      </c>
      <c r="Q6362" s="6">
        <v>0.96332674648378469</v>
      </c>
      <c r="R6362" s="6">
        <v>0</v>
      </c>
      <c r="S6362" s="6">
        <v>2.9764326397768222</v>
      </c>
      <c r="T6362" s="6">
        <v>6.384400790421946</v>
      </c>
      <c r="U6362" s="6">
        <v>5.0868882947808904</v>
      </c>
      <c r="V6362" s="6">
        <v>0</v>
      </c>
      <c r="W6362" s="6">
        <v>0</v>
      </c>
      <c r="X6362" s="5">
        <v>46642</v>
      </c>
      <c r="Y6362" s="5">
        <v>42582</v>
      </c>
      <c r="Z6362" s="5">
        <v>1706</v>
      </c>
      <c r="AA6362" s="5">
        <v>0</v>
      </c>
      <c r="AB6362" s="5">
        <v>0</v>
      </c>
      <c r="AC6362" s="5">
        <v>0</v>
      </c>
      <c r="AD6362" s="5">
        <v>46642</v>
      </c>
      <c r="AE6362" s="5">
        <v>42582</v>
      </c>
      <c r="AF6362" s="5">
        <v>1706</v>
      </c>
      <c r="AG6362" s="6">
        <v>4.0063876755436567</v>
      </c>
      <c r="AH6362" s="6">
        <v>91.295398996612491</v>
      </c>
      <c r="AI6362" s="6"/>
      <c r="AJ6362" s="6"/>
    </row>
    <row r="6363" spans="1:36" hidden="1" x14ac:dyDescent="0.2">
      <c r="A6363" s="1" t="str">
        <f t="shared" si="99"/>
        <v>WarwickWhite British</v>
      </c>
      <c r="B6363" s="3" t="s">
        <v>531</v>
      </c>
      <c r="C6363" s="3" t="s">
        <v>532</v>
      </c>
      <c r="D6363" s="3" t="s">
        <v>701</v>
      </c>
      <c r="E6363" s="5">
        <v>114739</v>
      </c>
      <c r="F6363" s="5">
        <v>0</v>
      </c>
      <c r="G6363" s="5">
        <v>0</v>
      </c>
      <c r="H6363" s="5">
        <v>1129</v>
      </c>
      <c r="I6363" s="5">
        <v>0</v>
      </c>
      <c r="J6363" s="5">
        <v>3292</v>
      </c>
      <c r="K6363" s="5">
        <v>7150</v>
      </c>
      <c r="L6363" s="5">
        <v>5361</v>
      </c>
      <c r="M6363" s="5">
        <v>0</v>
      </c>
      <c r="N6363" s="5">
        <v>0</v>
      </c>
      <c r="O6363" s="6">
        <v>0</v>
      </c>
      <c r="P6363" s="6">
        <v>0</v>
      </c>
      <c r="Q6363" s="6">
        <v>0.98397231978664623</v>
      </c>
      <c r="R6363" s="6">
        <v>0</v>
      </c>
      <c r="S6363" s="6">
        <v>2.8691203514062349</v>
      </c>
      <c r="T6363" s="6">
        <v>6.2315341775682205</v>
      </c>
      <c r="U6363" s="6">
        <v>4.6723433183137377</v>
      </c>
      <c r="V6363" s="6">
        <v>0</v>
      </c>
      <c r="W6363" s="6">
        <v>0</v>
      </c>
      <c r="X6363" s="5">
        <v>37958</v>
      </c>
      <c r="Y6363" s="5">
        <v>34667</v>
      </c>
      <c r="Z6363" s="5">
        <v>1268</v>
      </c>
      <c r="AA6363" s="5">
        <v>0</v>
      </c>
      <c r="AB6363" s="5">
        <v>0</v>
      </c>
      <c r="AC6363" s="5">
        <v>0</v>
      </c>
      <c r="AD6363" s="5">
        <v>37958</v>
      </c>
      <c r="AE6363" s="5">
        <v>34667</v>
      </c>
      <c r="AF6363" s="5">
        <v>1268</v>
      </c>
      <c r="AG6363" s="6">
        <v>3.6576571379121354</v>
      </c>
      <c r="AH6363" s="6">
        <v>91.329890932082833</v>
      </c>
      <c r="AI6363" s="6"/>
      <c r="AJ6363" s="6"/>
    </row>
    <row r="6364" spans="1:36" hidden="1" x14ac:dyDescent="0.2">
      <c r="A6364" s="1" t="str">
        <f t="shared" si="99"/>
        <v>WarwickMinorities - all other than White British</v>
      </c>
      <c r="B6364" s="3" t="s">
        <v>531</v>
      </c>
      <c r="C6364" s="3" t="s">
        <v>532</v>
      </c>
      <c r="D6364" s="3" t="s">
        <v>702</v>
      </c>
      <c r="E6364" s="5">
        <v>22909</v>
      </c>
      <c r="F6364" s="5">
        <v>0</v>
      </c>
      <c r="G6364" s="5">
        <v>0</v>
      </c>
      <c r="H6364" s="5">
        <v>197</v>
      </c>
      <c r="I6364" s="5">
        <v>0</v>
      </c>
      <c r="J6364" s="5">
        <v>805</v>
      </c>
      <c r="K6364" s="5">
        <v>1638</v>
      </c>
      <c r="L6364" s="5">
        <v>1641</v>
      </c>
      <c r="M6364" s="5">
        <v>0</v>
      </c>
      <c r="N6364" s="5">
        <v>0</v>
      </c>
      <c r="O6364" s="6">
        <v>0</v>
      </c>
      <c r="P6364" s="6">
        <v>0</v>
      </c>
      <c r="Q6364" s="6">
        <v>0.85992404731764804</v>
      </c>
      <c r="R6364" s="6">
        <v>0</v>
      </c>
      <c r="S6364" s="6">
        <v>3.5139028329477497</v>
      </c>
      <c r="T6364" s="6">
        <v>7.1500283731284648</v>
      </c>
      <c r="U6364" s="6">
        <v>7.1631236631891397</v>
      </c>
      <c r="V6364" s="6">
        <v>0</v>
      </c>
      <c r="W6364" s="6">
        <v>0</v>
      </c>
      <c r="X6364" s="5">
        <v>8684</v>
      </c>
      <c r="Y6364" s="5">
        <v>7915</v>
      </c>
      <c r="Z6364" s="5">
        <v>438</v>
      </c>
      <c r="AA6364" s="5">
        <v>0</v>
      </c>
      <c r="AB6364" s="5">
        <v>0</v>
      </c>
      <c r="AC6364" s="5">
        <v>0</v>
      </c>
      <c r="AD6364" s="5">
        <v>8684</v>
      </c>
      <c r="AE6364" s="5">
        <v>7915</v>
      </c>
      <c r="AF6364" s="5">
        <v>438</v>
      </c>
      <c r="AG6364" s="6">
        <v>5.5337965887555276</v>
      </c>
      <c r="AH6364" s="6">
        <v>91.144633809304466</v>
      </c>
      <c r="AI6364" s="6"/>
      <c r="AJ6364" s="6"/>
    </row>
    <row r="6365" spans="1:36" hidden="1" x14ac:dyDescent="0.2">
      <c r="A6365" s="1" t="str">
        <f t="shared" si="99"/>
        <v>WarwickWhite Irish</v>
      </c>
      <c r="B6365" s="3" t="s">
        <v>531</v>
      </c>
      <c r="C6365" s="3" t="s">
        <v>532</v>
      </c>
      <c r="D6365" s="3" t="s">
        <v>703</v>
      </c>
      <c r="E6365" s="5">
        <v>2146</v>
      </c>
      <c r="F6365" s="5">
        <v>0</v>
      </c>
      <c r="G6365" s="5">
        <v>0</v>
      </c>
      <c r="H6365" s="5">
        <v>27</v>
      </c>
      <c r="I6365" s="5">
        <v>0</v>
      </c>
      <c r="J6365" s="5">
        <v>68</v>
      </c>
      <c r="K6365" s="5">
        <v>76</v>
      </c>
      <c r="L6365" s="5">
        <v>161</v>
      </c>
      <c r="M6365" s="5">
        <v>0</v>
      </c>
      <c r="N6365" s="5">
        <v>0</v>
      </c>
      <c r="O6365" s="6">
        <v>0</v>
      </c>
      <c r="P6365" s="6">
        <v>0</v>
      </c>
      <c r="Q6365" s="6">
        <v>1.2581547064305685</v>
      </c>
      <c r="R6365" s="6">
        <v>0</v>
      </c>
      <c r="S6365" s="6">
        <v>3.1686859273066168</v>
      </c>
      <c r="T6365" s="6">
        <v>3.5414725069897486</v>
      </c>
      <c r="U6365" s="6">
        <v>7.5023299161230197</v>
      </c>
      <c r="V6365" s="6">
        <v>0</v>
      </c>
      <c r="W6365" s="6">
        <v>0</v>
      </c>
      <c r="X6365" s="5">
        <v>571</v>
      </c>
      <c r="Y6365" s="5">
        <v>522</v>
      </c>
      <c r="Z6365" s="5">
        <v>23</v>
      </c>
      <c r="AA6365" s="5">
        <v>0</v>
      </c>
      <c r="AB6365" s="5">
        <v>0</v>
      </c>
      <c r="AC6365" s="5">
        <v>0</v>
      </c>
      <c r="AD6365" s="5">
        <v>571</v>
      </c>
      <c r="AE6365" s="5">
        <v>522</v>
      </c>
      <c r="AF6365" s="5">
        <v>23</v>
      </c>
      <c r="AG6365" s="6">
        <v>4.4061302681992336</v>
      </c>
      <c r="AH6365" s="6">
        <v>91.418563922942212</v>
      </c>
      <c r="AI6365" s="6"/>
      <c r="AJ6365" s="6"/>
    </row>
    <row r="6366" spans="1:36" hidden="1" x14ac:dyDescent="0.2">
      <c r="A6366" s="1" t="str">
        <f t="shared" si="99"/>
        <v>WarwickWhite Gyspy or Irish Traveller</v>
      </c>
      <c r="B6366" s="3" t="s">
        <v>531</v>
      </c>
      <c r="C6366" s="3" t="s">
        <v>532</v>
      </c>
      <c r="D6366" s="3" t="s">
        <v>704</v>
      </c>
      <c r="E6366" s="5">
        <v>41</v>
      </c>
      <c r="F6366" s="5">
        <v>0</v>
      </c>
      <c r="G6366" s="5">
        <v>0</v>
      </c>
      <c r="H6366" s="5">
        <v>2</v>
      </c>
      <c r="I6366" s="5">
        <v>0</v>
      </c>
      <c r="J6366" s="5">
        <v>9</v>
      </c>
      <c r="K6366" s="5">
        <v>2</v>
      </c>
      <c r="L6366" s="5">
        <v>2</v>
      </c>
      <c r="M6366" s="5">
        <v>0</v>
      </c>
      <c r="N6366" s="5">
        <v>0</v>
      </c>
      <c r="O6366" s="6">
        <v>0</v>
      </c>
      <c r="P6366" s="6">
        <v>0</v>
      </c>
      <c r="Q6366" s="6">
        <v>4.8780487804878048</v>
      </c>
      <c r="R6366" s="6">
        <v>0</v>
      </c>
      <c r="S6366" s="6">
        <v>21.951219512195124</v>
      </c>
      <c r="T6366" s="6">
        <v>4.8780487804878048</v>
      </c>
      <c r="U6366" s="6">
        <v>4.8780487804878048</v>
      </c>
      <c r="V6366" s="6">
        <v>0</v>
      </c>
      <c r="W6366" s="6">
        <v>0</v>
      </c>
      <c r="X6366" s="5">
        <v>9</v>
      </c>
      <c r="Y6366" s="5">
        <v>7</v>
      </c>
      <c r="Z6366" s="5">
        <v>3</v>
      </c>
      <c r="AA6366" s="5">
        <v>0</v>
      </c>
      <c r="AB6366" s="5">
        <v>0</v>
      </c>
      <c r="AC6366" s="5">
        <v>0</v>
      </c>
      <c r="AD6366" s="5">
        <v>9</v>
      </c>
      <c r="AE6366" s="5">
        <v>7</v>
      </c>
      <c r="AF6366" s="5">
        <v>3</v>
      </c>
      <c r="AG6366" s="6">
        <v>42.857142857142854</v>
      </c>
      <c r="AH6366" s="6">
        <v>77.777777777777771</v>
      </c>
      <c r="AI6366" s="6"/>
      <c r="AJ6366" s="6"/>
    </row>
    <row r="6367" spans="1:36" hidden="1" x14ac:dyDescent="0.2">
      <c r="A6367" s="1" t="str">
        <f t="shared" si="99"/>
        <v>WarwickWhite Other</v>
      </c>
      <c r="B6367" s="3" t="s">
        <v>531</v>
      </c>
      <c r="C6367" s="3" t="s">
        <v>532</v>
      </c>
      <c r="D6367" s="3" t="s">
        <v>705</v>
      </c>
      <c r="E6367" s="5">
        <v>5789</v>
      </c>
      <c r="F6367" s="5">
        <v>0</v>
      </c>
      <c r="G6367" s="5">
        <v>0</v>
      </c>
      <c r="H6367" s="5">
        <v>56</v>
      </c>
      <c r="I6367" s="5">
        <v>0</v>
      </c>
      <c r="J6367" s="5">
        <v>225</v>
      </c>
      <c r="K6367" s="5">
        <v>404</v>
      </c>
      <c r="L6367" s="5">
        <v>460</v>
      </c>
      <c r="M6367" s="5">
        <v>0</v>
      </c>
      <c r="N6367" s="5">
        <v>0</v>
      </c>
      <c r="O6367" s="6">
        <v>0</v>
      </c>
      <c r="P6367" s="6">
        <v>0</v>
      </c>
      <c r="Q6367" s="6">
        <v>0.96735187424425639</v>
      </c>
      <c r="R6367" s="6">
        <v>0</v>
      </c>
      <c r="S6367" s="6">
        <v>3.8866816375885298</v>
      </c>
      <c r="T6367" s="6">
        <v>6.9787528070478491</v>
      </c>
      <c r="U6367" s="6">
        <v>7.9461046812921055</v>
      </c>
      <c r="V6367" s="6">
        <v>0</v>
      </c>
      <c r="W6367" s="6">
        <v>0</v>
      </c>
      <c r="X6367" s="5">
        <v>2810</v>
      </c>
      <c r="Y6367" s="5">
        <v>2615</v>
      </c>
      <c r="Z6367" s="5">
        <v>109</v>
      </c>
      <c r="AA6367" s="5">
        <v>0</v>
      </c>
      <c r="AB6367" s="5">
        <v>0</v>
      </c>
      <c r="AC6367" s="5">
        <v>0</v>
      </c>
      <c r="AD6367" s="5">
        <v>2810</v>
      </c>
      <c r="AE6367" s="5">
        <v>2615</v>
      </c>
      <c r="AF6367" s="5">
        <v>109</v>
      </c>
      <c r="AG6367" s="6">
        <v>4.1682600382409181</v>
      </c>
      <c r="AH6367" s="6">
        <v>93.060498220640568</v>
      </c>
      <c r="AI6367" s="6"/>
      <c r="AJ6367" s="6"/>
    </row>
    <row r="6368" spans="1:36" hidden="1" x14ac:dyDescent="0.2">
      <c r="A6368" s="1" t="str">
        <f t="shared" si="99"/>
        <v>WarwickMixed White and Black Caribbean</v>
      </c>
      <c r="B6368" s="3" t="s">
        <v>531</v>
      </c>
      <c r="C6368" s="3" t="s">
        <v>532</v>
      </c>
      <c r="D6368" s="3" t="s">
        <v>706</v>
      </c>
      <c r="E6368" s="5">
        <v>861</v>
      </c>
      <c r="F6368" s="5">
        <v>0</v>
      </c>
      <c r="G6368" s="5">
        <v>0</v>
      </c>
      <c r="H6368" s="5">
        <v>14</v>
      </c>
      <c r="I6368" s="5">
        <v>0</v>
      </c>
      <c r="J6368" s="5">
        <v>38</v>
      </c>
      <c r="K6368" s="5">
        <v>32</v>
      </c>
      <c r="L6368" s="5">
        <v>85</v>
      </c>
      <c r="M6368" s="5">
        <v>0</v>
      </c>
      <c r="N6368" s="5">
        <v>0</v>
      </c>
      <c r="O6368" s="6">
        <v>0</v>
      </c>
      <c r="P6368" s="6">
        <v>0</v>
      </c>
      <c r="Q6368" s="6">
        <v>1.6260162601626016</v>
      </c>
      <c r="R6368" s="6">
        <v>0</v>
      </c>
      <c r="S6368" s="6">
        <v>4.4134727061556331</v>
      </c>
      <c r="T6368" s="6">
        <v>3.7166085946573753</v>
      </c>
      <c r="U6368" s="6">
        <v>9.8722415795586524</v>
      </c>
      <c r="V6368" s="6">
        <v>0</v>
      </c>
      <c r="W6368" s="6">
        <v>0</v>
      </c>
      <c r="X6368" s="5">
        <v>196</v>
      </c>
      <c r="Y6368" s="5">
        <v>165</v>
      </c>
      <c r="Z6368" s="5">
        <v>21</v>
      </c>
      <c r="AA6368" s="5">
        <v>0</v>
      </c>
      <c r="AB6368" s="5">
        <v>0</v>
      </c>
      <c r="AC6368" s="5">
        <v>0</v>
      </c>
      <c r="AD6368" s="5">
        <v>196</v>
      </c>
      <c r="AE6368" s="5">
        <v>165</v>
      </c>
      <c r="AF6368" s="5">
        <v>21</v>
      </c>
      <c r="AG6368" s="6">
        <v>12.727272727272727</v>
      </c>
      <c r="AH6368" s="6">
        <v>84.183673469387756</v>
      </c>
      <c r="AI6368" s="6"/>
      <c r="AJ6368" s="6"/>
    </row>
    <row r="6369" spans="1:36" hidden="1" x14ac:dyDescent="0.2">
      <c r="A6369" s="1" t="str">
        <f t="shared" si="99"/>
        <v>WarwickMixed White and Black African</v>
      </c>
      <c r="B6369" s="3" t="s">
        <v>531</v>
      </c>
      <c r="C6369" s="3" t="s">
        <v>532</v>
      </c>
      <c r="D6369" s="3" t="s">
        <v>707</v>
      </c>
      <c r="E6369" s="5">
        <v>233</v>
      </c>
      <c r="F6369" s="5">
        <v>0</v>
      </c>
      <c r="G6369" s="5">
        <v>0</v>
      </c>
      <c r="H6369" s="5">
        <v>4</v>
      </c>
      <c r="I6369" s="5">
        <v>0</v>
      </c>
      <c r="J6369" s="5">
        <v>7</v>
      </c>
      <c r="K6369" s="5">
        <v>15</v>
      </c>
      <c r="L6369" s="5">
        <v>19</v>
      </c>
      <c r="M6369" s="5">
        <v>0</v>
      </c>
      <c r="N6369" s="5">
        <v>0</v>
      </c>
      <c r="O6369" s="6">
        <v>0</v>
      </c>
      <c r="P6369" s="6">
        <v>0</v>
      </c>
      <c r="Q6369" s="6">
        <v>1.7167381974248928</v>
      </c>
      <c r="R6369" s="6">
        <v>0</v>
      </c>
      <c r="S6369" s="6">
        <v>3.0042918454935621</v>
      </c>
      <c r="T6369" s="6">
        <v>6.437768240343348</v>
      </c>
      <c r="U6369" s="6">
        <v>8.1545064377682408</v>
      </c>
      <c r="V6369" s="6">
        <v>0</v>
      </c>
      <c r="W6369" s="6">
        <v>0</v>
      </c>
      <c r="X6369" s="5">
        <v>54</v>
      </c>
      <c r="Y6369" s="5">
        <v>51</v>
      </c>
      <c r="Z6369" s="5">
        <v>4</v>
      </c>
      <c r="AA6369" s="5">
        <v>0</v>
      </c>
      <c r="AB6369" s="5">
        <v>0</v>
      </c>
      <c r="AC6369" s="5">
        <v>0</v>
      </c>
      <c r="AD6369" s="5">
        <v>54</v>
      </c>
      <c r="AE6369" s="5">
        <v>51</v>
      </c>
      <c r="AF6369" s="5">
        <v>4</v>
      </c>
      <c r="AG6369" s="6">
        <v>7.8431372549019605</v>
      </c>
      <c r="AH6369" s="6">
        <v>94.444444444444443</v>
      </c>
      <c r="AI6369" s="6"/>
      <c r="AJ6369" s="6"/>
    </row>
    <row r="6370" spans="1:36" hidden="1" x14ac:dyDescent="0.2">
      <c r="A6370" s="1" t="str">
        <f t="shared" si="99"/>
        <v>WarwickMixed White and Asian</v>
      </c>
      <c r="B6370" s="3" t="s">
        <v>531</v>
      </c>
      <c r="C6370" s="3" t="s">
        <v>532</v>
      </c>
      <c r="D6370" s="3" t="s">
        <v>708</v>
      </c>
      <c r="E6370" s="5">
        <v>1070</v>
      </c>
      <c r="F6370" s="5">
        <v>0</v>
      </c>
      <c r="G6370" s="5">
        <v>0</v>
      </c>
      <c r="H6370" s="5">
        <v>6</v>
      </c>
      <c r="I6370" s="5">
        <v>0</v>
      </c>
      <c r="J6370" s="5">
        <v>28</v>
      </c>
      <c r="K6370" s="5">
        <v>60</v>
      </c>
      <c r="L6370" s="5">
        <v>102</v>
      </c>
      <c r="M6370" s="5">
        <v>0</v>
      </c>
      <c r="N6370" s="5">
        <v>0</v>
      </c>
      <c r="O6370" s="6">
        <v>0</v>
      </c>
      <c r="P6370" s="6">
        <v>0</v>
      </c>
      <c r="Q6370" s="6">
        <v>0.56074766355140182</v>
      </c>
      <c r="R6370" s="6">
        <v>0</v>
      </c>
      <c r="S6370" s="6">
        <v>2.6168224299065419</v>
      </c>
      <c r="T6370" s="6">
        <v>5.6074766355140184</v>
      </c>
      <c r="U6370" s="6">
        <v>9.5327102803738324</v>
      </c>
      <c r="V6370" s="6">
        <v>0</v>
      </c>
      <c r="W6370" s="6">
        <v>0</v>
      </c>
      <c r="X6370" s="5">
        <v>212</v>
      </c>
      <c r="Y6370" s="5">
        <v>200</v>
      </c>
      <c r="Z6370" s="5">
        <v>9</v>
      </c>
      <c r="AA6370" s="5">
        <v>0</v>
      </c>
      <c r="AB6370" s="5">
        <v>0</v>
      </c>
      <c r="AC6370" s="5">
        <v>0</v>
      </c>
      <c r="AD6370" s="5">
        <v>212</v>
      </c>
      <c r="AE6370" s="5">
        <v>200</v>
      </c>
      <c r="AF6370" s="5">
        <v>9</v>
      </c>
      <c r="AG6370" s="6">
        <v>4.5</v>
      </c>
      <c r="AH6370" s="6">
        <v>94.339622641509436</v>
      </c>
      <c r="AI6370" s="6"/>
      <c r="AJ6370" s="6"/>
    </row>
    <row r="6371" spans="1:36" hidden="1" x14ac:dyDescent="0.2">
      <c r="A6371" s="1" t="str">
        <f t="shared" si="99"/>
        <v>WarwickMixed Other</v>
      </c>
      <c r="B6371" s="3" t="s">
        <v>531</v>
      </c>
      <c r="C6371" s="3" t="s">
        <v>532</v>
      </c>
      <c r="D6371" s="3" t="s">
        <v>709</v>
      </c>
      <c r="E6371" s="5">
        <v>639</v>
      </c>
      <c r="F6371" s="5">
        <v>0</v>
      </c>
      <c r="G6371" s="5">
        <v>0</v>
      </c>
      <c r="H6371" s="5">
        <v>10</v>
      </c>
      <c r="I6371" s="5">
        <v>0</v>
      </c>
      <c r="J6371" s="5">
        <v>19</v>
      </c>
      <c r="K6371" s="5">
        <v>41</v>
      </c>
      <c r="L6371" s="5">
        <v>55</v>
      </c>
      <c r="M6371" s="5">
        <v>0</v>
      </c>
      <c r="N6371" s="5">
        <v>0</v>
      </c>
      <c r="O6371" s="6">
        <v>0</v>
      </c>
      <c r="P6371" s="6">
        <v>0</v>
      </c>
      <c r="Q6371" s="6">
        <v>1.5649452269170578</v>
      </c>
      <c r="R6371" s="6">
        <v>0</v>
      </c>
      <c r="S6371" s="6">
        <v>2.9733959311424099</v>
      </c>
      <c r="T6371" s="6">
        <v>6.4162754303599376</v>
      </c>
      <c r="U6371" s="6">
        <v>8.6071987480438192</v>
      </c>
      <c r="V6371" s="6">
        <v>0</v>
      </c>
      <c r="W6371" s="6">
        <v>0</v>
      </c>
      <c r="X6371" s="5">
        <v>168</v>
      </c>
      <c r="Y6371" s="5">
        <v>154</v>
      </c>
      <c r="Z6371" s="5">
        <v>8</v>
      </c>
      <c r="AA6371" s="5">
        <v>0</v>
      </c>
      <c r="AB6371" s="5">
        <v>0</v>
      </c>
      <c r="AC6371" s="5">
        <v>0</v>
      </c>
      <c r="AD6371" s="5">
        <v>168</v>
      </c>
      <c r="AE6371" s="5">
        <v>154</v>
      </c>
      <c r="AF6371" s="5">
        <v>8</v>
      </c>
      <c r="AG6371" s="6">
        <v>5.1948051948051948</v>
      </c>
      <c r="AH6371" s="6">
        <v>91.666666666666671</v>
      </c>
      <c r="AI6371" s="6"/>
      <c r="AJ6371" s="6"/>
    </row>
    <row r="6372" spans="1:36" hidden="1" x14ac:dyDescent="0.2">
      <c r="A6372" s="1" t="str">
        <f t="shared" si="99"/>
        <v>WarwickIndian</v>
      </c>
      <c r="B6372" s="3" t="s">
        <v>531</v>
      </c>
      <c r="C6372" s="3" t="s">
        <v>532</v>
      </c>
      <c r="D6372" s="3" t="s">
        <v>710</v>
      </c>
      <c r="E6372" s="5">
        <v>6745</v>
      </c>
      <c r="F6372" s="5">
        <v>0</v>
      </c>
      <c r="G6372" s="5">
        <v>0</v>
      </c>
      <c r="H6372" s="5">
        <v>18</v>
      </c>
      <c r="I6372" s="5">
        <v>0</v>
      </c>
      <c r="J6372" s="5">
        <v>218</v>
      </c>
      <c r="K6372" s="5">
        <v>349</v>
      </c>
      <c r="L6372" s="5">
        <v>390</v>
      </c>
      <c r="M6372" s="5">
        <v>0</v>
      </c>
      <c r="N6372" s="5">
        <v>0</v>
      </c>
      <c r="O6372" s="6">
        <v>0</v>
      </c>
      <c r="P6372" s="6">
        <v>0</v>
      </c>
      <c r="Q6372" s="6">
        <v>0.26686434395848779</v>
      </c>
      <c r="R6372" s="6">
        <v>0</v>
      </c>
      <c r="S6372" s="6">
        <v>3.2320237212750187</v>
      </c>
      <c r="T6372" s="6">
        <v>5.1742031134173461</v>
      </c>
      <c r="U6372" s="6">
        <v>5.7820607857672348</v>
      </c>
      <c r="V6372" s="6">
        <v>0</v>
      </c>
      <c r="W6372" s="6">
        <v>0</v>
      </c>
      <c r="X6372" s="5">
        <v>2633</v>
      </c>
      <c r="Y6372" s="5">
        <v>2431</v>
      </c>
      <c r="Z6372" s="5">
        <v>151</v>
      </c>
      <c r="AA6372" s="5">
        <v>0</v>
      </c>
      <c r="AB6372" s="5">
        <v>0</v>
      </c>
      <c r="AC6372" s="5">
        <v>0</v>
      </c>
      <c r="AD6372" s="5">
        <v>2633</v>
      </c>
      <c r="AE6372" s="5">
        <v>2431</v>
      </c>
      <c r="AF6372" s="5">
        <v>151</v>
      </c>
      <c r="AG6372" s="6">
        <v>6.2114356232003294</v>
      </c>
      <c r="AH6372" s="6">
        <v>92.328142802886447</v>
      </c>
      <c r="AI6372" s="6"/>
      <c r="AJ6372" s="6"/>
    </row>
    <row r="6373" spans="1:36" hidden="1" x14ac:dyDescent="0.2">
      <c r="A6373" s="1" t="str">
        <f t="shared" si="99"/>
        <v>WarwickPakistani</v>
      </c>
      <c r="B6373" s="3" t="s">
        <v>531</v>
      </c>
      <c r="C6373" s="3" t="s">
        <v>532</v>
      </c>
      <c r="D6373" s="3" t="s">
        <v>711</v>
      </c>
      <c r="E6373" s="5">
        <v>480</v>
      </c>
      <c r="F6373" s="5">
        <v>0</v>
      </c>
      <c r="G6373" s="5">
        <v>0</v>
      </c>
      <c r="H6373" s="5">
        <v>3</v>
      </c>
      <c r="I6373" s="5">
        <v>0</v>
      </c>
      <c r="J6373" s="5">
        <v>21</v>
      </c>
      <c r="K6373" s="5">
        <v>43</v>
      </c>
      <c r="L6373" s="5">
        <v>43</v>
      </c>
      <c r="M6373" s="5">
        <v>0</v>
      </c>
      <c r="N6373" s="5">
        <v>0</v>
      </c>
      <c r="O6373" s="6">
        <v>0</v>
      </c>
      <c r="P6373" s="6">
        <v>0</v>
      </c>
      <c r="Q6373" s="6">
        <v>0.625</v>
      </c>
      <c r="R6373" s="6">
        <v>0</v>
      </c>
      <c r="S6373" s="6">
        <v>4.375</v>
      </c>
      <c r="T6373" s="6">
        <v>8.9583333333333339</v>
      </c>
      <c r="U6373" s="6">
        <v>8.9583333333333339</v>
      </c>
      <c r="V6373" s="6">
        <v>0</v>
      </c>
      <c r="W6373" s="6">
        <v>0</v>
      </c>
      <c r="X6373" s="5">
        <v>174</v>
      </c>
      <c r="Y6373" s="5">
        <v>136</v>
      </c>
      <c r="Z6373" s="5">
        <v>6</v>
      </c>
      <c r="AA6373" s="5">
        <v>0</v>
      </c>
      <c r="AB6373" s="5">
        <v>0</v>
      </c>
      <c r="AC6373" s="5">
        <v>0</v>
      </c>
      <c r="AD6373" s="5">
        <v>174</v>
      </c>
      <c r="AE6373" s="5">
        <v>136</v>
      </c>
      <c r="AF6373" s="5">
        <v>6</v>
      </c>
      <c r="AG6373" s="6">
        <v>4.4117647058823533</v>
      </c>
      <c r="AH6373" s="6">
        <v>78.160919540229884</v>
      </c>
      <c r="AI6373" s="6"/>
      <c r="AJ6373" s="6"/>
    </row>
    <row r="6374" spans="1:36" hidden="1" x14ac:dyDescent="0.2">
      <c r="A6374" s="1" t="str">
        <f t="shared" si="99"/>
        <v>WarwickBangladeshi</v>
      </c>
      <c r="B6374" s="3" t="s">
        <v>531</v>
      </c>
      <c r="C6374" s="3" t="s">
        <v>532</v>
      </c>
      <c r="D6374" s="3" t="s">
        <v>712</v>
      </c>
      <c r="E6374" s="5">
        <v>69</v>
      </c>
      <c r="F6374" s="5">
        <v>0</v>
      </c>
      <c r="G6374" s="5">
        <v>0</v>
      </c>
      <c r="H6374" s="5">
        <v>2</v>
      </c>
      <c r="I6374" s="5">
        <v>0</v>
      </c>
      <c r="J6374" s="5">
        <v>3</v>
      </c>
      <c r="K6374" s="5">
        <v>13</v>
      </c>
      <c r="L6374" s="5">
        <v>10</v>
      </c>
      <c r="M6374" s="5">
        <v>0</v>
      </c>
      <c r="N6374" s="5">
        <v>0</v>
      </c>
      <c r="O6374" s="6">
        <v>0</v>
      </c>
      <c r="P6374" s="6">
        <v>0</v>
      </c>
      <c r="Q6374" s="6">
        <v>2.8985507246376812</v>
      </c>
      <c r="R6374" s="6">
        <v>0</v>
      </c>
      <c r="S6374" s="6">
        <v>4.3478260869565215</v>
      </c>
      <c r="T6374" s="6">
        <v>18.840579710144926</v>
      </c>
      <c r="U6374" s="6">
        <v>14.492753623188406</v>
      </c>
      <c r="V6374" s="6">
        <v>0</v>
      </c>
      <c r="W6374" s="6">
        <v>0</v>
      </c>
      <c r="X6374" s="5">
        <v>25</v>
      </c>
      <c r="Y6374" s="5">
        <v>21</v>
      </c>
      <c r="Z6374" s="5">
        <v>1</v>
      </c>
      <c r="AA6374" s="5">
        <v>0</v>
      </c>
      <c r="AB6374" s="5">
        <v>0</v>
      </c>
      <c r="AC6374" s="5">
        <v>0</v>
      </c>
      <c r="AD6374" s="5">
        <v>25</v>
      </c>
      <c r="AE6374" s="5">
        <v>21</v>
      </c>
      <c r="AF6374" s="5">
        <v>1</v>
      </c>
      <c r="AG6374" s="6">
        <v>4.7619047619047619</v>
      </c>
      <c r="AH6374" s="6">
        <v>84</v>
      </c>
      <c r="AI6374" s="6"/>
      <c r="AJ6374" s="6"/>
    </row>
    <row r="6375" spans="1:36" hidden="1" x14ac:dyDescent="0.2">
      <c r="A6375" s="1" t="str">
        <f t="shared" si="99"/>
        <v>WarwickChinese</v>
      </c>
      <c r="B6375" s="3" t="s">
        <v>531</v>
      </c>
      <c r="C6375" s="3" t="s">
        <v>532</v>
      </c>
      <c r="D6375" s="3" t="s">
        <v>713</v>
      </c>
      <c r="E6375" s="5">
        <v>1155</v>
      </c>
      <c r="F6375" s="5">
        <v>0</v>
      </c>
      <c r="G6375" s="5">
        <v>0</v>
      </c>
      <c r="H6375" s="5">
        <v>8</v>
      </c>
      <c r="I6375" s="5">
        <v>0</v>
      </c>
      <c r="J6375" s="5">
        <v>21</v>
      </c>
      <c r="K6375" s="5">
        <v>313</v>
      </c>
      <c r="L6375" s="5">
        <v>77</v>
      </c>
      <c r="M6375" s="5">
        <v>0</v>
      </c>
      <c r="N6375" s="5">
        <v>0</v>
      </c>
      <c r="O6375" s="6">
        <v>0</v>
      </c>
      <c r="P6375" s="6">
        <v>0</v>
      </c>
      <c r="Q6375" s="6">
        <v>0.69264069264069261</v>
      </c>
      <c r="R6375" s="6">
        <v>0</v>
      </c>
      <c r="S6375" s="6">
        <v>1.8181818181818181</v>
      </c>
      <c r="T6375" s="6">
        <v>27.0995670995671</v>
      </c>
      <c r="U6375" s="6">
        <v>6.666666666666667</v>
      </c>
      <c r="V6375" s="6">
        <v>0</v>
      </c>
      <c r="W6375" s="6">
        <v>0</v>
      </c>
      <c r="X6375" s="5">
        <v>327</v>
      </c>
      <c r="Y6375" s="5">
        <v>287</v>
      </c>
      <c r="Z6375" s="5">
        <v>11</v>
      </c>
      <c r="AA6375" s="5">
        <v>0</v>
      </c>
      <c r="AB6375" s="5">
        <v>0</v>
      </c>
      <c r="AC6375" s="5">
        <v>0</v>
      </c>
      <c r="AD6375" s="5">
        <v>327</v>
      </c>
      <c r="AE6375" s="5">
        <v>287</v>
      </c>
      <c r="AF6375" s="5">
        <v>11</v>
      </c>
      <c r="AG6375" s="6">
        <v>3.8327526132404182</v>
      </c>
      <c r="AH6375" s="6">
        <v>87.767584097859327</v>
      </c>
      <c r="AI6375" s="6"/>
      <c r="AJ6375" s="6"/>
    </row>
    <row r="6376" spans="1:36" hidden="1" x14ac:dyDescent="0.2">
      <c r="A6376" s="1" t="str">
        <f t="shared" si="99"/>
        <v>WarwickAsian Other</v>
      </c>
      <c r="B6376" s="3" t="s">
        <v>531</v>
      </c>
      <c r="C6376" s="3" t="s">
        <v>532</v>
      </c>
      <c r="D6376" s="3" t="s">
        <v>714</v>
      </c>
      <c r="E6376" s="5">
        <v>1496</v>
      </c>
      <c r="F6376" s="5">
        <v>0</v>
      </c>
      <c r="G6376" s="5">
        <v>0</v>
      </c>
      <c r="H6376" s="5">
        <v>11</v>
      </c>
      <c r="I6376" s="5">
        <v>0</v>
      </c>
      <c r="J6376" s="5">
        <v>50</v>
      </c>
      <c r="K6376" s="5">
        <v>129</v>
      </c>
      <c r="L6376" s="5">
        <v>81</v>
      </c>
      <c r="M6376" s="5">
        <v>0</v>
      </c>
      <c r="N6376" s="5">
        <v>0</v>
      </c>
      <c r="O6376" s="6">
        <v>0</v>
      </c>
      <c r="P6376" s="6">
        <v>0</v>
      </c>
      <c r="Q6376" s="6">
        <v>0.73529411764705888</v>
      </c>
      <c r="R6376" s="6">
        <v>0</v>
      </c>
      <c r="S6376" s="6">
        <v>3.3422459893048129</v>
      </c>
      <c r="T6376" s="6">
        <v>8.6229946524064172</v>
      </c>
      <c r="U6376" s="6">
        <v>5.4144385026737964</v>
      </c>
      <c r="V6376" s="6">
        <v>0</v>
      </c>
      <c r="W6376" s="6">
        <v>0</v>
      </c>
      <c r="X6376" s="5">
        <v>617</v>
      </c>
      <c r="Y6376" s="5">
        <v>547</v>
      </c>
      <c r="Z6376" s="5">
        <v>27</v>
      </c>
      <c r="AA6376" s="5">
        <v>0</v>
      </c>
      <c r="AB6376" s="5">
        <v>0</v>
      </c>
      <c r="AC6376" s="5">
        <v>0</v>
      </c>
      <c r="AD6376" s="5">
        <v>617</v>
      </c>
      <c r="AE6376" s="5">
        <v>547</v>
      </c>
      <c r="AF6376" s="5">
        <v>27</v>
      </c>
      <c r="AG6376" s="6">
        <v>4.9360146252285189</v>
      </c>
      <c r="AH6376" s="6">
        <v>88.654781199351703</v>
      </c>
      <c r="AI6376" s="6"/>
      <c r="AJ6376" s="6"/>
    </row>
    <row r="6377" spans="1:36" hidden="1" x14ac:dyDescent="0.2">
      <c r="A6377" s="1" t="str">
        <f t="shared" si="99"/>
        <v>WarwickBlack African</v>
      </c>
      <c r="B6377" s="3" t="s">
        <v>531</v>
      </c>
      <c r="C6377" s="3" t="s">
        <v>532</v>
      </c>
      <c r="D6377" s="3" t="s">
        <v>715</v>
      </c>
      <c r="E6377" s="5">
        <v>474</v>
      </c>
      <c r="F6377" s="5">
        <v>0</v>
      </c>
      <c r="G6377" s="5">
        <v>0</v>
      </c>
      <c r="H6377" s="5">
        <v>13</v>
      </c>
      <c r="I6377" s="5">
        <v>0</v>
      </c>
      <c r="J6377" s="5">
        <v>24</v>
      </c>
      <c r="K6377" s="5">
        <v>68</v>
      </c>
      <c r="L6377" s="5">
        <v>32</v>
      </c>
      <c r="M6377" s="5">
        <v>0</v>
      </c>
      <c r="N6377" s="5">
        <v>0</v>
      </c>
      <c r="O6377" s="6">
        <v>0</v>
      </c>
      <c r="P6377" s="6">
        <v>0</v>
      </c>
      <c r="Q6377" s="6">
        <v>2.7426160337552741</v>
      </c>
      <c r="R6377" s="6">
        <v>0</v>
      </c>
      <c r="S6377" s="6">
        <v>5.0632911392405067</v>
      </c>
      <c r="T6377" s="6">
        <v>14.345991561181435</v>
      </c>
      <c r="U6377" s="6">
        <v>6.7510548523206753</v>
      </c>
      <c r="V6377" s="6">
        <v>0</v>
      </c>
      <c r="W6377" s="6">
        <v>0</v>
      </c>
      <c r="X6377" s="5">
        <v>181</v>
      </c>
      <c r="Y6377" s="5">
        <v>163</v>
      </c>
      <c r="Z6377" s="5">
        <v>12</v>
      </c>
      <c r="AA6377" s="5">
        <v>0</v>
      </c>
      <c r="AB6377" s="5">
        <v>0</v>
      </c>
      <c r="AC6377" s="5">
        <v>0</v>
      </c>
      <c r="AD6377" s="5">
        <v>181</v>
      </c>
      <c r="AE6377" s="5">
        <v>163</v>
      </c>
      <c r="AF6377" s="5">
        <v>12</v>
      </c>
      <c r="AG6377" s="6">
        <v>7.3619631901840492</v>
      </c>
      <c r="AH6377" s="6">
        <v>90.055248618784532</v>
      </c>
      <c r="AI6377" s="6"/>
      <c r="AJ6377" s="6"/>
    </row>
    <row r="6378" spans="1:36" hidden="1" x14ac:dyDescent="0.2">
      <c r="A6378" s="1" t="str">
        <f t="shared" si="99"/>
        <v>WarwickBlack Caribbean</v>
      </c>
      <c r="B6378" s="3" t="s">
        <v>531</v>
      </c>
      <c r="C6378" s="3" t="s">
        <v>532</v>
      </c>
      <c r="D6378" s="3" t="s">
        <v>716</v>
      </c>
      <c r="E6378" s="5">
        <v>389</v>
      </c>
      <c r="F6378" s="5">
        <v>0</v>
      </c>
      <c r="G6378" s="5">
        <v>0</v>
      </c>
      <c r="H6378" s="5">
        <v>11</v>
      </c>
      <c r="I6378" s="5">
        <v>0</v>
      </c>
      <c r="J6378" s="5">
        <v>24</v>
      </c>
      <c r="K6378" s="5">
        <v>17</v>
      </c>
      <c r="L6378" s="5">
        <v>43</v>
      </c>
      <c r="M6378" s="5">
        <v>0</v>
      </c>
      <c r="N6378" s="5">
        <v>0</v>
      </c>
      <c r="O6378" s="6">
        <v>0</v>
      </c>
      <c r="P6378" s="6">
        <v>0</v>
      </c>
      <c r="Q6378" s="6">
        <v>2.8277634961439588</v>
      </c>
      <c r="R6378" s="6">
        <v>0</v>
      </c>
      <c r="S6378" s="6">
        <v>6.1696658097686372</v>
      </c>
      <c r="T6378" s="6">
        <v>4.3701799485861184</v>
      </c>
      <c r="U6378" s="6">
        <v>11.053984575835475</v>
      </c>
      <c r="V6378" s="6">
        <v>0</v>
      </c>
      <c r="W6378" s="6">
        <v>0</v>
      </c>
      <c r="X6378" s="5">
        <v>187</v>
      </c>
      <c r="Y6378" s="5">
        <v>162</v>
      </c>
      <c r="Z6378" s="5">
        <v>18</v>
      </c>
      <c r="AA6378" s="5">
        <v>0</v>
      </c>
      <c r="AB6378" s="5">
        <v>0</v>
      </c>
      <c r="AC6378" s="5">
        <v>0</v>
      </c>
      <c r="AD6378" s="5">
        <v>187</v>
      </c>
      <c r="AE6378" s="5">
        <v>162</v>
      </c>
      <c r="AF6378" s="5">
        <v>18</v>
      </c>
      <c r="AG6378" s="6">
        <v>11.111111111111111</v>
      </c>
      <c r="AH6378" s="6">
        <v>86.631016042780743</v>
      </c>
      <c r="AI6378" s="6"/>
      <c r="AJ6378" s="6"/>
    </row>
    <row r="6379" spans="1:36" hidden="1" x14ac:dyDescent="0.2">
      <c r="A6379" s="1" t="str">
        <f t="shared" si="99"/>
        <v>WarwickBlack Other</v>
      </c>
      <c r="B6379" s="3" t="s">
        <v>531</v>
      </c>
      <c r="C6379" s="3" t="s">
        <v>532</v>
      </c>
      <c r="D6379" s="3" t="s">
        <v>717</v>
      </c>
      <c r="E6379" s="5">
        <v>110</v>
      </c>
      <c r="F6379" s="5">
        <v>0</v>
      </c>
      <c r="G6379" s="5">
        <v>0</v>
      </c>
      <c r="H6379" s="5">
        <v>2</v>
      </c>
      <c r="I6379" s="5">
        <v>0</v>
      </c>
      <c r="J6379" s="5">
        <v>9</v>
      </c>
      <c r="K6379" s="5">
        <v>4</v>
      </c>
      <c r="L6379" s="5">
        <v>5</v>
      </c>
      <c r="M6379" s="5">
        <v>0</v>
      </c>
      <c r="N6379" s="5">
        <v>0</v>
      </c>
      <c r="O6379" s="6">
        <v>0</v>
      </c>
      <c r="P6379" s="6">
        <v>0</v>
      </c>
      <c r="Q6379" s="6">
        <v>1.8181818181818181</v>
      </c>
      <c r="R6379" s="6">
        <v>0</v>
      </c>
      <c r="S6379" s="6">
        <v>8.1818181818181817</v>
      </c>
      <c r="T6379" s="6">
        <v>3.6363636363636362</v>
      </c>
      <c r="U6379" s="6">
        <v>4.5454545454545459</v>
      </c>
      <c r="V6379" s="6">
        <v>0</v>
      </c>
      <c r="W6379" s="6">
        <v>0</v>
      </c>
      <c r="X6379" s="5">
        <v>51</v>
      </c>
      <c r="Y6379" s="5">
        <v>44</v>
      </c>
      <c r="Z6379" s="5">
        <v>6</v>
      </c>
      <c r="AA6379" s="5">
        <v>0</v>
      </c>
      <c r="AB6379" s="5">
        <v>0</v>
      </c>
      <c r="AC6379" s="5">
        <v>0</v>
      </c>
      <c r="AD6379" s="5">
        <v>51</v>
      </c>
      <c r="AE6379" s="5">
        <v>44</v>
      </c>
      <c r="AF6379" s="5">
        <v>6</v>
      </c>
      <c r="AG6379" s="6">
        <v>13.636363636363637</v>
      </c>
      <c r="AH6379" s="6">
        <v>86.274509803921575</v>
      </c>
      <c r="AI6379" s="6"/>
      <c r="AJ6379" s="6"/>
    </row>
    <row r="6380" spans="1:36" hidden="1" x14ac:dyDescent="0.2">
      <c r="A6380" s="1" t="str">
        <f t="shared" si="99"/>
        <v>WarwickArab</v>
      </c>
      <c r="B6380" s="3" t="s">
        <v>531</v>
      </c>
      <c r="C6380" s="3" t="s">
        <v>532</v>
      </c>
      <c r="D6380" s="3" t="s">
        <v>699</v>
      </c>
      <c r="E6380" s="5">
        <v>231</v>
      </c>
      <c r="F6380" s="5">
        <v>0</v>
      </c>
      <c r="G6380" s="5">
        <v>0</v>
      </c>
      <c r="H6380" s="5">
        <v>0</v>
      </c>
      <c r="I6380" s="5">
        <v>0</v>
      </c>
      <c r="J6380" s="5">
        <v>9</v>
      </c>
      <c r="K6380" s="5">
        <v>28</v>
      </c>
      <c r="L6380" s="5">
        <v>24</v>
      </c>
      <c r="M6380" s="5">
        <v>0</v>
      </c>
      <c r="N6380" s="5">
        <v>0</v>
      </c>
      <c r="O6380" s="6">
        <v>0</v>
      </c>
      <c r="P6380" s="6">
        <v>0</v>
      </c>
      <c r="Q6380" s="6">
        <v>0</v>
      </c>
      <c r="R6380" s="6">
        <v>0</v>
      </c>
      <c r="S6380" s="6">
        <v>3.8961038961038961</v>
      </c>
      <c r="T6380" s="6">
        <v>12.121212121212121</v>
      </c>
      <c r="U6380" s="6">
        <v>10.38961038961039</v>
      </c>
      <c r="V6380" s="6">
        <v>0</v>
      </c>
      <c r="W6380" s="6">
        <v>0</v>
      </c>
      <c r="X6380" s="5">
        <v>69</v>
      </c>
      <c r="Y6380" s="5">
        <v>53</v>
      </c>
      <c r="Z6380" s="5">
        <v>4</v>
      </c>
      <c r="AA6380" s="5">
        <v>0</v>
      </c>
      <c r="AB6380" s="5">
        <v>0</v>
      </c>
      <c r="AC6380" s="5">
        <v>0</v>
      </c>
      <c r="AD6380" s="5">
        <v>69</v>
      </c>
      <c r="AE6380" s="5">
        <v>53</v>
      </c>
      <c r="AF6380" s="5">
        <v>4</v>
      </c>
      <c r="AG6380" s="6">
        <v>7.5471698113207548</v>
      </c>
      <c r="AH6380" s="6">
        <v>76.811594202898547</v>
      </c>
      <c r="AI6380" s="6"/>
      <c r="AJ6380" s="6"/>
    </row>
    <row r="6381" spans="1:36" hidden="1" x14ac:dyDescent="0.2">
      <c r="A6381" s="1" t="str">
        <f t="shared" si="99"/>
        <v>WarwickOther</v>
      </c>
      <c r="B6381" s="3" t="s">
        <v>531</v>
      </c>
      <c r="C6381" s="3" t="s">
        <v>532</v>
      </c>
      <c r="D6381" s="3" t="s">
        <v>718</v>
      </c>
      <c r="E6381" s="5">
        <v>981</v>
      </c>
      <c r="F6381" s="5">
        <v>0</v>
      </c>
      <c r="G6381" s="5">
        <v>0</v>
      </c>
      <c r="H6381" s="5">
        <v>10</v>
      </c>
      <c r="I6381" s="5">
        <v>0</v>
      </c>
      <c r="J6381" s="5">
        <v>32</v>
      </c>
      <c r="K6381" s="5">
        <v>44</v>
      </c>
      <c r="L6381" s="5">
        <v>52</v>
      </c>
      <c r="M6381" s="5">
        <v>0</v>
      </c>
      <c r="N6381" s="5">
        <v>0</v>
      </c>
      <c r="O6381" s="6">
        <v>0</v>
      </c>
      <c r="P6381" s="6">
        <v>0</v>
      </c>
      <c r="Q6381" s="6">
        <v>1.019367991845056</v>
      </c>
      <c r="R6381" s="6">
        <v>0</v>
      </c>
      <c r="S6381" s="6">
        <v>3.2619775739041792</v>
      </c>
      <c r="T6381" s="6">
        <v>4.4852191641182468</v>
      </c>
      <c r="U6381" s="6">
        <v>5.3007135575942916</v>
      </c>
      <c r="V6381" s="6">
        <v>0</v>
      </c>
      <c r="W6381" s="6">
        <v>0</v>
      </c>
      <c r="X6381" s="5">
        <v>400</v>
      </c>
      <c r="Y6381" s="5">
        <v>357</v>
      </c>
      <c r="Z6381" s="5">
        <v>25</v>
      </c>
      <c r="AA6381" s="5">
        <v>0</v>
      </c>
      <c r="AB6381" s="5">
        <v>0</v>
      </c>
      <c r="AC6381" s="5">
        <v>0</v>
      </c>
      <c r="AD6381" s="5">
        <v>400</v>
      </c>
      <c r="AE6381" s="5">
        <v>357</v>
      </c>
      <c r="AF6381" s="5">
        <v>25</v>
      </c>
      <c r="AG6381" s="6">
        <v>7.0028011204481793</v>
      </c>
      <c r="AH6381" s="6">
        <v>89.25</v>
      </c>
      <c r="AI6381" s="6"/>
      <c r="AJ6381" s="6"/>
    </row>
    <row r="6382" spans="1:36" x14ac:dyDescent="0.2">
      <c r="A6382" s="1" t="str">
        <f t="shared" si="99"/>
        <v>WatfordAll people</v>
      </c>
      <c r="B6382" s="3" t="s">
        <v>315</v>
      </c>
      <c r="C6382" s="3" t="s">
        <v>316</v>
      </c>
      <c r="D6382" s="3" t="s">
        <v>700</v>
      </c>
      <c r="E6382" s="5">
        <v>90301</v>
      </c>
      <c r="F6382" s="5">
        <v>0</v>
      </c>
      <c r="G6382" s="5">
        <v>0</v>
      </c>
      <c r="H6382" s="5">
        <v>0</v>
      </c>
      <c r="I6382" s="5">
        <v>0</v>
      </c>
      <c r="J6382" s="5">
        <v>0</v>
      </c>
      <c r="K6382" s="5">
        <v>0</v>
      </c>
      <c r="L6382" s="5">
        <v>4196</v>
      </c>
      <c r="M6382" s="5">
        <v>1813</v>
      </c>
      <c r="N6382" s="5">
        <v>0</v>
      </c>
      <c r="O6382" s="6">
        <v>0</v>
      </c>
      <c r="P6382" s="6">
        <v>0</v>
      </c>
      <c r="Q6382" s="6">
        <v>0</v>
      </c>
      <c r="R6382" s="6">
        <v>0</v>
      </c>
      <c r="S6382" s="6">
        <v>0</v>
      </c>
      <c r="T6382" s="6">
        <v>0</v>
      </c>
      <c r="U6382" s="6">
        <v>4.646681653580802</v>
      </c>
      <c r="V6382" s="6">
        <v>2.0077297039899888</v>
      </c>
      <c r="W6382" s="6">
        <v>0</v>
      </c>
      <c r="X6382" s="5">
        <v>35951</v>
      </c>
      <c r="Y6382" s="5">
        <v>31990</v>
      </c>
      <c r="Z6382" s="5">
        <v>1559</v>
      </c>
      <c r="AA6382" s="5">
        <v>0</v>
      </c>
      <c r="AB6382" s="5">
        <v>0</v>
      </c>
      <c r="AC6382" s="5">
        <v>0</v>
      </c>
      <c r="AD6382" s="5">
        <v>35951</v>
      </c>
      <c r="AE6382" s="5">
        <v>31990</v>
      </c>
      <c r="AF6382" s="5">
        <v>1559</v>
      </c>
      <c r="AG6382" s="6">
        <v>4.8733979368552669</v>
      </c>
      <c r="AH6382" s="6">
        <v>88.982225807348897</v>
      </c>
      <c r="AI6382" s="6"/>
      <c r="AJ6382" s="6"/>
    </row>
    <row r="6383" spans="1:36" hidden="1" x14ac:dyDescent="0.2">
      <c r="A6383" s="1" t="str">
        <f t="shared" si="99"/>
        <v>WatfordWhite British</v>
      </c>
      <c r="B6383" s="3" t="s">
        <v>315</v>
      </c>
      <c r="C6383" s="3" t="s">
        <v>316</v>
      </c>
      <c r="D6383" s="3" t="s">
        <v>701</v>
      </c>
      <c r="E6383" s="5">
        <v>55875</v>
      </c>
      <c r="F6383" s="5">
        <v>0</v>
      </c>
      <c r="G6383" s="5">
        <v>0</v>
      </c>
      <c r="H6383" s="5">
        <v>0</v>
      </c>
      <c r="I6383" s="5">
        <v>0</v>
      </c>
      <c r="J6383" s="5">
        <v>0</v>
      </c>
      <c r="K6383" s="5">
        <v>0</v>
      </c>
      <c r="L6383" s="5">
        <v>2024</v>
      </c>
      <c r="M6383" s="5">
        <v>1108</v>
      </c>
      <c r="N6383" s="5">
        <v>0</v>
      </c>
      <c r="O6383" s="6">
        <v>0</v>
      </c>
      <c r="P6383" s="6">
        <v>0</v>
      </c>
      <c r="Q6383" s="6">
        <v>0</v>
      </c>
      <c r="R6383" s="6">
        <v>0</v>
      </c>
      <c r="S6383" s="6">
        <v>0</v>
      </c>
      <c r="T6383" s="6">
        <v>0</v>
      </c>
      <c r="U6383" s="6">
        <v>3.6223713646532438</v>
      </c>
      <c r="V6383" s="6">
        <v>1.9829977628635347</v>
      </c>
      <c r="W6383" s="6">
        <v>0</v>
      </c>
      <c r="X6383" s="5">
        <v>20416</v>
      </c>
      <c r="Y6383" s="5">
        <v>18489</v>
      </c>
      <c r="Z6383" s="5">
        <v>718</v>
      </c>
      <c r="AA6383" s="5">
        <v>0</v>
      </c>
      <c r="AB6383" s="5">
        <v>0</v>
      </c>
      <c r="AC6383" s="5">
        <v>0</v>
      </c>
      <c r="AD6383" s="5">
        <v>20416</v>
      </c>
      <c r="AE6383" s="5">
        <v>18489</v>
      </c>
      <c r="AF6383" s="5">
        <v>718</v>
      </c>
      <c r="AG6383" s="6">
        <v>3.8833901238574287</v>
      </c>
      <c r="AH6383" s="6">
        <v>90.561324451410655</v>
      </c>
      <c r="AI6383" s="6"/>
      <c r="AJ6383" s="6"/>
    </row>
    <row r="6384" spans="1:36" hidden="1" x14ac:dyDescent="0.2">
      <c r="A6384" s="1" t="str">
        <f t="shared" si="99"/>
        <v>WatfordMinorities - all other than White British</v>
      </c>
      <c r="B6384" s="3" t="s">
        <v>315</v>
      </c>
      <c r="C6384" s="3" t="s">
        <v>316</v>
      </c>
      <c r="D6384" s="3" t="s">
        <v>702</v>
      </c>
      <c r="E6384" s="5">
        <v>34426</v>
      </c>
      <c r="F6384" s="5">
        <v>0</v>
      </c>
      <c r="G6384" s="5">
        <v>0</v>
      </c>
      <c r="H6384" s="5">
        <v>0</v>
      </c>
      <c r="I6384" s="5">
        <v>0</v>
      </c>
      <c r="J6384" s="5">
        <v>0</v>
      </c>
      <c r="K6384" s="5">
        <v>0</v>
      </c>
      <c r="L6384" s="5">
        <v>2172</v>
      </c>
      <c r="M6384" s="5">
        <v>705</v>
      </c>
      <c r="N6384" s="5">
        <v>0</v>
      </c>
      <c r="O6384" s="6">
        <v>0</v>
      </c>
      <c r="P6384" s="6">
        <v>0</v>
      </c>
      <c r="Q6384" s="6">
        <v>0</v>
      </c>
      <c r="R6384" s="6">
        <v>0</v>
      </c>
      <c r="S6384" s="6">
        <v>0</v>
      </c>
      <c r="T6384" s="6">
        <v>0</v>
      </c>
      <c r="U6384" s="6">
        <v>6.3091849183756459</v>
      </c>
      <c r="V6384" s="6">
        <v>2.0478707953291115</v>
      </c>
      <c r="W6384" s="6">
        <v>0</v>
      </c>
      <c r="X6384" s="5">
        <v>15535</v>
      </c>
      <c r="Y6384" s="5">
        <v>13501</v>
      </c>
      <c r="Z6384" s="5">
        <v>841</v>
      </c>
      <c r="AA6384" s="5">
        <v>0</v>
      </c>
      <c r="AB6384" s="5">
        <v>0</v>
      </c>
      <c r="AC6384" s="5">
        <v>0</v>
      </c>
      <c r="AD6384" s="5">
        <v>15535</v>
      </c>
      <c r="AE6384" s="5">
        <v>13501</v>
      </c>
      <c r="AF6384" s="5">
        <v>841</v>
      </c>
      <c r="AG6384" s="6">
        <v>6.2291682097622401</v>
      </c>
      <c r="AH6384" s="6">
        <v>86.90698422915996</v>
      </c>
      <c r="AI6384" s="6"/>
      <c r="AJ6384" s="6"/>
    </row>
    <row r="6385" spans="1:36" hidden="1" x14ac:dyDescent="0.2">
      <c r="A6385" s="1" t="str">
        <f t="shared" si="99"/>
        <v>WatfordWhite Irish</v>
      </c>
      <c r="B6385" s="3" t="s">
        <v>315</v>
      </c>
      <c r="C6385" s="3" t="s">
        <v>316</v>
      </c>
      <c r="D6385" s="3" t="s">
        <v>703</v>
      </c>
      <c r="E6385" s="5">
        <v>2063</v>
      </c>
      <c r="F6385" s="5">
        <v>0</v>
      </c>
      <c r="G6385" s="5">
        <v>0</v>
      </c>
      <c r="H6385" s="5">
        <v>0</v>
      </c>
      <c r="I6385" s="5">
        <v>0</v>
      </c>
      <c r="J6385" s="5">
        <v>0</v>
      </c>
      <c r="K6385" s="5">
        <v>0</v>
      </c>
      <c r="L6385" s="5">
        <v>96</v>
      </c>
      <c r="M6385" s="5">
        <v>62</v>
      </c>
      <c r="N6385" s="5">
        <v>0</v>
      </c>
      <c r="O6385" s="6">
        <v>0</v>
      </c>
      <c r="P6385" s="6">
        <v>0</v>
      </c>
      <c r="Q6385" s="6">
        <v>0</v>
      </c>
      <c r="R6385" s="6">
        <v>0</v>
      </c>
      <c r="S6385" s="6">
        <v>0</v>
      </c>
      <c r="T6385" s="6">
        <v>0</v>
      </c>
      <c r="U6385" s="6">
        <v>4.6534173533688801</v>
      </c>
      <c r="V6385" s="6">
        <v>3.005332040717402</v>
      </c>
      <c r="W6385" s="6">
        <v>0</v>
      </c>
      <c r="X6385" s="5">
        <v>751</v>
      </c>
      <c r="Y6385" s="5">
        <v>701</v>
      </c>
      <c r="Z6385" s="5">
        <v>29</v>
      </c>
      <c r="AA6385" s="5">
        <v>0</v>
      </c>
      <c r="AB6385" s="5">
        <v>0</v>
      </c>
      <c r="AC6385" s="5">
        <v>0</v>
      </c>
      <c r="AD6385" s="5">
        <v>751</v>
      </c>
      <c r="AE6385" s="5">
        <v>701</v>
      </c>
      <c r="AF6385" s="5">
        <v>29</v>
      </c>
      <c r="AG6385" s="6">
        <v>4.1369472182596292</v>
      </c>
      <c r="AH6385" s="6">
        <v>93.342210386151791</v>
      </c>
      <c r="AI6385" s="6"/>
      <c r="AJ6385" s="6"/>
    </row>
    <row r="6386" spans="1:36" hidden="1" x14ac:dyDescent="0.2">
      <c r="A6386" s="1" t="str">
        <f t="shared" si="99"/>
        <v>WatfordWhite Gyspy or Irish Traveller</v>
      </c>
      <c r="B6386" s="3" t="s">
        <v>315</v>
      </c>
      <c r="C6386" s="3" t="s">
        <v>316</v>
      </c>
      <c r="D6386" s="3" t="s">
        <v>704</v>
      </c>
      <c r="E6386" s="5">
        <v>61</v>
      </c>
      <c r="F6386" s="5">
        <v>0</v>
      </c>
      <c r="G6386" s="5">
        <v>0</v>
      </c>
      <c r="H6386" s="5">
        <v>0</v>
      </c>
      <c r="I6386" s="5">
        <v>0</v>
      </c>
      <c r="J6386" s="5">
        <v>0</v>
      </c>
      <c r="K6386" s="5">
        <v>0</v>
      </c>
      <c r="L6386" s="5">
        <v>3</v>
      </c>
      <c r="M6386" s="5">
        <v>0</v>
      </c>
      <c r="N6386" s="5">
        <v>0</v>
      </c>
      <c r="O6386" s="6">
        <v>0</v>
      </c>
      <c r="P6386" s="6">
        <v>0</v>
      </c>
      <c r="Q6386" s="6">
        <v>0</v>
      </c>
      <c r="R6386" s="6">
        <v>0</v>
      </c>
      <c r="S6386" s="6">
        <v>0</v>
      </c>
      <c r="T6386" s="6">
        <v>0</v>
      </c>
      <c r="U6386" s="6">
        <v>4.918032786885246</v>
      </c>
      <c r="V6386" s="6">
        <v>0</v>
      </c>
      <c r="W6386" s="6">
        <v>0</v>
      </c>
      <c r="X6386" s="5">
        <v>21</v>
      </c>
      <c r="Y6386" s="5">
        <v>11</v>
      </c>
      <c r="Z6386" s="5">
        <v>2</v>
      </c>
      <c r="AA6386" s="5">
        <v>0</v>
      </c>
      <c r="AB6386" s="5">
        <v>0</v>
      </c>
      <c r="AC6386" s="5">
        <v>0</v>
      </c>
      <c r="AD6386" s="5">
        <v>21</v>
      </c>
      <c r="AE6386" s="5">
        <v>11</v>
      </c>
      <c r="AF6386" s="5">
        <v>2</v>
      </c>
      <c r="AG6386" s="6">
        <v>18.181818181818183</v>
      </c>
      <c r="AH6386" s="6">
        <v>52.38095238095238</v>
      </c>
      <c r="AI6386" s="6"/>
      <c r="AJ6386" s="6"/>
    </row>
    <row r="6387" spans="1:36" hidden="1" x14ac:dyDescent="0.2">
      <c r="A6387" s="1" t="str">
        <f t="shared" si="99"/>
        <v>WatfordWhite Other</v>
      </c>
      <c r="B6387" s="3" t="s">
        <v>315</v>
      </c>
      <c r="C6387" s="3" t="s">
        <v>316</v>
      </c>
      <c r="D6387" s="3" t="s">
        <v>705</v>
      </c>
      <c r="E6387" s="5">
        <v>6947</v>
      </c>
      <c r="F6387" s="5">
        <v>0</v>
      </c>
      <c r="G6387" s="5">
        <v>0</v>
      </c>
      <c r="H6387" s="5">
        <v>0</v>
      </c>
      <c r="I6387" s="5">
        <v>0</v>
      </c>
      <c r="J6387" s="5">
        <v>0</v>
      </c>
      <c r="K6387" s="5">
        <v>0</v>
      </c>
      <c r="L6387" s="5">
        <v>623</v>
      </c>
      <c r="M6387" s="5">
        <v>196</v>
      </c>
      <c r="N6387" s="5">
        <v>0</v>
      </c>
      <c r="O6387" s="6">
        <v>0</v>
      </c>
      <c r="P6387" s="6">
        <v>0</v>
      </c>
      <c r="Q6387" s="6">
        <v>0</v>
      </c>
      <c r="R6387" s="6">
        <v>0</v>
      </c>
      <c r="S6387" s="6">
        <v>0</v>
      </c>
      <c r="T6387" s="6">
        <v>0</v>
      </c>
      <c r="U6387" s="6">
        <v>8.9678998128688647</v>
      </c>
      <c r="V6387" s="6">
        <v>2.8213617388800922</v>
      </c>
      <c r="W6387" s="6">
        <v>0</v>
      </c>
      <c r="X6387" s="5">
        <v>4047</v>
      </c>
      <c r="Y6387" s="5">
        <v>3689</v>
      </c>
      <c r="Z6387" s="5">
        <v>165</v>
      </c>
      <c r="AA6387" s="5">
        <v>0</v>
      </c>
      <c r="AB6387" s="5">
        <v>0</v>
      </c>
      <c r="AC6387" s="5">
        <v>0</v>
      </c>
      <c r="AD6387" s="5">
        <v>4047</v>
      </c>
      <c r="AE6387" s="5">
        <v>3689</v>
      </c>
      <c r="AF6387" s="5">
        <v>165</v>
      </c>
      <c r="AG6387" s="6">
        <v>4.472756844673353</v>
      </c>
      <c r="AH6387" s="6">
        <v>91.153941191005686</v>
      </c>
      <c r="AI6387" s="6"/>
      <c r="AJ6387" s="6"/>
    </row>
    <row r="6388" spans="1:36" hidden="1" x14ac:dyDescent="0.2">
      <c r="A6388" s="1" t="str">
        <f t="shared" si="99"/>
        <v>WatfordMixed White and Black Caribbean</v>
      </c>
      <c r="B6388" s="3" t="s">
        <v>315</v>
      </c>
      <c r="C6388" s="3" t="s">
        <v>316</v>
      </c>
      <c r="D6388" s="3" t="s">
        <v>706</v>
      </c>
      <c r="E6388" s="5">
        <v>990</v>
      </c>
      <c r="F6388" s="5">
        <v>0</v>
      </c>
      <c r="G6388" s="5">
        <v>0</v>
      </c>
      <c r="H6388" s="5">
        <v>0</v>
      </c>
      <c r="I6388" s="5">
        <v>0</v>
      </c>
      <c r="J6388" s="5">
        <v>0</v>
      </c>
      <c r="K6388" s="5">
        <v>0</v>
      </c>
      <c r="L6388" s="5">
        <v>35</v>
      </c>
      <c r="M6388" s="5">
        <v>21</v>
      </c>
      <c r="N6388" s="5">
        <v>0</v>
      </c>
      <c r="O6388" s="6">
        <v>0</v>
      </c>
      <c r="P6388" s="6">
        <v>0</v>
      </c>
      <c r="Q6388" s="6">
        <v>0</v>
      </c>
      <c r="R6388" s="6">
        <v>0</v>
      </c>
      <c r="S6388" s="6">
        <v>0</v>
      </c>
      <c r="T6388" s="6">
        <v>0</v>
      </c>
      <c r="U6388" s="6">
        <v>3.5353535353535355</v>
      </c>
      <c r="V6388" s="6">
        <v>2.1212121212121211</v>
      </c>
      <c r="W6388" s="6">
        <v>0</v>
      </c>
      <c r="X6388" s="5">
        <v>278</v>
      </c>
      <c r="Y6388" s="5">
        <v>248</v>
      </c>
      <c r="Z6388" s="5">
        <v>17</v>
      </c>
      <c r="AA6388" s="5">
        <v>0</v>
      </c>
      <c r="AB6388" s="5">
        <v>0</v>
      </c>
      <c r="AC6388" s="5">
        <v>0</v>
      </c>
      <c r="AD6388" s="5">
        <v>278</v>
      </c>
      <c r="AE6388" s="5">
        <v>248</v>
      </c>
      <c r="AF6388" s="5">
        <v>17</v>
      </c>
      <c r="AG6388" s="6">
        <v>6.854838709677419</v>
      </c>
      <c r="AH6388" s="6">
        <v>89.208633093525179</v>
      </c>
      <c r="AI6388" s="6"/>
      <c r="AJ6388" s="6"/>
    </row>
    <row r="6389" spans="1:36" hidden="1" x14ac:dyDescent="0.2">
      <c r="A6389" s="1" t="str">
        <f t="shared" si="99"/>
        <v>WatfordMixed White and Black African</v>
      </c>
      <c r="B6389" s="3" t="s">
        <v>315</v>
      </c>
      <c r="C6389" s="3" t="s">
        <v>316</v>
      </c>
      <c r="D6389" s="3" t="s">
        <v>707</v>
      </c>
      <c r="E6389" s="5">
        <v>412</v>
      </c>
      <c r="F6389" s="5">
        <v>0</v>
      </c>
      <c r="G6389" s="5">
        <v>0</v>
      </c>
      <c r="H6389" s="5">
        <v>0</v>
      </c>
      <c r="I6389" s="5">
        <v>0</v>
      </c>
      <c r="J6389" s="5">
        <v>0</v>
      </c>
      <c r="K6389" s="5">
        <v>0</v>
      </c>
      <c r="L6389" s="5">
        <v>43</v>
      </c>
      <c r="M6389" s="5">
        <v>11</v>
      </c>
      <c r="N6389" s="5">
        <v>0</v>
      </c>
      <c r="O6389" s="6">
        <v>0</v>
      </c>
      <c r="P6389" s="6">
        <v>0</v>
      </c>
      <c r="Q6389" s="6">
        <v>0</v>
      </c>
      <c r="R6389" s="6">
        <v>0</v>
      </c>
      <c r="S6389" s="6">
        <v>0</v>
      </c>
      <c r="T6389" s="6">
        <v>0</v>
      </c>
      <c r="U6389" s="6">
        <v>10.436893203883495</v>
      </c>
      <c r="V6389" s="6">
        <v>2.6699029126213594</v>
      </c>
      <c r="W6389" s="6">
        <v>0</v>
      </c>
      <c r="X6389" s="5">
        <v>124</v>
      </c>
      <c r="Y6389" s="5">
        <v>111</v>
      </c>
      <c r="Z6389" s="5">
        <v>4</v>
      </c>
      <c r="AA6389" s="5">
        <v>0</v>
      </c>
      <c r="AB6389" s="5">
        <v>0</v>
      </c>
      <c r="AC6389" s="5">
        <v>0</v>
      </c>
      <c r="AD6389" s="5">
        <v>124</v>
      </c>
      <c r="AE6389" s="5">
        <v>111</v>
      </c>
      <c r="AF6389" s="5">
        <v>4</v>
      </c>
      <c r="AG6389" s="6">
        <v>3.6036036036036037</v>
      </c>
      <c r="AH6389" s="6">
        <v>89.516129032258064</v>
      </c>
      <c r="AI6389" s="6"/>
      <c r="AJ6389" s="6"/>
    </row>
    <row r="6390" spans="1:36" hidden="1" x14ac:dyDescent="0.2">
      <c r="A6390" s="1" t="str">
        <f t="shared" si="99"/>
        <v>WatfordMixed White and Asian</v>
      </c>
      <c r="B6390" s="3" t="s">
        <v>315</v>
      </c>
      <c r="C6390" s="3" t="s">
        <v>316</v>
      </c>
      <c r="D6390" s="3" t="s">
        <v>708</v>
      </c>
      <c r="E6390" s="5">
        <v>939</v>
      </c>
      <c r="F6390" s="5">
        <v>0</v>
      </c>
      <c r="G6390" s="5">
        <v>0</v>
      </c>
      <c r="H6390" s="5">
        <v>0</v>
      </c>
      <c r="I6390" s="5">
        <v>0</v>
      </c>
      <c r="J6390" s="5">
        <v>0</v>
      </c>
      <c r="K6390" s="5">
        <v>0</v>
      </c>
      <c r="L6390" s="5">
        <v>35</v>
      </c>
      <c r="M6390" s="5">
        <v>26</v>
      </c>
      <c r="N6390" s="5">
        <v>0</v>
      </c>
      <c r="O6390" s="6">
        <v>0</v>
      </c>
      <c r="P6390" s="6">
        <v>0</v>
      </c>
      <c r="Q6390" s="6">
        <v>0</v>
      </c>
      <c r="R6390" s="6">
        <v>0</v>
      </c>
      <c r="S6390" s="6">
        <v>0</v>
      </c>
      <c r="T6390" s="6">
        <v>0</v>
      </c>
      <c r="U6390" s="6">
        <v>3.7273695420660276</v>
      </c>
      <c r="V6390" s="6">
        <v>2.7689030883919061</v>
      </c>
      <c r="W6390" s="6">
        <v>0</v>
      </c>
      <c r="X6390" s="5">
        <v>219</v>
      </c>
      <c r="Y6390" s="5">
        <v>200</v>
      </c>
      <c r="Z6390" s="5">
        <v>5</v>
      </c>
      <c r="AA6390" s="5">
        <v>0</v>
      </c>
      <c r="AB6390" s="5">
        <v>0</v>
      </c>
      <c r="AC6390" s="5">
        <v>0</v>
      </c>
      <c r="AD6390" s="5">
        <v>219</v>
      </c>
      <c r="AE6390" s="5">
        <v>200</v>
      </c>
      <c r="AF6390" s="5">
        <v>5</v>
      </c>
      <c r="AG6390" s="6">
        <v>2.5</v>
      </c>
      <c r="AH6390" s="6">
        <v>91.324200913242009</v>
      </c>
      <c r="AI6390" s="6"/>
      <c r="AJ6390" s="6"/>
    </row>
    <row r="6391" spans="1:36" hidden="1" x14ac:dyDescent="0.2">
      <c r="A6391" s="1" t="str">
        <f t="shared" si="99"/>
        <v>WatfordMixed Other</v>
      </c>
      <c r="B6391" s="3" t="s">
        <v>315</v>
      </c>
      <c r="C6391" s="3" t="s">
        <v>316</v>
      </c>
      <c r="D6391" s="3" t="s">
        <v>709</v>
      </c>
      <c r="E6391" s="5">
        <v>763</v>
      </c>
      <c r="F6391" s="5">
        <v>0</v>
      </c>
      <c r="G6391" s="5">
        <v>0</v>
      </c>
      <c r="H6391" s="5">
        <v>0</v>
      </c>
      <c r="I6391" s="5">
        <v>0</v>
      </c>
      <c r="J6391" s="5">
        <v>0</v>
      </c>
      <c r="K6391" s="5">
        <v>0</v>
      </c>
      <c r="L6391" s="5">
        <v>37</v>
      </c>
      <c r="M6391" s="5">
        <v>31</v>
      </c>
      <c r="N6391" s="5">
        <v>0</v>
      </c>
      <c r="O6391" s="6">
        <v>0</v>
      </c>
      <c r="P6391" s="6">
        <v>0</v>
      </c>
      <c r="Q6391" s="6">
        <v>0</v>
      </c>
      <c r="R6391" s="6">
        <v>0</v>
      </c>
      <c r="S6391" s="6">
        <v>0</v>
      </c>
      <c r="T6391" s="6">
        <v>0</v>
      </c>
      <c r="U6391" s="6">
        <v>4.8492791612057671</v>
      </c>
      <c r="V6391" s="6">
        <v>4.0629095674967237</v>
      </c>
      <c r="W6391" s="6">
        <v>0</v>
      </c>
      <c r="X6391" s="5">
        <v>255</v>
      </c>
      <c r="Y6391" s="5">
        <v>228</v>
      </c>
      <c r="Z6391" s="5">
        <v>17</v>
      </c>
      <c r="AA6391" s="5">
        <v>0</v>
      </c>
      <c r="AB6391" s="5">
        <v>0</v>
      </c>
      <c r="AC6391" s="5">
        <v>0</v>
      </c>
      <c r="AD6391" s="5">
        <v>255</v>
      </c>
      <c r="AE6391" s="5">
        <v>228</v>
      </c>
      <c r="AF6391" s="5">
        <v>17</v>
      </c>
      <c r="AG6391" s="6">
        <v>7.4561403508771926</v>
      </c>
      <c r="AH6391" s="6">
        <v>89.411764705882348</v>
      </c>
      <c r="AI6391" s="6"/>
      <c r="AJ6391" s="6"/>
    </row>
    <row r="6392" spans="1:36" hidden="1" x14ac:dyDescent="0.2">
      <c r="A6392" s="1" t="str">
        <f t="shared" si="99"/>
        <v>WatfordIndian</v>
      </c>
      <c r="B6392" s="3" t="s">
        <v>315</v>
      </c>
      <c r="C6392" s="3" t="s">
        <v>316</v>
      </c>
      <c r="D6392" s="3" t="s">
        <v>710</v>
      </c>
      <c r="E6392" s="5">
        <v>4923</v>
      </c>
      <c r="F6392" s="5">
        <v>0</v>
      </c>
      <c r="G6392" s="5">
        <v>0</v>
      </c>
      <c r="H6392" s="5">
        <v>0</v>
      </c>
      <c r="I6392" s="5">
        <v>0</v>
      </c>
      <c r="J6392" s="5">
        <v>0</v>
      </c>
      <c r="K6392" s="5">
        <v>0</v>
      </c>
      <c r="L6392" s="5">
        <v>252</v>
      </c>
      <c r="M6392" s="5">
        <v>83</v>
      </c>
      <c r="N6392" s="5">
        <v>0</v>
      </c>
      <c r="O6392" s="6">
        <v>0</v>
      </c>
      <c r="P6392" s="6">
        <v>0</v>
      </c>
      <c r="Q6392" s="6">
        <v>0</v>
      </c>
      <c r="R6392" s="6">
        <v>0</v>
      </c>
      <c r="S6392" s="6">
        <v>0</v>
      </c>
      <c r="T6392" s="6">
        <v>0</v>
      </c>
      <c r="U6392" s="6">
        <v>5.1188299817184646</v>
      </c>
      <c r="V6392" s="6">
        <v>1.6859638431850497</v>
      </c>
      <c r="W6392" s="6">
        <v>0</v>
      </c>
      <c r="X6392" s="5">
        <v>2521</v>
      </c>
      <c r="Y6392" s="5">
        <v>2291</v>
      </c>
      <c r="Z6392" s="5">
        <v>114</v>
      </c>
      <c r="AA6392" s="5">
        <v>0</v>
      </c>
      <c r="AB6392" s="5">
        <v>0</v>
      </c>
      <c r="AC6392" s="5">
        <v>0</v>
      </c>
      <c r="AD6392" s="5">
        <v>2521</v>
      </c>
      <c r="AE6392" s="5">
        <v>2291</v>
      </c>
      <c r="AF6392" s="5">
        <v>114</v>
      </c>
      <c r="AG6392" s="6">
        <v>4.9759930161501531</v>
      </c>
      <c r="AH6392" s="6">
        <v>90.876636255454187</v>
      </c>
      <c r="AI6392" s="6"/>
      <c r="AJ6392" s="6"/>
    </row>
    <row r="6393" spans="1:36" hidden="1" x14ac:dyDescent="0.2">
      <c r="A6393" s="1" t="str">
        <f t="shared" si="99"/>
        <v>WatfordPakistani</v>
      </c>
      <c r="B6393" s="3" t="s">
        <v>315</v>
      </c>
      <c r="C6393" s="3" t="s">
        <v>316</v>
      </c>
      <c r="D6393" s="3" t="s">
        <v>711</v>
      </c>
      <c r="E6393" s="5">
        <v>6082</v>
      </c>
      <c r="F6393" s="5">
        <v>0</v>
      </c>
      <c r="G6393" s="5">
        <v>0</v>
      </c>
      <c r="H6393" s="5">
        <v>0</v>
      </c>
      <c r="I6393" s="5">
        <v>0</v>
      </c>
      <c r="J6393" s="5">
        <v>0</v>
      </c>
      <c r="K6393" s="5">
        <v>0</v>
      </c>
      <c r="L6393" s="5">
        <v>300</v>
      </c>
      <c r="M6393" s="5">
        <v>57</v>
      </c>
      <c r="N6393" s="5">
        <v>0</v>
      </c>
      <c r="O6393" s="6">
        <v>0</v>
      </c>
      <c r="P6393" s="6">
        <v>0</v>
      </c>
      <c r="Q6393" s="6">
        <v>0</v>
      </c>
      <c r="R6393" s="6">
        <v>0</v>
      </c>
      <c r="S6393" s="6">
        <v>0</v>
      </c>
      <c r="T6393" s="6">
        <v>0</v>
      </c>
      <c r="U6393" s="6">
        <v>4.932587964485367</v>
      </c>
      <c r="V6393" s="6">
        <v>0.93719171325221962</v>
      </c>
      <c r="W6393" s="6">
        <v>0</v>
      </c>
      <c r="X6393" s="5">
        <v>2294</v>
      </c>
      <c r="Y6393" s="5">
        <v>1646</v>
      </c>
      <c r="Z6393" s="5">
        <v>112</v>
      </c>
      <c r="AA6393" s="5">
        <v>0</v>
      </c>
      <c r="AB6393" s="5">
        <v>0</v>
      </c>
      <c r="AC6393" s="5">
        <v>0</v>
      </c>
      <c r="AD6393" s="5">
        <v>2294</v>
      </c>
      <c r="AE6393" s="5">
        <v>1646</v>
      </c>
      <c r="AF6393" s="5">
        <v>112</v>
      </c>
      <c r="AG6393" s="6">
        <v>6.8043742405832317</v>
      </c>
      <c r="AH6393" s="6">
        <v>71.752397558849168</v>
      </c>
      <c r="AI6393" s="6"/>
      <c r="AJ6393" s="6"/>
    </row>
    <row r="6394" spans="1:36" hidden="1" x14ac:dyDescent="0.2">
      <c r="A6394" s="1" t="str">
        <f t="shared" si="99"/>
        <v>WatfordBangladeshi</v>
      </c>
      <c r="B6394" s="3" t="s">
        <v>315</v>
      </c>
      <c r="C6394" s="3" t="s">
        <v>316</v>
      </c>
      <c r="D6394" s="3" t="s">
        <v>712</v>
      </c>
      <c r="E6394" s="5">
        <v>362</v>
      </c>
      <c r="F6394" s="5">
        <v>0</v>
      </c>
      <c r="G6394" s="5">
        <v>0</v>
      </c>
      <c r="H6394" s="5">
        <v>0</v>
      </c>
      <c r="I6394" s="5">
        <v>0</v>
      </c>
      <c r="J6394" s="5">
        <v>0</v>
      </c>
      <c r="K6394" s="5">
        <v>0</v>
      </c>
      <c r="L6394" s="5">
        <v>27</v>
      </c>
      <c r="M6394" s="5">
        <v>4</v>
      </c>
      <c r="N6394" s="5">
        <v>0</v>
      </c>
      <c r="O6394" s="6">
        <v>0</v>
      </c>
      <c r="P6394" s="6">
        <v>0</v>
      </c>
      <c r="Q6394" s="6">
        <v>0</v>
      </c>
      <c r="R6394" s="6">
        <v>0</v>
      </c>
      <c r="S6394" s="6">
        <v>0</v>
      </c>
      <c r="T6394" s="6">
        <v>0</v>
      </c>
      <c r="U6394" s="6">
        <v>7.458563535911602</v>
      </c>
      <c r="V6394" s="6">
        <v>1.1049723756906078</v>
      </c>
      <c r="W6394" s="6">
        <v>0</v>
      </c>
      <c r="X6394" s="5">
        <v>136</v>
      </c>
      <c r="Y6394" s="5">
        <v>106</v>
      </c>
      <c r="Z6394" s="5">
        <v>10</v>
      </c>
      <c r="AA6394" s="5">
        <v>0</v>
      </c>
      <c r="AB6394" s="5">
        <v>0</v>
      </c>
      <c r="AC6394" s="5">
        <v>0</v>
      </c>
      <c r="AD6394" s="5">
        <v>136</v>
      </c>
      <c r="AE6394" s="5">
        <v>106</v>
      </c>
      <c r="AF6394" s="5">
        <v>10</v>
      </c>
      <c r="AG6394" s="6">
        <v>9.433962264150944</v>
      </c>
      <c r="AH6394" s="6">
        <v>77.941176470588232</v>
      </c>
      <c r="AI6394" s="6"/>
      <c r="AJ6394" s="6"/>
    </row>
    <row r="6395" spans="1:36" hidden="1" x14ac:dyDescent="0.2">
      <c r="A6395" s="1" t="str">
        <f t="shared" si="99"/>
        <v>WatfordChinese</v>
      </c>
      <c r="B6395" s="3" t="s">
        <v>315</v>
      </c>
      <c r="C6395" s="3" t="s">
        <v>316</v>
      </c>
      <c r="D6395" s="3" t="s">
        <v>713</v>
      </c>
      <c r="E6395" s="5">
        <v>822</v>
      </c>
      <c r="F6395" s="5">
        <v>0</v>
      </c>
      <c r="G6395" s="5">
        <v>0</v>
      </c>
      <c r="H6395" s="5">
        <v>0</v>
      </c>
      <c r="I6395" s="5">
        <v>0</v>
      </c>
      <c r="J6395" s="5">
        <v>0</v>
      </c>
      <c r="K6395" s="5">
        <v>0</v>
      </c>
      <c r="L6395" s="5">
        <v>69</v>
      </c>
      <c r="M6395" s="5">
        <v>17</v>
      </c>
      <c r="N6395" s="5">
        <v>0</v>
      </c>
      <c r="O6395" s="6">
        <v>0</v>
      </c>
      <c r="P6395" s="6">
        <v>0</v>
      </c>
      <c r="Q6395" s="6">
        <v>0</v>
      </c>
      <c r="R6395" s="6">
        <v>0</v>
      </c>
      <c r="S6395" s="6">
        <v>0</v>
      </c>
      <c r="T6395" s="6">
        <v>0</v>
      </c>
      <c r="U6395" s="6">
        <v>8.3941605839416056</v>
      </c>
      <c r="V6395" s="6">
        <v>2.0681265206812651</v>
      </c>
      <c r="W6395" s="6">
        <v>0</v>
      </c>
      <c r="X6395" s="5">
        <v>383</v>
      </c>
      <c r="Y6395" s="5">
        <v>348</v>
      </c>
      <c r="Z6395" s="5">
        <v>18</v>
      </c>
      <c r="AA6395" s="5">
        <v>0</v>
      </c>
      <c r="AB6395" s="5">
        <v>0</v>
      </c>
      <c r="AC6395" s="5">
        <v>0</v>
      </c>
      <c r="AD6395" s="5">
        <v>383</v>
      </c>
      <c r="AE6395" s="5">
        <v>348</v>
      </c>
      <c r="AF6395" s="5">
        <v>18</v>
      </c>
      <c r="AG6395" s="6">
        <v>5.1724137931034484</v>
      </c>
      <c r="AH6395" s="6">
        <v>90.861618798955618</v>
      </c>
      <c r="AI6395" s="6"/>
      <c r="AJ6395" s="6"/>
    </row>
    <row r="6396" spans="1:36" hidden="1" x14ac:dyDescent="0.2">
      <c r="A6396" s="1" t="str">
        <f t="shared" si="99"/>
        <v>WatfordAsian Other</v>
      </c>
      <c r="B6396" s="3" t="s">
        <v>315</v>
      </c>
      <c r="C6396" s="3" t="s">
        <v>316</v>
      </c>
      <c r="D6396" s="3" t="s">
        <v>714</v>
      </c>
      <c r="E6396" s="5">
        <v>3981</v>
      </c>
      <c r="F6396" s="5">
        <v>0</v>
      </c>
      <c r="G6396" s="5">
        <v>0</v>
      </c>
      <c r="H6396" s="5">
        <v>0</v>
      </c>
      <c r="I6396" s="5">
        <v>0</v>
      </c>
      <c r="J6396" s="5">
        <v>0</v>
      </c>
      <c r="K6396" s="5">
        <v>0</v>
      </c>
      <c r="L6396" s="5">
        <v>265</v>
      </c>
      <c r="M6396" s="5">
        <v>84</v>
      </c>
      <c r="N6396" s="5">
        <v>0</v>
      </c>
      <c r="O6396" s="6">
        <v>0</v>
      </c>
      <c r="P6396" s="6">
        <v>0</v>
      </c>
      <c r="Q6396" s="6">
        <v>0</v>
      </c>
      <c r="R6396" s="6">
        <v>0</v>
      </c>
      <c r="S6396" s="6">
        <v>0</v>
      </c>
      <c r="T6396" s="6">
        <v>0</v>
      </c>
      <c r="U6396" s="6">
        <v>6.656618939964833</v>
      </c>
      <c r="V6396" s="6">
        <v>2.110022607385079</v>
      </c>
      <c r="W6396" s="6">
        <v>0</v>
      </c>
      <c r="X6396" s="5">
        <v>1737</v>
      </c>
      <c r="Y6396" s="5">
        <v>1464</v>
      </c>
      <c r="Z6396" s="5">
        <v>112</v>
      </c>
      <c r="AA6396" s="5">
        <v>0</v>
      </c>
      <c r="AB6396" s="5">
        <v>0</v>
      </c>
      <c r="AC6396" s="5">
        <v>0</v>
      </c>
      <c r="AD6396" s="5">
        <v>1737</v>
      </c>
      <c r="AE6396" s="5">
        <v>1464</v>
      </c>
      <c r="AF6396" s="5">
        <v>112</v>
      </c>
      <c r="AG6396" s="6">
        <v>7.6502732240437155</v>
      </c>
      <c r="AH6396" s="6">
        <v>84.283246977547492</v>
      </c>
      <c r="AI6396" s="6"/>
      <c r="AJ6396" s="6"/>
    </row>
    <row r="6397" spans="1:36" hidden="1" x14ac:dyDescent="0.2">
      <c r="A6397" s="1" t="str">
        <f t="shared" si="99"/>
        <v>WatfordBlack African</v>
      </c>
      <c r="B6397" s="3" t="s">
        <v>315</v>
      </c>
      <c r="C6397" s="3" t="s">
        <v>316</v>
      </c>
      <c r="D6397" s="3" t="s">
        <v>715</v>
      </c>
      <c r="E6397" s="5">
        <v>3142</v>
      </c>
      <c r="F6397" s="5">
        <v>0</v>
      </c>
      <c r="G6397" s="5">
        <v>0</v>
      </c>
      <c r="H6397" s="5">
        <v>0</v>
      </c>
      <c r="I6397" s="5">
        <v>0</v>
      </c>
      <c r="J6397" s="5">
        <v>0</v>
      </c>
      <c r="K6397" s="5">
        <v>0</v>
      </c>
      <c r="L6397" s="5">
        <v>240</v>
      </c>
      <c r="M6397" s="5">
        <v>49</v>
      </c>
      <c r="N6397" s="5">
        <v>0</v>
      </c>
      <c r="O6397" s="6">
        <v>0</v>
      </c>
      <c r="P6397" s="6">
        <v>0</v>
      </c>
      <c r="Q6397" s="6">
        <v>0</v>
      </c>
      <c r="R6397" s="6">
        <v>0</v>
      </c>
      <c r="S6397" s="6">
        <v>0</v>
      </c>
      <c r="T6397" s="6">
        <v>0</v>
      </c>
      <c r="U6397" s="6">
        <v>7.6384468491406743</v>
      </c>
      <c r="V6397" s="6">
        <v>1.5595162316995543</v>
      </c>
      <c r="W6397" s="6">
        <v>0</v>
      </c>
      <c r="X6397" s="5">
        <v>1434</v>
      </c>
      <c r="Y6397" s="5">
        <v>1273</v>
      </c>
      <c r="Z6397" s="5">
        <v>128</v>
      </c>
      <c r="AA6397" s="5">
        <v>0</v>
      </c>
      <c r="AB6397" s="5">
        <v>0</v>
      </c>
      <c r="AC6397" s="5">
        <v>0</v>
      </c>
      <c r="AD6397" s="5">
        <v>1434</v>
      </c>
      <c r="AE6397" s="5">
        <v>1273</v>
      </c>
      <c r="AF6397" s="5">
        <v>128</v>
      </c>
      <c r="AG6397" s="6">
        <v>10.054988216810683</v>
      </c>
      <c r="AH6397" s="6">
        <v>88.772663877266382</v>
      </c>
      <c r="AI6397" s="6"/>
      <c r="AJ6397" s="6"/>
    </row>
    <row r="6398" spans="1:36" hidden="1" x14ac:dyDescent="0.2">
      <c r="A6398" s="1" t="str">
        <f t="shared" si="99"/>
        <v>WatfordBlack Caribbean</v>
      </c>
      <c r="B6398" s="3" t="s">
        <v>315</v>
      </c>
      <c r="C6398" s="3" t="s">
        <v>316</v>
      </c>
      <c r="D6398" s="3" t="s">
        <v>716</v>
      </c>
      <c r="E6398" s="5">
        <v>1558</v>
      </c>
      <c r="F6398" s="5">
        <v>0</v>
      </c>
      <c r="G6398" s="5">
        <v>0</v>
      </c>
      <c r="H6398" s="5">
        <v>0</v>
      </c>
      <c r="I6398" s="5">
        <v>0</v>
      </c>
      <c r="J6398" s="5">
        <v>0</v>
      </c>
      <c r="K6398" s="5">
        <v>0</v>
      </c>
      <c r="L6398" s="5">
        <v>73</v>
      </c>
      <c r="M6398" s="5">
        <v>28</v>
      </c>
      <c r="N6398" s="5">
        <v>0</v>
      </c>
      <c r="O6398" s="6">
        <v>0</v>
      </c>
      <c r="P6398" s="6">
        <v>0</v>
      </c>
      <c r="Q6398" s="6">
        <v>0</v>
      </c>
      <c r="R6398" s="6">
        <v>0</v>
      </c>
      <c r="S6398" s="6">
        <v>0</v>
      </c>
      <c r="T6398" s="6">
        <v>0</v>
      </c>
      <c r="U6398" s="6">
        <v>4.6854942233632864</v>
      </c>
      <c r="V6398" s="6">
        <v>1.7971758664955071</v>
      </c>
      <c r="W6398" s="6">
        <v>0</v>
      </c>
      <c r="X6398" s="5">
        <v>699</v>
      </c>
      <c r="Y6398" s="5">
        <v>646</v>
      </c>
      <c r="Z6398" s="5">
        <v>57</v>
      </c>
      <c r="AA6398" s="5">
        <v>0</v>
      </c>
      <c r="AB6398" s="5">
        <v>0</v>
      </c>
      <c r="AC6398" s="5">
        <v>0</v>
      </c>
      <c r="AD6398" s="5">
        <v>699</v>
      </c>
      <c r="AE6398" s="5">
        <v>646</v>
      </c>
      <c r="AF6398" s="5">
        <v>57</v>
      </c>
      <c r="AG6398" s="6">
        <v>8.8235294117647065</v>
      </c>
      <c r="AH6398" s="6">
        <v>92.417739628040053</v>
      </c>
      <c r="AI6398" s="6"/>
      <c r="AJ6398" s="6"/>
    </row>
    <row r="6399" spans="1:36" hidden="1" x14ac:dyDescent="0.2">
      <c r="A6399" s="1" t="str">
        <f t="shared" si="99"/>
        <v>WatfordBlack Other</v>
      </c>
      <c r="B6399" s="3" t="s">
        <v>315</v>
      </c>
      <c r="C6399" s="3" t="s">
        <v>316</v>
      </c>
      <c r="D6399" s="3" t="s">
        <v>717</v>
      </c>
      <c r="E6399" s="5">
        <v>529</v>
      </c>
      <c r="F6399" s="5">
        <v>0</v>
      </c>
      <c r="G6399" s="5">
        <v>0</v>
      </c>
      <c r="H6399" s="5">
        <v>0</v>
      </c>
      <c r="I6399" s="5">
        <v>0</v>
      </c>
      <c r="J6399" s="5">
        <v>0</v>
      </c>
      <c r="K6399" s="5">
        <v>0</v>
      </c>
      <c r="L6399" s="5">
        <v>25</v>
      </c>
      <c r="M6399" s="5">
        <v>13</v>
      </c>
      <c r="N6399" s="5">
        <v>0</v>
      </c>
      <c r="O6399" s="6">
        <v>0</v>
      </c>
      <c r="P6399" s="6">
        <v>0</v>
      </c>
      <c r="Q6399" s="6">
        <v>0</v>
      </c>
      <c r="R6399" s="6">
        <v>0</v>
      </c>
      <c r="S6399" s="6">
        <v>0</v>
      </c>
      <c r="T6399" s="6">
        <v>0</v>
      </c>
      <c r="U6399" s="6">
        <v>4.7258979206049148</v>
      </c>
      <c r="V6399" s="6">
        <v>2.4574669187145557</v>
      </c>
      <c r="W6399" s="6">
        <v>0</v>
      </c>
      <c r="X6399" s="5">
        <v>209</v>
      </c>
      <c r="Y6399" s="5">
        <v>189</v>
      </c>
      <c r="Z6399" s="5">
        <v>19</v>
      </c>
      <c r="AA6399" s="5">
        <v>0</v>
      </c>
      <c r="AB6399" s="5">
        <v>0</v>
      </c>
      <c r="AC6399" s="5">
        <v>0</v>
      </c>
      <c r="AD6399" s="5">
        <v>209</v>
      </c>
      <c r="AE6399" s="5">
        <v>189</v>
      </c>
      <c r="AF6399" s="5">
        <v>19</v>
      </c>
      <c r="AG6399" s="6">
        <v>10.052910052910052</v>
      </c>
      <c r="AH6399" s="6">
        <v>90.430622009569376</v>
      </c>
      <c r="AI6399" s="6"/>
      <c r="AJ6399" s="6"/>
    </row>
    <row r="6400" spans="1:36" hidden="1" x14ac:dyDescent="0.2">
      <c r="A6400" s="1" t="str">
        <f t="shared" si="99"/>
        <v>WatfordArab</v>
      </c>
      <c r="B6400" s="3" t="s">
        <v>315</v>
      </c>
      <c r="C6400" s="3" t="s">
        <v>316</v>
      </c>
      <c r="D6400" s="3" t="s">
        <v>699</v>
      </c>
      <c r="E6400" s="5">
        <v>294</v>
      </c>
      <c r="F6400" s="5">
        <v>0</v>
      </c>
      <c r="G6400" s="5">
        <v>0</v>
      </c>
      <c r="H6400" s="5">
        <v>0</v>
      </c>
      <c r="I6400" s="5">
        <v>0</v>
      </c>
      <c r="J6400" s="5">
        <v>0</v>
      </c>
      <c r="K6400" s="5">
        <v>0</v>
      </c>
      <c r="L6400" s="5">
        <v>11</v>
      </c>
      <c r="M6400" s="5">
        <v>6</v>
      </c>
      <c r="N6400" s="5">
        <v>0</v>
      </c>
      <c r="O6400" s="6">
        <v>0</v>
      </c>
      <c r="P6400" s="6">
        <v>0</v>
      </c>
      <c r="Q6400" s="6">
        <v>0</v>
      </c>
      <c r="R6400" s="6">
        <v>0</v>
      </c>
      <c r="S6400" s="6">
        <v>0</v>
      </c>
      <c r="T6400" s="6">
        <v>0</v>
      </c>
      <c r="U6400" s="6">
        <v>3.7414965986394559</v>
      </c>
      <c r="V6400" s="6">
        <v>2.0408163265306123</v>
      </c>
      <c r="W6400" s="6">
        <v>0</v>
      </c>
      <c r="X6400" s="5">
        <v>149</v>
      </c>
      <c r="Y6400" s="5">
        <v>113</v>
      </c>
      <c r="Z6400" s="5">
        <v>12</v>
      </c>
      <c r="AA6400" s="5">
        <v>0</v>
      </c>
      <c r="AB6400" s="5">
        <v>0</v>
      </c>
      <c r="AC6400" s="5">
        <v>0</v>
      </c>
      <c r="AD6400" s="5">
        <v>149</v>
      </c>
      <c r="AE6400" s="5">
        <v>113</v>
      </c>
      <c r="AF6400" s="5">
        <v>12</v>
      </c>
      <c r="AG6400" s="6">
        <v>10.619469026548673</v>
      </c>
      <c r="AH6400" s="6">
        <v>75.838926174496649</v>
      </c>
      <c r="AI6400" s="6"/>
      <c r="AJ6400" s="6"/>
    </row>
    <row r="6401" spans="1:36" hidden="1" x14ac:dyDescent="0.2">
      <c r="A6401" s="1" t="str">
        <f t="shared" si="99"/>
        <v>WatfordOther</v>
      </c>
      <c r="B6401" s="3" t="s">
        <v>315</v>
      </c>
      <c r="C6401" s="3" t="s">
        <v>316</v>
      </c>
      <c r="D6401" s="3" t="s">
        <v>718</v>
      </c>
      <c r="E6401" s="5">
        <v>558</v>
      </c>
      <c r="F6401" s="5">
        <v>0</v>
      </c>
      <c r="G6401" s="5">
        <v>0</v>
      </c>
      <c r="H6401" s="5">
        <v>0</v>
      </c>
      <c r="I6401" s="5">
        <v>0</v>
      </c>
      <c r="J6401" s="5">
        <v>0</v>
      </c>
      <c r="K6401" s="5">
        <v>0</v>
      </c>
      <c r="L6401" s="5">
        <v>38</v>
      </c>
      <c r="M6401" s="5">
        <v>17</v>
      </c>
      <c r="N6401" s="5">
        <v>0</v>
      </c>
      <c r="O6401" s="6">
        <v>0</v>
      </c>
      <c r="P6401" s="6">
        <v>0</v>
      </c>
      <c r="Q6401" s="6">
        <v>0</v>
      </c>
      <c r="R6401" s="6">
        <v>0</v>
      </c>
      <c r="S6401" s="6">
        <v>0</v>
      </c>
      <c r="T6401" s="6">
        <v>0</v>
      </c>
      <c r="U6401" s="6">
        <v>6.8100358422939067</v>
      </c>
      <c r="V6401" s="6">
        <v>3.0465949820788532</v>
      </c>
      <c r="W6401" s="6">
        <v>0</v>
      </c>
      <c r="X6401" s="5">
        <v>278</v>
      </c>
      <c r="Y6401" s="5">
        <v>237</v>
      </c>
      <c r="Z6401" s="5">
        <v>20</v>
      </c>
      <c r="AA6401" s="5">
        <v>0</v>
      </c>
      <c r="AB6401" s="5">
        <v>0</v>
      </c>
      <c r="AC6401" s="5">
        <v>0</v>
      </c>
      <c r="AD6401" s="5">
        <v>278</v>
      </c>
      <c r="AE6401" s="5">
        <v>237</v>
      </c>
      <c r="AF6401" s="5">
        <v>20</v>
      </c>
      <c r="AG6401" s="6">
        <v>8.4388185654008439</v>
      </c>
      <c r="AH6401" s="6">
        <v>85.251798561151077</v>
      </c>
      <c r="AI6401" s="6"/>
      <c r="AJ6401" s="6"/>
    </row>
    <row r="6402" spans="1:36" x14ac:dyDescent="0.2">
      <c r="A6402" s="1" t="str">
        <f t="shared" ref="A6402:A6465" si="100">C6402&amp;D6402</f>
        <v>WaveneyAll people</v>
      </c>
      <c r="B6402" s="3" t="s">
        <v>499</v>
      </c>
      <c r="C6402" s="3" t="s">
        <v>500</v>
      </c>
      <c r="D6402" s="3" t="s">
        <v>700</v>
      </c>
      <c r="E6402" s="5">
        <v>115254</v>
      </c>
      <c r="F6402" s="5">
        <v>7611</v>
      </c>
      <c r="G6402" s="5">
        <v>6997</v>
      </c>
      <c r="H6402" s="5">
        <v>10314</v>
      </c>
      <c r="I6402" s="5">
        <v>2995</v>
      </c>
      <c r="J6402" s="5">
        <v>16205</v>
      </c>
      <c r="K6402" s="5">
        <v>11369</v>
      </c>
      <c r="L6402" s="5">
        <v>1528</v>
      </c>
      <c r="M6402" s="5">
        <v>12195</v>
      </c>
      <c r="N6402" s="5">
        <v>1528</v>
      </c>
      <c r="O6402" s="6">
        <v>6.6036753605080953</v>
      </c>
      <c r="P6402" s="6">
        <v>6.0709389695802312</v>
      </c>
      <c r="Q6402" s="6">
        <v>8.9489301889739181</v>
      </c>
      <c r="R6402" s="6">
        <v>2.5986082912523645</v>
      </c>
      <c r="S6402" s="6">
        <v>14.060249535807868</v>
      </c>
      <c r="T6402" s="6">
        <v>9.8642997206170726</v>
      </c>
      <c r="U6402" s="6">
        <v>1.3257674354035436</v>
      </c>
      <c r="V6402" s="6">
        <v>10.580977666718725</v>
      </c>
      <c r="W6402" s="6">
        <v>1.3257674354035436</v>
      </c>
      <c r="X6402" s="5">
        <v>32741</v>
      </c>
      <c r="Y6402" s="5">
        <v>27799</v>
      </c>
      <c r="Z6402" s="5">
        <v>1756</v>
      </c>
      <c r="AA6402" s="5">
        <v>2353</v>
      </c>
      <c r="AB6402" s="5">
        <v>1856</v>
      </c>
      <c r="AC6402" s="5">
        <v>260</v>
      </c>
      <c r="AD6402" s="5">
        <v>30388</v>
      </c>
      <c r="AE6402" s="5">
        <v>25943</v>
      </c>
      <c r="AF6402" s="5">
        <v>1496</v>
      </c>
      <c r="AG6402" s="6">
        <v>5.7664880699996148</v>
      </c>
      <c r="AH6402" s="6">
        <v>85.372515466631569</v>
      </c>
      <c r="AI6402" s="6">
        <v>14.008620689655173</v>
      </c>
      <c r="AJ6402" s="6">
        <v>78.878028049298763</v>
      </c>
    </row>
    <row r="6403" spans="1:36" hidden="1" x14ac:dyDescent="0.2">
      <c r="A6403" s="1" t="str">
        <f t="shared" si="100"/>
        <v>WaveneyWhite British</v>
      </c>
      <c r="B6403" s="3" t="s">
        <v>499</v>
      </c>
      <c r="C6403" s="3" t="s">
        <v>500</v>
      </c>
      <c r="D6403" s="3" t="s">
        <v>701</v>
      </c>
      <c r="E6403" s="5">
        <v>110385</v>
      </c>
      <c r="F6403" s="5">
        <v>6986</v>
      </c>
      <c r="G6403" s="5">
        <v>6502</v>
      </c>
      <c r="H6403" s="5">
        <v>9522</v>
      </c>
      <c r="I6403" s="5">
        <v>2674</v>
      </c>
      <c r="J6403" s="5">
        <v>15371</v>
      </c>
      <c r="K6403" s="5">
        <v>10905</v>
      </c>
      <c r="L6403" s="5">
        <v>1348</v>
      </c>
      <c r="M6403" s="5">
        <v>11210</v>
      </c>
      <c r="N6403" s="5">
        <v>1348</v>
      </c>
      <c r="O6403" s="6">
        <v>6.3287584363817544</v>
      </c>
      <c r="P6403" s="6">
        <v>5.8902930651809573</v>
      </c>
      <c r="Q6403" s="6">
        <v>8.6261720342437833</v>
      </c>
      <c r="R6403" s="6">
        <v>2.4224305838655615</v>
      </c>
      <c r="S6403" s="6">
        <v>13.924899216379037</v>
      </c>
      <c r="T6403" s="6">
        <v>9.8790596548444078</v>
      </c>
      <c r="U6403" s="6">
        <v>1.221180414005526</v>
      </c>
      <c r="V6403" s="6">
        <v>10.155365312315984</v>
      </c>
      <c r="W6403" s="6">
        <v>1.221180414005526</v>
      </c>
      <c r="X6403" s="5">
        <v>30845</v>
      </c>
      <c r="Y6403" s="5">
        <v>26258</v>
      </c>
      <c r="Z6403" s="5">
        <v>1620</v>
      </c>
      <c r="AA6403" s="5">
        <v>2080</v>
      </c>
      <c r="AB6403" s="5">
        <v>1629</v>
      </c>
      <c r="AC6403" s="5">
        <v>230</v>
      </c>
      <c r="AD6403" s="5">
        <v>28765</v>
      </c>
      <c r="AE6403" s="5">
        <v>24629</v>
      </c>
      <c r="AF6403" s="5">
        <v>1390</v>
      </c>
      <c r="AG6403" s="6">
        <v>5.6437532989565149</v>
      </c>
      <c r="AH6403" s="6">
        <v>85.621414913957935</v>
      </c>
      <c r="AI6403" s="6">
        <v>14.119091467157766</v>
      </c>
      <c r="AJ6403" s="6">
        <v>78.317307692307693</v>
      </c>
    </row>
    <row r="6404" spans="1:36" hidden="1" x14ac:dyDescent="0.2">
      <c r="A6404" s="1" t="str">
        <f t="shared" si="100"/>
        <v>WaveneyMinorities - all other than White British</v>
      </c>
      <c r="B6404" s="3" t="s">
        <v>499</v>
      </c>
      <c r="C6404" s="3" t="s">
        <v>500</v>
      </c>
      <c r="D6404" s="3" t="s">
        <v>702</v>
      </c>
      <c r="E6404" s="5">
        <v>4869</v>
      </c>
      <c r="F6404" s="5">
        <v>625</v>
      </c>
      <c r="G6404" s="5">
        <v>495</v>
      </c>
      <c r="H6404" s="5">
        <v>792</v>
      </c>
      <c r="I6404" s="5">
        <v>321</v>
      </c>
      <c r="J6404" s="5">
        <v>834</v>
      </c>
      <c r="K6404" s="5">
        <v>464</v>
      </c>
      <c r="L6404" s="5">
        <v>180</v>
      </c>
      <c r="M6404" s="5">
        <v>985</v>
      </c>
      <c r="N6404" s="5">
        <v>180</v>
      </c>
      <c r="O6404" s="6">
        <v>12.83631135756829</v>
      </c>
      <c r="P6404" s="6">
        <v>10.166358595194085</v>
      </c>
      <c r="Q6404" s="6">
        <v>16.266173752310536</v>
      </c>
      <c r="R6404" s="6">
        <v>6.5927295132470736</v>
      </c>
      <c r="S6404" s="6">
        <v>17.128773875539125</v>
      </c>
      <c r="T6404" s="6">
        <v>9.5296775518586987</v>
      </c>
      <c r="U6404" s="6">
        <v>3.6968576709796674</v>
      </c>
      <c r="V6404" s="6">
        <v>20.230026699527624</v>
      </c>
      <c r="W6404" s="6">
        <v>3.6968576709796674</v>
      </c>
      <c r="X6404" s="5">
        <v>1896</v>
      </c>
      <c r="Y6404" s="5">
        <v>1541</v>
      </c>
      <c r="Z6404" s="5">
        <v>136</v>
      </c>
      <c r="AA6404" s="5">
        <v>273</v>
      </c>
      <c r="AB6404" s="5">
        <v>227</v>
      </c>
      <c r="AC6404" s="5">
        <v>30</v>
      </c>
      <c r="AD6404" s="5">
        <v>1623</v>
      </c>
      <c r="AE6404" s="5">
        <v>1314</v>
      </c>
      <c r="AF6404" s="5">
        <v>106</v>
      </c>
      <c r="AG6404" s="6">
        <v>8.0669710806697115</v>
      </c>
      <c r="AH6404" s="6">
        <v>80.961182994454717</v>
      </c>
      <c r="AI6404" s="6">
        <v>13.215859030837004</v>
      </c>
      <c r="AJ6404" s="6">
        <v>83.150183150183153</v>
      </c>
    </row>
    <row r="6405" spans="1:36" hidden="1" x14ac:dyDescent="0.2">
      <c r="A6405" s="1" t="str">
        <f t="shared" si="100"/>
        <v>WaveneyWhite Irish</v>
      </c>
      <c r="B6405" s="3" t="s">
        <v>499</v>
      </c>
      <c r="C6405" s="3" t="s">
        <v>500</v>
      </c>
      <c r="D6405" s="3" t="s">
        <v>703</v>
      </c>
      <c r="E6405" s="5">
        <v>407</v>
      </c>
      <c r="F6405" s="5">
        <v>45</v>
      </c>
      <c r="G6405" s="5">
        <v>39</v>
      </c>
      <c r="H6405" s="5">
        <v>54</v>
      </c>
      <c r="I6405" s="5">
        <v>21</v>
      </c>
      <c r="J6405" s="5">
        <v>55</v>
      </c>
      <c r="K6405" s="5">
        <v>39</v>
      </c>
      <c r="L6405" s="5">
        <v>11</v>
      </c>
      <c r="M6405" s="5">
        <v>53</v>
      </c>
      <c r="N6405" s="5">
        <v>11</v>
      </c>
      <c r="O6405" s="6">
        <v>11.056511056511056</v>
      </c>
      <c r="P6405" s="6">
        <v>9.5823095823095823</v>
      </c>
      <c r="Q6405" s="6">
        <v>13.267813267813267</v>
      </c>
      <c r="R6405" s="6">
        <v>5.15970515970516</v>
      </c>
      <c r="S6405" s="6">
        <v>13.513513513513514</v>
      </c>
      <c r="T6405" s="6">
        <v>9.5823095823095823</v>
      </c>
      <c r="U6405" s="6">
        <v>2.7027027027027026</v>
      </c>
      <c r="V6405" s="6">
        <v>13.022113022113022</v>
      </c>
      <c r="W6405" s="6">
        <v>2.7027027027027026</v>
      </c>
      <c r="X6405" s="5">
        <v>91</v>
      </c>
      <c r="Y6405" s="5">
        <v>77</v>
      </c>
      <c r="Z6405" s="5">
        <v>8</v>
      </c>
      <c r="AA6405" s="5">
        <v>13</v>
      </c>
      <c r="AB6405" s="5">
        <v>11</v>
      </c>
      <c r="AC6405" s="5">
        <v>1</v>
      </c>
      <c r="AD6405" s="5">
        <v>78</v>
      </c>
      <c r="AE6405" s="5">
        <v>66</v>
      </c>
      <c r="AF6405" s="5">
        <v>7</v>
      </c>
      <c r="AG6405" s="6">
        <v>10.606060606060606</v>
      </c>
      <c r="AH6405" s="6">
        <v>84.615384615384613</v>
      </c>
      <c r="AI6405" s="6">
        <v>9.0909090909090917</v>
      </c>
      <c r="AJ6405" s="6">
        <v>84.615384615384613</v>
      </c>
    </row>
    <row r="6406" spans="1:36" hidden="1" x14ac:dyDescent="0.2">
      <c r="A6406" s="1" t="str">
        <f t="shared" si="100"/>
        <v>WaveneyWhite Gyspy or Irish Traveller</v>
      </c>
      <c r="B6406" s="3" t="s">
        <v>499</v>
      </c>
      <c r="C6406" s="3" t="s">
        <v>500</v>
      </c>
      <c r="D6406" s="3" t="s">
        <v>704</v>
      </c>
      <c r="E6406" s="5">
        <v>91</v>
      </c>
      <c r="F6406" s="5">
        <v>4</v>
      </c>
      <c r="G6406" s="5">
        <v>4</v>
      </c>
      <c r="H6406" s="5">
        <v>6</v>
      </c>
      <c r="I6406" s="5">
        <v>2</v>
      </c>
      <c r="J6406" s="5">
        <v>9</v>
      </c>
      <c r="K6406" s="5">
        <v>6</v>
      </c>
      <c r="L6406" s="5">
        <v>1</v>
      </c>
      <c r="M6406" s="5">
        <v>9</v>
      </c>
      <c r="N6406" s="5">
        <v>1</v>
      </c>
      <c r="O6406" s="6">
        <v>4.395604395604396</v>
      </c>
      <c r="P6406" s="6">
        <v>4.395604395604396</v>
      </c>
      <c r="Q6406" s="6">
        <v>6.5934065934065931</v>
      </c>
      <c r="R6406" s="6">
        <v>2.197802197802198</v>
      </c>
      <c r="S6406" s="6">
        <v>9.8901098901098905</v>
      </c>
      <c r="T6406" s="6">
        <v>6.5934065934065931</v>
      </c>
      <c r="U6406" s="6">
        <v>1.098901098901099</v>
      </c>
      <c r="V6406" s="6">
        <v>9.8901098901098905</v>
      </c>
      <c r="W6406" s="6">
        <v>1.098901098901099</v>
      </c>
      <c r="X6406" s="5">
        <v>25</v>
      </c>
      <c r="Y6406" s="5">
        <v>11</v>
      </c>
      <c r="Z6406" s="5">
        <v>5</v>
      </c>
      <c r="AA6406" s="5">
        <v>3</v>
      </c>
      <c r="AB6406" s="5">
        <v>1</v>
      </c>
      <c r="AC6406" s="5">
        <v>1</v>
      </c>
      <c r="AD6406" s="5">
        <v>22</v>
      </c>
      <c r="AE6406" s="5">
        <v>10</v>
      </c>
      <c r="AF6406" s="5">
        <v>4</v>
      </c>
      <c r="AG6406" s="6">
        <v>40</v>
      </c>
      <c r="AH6406" s="6">
        <v>45.454545454545453</v>
      </c>
      <c r="AI6406" s="6">
        <v>100</v>
      </c>
      <c r="AJ6406" s="6">
        <v>33.333333333333336</v>
      </c>
    </row>
    <row r="6407" spans="1:36" hidden="1" x14ac:dyDescent="0.2">
      <c r="A6407" s="1" t="str">
        <f t="shared" si="100"/>
        <v>WaveneyWhite Other</v>
      </c>
      <c r="B6407" s="3" t="s">
        <v>499</v>
      </c>
      <c r="C6407" s="3" t="s">
        <v>500</v>
      </c>
      <c r="D6407" s="3" t="s">
        <v>705</v>
      </c>
      <c r="E6407" s="5">
        <v>1706</v>
      </c>
      <c r="F6407" s="5">
        <v>273</v>
      </c>
      <c r="G6407" s="5">
        <v>215</v>
      </c>
      <c r="H6407" s="5">
        <v>333</v>
      </c>
      <c r="I6407" s="5">
        <v>158</v>
      </c>
      <c r="J6407" s="5">
        <v>303</v>
      </c>
      <c r="K6407" s="5">
        <v>148</v>
      </c>
      <c r="L6407" s="5">
        <v>100</v>
      </c>
      <c r="M6407" s="5">
        <v>436</v>
      </c>
      <c r="N6407" s="5">
        <v>100</v>
      </c>
      <c r="O6407" s="6">
        <v>16.002344665885111</v>
      </c>
      <c r="P6407" s="6">
        <v>12.602579132473622</v>
      </c>
      <c r="Q6407" s="6">
        <v>19.519343493552167</v>
      </c>
      <c r="R6407" s="6">
        <v>9.2614302461899172</v>
      </c>
      <c r="S6407" s="6">
        <v>17.760844079718641</v>
      </c>
      <c r="T6407" s="6">
        <v>8.6752637749120751</v>
      </c>
      <c r="U6407" s="6">
        <v>5.8616647127784294</v>
      </c>
      <c r="V6407" s="6">
        <v>25.55685814771395</v>
      </c>
      <c r="W6407" s="6">
        <v>5.8616647127784294</v>
      </c>
      <c r="X6407" s="5">
        <v>808</v>
      </c>
      <c r="Y6407" s="5">
        <v>715</v>
      </c>
      <c r="Z6407" s="5">
        <v>67</v>
      </c>
      <c r="AA6407" s="5">
        <v>139</v>
      </c>
      <c r="AB6407" s="5">
        <v>122</v>
      </c>
      <c r="AC6407" s="5">
        <v>21</v>
      </c>
      <c r="AD6407" s="5">
        <v>669</v>
      </c>
      <c r="AE6407" s="5">
        <v>593</v>
      </c>
      <c r="AF6407" s="5">
        <v>46</v>
      </c>
      <c r="AG6407" s="6">
        <v>7.75716694772344</v>
      </c>
      <c r="AH6407" s="6">
        <v>88.639760837070256</v>
      </c>
      <c r="AI6407" s="6">
        <v>17.21311475409836</v>
      </c>
      <c r="AJ6407" s="6">
        <v>87.769784172661872</v>
      </c>
    </row>
    <row r="6408" spans="1:36" hidden="1" x14ac:dyDescent="0.2">
      <c r="A6408" s="1" t="str">
        <f t="shared" si="100"/>
        <v>WaveneyMixed White and Black Caribbean</v>
      </c>
      <c r="B6408" s="3" t="s">
        <v>499</v>
      </c>
      <c r="C6408" s="3" t="s">
        <v>500</v>
      </c>
      <c r="D6408" s="3" t="s">
        <v>706</v>
      </c>
      <c r="E6408" s="5">
        <v>387</v>
      </c>
      <c r="F6408" s="5">
        <v>54</v>
      </c>
      <c r="G6408" s="5">
        <v>43</v>
      </c>
      <c r="H6408" s="5">
        <v>69</v>
      </c>
      <c r="I6408" s="5">
        <v>24</v>
      </c>
      <c r="J6408" s="5">
        <v>72</v>
      </c>
      <c r="K6408" s="5">
        <v>50</v>
      </c>
      <c r="L6408" s="5">
        <v>11</v>
      </c>
      <c r="M6408" s="5">
        <v>52</v>
      </c>
      <c r="N6408" s="5">
        <v>11</v>
      </c>
      <c r="O6408" s="6">
        <v>13.953488372093023</v>
      </c>
      <c r="P6408" s="6">
        <v>11.111111111111111</v>
      </c>
      <c r="Q6408" s="6">
        <v>17.829457364341085</v>
      </c>
      <c r="R6408" s="6">
        <v>6.2015503875968996</v>
      </c>
      <c r="S6408" s="6">
        <v>18.604651162790699</v>
      </c>
      <c r="T6408" s="6">
        <v>12.919896640826874</v>
      </c>
      <c r="U6408" s="6">
        <v>2.842377260981912</v>
      </c>
      <c r="V6408" s="6">
        <v>13.436692506459949</v>
      </c>
      <c r="W6408" s="6">
        <v>2.842377260981912</v>
      </c>
      <c r="X6408" s="5">
        <v>108</v>
      </c>
      <c r="Y6408" s="5">
        <v>73</v>
      </c>
      <c r="Z6408" s="5">
        <v>5</v>
      </c>
      <c r="AA6408" s="5">
        <v>15</v>
      </c>
      <c r="AB6408" s="5">
        <v>11</v>
      </c>
      <c r="AC6408" s="5">
        <v>2</v>
      </c>
      <c r="AD6408" s="5">
        <v>93</v>
      </c>
      <c r="AE6408" s="5">
        <v>62</v>
      </c>
      <c r="AF6408" s="5">
        <v>3</v>
      </c>
      <c r="AG6408" s="6">
        <v>4.838709677419355</v>
      </c>
      <c r="AH6408" s="6">
        <v>66.666666666666671</v>
      </c>
      <c r="AI6408" s="6">
        <v>18.181818181818183</v>
      </c>
      <c r="AJ6408" s="6">
        <v>73.333333333333329</v>
      </c>
    </row>
    <row r="6409" spans="1:36" hidden="1" x14ac:dyDescent="0.2">
      <c r="A6409" s="1" t="str">
        <f t="shared" si="100"/>
        <v>WaveneyMixed White and Black African</v>
      </c>
      <c r="B6409" s="3" t="s">
        <v>499</v>
      </c>
      <c r="C6409" s="3" t="s">
        <v>500</v>
      </c>
      <c r="D6409" s="3" t="s">
        <v>707</v>
      </c>
      <c r="E6409" s="5">
        <v>200</v>
      </c>
      <c r="F6409" s="5">
        <v>9</v>
      </c>
      <c r="G6409" s="5">
        <v>10</v>
      </c>
      <c r="H6409" s="5">
        <v>20</v>
      </c>
      <c r="I6409" s="5">
        <v>3</v>
      </c>
      <c r="J6409" s="5">
        <v>36</v>
      </c>
      <c r="K6409" s="5">
        <v>12</v>
      </c>
      <c r="L6409" s="5">
        <v>3</v>
      </c>
      <c r="M6409" s="5">
        <v>29</v>
      </c>
      <c r="N6409" s="5">
        <v>3</v>
      </c>
      <c r="O6409" s="6">
        <v>4.5</v>
      </c>
      <c r="P6409" s="6">
        <v>5</v>
      </c>
      <c r="Q6409" s="6">
        <v>10</v>
      </c>
      <c r="R6409" s="6">
        <v>1.5</v>
      </c>
      <c r="S6409" s="6">
        <v>18</v>
      </c>
      <c r="T6409" s="6">
        <v>6</v>
      </c>
      <c r="U6409" s="6">
        <v>1.5</v>
      </c>
      <c r="V6409" s="6">
        <v>14.5</v>
      </c>
      <c r="W6409" s="6">
        <v>1.5</v>
      </c>
      <c r="X6409" s="5">
        <v>40</v>
      </c>
      <c r="Y6409" s="5">
        <v>32</v>
      </c>
      <c r="Z6409" s="5">
        <v>4</v>
      </c>
      <c r="AA6409" s="5">
        <v>4</v>
      </c>
      <c r="AB6409" s="5">
        <v>3</v>
      </c>
      <c r="AC6409" s="5">
        <v>0</v>
      </c>
      <c r="AD6409" s="5">
        <v>36</v>
      </c>
      <c r="AE6409" s="5">
        <v>29</v>
      </c>
      <c r="AF6409" s="5">
        <v>4</v>
      </c>
      <c r="AG6409" s="6">
        <v>13.793103448275861</v>
      </c>
      <c r="AH6409" s="6">
        <v>80.555555555555557</v>
      </c>
      <c r="AI6409" s="6">
        <v>0</v>
      </c>
      <c r="AJ6409" s="6">
        <v>75</v>
      </c>
    </row>
    <row r="6410" spans="1:36" hidden="1" x14ac:dyDescent="0.2">
      <c r="A6410" s="1" t="str">
        <f t="shared" si="100"/>
        <v>WaveneyMixed White and Asian</v>
      </c>
      <c r="B6410" s="3" t="s">
        <v>499</v>
      </c>
      <c r="C6410" s="3" t="s">
        <v>500</v>
      </c>
      <c r="D6410" s="3" t="s">
        <v>708</v>
      </c>
      <c r="E6410" s="5">
        <v>341</v>
      </c>
      <c r="F6410" s="5">
        <v>22</v>
      </c>
      <c r="G6410" s="5">
        <v>13</v>
      </c>
      <c r="H6410" s="5">
        <v>30</v>
      </c>
      <c r="I6410" s="5">
        <v>11</v>
      </c>
      <c r="J6410" s="5">
        <v>48</v>
      </c>
      <c r="K6410" s="5">
        <v>23</v>
      </c>
      <c r="L6410" s="5">
        <v>7</v>
      </c>
      <c r="M6410" s="5">
        <v>49</v>
      </c>
      <c r="N6410" s="5">
        <v>7</v>
      </c>
      <c r="O6410" s="6">
        <v>6.4516129032258061</v>
      </c>
      <c r="P6410" s="6">
        <v>3.8123167155425222</v>
      </c>
      <c r="Q6410" s="6">
        <v>8.7976539589442808</v>
      </c>
      <c r="R6410" s="6">
        <v>3.225806451612903</v>
      </c>
      <c r="S6410" s="6">
        <v>14.07624633431085</v>
      </c>
      <c r="T6410" s="6">
        <v>6.7448680351906161</v>
      </c>
      <c r="U6410" s="6">
        <v>2.0527859237536656</v>
      </c>
      <c r="V6410" s="6">
        <v>14.369501466275659</v>
      </c>
      <c r="W6410" s="6">
        <v>2.0527859237536656</v>
      </c>
      <c r="X6410" s="5">
        <v>91</v>
      </c>
      <c r="Y6410" s="5">
        <v>77</v>
      </c>
      <c r="Z6410" s="5">
        <v>4</v>
      </c>
      <c r="AA6410" s="5">
        <v>2</v>
      </c>
      <c r="AB6410" s="5">
        <v>2</v>
      </c>
      <c r="AC6410" s="5">
        <v>0</v>
      </c>
      <c r="AD6410" s="5">
        <v>89</v>
      </c>
      <c r="AE6410" s="5">
        <v>75</v>
      </c>
      <c r="AF6410" s="5">
        <v>4</v>
      </c>
      <c r="AG6410" s="6">
        <v>5.333333333333333</v>
      </c>
      <c r="AH6410" s="6">
        <v>84.269662921348313</v>
      </c>
      <c r="AI6410" s="6">
        <v>0</v>
      </c>
      <c r="AJ6410" s="6">
        <v>100</v>
      </c>
    </row>
    <row r="6411" spans="1:36" hidden="1" x14ac:dyDescent="0.2">
      <c r="A6411" s="1" t="str">
        <f t="shared" si="100"/>
        <v>WaveneyMixed Other</v>
      </c>
      <c r="B6411" s="3" t="s">
        <v>499</v>
      </c>
      <c r="C6411" s="3" t="s">
        <v>500</v>
      </c>
      <c r="D6411" s="3" t="s">
        <v>709</v>
      </c>
      <c r="E6411" s="5">
        <v>287</v>
      </c>
      <c r="F6411" s="5">
        <v>28</v>
      </c>
      <c r="G6411" s="5">
        <v>21</v>
      </c>
      <c r="H6411" s="5">
        <v>39</v>
      </c>
      <c r="I6411" s="5">
        <v>12</v>
      </c>
      <c r="J6411" s="5">
        <v>42</v>
      </c>
      <c r="K6411" s="5">
        <v>22</v>
      </c>
      <c r="L6411" s="5">
        <v>7</v>
      </c>
      <c r="M6411" s="5">
        <v>42</v>
      </c>
      <c r="N6411" s="5">
        <v>7</v>
      </c>
      <c r="O6411" s="6">
        <v>9.7560975609756095</v>
      </c>
      <c r="P6411" s="6">
        <v>7.3170731707317076</v>
      </c>
      <c r="Q6411" s="6">
        <v>13.588850174216027</v>
      </c>
      <c r="R6411" s="6">
        <v>4.1811846689895473</v>
      </c>
      <c r="S6411" s="6">
        <v>14.634146341463415</v>
      </c>
      <c r="T6411" s="6">
        <v>7.6655052264808363</v>
      </c>
      <c r="U6411" s="6">
        <v>2.4390243902439024</v>
      </c>
      <c r="V6411" s="6">
        <v>14.634146341463415</v>
      </c>
      <c r="W6411" s="6">
        <v>2.4390243902439024</v>
      </c>
      <c r="X6411" s="5">
        <v>88</v>
      </c>
      <c r="Y6411" s="5">
        <v>63</v>
      </c>
      <c r="Z6411" s="5">
        <v>2</v>
      </c>
      <c r="AA6411" s="5">
        <v>8</v>
      </c>
      <c r="AB6411" s="5">
        <v>7</v>
      </c>
      <c r="AC6411" s="5">
        <v>0</v>
      </c>
      <c r="AD6411" s="5">
        <v>80</v>
      </c>
      <c r="AE6411" s="5">
        <v>56</v>
      </c>
      <c r="AF6411" s="5">
        <v>2</v>
      </c>
      <c r="AG6411" s="6">
        <v>3.5714285714285716</v>
      </c>
      <c r="AH6411" s="6">
        <v>70</v>
      </c>
      <c r="AI6411" s="6">
        <v>0</v>
      </c>
      <c r="AJ6411" s="6">
        <v>87.5</v>
      </c>
    </row>
    <row r="6412" spans="1:36" hidden="1" x14ac:dyDescent="0.2">
      <c r="A6412" s="1" t="str">
        <f t="shared" si="100"/>
        <v>WaveneyIndian</v>
      </c>
      <c r="B6412" s="3" t="s">
        <v>499</v>
      </c>
      <c r="C6412" s="3" t="s">
        <v>500</v>
      </c>
      <c r="D6412" s="3" t="s">
        <v>710</v>
      </c>
      <c r="E6412" s="5">
        <v>180</v>
      </c>
      <c r="F6412" s="5">
        <v>18</v>
      </c>
      <c r="G6412" s="5">
        <v>22</v>
      </c>
      <c r="H6412" s="5">
        <v>26</v>
      </c>
      <c r="I6412" s="5">
        <v>8</v>
      </c>
      <c r="J6412" s="5">
        <v>33</v>
      </c>
      <c r="K6412" s="5">
        <v>19</v>
      </c>
      <c r="L6412" s="5">
        <v>7</v>
      </c>
      <c r="M6412" s="5">
        <v>55</v>
      </c>
      <c r="N6412" s="5">
        <v>7</v>
      </c>
      <c r="O6412" s="6">
        <v>10</v>
      </c>
      <c r="P6412" s="6">
        <v>12.222222222222221</v>
      </c>
      <c r="Q6412" s="6">
        <v>14.444444444444445</v>
      </c>
      <c r="R6412" s="6">
        <v>4.4444444444444446</v>
      </c>
      <c r="S6412" s="6">
        <v>18.333333333333332</v>
      </c>
      <c r="T6412" s="6">
        <v>10.555555555555555</v>
      </c>
      <c r="U6412" s="6">
        <v>3.8888888888888888</v>
      </c>
      <c r="V6412" s="6">
        <v>30.555555555555557</v>
      </c>
      <c r="W6412" s="6">
        <v>3.8888888888888888</v>
      </c>
      <c r="X6412" s="5">
        <v>65</v>
      </c>
      <c r="Y6412" s="5">
        <v>52</v>
      </c>
      <c r="Z6412" s="5">
        <v>2</v>
      </c>
      <c r="AA6412" s="5">
        <v>6</v>
      </c>
      <c r="AB6412" s="5">
        <v>4</v>
      </c>
      <c r="AC6412" s="5">
        <v>0</v>
      </c>
      <c r="AD6412" s="5">
        <v>59</v>
      </c>
      <c r="AE6412" s="5">
        <v>48</v>
      </c>
      <c r="AF6412" s="5">
        <v>2</v>
      </c>
      <c r="AG6412" s="6">
        <v>4.166666666666667</v>
      </c>
      <c r="AH6412" s="6">
        <v>81.355932203389827</v>
      </c>
      <c r="AI6412" s="6">
        <v>0</v>
      </c>
      <c r="AJ6412" s="6">
        <v>66.666666666666671</v>
      </c>
    </row>
    <row r="6413" spans="1:36" hidden="1" x14ac:dyDescent="0.2">
      <c r="A6413" s="1" t="str">
        <f t="shared" si="100"/>
        <v>WaveneyPakistani</v>
      </c>
      <c r="B6413" s="3" t="s">
        <v>499</v>
      </c>
      <c r="C6413" s="3" t="s">
        <v>500</v>
      </c>
      <c r="D6413" s="3" t="s">
        <v>711</v>
      </c>
      <c r="E6413" s="5">
        <v>56</v>
      </c>
      <c r="F6413" s="5">
        <v>9</v>
      </c>
      <c r="G6413" s="5">
        <v>8</v>
      </c>
      <c r="H6413" s="5">
        <v>11</v>
      </c>
      <c r="I6413" s="5">
        <v>7</v>
      </c>
      <c r="J6413" s="5">
        <v>4</v>
      </c>
      <c r="K6413" s="5">
        <v>16</v>
      </c>
      <c r="L6413" s="5">
        <v>5</v>
      </c>
      <c r="M6413" s="5">
        <v>11</v>
      </c>
      <c r="N6413" s="5">
        <v>5</v>
      </c>
      <c r="O6413" s="6">
        <v>16.071428571428573</v>
      </c>
      <c r="P6413" s="6">
        <v>14.285714285714286</v>
      </c>
      <c r="Q6413" s="6">
        <v>19.642857142857142</v>
      </c>
      <c r="R6413" s="6">
        <v>12.5</v>
      </c>
      <c r="S6413" s="6">
        <v>7.1428571428571432</v>
      </c>
      <c r="T6413" s="6">
        <v>28.571428571428573</v>
      </c>
      <c r="U6413" s="6">
        <v>8.9285714285714288</v>
      </c>
      <c r="V6413" s="6">
        <v>19.642857142857142</v>
      </c>
      <c r="W6413" s="6">
        <v>8.9285714285714288</v>
      </c>
      <c r="X6413" s="5">
        <v>41</v>
      </c>
      <c r="Y6413" s="5">
        <v>26</v>
      </c>
      <c r="Z6413" s="5">
        <v>1</v>
      </c>
      <c r="AA6413" s="5">
        <v>9</v>
      </c>
      <c r="AB6413" s="5">
        <v>7</v>
      </c>
      <c r="AC6413" s="5">
        <v>0</v>
      </c>
      <c r="AD6413" s="5">
        <v>32</v>
      </c>
      <c r="AE6413" s="5">
        <v>19</v>
      </c>
      <c r="AF6413" s="5">
        <v>1</v>
      </c>
      <c r="AG6413" s="6">
        <v>5.2631578947368425</v>
      </c>
      <c r="AH6413" s="6">
        <v>59.375</v>
      </c>
      <c r="AI6413" s="6">
        <v>0</v>
      </c>
      <c r="AJ6413" s="6">
        <v>77.777777777777771</v>
      </c>
    </row>
    <row r="6414" spans="1:36" hidden="1" x14ac:dyDescent="0.2">
      <c r="A6414" s="1" t="str">
        <f t="shared" si="100"/>
        <v>WaveneyBangladeshi</v>
      </c>
      <c r="B6414" s="3" t="s">
        <v>499</v>
      </c>
      <c r="C6414" s="3" t="s">
        <v>500</v>
      </c>
      <c r="D6414" s="3" t="s">
        <v>712</v>
      </c>
      <c r="E6414" s="5">
        <v>96</v>
      </c>
      <c r="F6414" s="5">
        <v>17</v>
      </c>
      <c r="G6414" s="5">
        <v>6</v>
      </c>
      <c r="H6414" s="5">
        <v>17</v>
      </c>
      <c r="I6414" s="5">
        <v>5</v>
      </c>
      <c r="J6414" s="5">
        <v>21</v>
      </c>
      <c r="K6414" s="5">
        <v>13</v>
      </c>
      <c r="L6414" s="5">
        <v>3</v>
      </c>
      <c r="M6414" s="5">
        <v>36</v>
      </c>
      <c r="N6414" s="5">
        <v>3</v>
      </c>
      <c r="O6414" s="6">
        <v>17.708333333333332</v>
      </c>
      <c r="P6414" s="6">
        <v>6.25</v>
      </c>
      <c r="Q6414" s="6">
        <v>17.708333333333332</v>
      </c>
      <c r="R6414" s="6">
        <v>5.208333333333333</v>
      </c>
      <c r="S6414" s="6">
        <v>21.875</v>
      </c>
      <c r="T6414" s="6">
        <v>13.541666666666666</v>
      </c>
      <c r="U6414" s="6">
        <v>3.125</v>
      </c>
      <c r="V6414" s="6">
        <v>37.5</v>
      </c>
      <c r="W6414" s="6">
        <v>3.125</v>
      </c>
      <c r="X6414" s="5">
        <v>50</v>
      </c>
      <c r="Y6414" s="5">
        <v>31</v>
      </c>
      <c r="Z6414" s="5">
        <v>4</v>
      </c>
      <c r="AA6414" s="5">
        <v>4</v>
      </c>
      <c r="AB6414" s="5">
        <v>3</v>
      </c>
      <c r="AC6414" s="5">
        <v>0</v>
      </c>
      <c r="AD6414" s="5">
        <v>46</v>
      </c>
      <c r="AE6414" s="5">
        <v>28</v>
      </c>
      <c r="AF6414" s="5">
        <v>4</v>
      </c>
      <c r="AG6414" s="6">
        <v>14.285714285714286</v>
      </c>
      <c r="AH6414" s="6">
        <v>60.869565217391305</v>
      </c>
      <c r="AI6414" s="6">
        <v>0</v>
      </c>
      <c r="AJ6414" s="6">
        <v>75</v>
      </c>
    </row>
    <row r="6415" spans="1:36" hidden="1" x14ac:dyDescent="0.2">
      <c r="A6415" s="1" t="str">
        <f t="shared" si="100"/>
        <v>WaveneyChinese</v>
      </c>
      <c r="B6415" s="3" t="s">
        <v>499</v>
      </c>
      <c r="C6415" s="3" t="s">
        <v>500</v>
      </c>
      <c r="D6415" s="3" t="s">
        <v>713</v>
      </c>
      <c r="E6415" s="5">
        <v>308</v>
      </c>
      <c r="F6415" s="5">
        <v>45</v>
      </c>
      <c r="G6415" s="5">
        <v>36</v>
      </c>
      <c r="H6415" s="5">
        <v>52</v>
      </c>
      <c r="I6415" s="5">
        <v>19</v>
      </c>
      <c r="J6415" s="5">
        <v>62</v>
      </c>
      <c r="K6415" s="5">
        <v>14</v>
      </c>
      <c r="L6415" s="5">
        <v>7</v>
      </c>
      <c r="M6415" s="5">
        <v>54</v>
      </c>
      <c r="N6415" s="5">
        <v>7</v>
      </c>
      <c r="O6415" s="6">
        <v>14.61038961038961</v>
      </c>
      <c r="P6415" s="6">
        <v>11.688311688311689</v>
      </c>
      <c r="Q6415" s="6">
        <v>16.883116883116884</v>
      </c>
      <c r="R6415" s="6">
        <v>6.1688311688311686</v>
      </c>
      <c r="S6415" s="6">
        <v>20.129870129870131</v>
      </c>
      <c r="T6415" s="6">
        <v>4.5454545454545459</v>
      </c>
      <c r="U6415" s="6">
        <v>2.2727272727272729</v>
      </c>
      <c r="V6415" s="6">
        <v>17.532467532467532</v>
      </c>
      <c r="W6415" s="6">
        <v>2.2727272727272729</v>
      </c>
      <c r="X6415" s="5">
        <v>96</v>
      </c>
      <c r="Y6415" s="5">
        <v>81</v>
      </c>
      <c r="Z6415" s="5">
        <v>2</v>
      </c>
      <c r="AA6415" s="5">
        <v>9</v>
      </c>
      <c r="AB6415" s="5">
        <v>7</v>
      </c>
      <c r="AC6415" s="5">
        <v>0</v>
      </c>
      <c r="AD6415" s="5">
        <v>87</v>
      </c>
      <c r="AE6415" s="5">
        <v>74</v>
      </c>
      <c r="AF6415" s="5">
        <v>2</v>
      </c>
      <c r="AG6415" s="6">
        <v>2.7027027027027026</v>
      </c>
      <c r="AH6415" s="6">
        <v>85.05747126436782</v>
      </c>
      <c r="AI6415" s="6">
        <v>0</v>
      </c>
      <c r="AJ6415" s="6">
        <v>77.777777777777771</v>
      </c>
    </row>
    <row r="6416" spans="1:36" hidden="1" x14ac:dyDescent="0.2">
      <c r="A6416" s="1" t="str">
        <f t="shared" si="100"/>
        <v>WaveneyAsian Other</v>
      </c>
      <c r="B6416" s="3" t="s">
        <v>499</v>
      </c>
      <c r="C6416" s="3" t="s">
        <v>500</v>
      </c>
      <c r="D6416" s="3" t="s">
        <v>714</v>
      </c>
      <c r="E6416" s="5">
        <v>319</v>
      </c>
      <c r="F6416" s="5">
        <v>53</v>
      </c>
      <c r="G6416" s="5">
        <v>36</v>
      </c>
      <c r="H6416" s="5">
        <v>62</v>
      </c>
      <c r="I6416" s="5">
        <v>27</v>
      </c>
      <c r="J6416" s="5">
        <v>59</v>
      </c>
      <c r="K6416" s="5">
        <v>13</v>
      </c>
      <c r="L6416" s="5">
        <v>7</v>
      </c>
      <c r="M6416" s="5">
        <v>74</v>
      </c>
      <c r="N6416" s="5">
        <v>7</v>
      </c>
      <c r="O6416" s="6">
        <v>16.614420062695924</v>
      </c>
      <c r="P6416" s="6">
        <v>11.285266457680251</v>
      </c>
      <c r="Q6416" s="6">
        <v>19.435736677115987</v>
      </c>
      <c r="R6416" s="6">
        <v>8.4639498432601883</v>
      </c>
      <c r="S6416" s="6">
        <v>18.495297805642632</v>
      </c>
      <c r="T6416" s="6">
        <v>4.0752351097178687</v>
      </c>
      <c r="U6416" s="6">
        <v>2.1943573667711598</v>
      </c>
      <c r="V6416" s="6">
        <v>23.197492163009404</v>
      </c>
      <c r="W6416" s="6">
        <v>2.1943573667711598</v>
      </c>
      <c r="X6416" s="5">
        <v>167</v>
      </c>
      <c r="Y6416" s="5">
        <v>143</v>
      </c>
      <c r="Z6416" s="5">
        <v>10</v>
      </c>
      <c r="AA6416" s="5">
        <v>29</v>
      </c>
      <c r="AB6416" s="5">
        <v>24</v>
      </c>
      <c r="AC6416" s="5">
        <v>2</v>
      </c>
      <c r="AD6416" s="5">
        <v>138</v>
      </c>
      <c r="AE6416" s="5">
        <v>119</v>
      </c>
      <c r="AF6416" s="5">
        <v>8</v>
      </c>
      <c r="AG6416" s="6">
        <v>6.7226890756302522</v>
      </c>
      <c r="AH6416" s="6">
        <v>86.231884057971016</v>
      </c>
      <c r="AI6416" s="6">
        <v>8.3333333333333339</v>
      </c>
      <c r="AJ6416" s="6">
        <v>82.758620689655174</v>
      </c>
    </row>
    <row r="6417" spans="1:36" hidden="1" x14ac:dyDescent="0.2">
      <c r="A6417" s="1" t="str">
        <f t="shared" si="100"/>
        <v>WaveneyBlack African</v>
      </c>
      <c r="B6417" s="3" t="s">
        <v>499</v>
      </c>
      <c r="C6417" s="3" t="s">
        <v>500</v>
      </c>
      <c r="D6417" s="3" t="s">
        <v>715</v>
      </c>
      <c r="E6417" s="5">
        <v>208</v>
      </c>
      <c r="F6417" s="5">
        <v>21</v>
      </c>
      <c r="G6417" s="5">
        <v>20</v>
      </c>
      <c r="H6417" s="5">
        <v>30</v>
      </c>
      <c r="I6417" s="5">
        <v>12</v>
      </c>
      <c r="J6417" s="5">
        <v>39</v>
      </c>
      <c r="K6417" s="5">
        <v>32</v>
      </c>
      <c r="L6417" s="5">
        <v>1</v>
      </c>
      <c r="M6417" s="5">
        <v>30</v>
      </c>
      <c r="N6417" s="5">
        <v>1</v>
      </c>
      <c r="O6417" s="6">
        <v>10.096153846153847</v>
      </c>
      <c r="P6417" s="6">
        <v>9.615384615384615</v>
      </c>
      <c r="Q6417" s="6">
        <v>14.423076923076923</v>
      </c>
      <c r="R6417" s="6">
        <v>5.7692307692307692</v>
      </c>
      <c r="S6417" s="6">
        <v>18.75</v>
      </c>
      <c r="T6417" s="6">
        <v>15.384615384615385</v>
      </c>
      <c r="U6417" s="6">
        <v>0.48076923076923078</v>
      </c>
      <c r="V6417" s="6">
        <v>14.423076923076923</v>
      </c>
      <c r="W6417" s="6">
        <v>0.48076923076923078</v>
      </c>
      <c r="X6417" s="5">
        <v>106</v>
      </c>
      <c r="Y6417" s="5">
        <v>79</v>
      </c>
      <c r="Z6417" s="5">
        <v>14</v>
      </c>
      <c r="AA6417" s="5">
        <v>17</v>
      </c>
      <c r="AB6417" s="5">
        <v>14</v>
      </c>
      <c r="AC6417" s="5">
        <v>2</v>
      </c>
      <c r="AD6417" s="5">
        <v>89</v>
      </c>
      <c r="AE6417" s="5">
        <v>65</v>
      </c>
      <c r="AF6417" s="5">
        <v>12</v>
      </c>
      <c r="AG6417" s="6">
        <v>18.46153846153846</v>
      </c>
      <c r="AH6417" s="6">
        <v>73.033707865168537</v>
      </c>
      <c r="AI6417" s="6">
        <v>14.285714285714286</v>
      </c>
      <c r="AJ6417" s="6">
        <v>82.352941176470594</v>
      </c>
    </row>
    <row r="6418" spans="1:36" hidden="1" x14ac:dyDescent="0.2">
      <c r="A6418" s="1" t="str">
        <f t="shared" si="100"/>
        <v>WaveneyBlack Caribbean</v>
      </c>
      <c r="B6418" s="3" t="s">
        <v>499</v>
      </c>
      <c r="C6418" s="3" t="s">
        <v>500</v>
      </c>
      <c r="D6418" s="3" t="s">
        <v>716</v>
      </c>
      <c r="E6418" s="5">
        <v>100</v>
      </c>
      <c r="F6418" s="5">
        <v>4</v>
      </c>
      <c r="G6418" s="5">
        <v>6</v>
      </c>
      <c r="H6418" s="5">
        <v>7</v>
      </c>
      <c r="I6418" s="5">
        <v>2</v>
      </c>
      <c r="J6418" s="5">
        <v>10</v>
      </c>
      <c r="K6418" s="5">
        <v>38</v>
      </c>
      <c r="L6418" s="5">
        <v>2</v>
      </c>
      <c r="M6418" s="5">
        <v>8</v>
      </c>
      <c r="N6418" s="5">
        <v>2</v>
      </c>
      <c r="O6418" s="6">
        <v>4</v>
      </c>
      <c r="P6418" s="6">
        <v>6</v>
      </c>
      <c r="Q6418" s="6">
        <v>7</v>
      </c>
      <c r="R6418" s="6">
        <v>2</v>
      </c>
      <c r="S6418" s="6">
        <v>10</v>
      </c>
      <c r="T6418" s="6">
        <v>38</v>
      </c>
      <c r="U6418" s="6">
        <v>2</v>
      </c>
      <c r="V6418" s="6">
        <v>8</v>
      </c>
      <c r="W6418" s="6">
        <v>2</v>
      </c>
      <c r="X6418" s="5">
        <v>38</v>
      </c>
      <c r="Y6418" s="5">
        <v>17</v>
      </c>
      <c r="Z6418" s="5">
        <v>4</v>
      </c>
      <c r="AA6418" s="5">
        <v>1</v>
      </c>
      <c r="AB6418" s="5">
        <v>0</v>
      </c>
      <c r="AC6418" s="5">
        <v>0</v>
      </c>
      <c r="AD6418" s="5">
        <v>37</v>
      </c>
      <c r="AE6418" s="5">
        <v>17</v>
      </c>
      <c r="AF6418" s="5">
        <v>4</v>
      </c>
      <c r="AG6418" s="6">
        <v>23.529411764705884</v>
      </c>
      <c r="AH6418" s="6">
        <v>45.945945945945944</v>
      </c>
      <c r="AI6418" s="6"/>
      <c r="AJ6418" s="6">
        <v>0</v>
      </c>
    </row>
    <row r="6419" spans="1:36" hidden="1" x14ac:dyDescent="0.2">
      <c r="A6419" s="1" t="str">
        <f t="shared" si="100"/>
        <v>WaveneyBlack Other</v>
      </c>
      <c r="B6419" s="3" t="s">
        <v>499</v>
      </c>
      <c r="C6419" s="3" t="s">
        <v>500</v>
      </c>
      <c r="D6419" s="3" t="s">
        <v>717</v>
      </c>
      <c r="E6419" s="5">
        <v>61</v>
      </c>
      <c r="F6419" s="5">
        <v>6</v>
      </c>
      <c r="G6419" s="5">
        <v>1</v>
      </c>
      <c r="H6419" s="5">
        <v>8</v>
      </c>
      <c r="I6419" s="5">
        <v>0</v>
      </c>
      <c r="J6419" s="5">
        <v>19</v>
      </c>
      <c r="K6419" s="5">
        <v>16</v>
      </c>
      <c r="L6419" s="5">
        <v>0</v>
      </c>
      <c r="M6419" s="5">
        <v>15</v>
      </c>
      <c r="N6419" s="5">
        <v>0</v>
      </c>
      <c r="O6419" s="6">
        <v>9.8360655737704921</v>
      </c>
      <c r="P6419" s="6">
        <v>1.639344262295082</v>
      </c>
      <c r="Q6419" s="6">
        <v>13.114754098360656</v>
      </c>
      <c r="R6419" s="6">
        <v>0</v>
      </c>
      <c r="S6419" s="6">
        <v>31.147540983606557</v>
      </c>
      <c r="T6419" s="6">
        <v>26.229508196721312</v>
      </c>
      <c r="U6419" s="6">
        <v>0</v>
      </c>
      <c r="V6419" s="6">
        <v>24.590163934426229</v>
      </c>
      <c r="W6419" s="6">
        <v>0</v>
      </c>
      <c r="X6419" s="5">
        <v>28</v>
      </c>
      <c r="Y6419" s="5">
        <v>17</v>
      </c>
      <c r="Z6419" s="5">
        <v>1</v>
      </c>
      <c r="AA6419" s="5">
        <v>4</v>
      </c>
      <c r="AB6419" s="5">
        <v>3</v>
      </c>
      <c r="AC6419" s="5">
        <v>0</v>
      </c>
      <c r="AD6419" s="5">
        <v>24</v>
      </c>
      <c r="AE6419" s="5">
        <v>14</v>
      </c>
      <c r="AF6419" s="5">
        <v>1</v>
      </c>
      <c r="AG6419" s="6">
        <v>7.1428571428571432</v>
      </c>
      <c r="AH6419" s="6">
        <v>58.333333333333336</v>
      </c>
      <c r="AI6419" s="6">
        <v>0</v>
      </c>
      <c r="AJ6419" s="6">
        <v>75</v>
      </c>
    </row>
    <row r="6420" spans="1:36" hidden="1" x14ac:dyDescent="0.2">
      <c r="A6420" s="1" t="str">
        <f t="shared" si="100"/>
        <v>WaveneyArab</v>
      </c>
      <c r="B6420" s="3" t="s">
        <v>499</v>
      </c>
      <c r="C6420" s="3" t="s">
        <v>500</v>
      </c>
      <c r="D6420" s="3" t="s">
        <v>699</v>
      </c>
      <c r="E6420" s="5">
        <v>9</v>
      </c>
      <c r="F6420" s="5">
        <v>2</v>
      </c>
      <c r="G6420" s="5">
        <v>2</v>
      </c>
      <c r="H6420" s="5">
        <v>2</v>
      </c>
      <c r="I6420" s="5">
        <v>1</v>
      </c>
      <c r="J6420" s="5">
        <v>1</v>
      </c>
      <c r="K6420" s="5">
        <v>2</v>
      </c>
      <c r="L6420" s="5">
        <v>1</v>
      </c>
      <c r="M6420" s="5">
        <v>1</v>
      </c>
      <c r="N6420" s="5">
        <v>1</v>
      </c>
      <c r="O6420" s="6">
        <v>22.222222222222221</v>
      </c>
      <c r="P6420" s="6">
        <v>22.222222222222221</v>
      </c>
      <c r="Q6420" s="6">
        <v>22.222222222222221</v>
      </c>
      <c r="R6420" s="6">
        <v>11.111111111111111</v>
      </c>
      <c r="S6420" s="6">
        <v>11.111111111111111</v>
      </c>
      <c r="T6420" s="6">
        <v>22.222222222222221</v>
      </c>
      <c r="U6420" s="6">
        <v>11.111111111111111</v>
      </c>
      <c r="V6420" s="6">
        <v>11.111111111111111</v>
      </c>
      <c r="W6420" s="6">
        <v>11.111111111111111</v>
      </c>
      <c r="X6420" s="5">
        <v>3</v>
      </c>
      <c r="Y6420" s="5">
        <v>2</v>
      </c>
      <c r="Z6420" s="5">
        <v>1</v>
      </c>
      <c r="AA6420" s="5">
        <v>0</v>
      </c>
      <c r="AB6420" s="5">
        <v>0</v>
      </c>
      <c r="AC6420" s="5">
        <v>0</v>
      </c>
      <c r="AD6420" s="5">
        <v>3</v>
      </c>
      <c r="AE6420" s="5">
        <v>2</v>
      </c>
      <c r="AF6420" s="5">
        <v>1</v>
      </c>
      <c r="AG6420" s="6">
        <v>50</v>
      </c>
      <c r="AH6420" s="6">
        <v>66.666666666666671</v>
      </c>
      <c r="AI6420" s="6"/>
      <c r="AJ6420" s="6"/>
    </row>
    <row r="6421" spans="1:36" hidden="1" x14ac:dyDescent="0.2">
      <c r="A6421" s="1" t="str">
        <f t="shared" si="100"/>
        <v>WaveneyOther</v>
      </c>
      <c r="B6421" s="3" t="s">
        <v>499</v>
      </c>
      <c r="C6421" s="3" t="s">
        <v>500</v>
      </c>
      <c r="D6421" s="3" t="s">
        <v>718</v>
      </c>
      <c r="E6421" s="5">
        <v>113</v>
      </c>
      <c r="F6421" s="5">
        <v>15</v>
      </c>
      <c r="G6421" s="5">
        <v>13</v>
      </c>
      <c r="H6421" s="5">
        <v>26</v>
      </c>
      <c r="I6421" s="5">
        <v>9</v>
      </c>
      <c r="J6421" s="5">
        <v>21</v>
      </c>
      <c r="K6421" s="5">
        <v>1</v>
      </c>
      <c r="L6421" s="5">
        <v>7</v>
      </c>
      <c r="M6421" s="5">
        <v>31</v>
      </c>
      <c r="N6421" s="5">
        <v>7</v>
      </c>
      <c r="O6421" s="6">
        <v>13.274336283185841</v>
      </c>
      <c r="P6421" s="6">
        <v>11.504424778761061</v>
      </c>
      <c r="Q6421" s="6">
        <v>23.008849557522122</v>
      </c>
      <c r="R6421" s="6">
        <v>7.9646017699115044</v>
      </c>
      <c r="S6421" s="6">
        <v>18.584070796460178</v>
      </c>
      <c r="T6421" s="6">
        <v>0.88495575221238942</v>
      </c>
      <c r="U6421" s="6">
        <v>6.1946902654867255</v>
      </c>
      <c r="V6421" s="6">
        <v>27.43362831858407</v>
      </c>
      <c r="W6421" s="6">
        <v>6.1946902654867255</v>
      </c>
      <c r="X6421" s="5">
        <v>51</v>
      </c>
      <c r="Y6421" s="5">
        <v>45</v>
      </c>
      <c r="Z6421" s="5">
        <v>2</v>
      </c>
      <c r="AA6421" s="5">
        <v>10</v>
      </c>
      <c r="AB6421" s="5">
        <v>8</v>
      </c>
      <c r="AC6421" s="5">
        <v>1</v>
      </c>
      <c r="AD6421" s="5">
        <v>41</v>
      </c>
      <c r="AE6421" s="5">
        <v>37</v>
      </c>
      <c r="AF6421" s="5">
        <v>1</v>
      </c>
      <c r="AG6421" s="6">
        <v>2.7027027027027026</v>
      </c>
      <c r="AH6421" s="6">
        <v>90.243902439024396</v>
      </c>
      <c r="AI6421" s="6">
        <v>12.5</v>
      </c>
      <c r="AJ6421" s="6">
        <v>80</v>
      </c>
    </row>
    <row r="6422" spans="1:36" x14ac:dyDescent="0.2">
      <c r="A6422" s="1" t="str">
        <f t="shared" si="100"/>
        <v>WaverleyAll people</v>
      </c>
      <c r="B6422" s="3" t="s">
        <v>519</v>
      </c>
      <c r="C6422" s="3" t="s">
        <v>520</v>
      </c>
      <c r="D6422" s="3" t="s">
        <v>700</v>
      </c>
      <c r="E6422" s="5">
        <v>121572</v>
      </c>
      <c r="F6422" s="5">
        <v>0</v>
      </c>
      <c r="G6422" s="5">
        <v>0</v>
      </c>
      <c r="H6422" s="5">
        <v>0</v>
      </c>
      <c r="I6422" s="5">
        <v>0</v>
      </c>
      <c r="J6422" s="5">
        <v>2659</v>
      </c>
      <c r="K6422" s="5">
        <v>7590</v>
      </c>
      <c r="L6422" s="5">
        <v>0</v>
      </c>
      <c r="M6422" s="5">
        <v>0</v>
      </c>
      <c r="N6422" s="5">
        <v>0</v>
      </c>
      <c r="O6422" s="6">
        <v>0</v>
      </c>
      <c r="P6422" s="6">
        <v>0</v>
      </c>
      <c r="Q6422" s="6">
        <v>0</v>
      </c>
      <c r="R6422" s="6">
        <v>0</v>
      </c>
      <c r="S6422" s="6">
        <v>2.1871812588424966</v>
      </c>
      <c r="T6422" s="6">
        <v>6.2432138979370251</v>
      </c>
      <c r="U6422" s="6">
        <v>0</v>
      </c>
      <c r="V6422" s="6">
        <v>0</v>
      </c>
      <c r="W6422" s="6">
        <v>0</v>
      </c>
      <c r="X6422" s="5">
        <v>38157</v>
      </c>
      <c r="Y6422" s="5">
        <v>33579</v>
      </c>
      <c r="Z6422" s="5">
        <v>994</v>
      </c>
      <c r="AA6422" s="5">
        <v>0</v>
      </c>
      <c r="AB6422" s="5">
        <v>0</v>
      </c>
      <c r="AC6422" s="5">
        <v>0</v>
      </c>
      <c r="AD6422" s="5">
        <v>38157</v>
      </c>
      <c r="AE6422" s="5">
        <v>33579</v>
      </c>
      <c r="AF6422" s="5">
        <v>994</v>
      </c>
      <c r="AG6422" s="6">
        <v>2.9601834479883262</v>
      </c>
      <c r="AH6422" s="6">
        <v>88.0022014309301</v>
      </c>
      <c r="AI6422" s="6"/>
      <c r="AJ6422" s="6"/>
    </row>
    <row r="6423" spans="1:36" hidden="1" x14ac:dyDescent="0.2">
      <c r="A6423" s="1" t="str">
        <f t="shared" si="100"/>
        <v>WaverleyWhite British</v>
      </c>
      <c r="B6423" s="3" t="s">
        <v>519</v>
      </c>
      <c r="C6423" s="3" t="s">
        <v>520</v>
      </c>
      <c r="D6423" s="3" t="s">
        <v>701</v>
      </c>
      <c r="E6423" s="5">
        <v>110190</v>
      </c>
      <c r="F6423" s="5">
        <v>0</v>
      </c>
      <c r="G6423" s="5">
        <v>0</v>
      </c>
      <c r="H6423" s="5">
        <v>0</v>
      </c>
      <c r="I6423" s="5">
        <v>0</v>
      </c>
      <c r="J6423" s="5">
        <v>2394</v>
      </c>
      <c r="K6423" s="5">
        <v>6819</v>
      </c>
      <c r="L6423" s="5">
        <v>0</v>
      </c>
      <c r="M6423" s="5">
        <v>0</v>
      </c>
      <c r="N6423" s="5">
        <v>0</v>
      </c>
      <c r="O6423" s="6">
        <v>0</v>
      </c>
      <c r="P6423" s="6">
        <v>0</v>
      </c>
      <c r="Q6423" s="6">
        <v>0</v>
      </c>
      <c r="R6423" s="6">
        <v>0</v>
      </c>
      <c r="S6423" s="6">
        <v>2.1726109447318267</v>
      </c>
      <c r="T6423" s="6">
        <v>6.1884018513476722</v>
      </c>
      <c r="U6423" s="6">
        <v>0</v>
      </c>
      <c r="V6423" s="6">
        <v>0</v>
      </c>
      <c r="W6423" s="6">
        <v>0</v>
      </c>
      <c r="X6423" s="5">
        <v>33445</v>
      </c>
      <c r="Y6423" s="5">
        <v>29547</v>
      </c>
      <c r="Z6423" s="5">
        <v>860</v>
      </c>
      <c r="AA6423" s="5">
        <v>0</v>
      </c>
      <c r="AB6423" s="5">
        <v>0</v>
      </c>
      <c r="AC6423" s="5">
        <v>0</v>
      </c>
      <c r="AD6423" s="5">
        <v>33445</v>
      </c>
      <c r="AE6423" s="5">
        <v>29547</v>
      </c>
      <c r="AF6423" s="5">
        <v>860</v>
      </c>
      <c r="AG6423" s="6">
        <v>2.9106169831116526</v>
      </c>
      <c r="AH6423" s="6">
        <v>88.345044102257432</v>
      </c>
      <c r="AI6423" s="6"/>
      <c r="AJ6423" s="6"/>
    </row>
    <row r="6424" spans="1:36" hidden="1" x14ac:dyDescent="0.2">
      <c r="A6424" s="1" t="str">
        <f t="shared" si="100"/>
        <v>WaverleyMinorities - all other than White British</v>
      </c>
      <c r="B6424" s="3" t="s">
        <v>519</v>
      </c>
      <c r="C6424" s="3" t="s">
        <v>520</v>
      </c>
      <c r="D6424" s="3" t="s">
        <v>702</v>
      </c>
      <c r="E6424" s="5">
        <v>11382</v>
      </c>
      <c r="F6424" s="5">
        <v>0</v>
      </c>
      <c r="G6424" s="5">
        <v>0</v>
      </c>
      <c r="H6424" s="5">
        <v>0</v>
      </c>
      <c r="I6424" s="5">
        <v>0</v>
      </c>
      <c r="J6424" s="5">
        <v>265</v>
      </c>
      <c r="K6424" s="5">
        <v>771</v>
      </c>
      <c r="L6424" s="5">
        <v>0</v>
      </c>
      <c r="M6424" s="5">
        <v>0</v>
      </c>
      <c r="N6424" s="5">
        <v>0</v>
      </c>
      <c r="O6424" s="6">
        <v>0</v>
      </c>
      <c r="P6424" s="6">
        <v>0</v>
      </c>
      <c r="Q6424" s="6">
        <v>0</v>
      </c>
      <c r="R6424" s="6">
        <v>0</v>
      </c>
      <c r="S6424" s="6">
        <v>2.3282375680899667</v>
      </c>
      <c r="T6424" s="6">
        <v>6.7738534528202425</v>
      </c>
      <c r="U6424" s="6">
        <v>0</v>
      </c>
      <c r="V6424" s="6">
        <v>0</v>
      </c>
      <c r="W6424" s="6">
        <v>0</v>
      </c>
      <c r="X6424" s="5">
        <v>4712</v>
      </c>
      <c r="Y6424" s="5">
        <v>4032</v>
      </c>
      <c r="Z6424" s="5">
        <v>134</v>
      </c>
      <c r="AA6424" s="5">
        <v>0</v>
      </c>
      <c r="AB6424" s="5">
        <v>0</v>
      </c>
      <c r="AC6424" s="5">
        <v>0</v>
      </c>
      <c r="AD6424" s="5">
        <v>4712</v>
      </c>
      <c r="AE6424" s="5">
        <v>4032</v>
      </c>
      <c r="AF6424" s="5">
        <v>134</v>
      </c>
      <c r="AG6424" s="6">
        <v>3.3234126984126986</v>
      </c>
      <c r="AH6424" s="6">
        <v>85.568760611205434</v>
      </c>
      <c r="AI6424" s="6"/>
      <c r="AJ6424" s="6"/>
    </row>
    <row r="6425" spans="1:36" hidden="1" x14ac:dyDescent="0.2">
      <c r="A6425" s="1" t="str">
        <f t="shared" si="100"/>
        <v>WaverleyWhite Irish</v>
      </c>
      <c r="B6425" s="3" t="s">
        <v>519</v>
      </c>
      <c r="C6425" s="3" t="s">
        <v>520</v>
      </c>
      <c r="D6425" s="3" t="s">
        <v>703</v>
      </c>
      <c r="E6425" s="5">
        <v>1032</v>
      </c>
      <c r="F6425" s="5">
        <v>0</v>
      </c>
      <c r="G6425" s="5">
        <v>0</v>
      </c>
      <c r="H6425" s="5">
        <v>0</v>
      </c>
      <c r="I6425" s="5">
        <v>0</v>
      </c>
      <c r="J6425" s="5">
        <v>18</v>
      </c>
      <c r="K6425" s="5">
        <v>62</v>
      </c>
      <c r="L6425" s="5">
        <v>0</v>
      </c>
      <c r="M6425" s="5">
        <v>0</v>
      </c>
      <c r="N6425" s="5">
        <v>0</v>
      </c>
      <c r="O6425" s="6">
        <v>0</v>
      </c>
      <c r="P6425" s="6">
        <v>0</v>
      </c>
      <c r="Q6425" s="6">
        <v>0</v>
      </c>
      <c r="R6425" s="6">
        <v>0</v>
      </c>
      <c r="S6425" s="6">
        <v>1.7441860465116279</v>
      </c>
      <c r="T6425" s="6">
        <v>6.0077519379844961</v>
      </c>
      <c r="U6425" s="6">
        <v>0</v>
      </c>
      <c r="V6425" s="6">
        <v>0</v>
      </c>
      <c r="W6425" s="6">
        <v>0</v>
      </c>
      <c r="X6425" s="5">
        <v>373</v>
      </c>
      <c r="Y6425" s="5">
        <v>325</v>
      </c>
      <c r="Z6425" s="5">
        <v>5</v>
      </c>
      <c r="AA6425" s="5">
        <v>0</v>
      </c>
      <c r="AB6425" s="5">
        <v>0</v>
      </c>
      <c r="AC6425" s="5">
        <v>0</v>
      </c>
      <c r="AD6425" s="5">
        <v>373</v>
      </c>
      <c r="AE6425" s="5">
        <v>325</v>
      </c>
      <c r="AF6425" s="5">
        <v>5</v>
      </c>
      <c r="AG6425" s="6">
        <v>1.5384615384615385</v>
      </c>
      <c r="AH6425" s="6">
        <v>87.131367292225207</v>
      </c>
      <c r="AI6425" s="6"/>
      <c r="AJ6425" s="6"/>
    </row>
    <row r="6426" spans="1:36" hidden="1" x14ac:dyDescent="0.2">
      <c r="A6426" s="1" t="str">
        <f t="shared" si="100"/>
        <v>WaverleyWhite Gyspy or Irish Traveller</v>
      </c>
      <c r="B6426" s="3" t="s">
        <v>519</v>
      </c>
      <c r="C6426" s="3" t="s">
        <v>520</v>
      </c>
      <c r="D6426" s="3" t="s">
        <v>704</v>
      </c>
      <c r="E6426" s="5">
        <v>167</v>
      </c>
      <c r="F6426" s="5">
        <v>0</v>
      </c>
      <c r="G6426" s="5">
        <v>0</v>
      </c>
      <c r="H6426" s="5">
        <v>0</v>
      </c>
      <c r="I6426" s="5">
        <v>0</v>
      </c>
      <c r="J6426" s="5">
        <v>9</v>
      </c>
      <c r="K6426" s="5">
        <v>39</v>
      </c>
      <c r="L6426" s="5">
        <v>0</v>
      </c>
      <c r="M6426" s="5">
        <v>0</v>
      </c>
      <c r="N6426" s="5">
        <v>0</v>
      </c>
      <c r="O6426" s="6">
        <v>0</v>
      </c>
      <c r="P6426" s="6">
        <v>0</v>
      </c>
      <c r="Q6426" s="6">
        <v>0</v>
      </c>
      <c r="R6426" s="6">
        <v>0</v>
      </c>
      <c r="S6426" s="6">
        <v>5.3892215568862278</v>
      </c>
      <c r="T6426" s="6">
        <v>23.353293413173652</v>
      </c>
      <c r="U6426" s="6">
        <v>0</v>
      </c>
      <c r="V6426" s="6">
        <v>0</v>
      </c>
      <c r="W6426" s="6">
        <v>0</v>
      </c>
      <c r="X6426" s="5">
        <v>54</v>
      </c>
      <c r="Y6426" s="5">
        <v>29</v>
      </c>
      <c r="Z6426" s="5">
        <v>3</v>
      </c>
      <c r="AA6426" s="5">
        <v>0</v>
      </c>
      <c r="AB6426" s="5">
        <v>0</v>
      </c>
      <c r="AC6426" s="5">
        <v>0</v>
      </c>
      <c r="AD6426" s="5">
        <v>54</v>
      </c>
      <c r="AE6426" s="5">
        <v>29</v>
      </c>
      <c r="AF6426" s="5">
        <v>3</v>
      </c>
      <c r="AG6426" s="6">
        <v>10.344827586206897</v>
      </c>
      <c r="AH6426" s="6">
        <v>53.703703703703702</v>
      </c>
      <c r="AI6426" s="6"/>
      <c r="AJ6426" s="6"/>
    </row>
    <row r="6427" spans="1:36" hidden="1" x14ac:dyDescent="0.2">
      <c r="A6427" s="1" t="str">
        <f t="shared" si="100"/>
        <v>WaverleyWhite Other</v>
      </c>
      <c r="B6427" s="3" t="s">
        <v>519</v>
      </c>
      <c r="C6427" s="3" t="s">
        <v>520</v>
      </c>
      <c r="D6427" s="3" t="s">
        <v>705</v>
      </c>
      <c r="E6427" s="5">
        <v>5328</v>
      </c>
      <c r="F6427" s="5">
        <v>0</v>
      </c>
      <c r="G6427" s="5">
        <v>0</v>
      </c>
      <c r="H6427" s="5">
        <v>0</v>
      </c>
      <c r="I6427" s="5">
        <v>0</v>
      </c>
      <c r="J6427" s="5">
        <v>109</v>
      </c>
      <c r="K6427" s="5">
        <v>356</v>
      </c>
      <c r="L6427" s="5">
        <v>0</v>
      </c>
      <c r="M6427" s="5">
        <v>0</v>
      </c>
      <c r="N6427" s="5">
        <v>0</v>
      </c>
      <c r="O6427" s="6">
        <v>0</v>
      </c>
      <c r="P6427" s="6">
        <v>0</v>
      </c>
      <c r="Q6427" s="6">
        <v>0</v>
      </c>
      <c r="R6427" s="6">
        <v>0</v>
      </c>
      <c r="S6427" s="6">
        <v>2.045795795795796</v>
      </c>
      <c r="T6427" s="6">
        <v>6.681681681681682</v>
      </c>
      <c r="U6427" s="6">
        <v>0</v>
      </c>
      <c r="V6427" s="6">
        <v>0</v>
      </c>
      <c r="W6427" s="6">
        <v>0</v>
      </c>
      <c r="X6427" s="5">
        <v>2517</v>
      </c>
      <c r="Y6427" s="5">
        <v>2216</v>
      </c>
      <c r="Z6427" s="5">
        <v>71</v>
      </c>
      <c r="AA6427" s="5">
        <v>0</v>
      </c>
      <c r="AB6427" s="5">
        <v>0</v>
      </c>
      <c r="AC6427" s="5">
        <v>0</v>
      </c>
      <c r="AD6427" s="5">
        <v>2517</v>
      </c>
      <c r="AE6427" s="5">
        <v>2216</v>
      </c>
      <c r="AF6427" s="5">
        <v>71</v>
      </c>
      <c r="AG6427" s="6">
        <v>3.2039711191335738</v>
      </c>
      <c r="AH6427" s="6">
        <v>88.041319030591978</v>
      </c>
      <c r="AI6427" s="6"/>
      <c r="AJ6427" s="6"/>
    </row>
    <row r="6428" spans="1:36" hidden="1" x14ac:dyDescent="0.2">
      <c r="A6428" s="1" t="str">
        <f t="shared" si="100"/>
        <v>WaverleyMixed White and Black Caribbean</v>
      </c>
      <c r="B6428" s="3" t="s">
        <v>519</v>
      </c>
      <c r="C6428" s="3" t="s">
        <v>520</v>
      </c>
      <c r="D6428" s="3" t="s">
        <v>706</v>
      </c>
      <c r="E6428" s="5">
        <v>332</v>
      </c>
      <c r="F6428" s="5">
        <v>0</v>
      </c>
      <c r="G6428" s="5">
        <v>0</v>
      </c>
      <c r="H6428" s="5">
        <v>0</v>
      </c>
      <c r="I6428" s="5">
        <v>0</v>
      </c>
      <c r="J6428" s="5">
        <v>15</v>
      </c>
      <c r="K6428" s="5">
        <v>15</v>
      </c>
      <c r="L6428" s="5">
        <v>0</v>
      </c>
      <c r="M6428" s="5">
        <v>0</v>
      </c>
      <c r="N6428" s="5">
        <v>0</v>
      </c>
      <c r="O6428" s="6">
        <v>0</v>
      </c>
      <c r="P6428" s="6">
        <v>0</v>
      </c>
      <c r="Q6428" s="6">
        <v>0</v>
      </c>
      <c r="R6428" s="6">
        <v>0</v>
      </c>
      <c r="S6428" s="6">
        <v>4.5180722891566267</v>
      </c>
      <c r="T6428" s="6">
        <v>4.5180722891566267</v>
      </c>
      <c r="U6428" s="6">
        <v>0</v>
      </c>
      <c r="V6428" s="6">
        <v>0</v>
      </c>
      <c r="W6428" s="6">
        <v>0</v>
      </c>
      <c r="X6428" s="5">
        <v>84</v>
      </c>
      <c r="Y6428" s="5">
        <v>71</v>
      </c>
      <c r="Z6428" s="5">
        <v>5</v>
      </c>
      <c r="AA6428" s="5">
        <v>0</v>
      </c>
      <c r="AB6428" s="5">
        <v>0</v>
      </c>
      <c r="AC6428" s="5">
        <v>0</v>
      </c>
      <c r="AD6428" s="5">
        <v>84</v>
      </c>
      <c r="AE6428" s="5">
        <v>71</v>
      </c>
      <c r="AF6428" s="5">
        <v>5</v>
      </c>
      <c r="AG6428" s="6">
        <v>7.042253521126761</v>
      </c>
      <c r="AH6428" s="6">
        <v>84.523809523809518</v>
      </c>
      <c r="AI6428" s="6"/>
      <c r="AJ6428" s="6"/>
    </row>
    <row r="6429" spans="1:36" hidden="1" x14ac:dyDescent="0.2">
      <c r="A6429" s="1" t="str">
        <f t="shared" si="100"/>
        <v>WaverleyMixed White and Black African</v>
      </c>
      <c r="B6429" s="3" t="s">
        <v>519</v>
      </c>
      <c r="C6429" s="3" t="s">
        <v>520</v>
      </c>
      <c r="D6429" s="3" t="s">
        <v>707</v>
      </c>
      <c r="E6429" s="5">
        <v>168</v>
      </c>
      <c r="F6429" s="5">
        <v>0</v>
      </c>
      <c r="G6429" s="5">
        <v>0</v>
      </c>
      <c r="H6429" s="5">
        <v>0</v>
      </c>
      <c r="I6429" s="5">
        <v>0</v>
      </c>
      <c r="J6429" s="5">
        <v>2</v>
      </c>
      <c r="K6429" s="5">
        <v>24</v>
      </c>
      <c r="L6429" s="5">
        <v>0</v>
      </c>
      <c r="M6429" s="5">
        <v>0</v>
      </c>
      <c r="N6429" s="5">
        <v>0</v>
      </c>
      <c r="O6429" s="6">
        <v>0</v>
      </c>
      <c r="P6429" s="6">
        <v>0</v>
      </c>
      <c r="Q6429" s="6">
        <v>0</v>
      </c>
      <c r="R6429" s="6">
        <v>0</v>
      </c>
      <c r="S6429" s="6">
        <v>1.1904761904761905</v>
      </c>
      <c r="T6429" s="6">
        <v>14.285714285714286</v>
      </c>
      <c r="U6429" s="6">
        <v>0</v>
      </c>
      <c r="V6429" s="6">
        <v>0</v>
      </c>
      <c r="W6429" s="6">
        <v>0</v>
      </c>
      <c r="X6429" s="5">
        <v>38</v>
      </c>
      <c r="Y6429" s="5">
        <v>33</v>
      </c>
      <c r="Z6429" s="5">
        <v>1</v>
      </c>
      <c r="AA6429" s="5">
        <v>0</v>
      </c>
      <c r="AB6429" s="5">
        <v>0</v>
      </c>
      <c r="AC6429" s="5">
        <v>0</v>
      </c>
      <c r="AD6429" s="5">
        <v>38</v>
      </c>
      <c r="AE6429" s="5">
        <v>33</v>
      </c>
      <c r="AF6429" s="5">
        <v>1</v>
      </c>
      <c r="AG6429" s="6">
        <v>3.0303030303030303</v>
      </c>
      <c r="AH6429" s="6">
        <v>86.84210526315789</v>
      </c>
      <c r="AI6429" s="6"/>
      <c r="AJ6429" s="6"/>
    </row>
    <row r="6430" spans="1:36" hidden="1" x14ac:dyDescent="0.2">
      <c r="A6430" s="1" t="str">
        <f t="shared" si="100"/>
        <v>WaverleyMixed White and Asian</v>
      </c>
      <c r="B6430" s="3" t="s">
        <v>519</v>
      </c>
      <c r="C6430" s="3" t="s">
        <v>520</v>
      </c>
      <c r="D6430" s="3" t="s">
        <v>708</v>
      </c>
      <c r="E6430" s="5">
        <v>746</v>
      </c>
      <c r="F6430" s="5">
        <v>0</v>
      </c>
      <c r="G6430" s="5">
        <v>0</v>
      </c>
      <c r="H6430" s="5">
        <v>0</v>
      </c>
      <c r="I6430" s="5">
        <v>0</v>
      </c>
      <c r="J6430" s="5">
        <v>11</v>
      </c>
      <c r="K6430" s="5">
        <v>39</v>
      </c>
      <c r="L6430" s="5">
        <v>0</v>
      </c>
      <c r="M6430" s="5">
        <v>0</v>
      </c>
      <c r="N6430" s="5">
        <v>0</v>
      </c>
      <c r="O6430" s="6">
        <v>0</v>
      </c>
      <c r="P6430" s="6">
        <v>0</v>
      </c>
      <c r="Q6430" s="6">
        <v>0</v>
      </c>
      <c r="R6430" s="6">
        <v>0</v>
      </c>
      <c r="S6430" s="6">
        <v>1.4745308310991958</v>
      </c>
      <c r="T6430" s="6">
        <v>5.2278820375335124</v>
      </c>
      <c r="U6430" s="6">
        <v>0</v>
      </c>
      <c r="V6430" s="6">
        <v>0</v>
      </c>
      <c r="W6430" s="6">
        <v>0</v>
      </c>
      <c r="X6430" s="5">
        <v>169</v>
      </c>
      <c r="Y6430" s="5">
        <v>149</v>
      </c>
      <c r="Z6430" s="5">
        <v>12</v>
      </c>
      <c r="AA6430" s="5">
        <v>0</v>
      </c>
      <c r="AB6430" s="5">
        <v>0</v>
      </c>
      <c r="AC6430" s="5">
        <v>0</v>
      </c>
      <c r="AD6430" s="5">
        <v>169</v>
      </c>
      <c r="AE6430" s="5">
        <v>149</v>
      </c>
      <c r="AF6430" s="5">
        <v>12</v>
      </c>
      <c r="AG6430" s="6">
        <v>8.053691275167786</v>
      </c>
      <c r="AH6430" s="6">
        <v>88.165680473372788</v>
      </c>
      <c r="AI6430" s="6"/>
      <c r="AJ6430" s="6"/>
    </row>
    <row r="6431" spans="1:36" hidden="1" x14ac:dyDescent="0.2">
      <c r="A6431" s="1" t="str">
        <f t="shared" si="100"/>
        <v>WaverleyMixed Other</v>
      </c>
      <c r="B6431" s="3" t="s">
        <v>519</v>
      </c>
      <c r="C6431" s="3" t="s">
        <v>520</v>
      </c>
      <c r="D6431" s="3" t="s">
        <v>709</v>
      </c>
      <c r="E6431" s="5">
        <v>377</v>
      </c>
      <c r="F6431" s="5">
        <v>0</v>
      </c>
      <c r="G6431" s="5">
        <v>0</v>
      </c>
      <c r="H6431" s="5">
        <v>0</v>
      </c>
      <c r="I6431" s="5">
        <v>0</v>
      </c>
      <c r="J6431" s="5">
        <v>7</v>
      </c>
      <c r="K6431" s="5">
        <v>19</v>
      </c>
      <c r="L6431" s="5">
        <v>0</v>
      </c>
      <c r="M6431" s="5">
        <v>0</v>
      </c>
      <c r="N6431" s="5">
        <v>0</v>
      </c>
      <c r="O6431" s="6">
        <v>0</v>
      </c>
      <c r="P6431" s="6">
        <v>0</v>
      </c>
      <c r="Q6431" s="6">
        <v>0</v>
      </c>
      <c r="R6431" s="6">
        <v>0</v>
      </c>
      <c r="S6431" s="6">
        <v>1.856763925729443</v>
      </c>
      <c r="T6431" s="6">
        <v>5.0397877984084882</v>
      </c>
      <c r="U6431" s="6">
        <v>0</v>
      </c>
      <c r="V6431" s="6">
        <v>0</v>
      </c>
      <c r="W6431" s="6">
        <v>0</v>
      </c>
      <c r="X6431" s="5">
        <v>131</v>
      </c>
      <c r="Y6431" s="5">
        <v>103</v>
      </c>
      <c r="Z6431" s="5">
        <v>2</v>
      </c>
      <c r="AA6431" s="5">
        <v>0</v>
      </c>
      <c r="AB6431" s="5">
        <v>0</v>
      </c>
      <c r="AC6431" s="5">
        <v>0</v>
      </c>
      <c r="AD6431" s="5">
        <v>131</v>
      </c>
      <c r="AE6431" s="5">
        <v>103</v>
      </c>
      <c r="AF6431" s="5">
        <v>2</v>
      </c>
      <c r="AG6431" s="6">
        <v>1.941747572815534</v>
      </c>
      <c r="AH6431" s="6">
        <v>78.625954198473281</v>
      </c>
      <c r="AI6431" s="6"/>
      <c r="AJ6431" s="6"/>
    </row>
    <row r="6432" spans="1:36" hidden="1" x14ac:dyDescent="0.2">
      <c r="A6432" s="1" t="str">
        <f t="shared" si="100"/>
        <v>WaverleyIndian</v>
      </c>
      <c r="B6432" s="3" t="s">
        <v>519</v>
      </c>
      <c r="C6432" s="3" t="s">
        <v>520</v>
      </c>
      <c r="D6432" s="3" t="s">
        <v>710</v>
      </c>
      <c r="E6432" s="5">
        <v>533</v>
      </c>
      <c r="F6432" s="5">
        <v>0</v>
      </c>
      <c r="G6432" s="5">
        <v>0</v>
      </c>
      <c r="H6432" s="5">
        <v>0</v>
      </c>
      <c r="I6432" s="5">
        <v>0</v>
      </c>
      <c r="J6432" s="5">
        <v>7</v>
      </c>
      <c r="K6432" s="5">
        <v>45</v>
      </c>
      <c r="L6432" s="5">
        <v>0</v>
      </c>
      <c r="M6432" s="5">
        <v>0</v>
      </c>
      <c r="N6432" s="5">
        <v>0</v>
      </c>
      <c r="O6432" s="6">
        <v>0</v>
      </c>
      <c r="P6432" s="6">
        <v>0</v>
      </c>
      <c r="Q6432" s="6">
        <v>0</v>
      </c>
      <c r="R6432" s="6">
        <v>0</v>
      </c>
      <c r="S6432" s="6">
        <v>1.3133208255159474</v>
      </c>
      <c r="T6432" s="6">
        <v>8.4427767354596615</v>
      </c>
      <c r="U6432" s="6">
        <v>0</v>
      </c>
      <c r="V6432" s="6">
        <v>0</v>
      </c>
      <c r="W6432" s="6">
        <v>0</v>
      </c>
      <c r="X6432" s="5">
        <v>237</v>
      </c>
      <c r="Y6432" s="5">
        <v>206</v>
      </c>
      <c r="Z6432" s="5">
        <v>4</v>
      </c>
      <c r="AA6432" s="5">
        <v>0</v>
      </c>
      <c r="AB6432" s="5">
        <v>0</v>
      </c>
      <c r="AC6432" s="5">
        <v>0</v>
      </c>
      <c r="AD6432" s="5">
        <v>237</v>
      </c>
      <c r="AE6432" s="5">
        <v>206</v>
      </c>
      <c r="AF6432" s="5">
        <v>4</v>
      </c>
      <c r="AG6432" s="6">
        <v>1.941747572815534</v>
      </c>
      <c r="AH6432" s="6">
        <v>86.919831223628691</v>
      </c>
      <c r="AI6432" s="6"/>
      <c r="AJ6432" s="6"/>
    </row>
    <row r="6433" spans="1:36" hidden="1" x14ac:dyDescent="0.2">
      <c r="A6433" s="1" t="str">
        <f t="shared" si="100"/>
        <v>WaverleyPakistani</v>
      </c>
      <c r="B6433" s="3" t="s">
        <v>519</v>
      </c>
      <c r="C6433" s="3" t="s">
        <v>520</v>
      </c>
      <c r="D6433" s="3" t="s">
        <v>711</v>
      </c>
      <c r="E6433" s="5">
        <v>246</v>
      </c>
      <c r="F6433" s="5">
        <v>0</v>
      </c>
      <c r="G6433" s="5">
        <v>0</v>
      </c>
      <c r="H6433" s="5">
        <v>0</v>
      </c>
      <c r="I6433" s="5">
        <v>0</v>
      </c>
      <c r="J6433" s="5">
        <v>9</v>
      </c>
      <c r="K6433" s="5">
        <v>55</v>
      </c>
      <c r="L6433" s="5">
        <v>0</v>
      </c>
      <c r="M6433" s="5">
        <v>0</v>
      </c>
      <c r="N6433" s="5">
        <v>0</v>
      </c>
      <c r="O6433" s="6">
        <v>0</v>
      </c>
      <c r="P6433" s="6">
        <v>0</v>
      </c>
      <c r="Q6433" s="6">
        <v>0</v>
      </c>
      <c r="R6433" s="6">
        <v>0</v>
      </c>
      <c r="S6433" s="6">
        <v>3.6585365853658538</v>
      </c>
      <c r="T6433" s="6">
        <v>22.357723577235774</v>
      </c>
      <c r="U6433" s="6">
        <v>0</v>
      </c>
      <c r="V6433" s="6">
        <v>0</v>
      </c>
      <c r="W6433" s="6">
        <v>0</v>
      </c>
      <c r="X6433" s="5">
        <v>95</v>
      </c>
      <c r="Y6433" s="5">
        <v>66</v>
      </c>
      <c r="Z6433" s="5">
        <v>4</v>
      </c>
      <c r="AA6433" s="5">
        <v>0</v>
      </c>
      <c r="AB6433" s="5">
        <v>0</v>
      </c>
      <c r="AC6433" s="5">
        <v>0</v>
      </c>
      <c r="AD6433" s="5">
        <v>95</v>
      </c>
      <c r="AE6433" s="5">
        <v>66</v>
      </c>
      <c r="AF6433" s="5">
        <v>4</v>
      </c>
      <c r="AG6433" s="6">
        <v>6.0606060606060606</v>
      </c>
      <c r="AH6433" s="6">
        <v>69.473684210526315</v>
      </c>
      <c r="AI6433" s="6"/>
      <c r="AJ6433" s="6"/>
    </row>
    <row r="6434" spans="1:36" hidden="1" x14ac:dyDescent="0.2">
      <c r="A6434" s="1" t="str">
        <f t="shared" si="100"/>
        <v>WaverleyBangladeshi</v>
      </c>
      <c r="B6434" s="3" t="s">
        <v>519</v>
      </c>
      <c r="C6434" s="3" t="s">
        <v>520</v>
      </c>
      <c r="D6434" s="3" t="s">
        <v>712</v>
      </c>
      <c r="E6434" s="5">
        <v>169</v>
      </c>
      <c r="F6434" s="5">
        <v>0</v>
      </c>
      <c r="G6434" s="5">
        <v>0</v>
      </c>
      <c r="H6434" s="5">
        <v>0</v>
      </c>
      <c r="I6434" s="5">
        <v>0</v>
      </c>
      <c r="J6434" s="5">
        <v>5</v>
      </c>
      <c r="K6434" s="5">
        <v>19</v>
      </c>
      <c r="L6434" s="5">
        <v>0</v>
      </c>
      <c r="M6434" s="5">
        <v>0</v>
      </c>
      <c r="N6434" s="5">
        <v>0</v>
      </c>
      <c r="O6434" s="6">
        <v>0</v>
      </c>
      <c r="P6434" s="6">
        <v>0</v>
      </c>
      <c r="Q6434" s="6">
        <v>0</v>
      </c>
      <c r="R6434" s="6">
        <v>0</v>
      </c>
      <c r="S6434" s="6">
        <v>2.9585798816568047</v>
      </c>
      <c r="T6434" s="6">
        <v>11.242603550295858</v>
      </c>
      <c r="U6434" s="6">
        <v>0</v>
      </c>
      <c r="V6434" s="6">
        <v>0</v>
      </c>
      <c r="W6434" s="6">
        <v>0</v>
      </c>
      <c r="X6434" s="5">
        <v>77</v>
      </c>
      <c r="Y6434" s="5">
        <v>57</v>
      </c>
      <c r="Z6434" s="5">
        <v>3</v>
      </c>
      <c r="AA6434" s="5">
        <v>0</v>
      </c>
      <c r="AB6434" s="5">
        <v>0</v>
      </c>
      <c r="AC6434" s="5">
        <v>0</v>
      </c>
      <c r="AD6434" s="5">
        <v>77</v>
      </c>
      <c r="AE6434" s="5">
        <v>57</v>
      </c>
      <c r="AF6434" s="5">
        <v>3</v>
      </c>
      <c r="AG6434" s="6">
        <v>5.2631578947368425</v>
      </c>
      <c r="AH6434" s="6">
        <v>74.025974025974023</v>
      </c>
      <c r="AI6434" s="6"/>
      <c r="AJ6434" s="6"/>
    </row>
    <row r="6435" spans="1:36" hidden="1" x14ac:dyDescent="0.2">
      <c r="A6435" s="1" t="str">
        <f t="shared" si="100"/>
        <v>WaverleyChinese</v>
      </c>
      <c r="B6435" s="3" t="s">
        <v>519</v>
      </c>
      <c r="C6435" s="3" t="s">
        <v>520</v>
      </c>
      <c r="D6435" s="3" t="s">
        <v>713</v>
      </c>
      <c r="E6435" s="5">
        <v>623</v>
      </c>
      <c r="F6435" s="5">
        <v>0</v>
      </c>
      <c r="G6435" s="5">
        <v>0</v>
      </c>
      <c r="H6435" s="5">
        <v>0</v>
      </c>
      <c r="I6435" s="5">
        <v>0</v>
      </c>
      <c r="J6435" s="5">
        <v>14</v>
      </c>
      <c r="K6435" s="5">
        <v>31</v>
      </c>
      <c r="L6435" s="5">
        <v>0</v>
      </c>
      <c r="M6435" s="5">
        <v>0</v>
      </c>
      <c r="N6435" s="5">
        <v>0</v>
      </c>
      <c r="O6435" s="6">
        <v>0</v>
      </c>
      <c r="P6435" s="6">
        <v>0</v>
      </c>
      <c r="Q6435" s="6">
        <v>0</v>
      </c>
      <c r="R6435" s="6">
        <v>0</v>
      </c>
      <c r="S6435" s="6">
        <v>2.2471910112359552</v>
      </c>
      <c r="T6435" s="6">
        <v>4.9759229534510432</v>
      </c>
      <c r="U6435" s="6">
        <v>0</v>
      </c>
      <c r="V6435" s="6">
        <v>0</v>
      </c>
      <c r="W6435" s="6">
        <v>0</v>
      </c>
      <c r="X6435" s="5">
        <v>216</v>
      </c>
      <c r="Y6435" s="5">
        <v>180</v>
      </c>
      <c r="Z6435" s="5">
        <v>10</v>
      </c>
      <c r="AA6435" s="5">
        <v>0</v>
      </c>
      <c r="AB6435" s="5">
        <v>0</v>
      </c>
      <c r="AC6435" s="5">
        <v>0</v>
      </c>
      <c r="AD6435" s="5">
        <v>216</v>
      </c>
      <c r="AE6435" s="5">
        <v>180</v>
      </c>
      <c r="AF6435" s="5">
        <v>10</v>
      </c>
      <c r="AG6435" s="6">
        <v>5.5555555555555554</v>
      </c>
      <c r="AH6435" s="6">
        <v>83.333333333333329</v>
      </c>
      <c r="AI6435" s="6"/>
      <c r="AJ6435" s="6"/>
    </row>
    <row r="6436" spans="1:36" hidden="1" x14ac:dyDescent="0.2">
      <c r="A6436" s="1" t="str">
        <f t="shared" si="100"/>
        <v>WaverleyAsian Other</v>
      </c>
      <c r="B6436" s="3" t="s">
        <v>519</v>
      </c>
      <c r="C6436" s="3" t="s">
        <v>520</v>
      </c>
      <c r="D6436" s="3" t="s">
        <v>714</v>
      </c>
      <c r="E6436" s="5">
        <v>712</v>
      </c>
      <c r="F6436" s="5">
        <v>0</v>
      </c>
      <c r="G6436" s="5">
        <v>0</v>
      </c>
      <c r="H6436" s="5">
        <v>0</v>
      </c>
      <c r="I6436" s="5">
        <v>0</v>
      </c>
      <c r="J6436" s="5">
        <v>22</v>
      </c>
      <c r="K6436" s="5">
        <v>31</v>
      </c>
      <c r="L6436" s="5">
        <v>0</v>
      </c>
      <c r="M6436" s="5">
        <v>0</v>
      </c>
      <c r="N6436" s="5">
        <v>0</v>
      </c>
      <c r="O6436" s="6">
        <v>0</v>
      </c>
      <c r="P6436" s="6">
        <v>0</v>
      </c>
      <c r="Q6436" s="6">
        <v>0</v>
      </c>
      <c r="R6436" s="6">
        <v>0</v>
      </c>
      <c r="S6436" s="6">
        <v>3.0898876404494384</v>
      </c>
      <c r="T6436" s="6">
        <v>4.3539325842696632</v>
      </c>
      <c r="U6436" s="6">
        <v>0</v>
      </c>
      <c r="V6436" s="6">
        <v>0</v>
      </c>
      <c r="W6436" s="6">
        <v>0</v>
      </c>
      <c r="X6436" s="5">
        <v>336</v>
      </c>
      <c r="Y6436" s="5">
        <v>280</v>
      </c>
      <c r="Z6436" s="5">
        <v>4</v>
      </c>
      <c r="AA6436" s="5">
        <v>0</v>
      </c>
      <c r="AB6436" s="5">
        <v>0</v>
      </c>
      <c r="AC6436" s="5">
        <v>0</v>
      </c>
      <c r="AD6436" s="5">
        <v>336</v>
      </c>
      <c r="AE6436" s="5">
        <v>280</v>
      </c>
      <c r="AF6436" s="5">
        <v>4</v>
      </c>
      <c r="AG6436" s="6">
        <v>1.4285714285714286</v>
      </c>
      <c r="AH6436" s="6">
        <v>83.333333333333329</v>
      </c>
      <c r="AI6436" s="6"/>
      <c r="AJ6436" s="6"/>
    </row>
    <row r="6437" spans="1:36" hidden="1" x14ac:dyDescent="0.2">
      <c r="A6437" s="1" t="str">
        <f t="shared" si="100"/>
        <v>WaverleyBlack African</v>
      </c>
      <c r="B6437" s="3" t="s">
        <v>519</v>
      </c>
      <c r="C6437" s="3" t="s">
        <v>520</v>
      </c>
      <c r="D6437" s="3" t="s">
        <v>715</v>
      </c>
      <c r="E6437" s="5">
        <v>353</v>
      </c>
      <c r="F6437" s="5">
        <v>0</v>
      </c>
      <c r="G6437" s="5">
        <v>0</v>
      </c>
      <c r="H6437" s="5">
        <v>0</v>
      </c>
      <c r="I6437" s="5">
        <v>0</v>
      </c>
      <c r="J6437" s="5">
        <v>18</v>
      </c>
      <c r="K6437" s="5">
        <v>20</v>
      </c>
      <c r="L6437" s="5">
        <v>0</v>
      </c>
      <c r="M6437" s="5">
        <v>0</v>
      </c>
      <c r="N6437" s="5">
        <v>0</v>
      </c>
      <c r="O6437" s="6">
        <v>0</v>
      </c>
      <c r="P6437" s="6">
        <v>0</v>
      </c>
      <c r="Q6437" s="6">
        <v>0</v>
      </c>
      <c r="R6437" s="6">
        <v>0</v>
      </c>
      <c r="S6437" s="6">
        <v>5.0991501416430598</v>
      </c>
      <c r="T6437" s="6">
        <v>5.6657223796033991</v>
      </c>
      <c r="U6437" s="6">
        <v>0</v>
      </c>
      <c r="V6437" s="6">
        <v>0</v>
      </c>
      <c r="W6437" s="6">
        <v>0</v>
      </c>
      <c r="X6437" s="5">
        <v>125</v>
      </c>
      <c r="Y6437" s="5">
        <v>111</v>
      </c>
      <c r="Z6437" s="5">
        <v>1</v>
      </c>
      <c r="AA6437" s="5">
        <v>0</v>
      </c>
      <c r="AB6437" s="5">
        <v>0</v>
      </c>
      <c r="AC6437" s="5">
        <v>0</v>
      </c>
      <c r="AD6437" s="5">
        <v>125</v>
      </c>
      <c r="AE6437" s="5">
        <v>111</v>
      </c>
      <c r="AF6437" s="5">
        <v>1</v>
      </c>
      <c r="AG6437" s="6">
        <v>0.90090090090090091</v>
      </c>
      <c r="AH6437" s="6">
        <v>88.8</v>
      </c>
      <c r="AI6437" s="6"/>
      <c r="AJ6437" s="6"/>
    </row>
    <row r="6438" spans="1:36" hidden="1" x14ac:dyDescent="0.2">
      <c r="A6438" s="1" t="str">
        <f t="shared" si="100"/>
        <v>WaverleyBlack Caribbean</v>
      </c>
      <c r="B6438" s="3" t="s">
        <v>519</v>
      </c>
      <c r="C6438" s="3" t="s">
        <v>520</v>
      </c>
      <c r="D6438" s="3" t="s">
        <v>716</v>
      </c>
      <c r="E6438" s="5">
        <v>147</v>
      </c>
      <c r="F6438" s="5">
        <v>0</v>
      </c>
      <c r="G6438" s="5">
        <v>0</v>
      </c>
      <c r="H6438" s="5">
        <v>0</v>
      </c>
      <c r="I6438" s="5">
        <v>0</v>
      </c>
      <c r="J6438" s="5">
        <v>5</v>
      </c>
      <c r="K6438" s="5">
        <v>4</v>
      </c>
      <c r="L6438" s="5">
        <v>0</v>
      </c>
      <c r="M6438" s="5">
        <v>0</v>
      </c>
      <c r="N6438" s="5">
        <v>0</v>
      </c>
      <c r="O6438" s="6">
        <v>0</v>
      </c>
      <c r="P6438" s="6">
        <v>0</v>
      </c>
      <c r="Q6438" s="6">
        <v>0</v>
      </c>
      <c r="R6438" s="6">
        <v>0</v>
      </c>
      <c r="S6438" s="6">
        <v>3.4013605442176869</v>
      </c>
      <c r="T6438" s="6">
        <v>2.7210884353741496</v>
      </c>
      <c r="U6438" s="6">
        <v>0</v>
      </c>
      <c r="V6438" s="6">
        <v>0</v>
      </c>
      <c r="W6438" s="6">
        <v>0</v>
      </c>
      <c r="X6438" s="5">
        <v>69</v>
      </c>
      <c r="Y6438" s="5">
        <v>60</v>
      </c>
      <c r="Z6438" s="5">
        <v>2</v>
      </c>
      <c r="AA6438" s="5">
        <v>0</v>
      </c>
      <c r="AB6438" s="5">
        <v>0</v>
      </c>
      <c r="AC6438" s="5">
        <v>0</v>
      </c>
      <c r="AD6438" s="5">
        <v>69</v>
      </c>
      <c r="AE6438" s="5">
        <v>60</v>
      </c>
      <c r="AF6438" s="5">
        <v>2</v>
      </c>
      <c r="AG6438" s="6">
        <v>3.3333333333333335</v>
      </c>
      <c r="AH6438" s="6">
        <v>86.956521739130437</v>
      </c>
      <c r="AI6438" s="6"/>
      <c r="AJ6438" s="6"/>
    </row>
    <row r="6439" spans="1:36" hidden="1" x14ac:dyDescent="0.2">
      <c r="A6439" s="1" t="str">
        <f t="shared" si="100"/>
        <v>WaverleyBlack Other</v>
      </c>
      <c r="B6439" s="3" t="s">
        <v>519</v>
      </c>
      <c r="C6439" s="3" t="s">
        <v>520</v>
      </c>
      <c r="D6439" s="3" t="s">
        <v>717</v>
      </c>
      <c r="E6439" s="5">
        <v>38</v>
      </c>
      <c r="F6439" s="5">
        <v>0</v>
      </c>
      <c r="G6439" s="5">
        <v>0</v>
      </c>
      <c r="H6439" s="5">
        <v>0</v>
      </c>
      <c r="I6439" s="5">
        <v>0</v>
      </c>
      <c r="J6439" s="5">
        <v>0</v>
      </c>
      <c r="K6439" s="5">
        <v>3</v>
      </c>
      <c r="L6439" s="5">
        <v>0</v>
      </c>
      <c r="M6439" s="5">
        <v>0</v>
      </c>
      <c r="N6439" s="5">
        <v>0</v>
      </c>
      <c r="O6439" s="6">
        <v>0</v>
      </c>
      <c r="P6439" s="6">
        <v>0</v>
      </c>
      <c r="Q6439" s="6">
        <v>0</v>
      </c>
      <c r="R6439" s="6">
        <v>0</v>
      </c>
      <c r="S6439" s="6">
        <v>0</v>
      </c>
      <c r="T6439" s="6">
        <v>7.8947368421052628</v>
      </c>
      <c r="U6439" s="6">
        <v>0</v>
      </c>
      <c r="V6439" s="6">
        <v>0</v>
      </c>
      <c r="W6439" s="6">
        <v>0</v>
      </c>
      <c r="X6439" s="5">
        <v>12</v>
      </c>
      <c r="Y6439" s="5">
        <v>12</v>
      </c>
      <c r="Z6439" s="5">
        <v>0</v>
      </c>
      <c r="AA6439" s="5">
        <v>0</v>
      </c>
      <c r="AB6439" s="5">
        <v>0</v>
      </c>
      <c r="AC6439" s="5">
        <v>0</v>
      </c>
      <c r="AD6439" s="5">
        <v>12</v>
      </c>
      <c r="AE6439" s="5">
        <v>12</v>
      </c>
      <c r="AF6439" s="5">
        <v>0</v>
      </c>
      <c r="AG6439" s="6">
        <v>0</v>
      </c>
      <c r="AH6439" s="6">
        <v>100</v>
      </c>
      <c r="AI6439" s="6"/>
      <c r="AJ6439" s="6"/>
    </row>
    <row r="6440" spans="1:36" hidden="1" x14ac:dyDescent="0.2">
      <c r="A6440" s="1" t="str">
        <f t="shared" si="100"/>
        <v>WaverleyArab</v>
      </c>
      <c r="B6440" s="3" t="s">
        <v>519</v>
      </c>
      <c r="C6440" s="3" t="s">
        <v>520</v>
      </c>
      <c r="D6440" s="3" t="s">
        <v>699</v>
      </c>
      <c r="E6440" s="5">
        <v>162</v>
      </c>
      <c r="F6440" s="5">
        <v>0</v>
      </c>
      <c r="G6440" s="5">
        <v>0</v>
      </c>
      <c r="H6440" s="5">
        <v>0</v>
      </c>
      <c r="I6440" s="5">
        <v>0</v>
      </c>
      <c r="J6440" s="5">
        <v>5</v>
      </c>
      <c r="K6440" s="5">
        <v>3</v>
      </c>
      <c r="L6440" s="5">
        <v>0</v>
      </c>
      <c r="M6440" s="5">
        <v>0</v>
      </c>
      <c r="N6440" s="5">
        <v>0</v>
      </c>
      <c r="O6440" s="6">
        <v>0</v>
      </c>
      <c r="P6440" s="6">
        <v>0</v>
      </c>
      <c r="Q6440" s="6">
        <v>0</v>
      </c>
      <c r="R6440" s="6">
        <v>0</v>
      </c>
      <c r="S6440" s="6">
        <v>3.0864197530864197</v>
      </c>
      <c r="T6440" s="6">
        <v>1.8518518518518519</v>
      </c>
      <c r="U6440" s="6">
        <v>0</v>
      </c>
      <c r="V6440" s="6">
        <v>0</v>
      </c>
      <c r="W6440" s="6">
        <v>0</v>
      </c>
      <c r="X6440" s="5">
        <v>51</v>
      </c>
      <c r="Y6440" s="5">
        <v>37</v>
      </c>
      <c r="Z6440" s="5">
        <v>3</v>
      </c>
      <c r="AA6440" s="5">
        <v>0</v>
      </c>
      <c r="AB6440" s="5">
        <v>0</v>
      </c>
      <c r="AC6440" s="5">
        <v>0</v>
      </c>
      <c r="AD6440" s="5">
        <v>51</v>
      </c>
      <c r="AE6440" s="5">
        <v>37</v>
      </c>
      <c r="AF6440" s="5">
        <v>3</v>
      </c>
      <c r="AG6440" s="6">
        <v>8.1081081081081088</v>
      </c>
      <c r="AH6440" s="6">
        <v>72.549019607843135</v>
      </c>
      <c r="AI6440" s="6"/>
      <c r="AJ6440" s="6"/>
    </row>
    <row r="6441" spans="1:36" hidden="1" x14ac:dyDescent="0.2">
      <c r="A6441" s="1" t="str">
        <f t="shared" si="100"/>
        <v>WaverleyOther</v>
      </c>
      <c r="B6441" s="3" t="s">
        <v>519</v>
      </c>
      <c r="C6441" s="3" t="s">
        <v>520</v>
      </c>
      <c r="D6441" s="3" t="s">
        <v>718</v>
      </c>
      <c r="E6441" s="5">
        <v>249</v>
      </c>
      <c r="F6441" s="5">
        <v>0</v>
      </c>
      <c r="G6441" s="5">
        <v>0</v>
      </c>
      <c r="H6441" s="5">
        <v>0</v>
      </c>
      <c r="I6441" s="5">
        <v>0</v>
      </c>
      <c r="J6441" s="5">
        <v>9</v>
      </c>
      <c r="K6441" s="5">
        <v>6</v>
      </c>
      <c r="L6441" s="5">
        <v>0</v>
      </c>
      <c r="M6441" s="5">
        <v>0</v>
      </c>
      <c r="N6441" s="5">
        <v>0</v>
      </c>
      <c r="O6441" s="6">
        <v>0</v>
      </c>
      <c r="P6441" s="6">
        <v>0</v>
      </c>
      <c r="Q6441" s="6">
        <v>0</v>
      </c>
      <c r="R6441" s="6">
        <v>0</v>
      </c>
      <c r="S6441" s="6">
        <v>3.6144578313253013</v>
      </c>
      <c r="T6441" s="6">
        <v>2.4096385542168677</v>
      </c>
      <c r="U6441" s="6">
        <v>0</v>
      </c>
      <c r="V6441" s="6">
        <v>0</v>
      </c>
      <c r="W6441" s="6">
        <v>0</v>
      </c>
      <c r="X6441" s="5">
        <v>128</v>
      </c>
      <c r="Y6441" s="5">
        <v>97</v>
      </c>
      <c r="Z6441" s="5">
        <v>4</v>
      </c>
      <c r="AA6441" s="5">
        <v>0</v>
      </c>
      <c r="AB6441" s="5">
        <v>0</v>
      </c>
      <c r="AC6441" s="5">
        <v>0</v>
      </c>
      <c r="AD6441" s="5">
        <v>128</v>
      </c>
      <c r="AE6441" s="5">
        <v>97</v>
      </c>
      <c r="AF6441" s="5">
        <v>4</v>
      </c>
      <c r="AG6441" s="6">
        <v>4.1237113402061851</v>
      </c>
      <c r="AH6441" s="6">
        <v>75.78125</v>
      </c>
      <c r="AI6441" s="6"/>
      <c r="AJ6441" s="6"/>
    </row>
    <row r="6442" spans="1:36" x14ac:dyDescent="0.2">
      <c r="A6442" s="1" t="str">
        <f t="shared" si="100"/>
        <v>WealdenAll people</v>
      </c>
      <c r="B6442" s="3" t="s">
        <v>239</v>
      </c>
      <c r="C6442" s="3" t="s">
        <v>240</v>
      </c>
      <c r="D6442" s="3" t="s">
        <v>700</v>
      </c>
      <c r="E6442" s="5">
        <v>148915</v>
      </c>
      <c r="F6442" s="5">
        <v>0</v>
      </c>
      <c r="G6442" s="5">
        <v>0</v>
      </c>
      <c r="H6442" s="5">
        <v>0</v>
      </c>
      <c r="I6442" s="5">
        <v>0</v>
      </c>
      <c r="J6442" s="5">
        <v>1393</v>
      </c>
      <c r="K6442" s="5">
        <v>41083</v>
      </c>
      <c r="L6442" s="5">
        <v>0</v>
      </c>
      <c r="M6442" s="5">
        <v>0</v>
      </c>
      <c r="N6442" s="5">
        <v>0</v>
      </c>
      <c r="O6442" s="6">
        <v>0</v>
      </c>
      <c r="P6442" s="6">
        <v>0</v>
      </c>
      <c r="Q6442" s="6">
        <v>0</v>
      </c>
      <c r="R6442" s="6">
        <v>0</v>
      </c>
      <c r="S6442" s="6">
        <v>0.93543296511432694</v>
      </c>
      <c r="T6442" s="6">
        <v>27.58822146862304</v>
      </c>
      <c r="U6442" s="6">
        <v>0</v>
      </c>
      <c r="V6442" s="6">
        <v>0</v>
      </c>
      <c r="W6442" s="6">
        <v>0</v>
      </c>
      <c r="X6442" s="5">
        <v>42361</v>
      </c>
      <c r="Y6442" s="5">
        <v>37317</v>
      </c>
      <c r="Z6442" s="5">
        <v>1175</v>
      </c>
      <c r="AA6442" s="5">
        <v>0</v>
      </c>
      <c r="AB6442" s="5">
        <v>0</v>
      </c>
      <c r="AC6442" s="5">
        <v>0</v>
      </c>
      <c r="AD6442" s="5">
        <v>42361</v>
      </c>
      <c r="AE6442" s="5">
        <v>37317</v>
      </c>
      <c r="AF6442" s="5">
        <v>1175</v>
      </c>
      <c r="AG6442" s="6">
        <v>3.1486989843770936</v>
      </c>
      <c r="AH6442" s="6">
        <v>88.092821227072065</v>
      </c>
      <c r="AI6442" s="6"/>
      <c r="AJ6442" s="6"/>
    </row>
    <row r="6443" spans="1:36" hidden="1" x14ac:dyDescent="0.2">
      <c r="A6443" s="1" t="str">
        <f t="shared" si="100"/>
        <v>WealdenWhite British</v>
      </c>
      <c r="B6443" s="3" t="s">
        <v>239</v>
      </c>
      <c r="C6443" s="3" t="s">
        <v>240</v>
      </c>
      <c r="D6443" s="3" t="s">
        <v>701</v>
      </c>
      <c r="E6443" s="5">
        <v>139745</v>
      </c>
      <c r="F6443" s="5">
        <v>0</v>
      </c>
      <c r="G6443" s="5">
        <v>0</v>
      </c>
      <c r="H6443" s="5">
        <v>0</v>
      </c>
      <c r="I6443" s="5">
        <v>0</v>
      </c>
      <c r="J6443" s="5">
        <v>1293</v>
      </c>
      <c r="K6443" s="5">
        <v>38471</v>
      </c>
      <c r="L6443" s="5">
        <v>0</v>
      </c>
      <c r="M6443" s="5">
        <v>0</v>
      </c>
      <c r="N6443" s="5">
        <v>0</v>
      </c>
      <c r="O6443" s="6">
        <v>0</v>
      </c>
      <c r="P6443" s="6">
        <v>0</v>
      </c>
      <c r="Q6443" s="6">
        <v>0</v>
      </c>
      <c r="R6443" s="6">
        <v>0</v>
      </c>
      <c r="S6443" s="6">
        <v>0.92525671759275829</v>
      </c>
      <c r="T6443" s="6">
        <v>27.529428602096676</v>
      </c>
      <c r="U6443" s="6">
        <v>0</v>
      </c>
      <c r="V6443" s="6">
        <v>0</v>
      </c>
      <c r="W6443" s="6">
        <v>0</v>
      </c>
      <c r="X6443" s="5">
        <v>38830</v>
      </c>
      <c r="Y6443" s="5">
        <v>34356</v>
      </c>
      <c r="Z6443" s="5">
        <v>1051</v>
      </c>
      <c r="AA6443" s="5">
        <v>0</v>
      </c>
      <c r="AB6443" s="5">
        <v>0</v>
      </c>
      <c r="AC6443" s="5">
        <v>0</v>
      </c>
      <c r="AD6443" s="5">
        <v>38830</v>
      </c>
      <c r="AE6443" s="5">
        <v>34356</v>
      </c>
      <c r="AF6443" s="5">
        <v>1051</v>
      </c>
      <c r="AG6443" s="6">
        <v>3.0591454185586215</v>
      </c>
      <c r="AH6443" s="6">
        <v>88.477980942570184</v>
      </c>
      <c r="AI6443" s="6"/>
      <c r="AJ6443" s="6"/>
    </row>
    <row r="6444" spans="1:36" hidden="1" x14ac:dyDescent="0.2">
      <c r="A6444" s="1" t="str">
        <f t="shared" si="100"/>
        <v>WealdenMinorities - all other than White British</v>
      </c>
      <c r="B6444" s="3" t="s">
        <v>239</v>
      </c>
      <c r="C6444" s="3" t="s">
        <v>240</v>
      </c>
      <c r="D6444" s="3" t="s">
        <v>702</v>
      </c>
      <c r="E6444" s="5">
        <v>9170</v>
      </c>
      <c r="F6444" s="5">
        <v>0</v>
      </c>
      <c r="G6444" s="5">
        <v>0</v>
      </c>
      <c r="H6444" s="5">
        <v>0</v>
      </c>
      <c r="I6444" s="5">
        <v>0</v>
      </c>
      <c r="J6444" s="5">
        <v>100</v>
      </c>
      <c r="K6444" s="5">
        <v>2612</v>
      </c>
      <c r="L6444" s="5">
        <v>0</v>
      </c>
      <c r="M6444" s="5">
        <v>0</v>
      </c>
      <c r="N6444" s="5">
        <v>0</v>
      </c>
      <c r="O6444" s="6">
        <v>0</v>
      </c>
      <c r="P6444" s="6">
        <v>0</v>
      </c>
      <c r="Q6444" s="6">
        <v>0</v>
      </c>
      <c r="R6444" s="6">
        <v>0</v>
      </c>
      <c r="S6444" s="6">
        <v>1.0905125408942202</v>
      </c>
      <c r="T6444" s="6">
        <v>28.484187568157033</v>
      </c>
      <c r="U6444" s="6">
        <v>0</v>
      </c>
      <c r="V6444" s="6">
        <v>0</v>
      </c>
      <c r="W6444" s="6">
        <v>0</v>
      </c>
      <c r="X6444" s="5">
        <v>3531</v>
      </c>
      <c r="Y6444" s="5">
        <v>2961</v>
      </c>
      <c r="Z6444" s="5">
        <v>124</v>
      </c>
      <c r="AA6444" s="5">
        <v>0</v>
      </c>
      <c r="AB6444" s="5">
        <v>0</v>
      </c>
      <c r="AC6444" s="5">
        <v>0</v>
      </c>
      <c r="AD6444" s="5">
        <v>3531</v>
      </c>
      <c r="AE6444" s="5">
        <v>2961</v>
      </c>
      <c r="AF6444" s="5">
        <v>124</v>
      </c>
      <c r="AG6444" s="6">
        <v>4.1877744005403583</v>
      </c>
      <c r="AH6444" s="6">
        <v>83.857264231096011</v>
      </c>
      <c r="AI6444" s="6"/>
      <c r="AJ6444" s="6"/>
    </row>
    <row r="6445" spans="1:36" hidden="1" x14ac:dyDescent="0.2">
      <c r="A6445" s="1" t="str">
        <f t="shared" si="100"/>
        <v>WealdenWhite Irish</v>
      </c>
      <c r="B6445" s="3" t="s">
        <v>239</v>
      </c>
      <c r="C6445" s="3" t="s">
        <v>240</v>
      </c>
      <c r="D6445" s="3" t="s">
        <v>703</v>
      </c>
      <c r="E6445" s="5">
        <v>933</v>
      </c>
      <c r="F6445" s="5">
        <v>0</v>
      </c>
      <c r="G6445" s="5">
        <v>0</v>
      </c>
      <c r="H6445" s="5">
        <v>0</v>
      </c>
      <c r="I6445" s="5">
        <v>0</v>
      </c>
      <c r="J6445" s="5">
        <v>2</v>
      </c>
      <c r="K6445" s="5">
        <v>243</v>
      </c>
      <c r="L6445" s="5">
        <v>0</v>
      </c>
      <c r="M6445" s="5">
        <v>0</v>
      </c>
      <c r="N6445" s="5">
        <v>0</v>
      </c>
      <c r="O6445" s="6">
        <v>0</v>
      </c>
      <c r="P6445" s="6">
        <v>0</v>
      </c>
      <c r="Q6445" s="6">
        <v>0</v>
      </c>
      <c r="R6445" s="6">
        <v>0</v>
      </c>
      <c r="S6445" s="6">
        <v>0.21436227224008575</v>
      </c>
      <c r="T6445" s="6">
        <v>26.04501607717042</v>
      </c>
      <c r="U6445" s="6">
        <v>0</v>
      </c>
      <c r="V6445" s="6">
        <v>0</v>
      </c>
      <c r="W6445" s="6">
        <v>0</v>
      </c>
      <c r="X6445" s="5">
        <v>271</v>
      </c>
      <c r="Y6445" s="5">
        <v>231</v>
      </c>
      <c r="Z6445" s="5">
        <v>12</v>
      </c>
      <c r="AA6445" s="5">
        <v>0</v>
      </c>
      <c r="AB6445" s="5">
        <v>0</v>
      </c>
      <c r="AC6445" s="5">
        <v>0</v>
      </c>
      <c r="AD6445" s="5">
        <v>271</v>
      </c>
      <c r="AE6445" s="5">
        <v>231</v>
      </c>
      <c r="AF6445" s="5">
        <v>12</v>
      </c>
      <c r="AG6445" s="6">
        <v>5.1948051948051948</v>
      </c>
      <c r="AH6445" s="6">
        <v>85.239852398523979</v>
      </c>
      <c r="AI6445" s="6"/>
      <c r="AJ6445" s="6"/>
    </row>
    <row r="6446" spans="1:36" hidden="1" x14ac:dyDescent="0.2">
      <c r="A6446" s="1" t="str">
        <f t="shared" si="100"/>
        <v>WealdenWhite Gyspy or Irish Traveller</v>
      </c>
      <c r="B6446" s="3" t="s">
        <v>239</v>
      </c>
      <c r="C6446" s="3" t="s">
        <v>240</v>
      </c>
      <c r="D6446" s="3" t="s">
        <v>704</v>
      </c>
      <c r="E6446" s="5">
        <v>368</v>
      </c>
      <c r="F6446" s="5">
        <v>0</v>
      </c>
      <c r="G6446" s="5">
        <v>0</v>
      </c>
      <c r="H6446" s="5">
        <v>0</v>
      </c>
      <c r="I6446" s="5">
        <v>0</v>
      </c>
      <c r="J6446" s="5">
        <v>27</v>
      </c>
      <c r="K6446" s="5">
        <v>76</v>
      </c>
      <c r="L6446" s="5">
        <v>0</v>
      </c>
      <c r="M6446" s="5">
        <v>0</v>
      </c>
      <c r="N6446" s="5">
        <v>0</v>
      </c>
      <c r="O6446" s="6">
        <v>0</v>
      </c>
      <c r="P6446" s="6">
        <v>0</v>
      </c>
      <c r="Q6446" s="6">
        <v>0</v>
      </c>
      <c r="R6446" s="6">
        <v>0</v>
      </c>
      <c r="S6446" s="6">
        <v>7.3369565217391308</v>
      </c>
      <c r="T6446" s="6">
        <v>20.652173913043477</v>
      </c>
      <c r="U6446" s="6">
        <v>0</v>
      </c>
      <c r="V6446" s="6">
        <v>0</v>
      </c>
      <c r="W6446" s="6">
        <v>0</v>
      </c>
      <c r="X6446" s="5">
        <v>119</v>
      </c>
      <c r="Y6446" s="5">
        <v>60</v>
      </c>
      <c r="Z6446" s="5">
        <v>10</v>
      </c>
      <c r="AA6446" s="5">
        <v>0</v>
      </c>
      <c r="AB6446" s="5">
        <v>0</v>
      </c>
      <c r="AC6446" s="5">
        <v>0</v>
      </c>
      <c r="AD6446" s="5">
        <v>119</v>
      </c>
      <c r="AE6446" s="5">
        <v>60</v>
      </c>
      <c r="AF6446" s="5">
        <v>10</v>
      </c>
      <c r="AG6446" s="6">
        <v>16.666666666666668</v>
      </c>
      <c r="AH6446" s="6">
        <v>50.420168067226889</v>
      </c>
      <c r="AI6446" s="6"/>
      <c r="AJ6446" s="6"/>
    </row>
    <row r="6447" spans="1:36" hidden="1" x14ac:dyDescent="0.2">
      <c r="A6447" s="1" t="str">
        <f t="shared" si="100"/>
        <v>WealdenWhite Other</v>
      </c>
      <c r="B6447" s="3" t="s">
        <v>239</v>
      </c>
      <c r="C6447" s="3" t="s">
        <v>240</v>
      </c>
      <c r="D6447" s="3" t="s">
        <v>705</v>
      </c>
      <c r="E6447" s="5">
        <v>4127</v>
      </c>
      <c r="F6447" s="5">
        <v>0</v>
      </c>
      <c r="G6447" s="5">
        <v>0</v>
      </c>
      <c r="H6447" s="5">
        <v>0</v>
      </c>
      <c r="I6447" s="5">
        <v>0</v>
      </c>
      <c r="J6447" s="5">
        <v>22</v>
      </c>
      <c r="K6447" s="5">
        <v>1330</v>
      </c>
      <c r="L6447" s="5">
        <v>0</v>
      </c>
      <c r="M6447" s="5">
        <v>0</v>
      </c>
      <c r="N6447" s="5">
        <v>0</v>
      </c>
      <c r="O6447" s="6">
        <v>0</v>
      </c>
      <c r="P6447" s="6">
        <v>0</v>
      </c>
      <c r="Q6447" s="6">
        <v>0</v>
      </c>
      <c r="R6447" s="6">
        <v>0</v>
      </c>
      <c r="S6447" s="6">
        <v>0.53307487278895083</v>
      </c>
      <c r="T6447" s="6">
        <v>32.226799127695664</v>
      </c>
      <c r="U6447" s="6">
        <v>0</v>
      </c>
      <c r="V6447" s="6">
        <v>0</v>
      </c>
      <c r="W6447" s="6">
        <v>0</v>
      </c>
      <c r="X6447" s="5">
        <v>1807</v>
      </c>
      <c r="Y6447" s="5">
        <v>1530</v>
      </c>
      <c r="Z6447" s="5">
        <v>38</v>
      </c>
      <c r="AA6447" s="5">
        <v>0</v>
      </c>
      <c r="AB6447" s="5">
        <v>0</v>
      </c>
      <c r="AC6447" s="5">
        <v>0</v>
      </c>
      <c r="AD6447" s="5">
        <v>1807</v>
      </c>
      <c r="AE6447" s="5">
        <v>1530</v>
      </c>
      <c r="AF6447" s="5">
        <v>38</v>
      </c>
      <c r="AG6447" s="6">
        <v>2.4836601307189543</v>
      </c>
      <c r="AH6447" s="6">
        <v>84.670724958494745</v>
      </c>
      <c r="AI6447" s="6"/>
      <c r="AJ6447" s="6"/>
    </row>
    <row r="6448" spans="1:36" hidden="1" x14ac:dyDescent="0.2">
      <c r="A6448" s="1" t="str">
        <f t="shared" si="100"/>
        <v>WealdenMixed White and Black Caribbean</v>
      </c>
      <c r="B6448" s="3" t="s">
        <v>239</v>
      </c>
      <c r="C6448" s="3" t="s">
        <v>240</v>
      </c>
      <c r="D6448" s="3" t="s">
        <v>706</v>
      </c>
      <c r="E6448" s="5">
        <v>326</v>
      </c>
      <c r="F6448" s="5">
        <v>0</v>
      </c>
      <c r="G6448" s="5">
        <v>0</v>
      </c>
      <c r="H6448" s="5">
        <v>0</v>
      </c>
      <c r="I6448" s="5">
        <v>0</v>
      </c>
      <c r="J6448" s="5">
        <v>6</v>
      </c>
      <c r="K6448" s="5">
        <v>88</v>
      </c>
      <c r="L6448" s="5">
        <v>0</v>
      </c>
      <c r="M6448" s="5">
        <v>0</v>
      </c>
      <c r="N6448" s="5">
        <v>0</v>
      </c>
      <c r="O6448" s="6">
        <v>0</v>
      </c>
      <c r="P6448" s="6">
        <v>0</v>
      </c>
      <c r="Q6448" s="6">
        <v>0</v>
      </c>
      <c r="R6448" s="6">
        <v>0</v>
      </c>
      <c r="S6448" s="6">
        <v>1.8404907975460123</v>
      </c>
      <c r="T6448" s="6">
        <v>26.993865030674847</v>
      </c>
      <c r="U6448" s="6">
        <v>0</v>
      </c>
      <c r="V6448" s="6">
        <v>0</v>
      </c>
      <c r="W6448" s="6">
        <v>0</v>
      </c>
      <c r="X6448" s="5">
        <v>78</v>
      </c>
      <c r="Y6448" s="5">
        <v>67</v>
      </c>
      <c r="Z6448" s="5">
        <v>7</v>
      </c>
      <c r="AA6448" s="5">
        <v>0</v>
      </c>
      <c r="AB6448" s="5">
        <v>0</v>
      </c>
      <c r="AC6448" s="5">
        <v>0</v>
      </c>
      <c r="AD6448" s="5">
        <v>78</v>
      </c>
      <c r="AE6448" s="5">
        <v>67</v>
      </c>
      <c r="AF6448" s="5">
        <v>7</v>
      </c>
      <c r="AG6448" s="6">
        <v>10.447761194029852</v>
      </c>
      <c r="AH6448" s="6">
        <v>85.897435897435898</v>
      </c>
      <c r="AI6448" s="6"/>
      <c r="AJ6448" s="6"/>
    </row>
    <row r="6449" spans="1:36" hidden="1" x14ac:dyDescent="0.2">
      <c r="A6449" s="1" t="str">
        <f t="shared" si="100"/>
        <v>WealdenMixed White and Black African</v>
      </c>
      <c r="B6449" s="3" t="s">
        <v>239</v>
      </c>
      <c r="C6449" s="3" t="s">
        <v>240</v>
      </c>
      <c r="D6449" s="3" t="s">
        <v>707</v>
      </c>
      <c r="E6449" s="5">
        <v>182</v>
      </c>
      <c r="F6449" s="5">
        <v>0</v>
      </c>
      <c r="G6449" s="5">
        <v>0</v>
      </c>
      <c r="H6449" s="5">
        <v>0</v>
      </c>
      <c r="I6449" s="5">
        <v>0</v>
      </c>
      <c r="J6449" s="5">
        <v>0</v>
      </c>
      <c r="K6449" s="5">
        <v>36</v>
      </c>
      <c r="L6449" s="5">
        <v>0</v>
      </c>
      <c r="M6449" s="5">
        <v>0</v>
      </c>
      <c r="N6449" s="5">
        <v>0</v>
      </c>
      <c r="O6449" s="6">
        <v>0</v>
      </c>
      <c r="P6449" s="6">
        <v>0</v>
      </c>
      <c r="Q6449" s="6">
        <v>0</v>
      </c>
      <c r="R6449" s="6">
        <v>0</v>
      </c>
      <c r="S6449" s="6">
        <v>0</v>
      </c>
      <c r="T6449" s="6">
        <v>19.780219780219781</v>
      </c>
      <c r="U6449" s="6">
        <v>0</v>
      </c>
      <c r="V6449" s="6">
        <v>0</v>
      </c>
      <c r="W6449" s="6">
        <v>0</v>
      </c>
      <c r="X6449" s="5">
        <v>30</v>
      </c>
      <c r="Y6449" s="5">
        <v>24</v>
      </c>
      <c r="Z6449" s="5">
        <v>2</v>
      </c>
      <c r="AA6449" s="5">
        <v>0</v>
      </c>
      <c r="AB6449" s="5">
        <v>0</v>
      </c>
      <c r="AC6449" s="5">
        <v>0</v>
      </c>
      <c r="AD6449" s="5">
        <v>30</v>
      </c>
      <c r="AE6449" s="5">
        <v>24</v>
      </c>
      <c r="AF6449" s="5">
        <v>2</v>
      </c>
      <c r="AG6449" s="6">
        <v>8.3333333333333339</v>
      </c>
      <c r="AH6449" s="6">
        <v>80</v>
      </c>
      <c r="AI6449" s="6"/>
      <c r="AJ6449" s="6"/>
    </row>
    <row r="6450" spans="1:36" hidden="1" x14ac:dyDescent="0.2">
      <c r="A6450" s="1" t="str">
        <f t="shared" si="100"/>
        <v>WealdenMixed White and Asian</v>
      </c>
      <c r="B6450" s="3" t="s">
        <v>239</v>
      </c>
      <c r="C6450" s="3" t="s">
        <v>240</v>
      </c>
      <c r="D6450" s="3" t="s">
        <v>708</v>
      </c>
      <c r="E6450" s="5">
        <v>562</v>
      </c>
      <c r="F6450" s="5">
        <v>0</v>
      </c>
      <c r="G6450" s="5">
        <v>0</v>
      </c>
      <c r="H6450" s="5">
        <v>0</v>
      </c>
      <c r="I6450" s="5">
        <v>0</v>
      </c>
      <c r="J6450" s="5">
        <v>8</v>
      </c>
      <c r="K6450" s="5">
        <v>172</v>
      </c>
      <c r="L6450" s="5">
        <v>0</v>
      </c>
      <c r="M6450" s="5">
        <v>0</v>
      </c>
      <c r="N6450" s="5">
        <v>0</v>
      </c>
      <c r="O6450" s="6">
        <v>0</v>
      </c>
      <c r="P6450" s="6">
        <v>0</v>
      </c>
      <c r="Q6450" s="6">
        <v>0</v>
      </c>
      <c r="R6450" s="6">
        <v>0</v>
      </c>
      <c r="S6450" s="6">
        <v>1.4234875444839858</v>
      </c>
      <c r="T6450" s="6">
        <v>30.604982206405694</v>
      </c>
      <c r="U6450" s="6">
        <v>0</v>
      </c>
      <c r="V6450" s="6">
        <v>0</v>
      </c>
      <c r="W6450" s="6">
        <v>0</v>
      </c>
      <c r="X6450" s="5">
        <v>113</v>
      </c>
      <c r="Y6450" s="5">
        <v>93</v>
      </c>
      <c r="Z6450" s="5">
        <v>6</v>
      </c>
      <c r="AA6450" s="5">
        <v>0</v>
      </c>
      <c r="AB6450" s="5">
        <v>0</v>
      </c>
      <c r="AC6450" s="5">
        <v>0</v>
      </c>
      <c r="AD6450" s="5">
        <v>113</v>
      </c>
      <c r="AE6450" s="5">
        <v>93</v>
      </c>
      <c r="AF6450" s="5">
        <v>6</v>
      </c>
      <c r="AG6450" s="6">
        <v>6.4516129032258061</v>
      </c>
      <c r="AH6450" s="6">
        <v>82.30088495575221</v>
      </c>
      <c r="AI6450" s="6"/>
      <c r="AJ6450" s="6"/>
    </row>
    <row r="6451" spans="1:36" hidden="1" x14ac:dyDescent="0.2">
      <c r="A6451" s="1" t="str">
        <f t="shared" si="100"/>
        <v>WealdenMixed Other</v>
      </c>
      <c r="B6451" s="3" t="s">
        <v>239</v>
      </c>
      <c r="C6451" s="3" t="s">
        <v>240</v>
      </c>
      <c r="D6451" s="3" t="s">
        <v>709</v>
      </c>
      <c r="E6451" s="5">
        <v>358</v>
      </c>
      <c r="F6451" s="5">
        <v>0</v>
      </c>
      <c r="G6451" s="5">
        <v>0</v>
      </c>
      <c r="H6451" s="5">
        <v>0</v>
      </c>
      <c r="I6451" s="5">
        <v>0</v>
      </c>
      <c r="J6451" s="5">
        <v>2</v>
      </c>
      <c r="K6451" s="5">
        <v>104</v>
      </c>
      <c r="L6451" s="5">
        <v>0</v>
      </c>
      <c r="M6451" s="5">
        <v>0</v>
      </c>
      <c r="N6451" s="5">
        <v>0</v>
      </c>
      <c r="O6451" s="6">
        <v>0</v>
      </c>
      <c r="P6451" s="6">
        <v>0</v>
      </c>
      <c r="Q6451" s="6">
        <v>0</v>
      </c>
      <c r="R6451" s="6">
        <v>0</v>
      </c>
      <c r="S6451" s="6">
        <v>0.55865921787709494</v>
      </c>
      <c r="T6451" s="6">
        <v>29.050279329608937</v>
      </c>
      <c r="U6451" s="6">
        <v>0</v>
      </c>
      <c r="V6451" s="6">
        <v>0</v>
      </c>
      <c r="W6451" s="6">
        <v>0</v>
      </c>
      <c r="X6451" s="5">
        <v>97</v>
      </c>
      <c r="Y6451" s="5">
        <v>88</v>
      </c>
      <c r="Z6451" s="5">
        <v>6</v>
      </c>
      <c r="AA6451" s="5">
        <v>0</v>
      </c>
      <c r="AB6451" s="5">
        <v>0</v>
      </c>
      <c r="AC6451" s="5">
        <v>0</v>
      </c>
      <c r="AD6451" s="5">
        <v>97</v>
      </c>
      <c r="AE6451" s="5">
        <v>88</v>
      </c>
      <c r="AF6451" s="5">
        <v>6</v>
      </c>
      <c r="AG6451" s="6">
        <v>6.8181818181818183</v>
      </c>
      <c r="AH6451" s="6">
        <v>90.721649484536087</v>
      </c>
      <c r="AI6451" s="6"/>
      <c r="AJ6451" s="6"/>
    </row>
    <row r="6452" spans="1:36" hidden="1" x14ac:dyDescent="0.2">
      <c r="A6452" s="1" t="str">
        <f t="shared" si="100"/>
        <v>WealdenIndian</v>
      </c>
      <c r="B6452" s="3" t="s">
        <v>239</v>
      </c>
      <c r="C6452" s="3" t="s">
        <v>240</v>
      </c>
      <c r="D6452" s="3" t="s">
        <v>710</v>
      </c>
      <c r="E6452" s="5">
        <v>459</v>
      </c>
      <c r="F6452" s="5">
        <v>0</v>
      </c>
      <c r="G6452" s="5">
        <v>0</v>
      </c>
      <c r="H6452" s="5">
        <v>0</v>
      </c>
      <c r="I6452" s="5">
        <v>0</v>
      </c>
      <c r="J6452" s="5">
        <v>7</v>
      </c>
      <c r="K6452" s="5">
        <v>89</v>
      </c>
      <c r="L6452" s="5">
        <v>0</v>
      </c>
      <c r="M6452" s="5">
        <v>0</v>
      </c>
      <c r="N6452" s="5">
        <v>0</v>
      </c>
      <c r="O6452" s="6">
        <v>0</v>
      </c>
      <c r="P6452" s="6">
        <v>0</v>
      </c>
      <c r="Q6452" s="6">
        <v>0</v>
      </c>
      <c r="R6452" s="6">
        <v>0</v>
      </c>
      <c r="S6452" s="6">
        <v>1.5250544662309369</v>
      </c>
      <c r="T6452" s="6">
        <v>19.389978213507625</v>
      </c>
      <c r="U6452" s="6">
        <v>0</v>
      </c>
      <c r="V6452" s="6">
        <v>0</v>
      </c>
      <c r="W6452" s="6">
        <v>0</v>
      </c>
      <c r="X6452" s="5">
        <v>213</v>
      </c>
      <c r="Y6452" s="5">
        <v>196</v>
      </c>
      <c r="Z6452" s="5">
        <v>6</v>
      </c>
      <c r="AA6452" s="5">
        <v>0</v>
      </c>
      <c r="AB6452" s="5">
        <v>0</v>
      </c>
      <c r="AC6452" s="5">
        <v>0</v>
      </c>
      <c r="AD6452" s="5">
        <v>213</v>
      </c>
      <c r="AE6452" s="5">
        <v>196</v>
      </c>
      <c r="AF6452" s="5">
        <v>6</v>
      </c>
      <c r="AG6452" s="6">
        <v>3.0612244897959182</v>
      </c>
      <c r="AH6452" s="6">
        <v>92.018779342723008</v>
      </c>
      <c r="AI6452" s="6"/>
      <c r="AJ6452" s="6"/>
    </row>
    <row r="6453" spans="1:36" hidden="1" x14ac:dyDescent="0.2">
      <c r="A6453" s="1" t="str">
        <f t="shared" si="100"/>
        <v>WealdenPakistani</v>
      </c>
      <c r="B6453" s="3" t="s">
        <v>239</v>
      </c>
      <c r="C6453" s="3" t="s">
        <v>240</v>
      </c>
      <c r="D6453" s="3" t="s">
        <v>711</v>
      </c>
      <c r="E6453" s="5">
        <v>52</v>
      </c>
      <c r="F6453" s="5">
        <v>0</v>
      </c>
      <c r="G6453" s="5">
        <v>0</v>
      </c>
      <c r="H6453" s="5">
        <v>0</v>
      </c>
      <c r="I6453" s="5">
        <v>0</v>
      </c>
      <c r="J6453" s="5">
        <v>0</v>
      </c>
      <c r="K6453" s="5">
        <v>9</v>
      </c>
      <c r="L6453" s="5">
        <v>0</v>
      </c>
      <c r="M6453" s="5">
        <v>0</v>
      </c>
      <c r="N6453" s="5">
        <v>0</v>
      </c>
      <c r="O6453" s="6">
        <v>0</v>
      </c>
      <c r="P6453" s="6">
        <v>0</v>
      </c>
      <c r="Q6453" s="6">
        <v>0</v>
      </c>
      <c r="R6453" s="6">
        <v>0</v>
      </c>
      <c r="S6453" s="6">
        <v>0</v>
      </c>
      <c r="T6453" s="6">
        <v>17.307692307692307</v>
      </c>
      <c r="U6453" s="6">
        <v>0</v>
      </c>
      <c r="V6453" s="6">
        <v>0</v>
      </c>
      <c r="W6453" s="6">
        <v>0</v>
      </c>
      <c r="X6453" s="5">
        <v>33</v>
      </c>
      <c r="Y6453" s="5">
        <v>26</v>
      </c>
      <c r="Z6453" s="5">
        <v>2</v>
      </c>
      <c r="AA6453" s="5">
        <v>0</v>
      </c>
      <c r="AB6453" s="5">
        <v>0</v>
      </c>
      <c r="AC6453" s="5">
        <v>0</v>
      </c>
      <c r="AD6453" s="5">
        <v>33</v>
      </c>
      <c r="AE6453" s="5">
        <v>26</v>
      </c>
      <c r="AF6453" s="5">
        <v>2</v>
      </c>
      <c r="AG6453" s="6">
        <v>7.6923076923076925</v>
      </c>
      <c r="AH6453" s="6">
        <v>78.787878787878782</v>
      </c>
      <c r="AI6453" s="6"/>
      <c r="AJ6453" s="6"/>
    </row>
    <row r="6454" spans="1:36" hidden="1" x14ac:dyDescent="0.2">
      <c r="A6454" s="1" t="str">
        <f t="shared" si="100"/>
        <v>WealdenBangladeshi</v>
      </c>
      <c r="B6454" s="3" t="s">
        <v>239</v>
      </c>
      <c r="C6454" s="3" t="s">
        <v>240</v>
      </c>
      <c r="D6454" s="3" t="s">
        <v>712</v>
      </c>
      <c r="E6454" s="5">
        <v>217</v>
      </c>
      <c r="F6454" s="5">
        <v>0</v>
      </c>
      <c r="G6454" s="5">
        <v>0</v>
      </c>
      <c r="H6454" s="5">
        <v>0</v>
      </c>
      <c r="I6454" s="5">
        <v>0</v>
      </c>
      <c r="J6454" s="5">
        <v>10</v>
      </c>
      <c r="K6454" s="5">
        <v>28</v>
      </c>
      <c r="L6454" s="5">
        <v>0</v>
      </c>
      <c r="M6454" s="5">
        <v>0</v>
      </c>
      <c r="N6454" s="5">
        <v>0</v>
      </c>
      <c r="O6454" s="6">
        <v>0</v>
      </c>
      <c r="P6454" s="6">
        <v>0</v>
      </c>
      <c r="Q6454" s="6">
        <v>0</v>
      </c>
      <c r="R6454" s="6">
        <v>0</v>
      </c>
      <c r="S6454" s="6">
        <v>4.6082949308755756</v>
      </c>
      <c r="T6454" s="6">
        <v>12.903225806451612</v>
      </c>
      <c r="U6454" s="6">
        <v>0</v>
      </c>
      <c r="V6454" s="6">
        <v>0</v>
      </c>
      <c r="W6454" s="6">
        <v>0</v>
      </c>
      <c r="X6454" s="5">
        <v>89</v>
      </c>
      <c r="Y6454" s="5">
        <v>66</v>
      </c>
      <c r="Z6454" s="5">
        <v>9</v>
      </c>
      <c r="AA6454" s="5">
        <v>0</v>
      </c>
      <c r="AB6454" s="5">
        <v>0</v>
      </c>
      <c r="AC6454" s="5">
        <v>0</v>
      </c>
      <c r="AD6454" s="5">
        <v>89</v>
      </c>
      <c r="AE6454" s="5">
        <v>66</v>
      </c>
      <c r="AF6454" s="5">
        <v>9</v>
      </c>
      <c r="AG6454" s="6">
        <v>13.636363636363637</v>
      </c>
      <c r="AH6454" s="6">
        <v>74.157303370786522</v>
      </c>
      <c r="AI6454" s="6"/>
      <c r="AJ6454" s="6"/>
    </row>
    <row r="6455" spans="1:36" hidden="1" x14ac:dyDescent="0.2">
      <c r="A6455" s="1" t="str">
        <f t="shared" si="100"/>
        <v>WealdenChinese</v>
      </c>
      <c r="B6455" s="3" t="s">
        <v>239</v>
      </c>
      <c r="C6455" s="3" t="s">
        <v>240</v>
      </c>
      <c r="D6455" s="3" t="s">
        <v>713</v>
      </c>
      <c r="E6455" s="5">
        <v>411</v>
      </c>
      <c r="F6455" s="5">
        <v>0</v>
      </c>
      <c r="G6455" s="5">
        <v>0</v>
      </c>
      <c r="H6455" s="5">
        <v>0</v>
      </c>
      <c r="I6455" s="5">
        <v>0</v>
      </c>
      <c r="J6455" s="5">
        <v>1</v>
      </c>
      <c r="K6455" s="5">
        <v>126</v>
      </c>
      <c r="L6455" s="5">
        <v>0</v>
      </c>
      <c r="M6455" s="5">
        <v>0</v>
      </c>
      <c r="N6455" s="5">
        <v>0</v>
      </c>
      <c r="O6455" s="6">
        <v>0</v>
      </c>
      <c r="P6455" s="6">
        <v>0</v>
      </c>
      <c r="Q6455" s="6">
        <v>0</v>
      </c>
      <c r="R6455" s="6">
        <v>0</v>
      </c>
      <c r="S6455" s="6">
        <v>0.24330900243309003</v>
      </c>
      <c r="T6455" s="6">
        <v>30.656934306569344</v>
      </c>
      <c r="U6455" s="6">
        <v>0</v>
      </c>
      <c r="V6455" s="6">
        <v>0</v>
      </c>
      <c r="W6455" s="6">
        <v>0</v>
      </c>
      <c r="X6455" s="5">
        <v>128</v>
      </c>
      <c r="Y6455" s="5">
        <v>111</v>
      </c>
      <c r="Z6455" s="5">
        <v>8</v>
      </c>
      <c r="AA6455" s="5">
        <v>0</v>
      </c>
      <c r="AB6455" s="5">
        <v>0</v>
      </c>
      <c r="AC6455" s="5">
        <v>0</v>
      </c>
      <c r="AD6455" s="5">
        <v>128</v>
      </c>
      <c r="AE6455" s="5">
        <v>111</v>
      </c>
      <c r="AF6455" s="5">
        <v>8</v>
      </c>
      <c r="AG6455" s="6">
        <v>7.2072072072072073</v>
      </c>
      <c r="AH6455" s="6">
        <v>86.71875</v>
      </c>
      <c r="AI6455" s="6"/>
      <c r="AJ6455" s="6"/>
    </row>
    <row r="6456" spans="1:36" hidden="1" x14ac:dyDescent="0.2">
      <c r="A6456" s="1" t="str">
        <f t="shared" si="100"/>
        <v>WealdenAsian Other</v>
      </c>
      <c r="B6456" s="3" t="s">
        <v>239</v>
      </c>
      <c r="C6456" s="3" t="s">
        <v>240</v>
      </c>
      <c r="D6456" s="3" t="s">
        <v>714</v>
      </c>
      <c r="E6456" s="5">
        <v>580</v>
      </c>
      <c r="F6456" s="5">
        <v>0</v>
      </c>
      <c r="G6456" s="5">
        <v>0</v>
      </c>
      <c r="H6456" s="5">
        <v>0</v>
      </c>
      <c r="I6456" s="5">
        <v>0</v>
      </c>
      <c r="J6456" s="5">
        <v>11</v>
      </c>
      <c r="K6456" s="5">
        <v>137</v>
      </c>
      <c r="L6456" s="5">
        <v>0</v>
      </c>
      <c r="M6456" s="5">
        <v>0</v>
      </c>
      <c r="N6456" s="5">
        <v>0</v>
      </c>
      <c r="O6456" s="6">
        <v>0</v>
      </c>
      <c r="P6456" s="6">
        <v>0</v>
      </c>
      <c r="Q6456" s="6">
        <v>0</v>
      </c>
      <c r="R6456" s="6">
        <v>0</v>
      </c>
      <c r="S6456" s="6">
        <v>1.896551724137931</v>
      </c>
      <c r="T6456" s="6">
        <v>23.620689655172413</v>
      </c>
      <c r="U6456" s="6">
        <v>0</v>
      </c>
      <c r="V6456" s="6">
        <v>0</v>
      </c>
      <c r="W6456" s="6">
        <v>0</v>
      </c>
      <c r="X6456" s="5">
        <v>286</v>
      </c>
      <c r="Y6456" s="5">
        <v>246</v>
      </c>
      <c r="Z6456" s="5">
        <v>8</v>
      </c>
      <c r="AA6456" s="5">
        <v>0</v>
      </c>
      <c r="AB6456" s="5">
        <v>0</v>
      </c>
      <c r="AC6456" s="5">
        <v>0</v>
      </c>
      <c r="AD6456" s="5">
        <v>286</v>
      </c>
      <c r="AE6456" s="5">
        <v>246</v>
      </c>
      <c r="AF6456" s="5">
        <v>8</v>
      </c>
      <c r="AG6456" s="6">
        <v>3.2520325203252032</v>
      </c>
      <c r="AH6456" s="6">
        <v>86.013986013986013</v>
      </c>
      <c r="AI6456" s="6"/>
      <c r="AJ6456" s="6"/>
    </row>
    <row r="6457" spans="1:36" hidden="1" x14ac:dyDescent="0.2">
      <c r="A6457" s="1" t="str">
        <f t="shared" si="100"/>
        <v>WealdenBlack African</v>
      </c>
      <c r="B6457" s="3" t="s">
        <v>239</v>
      </c>
      <c r="C6457" s="3" t="s">
        <v>240</v>
      </c>
      <c r="D6457" s="3" t="s">
        <v>715</v>
      </c>
      <c r="E6457" s="5">
        <v>215</v>
      </c>
      <c r="F6457" s="5">
        <v>0</v>
      </c>
      <c r="G6457" s="5">
        <v>0</v>
      </c>
      <c r="H6457" s="5">
        <v>0</v>
      </c>
      <c r="I6457" s="5">
        <v>0</v>
      </c>
      <c r="J6457" s="5">
        <v>3</v>
      </c>
      <c r="K6457" s="5">
        <v>60</v>
      </c>
      <c r="L6457" s="5">
        <v>0</v>
      </c>
      <c r="M6457" s="5">
        <v>0</v>
      </c>
      <c r="N6457" s="5">
        <v>0</v>
      </c>
      <c r="O6457" s="6">
        <v>0</v>
      </c>
      <c r="P6457" s="6">
        <v>0</v>
      </c>
      <c r="Q6457" s="6">
        <v>0</v>
      </c>
      <c r="R6457" s="6">
        <v>0</v>
      </c>
      <c r="S6457" s="6">
        <v>1.3953488372093024</v>
      </c>
      <c r="T6457" s="6">
        <v>27.906976744186046</v>
      </c>
      <c r="U6457" s="6">
        <v>0</v>
      </c>
      <c r="V6457" s="6">
        <v>0</v>
      </c>
      <c r="W6457" s="6">
        <v>0</v>
      </c>
      <c r="X6457" s="5">
        <v>88</v>
      </c>
      <c r="Y6457" s="5">
        <v>68</v>
      </c>
      <c r="Z6457" s="5">
        <v>4</v>
      </c>
      <c r="AA6457" s="5">
        <v>0</v>
      </c>
      <c r="AB6457" s="5">
        <v>0</v>
      </c>
      <c r="AC6457" s="5">
        <v>0</v>
      </c>
      <c r="AD6457" s="5">
        <v>88</v>
      </c>
      <c r="AE6457" s="5">
        <v>68</v>
      </c>
      <c r="AF6457" s="5">
        <v>4</v>
      </c>
      <c r="AG6457" s="6">
        <v>5.882352941176471</v>
      </c>
      <c r="AH6457" s="6">
        <v>77.272727272727266</v>
      </c>
      <c r="AI6457" s="6"/>
      <c r="AJ6457" s="6"/>
    </row>
    <row r="6458" spans="1:36" hidden="1" x14ac:dyDescent="0.2">
      <c r="A6458" s="1" t="str">
        <f t="shared" si="100"/>
        <v>WealdenBlack Caribbean</v>
      </c>
      <c r="B6458" s="3" t="s">
        <v>239</v>
      </c>
      <c r="C6458" s="3" t="s">
        <v>240</v>
      </c>
      <c r="D6458" s="3" t="s">
        <v>716</v>
      </c>
      <c r="E6458" s="5">
        <v>110</v>
      </c>
      <c r="F6458" s="5">
        <v>0</v>
      </c>
      <c r="G6458" s="5">
        <v>0</v>
      </c>
      <c r="H6458" s="5">
        <v>0</v>
      </c>
      <c r="I6458" s="5">
        <v>0</v>
      </c>
      <c r="J6458" s="5">
        <v>1</v>
      </c>
      <c r="K6458" s="5">
        <v>21</v>
      </c>
      <c r="L6458" s="5">
        <v>0</v>
      </c>
      <c r="M6458" s="5">
        <v>0</v>
      </c>
      <c r="N6458" s="5">
        <v>0</v>
      </c>
      <c r="O6458" s="6">
        <v>0</v>
      </c>
      <c r="P6458" s="6">
        <v>0</v>
      </c>
      <c r="Q6458" s="6">
        <v>0</v>
      </c>
      <c r="R6458" s="6">
        <v>0</v>
      </c>
      <c r="S6458" s="6">
        <v>0.90909090909090906</v>
      </c>
      <c r="T6458" s="6">
        <v>19.09090909090909</v>
      </c>
      <c r="U6458" s="6">
        <v>0</v>
      </c>
      <c r="V6458" s="6">
        <v>0</v>
      </c>
      <c r="W6458" s="6">
        <v>0</v>
      </c>
      <c r="X6458" s="5">
        <v>51</v>
      </c>
      <c r="Y6458" s="5">
        <v>42</v>
      </c>
      <c r="Z6458" s="5">
        <v>1</v>
      </c>
      <c r="AA6458" s="5">
        <v>0</v>
      </c>
      <c r="AB6458" s="5">
        <v>0</v>
      </c>
      <c r="AC6458" s="5">
        <v>0</v>
      </c>
      <c r="AD6458" s="5">
        <v>51</v>
      </c>
      <c r="AE6458" s="5">
        <v>42</v>
      </c>
      <c r="AF6458" s="5">
        <v>1</v>
      </c>
      <c r="AG6458" s="6">
        <v>2.3809523809523809</v>
      </c>
      <c r="AH6458" s="6">
        <v>82.352941176470594</v>
      </c>
      <c r="AI6458" s="6"/>
      <c r="AJ6458" s="6"/>
    </row>
    <row r="6459" spans="1:36" hidden="1" x14ac:dyDescent="0.2">
      <c r="A6459" s="1" t="str">
        <f t="shared" si="100"/>
        <v>WealdenBlack Other</v>
      </c>
      <c r="B6459" s="3" t="s">
        <v>239</v>
      </c>
      <c r="C6459" s="3" t="s">
        <v>240</v>
      </c>
      <c r="D6459" s="3" t="s">
        <v>717</v>
      </c>
      <c r="E6459" s="5">
        <v>18</v>
      </c>
      <c r="F6459" s="5">
        <v>0</v>
      </c>
      <c r="G6459" s="5">
        <v>0</v>
      </c>
      <c r="H6459" s="5">
        <v>0</v>
      </c>
      <c r="I6459" s="5">
        <v>0</v>
      </c>
      <c r="J6459" s="5">
        <v>0</v>
      </c>
      <c r="K6459" s="5">
        <v>6</v>
      </c>
      <c r="L6459" s="5">
        <v>0</v>
      </c>
      <c r="M6459" s="5">
        <v>0</v>
      </c>
      <c r="N6459" s="5">
        <v>0</v>
      </c>
      <c r="O6459" s="6">
        <v>0</v>
      </c>
      <c r="P6459" s="6">
        <v>0</v>
      </c>
      <c r="Q6459" s="6">
        <v>0</v>
      </c>
      <c r="R6459" s="6">
        <v>0</v>
      </c>
      <c r="S6459" s="6">
        <v>0</v>
      </c>
      <c r="T6459" s="6">
        <v>33.333333333333336</v>
      </c>
      <c r="U6459" s="6">
        <v>0</v>
      </c>
      <c r="V6459" s="6">
        <v>0</v>
      </c>
      <c r="W6459" s="6">
        <v>0</v>
      </c>
      <c r="X6459" s="5">
        <v>7</v>
      </c>
      <c r="Y6459" s="5">
        <v>3</v>
      </c>
      <c r="Z6459" s="5">
        <v>0</v>
      </c>
      <c r="AA6459" s="5">
        <v>0</v>
      </c>
      <c r="AB6459" s="5">
        <v>0</v>
      </c>
      <c r="AC6459" s="5">
        <v>0</v>
      </c>
      <c r="AD6459" s="5">
        <v>7</v>
      </c>
      <c r="AE6459" s="5">
        <v>3</v>
      </c>
      <c r="AF6459" s="5">
        <v>0</v>
      </c>
      <c r="AG6459" s="6">
        <v>0</v>
      </c>
      <c r="AH6459" s="6">
        <v>42.857142857142854</v>
      </c>
      <c r="AI6459" s="6"/>
      <c r="AJ6459" s="6"/>
    </row>
    <row r="6460" spans="1:36" hidden="1" x14ac:dyDescent="0.2">
      <c r="A6460" s="1" t="str">
        <f t="shared" si="100"/>
        <v>WealdenArab</v>
      </c>
      <c r="B6460" s="3" t="s">
        <v>239</v>
      </c>
      <c r="C6460" s="3" t="s">
        <v>240</v>
      </c>
      <c r="D6460" s="3" t="s">
        <v>699</v>
      </c>
      <c r="E6460" s="5">
        <v>79</v>
      </c>
      <c r="F6460" s="5">
        <v>0</v>
      </c>
      <c r="G6460" s="5">
        <v>0</v>
      </c>
      <c r="H6460" s="5">
        <v>0</v>
      </c>
      <c r="I6460" s="5">
        <v>0</v>
      </c>
      <c r="J6460" s="5">
        <v>0</v>
      </c>
      <c r="K6460" s="5">
        <v>29</v>
      </c>
      <c r="L6460" s="5">
        <v>0</v>
      </c>
      <c r="M6460" s="5">
        <v>0</v>
      </c>
      <c r="N6460" s="5">
        <v>0</v>
      </c>
      <c r="O6460" s="6">
        <v>0</v>
      </c>
      <c r="P6460" s="6">
        <v>0</v>
      </c>
      <c r="Q6460" s="6">
        <v>0</v>
      </c>
      <c r="R6460" s="6">
        <v>0</v>
      </c>
      <c r="S6460" s="6">
        <v>0</v>
      </c>
      <c r="T6460" s="6">
        <v>36.708860759493668</v>
      </c>
      <c r="U6460" s="6">
        <v>0</v>
      </c>
      <c r="V6460" s="6">
        <v>0</v>
      </c>
      <c r="W6460" s="6">
        <v>0</v>
      </c>
      <c r="X6460" s="5">
        <v>41</v>
      </c>
      <c r="Y6460" s="5">
        <v>37</v>
      </c>
      <c r="Z6460" s="5">
        <v>1</v>
      </c>
      <c r="AA6460" s="5">
        <v>0</v>
      </c>
      <c r="AB6460" s="5">
        <v>0</v>
      </c>
      <c r="AC6460" s="5">
        <v>0</v>
      </c>
      <c r="AD6460" s="5">
        <v>41</v>
      </c>
      <c r="AE6460" s="5">
        <v>37</v>
      </c>
      <c r="AF6460" s="5">
        <v>1</v>
      </c>
      <c r="AG6460" s="6">
        <v>2.7027027027027026</v>
      </c>
      <c r="AH6460" s="6">
        <v>90.243902439024396</v>
      </c>
      <c r="AI6460" s="6"/>
      <c r="AJ6460" s="6"/>
    </row>
    <row r="6461" spans="1:36" hidden="1" x14ac:dyDescent="0.2">
      <c r="A6461" s="1" t="str">
        <f t="shared" si="100"/>
        <v>WealdenOther</v>
      </c>
      <c r="B6461" s="3" t="s">
        <v>239</v>
      </c>
      <c r="C6461" s="3" t="s">
        <v>240</v>
      </c>
      <c r="D6461" s="3" t="s">
        <v>718</v>
      </c>
      <c r="E6461" s="5">
        <v>173</v>
      </c>
      <c r="F6461" s="5">
        <v>0</v>
      </c>
      <c r="G6461" s="5">
        <v>0</v>
      </c>
      <c r="H6461" s="5">
        <v>0</v>
      </c>
      <c r="I6461" s="5">
        <v>0</v>
      </c>
      <c r="J6461" s="5">
        <v>0</v>
      </c>
      <c r="K6461" s="5">
        <v>58</v>
      </c>
      <c r="L6461" s="5">
        <v>0</v>
      </c>
      <c r="M6461" s="5">
        <v>0</v>
      </c>
      <c r="N6461" s="5">
        <v>0</v>
      </c>
      <c r="O6461" s="6">
        <v>0</v>
      </c>
      <c r="P6461" s="6">
        <v>0</v>
      </c>
      <c r="Q6461" s="6">
        <v>0</v>
      </c>
      <c r="R6461" s="6">
        <v>0</v>
      </c>
      <c r="S6461" s="6">
        <v>0</v>
      </c>
      <c r="T6461" s="6">
        <v>33.52601156069364</v>
      </c>
      <c r="U6461" s="6">
        <v>0</v>
      </c>
      <c r="V6461" s="6">
        <v>0</v>
      </c>
      <c r="W6461" s="6">
        <v>0</v>
      </c>
      <c r="X6461" s="5">
        <v>80</v>
      </c>
      <c r="Y6461" s="5">
        <v>73</v>
      </c>
      <c r="Z6461" s="5">
        <v>4</v>
      </c>
      <c r="AA6461" s="5">
        <v>0</v>
      </c>
      <c r="AB6461" s="5">
        <v>0</v>
      </c>
      <c r="AC6461" s="5">
        <v>0</v>
      </c>
      <c r="AD6461" s="5">
        <v>80</v>
      </c>
      <c r="AE6461" s="5">
        <v>73</v>
      </c>
      <c r="AF6461" s="5">
        <v>4</v>
      </c>
      <c r="AG6461" s="6">
        <v>5.4794520547945202</v>
      </c>
      <c r="AH6461" s="6">
        <v>91.25</v>
      </c>
      <c r="AI6461" s="6"/>
      <c r="AJ6461" s="6"/>
    </row>
    <row r="6462" spans="1:36" x14ac:dyDescent="0.2">
      <c r="A6462" s="1" t="str">
        <f t="shared" si="100"/>
        <v>WellingboroughAll people</v>
      </c>
      <c r="B6462" s="3" t="s">
        <v>421</v>
      </c>
      <c r="C6462" s="3" t="s">
        <v>422</v>
      </c>
      <c r="D6462" s="3" t="s">
        <v>700</v>
      </c>
      <c r="E6462" s="5">
        <v>75356</v>
      </c>
      <c r="F6462" s="5">
        <v>4367</v>
      </c>
      <c r="G6462" s="5">
        <v>4367</v>
      </c>
      <c r="H6462" s="5">
        <v>4463</v>
      </c>
      <c r="I6462" s="5">
        <v>0</v>
      </c>
      <c r="J6462" s="5">
        <v>10120</v>
      </c>
      <c r="K6462" s="5">
        <v>5976</v>
      </c>
      <c r="L6462" s="5">
        <v>18550</v>
      </c>
      <c r="M6462" s="5">
        <v>0</v>
      </c>
      <c r="N6462" s="5">
        <v>0</v>
      </c>
      <c r="O6462" s="6">
        <v>5.7951589787143689</v>
      </c>
      <c r="P6462" s="6">
        <v>5.7951589787143689</v>
      </c>
      <c r="Q6462" s="6">
        <v>5.9225542757046554</v>
      </c>
      <c r="R6462" s="6">
        <v>0</v>
      </c>
      <c r="S6462" s="6">
        <v>13.429587557725993</v>
      </c>
      <c r="T6462" s="6">
        <v>7.9303572376453104</v>
      </c>
      <c r="U6462" s="6">
        <v>24.616487074685494</v>
      </c>
      <c r="V6462" s="6">
        <v>0</v>
      </c>
      <c r="W6462" s="6">
        <v>0</v>
      </c>
      <c r="X6462" s="5">
        <v>25541</v>
      </c>
      <c r="Y6462" s="5">
        <v>22268</v>
      </c>
      <c r="Z6462" s="5">
        <v>1325</v>
      </c>
      <c r="AA6462" s="5">
        <v>0</v>
      </c>
      <c r="AB6462" s="5">
        <v>0</v>
      </c>
      <c r="AC6462" s="5">
        <v>0</v>
      </c>
      <c r="AD6462" s="5">
        <v>25541</v>
      </c>
      <c r="AE6462" s="5">
        <v>22268</v>
      </c>
      <c r="AF6462" s="5">
        <v>1325</v>
      </c>
      <c r="AG6462" s="6">
        <v>5.9502425004490753</v>
      </c>
      <c r="AH6462" s="6">
        <v>87.18530989389609</v>
      </c>
      <c r="AI6462" s="6"/>
      <c r="AJ6462" s="6"/>
    </row>
    <row r="6463" spans="1:36" hidden="1" x14ac:dyDescent="0.2">
      <c r="A6463" s="1" t="str">
        <f t="shared" si="100"/>
        <v>WellingboroughWhite British</v>
      </c>
      <c r="B6463" s="3" t="s">
        <v>421</v>
      </c>
      <c r="C6463" s="3" t="s">
        <v>422</v>
      </c>
      <c r="D6463" s="3" t="s">
        <v>701</v>
      </c>
      <c r="E6463" s="5">
        <v>61229</v>
      </c>
      <c r="F6463" s="5">
        <v>3249</v>
      </c>
      <c r="G6463" s="5">
        <v>3249</v>
      </c>
      <c r="H6463" s="5">
        <v>3083</v>
      </c>
      <c r="I6463" s="5">
        <v>0</v>
      </c>
      <c r="J6463" s="5">
        <v>7669</v>
      </c>
      <c r="K6463" s="5">
        <v>5072</v>
      </c>
      <c r="L6463" s="5">
        <v>12765</v>
      </c>
      <c r="M6463" s="5">
        <v>0</v>
      </c>
      <c r="N6463" s="5">
        <v>0</v>
      </c>
      <c r="O6463" s="6">
        <v>5.3063091018961606</v>
      </c>
      <c r="P6463" s="6">
        <v>5.3063091018961606</v>
      </c>
      <c r="Q6463" s="6">
        <v>5.0351957405804439</v>
      </c>
      <c r="R6463" s="6">
        <v>0</v>
      </c>
      <c r="S6463" s="6">
        <v>12.525110650182103</v>
      </c>
      <c r="T6463" s="6">
        <v>8.2836564373091175</v>
      </c>
      <c r="U6463" s="6">
        <v>20.847964199970601</v>
      </c>
      <c r="V6463" s="6">
        <v>0</v>
      </c>
      <c r="W6463" s="6">
        <v>0</v>
      </c>
      <c r="X6463" s="5">
        <v>19718</v>
      </c>
      <c r="Y6463" s="5">
        <v>17283</v>
      </c>
      <c r="Z6463" s="5">
        <v>952</v>
      </c>
      <c r="AA6463" s="5">
        <v>0</v>
      </c>
      <c r="AB6463" s="5">
        <v>0</v>
      </c>
      <c r="AC6463" s="5">
        <v>0</v>
      </c>
      <c r="AD6463" s="5">
        <v>19718</v>
      </c>
      <c r="AE6463" s="5">
        <v>17283</v>
      </c>
      <c r="AF6463" s="5">
        <v>952</v>
      </c>
      <c r="AG6463" s="6">
        <v>5.5083029566626163</v>
      </c>
      <c r="AH6463" s="6">
        <v>87.650877370930118</v>
      </c>
      <c r="AI6463" s="6"/>
      <c r="AJ6463" s="6"/>
    </row>
    <row r="6464" spans="1:36" hidden="1" x14ac:dyDescent="0.2">
      <c r="A6464" s="1" t="str">
        <f t="shared" si="100"/>
        <v>WellingboroughMinorities - all other than White British</v>
      </c>
      <c r="B6464" s="3" t="s">
        <v>421</v>
      </c>
      <c r="C6464" s="3" t="s">
        <v>422</v>
      </c>
      <c r="D6464" s="3" t="s">
        <v>702</v>
      </c>
      <c r="E6464" s="5">
        <v>14127</v>
      </c>
      <c r="F6464" s="5">
        <v>1118</v>
      </c>
      <c r="G6464" s="5">
        <v>1118</v>
      </c>
      <c r="H6464" s="5">
        <v>1380</v>
      </c>
      <c r="I6464" s="5">
        <v>0</v>
      </c>
      <c r="J6464" s="5">
        <v>2451</v>
      </c>
      <c r="K6464" s="5">
        <v>904</v>
      </c>
      <c r="L6464" s="5">
        <v>5785</v>
      </c>
      <c r="M6464" s="5">
        <v>0</v>
      </c>
      <c r="N6464" s="5">
        <v>0</v>
      </c>
      <c r="O6464" s="6">
        <v>7.9139236922205702</v>
      </c>
      <c r="P6464" s="6">
        <v>7.9139236922205702</v>
      </c>
      <c r="Q6464" s="6">
        <v>9.7685283499681468</v>
      </c>
      <c r="R6464" s="6">
        <v>0</v>
      </c>
      <c r="S6464" s="6">
        <v>17.349755786791249</v>
      </c>
      <c r="T6464" s="6">
        <v>6.3990939336023214</v>
      </c>
      <c r="U6464" s="6">
        <v>40.949953988815743</v>
      </c>
      <c r="V6464" s="6">
        <v>0</v>
      </c>
      <c r="W6464" s="6">
        <v>0</v>
      </c>
      <c r="X6464" s="5">
        <v>5823</v>
      </c>
      <c r="Y6464" s="5">
        <v>4985</v>
      </c>
      <c r="Z6464" s="5">
        <v>373</v>
      </c>
      <c r="AA6464" s="5">
        <v>0</v>
      </c>
      <c r="AB6464" s="5">
        <v>0</v>
      </c>
      <c r="AC6464" s="5">
        <v>0</v>
      </c>
      <c r="AD6464" s="5">
        <v>5823</v>
      </c>
      <c r="AE6464" s="5">
        <v>4985</v>
      </c>
      <c r="AF6464" s="5">
        <v>373</v>
      </c>
      <c r="AG6464" s="6">
        <v>7.4824473420260782</v>
      </c>
      <c r="AH6464" s="6">
        <v>85.608792718529969</v>
      </c>
      <c r="AI6464" s="6"/>
      <c r="AJ6464" s="6"/>
    </row>
    <row r="6465" spans="1:36" hidden="1" x14ac:dyDescent="0.2">
      <c r="A6465" s="1" t="str">
        <f t="shared" si="100"/>
        <v>WellingboroughWhite Irish</v>
      </c>
      <c r="B6465" s="3" t="s">
        <v>421</v>
      </c>
      <c r="C6465" s="3" t="s">
        <v>422</v>
      </c>
      <c r="D6465" s="3" t="s">
        <v>703</v>
      </c>
      <c r="E6465" s="5">
        <v>614</v>
      </c>
      <c r="F6465" s="5">
        <v>30</v>
      </c>
      <c r="G6465" s="5">
        <v>30</v>
      </c>
      <c r="H6465" s="5">
        <v>29</v>
      </c>
      <c r="I6465" s="5">
        <v>0</v>
      </c>
      <c r="J6465" s="5">
        <v>106</v>
      </c>
      <c r="K6465" s="5">
        <v>45</v>
      </c>
      <c r="L6465" s="5">
        <v>188</v>
      </c>
      <c r="M6465" s="5">
        <v>0</v>
      </c>
      <c r="N6465" s="5">
        <v>0</v>
      </c>
      <c r="O6465" s="6">
        <v>4.8859934853420199</v>
      </c>
      <c r="P6465" s="6">
        <v>4.8859934853420199</v>
      </c>
      <c r="Q6465" s="6">
        <v>4.7231270358306192</v>
      </c>
      <c r="R6465" s="6">
        <v>0</v>
      </c>
      <c r="S6465" s="6">
        <v>17.263843648208468</v>
      </c>
      <c r="T6465" s="6">
        <v>7.328990228013029</v>
      </c>
      <c r="U6465" s="6">
        <v>30.618892508143322</v>
      </c>
      <c r="V6465" s="6">
        <v>0</v>
      </c>
      <c r="W6465" s="6">
        <v>0</v>
      </c>
      <c r="X6465" s="5">
        <v>177</v>
      </c>
      <c r="Y6465" s="5">
        <v>143</v>
      </c>
      <c r="Z6465" s="5">
        <v>14</v>
      </c>
      <c r="AA6465" s="5">
        <v>0</v>
      </c>
      <c r="AB6465" s="5">
        <v>0</v>
      </c>
      <c r="AC6465" s="5">
        <v>0</v>
      </c>
      <c r="AD6465" s="5">
        <v>177</v>
      </c>
      <c r="AE6465" s="5">
        <v>143</v>
      </c>
      <c r="AF6465" s="5">
        <v>14</v>
      </c>
      <c r="AG6465" s="6">
        <v>9.79020979020979</v>
      </c>
      <c r="AH6465" s="6">
        <v>80.790960451977398</v>
      </c>
      <c r="AI6465" s="6"/>
      <c r="AJ6465" s="6"/>
    </row>
    <row r="6466" spans="1:36" hidden="1" x14ac:dyDescent="0.2">
      <c r="A6466" s="1" t="str">
        <f t="shared" ref="A6466:A6529" si="101">C6466&amp;D6466</f>
        <v>WellingboroughWhite Gyspy or Irish Traveller</v>
      </c>
      <c r="B6466" s="3" t="s">
        <v>421</v>
      </c>
      <c r="C6466" s="3" t="s">
        <v>422</v>
      </c>
      <c r="D6466" s="3" t="s">
        <v>704</v>
      </c>
      <c r="E6466" s="5">
        <v>89</v>
      </c>
      <c r="F6466" s="5">
        <v>0</v>
      </c>
      <c r="G6466" s="5">
        <v>0</v>
      </c>
      <c r="H6466" s="5">
        <v>1</v>
      </c>
      <c r="I6466" s="5">
        <v>0</v>
      </c>
      <c r="J6466" s="5">
        <v>8</v>
      </c>
      <c r="K6466" s="5">
        <v>10</v>
      </c>
      <c r="L6466" s="5">
        <v>16</v>
      </c>
      <c r="M6466" s="5">
        <v>0</v>
      </c>
      <c r="N6466" s="5">
        <v>0</v>
      </c>
      <c r="O6466" s="6">
        <v>0</v>
      </c>
      <c r="P6466" s="6">
        <v>0</v>
      </c>
      <c r="Q6466" s="6">
        <v>1.1235955056179776</v>
      </c>
      <c r="R6466" s="6">
        <v>0</v>
      </c>
      <c r="S6466" s="6">
        <v>8.9887640449438209</v>
      </c>
      <c r="T6466" s="6">
        <v>11.235955056179776</v>
      </c>
      <c r="U6466" s="6">
        <v>17.977528089887642</v>
      </c>
      <c r="V6466" s="6">
        <v>0</v>
      </c>
      <c r="W6466" s="6">
        <v>0</v>
      </c>
      <c r="X6466" s="5">
        <v>31</v>
      </c>
      <c r="Y6466" s="5">
        <v>18</v>
      </c>
      <c r="Z6466" s="5">
        <v>2</v>
      </c>
      <c r="AA6466" s="5">
        <v>0</v>
      </c>
      <c r="AB6466" s="5">
        <v>0</v>
      </c>
      <c r="AC6466" s="5">
        <v>0</v>
      </c>
      <c r="AD6466" s="5">
        <v>31</v>
      </c>
      <c r="AE6466" s="5">
        <v>18</v>
      </c>
      <c r="AF6466" s="5">
        <v>2</v>
      </c>
      <c r="AG6466" s="6">
        <v>11.111111111111111</v>
      </c>
      <c r="AH6466" s="6">
        <v>58.064516129032256</v>
      </c>
      <c r="AI6466" s="6"/>
      <c r="AJ6466" s="6"/>
    </row>
    <row r="6467" spans="1:36" hidden="1" x14ac:dyDescent="0.2">
      <c r="A6467" s="1" t="str">
        <f t="shared" si="101"/>
        <v>WellingboroughWhite Other</v>
      </c>
      <c r="B6467" s="3" t="s">
        <v>421</v>
      </c>
      <c r="C6467" s="3" t="s">
        <v>422</v>
      </c>
      <c r="D6467" s="3" t="s">
        <v>705</v>
      </c>
      <c r="E6467" s="5">
        <v>3856</v>
      </c>
      <c r="F6467" s="5">
        <v>213</v>
      </c>
      <c r="G6467" s="5">
        <v>213</v>
      </c>
      <c r="H6467" s="5">
        <v>332</v>
      </c>
      <c r="I6467" s="5">
        <v>0</v>
      </c>
      <c r="J6467" s="5">
        <v>577</v>
      </c>
      <c r="K6467" s="5">
        <v>240</v>
      </c>
      <c r="L6467" s="5">
        <v>1559</v>
      </c>
      <c r="M6467" s="5">
        <v>0</v>
      </c>
      <c r="N6467" s="5">
        <v>0</v>
      </c>
      <c r="O6467" s="6">
        <v>5.5238589211618256</v>
      </c>
      <c r="P6467" s="6">
        <v>5.5238589211618256</v>
      </c>
      <c r="Q6467" s="6">
        <v>8.609958506224066</v>
      </c>
      <c r="R6467" s="6">
        <v>0</v>
      </c>
      <c r="S6467" s="6">
        <v>14.963692946058091</v>
      </c>
      <c r="T6467" s="6">
        <v>6.2240663900414939</v>
      </c>
      <c r="U6467" s="6">
        <v>40.430497925311201</v>
      </c>
      <c r="V6467" s="6">
        <v>0</v>
      </c>
      <c r="W6467" s="6">
        <v>0</v>
      </c>
      <c r="X6467" s="5">
        <v>2098</v>
      </c>
      <c r="Y6467" s="5">
        <v>1905</v>
      </c>
      <c r="Z6467" s="5">
        <v>56</v>
      </c>
      <c r="AA6467" s="5">
        <v>0</v>
      </c>
      <c r="AB6467" s="5">
        <v>0</v>
      </c>
      <c r="AC6467" s="5">
        <v>0</v>
      </c>
      <c r="AD6467" s="5">
        <v>2098</v>
      </c>
      <c r="AE6467" s="5">
        <v>1905</v>
      </c>
      <c r="AF6467" s="5">
        <v>56</v>
      </c>
      <c r="AG6467" s="6">
        <v>2.9396325459317585</v>
      </c>
      <c r="AH6467" s="6">
        <v>90.80076263107722</v>
      </c>
      <c r="AI6467" s="6"/>
      <c r="AJ6467" s="6"/>
    </row>
    <row r="6468" spans="1:36" hidden="1" x14ac:dyDescent="0.2">
      <c r="A6468" s="1" t="str">
        <f t="shared" si="101"/>
        <v>WellingboroughMixed White and Black Caribbean</v>
      </c>
      <c r="B6468" s="3" t="s">
        <v>421</v>
      </c>
      <c r="C6468" s="3" t="s">
        <v>422</v>
      </c>
      <c r="D6468" s="3" t="s">
        <v>706</v>
      </c>
      <c r="E6468" s="5">
        <v>1177</v>
      </c>
      <c r="F6468" s="5">
        <v>219</v>
      </c>
      <c r="G6468" s="5">
        <v>219</v>
      </c>
      <c r="H6468" s="5">
        <v>204</v>
      </c>
      <c r="I6468" s="5">
        <v>0</v>
      </c>
      <c r="J6468" s="5">
        <v>394</v>
      </c>
      <c r="K6468" s="5">
        <v>79</v>
      </c>
      <c r="L6468" s="5">
        <v>498</v>
      </c>
      <c r="M6468" s="5">
        <v>0</v>
      </c>
      <c r="N6468" s="5">
        <v>0</v>
      </c>
      <c r="O6468" s="6">
        <v>18.606627017841973</v>
      </c>
      <c r="P6468" s="6">
        <v>18.606627017841973</v>
      </c>
      <c r="Q6468" s="6">
        <v>17.332200509770605</v>
      </c>
      <c r="R6468" s="6">
        <v>0</v>
      </c>
      <c r="S6468" s="6">
        <v>33.474936278674598</v>
      </c>
      <c r="T6468" s="6">
        <v>6.711979609175871</v>
      </c>
      <c r="U6468" s="6">
        <v>42.310960067969411</v>
      </c>
      <c r="V6468" s="6">
        <v>0</v>
      </c>
      <c r="W6468" s="6">
        <v>0</v>
      </c>
      <c r="X6468" s="5">
        <v>274</v>
      </c>
      <c r="Y6468" s="5">
        <v>218</v>
      </c>
      <c r="Z6468" s="5">
        <v>46</v>
      </c>
      <c r="AA6468" s="5">
        <v>0</v>
      </c>
      <c r="AB6468" s="5">
        <v>0</v>
      </c>
      <c r="AC6468" s="5">
        <v>0</v>
      </c>
      <c r="AD6468" s="5">
        <v>274</v>
      </c>
      <c r="AE6468" s="5">
        <v>218</v>
      </c>
      <c r="AF6468" s="5">
        <v>46</v>
      </c>
      <c r="AG6468" s="6">
        <v>21.100917431192659</v>
      </c>
      <c r="AH6468" s="6">
        <v>79.56204379562044</v>
      </c>
      <c r="AI6468" s="6"/>
      <c r="AJ6468" s="6"/>
    </row>
    <row r="6469" spans="1:36" hidden="1" x14ac:dyDescent="0.2">
      <c r="A6469" s="1" t="str">
        <f t="shared" si="101"/>
        <v>WellingboroughMixed White and Black African</v>
      </c>
      <c r="B6469" s="3" t="s">
        <v>421</v>
      </c>
      <c r="C6469" s="3" t="s">
        <v>422</v>
      </c>
      <c r="D6469" s="3" t="s">
        <v>707</v>
      </c>
      <c r="E6469" s="5">
        <v>228</v>
      </c>
      <c r="F6469" s="5">
        <v>35</v>
      </c>
      <c r="G6469" s="5">
        <v>35</v>
      </c>
      <c r="H6469" s="5">
        <v>39</v>
      </c>
      <c r="I6469" s="5">
        <v>0</v>
      </c>
      <c r="J6469" s="5">
        <v>55</v>
      </c>
      <c r="K6469" s="5">
        <v>14</v>
      </c>
      <c r="L6469" s="5">
        <v>92</v>
      </c>
      <c r="M6469" s="5">
        <v>0</v>
      </c>
      <c r="N6469" s="5">
        <v>0</v>
      </c>
      <c r="O6469" s="6">
        <v>15.350877192982455</v>
      </c>
      <c r="P6469" s="6">
        <v>15.350877192982455</v>
      </c>
      <c r="Q6469" s="6">
        <v>17.105263157894736</v>
      </c>
      <c r="R6469" s="6">
        <v>0</v>
      </c>
      <c r="S6469" s="6">
        <v>24.12280701754386</v>
      </c>
      <c r="T6469" s="6">
        <v>6.1403508771929829</v>
      </c>
      <c r="U6469" s="6">
        <v>40.350877192982459</v>
      </c>
      <c r="V6469" s="6">
        <v>0</v>
      </c>
      <c r="W6469" s="6">
        <v>0</v>
      </c>
      <c r="X6469" s="5">
        <v>40</v>
      </c>
      <c r="Y6469" s="5">
        <v>31</v>
      </c>
      <c r="Z6469" s="5">
        <v>3</v>
      </c>
      <c r="AA6469" s="5">
        <v>0</v>
      </c>
      <c r="AB6469" s="5">
        <v>0</v>
      </c>
      <c r="AC6469" s="5">
        <v>0</v>
      </c>
      <c r="AD6469" s="5">
        <v>40</v>
      </c>
      <c r="AE6469" s="5">
        <v>31</v>
      </c>
      <c r="AF6469" s="5">
        <v>3</v>
      </c>
      <c r="AG6469" s="6">
        <v>9.67741935483871</v>
      </c>
      <c r="AH6469" s="6">
        <v>77.5</v>
      </c>
      <c r="AI6469" s="6"/>
      <c r="AJ6469" s="6"/>
    </row>
    <row r="6470" spans="1:36" hidden="1" x14ac:dyDescent="0.2">
      <c r="A6470" s="1" t="str">
        <f t="shared" si="101"/>
        <v>WellingboroughMixed White and Asian</v>
      </c>
      <c r="B6470" s="3" t="s">
        <v>421</v>
      </c>
      <c r="C6470" s="3" t="s">
        <v>422</v>
      </c>
      <c r="D6470" s="3" t="s">
        <v>708</v>
      </c>
      <c r="E6470" s="5">
        <v>397</v>
      </c>
      <c r="F6470" s="5">
        <v>32</v>
      </c>
      <c r="G6470" s="5">
        <v>32</v>
      </c>
      <c r="H6470" s="5">
        <v>38</v>
      </c>
      <c r="I6470" s="5">
        <v>0</v>
      </c>
      <c r="J6470" s="5">
        <v>77</v>
      </c>
      <c r="K6470" s="5">
        <v>26</v>
      </c>
      <c r="L6470" s="5">
        <v>130</v>
      </c>
      <c r="M6470" s="5">
        <v>0</v>
      </c>
      <c r="N6470" s="5">
        <v>0</v>
      </c>
      <c r="O6470" s="6">
        <v>8.0604534005037785</v>
      </c>
      <c r="P6470" s="6">
        <v>8.0604534005037785</v>
      </c>
      <c r="Q6470" s="6">
        <v>9.5717884130982362</v>
      </c>
      <c r="R6470" s="6">
        <v>0</v>
      </c>
      <c r="S6470" s="6">
        <v>19.395465994962215</v>
      </c>
      <c r="T6470" s="6">
        <v>6.5491183879093198</v>
      </c>
      <c r="U6470" s="6">
        <v>32.7455919395466</v>
      </c>
      <c r="V6470" s="6">
        <v>0</v>
      </c>
      <c r="W6470" s="6">
        <v>0</v>
      </c>
      <c r="X6470" s="5">
        <v>102</v>
      </c>
      <c r="Y6470" s="5">
        <v>78</v>
      </c>
      <c r="Z6470" s="5">
        <v>6</v>
      </c>
      <c r="AA6470" s="5">
        <v>0</v>
      </c>
      <c r="AB6470" s="5">
        <v>0</v>
      </c>
      <c r="AC6470" s="5">
        <v>0</v>
      </c>
      <c r="AD6470" s="5">
        <v>102</v>
      </c>
      <c r="AE6470" s="5">
        <v>78</v>
      </c>
      <c r="AF6470" s="5">
        <v>6</v>
      </c>
      <c r="AG6470" s="6">
        <v>7.6923076923076925</v>
      </c>
      <c r="AH6470" s="6">
        <v>76.470588235294116</v>
      </c>
      <c r="AI6470" s="6"/>
      <c r="AJ6470" s="6"/>
    </row>
    <row r="6471" spans="1:36" hidden="1" x14ac:dyDescent="0.2">
      <c r="A6471" s="1" t="str">
        <f t="shared" si="101"/>
        <v>WellingboroughMixed Other</v>
      </c>
      <c r="B6471" s="3" t="s">
        <v>421</v>
      </c>
      <c r="C6471" s="3" t="s">
        <v>422</v>
      </c>
      <c r="D6471" s="3" t="s">
        <v>709</v>
      </c>
      <c r="E6471" s="5">
        <v>356</v>
      </c>
      <c r="F6471" s="5">
        <v>44</v>
      </c>
      <c r="G6471" s="5">
        <v>44</v>
      </c>
      <c r="H6471" s="5">
        <v>45</v>
      </c>
      <c r="I6471" s="5">
        <v>0</v>
      </c>
      <c r="J6471" s="5">
        <v>94</v>
      </c>
      <c r="K6471" s="5">
        <v>36</v>
      </c>
      <c r="L6471" s="5">
        <v>137</v>
      </c>
      <c r="M6471" s="5">
        <v>0</v>
      </c>
      <c r="N6471" s="5">
        <v>0</v>
      </c>
      <c r="O6471" s="6">
        <v>12.359550561797754</v>
      </c>
      <c r="P6471" s="6">
        <v>12.359550561797754</v>
      </c>
      <c r="Q6471" s="6">
        <v>12.640449438202246</v>
      </c>
      <c r="R6471" s="6">
        <v>0</v>
      </c>
      <c r="S6471" s="6">
        <v>26.40449438202247</v>
      </c>
      <c r="T6471" s="6">
        <v>10.112359550561798</v>
      </c>
      <c r="U6471" s="6">
        <v>38.483146067415731</v>
      </c>
      <c r="V6471" s="6">
        <v>0</v>
      </c>
      <c r="W6471" s="6">
        <v>0</v>
      </c>
      <c r="X6471" s="5">
        <v>110</v>
      </c>
      <c r="Y6471" s="5">
        <v>86</v>
      </c>
      <c r="Z6471" s="5">
        <v>6</v>
      </c>
      <c r="AA6471" s="5">
        <v>0</v>
      </c>
      <c r="AB6471" s="5">
        <v>0</v>
      </c>
      <c r="AC6471" s="5">
        <v>0</v>
      </c>
      <c r="AD6471" s="5">
        <v>110</v>
      </c>
      <c r="AE6471" s="5">
        <v>86</v>
      </c>
      <c r="AF6471" s="5">
        <v>6</v>
      </c>
      <c r="AG6471" s="6">
        <v>6.9767441860465116</v>
      </c>
      <c r="AH6471" s="6">
        <v>78.181818181818187</v>
      </c>
      <c r="AI6471" s="6"/>
      <c r="AJ6471" s="6"/>
    </row>
    <row r="6472" spans="1:36" hidden="1" x14ac:dyDescent="0.2">
      <c r="A6472" s="1" t="str">
        <f t="shared" si="101"/>
        <v>WellingboroughIndian</v>
      </c>
      <c r="B6472" s="3" t="s">
        <v>421</v>
      </c>
      <c r="C6472" s="3" t="s">
        <v>422</v>
      </c>
      <c r="D6472" s="3" t="s">
        <v>710</v>
      </c>
      <c r="E6472" s="5">
        <v>3097</v>
      </c>
      <c r="F6472" s="5">
        <v>68</v>
      </c>
      <c r="G6472" s="5">
        <v>68</v>
      </c>
      <c r="H6472" s="5">
        <v>141</v>
      </c>
      <c r="I6472" s="5">
        <v>0</v>
      </c>
      <c r="J6472" s="5">
        <v>152</v>
      </c>
      <c r="K6472" s="5">
        <v>130</v>
      </c>
      <c r="L6472" s="5">
        <v>1322</v>
      </c>
      <c r="M6472" s="5">
        <v>0</v>
      </c>
      <c r="N6472" s="5">
        <v>0</v>
      </c>
      <c r="O6472" s="6">
        <v>2.1956732321601549</v>
      </c>
      <c r="P6472" s="6">
        <v>2.1956732321601549</v>
      </c>
      <c r="Q6472" s="6">
        <v>4.5527930255085565</v>
      </c>
      <c r="R6472" s="6">
        <v>0</v>
      </c>
      <c r="S6472" s="6">
        <v>4.9079754601226995</v>
      </c>
      <c r="T6472" s="6">
        <v>4.1976105908944144</v>
      </c>
      <c r="U6472" s="6">
        <v>42.686470778172428</v>
      </c>
      <c r="V6472" s="6">
        <v>0</v>
      </c>
      <c r="W6472" s="6">
        <v>0</v>
      </c>
      <c r="X6472" s="5">
        <v>1171</v>
      </c>
      <c r="Y6472" s="5">
        <v>1044</v>
      </c>
      <c r="Z6472" s="5">
        <v>70</v>
      </c>
      <c r="AA6472" s="5">
        <v>0</v>
      </c>
      <c r="AB6472" s="5">
        <v>0</v>
      </c>
      <c r="AC6472" s="5">
        <v>0</v>
      </c>
      <c r="AD6472" s="5">
        <v>1171</v>
      </c>
      <c r="AE6472" s="5">
        <v>1044</v>
      </c>
      <c r="AF6472" s="5">
        <v>70</v>
      </c>
      <c r="AG6472" s="6">
        <v>6.7049808429118771</v>
      </c>
      <c r="AH6472" s="6">
        <v>89.154568744662683</v>
      </c>
      <c r="AI6472" s="6"/>
      <c r="AJ6472" s="6"/>
    </row>
    <row r="6473" spans="1:36" hidden="1" x14ac:dyDescent="0.2">
      <c r="A6473" s="1" t="str">
        <f t="shared" si="101"/>
        <v>WellingboroughPakistani</v>
      </c>
      <c r="B6473" s="3" t="s">
        <v>421</v>
      </c>
      <c r="C6473" s="3" t="s">
        <v>422</v>
      </c>
      <c r="D6473" s="3" t="s">
        <v>711</v>
      </c>
      <c r="E6473" s="5">
        <v>278</v>
      </c>
      <c r="F6473" s="5">
        <v>24</v>
      </c>
      <c r="G6473" s="5">
        <v>24</v>
      </c>
      <c r="H6473" s="5">
        <v>34</v>
      </c>
      <c r="I6473" s="5">
        <v>0</v>
      </c>
      <c r="J6473" s="5">
        <v>36</v>
      </c>
      <c r="K6473" s="5">
        <v>23</v>
      </c>
      <c r="L6473" s="5">
        <v>112</v>
      </c>
      <c r="M6473" s="5">
        <v>0</v>
      </c>
      <c r="N6473" s="5">
        <v>0</v>
      </c>
      <c r="O6473" s="6">
        <v>8.6330935251798557</v>
      </c>
      <c r="P6473" s="6">
        <v>8.6330935251798557</v>
      </c>
      <c r="Q6473" s="6">
        <v>12.23021582733813</v>
      </c>
      <c r="R6473" s="6">
        <v>0</v>
      </c>
      <c r="S6473" s="6">
        <v>12.949640287769784</v>
      </c>
      <c r="T6473" s="6">
        <v>8.2733812949640289</v>
      </c>
      <c r="U6473" s="6">
        <v>40.28776978417266</v>
      </c>
      <c r="V6473" s="6">
        <v>0</v>
      </c>
      <c r="W6473" s="6">
        <v>0</v>
      </c>
      <c r="X6473" s="5">
        <v>123</v>
      </c>
      <c r="Y6473" s="5">
        <v>87</v>
      </c>
      <c r="Z6473" s="5">
        <v>13</v>
      </c>
      <c r="AA6473" s="5">
        <v>0</v>
      </c>
      <c r="AB6473" s="5">
        <v>0</v>
      </c>
      <c r="AC6473" s="5">
        <v>0</v>
      </c>
      <c r="AD6473" s="5">
        <v>123</v>
      </c>
      <c r="AE6473" s="5">
        <v>87</v>
      </c>
      <c r="AF6473" s="5">
        <v>13</v>
      </c>
      <c r="AG6473" s="6">
        <v>14.942528735632184</v>
      </c>
      <c r="AH6473" s="6">
        <v>70.731707317073173</v>
      </c>
      <c r="AI6473" s="6"/>
      <c r="AJ6473" s="6"/>
    </row>
    <row r="6474" spans="1:36" hidden="1" x14ac:dyDescent="0.2">
      <c r="A6474" s="1" t="str">
        <f t="shared" si="101"/>
        <v>WellingboroughBangladeshi</v>
      </c>
      <c r="B6474" s="3" t="s">
        <v>421</v>
      </c>
      <c r="C6474" s="3" t="s">
        <v>422</v>
      </c>
      <c r="D6474" s="3" t="s">
        <v>712</v>
      </c>
      <c r="E6474" s="5">
        <v>538</v>
      </c>
      <c r="F6474" s="5">
        <v>0</v>
      </c>
      <c r="G6474" s="5">
        <v>0</v>
      </c>
      <c r="H6474" s="5">
        <v>27</v>
      </c>
      <c r="I6474" s="5">
        <v>0</v>
      </c>
      <c r="J6474" s="5">
        <v>25</v>
      </c>
      <c r="K6474" s="5">
        <v>7</v>
      </c>
      <c r="L6474" s="5">
        <v>320</v>
      </c>
      <c r="M6474" s="5">
        <v>0</v>
      </c>
      <c r="N6474" s="5">
        <v>0</v>
      </c>
      <c r="O6474" s="6">
        <v>0</v>
      </c>
      <c r="P6474" s="6">
        <v>0</v>
      </c>
      <c r="Q6474" s="6">
        <v>5.0185873605947959</v>
      </c>
      <c r="R6474" s="6">
        <v>0</v>
      </c>
      <c r="S6474" s="6">
        <v>4.6468401486988844</v>
      </c>
      <c r="T6474" s="6">
        <v>1.3011152416356877</v>
      </c>
      <c r="U6474" s="6">
        <v>59.479553903345725</v>
      </c>
      <c r="V6474" s="6">
        <v>0</v>
      </c>
      <c r="W6474" s="6">
        <v>0</v>
      </c>
      <c r="X6474" s="5">
        <v>206</v>
      </c>
      <c r="Y6474" s="5">
        <v>133</v>
      </c>
      <c r="Z6474" s="5">
        <v>11</v>
      </c>
      <c r="AA6474" s="5">
        <v>0</v>
      </c>
      <c r="AB6474" s="5">
        <v>0</v>
      </c>
      <c r="AC6474" s="5">
        <v>0</v>
      </c>
      <c r="AD6474" s="5">
        <v>206</v>
      </c>
      <c r="AE6474" s="5">
        <v>133</v>
      </c>
      <c r="AF6474" s="5">
        <v>11</v>
      </c>
      <c r="AG6474" s="6">
        <v>8.2706766917293226</v>
      </c>
      <c r="AH6474" s="6">
        <v>64.5631067961165</v>
      </c>
      <c r="AI6474" s="6"/>
      <c r="AJ6474" s="6"/>
    </row>
    <row r="6475" spans="1:36" hidden="1" x14ac:dyDescent="0.2">
      <c r="A6475" s="1" t="str">
        <f t="shared" si="101"/>
        <v>WellingboroughChinese</v>
      </c>
      <c r="B6475" s="3" t="s">
        <v>421</v>
      </c>
      <c r="C6475" s="3" t="s">
        <v>422</v>
      </c>
      <c r="D6475" s="3" t="s">
        <v>713</v>
      </c>
      <c r="E6475" s="5">
        <v>174</v>
      </c>
      <c r="F6475" s="5">
        <v>15</v>
      </c>
      <c r="G6475" s="5">
        <v>15</v>
      </c>
      <c r="H6475" s="5">
        <v>13</v>
      </c>
      <c r="I6475" s="5">
        <v>0</v>
      </c>
      <c r="J6475" s="5">
        <v>30</v>
      </c>
      <c r="K6475" s="5">
        <v>22</v>
      </c>
      <c r="L6475" s="5">
        <v>53</v>
      </c>
      <c r="M6475" s="5">
        <v>0</v>
      </c>
      <c r="N6475" s="5">
        <v>0</v>
      </c>
      <c r="O6475" s="6">
        <v>8.6206896551724146</v>
      </c>
      <c r="P6475" s="6">
        <v>8.6206896551724146</v>
      </c>
      <c r="Q6475" s="6">
        <v>7.4712643678160919</v>
      </c>
      <c r="R6475" s="6">
        <v>0</v>
      </c>
      <c r="S6475" s="6">
        <v>17.241379310344829</v>
      </c>
      <c r="T6475" s="6">
        <v>12.64367816091954</v>
      </c>
      <c r="U6475" s="6">
        <v>30.459770114942529</v>
      </c>
      <c r="V6475" s="6">
        <v>0</v>
      </c>
      <c r="W6475" s="6">
        <v>0</v>
      </c>
      <c r="X6475" s="5">
        <v>81</v>
      </c>
      <c r="Y6475" s="5">
        <v>68</v>
      </c>
      <c r="Z6475" s="5">
        <v>2</v>
      </c>
      <c r="AA6475" s="5">
        <v>0</v>
      </c>
      <c r="AB6475" s="5">
        <v>0</v>
      </c>
      <c r="AC6475" s="5">
        <v>0</v>
      </c>
      <c r="AD6475" s="5">
        <v>81</v>
      </c>
      <c r="AE6475" s="5">
        <v>68</v>
      </c>
      <c r="AF6475" s="5">
        <v>2</v>
      </c>
      <c r="AG6475" s="6">
        <v>2.9411764705882355</v>
      </c>
      <c r="AH6475" s="6">
        <v>83.950617283950621</v>
      </c>
      <c r="AI6475" s="6"/>
      <c r="AJ6475" s="6"/>
    </row>
    <row r="6476" spans="1:36" hidden="1" x14ac:dyDescent="0.2">
      <c r="A6476" s="1" t="str">
        <f t="shared" si="101"/>
        <v>WellingboroughAsian Other</v>
      </c>
      <c r="B6476" s="3" t="s">
        <v>421</v>
      </c>
      <c r="C6476" s="3" t="s">
        <v>422</v>
      </c>
      <c r="D6476" s="3" t="s">
        <v>714</v>
      </c>
      <c r="E6476" s="5">
        <v>376</v>
      </c>
      <c r="F6476" s="5">
        <v>13</v>
      </c>
      <c r="G6476" s="5">
        <v>13</v>
      </c>
      <c r="H6476" s="5">
        <v>32</v>
      </c>
      <c r="I6476" s="5">
        <v>0</v>
      </c>
      <c r="J6476" s="5">
        <v>36</v>
      </c>
      <c r="K6476" s="5">
        <v>31</v>
      </c>
      <c r="L6476" s="5">
        <v>143</v>
      </c>
      <c r="M6476" s="5">
        <v>0</v>
      </c>
      <c r="N6476" s="5">
        <v>0</v>
      </c>
      <c r="O6476" s="6">
        <v>3.4574468085106385</v>
      </c>
      <c r="P6476" s="6">
        <v>3.4574468085106385</v>
      </c>
      <c r="Q6476" s="6">
        <v>8.5106382978723403</v>
      </c>
      <c r="R6476" s="6">
        <v>0</v>
      </c>
      <c r="S6476" s="6">
        <v>9.5744680851063837</v>
      </c>
      <c r="T6476" s="6">
        <v>8.2446808510638299</v>
      </c>
      <c r="U6476" s="6">
        <v>38.031914893617021</v>
      </c>
      <c r="V6476" s="6">
        <v>0</v>
      </c>
      <c r="W6476" s="6">
        <v>0</v>
      </c>
      <c r="X6476" s="5">
        <v>178</v>
      </c>
      <c r="Y6476" s="5">
        <v>138</v>
      </c>
      <c r="Z6476" s="5">
        <v>12</v>
      </c>
      <c r="AA6476" s="5">
        <v>0</v>
      </c>
      <c r="AB6476" s="5">
        <v>0</v>
      </c>
      <c r="AC6476" s="5">
        <v>0</v>
      </c>
      <c r="AD6476" s="5">
        <v>178</v>
      </c>
      <c r="AE6476" s="5">
        <v>138</v>
      </c>
      <c r="AF6476" s="5">
        <v>12</v>
      </c>
      <c r="AG6476" s="6">
        <v>8.695652173913043</v>
      </c>
      <c r="AH6476" s="6">
        <v>77.528089887640448</v>
      </c>
      <c r="AI6476" s="6"/>
      <c r="AJ6476" s="6"/>
    </row>
    <row r="6477" spans="1:36" hidden="1" x14ac:dyDescent="0.2">
      <c r="A6477" s="1" t="str">
        <f t="shared" si="101"/>
        <v>WellingboroughBlack African</v>
      </c>
      <c r="B6477" s="3" t="s">
        <v>421</v>
      </c>
      <c r="C6477" s="3" t="s">
        <v>422</v>
      </c>
      <c r="D6477" s="3" t="s">
        <v>715</v>
      </c>
      <c r="E6477" s="5">
        <v>903</v>
      </c>
      <c r="F6477" s="5">
        <v>112</v>
      </c>
      <c r="G6477" s="5">
        <v>112</v>
      </c>
      <c r="H6477" s="5">
        <v>110</v>
      </c>
      <c r="I6477" s="5">
        <v>0</v>
      </c>
      <c r="J6477" s="5">
        <v>266</v>
      </c>
      <c r="K6477" s="5">
        <v>98</v>
      </c>
      <c r="L6477" s="5">
        <v>348</v>
      </c>
      <c r="M6477" s="5">
        <v>0</v>
      </c>
      <c r="N6477" s="5">
        <v>0</v>
      </c>
      <c r="O6477" s="6">
        <v>12.403100775193799</v>
      </c>
      <c r="P6477" s="6">
        <v>12.403100775193799</v>
      </c>
      <c r="Q6477" s="6">
        <v>12.181616832779623</v>
      </c>
      <c r="R6477" s="6">
        <v>0</v>
      </c>
      <c r="S6477" s="6">
        <v>29.45736434108527</v>
      </c>
      <c r="T6477" s="6">
        <v>10.852713178294573</v>
      </c>
      <c r="U6477" s="6">
        <v>38.538205980066444</v>
      </c>
      <c r="V6477" s="6">
        <v>0</v>
      </c>
      <c r="W6477" s="6">
        <v>0</v>
      </c>
      <c r="X6477" s="5">
        <v>386</v>
      </c>
      <c r="Y6477" s="5">
        <v>336</v>
      </c>
      <c r="Z6477" s="5">
        <v>38</v>
      </c>
      <c r="AA6477" s="5">
        <v>0</v>
      </c>
      <c r="AB6477" s="5">
        <v>0</v>
      </c>
      <c r="AC6477" s="5">
        <v>0</v>
      </c>
      <c r="AD6477" s="5">
        <v>386</v>
      </c>
      <c r="AE6477" s="5">
        <v>336</v>
      </c>
      <c r="AF6477" s="5">
        <v>38</v>
      </c>
      <c r="AG6477" s="6">
        <v>11.30952380952381</v>
      </c>
      <c r="AH6477" s="6">
        <v>87.046632124352328</v>
      </c>
      <c r="AI6477" s="6"/>
      <c r="AJ6477" s="6"/>
    </row>
    <row r="6478" spans="1:36" hidden="1" x14ac:dyDescent="0.2">
      <c r="A6478" s="1" t="str">
        <f t="shared" si="101"/>
        <v>WellingboroughBlack Caribbean</v>
      </c>
      <c r="B6478" s="3" t="s">
        <v>421</v>
      </c>
      <c r="C6478" s="3" t="s">
        <v>422</v>
      </c>
      <c r="D6478" s="3" t="s">
        <v>716</v>
      </c>
      <c r="E6478" s="5">
        <v>1414</v>
      </c>
      <c r="F6478" s="5">
        <v>231</v>
      </c>
      <c r="G6478" s="5">
        <v>231</v>
      </c>
      <c r="H6478" s="5">
        <v>230</v>
      </c>
      <c r="I6478" s="5">
        <v>0</v>
      </c>
      <c r="J6478" s="5">
        <v>427</v>
      </c>
      <c r="K6478" s="5">
        <v>94</v>
      </c>
      <c r="L6478" s="5">
        <v>621</v>
      </c>
      <c r="M6478" s="5">
        <v>0</v>
      </c>
      <c r="N6478" s="5">
        <v>0</v>
      </c>
      <c r="O6478" s="6">
        <v>16.336633663366335</v>
      </c>
      <c r="P6478" s="6">
        <v>16.336633663366335</v>
      </c>
      <c r="Q6478" s="6">
        <v>16.265912305516267</v>
      </c>
      <c r="R6478" s="6">
        <v>0</v>
      </c>
      <c r="S6478" s="6">
        <v>30.198019801980198</v>
      </c>
      <c r="T6478" s="6">
        <v>6.6478076379066477</v>
      </c>
      <c r="U6478" s="6">
        <v>43.917963224893917</v>
      </c>
      <c r="V6478" s="6">
        <v>0</v>
      </c>
      <c r="W6478" s="6">
        <v>0</v>
      </c>
      <c r="X6478" s="5">
        <v>537</v>
      </c>
      <c r="Y6478" s="5">
        <v>462</v>
      </c>
      <c r="Z6478" s="5">
        <v>71</v>
      </c>
      <c r="AA6478" s="5">
        <v>0</v>
      </c>
      <c r="AB6478" s="5">
        <v>0</v>
      </c>
      <c r="AC6478" s="5">
        <v>0</v>
      </c>
      <c r="AD6478" s="5">
        <v>537</v>
      </c>
      <c r="AE6478" s="5">
        <v>462</v>
      </c>
      <c r="AF6478" s="5">
        <v>71</v>
      </c>
      <c r="AG6478" s="6">
        <v>15.367965367965368</v>
      </c>
      <c r="AH6478" s="6">
        <v>86.033519553072622</v>
      </c>
      <c r="AI6478" s="6"/>
      <c r="AJ6478" s="6"/>
    </row>
    <row r="6479" spans="1:36" hidden="1" x14ac:dyDescent="0.2">
      <c r="A6479" s="1" t="str">
        <f t="shared" si="101"/>
        <v>WellingboroughBlack Other</v>
      </c>
      <c r="B6479" s="3" t="s">
        <v>421</v>
      </c>
      <c r="C6479" s="3" t="s">
        <v>422</v>
      </c>
      <c r="D6479" s="3" t="s">
        <v>717</v>
      </c>
      <c r="E6479" s="5">
        <v>379</v>
      </c>
      <c r="F6479" s="5">
        <v>71</v>
      </c>
      <c r="G6479" s="5">
        <v>71</v>
      </c>
      <c r="H6479" s="5">
        <v>77</v>
      </c>
      <c r="I6479" s="5">
        <v>0</v>
      </c>
      <c r="J6479" s="5">
        <v>129</v>
      </c>
      <c r="K6479" s="5">
        <v>28</v>
      </c>
      <c r="L6479" s="5">
        <v>173</v>
      </c>
      <c r="M6479" s="5">
        <v>0</v>
      </c>
      <c r="N6479" s="5">
        <v>0</v>
      </c>
      <c r="O6479" s="6">
        <v>18.733509234828496</v>
      </c>
      <c r="P6479" s="6">
        <v>18.733509234828496</v>
      </c>
      <c r="Q6479" s="6">
        <v>20.316622691292874</v>
      </c>
      <c r="R6479" s="6">
        <v>0</v>
      </c>
      <c r="S6479" s="6">
        <v>34.03693931398417</v>
      </c>
      <c r="T6479" s="6">
        <v>7.3878627968337733</v>
      </c>
      <c r="U6479" s="6">
        <v>45.646437994722952</v>
      </c>
      <c r="V6479" s="6">
        <v>0</v>
      </c>
      <c r="W6479" s="6">
        <v>0</v>
      </c>
      <c r="X6479" s="5">
        <v>173</v>
      </c>
      <c r="Y6479" s="5">
        <v>139</v>
      </c>
      <c r="Z6479" s="5">
        <v>14</v>
      </c>
      <c r="AA6479" s="5">
        <v>0</v>
      </c>
      <c r="AB6479" s="5">
        <v>0</v>
      </c>
      <c r="AC6479" s="5">
        <v>0</v>
      </c>
      <c r="AD6479" s="5">
        <v>173</v>
      </c>
      <c r="AE6479" s="5">
        <v>139</v>
      </c>
      <c r="AF6479" s="5">
        <v>14</v>
      </c>
      <c r="AG6479" s="6">
        <v>10.071942446043165</v>
      </c>
      <c r="AH6479" s="6">
        <v>80.346820809248555</v>
      </c>
      <c r="AI6479" s="6"/>
      <c r="AJ6479" s="6"/>
    </row>
    <row r="6480" spans="1:36" hidden="1" x14ac:dyDescent="0.2">
      <c r="A6480" s="1" t="str">
        <f t="shared" si="101"/>
        <v>WellingboroughArab</v>
      </c>
      <c r="B6480" s="3" t="s">
        <v>421</v>
      </c>
      <c r="C6480" s="3" t="s">
        <v>422</v>
      </c>
      <c r="D6480" s="3" t="s">
        <v>699</v>
      </c>
      <c r="E6480" s="5">
        <v>61</v>
      </c>
      <c r="F6480" s="5">
        <v>5</v>
      </c>
      <c r="G6480" s="5">
        <v>5</v>
      </c>
      <c r="H6480" s="5">
        <v>5</v>
      </c>
      <c r="I6480" s="5">
        <v>0</v>
      </c>
      <c r="J6480" s="5">
        <v>15</v>
      </c>
      <c r="K6480" s="5">
        <v>7</v>
      </c>
      <c r="L6480" s="5">
        <v>11</v>
      </c>
      <c r="M6480" s="5">
        <v>0</v>
      </c>
      <c r="N6480" s="5">
        <v>0</v>
      </c>
      <c r="O6480" s="6">
        <v>8.1967213114754092</v>
      </c>
      <c r="P6480" s="6">
        <v>8.1967213114754092</v>
      </c>
      <c r="Q6480" s="6">
        <v>8.1967213114754092</v>
      </c>
      <c r="R6480" s="6">
        <v>0</v>
      </c>
      <c r="S6480" s="6">
        <v>24.590163934426229</v>
      </c>
      <c r="T6480" s="6">
        <v>11.475409836065573</v>
      </c>
      <c r="U6480" s="6">
        <v>18.032786885245901</v>
      </c>
      <c r="V6480" s="6">
        <v>0</v>
      </c>
      <c r="W6480" s="6">
        <v>0</v>
      </c>
      <c r="X6480" s="5">
        <v>26</v>
      </c>
      <c r="Y6480" s="5">
        <v>20</v>
      </c>
      <c r="Z6480" s="5">
        <v>2</v>
      </c>
      <c r="AA6480" s="5">
        <v>0</v>
      </c>
      <c r="AB6480" s="5">
        <v>0</v>
      </c>
      <c r="AC6480" s="5">
        <v>0</v>
      </c>
      <c r="AD6480" s="5">
        <v>26</v>
      </c>
      <c r="AE6480" s="5">
        <v>20</v>
      </c>
      <c r="AF6480" s="5">
        <v>2</v>
      </c>
      <c r="AG6480" s="6">
        <v>10</v>
      </c>
      <c r="AH6480" s="6">
        <v>76.92307692307692</v>
      </c>
      <c r="AI6480" s="6"/>
      <c r="AJ6480" s="6"/>
    </row>
    <row r="6481" spans="1:36" hidden="1" x14ac:dyDescent="0.2">
      <c r="A6481" s="1" t="str">
        <f t="shared" si="101"/>
        <v>WellingboroughOther</v>
      </c>
      <c r="B6481" s="3" t="s">
        <v>421</v>
      </c>
      <c r="C6481" s="3" t="s">
        <v>422</v>
      </c>
      <c r="D6481" s="3" t="s">
        <v>718</v>
      </c>
      <c r="E6481" s="5">
        <v>190</v>
      </c>
      <c r="F6481" s="5">
        <v>6</v>
      </c>
      <c r="G6481" s="5">
        <v>6</v>
      </c>
      <c r="H6481" s="5">
        <v>23</v>
      </c>
      <c r="I6481" s="5">
        <v>0</v>
      </c>
      <c r="J6481" s="5">
        <v>24</v>
      </c>
      <c r="K6481" s="5">
        <v>14</v>
      </c>
      <c r="L6481" s="5">
        <v>62</v>
      </c>
      <c r="M6481" s="5">
        <v>0</v>
      </c>
      <c r="N6481" s="5">
        <v>0</v>
      </c>
      <c r="O6481" s="6">
        <v>3.1578947368421053</v>
      </c>
      <c r="P6481" s="6">
        <v>3.1578947368421053</v>
      </c>
      <c r="Q6481" s="6">
        <v>12.105263157894736</v>
      </c>
      <c r="R6481" s="6">
        <v>0</v>
      </c>
      <c r="S6481" s="6">
        <v>12.631578947368421</v>
      </c>
      <c r="T6481" s="6">
        <v>7.3684210526315788</v>
      </c>
      <c r="U6481" s="6">
        <v>32.631578947368418</v>
      </c>
      <c r="V6481" s="6">
        <v>0</v>
      </c>
      <c r="W6481" s="6">
        <v>0</v>
      </c>
      <c r="X6481" s="5">
        <v>110</v>
      </c>
      <c r="Y6481" s="5">
        <v>79</v>
      </c>
      <c r="Z6481" s="5">
        <v>7</v>
      </c>
      <c r="AA6481" s="5">
        <v>0</v>
      </c>
      <c r="AB6481" s="5">
        <v>0</v>
      </c>
      <c r="AC6481" s="5">
        <v>0</v>
      </c>
      <c r="AD6481" s="5">
        <v>110</v>
      </c>
      <c r="AE6481" s="5">
        <v>79</v>
      </c>
      <c r="AF6481" s="5">
        <v>7</v>
      </c>
      <c r="AG6481" s="6">
        <v>8.8607594936708853</v>
      </c>
      <c r="AH6481" s="6">
        <v>71.818181818181813</v>
      </c>
      <c r="AI6481" s="6"/>
      <c r="AJ6481" s="6"/>
    </row>
    <row r="6482" spans="1:36" x14ac:dyDescent="0.2">
      <c r="A6482" s="1" t="str">
        <f t="shared" si="101"/>
        <v>Welwyn HatfieldAll people</v>
      </c>
      <c r="B6482" s="3" t="s">
        <v>317</v>
      </c>
      <c r="C6482" s="3" t="s">
        <v>318</v>
      </c>
      <c r="D6482" s="3" t="s">
        <v>700</v>
      </c>
      <c r="E6482" s="5">
        <v>110535</v>
      </c>
      <c r="F6482" s="5">
        <v>0</v>
      </c>
      <c r="G6482" s="5">
        <v>0</v>
      </c>
      <c r="H6482" s="5">
        <v>0</v>
      </c>
      <c r="I6482" s="5">
        <v>0</v>
      </c>
      <c r="J6482" s="5">
        <v>0</v>
      </c>
      <c r="K6482" s="5">
        <v>8786</v>
      </c>
      <c r="L6482" s="5">
        <v>1637</v>
      </c>
      <c r="M6482" s="5">
        <v>0</v>
      </c>
      <c r="N6482" s="5">
        <v>0</v>
      </c>
      <c r="O6482" s="6">
        <v>0</v>
      </c>
      <c r="P6482" s="6">
        <v>0</v>
      </c>
      <c r="Q6482" s="6">
        <v>0</v>
      </c>
      <c r="R6482" s="6">
        <v>0</v>
      </c>
      <c r="S6482" s="6">
        <v>0</v>
      </c>
      <c r="T6482" s="6">
        <v>7.9486135613154207</v>
      </c>
      <c r="U6482" s="6">
        <v>1.4809788754693083</v>
      </c>
      <c r="V6482" s="6">
        <v>0</v>
      </c>
      <c r="W6482" s="6">
        <v>0</v>
      </c>
      <c r="X6482" s="5">
        <v>34978</v>
      </c>
      <c r="Y6482" s="5">
        <v>30916</v>
      </c>
      <c r="Z6482" s="5">
        <v>1413</v>
      </c>
      <c r="AA6482" s="5">
        <v>0</v>
      </c>
      <c r="AB6482" s="5">
        <v>0</v>
      </c>
      <c r="AC6482" s="5">
        <v>0</v>
      </c>
      <c r="AD6482" s="5">
        <v>34978</v>
      </c>
      <c r="AE6482" s="5">
        <v>30916</v>
      </c>
      <c r="AF6482" s="5">
        <v>1413</v>
      </c>
      <c r="AG6482" s="6">
        <v>4.5704489584681074</v>
      </c>
      <c r="AH6482" s="6">
        <v>88.386986105552054</v>
      </c>
      <c r="AI6482" s="3"/>
      <c r="AJ6482" s="3"/>
    </row>
    <row r="6483" spans="1:36" hidden="1" x14ac:dyDescent="0.2">
      <c r="A6483" s="1" t="str">
        <f t="shared" si="101"/>
        <v>Welwyn HatfieldWhite British</v>
      </c>
      <c r="B6483" s="3" t="s">
        <v>317</v>
      </c>
      <c r="C6483" s="3" t="s">
        <v>318</v>
      </c>
      <c r="D6483" s="3" t="s">
        <v>701</v>
      </c>
      <c r="E6483" s="5">
        <v>84557</v>
      </c>
      <c r="F6483" s="5">
        <v>0</v>
      </c>
      <c r="G6483" s="5">
        <v>0</v>
      </c>
      <c r="H6483" s="5">
        <v>0</v>
      </c>
      <c r="I6483" s="5">
        <v>0</v>
      </c>
      <c r="J6483" s="5">
        <v>0</v>
      </c>
      <c r="K6483" s="5">
        <v>6504</v>
      </c>
      <c r="L6483" s="5">
        <v>1014</v>
      </c>
      <c r="M6483" s="5">
        <v>0</v>
      </c>
      <c r="N6483" s="5">
        <v>0</v>
      </c>
      <c r="O6483" s="6">
        <v>0</v>
      </c>
      <c r="P6483" s="6">
        <v>0</v>
      </c>
      <c r="Q6483" s="6">
        <v>0</v>
      </c>
      <c r="R6483" s="6">
        <v>0</v>
      </c>
      <c r="S6483" s="6">
        <v>0</v>
      </c>
      <c r="T6483" s="6">
        <v>7.6918528330002243</v>
      </c>
      <c r="U6483" s="6">
        <v>1.1991910782075996</v>
      </c>
      <c r="V6483" s="6">
        <v>0</v>
      </c>
      <c r="W6483" s="6">
        <v>0</v>
      </c>
      <c r="X6483" s="5">
        <v>25489</v>
      </c>
      <c r="Y6483" s="5">
        <v>22437</v>
      </c>
      <c r="Z6483" s="5">
        <v>1009</v>
      </c>
      <c r="AA6483" s="5">
        <v>0</v>
      </c>
      <c r="AB6483" s="5">
        <v>0</v>
      </c>
      <c r="AC6483" s="5">
        <v>0</v>
      </c>
      <c r="AD6483" s="5">
        <v>25489</v>
      </c>
      <c r="AE6483" s="5">
        <v>22437</v>
      </c>
      <c r="AF6483" s="5">
        <v>1009</v>
      </c>
      <c r="AG6483" s="6">
        <v>4.4970361456522712</v>
      </c>
      <c r="AH6483" s="6">
        <v>88.02620738357723</v>
      </c>
      <c r="AI6483" s="3"/>
      <c r="AJ6483" s="3"/>
    </row>
    <row r="6484" spans="1:36" hidden="1" x14ac:dyDescent="0.2">
      <c r="A6484" s="1" t="str">
        <f t="shared" si="101"/>
        <v>Welwyn HatfieldMinorities - all other than White British</v>
      </c>
      <c r="B6484" s="3" t="s">
        <v>317</v>
      </c>
      <c r="C6484" s="3" t="s">
        <v>318</v>
      </c>
      <c r="D6484" s="3" t="s">
        <v>702</v>
      </c>
      <c r="E6484" s="5">
        <v>25978</v>
      </c>
      <c r="F6484" s="5">
        <v>0</v>
      </c>
      <c r="G6484" s="5">
        <v>0</v>
      </c>
      <c r="H6484" s="5">
        <v>0</v>
      </c>
      <c r="I6484" s="5">
        <v>0</v>
      </c>
      <c r="J6484" s="5">
        <v>0</v>
      </c>
      <c r="K6484" s="5">
        <v>2282</v>
      </c>
      <c r="L6484" s="5">
        <v>623</v>
      </c>
      <c r="M6484" s="5">
        <v>0</v>
      </c>
      <c r="N6484" s="5">
        <v>0</v>
      </c>
      <c r="O6484" s="6">
        <v>0</v>
      </c>
      <c r="P6484" s="6">
        <v>0</v>
      </c>
      <c r="Q6484" s="6">
        <v>0</v>
      </c>
      <c r="R6484" s="6">
        <v>0</v>
      </c>
      <c r="S6484" s="6">
        <v>0</v>
      </c>
      <c r="T6484" s="6">
        <v>8.7843559935329889</v>
      </c>
      <c r="U6484" s="6">
        <v>2.3981830779890676</v>
      </c>
      <c r="V6484" s="6">
        <v>0</v>
      </c>
      <c r="W6484" s="6">
        <v>0</v>
      </c>
      <c r="X6484" s="5">
        <v>9489</v>
      </c>
      <c r="Y6484" s="5">
        <v>8479</v>
      </c>
      <c r="Z6484" s="5">
        <v>404</v>
      </c>
      <c r="AA6484" s="5">
        <v>0</v>
      </c>
      <c r="AB6484" s="5">
        <v>0</v>
      </c>
      <c r="AC6484" s="5">
        <v>0</v>
      </c>
      <c r="AD6484" s="5">
        <v>9489</v>
      </c>
      <c r="AE6484" s="5">
        <v>8479</v>
      </c>
      <c r="AF6484" s="5">
        <v>404</v>
      </c>
      <c r="AG6484" s="6">
        <v>4.7647128199080084</v>
      </c>
      <c r="AH6484" s="6">
        <v>89.356096532827479</v>
      </c>
      <c r="AI6484" s="3"/>
      <c r="AJ6484" s="3"/>
    </row>
    <row r="6485" spans="1:36" hidden="1" x14ac:dyDescent="0.2">
      <c r="A6485" s="1" t="str">
        <f t="shared" si="101"/>
        <v>Welwyn HatfieldWhite Irish</v>
      </c>
      <c r="B6485" s="3" t="s">
        <v>317</v>
      </c>
      <c r="C6485" s="3" t="s">
        <v>318</v>
      </c>
      <c r="D6485" s="3" t="s">
        <v>703</v>
      </c>
      <c r="E6485" s="5">
        <v>1711</v>
      </c>
      <c r="F6485" s="5">
        <v>0</v>
      </c>
      <c r="G6485" s="5">
        <v>0</v>
      </c>
      <c r="H6485" s="5">
        <v>0</v>
      </c>
      <c r="I6485" s="5">
        <v>0</v>
      </c>
      <c r="J6485" s="5">
        <v>0</v>
      </c>
      <c r="K6485" s="5">
        <v>147</v>
      </c>
      <c r="L6485" s="5">
        <v>29</v>
      </c>
      <c r="M6485" s="5">
        <v>0</v>
      </c>
      <c r="N6485" s="5">
        <v>0</v>
      </c>
      <c r="O6485" s="6">
        <v>0</v>
      </c>
      <c r="P6485" s="6">
        <v>0</v>
      </c>
      <c r="Q6485" s="6">
        <v>0</v>
      </c>
      <c r="R6485" s="6">
        <v>0</v>
      </c>
      <c r="S6485" s="6">
        <v>0</v>
      </c>
      <c r="T6485" s="6">
        <v>8.5914669783752196</v>
      </c>
      <c r="U6485" s="6">
        <v>1.6949152542372881</v>
      </c>
      <c r="V6485" s="6">
        <v>0</v>
      </c>
      <c r="W6485" s="6">
        <v>0</v>
      </c>
      <c r="X6485" s="5">
        <v>484</v>
      </c>
      <c r="Y6485" s="5">
        <v>440</v>
      </c>
      <c r="Z6485" s="5">
        <v>8</v>
      </c>
      <c r="AA6485" s="5">
        <v>0</v>
      </c>
      <c r="AB6485" s="5">
        <v>0</v>
      </c>
      <c r="AC6485" s="5">
        <v>0</v>
      </c>
      <c r="AD6485" s="5">
        <v>484</v>
      </c>
      <c r="AE6485" s="5">
        <v>440</v>
      </c>
      <c r="AF6485" s="5">
        <v>8</v>
      </c>
      <c r="AG6485" s="6">
        <v>1.8181818181818181</v>
      </c>
      <c r="AH6485" s="6">
        <v>90.909090909090907</v>
      </c>
      <c r="AI6485" s="3"/>
      <c r="AJ6485" s="3"/>
    </row>
    <row r="6486" spans="1:36" hidden="1" x14ac:dyDescent="0.2">
      <c r="A6486" s="1" t="str">
        <f t="shared" si="101"/>
        <v>Welwyn HatfieldWhite Gyspy or Irish Traveller</v>
      </c>
      <c r="B6486" s="3" t="s">
        <v>317</v>
      </c>
      <c r="C6486" s="3" t="s">
        <v>318</v>
      </c>
      <c r="D6486" s="3" t="s">
        <v>704</v>
      </c>
      <c r="E6486" s="5">
        <v>155</v>
      </c>
      <c r="F6486" s="5">
        <v>0</v>
      </c>
      <c r="G6486" s="5">
        <v>0</v>
      </c>
      <c r="H6486" s="5">
        <v>0</v>
      </c>
      <c r="I6486" s="5">
        <v>0</v>
      </c>
      <c r="J6486" s="5">
        <v>0</v>
      </c>
      <c r="K6486" s="5">
        <v>27</v>
      </c>
      <c r="L6486" s="5">
        <v>2</v>
      </c>
      <c r="M6486" s="5">
        <v>0</v>
      </c>
      <c r="N6486" s="5">
        <v>0</v>
      </c>
      <c r="O6486" s="6">
        <v>0</v>
      </c>
      <c r="P6486" s="6">
        <v>0</v>
      </c>
      <c r="Q6486" s="6">
        <v>0</v>
      </c>
      <c r="R6486" s="6">
        <v>0</v>
      </c>
      <c r="S6486" s="6">
        <v>0</v>
      </c>
      <c r="T6486" s="6">
        <v>17.419354838709676</v>
      </c>
      <c r="U6486" s="6">
        <v>1.2903225806451613</v>
      </c>
      <c r="V6486" s="6">
        <v>0</v>
      </c>
      <c r="W6486" s="6">
        <v>0</v>
      </c>
      <c r="X6486" s="5">
        <v>49</v>
      </c>
      <c r="Y6486" s="5">
        <v>20</v>
      </c>
      <c r="Z6486" s="5">
        <v>3</v>
      </c>
      <c r="AA6486" s="5">
        <v>0</v>
      </c>
      <c r="AB6486" s="5">
        <v>0</v>
      </c>
      <c r="AC6486" s="5">
        <v>0</v>
      </c>
      <c r="AD6486" s="5">
        <v>49</v>
      </c>
      <c r="AE6486" s="5">
        <v>20</v>
      </c>
      <c r="AF6486" s="5">
        <v>3</v>
      </c>
      <c r="AG6486" s="6">
        <v>15</v>
      </c>
      <c r="AH6486" s="6">
        <v>40.816326530612244</v>
      </c>
      <c r="AI6486" s="3"/>
      <c r="AJ6486" s="3"/>
    </row>
    <row r="6487" spans="1:36" hidden="1" x14ac:dyDescent="0.2">
      <c r="A6487" s="1" t="str">
        <f t="shared" si="101"/>
        <v>Welwyn HatfieldWhite Other</v>
      </c>
      <c r="B6487" s="3" t="s">
        <v>317</v>
      </c>
      <c r="C6487" s="3" t="s">
        <v>318</v>
      </c>
      <c r="D6487" s="3" t="s">
        <v>705</v>
      </c>
      <c r="E6487" s="5">
        <v>6513</v>
      </c>
      <c r="F6487" s="5">
        <v>0</v>
      </c>
      <c r="G6487" s="5">
        <v>0</v>
      </c>
      <c r="H6487" s="5">
        <v>0</v>
      </c>
      <c r="I6487" s="5">
        <v>0</v>
      </c>
      <c r="J6487" s="5">
        <v>0</v>
      </c>
      <c r="K6487" s="5">
        <v>526</v>
      </c>
      <c r="L6487" s="5">
        <v>204</v>
      </c>
      <c r="M6487" s="5">
        <v>0</v>
      </c>
      <c r="N6487" s="5">
        <v>0</v>
      </c>
      <c r="O6487" s="6">
        <v>0</v>
      </c>
      <c r="P6487" s="6">
        <v>0</v>
      </c>
      <c r="Q6487" s="6">
        <v>0</v>
      </c>
      <c r="R6487" s="6">
        <v>0</v>
      </c>
      <c r="S6487" s="6">
        <v>0</v>
      </c>
      <c r="T6487" s="6">
        <v>8.0761553815446039</v>
      </c>
      <c r="U6487" s="6">
        <v>3.1321971441731922</v>
      </c>
      <c r="V6487" s="6">
        <v>0</v>
      </c>
      <c r="W6487" s="6">
        <v>0</v>
      </c>
      <c r="X6487" s="5">
        <v>3393</v>
      </c>
      <c r="Y6487" s="5">
        <v>3089</v>
      </c>
      <c r="Z6487" s="5">
        <v>104</v>
      </c>
      <c r="AA6487" s="5">
        <v>0</v>
      </c>
      <c r="AB6487" s="5">
        <v>0</v>
      </c>
      <c r="AC6487" s="5">
        <v>0</v>
      </c>
      <c r="AD6487" s="5">
        <v>3393</v>
      </c>
      <c r="AE6487" s="5">
        <v>3089</v>
      </c>
      <c r="AF6487" s="5">
        <v>104</v>
      </c>
      <c r="AG6487" s="6">
        <v>3.3667853674328261</v>
      </c>
      <c r="AH6487" s="6">
        <v>91.040377247273796</v>
      </c>
      <c r="AI6487" s="3"/>
      <c r="AJ6487" s="3"/>
    </row>
    <row r="6488" spans="1:36" hidden="1" x14ac:dyDescent="0.2">
      <c r="A6488" s="1" t="str">
        <f t="shared" si="101"/>
        <v>Welwyn HatfieldMixed White and Black Caribbean</v>
      </c>
      <c r="B6488" s="3" t="s">
        <v>317</v>
      </c>
      <c r="C6488" s="3" t="s">
        <v>318</v>
      </c>
      <c r="D6488" s="3" t="s">
        <v>706</v>
      </c>
      <c r="E6488" s="5">
        <v>859</v>
      </c>
      <c r="F6488" s="5">
        <v>0</v>
      </c>
      <c r="G6488" s="5">
        <v>0</v>
      </c>
      <c r="H6488" s="5">
        <v>0</v>
      </c>
      <c r="I6488" s="5">
        <v>0</v>
      </c>
      <c r="J6488" s="5">
        <v>0</v>
      </c>
      <c r="K6488" s="5">
        <v>53</v>
      </c>
      <c r="L6488" s="5">
        <v>13</v>
      </c>
      <c r="M6488" s="5">
        <v>0</v>
      </c>
      <c r="N6488" s="5">
        <v>0</v>
      </c>
      <c r="O6488" s="6">
        <v>0</v>
      </c>
      <c r="P6488" s="6">
        <v>0</v>
      </c>
      <c r="Q6488" s="6">
        <v>0</v>
      </c>
      <c r="R6488" s="6">
        <v>0</v>
      </c>
      <c r="S6488" s="6">
        <v>0</v>
      </c>
      <c r="T6488" s="6">
        <v>6.1699650756693831</v>
      </c>
      <c r="U6488" s="6">
        <v>1.5133876600698486</v>
      </c>
      <c r="V6488" s="6">
        <v>0</v>
      </c>
      <c r="W6488" s="6">
        <v>0</v>
      </c>
      <c r="X6488" s="5">
        <v>191</v>
      </c>
      <c r="Y6488" s="5">
        <v>157</v>
      </c>
      <c r="Z6488" s="5">
        <v>6</v>
      </c>
      <c r="AA6488" s="5">
        <v>0</v>
      </c>
      <c r="AB6488" s="5">
        <v>0</v>
      </c>
      <c r="AC6488" s="5">
        <v>0</v>
      </c>
      <c r="AD6488" s="5">
        <v>191</v>
      </c>
      <c r="AE6488" s="5">
        <v>157</v>
      </c>
      <c r="AF6488" s="5">
        <v>6</v>
      </c>
      <c r="AG6488" s="6">
        <v>3.8216560509554141</v>
      </c>
      <c r="AH6488" s="6">
        <v>82.198952879581157</v>
      </c>
      <c r="AI6488" s="3"/>
      <c r="AJ6488" s="3"/>
    </row>
    <row r="6489" spans="1:36" hidden="1" x14ac:dyDescent="0.2">
      <c r="A6489" s="1" t="str">
        <f t="shared" si="101"/>
        <v>Welwyn HatfieldMixed White and Black African</v>
      </c>
      <c r="B6489" s="3" t="s">
        <v>317</v>
      </c>
      <c r="C6489" s="3" t="s">
        <v>318</v>
      </c>
      <c r="D6489" s="3" t="s">
        <v>707</v>
      </c>
      <c r="E6489" s="5">
        <v>425</v>
      </c>
      <c r="F6489" s="5">
        <v>0</v>
      </c>
      <c r="G6489" s="5">
        <v>0</v>
      </c>
      <c r="H6489" s="5">
        <v>0</v>
      </c>
      <c r="I6489" s="5">
        <v>0</v>
      </c>
      <c r="J6489" s="5">
        <v>0</v>
      </c>
      <c r="K6489" s="5">
        <v>28</v>
      </c>
      <c r="L6489" s="5">
        <v>9</v>
      </c>
      <c r="M6489" s="5">
        <v>0</v>
      </c>
      <c r="N6489" s="5">
        <v>0</v>
      </c>
      <c r="O6489" s="6">
        <v>0</v>
      </c>
      <c r="P6489" s="6">
        <v>0</v>
      </c>
      <c r="Q6489" s="6">
        <v>0</v>
      </c>
      <c r="R6489" s="6">
        <v>0</v>
      </c>
      <c r="S6489" s="6">
        <v>0</v>
      </c>
      <c r="T6489" s="6">
        <v>6.5882352941176467</v>
      </c>
      <c r="U6489" s="6">
        <v>2.1176470588235294</v>
      </c>
      <c r="V6489" s="6">
        <v>0</v>
      </c>
      <c r="W6489" s="6">
        <v>0</v>
      </c>
      <c r="X6489" s="5">
        <v>85</v>
      </c>
      <c r="Y6489" s="5">
        <v>83</v>
      </c>
      <c r="Z6489" s="5">
        <v>5</v>
      </c>
      <c r="AA6489" s="5">
        <v>0</v>
      </c>
      <c r="AB6489" s="5">
        <v>0</v>
      </c>
      <c r="AC6489" s="5">
        <v>0</v>
      </c>
      <c r="AD6489" s="5">
        <v>85</v>
      </c>
      <c r="AE6489" s="5">
        <v>83</v>
      </c>
      <c r="AF6489" s="5">
        <v>5</v>
      </c>
      <c r="AG6489" s="6">
        <v>6.024096385542169</v>
      </c>
      <c r="AH6489" s="6">
        <v>97.647058823529406</v>
      </c>
      <c r="AI6489" s="3"/>
      <c r="AJ6489" s="3"/>
    </row>
    <row r="6490" spans="1:36" hidden="1" x14ac:dyDescent="0.2">
      <c r="A6490" s="1" t="str">
        <f t="shared" si="101"/>
        <v>Welwyn HatfieldMixed White and Asian</v>
      </c>
      <c r="B6490" s="3" t="s">
        <v>317</v>
      </c>
      <c r="C6490" s="3" t="s">
        <v>318</v>
      </c>
      <c r="D6490" s="3" t="s">
        <v>708</v>
      </c>
      <c r="E6490" s="5">
        <v>819</v>
      </c>
      <c r="F6490" s="5">
        <v>0</v>
      </c>
      <c r="G6490" s="5">
        <v>0</v>
      </c>
      <c r="H6490" s="5">
        <v>0</v>
      </c>
      <c r="I6490" s="5">
        <v>0</v>
      </c>
      <c r="J6490" s="5">
        <v>0</v>
      </c>
      <c r="K6490" s="5">
        <v>73</v>
      </c>
      <c r="L6490" s="5">
        <v>8</v>
      </c>
      <c r="M6490" s="5">
        <v>0</v>
      </c>
      <c r="N6490" s="5">
        <v>0</v>
      </c>
      <c r="O6490" s="6">
        <v>0</v>
      </c>
      <c r="P6490" s="6">
        <v>0</v>
      </c>
      <c r="Q6490" s="6">
        <v>0</v>
      </c>
      <c r="R6490" s="6">
        <v>0</v>
      </c>
      <c r="S6490" s="6">
        <v>0</v>
      </c>
      <c r="T6490" s="6">
        <v>8.9133089133089136</v>
      </c>
      <c r="U6490" s="6">
        <v>0.97680097680097677</v>
      </c>
      <c r="V6490" s="6">
        <v>0</v>
      </c>
      <c r="W6490" s="6">
        <v>0</v>
      </c>
      <c r="X6490" s="5">
        <v>181</v>
      </c>
      <c r="Y6490" s="5">
        <v>166</v>
      </c>
      <c r="Z6490" s="5">
        <v>8</v>
      </c>
      <c r="AA6490" s="5">
        <v>0</v>
      </c>
      <c r="AB6490" s="5">
        <v>0</v>
      </c>
      <c r="AC6490" s="5">
        <v>0</v>
      </c>
      <c r="AD6490" s="5">
        <v>181</v>
      </c>
      <c r="AE6490" s="5">
        <v>166</v>
      </c>
      <c r="AF6490" s="5">
        <v>8</v>
      </c>
      <c r="AG6490" s="6">
        <v>4.8192771084337354</v>
      </c>
      <c r="AH6490" s="6">
        <v>91.712707182320443</v>
      </c>
      <c r="AI6490" s="3"/>
      <c r="AJ6490" s="3"/>
    </row>
    <row r="6491" spans="1:36" hidden="1" x14ac:dyDescent="0.2">
      <c r="A6491" s="1" t="str">
        <f t="shared" si="101"/>
        <v>Welwyn HatfieldMixed Other</v>
      </c>
      <c r="B6491" s="3" t="s">
        <v>317</v>
      </c>
      <c r="C6491" s="3" t="s">
        <v>318</v>
      </c>
      <c r="D6491" s="3" t="s">
        <v>709</v>
      </c>
      <c r="E6491" s="5">
        <v>694</v>
      </c>
      <c r="F6491" s="5">
        <v>0</v>
      </c>
      <c r="G6491" s="5">
        <v>0</v>
      </c>
      <c r="H6491" s="5">
        <v>0</v>
      </c>
      <c r="I6491" s="5">
        <v>0</v>
      </c>
      <c r="J6491" s="5">
        <v>0</v>
      </c>
      <c r="K6491" s="5">
        <v>71</v>
      </c>
      <c r="L6491" s="5">
        <v>14</v>
      </c>
      <c r="M6491" s="5">
        <v>0</v>
      </c>
      <c r="N6491" s="5">
        <v>0</v>
      </c>
      <c r="O6491" s="6">
        <v>0</v>
      </c>
      <c r="P6491" s="6">
        <v>0</v>
      </c>
      <c r="Q6491" s="6">
        <v>0</v>
      </c>
      <c r="R6491" s="6">
        <v>0</v>
      </c>
      <c r="S6491" s="6">
        <v>0</v>
      </c>
      <c r="T6491" s="6">
        <v>10.230547550432277</v>
      </c>
      <c r="U6491" s="6">
        <v>2.0172910662824206</v>
      </c>
      <c r="V6491" s="6">
        <v>0</v>
      </c>
      <c r="W6491" s="6">
        <v>0</v>
      </c>
      <c r="X6491" s="5">
        <v>175</v>
      </c>
      <c r="Y6491" s="5">
        <v>152</v>
      </c>
      <c r="Z6491" s="5">
        <v>8</v>
      </c>
      <c r="AA6491" s="5">
        <v>0</v>
      </c>
      <c r="AB6491" s="5">
        <v>0</v>
      </c>
      <c r="AC6491" s="5">
        <v>0</v>
      </c>
      <c r="AD6491" s="5">
        <v>175</v>
      </c>
      <c r="AE6491" s="5">
        <v>152</v>
      </c>
      <c r="AF6491" s="5">
        <v>8</v>
      </c>
      <c r="AG6491" s="6">
        <v>5.2631578947368425</v>
      </c>
      <c r="AH6491" s="6">
        <v>86.857142857142861</v>
      </c>
      <c r="AI6491" s="3"/>
      <c r="AJ6491" s="3"/>
    </row>
    <row r="6492" spans="1:36" hidden="1" x14ac:dyDescent="0.2">
      <c r="A6492" s="1" t="str">
        <f t="shared" si="101"/>
        <v>Welwyn HatfieldIndian</v>
      </c>
      <c r="B6492" s="3" t="s">
        <v>317</v>
      </c>
      <c r="C6492" s="3" t="s">
        <v>318</v>
      </c>
      <c r="D6492" s="3" t="s">
        <v>710</v>
      </c>
      <c r="E6492" s="5">
        <v>3526</v>
      </c>
      <c r="F6492" s="5">
        <v>0</v>
      </c>
      <c r="G6492" s="5">
        <v>0</v>
      </c>
      <c r="H6492" s="5">
        <v>0</v>
      </c>
      <c r="I6492" s="5">
        <v>0</v>
      </c>
      <c r="J6492" s="5">
        <v>0</v>
      </c>
      <c r="K6492" s="5">
        <v>296</v>
      </c>
      <c r="L6492" s="5">
        <v>73</v>
      </c>
      <c r="M6492" s="5">
        <v>0</v>
      </c>
      <c r="N6492" s="5">
        <v>0</v>
      </c>
      <c r="O6492" s="6">
        <v>0</v>
      </c>
      <c r="P6492" s="6">
        <v>0</v>
      </c>
      <c r="Q6492" s="6">
        <v>0</v>
      </c>
      <c r="R6492" s="6">
        <v>0</v>
      </c>
      <c r="S6492" s="6">
        <v>0</v>
      </c>
      <c r="T6492" s="6">
        <v>8.3947816222348273</v>
      </c>
      <c r="U6492" s="6">
        <v>2.0703346568349406</v>
      </c>
      <c r="V6492" s="6">
        <v>0</v>
      </c>
      <c r="W6492" s="6">
        <v>0</v>
      </c>
      <c r="X6492" s="5">
        <v>1425</v>
      </c>
      <c r="Y6492" s="5">
        <v>1287</v>
      </c>
      <c r="Z6492" s="5">
        <v>56</v>
      </c>
      <c r="AA6492" s="5">
        <v>0</v>
      </c>
      <c r="AB6492" s="5">
        <v>0</v>
      </c>
      <c r="AC6492" s="5">
        <v>0</v>
      </c>
      <c r="AD6492" s="5">
        <v>1425</v>
      </c>
      <c r="AE6492" s="5">
        <v>1287</v>
      </c>
      <c r="AF6492" s="5">
        <v>56</v>
      </c>
      <c r="AG6492" s="6">
        <v>4.351204351204351</v>
      </c>
      <c r="AH6492" s="6">
        <v>90.315789473684205</v>
      </c>
      <c r="AI6492" s="3"/>
      <c r="AJ6492" s="3"/>
    </row>
    <row r="6493" spans="1:36" hidden="1" x14ac:dyDescent="0.2">
      <c r="A6493" s="1" t="str">
        <f t="shared" si="101"/>
        <v>Welwyn HatfieldPakistani</v>
      </c>
      <c r="B6493" s="3" t="s">
        <v>317</v>
      </c>
      <c r="C6493" s="3" t="s">
        <v>318</v>
      </c>
      <c r="D6493" s="3" t="s">
        <v>711</v>
      </c>
      <c r="E6493" s="5">
        <v>734</v>
      </c>
      <c r="F6493" s="5">
        <v>0</v>
      </c>
      <c r="G6493" s="5">
        <v>0</v>
      </c>
      <c r="H6493" s="5">
        <v>0</v>
      </c>
      <c r="I6493" s="5">
        <v>0</v>
      </c>
      <c r="J6493" s="5">
        <v>0</v>
      </c>
      <c r="K6493" s="5">
        <v>71</v>
      </c>
      <c r="L6493" s="5">
        <v>7</v>
      </c>
      <c r="M6493" s="5">
        <v>0</v>
      </c>
      <c r="N6493" s="5">
        <v>0</v>
      </c>
      <c r="O6493" s="6">
        <v>0</v>
      </c>
      <c r="P6493" s="6">
        <v>0</v>
      </c>
      <c r="Q6493" s="6">
        <v>0</v>
      </c>
      <c r="R6493" s="6">
        <v>0</v>
      </c>
      <c r="S6493" s="6">
        <v>0</v>
      </c>
      <c r="T6493" s="6">
        <v>9.6730245231607626</v>
      </c>
      <c r="U6493" s="6">
        <v>0.9536784741144414</v>
      </c>
      <c r="V6493" s="6">
        <v>0</v>
      </c>
      <c r="W6493" s="6">
        <v>0</v>
      </c>
      <c r="X6493" s="5">
        <v>259</v>
      </c>
      <c r="Y6493" s="5">
        <v>224</v>
      </c>
      <c r="Z6493" s="5">
        <v>5</v>
      </c>
      <c r="AA6493" s="5">
        <v>0</v>
      </c>
      <c r="AB6493" s="5">
        <v>0</v>
      </c>
      <c r="AC6493" s="5">
        <v>0</v>
      </c>
      <c r="AD6493" s="5">
        <v>259</v>
      </c>
      <c r="AE6493" s="5">
        <v>224</v>
      </c>
      <c r="AF6493" s="5">
        <v>5</v>
      </c>
      <c r="AG6493" s="6">
        <v>2.2321428571428572</v>
      </c>
      <c r="AH6493" s="6">
        <v>86.486486486486484</v>
      </c>
      <c r="AI6493" s="3"/>
      <c r="AJ6493" s="3"/>
    </row>
    <row r="6494" spans="1:36" hidden="1" x14ac:dyDescent="0.2">
      <c r="A6494" s="1" t="str">
        <f t="shared" si="101"/>
        <v>Welwyn HatfieldBangladeshi</v>
      </c>
      <c r="B6494" s="3" t="s">
        <v>317</v>
      </c>
      <c r="C6494" s="3" t="s">
        <v>318</v>
      </c>
      <c r="D6494" s="3" t="s">
        <v>712</v>
      </c>
      <c r="E6494" s="5">
        <v>465</v>
      </c>
      <c r="F6494" s="5">
        <v>0</v>
      </c>
      <c r="G6494" s="5">
        <v>0</v>
      </c>
      <c r="H6494" s="5">
        <v>0</v>
      </c>
      <c r="I6494" s="5">
        <v>0</v>
      </c>
      <c r="J6494" s="5">
        <v>0</v>
      </c>
      <c r="K6494" s="5">
        <v>38</v>
      </c>
      <c r="L6494" s="5">
        <v>28</v>
      </c>
      <c r="M6494" s="5">
        <v>0</v>
      </c>
      <c r="N6494" s="5">
        <v>0</v>
      </c>
      <c r="O6494" s="6">
        <v>0</v>
      </c>
      <c r="P6494" s="6">
        <v>0</v>
      </c>
      <c r="Q6494" s="6">
        <v>0</v>
      </c>
      <c r="R6494" s="6">
        <v>0</v>
      </c>
      <c r="S6494" s="6">
        <v>0</v>
      </c>
      <c r="T6494" s="6">
        <v>8.172043010752688</v>
      </c>
      <c r="U6494" s="6">
        <v>6.021505376344086</v>
      </c>
      <c r="V6494" s="6">
        <v>0</v>
      </c>
      <c r="W6494" s="6">
        <v>0</v>
      </c>
      <c r="X6494" s="5">
        <v>165</v>
      </c>
      <c r="Y6494" s="5">
        <v>130</v>
      </c>
      <c r="Z6494" s="5">
        <v>9</v>
      </c>
      <c r="AA6494" s="5">
        <v>0</v>
      </c>
      <c r="AB6494" s="5">
        <v>0</v>
      </c>
      <c r="AC6494" s="5">
        <v>0</v>
      </c>
      <c r="AD6494" s="5">
        <v>165</v>
      </c>
      <c r="AE6494" s="5">
        <v>130</v>
      </c>
      <c r="AF6494" s="5">
        <v>9</v>
      </c>
      <c r="AG6494" s="6">
        <v>6.9230769230769234</v>
      </c>
      <c r="AH6494" s="6">
        <v>78.787878787878782</v>
      </c>
      <c r="AI6494" s="3"/>
      <c r="AJ6494" s="3"/>
    </row>
    <row r="6495" spans="1:36" hidden="1" x14ac:dyDescent="0.2">
      <c r="A6495" s="1" t="str">
        <f t="shared" si="101"/>
        <v>Welwyn HatfieldChinese</v>
      </c>
      <c r="B6495" s="3" t="s">
        <v>317</v>
      </c>
      <c r="C6495" s="3" t="s">
        <v>318</v>
      </c>
      <c r="D6495" s="3" t="s">
        <v>713</v>
      </c>
      <c r="E6495" s="5">
        <v>1914</v>
      </c>
      <c r="F6495" s="5">
        <v>0</v>
      </c>
      <c r="G6495" s="5">
        <v>0</v>
      </c>
      <c r="H6495" s="5">
        <v>0</v>
      </c>
      <c r="I6495" s="5">
        <v>0</v>
      </c>
      <c r="J6495" s="5">
        <v>0</v>
      </c>
      <c r="K6495" s="5">
        <v>232</v>
      </c>
      <c r="L6495" s="5">
        <v>37</v>
      </c>
      <c r="M6495" s="5">
        <v>0</v>
      </c>
      <c r="N6495" s="5">
        <v>0</v>
      </c>
      <c r="O6495" s="6">
        <v>0</v>
      </c>
      <c r="P6495" s="6">
        <v>0</v>
      </c>
      <c r="Q6495" s="6">
        <v>0</v>
      </c>
      <c r="R6495" s="6">
        <v>0</v>
      </c>
      <c r="S6495" s="6">
        <v>0</v>
      </c>
      <c r="T6495" s="6">
        <v>12.121212121212121</v>
      </c>
      <c r="U6495" s="6">
        <v>1.9331243469174504</v>
      </c>
      <c r="V6495" s="6">
        <v>0</v>
      </c>
      <c r="W6495" s="6">
        <v>0</v>
      </c>
      <c r="X6495" s="5">
        <v>422</v>
      </c>
      <c r="Y6495" s="5">
        <v>368</v>
      </c>
      <c r="Z6495" s="5">
        <v>18</v>
      </c>
      <c r="AA6495" s="5">
        <v>0</v>
      </c>
      <c r="AB6495" s="5">
        <v>0</v>
      </c>
      <c r="AC6495" s="5">
        <v>0</v>
      </c>
      <c r="AD6495" s="5">
        <v>422</v>
      </c>
      <c r="AE6495" s="5">
        <v>368</v>
      </c>
      <c r="AF6495" s="5">
        <v>18</v>
      </c>
      <c r="AG6495" s="6">
        <v>4.8913043478260869</v>
      </c>
      <c r="AH6495" s="6">
        <v>87.203791469194314</v>
      </c>
      <c r="AI6495" s="3"/>
      <c r="AJ6495" s="3"/>
    </row>
    <row r="6496" spans="1:36" hidden="1" x14ac:dyDescent="0.2">
      <c r="A6496" s="1" t="str">
        <f t="shared" si="101"/>
        <v>Welwyn HatfieldAsian Other</v>
      </c>
      <c r="B6496" s="3" t="s">
        <v>317</v>
      </c>
      <c r="C6496" s="3" t="s">
        <v>318</v>
      </c>
      <c r="D6496" s="3" t="s">
        <v>714</v>
      </c>
      <c r="E6496" s="5">
        <v>2065</v>
      </c>
      <c r="F6496" s="5">
        <v>0</v>
      </c>
      <c r="G6496" s="5">
        <v>0</v>
      </c>
      <c r="H6496" s="5">
        <v>0</v>
      </c>
      <c r="I6496" s="5">
        <v>0</v>
      </c>
      <c r="J6496" s="5">
        <v>0</v>
      </c>
      <c r="K6496" s="5">
        <v>172</v>
      </c>
      <c r="L6496" s="5">
        <v>23</v>
      </c>
      <c r="M6496" s="5">
        <v>0</v>
      </c>
      <c r="N6496" s="5">
        <v>0</v>
      </c>
      <c r="O6496" s="6">
        <v>0</v>
      </c>
      <c r="P6496" s="6">
        <v>0</v>
      </c>
      <c r="Q6496" s="6">
        <v>0</v>
      </c>
      <c r="R6496" s="6">
        <v>0</v>
      </c>
      <c r="S6496" s="6">
        <v>0</v>
      </c>
      <c r="T6496" s="6">
        <v>8.3292978208232444</v>
      </c>
      <c r="U6496" s="6">
        <v>1.1138014527845037</v>
      </c>
      <c r="V6496" s="6">
        <v>0</v>
      </c>
      <c r="W6496" s="6">
        <v>0</v>
      </c>
      <c r="X6496" s="5">
        <v>746</v>
      </c>
      <c r="Y6496" s="5">
        <v>654</v>
      </c>
      <c r="Z6496" s="5">
        <v>24</v>
      </c>
      <c r="AA6496" s="5">
        <v>0</v>
      </c>
      <c r="AB6496" s="5">
        <v>0</v>
      </c>
      <c r="AC6496" s="5">
        <v>0</v>
      </c>
      <c r="AD6496" s="5">
        <v>746</v>
      </c>
      <c r="AE6496" s="5">
        <v>654</v>
      </c>
      <c r="AF6496" s="5">
        <v>24</v>
      </c>
      <c r="AG6496" s="6">
        <v>3.669724770642202</v>
      </c>
      <c r="AH6496" s="6">
        <v>87.667560321715811</v>
      </c>
      <c r="AI6496" s="3"/>
      <c r="AJ6496" s="3"/>
    </row>
    <row r="6497" spans="1:36" hidden="1" x14ac:dyDescent="0.2">
      <c r="A6497" s="1" t="str">
        <f t="shared" si="101"/>
        <v>Welwyn HatfieldBlack African</v>
      </c>
      <c r="B6497" s="3" t="s">
        <v>317</v>
      </c>
      <c r="C6497" s="3" t="s">
        <v>318</v>
      </c>
      <c r="D6497" s="3" t="s">
        <v>715</v>
      </c>
      <c r="E6497" s="5">
        <v>3931</v>
      </c>
      <c r="F6497" s="5">
        <v>0</v>
      </c>
      <c r="G6497" s="5">
        <v>0</v>
      </c>
      <c r="H6497" s="5">
        <v>0</v>
      </c>
      <c r="I6497" s="5">
        <v>0</v>
      </c>
      <c r="J6497" s="5">
        <v>0</v>
      </c>
      <c r="K6497" s="5">
        <v>329</v>
      </c>
      <c r="L6497" s="5">
        <v>127</v>
      </c>
      <c r="M6497" s="5">
        <v>0</v>
      </c>
      <c r="N6497" s="5">
        <v>0</v>
      </c>
      <c r="O6497" s="6">
        <v>0</v>
      </c>
      <c r="P6497" s="6">
        <v>0</v>
      </c>
      <c r="Q6497" s="6">
        <v>0</v>
      </c>
      <c r="R6497" s="6">
        <v>0</v>
      </c>
      <c r="S6497" s="6">
        <v>0</v>
      </c>
      <c r="T6497" s="6">
        <v>8.369371661154922</v>
      </c>
      <c r="U6497" s="6">
        <v>3.2307300941236328</v>
      </c>
      <c r="V6497" s="6">
        <v>0</v>
      </c>
      <c r="W6497" s="6">
        <v>0</v>
      </c>
      <c r="X6497" s="5">
        <v>1240</v>
      </c>
      <c r="Y6497" s="5">
        <v>1127</v>
      </c>
      <c r="Z6497" s="5">
        <v>97</v>
      </c>
      <c r="AA6497" s="5">
        <v>0</v>
      </c>
      <c r="AB6497" s="5">
        <v>0</v>
      </c>
      <c r="AC6497" s="5">
        <v>0</v>
      </c>
      <c r="AD6497" s="5">
        <v>1240</v>
      </c>
      <c r="AE6497" s="5">
        <v>1127</v>
      </c>
      <c r="AF6497" s="5">
        <v>97</v>
      </c>
      <c r="AG6497" s="6">
        <v>8.6069210292812777</v>
      </c>
      <c r="AH6497" s="6">
        <v>90.887096774193552</v>
      </c>
      <c r="AI6497" s="3"/>
      <c r="AJ6497" s="3"/>
    </row>
    <row r="6498" spans="1:36" hidden="1" x14ac:dyDescent="0.2">
      <c r="A6498" s="1" t="str">
        <f t="shared" si="101"/>
        <v>Welwyn HatfieldBlack Caribbean</v>
      </c>
      <c r="B6498" s="3" t="s">
        <v>317</v>
      </c>
      <c r="C6498" s="3" t="s">
        <v>318</v>
      </c>
      <c r="D6498" s="3" t="s">
        <v>716</v>
      </c>
      <c r="E6498" s="5">
        <v>719</v>
      </c>
      <c r="F6498" s="5">
        <v>0</v>
      </c>
      <c r="G6498" s="5">
        <v>0</v>
      </c>
      <c r="H6498" s="5">
        <v>0</v>
      </c>
      <c r="I6498" s="5">
        <v>0</v>
      </c>
      <c r="J6498" s="5">
        <v>0</v>
      </c>
      <c r="K6498" s="5">
        <v>61</v>
      </c>
      <c r="L6498" s="5">
        <v>11</v>
      </c>
      <c r="M6498" s="5">
        <v>0</v>
      </c>
      <c r="N6498" s="5">
        <v>0</v>
      </c>
      <c r="O6498" s="6">
        <v>0</v>
      </c>
      <c r="P6498" s="6">
        <v>0</v>
      </c>
      <c r="Q6498" s="6">
        <v>0</v>
      </c>
      <c r="R6498" s="6">
        <v>0</v>
      </c>
      <c r="S6498" s="6">
        <v>0</v>
      </c>
      <c r="T6498" s="6">
        <v>8.4840055632823361</v>
      </c>
      <c r="U6498" s="6">
        <v>1.5299026425591098</v>
      </c>
      <c r="V6498" s="6">
        <v>0</v>
      </c>
      <c r="W6498" s="6">
        <v>0</v>
      </c>
      <c r="X6498" s="5">
        <v>264</v>
      </c>
      <c r="Y6498" s="5">
        <v>235</v>
      </c>
      <c r="Z6498" s="5">
        <v>16</v>
      </c>
      <c r="AA6498" s="5">
        <v>0</v>
      </c>
      <c r="AB6498" s="5">
        <v>0</v>
      </c>
      <c r="AC6498" s="5">
        <v>0</v>
      </c>
      <c r="AD6498" s="5">
        <v>264</v>
      </c>
      <c r="AE6498" s="5">
        <v>235</v>
      </c>
      <c r="AF6498" s="5">
        <v>16</v>
      </c>
      <c r="AG6498" s="6">
        <v>6.8085106382978724</v>
      </c>
      <c r="AH6498" s="6">
        <v>89.015151515151516</v>
      </c>
      <c r="AI6498" s="3"/>
      <c r="AJ6498" s="3"/>
    </row>
    <row r="6499" spans="1:36" hidden="1" x14ac:dyDescent="0.2">
      <c r="A6499" s="1" t="str">
        <f t="shared" si="101"/>
        <v>Welwyn HatfieldBlack Other</v>
      </c>
      <c r="B6499" s="3" t="s">
        <v>317</v>
      </c>
      <c r="C6499" s="3" t="s">
        <v>318</v>
      </c>
      <c r="D6499" s="3" t="s">
        <v>717</v>
      </c>
      <c r="E6499" s="5">
        <v>339</v>
      </c>
      <c r="F6499" s="5">
        <v>0</v>
      </c>
      <c r="G6499" s="5">
        <v>0</v>
      </c>
      <c r="H6499" s="5">
        <v>0</v>
      </c>
      <c r="I6499" s="5">
        <v>0</v>
      </c>
      <c r="J6499" s="5">
        <v>0</v>
      </c>
      <c r="K6499" s="5">
        <v>40</v>
      </c>
      <c r="L6499" s="5">
        <v>13</v>
      </c>
      <c r="M6499" s="5">
        <v>0</v>
      </c>
      <c r="N6499" s="5">
        <v>0</v>
      </c>
      <c r="O6499" s="6">
        <v>0</v>
      </c>
      <c r="P6499" s="6">
        <v>0</v>
      </c>
      <c r="Q6499" s="6">
        <v>0</v>
      </c>
      <c r="R6499" s="6">
        <v>0</v>
      </c>
      <c r="S6499" s="6">
        <v>0</v>
      </c>
      <c r="T6499" s="6">
        <v>11.799410029498524</v>
      </c>
      <c r="U6499" s="6">
        <v>3.8348082595870205</v>
      </c>
      <c r="V6499" s="6">
        <v>0</v>
      </c>
      <c r="W6499" s="6">
        <v>0</v>
      </c>
      <c r="X6499" s="5">
        <v>111</v>
      </c>
      <c r="Y6499" s="5">
        <v>99</v>
      </c>
      <c r="Z6499" s="5">
        <v>14</v>
      </c>
      <c r="AA6499" s="5">
        <v>0</v>
      </c>
      <c r="AB6499" s="5">
        <v>0</v>
      </c>
      <c r="AC6499" s="5">
        <v>0</v>
      </c>
      <c r="AD6499" s="5">
        <v>111</v>
      </c>
      <c r="AE6499" s="5">
        <v>99</v>
      </c>
      <c r="AF6499" s="5">
        <v>14</v>
      </c>
      <c r="AG6499" s="6">
        <v>14.141414141414142</v>
      </c>
      <c r="AH6499" s="6">
        <v>89.189189189189193</v>
      </c>
      <c r="AI6499" s="3"/>
      <c r="AJ6499" s="3"/>
    </row>
    <row r="6500" spans="1:36" hidden="1" x14ac:dyDescent="0.2">
      <c r="A6500" s="1" t="str">
        <f t="shared" si="101"/>
        <v>Welwyn HatfieldArab</v>
      </c>
      <c r="B6500" s="3" t="s">
        <v>317</v>
      </c>
      <c r="C6500" s="3" t="s">
        <v>318</v>
      </c>
      <c r="D6500" s="3" t="s">
        <v>699</v>
      </c>
      <c r="E6500" s="5">
        <v>566</v>
      </c>
      <c r="F6500" s="5">
        <v>0</v>
      </c>
      <c r="G6500" s="5">
        <v>0</v>
      </c>
      <c r="H6500" s="5">
        <v>0</v>
      </c>
      <c r="I6500" s="5">
        <v>0</v>
      </c>
      <c r="J6500" s="5">
        <v>0</v>
      </c>
      <c r="K6500" s="5">
        <v>60</v>
      </c>
      <c r="L6500" s="5">
        <v>11</v>
      </c>
      <c r="M6500" s="5">
        <v>0</v>
      </c>
      <c r="N6500" s="5">
        <v>0</v>
      </c>
      <c r="O6500" s="6">
        <v>0</v>
      </c>
      <c r="P6500" s="6">
        <v>0</v>
      </c>
      <c r="Q6500" s="6">
        <v>0</v>
      </c>
      <c r="R6500" s="6">
        <v>0</v>
      </c>
      <c r="S6500" s="6">
        <v>0</v>
      </c>
      <c r="T6500" s="6">
        <v>10.600706713780919</v>
      </c>
      <c r="U6500" s="6">
        <v>1.9434628975265018</v>
      </c>
      <c r="V6500" s="6">
        <v>0</v>
      </c>
      <c r="W6500" s="6">
        <v>0</v>
      </c>
      <c r="X6500" s="5">
        <v>108</v>
      </c>
      <c r="Y6500" s="5">
        <v>79</v>
      </c>
      <c r="Z6500" s="5">
        <v>8</v>
      </c>
      <c r="AA6500" s="5">
        <v>0</v>
      </c>
      <c r="AB6500" s="5">
        <v>0</v>
      </c>
      <c r="AC6500" s="5">
        <v>0</v>
      </c>
      <c r="AD6500" s="5">
        <v>108</v>
      </c>
      <c r="AE6500" s="5">
        <v>79</v>
      </c>
      <c r="AF6500" s="5">
        <v>8</v>
      </c>
      <c r="AG6500" s="6">
        <v>10.126582278481013</v>
      </c>
      <c r="AH6500" s="6">
        <v>73.148148148148152</v>
      </c>
      <c r="AI6500" s="3"/>
      <c r="AJ6500" s="3"/>
    </row>
    <row r="6501" spans="1:36" hidden="1" x14ac:dyDescent="0.2">
      <c r="A6501" s="1" t="str">
        <f t="shared" si="101"/>
        <v>Welwyn HatfieldOther</v>
      </c>
      <c r="B6501" s="3" t="s">
        <v>317</v>
      </c>
      <c r="C6501" s="3" t="s">
        <v>318</v>
      </c>
      <c r="D6501" s="3" t="s">
        <v>718</v>
      </c>
      <c r="E6501" s="5">
        <v>543</v>
      </c>
      <c r="F6501" s="5">
        <v>0</v>
      </c>
      <c r="G6501" s="5">
        <v>0</v>
      </c>
      <c r="H6501" s="5">
        <v>0</v>
      </c>
      <c r="I6501" s="5">
        <v>0</v>
      </c>
      <c r="J6501" s="5">
        <v>0</v>
      </c>
      <c r="K6501" s="5">
        <v>58</v>
      </c>
      <c r="L6501" s="5">
        <v>14</v>
      </c>
      <c r="M6501" s="5">
        <v>0</v>
      </c>
      <c r="N6501" s="5">
        <v>0</v>
      </c>
      <c r="O6501" s="6">
        <v>0</v>
      </c>
      <c r="P6501" s="6">
        <v>0</v>
      </c>
      <c r="Q6501" s="6">
        <v>0</v>
      </c>
      <c r="R6501" s="6">
        <v>0</v>
      </c>
      <c r="S6501" s="6">
        <v>0</v>
      </c>
      <c r="T6501" s="6">
        <v>10.681399631675875</v>
      </c>
      <c r="U6501" s="6">
        <v>2.5782688766114181</v>
      </c>
      <c r="V6501" s="6">
        <v>0</v>
      </c>
      <c r="W6501" s="6">
        <v>0</v>
      </c>
      <c r="X6501" s="5">
        <v>191</v>
      </c>
      <c r="Y6501" s="5">
        <v>169</v>
      </c>
      <c r="Z6501" s="5">
        <v>15</v>
      </c>
      <c r="AA6501" s="5">
        <v>0</v>
      </c>
      <c r="AB6501" s="5">
        <v>0</v>
      </c>
      <c r="AC6501" s="5">
        <v>0</v>
      </c>
      <c r="AD6501" s="5">
        <v>191</v>
      </c>
      <c r="AE6501" s="5">
        <v>169</v>
      </c>
      <c r="AF6501" s="5">
        <v>15</v>
      </c>
      <c r="AG6501" s="6">
        <v>8.8757396449704142</v>
      </c>
      <c r="AH6501" s="6">
        <v>88.481675392670155</v>
      </c>
      <c r="AI6501" s="3"/>
      <c r="AJ6501" s="3"/>
    </row>
    <row r="6502" spans="1:36" x14ac:dyDescent="0.2">
      <c r="A6502" s="1" t="str">
        <f t="shared" si="101"/>
        <v>West BerkshireAll people</v>
      </c>
      <c r="B6502" s="3" t="s">
        <v>117</v>
      </c>
      <c r="C6502" s="3" t="s">
        <v>118</v>
      </c>
      <c r="D6502" s="3" t="s">
        <v>700</v>
      </c>
      <c r="E6502" s="5">
        <v>153822</v>
      </c>
      <c r="F6502" s="5">
        <v>0</v>
      </c>
      <c r="G6502" s="5">
        <v>0</v>
      </c>
      <c r="H6502" s="5">
        <v>0</v>
      </c>
      <c r="I6502" s="5">
        <v>0</v>
      </c>
      <c r="J6502" s="5">
        <v>1505</v>
      </c>
      <c r="K6502" s="5">
        <v>9607</v>
      </c>
      <c r="L6502" s="5">
        <v>2999</v>
      </c>
      <c r="M6502" s="5">
        <v>0</v>
      </c>
      <c r="N6502" s="5">
        <v>0</v>
      </c>
      <c r="O6502" s="6">
        <v>0</v>
      </c>
      <c r="P6502" s="6">
        <v>0</v>
      </c>
      <c r="Q6502" s="6">
        <v>0</v>
      </c>
      <c r="R6502" s="6">
        <v>0</v>
      </c>
      <c r="S6502" s="6">
        <v>0.97840360936667059</v>
      </c>
      <c r="T6502" s="6">
        <v>6.2455305482960828</v>
      </c>
      <c r="U6502" s="6">
        <v>1.949656096007073</v>
      </c>
      <c r="V6502" s="6">
        <v>0</v>
      </c>
      <c r="W6502" s="6">
        <v>0</v>
      </c>
      <c r="X6502" s="5">
        <v>53400</v>
      </c>
      <c r="Y6502" s="5">
        <v>48083</v>
      </c>
      <c r="Z6502" s="5">
        <v>1590</v>
      </c>
      <c r="AA6502" s="5">
        <v>0</v>
      </c>
      <c r="AB6502" s="5">
        <v>0</v>
      </c>
      <c r="AC6502" s="5">
        <v>0</v>
      </c>
      <c r="AD6502" s="5">
        <v>53400</v>
      </c>
      <c r="AE6502" s="5">
        <v>48083</v>
      </c>
      <c r="AF6502" s="5">
        <v>1590</v>
      </c>
      <c r="AG6502" s="6">
        <v>3.3067820227523241</v>
      </c>
      <c r="AH6502" s="6">
        <v>90.043071161048687</v>
      </c>
      <c r="AI6502" s="3"/>
      <c r="AJ6502" s="3"/>
    </row>
    <row r="6503" spans="1:36" hidden="1" x14ac:dyDescent="0.2">
      <c r="A6503" s="1" t="str">
        <f t="shared" si="101"/>
        <v>West BerkshireWhite British</v>
      </c>
      <c r="B6503" s="3" t="s">
        <v>117</v>
      </c>
      <c r="C6503" s="3" t="s">
        <v>118</v>
      </c>
      <c r="D6503" s="3" t="s">
        <v>701</v>
      </c>
      <c r="E6503" s="5">
        <v>139044</v>
      </c>
      <c r="F6503" s="5">
        <v>0</v>
      </c>
      <c r="G6503" s="5">
        <v>0</v>
      </c>
      <c r="H6503" s="5">
        <v>0</v>
      </c>
      <c r="I6503" s="5">
        <v>0</v>
      </c>
      <c r="J6503" s="5">
        <v>1377</v>
      </c>
      <c r="K6503" s="5">
        <v>9000</v>
      </c>
      <c r="L6503" s="5">
        <v>2498</v>
      </c>
      <c r="M6503" s="5">
        <v>0</v>
      </c>
      <c r="N6503" s="5">
        <v>0</v>
      </c>
      <c r="O6503" s="6">
        <v>0</v>
      </c>
      <c r="P6503" s="6">
        <v>0</v>
      </c>
      <c r="Q6503" s="6">
        <v>0</v>
      </c>
      <c r="R6503" s="6">
        <v>0</v>
      </c>
      <c r="S6503" s="6">
        <v>0.99033399499439023</v>
      </c>
      <c r="T6503" s="6">
        <v>6.4727712091136622</v>
      </c>
      <c r="U6503" s="6">
        <v>1.7965536089295475</v>
      </c>
      <c r="V6503" s="6">
        <v>0</v>
      </c>
      <c r="W6503" s="6">
        <v>0</v>
      </c>
      <c r="X6503" s="5">
        <v>46654</v>
      </c>
      <c r="Y6503" s="5">
        <v>42131</v>
      </c>
      <c r="Z6503" s="5">
        <v>1364</v>
      </c>
      <c r="AA6503" s="5">
        <v>0</v>
      </c>
      <c r="AB6503" s="5">
        <v>0</v>
      </c>
      <c r="AC6503" s="5">
        <v>0</v>
      </c>
      <c r="AD6503" s="5">
        <v>46654</v>
      </c>
      <c r="AE6503" s="5">
        <v>42131</v>
      </c>
      <c r="AF6503" s="5">
        <v>1364</v>
      </c>
      <c r="AG6503" s="6">
        <v>3.2375210652488668</v>
      </c>
      <c r="AH6503" s="6">
        <v>90.305225704119692</v>
      </c>
      <c r="AI6503" s="3"/>
      <c r="AJ6503" s="3"/>
    </row>
    <row r="6504" spans="1:36" hidden="1" x14ac:dyDescent="0.2">
      <c r="A6504" s="1" t="str">
        <f t="shared" si="101"/>
        <v>West BerkshireMinorities - all other than White British</v>
      </c>
      <c r="B6504" s="3" t="s">
        <v>117</v>
      </c>
      <c r="C6504" s="3" t="s">
        <v>118</v>
      </c>
      <c r="D6504" s="3" t="s">
        <v>702</v>
      </c>
      <c r="E6504" s="5">
        <v>14778</v>
      </c>
      <c r="F6504" s="5">
        <v>0</v>
      </c>
      <c r="G6504" s="5">
        <v>0</v>
      </c>
      <c r="H6504" s="5">
        <v>0</v>
      </c>
      <c r="I6504" s="5">
        <v>0</v>
      </c>
      <c r="J6504" s="5">
        <v>128</v>
      </c>
      <c r="K6504" s="5">
        <v>607</v>
      </c>
      <c r="L6504" s="5">
        <v>501</v>
      </c>
      <c r="M6504" s="5">
        <v>0</v>
      </c>
      <c r="N6504" s="5">
        <v>0</v>
      </c>
      <c r="O6504" s="6">
        <v>0</v>
      </c>
      <c r="P6504" s="6">
        <v>0</v>
      </c>
      <c r="Q6504" s="6">
        <v>0</v>
      </c>
      <c r="R6504" s="6">
        <v>0</v>
      </c>
      <c r="S6504" s="6">
        <v>0.8661523886858844</v>
      </c>
      <c r="T6504" s="6">
        <v>4.1074570307213429</v>
      </c>
      <c r="U6504" s="6">
        <v>3.3901745838408446</v>
      </c>
      <c r="V6504" s="6">
        <v>0</v>
      </c>
      <c r="W6504" s="6">
        <v>0</v>
      </c>
      <c r="X6504" s="5">
        <v>6746</v>
      </c>
      <c r="Y6504" s="5">
        <v>5952</v>
      </c>
      <c r="Z6504" s="5">
        <v>226</v>
      </c>
      <c r="AA6504" s="5">
        <v>0</v>
      </c>
      <c r="AB6504" s="5">
        <v>0</v>
      </c>
      <c r="AC6504" s="5">
        <v>0</v>
      </c>
      <c r="AD6504" s="5">
        <v>6746</v>
      </c>
      <c r="AE6504" s="5">
        <v>5952</v>
      </c>
      <c r="AF6504" s="5">
        <v>226</v>
      </c>
      <c r="AG6504" s="6">
        <v>3.797043010752688</v>
      </c>
      <c r="AH6504" s="6">
        <v>88.230062259116508</v>
      </c>
      <c r="AI6504" s="3"/>
      <c r="AJ6504" s="3"/>
    </row>
    <row r="6505" spans="1:36" hidden="1" x14ac:dyDescent="0.2">
      <c r="A6505" s="1" t="str">
        <f t="shared" si="101"/>
        <v>West BerkshireWhite Irish</v>
      </c>
      <c r="B6505" s="3" t="s">
        <v>117</v>
      </c>
      <c r="C6505" s="3" t="s">
        <v>118</v>
      </c>
      <c r="D6505" s="3" t="s">
        <v>703</v>
      </c>
      <c r="E6505" s="5">
        <v>1284</v>
      </c>
      <c r="F6505" s="5">
        <v>0</v>
      </c>
      <c r="G6505" s="5">
        <v>0</v>
      </c>
      <c r="H6505" s="5">
        <v>0</v>
      </c>
      <c r="I6505" s="5">
        <v>0</v>
      </c>
      <c r="J6505" s="5">
        <v>15</v>
      </c>
      <c r="K6505" s="5">
        <v>65</v>
      </c>
      <c r="L6505" s="5">
        <v>36</v>
      </c>
      <c r="M6505" s="5">
        <v>0</v>
      </c>
      <c r="N6505" s="5">
        <v>0</v>
      </c>
      <c r="O6505" s="6">
        <v>0</v>
      </c>
      <c r="P6505" s="6">
        <v>0</v>
      </c>
      <c r="Q6505" s="6">
        <v>0</v>
      </c>
      <c r="R6505" s="6">
        <v>0</v>
      </c>
      <c r="S6505" s="6">
        <v>1.1682242990654206</v>
      </c>
      <c r="T6505" s="6">
        <v>5.0623052959501553</v>
      </c>
      <c r="U6505" s="6">
        <v>2.8037383177570092</v>
      </c>
      <c r="V6505" s="6">
        <v>0</v>
      </c>
      <c r="W6505" s="6">
        <v>0</v>
      </c>
      <c r="X6505" s="5">
        <v>461</v>
      </c>
      <c r="Y6505" s="5">
        <v>416</v>
      </c>
      <c r="Z6505" s="5">
        <v>11</v>
      </c>
      <c r="AA6505" s="5">
        <v>0</v>
      </c>
      <c r="AB6505" s="5">
        <v>0</v>
      </c>
      <c r="AC6505" s="5">
        <v>0</v>
      </c>
      <c r="AD6505" s="5">
        <v>461</v>
      </c>
      <c r="AE6505" s="5">
        <v>416</v>
      </c>
      <c r="AF6505" s="5">
        <v>11</v>
      </c>
      <c r="AG6505" s="6">
        <v>2.6442307692307692</v>
      </c>
      <c r="AH6505" s="6">
        <v>90.238611713665946</v>
      </c>
      <c r="AI6505" s="3"/>
      <c r="AJ6505" s="3"/>
    </row>
    <row r="6506" spans="1:36" hidden="1" x14ac:dyDescent="0.2">
      <c r="A6506" s="1" t="str">
        <f t="shared" si="101"/>
        <v>West BerkshireWhite Gyspy or Irish Traveller</v>
      </c>
      <c r="B6506" s="3" t="s">
        <v>117</v>
      </c>
      <c r="C6506" s="3" t="s">
        <v>118</v>
      </c>
      <c r="D6506" s="3" t="s">
        <v>704</v>
      </c>
      <c r="E6506" s="5">
        <v>164</v>
      </c>
      <c r="F6506" s="5">
        <v>0</v>
      </c>
      <c r="G6506" s="5">
        <v>0</v>
      </c>
      <c r="H6506" s="5">
        <v>0</v>
      </c>
      <c r="I6506" s="5">
        <v>0</v>
      </c>
      <c r="J6506" s="5">
        <v>0</v>
      </c>
      <c r="K6506" s="5">
        <v>5</v>
      </c>
      <c r="L6506" s="5">
        <v>0</v>
      </c>
      <c r="M6506" s="5">
        <v>0</v>
      </c>
      <c r="N6506" s="5">
        <v>0</v>
      </c>
      <c r="O6506" s="6">
        <v>0</v>
      </c>
      <c r="P6506" s="6">
        <v>0</v>
      </c>
      <c r="Q6506" s="6">
        <v>0</v>
      </c>
      <c r="R6506" s="6">
        <v>0</v>
      </c>
      <c r="S6506" s="6">
        <v>0</v>
      </c>
      <c r="T6506" s="6">
        <v>3.0487804878048781</v>
      </c>
      <c r="U6506" s="6">
        <v>0</v>
      </c>
      <c r="V6506" s="6">
        <v>0</v>
      </c>
      <c r="W6506" s="6">
        <v>0</v>
      </c>
      <c r="X6506" s="5">
        <v>51</v>
      </c>
      <c r="Y6506" s="5">
        <v>31</v>
      </c>
      <c r="Z6506" s="5">
        <v>3</v>
      </c>
      <c r="AA6506" s="5">
        <v>0</v>
      </c>
      <c r="AB6506" s="5">
        <v>0</v>
      </c>
      <c r="AC6506" s="5">
        <v>0</v>
      </c>
      <c r="AD6506" s="5">
        <v>51</v>
      </c>
      <c r="AE6506" s="5">
        <v>31</v>
      </c>
      <c r="AF6506" s="5">
        <v>3</v>
      </c>
      <c r="AG6506" s="6">
        <v>9.67741935483871</v>
      </c>
      <c r="AH6506" s="6">
        <v>60.784313725490193</v>
      </c>
      <c r="AI6506" s="3"/>
      <c r="AJ6506" s="3"/>
    </row>
    <row r="6507" spans="1:36" hidden="1" x14ac:dyDescent="0.2">
      <c r="A6507" s="1" t="str">
        <f t="shared" si="101"/>
        <v>West BerkshireWhite Other</v>
      </c>
      <c r="B6507" s="3" t="s">
        <v>117</v>
      </c>
      <c r="C6507" s="3" t="s">
        <v>118</v>
      </c>
      <c r="D6507" s="3" t="s">
        <v>705</v>
      </c>
      <c r="E6507" s="5">
        <v>5362</v>
      </c>
      <c r="F6507" s="5">
        <v>0</v>
      </c>
      <c r="G6507" s="5">
        <v>0</v>
      </c>
      <c r="H6507" s="5">
        <v>0</v>
      </c>
      <c r="I6507" s="5">
        <v>0</v>
      </c>
      <c r="J6507" s="5">
        <v>59</v>
      </c>
      <c r="K6507" s="5">
        <v>299</v>
      </c>
      <c r="L6507" s="5">
        <v>216</v>
      </c>
      <c r="M6507" s="5">
        <v>0</v>
      </c>
      <c r="N6507" s="5">
        <v>0</v>
      </c>
      <c r="O6507" s="6">
        <v>0</v>
      </c>
      <c r="P6507" s="6">
        <v>0</v>
      </c>
      <c r="Q6507" s="6">
        <v>0</v>
      </c>
      <c r="R6507" s="6">
        <v>0</v>
      </c>
      <c r="S6507" s="6">
        <v>1.1003356956359567</v>
      </c>
      <c r="T6507" s="6">
        <v>5.5762775083923906</v>
      </c>
      <c r="U6507" s="6">
        <v>4.0283476314807904</v>
      </c>
      <c r="V6507" s="6">
        <v>0</v>
      </c>
      <c r="W6507" s="6">
        <v>0</v>
      </c>
      <c r="X6507" s="5">
        <v>2910</v>
      </c>
      <c r="Y6507" s="5">
        <v>2643</v>
      </c>
      <c r="Z6507" s="5">
        <v>73</v>
      </c>
      <c r="AA6507" s="5">
        <v>0</v>
      </c>
      <c r="AB6507" s="5">
        <v>0</v>
      </c>
      <c r="AC6507" s="5">
        <v>0</v>
      </c>
      <c r="AD6507" s="5">
        <v>2910</v>
      </c>
      <c r="AE6507" s="5">
        <v>2643</v>
      </c>
      <c r="AF6507" s="5">
        <v>73</v>
      </c>
      <c r="AG6507" s="6">
        <v>2.7620128641695043</v>
      </c>
      <c r="AH6507" s="6">
        <v>90.824742268041234</v>
      </c>
      <c r="AI6507" s="3"/>
      <c r="AJ6507" s="3"/>
    </row>
    <row r="6508" spans="1:36" hidden="1" x14ac:dyDescent="0.2">
      <c r="A6508" s="1" t="str">
        <f t="shared" si="101"/>
        <v>West BerkshireMixed White and Black Caribbean</v>
      </c>
      <c r="B6508" s="3" t="s">
        <v>117</v>
      </c>
      <c r="C6508" s="3" t="s">
        <v>118</v>
      </c>
      <c r="D6508" s="3" t="s">
        <v>706</v>
      </c>
      <c r="E6508" s="5">
        <v>776</v>
      </c>
      <c r="F6508" s="5">
        <v>0</v>
      </c>
      <c r="G6508" s="5">
        <v>0</v>
      </c>
      <c r="H6508" s="5">
        <v>0</v>
      </c>
      <c r="I6508" s="5">
        <v>0</v>
      </c>
      <c r="J6508" s="5">
        <v>15</v>
      </c>
      <c r="K6508" s="5">
        <v>34</v>
      </c>
      <c r="L6508" s="5">
        <v>26</v>
      </c>
      <c r="M6508" s="5">
        <v>0</v>
      </c>
      <c r="N6508" s="5">
        <v>0</v>
      </c>
      <c r="O6508" s="6">
        <v>0</v>
      </c>
      <c r="P6508" s="6">
        <v>0</v>
      </c>
      <c r="Q6508" s="6">
        <v>0</v>
      </c>
      <c r="R6508" s="6">
        <v>0</v>
      </c>
      <c r="S6508" s="6">
        <v>1.9329896907216495</v>
      </c>
      <c r="T6508" s="6">
        <v>4.3814432989690726</v>
      </c>
      <c r="U6508" s="6">
        <v>3.3505154639175259</v>
      </c>
      <c r="V6508" s="6">
        <v>0</v>
      </c>
      <c r="W6508" s="6">
        <v>0</v>
      </c>
      <c r="X6508" s="5">
        <v>179</v>
      </c>
      <c r="Y6508" s="5">
        <v>148</v>
      </c>
      <c r="Z6508" s="5">
        <v>14</v>
      </c>
      <c r="AA6508" s="5">
        <v>0</v>
      </c>
      <c r="AB6508" s="5">
        <v>0</v>
      </c>
      <c r="AC6508" s="5">
        <v>0</v>
      </c>
      <c r="AD6508" s="5">
        <v>179</v>
      </c>
      <c r="AE6508" s="5">
        <v>148</v>
      </c>
      <c r="AF6508" s="5">
        <v>14</v>
      </c>
      <c r="AG6508" s="6">
        <v>9.4594594594594597</v>
      </c>
      <c r="AH6508" s="6">
        <v>82.681564245810051</v>
      </c>
      <c r="AI6508" s="3"/>
      <c r="AJ6508" s="3"/>
    </row>
    <row r="6509" spans="1:36" hidden="1" x14ac:dyDescent="0.2">
      <c r="A6509" s="1" t="str">
        <f t="shared" si="101"/>
        <v>West BerkshireMixed White and Black African</v>
      </c>
      <c r="B6509" s="3" t="s">
        <v>117</v>
      </c>
      <c r="C6509" s="3" t="s">
        <v>118</v>
      </c>
      <c r="D6509" s="3" t="s">
        <v>707</v>
      </c>
      <c r="E6509" s="5">
        <v>262</v>
      </c>
      <c r="F6509" s="5">
        <v>0</v>
      </c>
      <c r="G6509" s="5">
        <v>0</v>
      </c>
      <c r="H6509" s="5">
        <v>0</v>
      </c>
      <c r="I6509" s="5">
        <v>0</v>
      </c>
      <c r="J6509" s="5">
        <v>0</v>
      </c>
      <c r="K6509" s="5">
        <v>10</v>
      </c>
      <c r="L6509" s="5">
        <v>3</v>
      </c>
      <c r="M6509" s="5">
        <v>0</v>
      </c>
      <c r="N6509" s="5">
        <v>0</v>
      </c>
      <c r="O6509" s="6">
        <v>0</v>
      </c>
      <c r="P6509" s="6">
        <v>0</v>
      </c>
      <c r="Q6509" s="6">
        <v>0</v>
      </c>
      <c r="R6509" s="6">
        <v>0</v>
      </c>
      <c r="S6509" s="6">
        <v>0</v>
      </c>
      <c r="T6509" s="6">
        <v>3.8167938931297711</v>
      </c>
      <c r="U6509" s="6">
        <v>1.1450381679389312</v>
      </c>
      <c r="V6509" s="6">
        <v>0</v>
      </c>
      <c r="W6509" s="6">
        <v>0</v>
      </c>
      <c r="X6509" s="5">
        <v>72</v>
      </c>
      <c r="Y6509" s="5">
        <v>65</v>
      </c>
      <c r="Z6509" s="5">
        <v>3</v>
      </c>
      <c r="AA6509" s="5">
        <v>0</v>
      </c>
      <c r="AB6509" s="5">
        <v>0</v>
      </c>
      <c r="AC6509" s="5">
        <v>0</v>
      </c>
      <c r="AD6509" s="5">
        <v>72</v>
      </c>
      <c r="AE6509" s="5">
        <v>65</v>
      </c>
      <c r="AF6509" s="5">
        <v>3</v>
      </c>
      <c r="AG6509" s="6">
        <v>4.615384615384615</v>
      </c>
      <c r="AH6509" s="6">
        <v>90.277777777777771</v>
      </c>
      <c r="AI6509" s="3"/>
      <c r="AJ6509" s="3"/>
    </row>
    <row r="6510" spans="1:36" hidden="1" x14ac:dyDescent="0.2">
      <c r="A6510" s="1" t="str">
        <f t="shared" si="101"/>
        <v>West BerkshireMixed White and Asian</v>
      </c>
      <c r="B6510" s="3" t="s">
        <v>117</v>
      </c>
      <c r="C6510" s="3" t="s">
        <v>118</v>
      </c>
      <c r="D6510" s="3" t="s">
        <v>708</v>
      </c>
      <c r="E6510" s="5">
        <v>831</v>
      </c>
      <c r="F6510" s="5">
        <v>0</v>
      </c>
      <c r="G6510" s="5">
        <v>0</v>
      </c>
      <c r="H6510" s="5">
        <v>0</v>
      </c>
      <c r="I6510" s="5">
        <v>0</v>
      </c>
      <c r="J6510" s="5">
        <v>2</v>
      </c>
      <c r="K6510" s="5">
        <v>40</v>
      </c>
      <c r="L6510" s="5">
        <v>6</v>
      </c>
      <c r="M6510" s="5">
        <v>0</v>
      </c>
      <c r="N6510" s="5">
        <v>0</v>
      </c>
      <c r="O6510" s="6">
        <v>0</v>
      </c>
      <c r="P6510" s="6">
        <v>0</v>
      </c>
      <c r="Q6510" s="6">
        <v>0</v>
      </c>
      <c r="R6510" s="6">
        <v>0</v>
      </c>
      <c r="S6510" s="6">
        <v>0.24067388688327315</v>
      </c>
      <c r="T6510" s="6">
        <v>4.8134777376654636</v>
      </c>
      <c r="U6510" s="6">
        <v>0.72202166064981954</v>
      </c>
      <c r="V6510" s="6">
        <v>0</v>
      </c>
      <c r="W6510" s="6">
        <v>0</v>
      </c>
      <c r="X6510" s="5">
        <v>178</v>
      </c>
      <c r="Y6510" s="5">
        <v>161</v>
      </c>
      <c r="Z6510" s="5">
        <v>10</v>
      </c>
      <c r="AA6510" s="5">
        <v>0</v>
      </c>
      <c r="AB6510" s="5">
        <v>0</v>
      </c>
      <c r="AC6510" s="5">
        <v>0</v>
      </c>
      <c r="AD6510" s="5">
        <v>178</v>
      </c>
      <c r="AE6510" s="5">
        <v>161</v>
      </c>
      <c r="AF6510" s="5">
        <v>10</v>
      </c>
      <c r="AG6510" s="6">
        <v>6.2111801242236027</v>
      </c>
      <c r="AH6510" s="6">
        <v>90.449438202247194</v>
      </c>
      <c r="AI6510" s="3"/>
      <c r="AJ6510" s="3"/>
    </row>
    <row r="6511" spans="1:36" hidden="1" x14ac:dyDescent="0.2">
      <c r="A6511" s="1" t="str">
        <f t="shared" si="101"/>
        <v>West BerkshireMixed Other</v>
      </c>
      <c r="B6511" s="3" t="s">
        <v>117</v>
      </c>
      <c r="C6511" s="3" t="s">
        <v>118</v>
      </c>
      <c r="D6511" s="3" t="s">
        <v>709</v>
      </c>
      <c r="E6511" s="5">
        <v>551</v>
      </c>
      <c r="F6511" s="5">
        <v>0</v>
      </c>
      <c r="G6511" s="5">
        <v>0</v>
      </c>
      <c r="H6511" s="5">
        <v>0</v>
      </c>
      <c r="I6511" s="5">
        <v>0</v>
      </c>
      <c r="J6511" s="5">
        <v>5</v>
      </c>
      <c r="K6511" s="5">
        <v>22</v>
      </c>
      <c r="L6511" s="5">
        <v>7</v>
      </c>
      <c r="M6511" s="5">
        <v>0</v>
      </c>
      <c r="N6511" s="5">
        <v>0</v>
      </c>
      <c r="O6511" s="6">
        <v>0</v>
      </c>
      <c r="P6511" s="6">
        <v>0</v>
      </c>
      <c r="Q6511" s="6">
        <v>0</v>
      </c>
      <c r="R6511" s="6">
        <v>0</v>
      </c>
      <c r="S6511" s="6">
        <v>0.90744101633393826</v>
      </c>
      <c r="T6511" s="6">
        <v>3.9927404718693285</v>
      </c>
      <c r="U6511" s="6">
        <v>1.2704174228675136</v>
      </c>
      <c r="V6511" s="6">
        <v>0</v>
      </c>
      <c r="W6511" s="6">
        <v>0</v>
      </c>
      <c r="X6511" s="5">
        <v>149</v>
      </c>
      <c r="Y6511" s="5">
        <v>135</v>
      </c>
      <c r="Z6511" s="5">
        <v>3</v>
      </c>
      <c r="AA6511" s="5">
        <v>0</v>
      </c>
      <c r="AB6511" s="5">
        <v>0</v>
      </c>
      <c r="AC6511" s="5">
        <v>0</v>
      </c>
      <c r="AD6511" s="5">
        <v>149</v>
      </c>
      <c r="AE6511" s="5">
        <v>135</v>
      </c>
      <c r="AF6511" s="5">
        <v>3</v>
      </c>
      <c r="AG6511" s="6">
        <v>2.2222222222222223</v>
      </c>
      <c r="AH6511" s="6">
        <v>90.604026845637577</v>
      </c>
      <c r="AI6511" s="3"/>
      <c r="AJ6511" s="3"/>
    </row>
    <row r="6512" spans="1:36" hidden="1" x14ac:dyDescent="0.2">
      <c r="A6512" s="1" t="str">
        <f t="shared" si="101"/>
        <v>West BerkshireIndian</v>
      </c>
      <c r="B6512" s="3" t="s">
        <v>117</v>
      </c>
      <c r="C6512" s="3" t="s">
        <v>118</v>
      </c>
      <c r="D6512" s="3" t="s">
        <v>710</v>
      </c>
      <c r="E6512" s="5">
        <v>1675</v>
      </c>
      <c r="F6512" s="5">
        <v>0</v>
      </c>
      <c r="G6512" s="5">
        <v>0</v>
      </c>
      <c r="H6512" s="5">
        <v>0</v>
      </c>
      <c r="I6512" s="5">
        <v>0</v>
      </c>
      <c r="J6512" s="5">
        <v>17</v>
      </c>
      <c r="K6512" s="5">
        <v>39</v>
      </c>
      <c r="L6512" s="5">
        <v>118</v>
      </c>
      <c r="M6512" s="5">
        <v>0</v>
      </c>
      <c r="N6512" s="5">
        <v>0</v>
      </c>
      <c r="O6512" s="6">
        <v>0</v>
      </c>
      <c r="P6512" s="6">
        <v>0</v>
      </c>
      <c r="Q6512" s="6">
        <v>0</v>
      </c>
      <c r="R6512" s="6">
        <v>0</v>
      </c>
      <c r="S6512" s="6">
        <v>1.0149253731343284</v>
      </c>
      <c r="T6512" s="6">
        <v>2.3283582089552239</v>
      </c>
      <c r="U6512" s="6">
        <v>7.044776119402985</v>
      </c>
      <c r="V6512" s="6">
        <v>0</v>
      </c>
      <c r="W6512" s="6">
        <v>0</v>
      </c>
      <c r="X6512" s="5">
        <v>933</v>
      </c>
      <c r="Y6512" s="5">
        <v>814</v>
      </c>
      <c r="Z6512" s="5">
        <v>28</v>
      </c>
      <c r="AA6512" s="5">
        <v>0</v>
      </c>
      <c r="AB6512" s="5">
        <v>0</v>
      </c>
      <c r="AC6512" s="5">
        <v>0</v>
      </c>
      <c r="AD6512" s="5">
        <v>933</v>
      </c>
      <c r="AE6512" s="5">
        <v>814</v>
      </c>
      <c r="AF6512" s="5">
        <v>28</v>
      </c>
      <c r="AG6512" s="6">
        <v>3.4398034398034398</v>
      </c>
      <c r="AH6512" s="6">
        <v>87.245444801714896</v>
      </c>
      <c r="AI6512" s="3"/>
      <c r="AJ6512" s="3"/>
    </row>
    <row r="6513" spans="1:36" hidden="1" x14ac:dyDescent="0.2">
      <c r="A6513" s="1" t="str">
        <f t="shared" si="101"/>
        <v>West BerkshirePakistani</v>
      </c>
      <c r="B6513" s="3" t="s">
        <v>117</v>
      </c>
      <c r="C6513" s="3" t="s">
        <v>118</v>
      </c>
      <c r="D6513" s="3" t="s">
        <v>711</v>
      </c>
      <c r="E6513" s="5">
        <v>473</v>
      </c>
      <c r="F6513" s="5">
        <v>0</v>
      </c>
      <c r="G6513" s="5">
        <v>0</v>
      </c>
      <c r="H6513" s="5">
        <v>0</v>
      </c>
      <c r="I6513" s="5">
        <v>0</v>
      </c>
      <c r="J6513" s="5">
        <v>4</v>
      </c>
      <c r="K6513" s="5">
        <v>9</v>
      </c>
      <c r="L6513" s="5">
        <v>16</v>
      </c>
      <c r="M6513" s="5">
        <v>0</v>
      </c>
      <c r="N6513" s="5">
        <v>0</v>
      </c>
      <c r="O6513" s="6">
        <v>0</v>
      </c>
      <c r="P6513" s="6">
        <v>0</v>
      </c>
      <c r="Q6513" s="6">
        <v>0</v>
      </c>
      <c r="R6513" s="6">
        <v>0</v>
      </c>
      <c r="S6513" s="6">
        <v>0.84566596194503174</v>
      </c>
      <c r="T6513" s="6">
        <v>1.9027484143763214</v>
      </c>
      <c r="U6513" s="6">
        <v>3.382663847780127</v>
      </c>
      <c r="V6513" s="6">
        <v>0</v>
      </c>
      <c r="W6513" s="6">
        <v>0</v>
      </c>
      <c r="X6513" s="5">
        <v>232</v>
      </c>
      <c r="Y6513" s="5">
        <v>178</v>
      </c>
      <c r="Z6513" s="5">
        <v>8</v>
      </c>
      <c r="AA6513" s="5">
        <v>0</v>
      </c>
      <c r="AB6513" s="5">
        <v>0</v>
      </c>
      <c r="AC6513" s="5">
        <v>0</v>
      </c>
      <c r="AD6513" s="5">
        <v>232</v>
      </c>
      <c r="AE6513" s="5">
        <v>178</v>
      </c>
      <c r="AF6513" s="5">
        <v>8</v>
      </c>
      <c r="AG6513" s="6">
        <v>4.4943820224719104</v>
      </c>
      <c r="AH6513" s="6">
        <v>76.724137931034477</v>
      </c>
      <c r="AI6513" s="3"/>
      <c r="AJ6513" s="3"/>
    </row>
    <row r="6514" spans="1:36" hidden="1" x14ac:dyDescent="0.2">
      <c r="A6514" s="1" t="str">
        <f t="shared" si="101"/>
        <v>West BerkshireBangladeshi</v>
      </c>
      <c r="B6514" s="3" t="s">
        <v>117</v>
      </c>
      <c r="C6514" s="3" t="s">
        <v>118</v>
      </c>
      <c r="D6514" s="3" t="s">
        <v>712</v>
      </c>
      <c r="E6514" s="5">
        <v>225</v>
      </c>
      <c r="F6514" s="5">
        <v>0</v>
      </c>
      <c r="G6514" s="5">
        <v>0</v>
      </c>
      <c r="H6514" s="5">
        <v>0</v>
      </c>
      <c r="I6514" s="5">
        <v>0</v>
      </c>
      <c r="J6514" s="5">
        <v>0</v>
      </c>
      <c r="K6514" s="5">
        <v>4</v>
      </c>
      <c r="L6514" s="5">
        <v>0</v>
      </c>
      <c r="M6514" s="5">
        <v>0</v>
      </c>
      <c r="N6514" s="5">
        <v>0</v>
      </c>
      <c r="O6514" s="6">
        <v>0</v>
      </c>
      <c r="P6514" s="6">
        <v>0</v>
      </c>
      <c r="Q6514" s="6">
        <v>0</v>
      </c>
      <c r="R6514" s="6">
        <v>0</v>
      </c>
      <c r="S6514" s="6">
        <v>0</v>
      </c>
      <c r="T6514" s="6">
        <v>1.7777777777777777</v>
      </c>
      <c r="U6514" s="6">
        <v>0</v>
      </c>
      <c r="V6514" s="6">
        <v>0</v>
      </c>
      <c r="W6514" s="6">
        <v>0</v>
      </c>
      <c r="X6514" s="5">
        <v>92</v>
      </c>
      <c r="Y6514" s="5">
        <v>63</v>
      </c>
      <c r="Z6514" s="5">
        <v>3</v>
      </c>
      <c r="AA6514" s="5">
        <v>0</v>
      </c>
      <c r="AB6514" s="5">
        <v>0</v>
      </c>
      <c r="AC6514" s="5">
        <v>0</v>
      </c>
      <c r="AD6514" s="5">
        <v>92</v>
      </c>
      <c r="AE6514" s="5">
        <v>63</v>
      </c>
      <c r="AF6514" s="5">
        <v>3</v>
      </c>
      <c r="AG6514" s="6">
        <v>4.7619047619047619</v>
      </c>
      <c r="AH6514" s="6">
        <v>68.478260869565219</v>
      </c>
      <c r="AI6514" s="3"/>
      <c r="AJ6514" s="3"/>
    </row>
    <row r="6515" spans="1:36" hidden="1" x14ac:dyDescent="0.2">
      <c r="A6515" s="1" t="str">
        <f t="shared" si="101"/>
        <v>West BerkshireChinese</v>
      </c>
      <c r="B6515" s="3" t="s">
        <v>117</v>
      </c>
      <c r="C6515" s="3" t="s">
        <v>118</v>
      </c>
      <c r="D6515" s="3" t="s">
        <v>713</v>
      </c>
      <c r="E6515" s="5">
        <v>659</v>
      </c>
      <c r="F6515" s="5">
        <v>0</v>
      </c>
      <c r="G6515" s="5">
        <v>0</v>
      </c>
      <c r="H6515" s="5">
        <v>0</v>
      </c>
      <c r="I6515" s="5">
        <v>0</v>
      </c>
      <c r="J6515" s="5">
        <v>1</v>
      </c>
      <c r="K6515" s="5">
        <v>22</v>
      </c>
      <c r="L6515" s="5">
        <v>25</v>
      </c>
      <c r="M6515" s="5">
        <v>0</v>
      </c>
      <c r="N6515" s="5">
        <v>0</v>
      </c>
      <c r="O6515" s="6">
        <v>0</v>
      </c>
      <c r="P6515" s="6">
        <v>0</v>
      </c>
      <c r="Q6515" s="6">
        <v>0</v>
      </c>
      <c r="R6515" s="6">
        <v>0</v>
      </c>
      <c r="S6515" s="6">
        <v>0.15174506828528073</v>
      </c>
      <c r="T6515" s="6">
        <v>3.3383915022761759</v>
      </c>
      <c r="U6515" s="6">
        <v>3.793626707132018</v>
      </c>
      <c r="V6515" s="6">
        <v>0</v>
      </c>
      <c r="W6515" s="6">
        <v>0</v>
      </c>
      <c r="X6515" s="5">
        <v>284</v>
      </c>
      <c r="Y6515" s="5">
        <v>250</v>
      </c>
      <c r="Z6515" s="5">
        <v>13</v>
      </c>
      <c r="AA6515" s="5">
        <v>0</v>
      </c>
      <c r="AB6515" s="5">
        <v>0</v>
      </c>
      <c r="AC6515" s="5">
        <v>0</v>
      </c>
      <c r="AD6515" s="5">
        <v>284</v>
      </c>
      <c r="AE6515" s="5">
        <v>250</v>
      </c>
      <c r="AF6515" s="5">
        <v>13</v>
      </c>
      <c r="AG6515" s="6">
        <v>5.2</v>
      </c>
      <c r="AH6515" s="6">
        <v>88.028169014084511</v>
      </c>
      <c r="AI6515" s="3"/>
      <c r="AJ6515" s="3"/>
    </row>
    <row r="6516" spans="1:36" hidden="1" x14ac:dyDescent="0.2">
      <c r="A6516" s="1" t="str">
        <f t="shared" si="101"/>
        <v>West BerkshireAsian Other</v>
      </c>
      <c r="B6516" s="3" t="s">
        <v>117</v>
      </c>
      <c r="C6516" s="3" t="s">
        <v>118</v>
      </c>
      <c r="D6516" s="3" t="s">
        <v>714</v>
      </c>
      <c r="E6516" s="5">
        <v>776</v>
      </c>
      <c r="F6516" s="5">
        <v>0</v>
      </c>
      <c r="G6516" s="5">
        <v>0</v>
      </c>
      <c r="H6516" s="5">
        <v>0</v>
      </c>
      <c r="I6516" s="5">
        <v>0</v>
      </c>
      <c r="J6516" s="5">
        <v>6</v>
      </c>
      <c r="K6516" s="5">
        <v>27</v>
      </c>
      <c r="L6516" s="5">
        <v>15</v>
      </c>
      <c r="M6516" s="5">
        <v>0</v>
      </c>
      <c r="N6516" s="5">
        <v>0</v>
      </c>
      <c r="O6516" s="6">
        <v>0</v>
      </c>
      <c r="P6516" s="6">
        <v>0</v>
      </c>
      <c r="Q6516" s="6">
        <v>0</v>
      </c>
      <c r="R6516" s="6">
        <v>0</v>
      </c>
      <c r="S6516" s="6">
        <v>0.77319587628865982</v>
      </c>
      <c r="T6516" s="6">
        <v>3.4793814432989691</v>
      </c>
      <c r="U6516" s="6">
        <v>1.9329896907216495</v>
      </c>
      <c r="V6516" s="6">
        <v>0</v>
      </c>
      <c r="W6516" s="6">
        <v>0</v>
      </c>
      <c r="X6516" s="5">
        <v>398</v>
      </c>
      <c r="Y6516" s="5">
        <v>316</v>
      </c>
      <c r="Z6516" s="5">
        <v>22</v>
      </c>
      <c r="AA6516" s="5">
        <v>0</v>
      </c>
      <c r="AB6516" s="5">
        <v>0</v>
      </c>
      <c r="AC6516" s="5">
        <v>0</v>
      </c>
      <c r="AD6516" s="5">
        <v>398</v>
      </c>
      <c r="AE6516" s="5">
        <v>316</v>
      </c>
      <c r="AF6516" s="5">
        <v>22</v>
      </c>
      <c r="AG6516" s="6">
        <v>6.962025316455696</v>
      </c>
      <c r="AH6516" s="6">
        <v>79.396984924623112</v>
      </c>
      <c r="AI6516" s="3"/>
      <c r="AJ6516" s="3"/>
    </row>
    <row r="6517" spans="1:36" hidden="1" x14ac:dyDescent="0.2">
      <c r="A6517" s="1" t="str">
        <f t="shared" si="101"/>
        <v>West BerkshireBlack African</v>
      </c>
      <c r="B6517" s="3" t="s">
        <v>117</v>
      </c>
      <c r="C6517" s="3" t="s">
        <v>118</v>
      </c>
      <c r="D6517" s="3" t="s">
        <v>715</v>
      </c>
      <c r="E6517" s="5">
        <v>701</v>
      </c>
      <c r="F6517" s="5">
        <v>0</v>
      </c>
      <c r="G6517" s="5">
        <v>0</v>
      </c>
      <c r="H6517" s="5">
        <v>0</v>
      </c>
      <c r="I6517" s="5">
        <v>0</v>
      </c>
      <c r="J6517" s="5">
        <v>3</v>
      </c>
      <c r="K6517" s="5">
        <v>12</v>
      </c>
      <c r="L6517" s="5">
        <v>14</v>
      </c>
      <c r="M6517" s="5">
        <v>0</v>
      </c>
      <c r="N6517" s="5">
        <v>0</v>
      </c>
      <c r="O6517" s="6">
        <v>0</v>
      </c>
      <c r="P6517" s="6">
        <v>0</v>
      </c>
      <c r="Q6517" s="6">
        <v>0</v>
      </c>
      <c r="R6517" s="6">
        <v>0</v>
      </c>
      <c r="S6517" s="6">
        <v>0.42796005706134094</v>
      </c>
      <c r="T6517" s="6">
        <v>1.7118402282453637</v>
      </c>
      <c r="U6517" s="6">
        <v>1.9971469329529243</v>
      </c>
      <c r="V6517" s="6">
        <v>0</v>
      </c>
      <c r="W6517" s="6">
        <v>0</v>
      </c>
      <c r="X6517" s="5">
        <v>337</v>
      </c>
      <c r="Y6517" s="5">
        <v>310</v>
      </c>
      <c r="Z6517" s="5">
        <v>10</v>
      </c>
      <c r="AA6517" s="5">
        <v>0</v>
      </c>
      <c r="AB6517" s="5">
        <v>0</v>
      </c>
      <c r="AC6517" s="5">
        <v>0</v>
      </c>
      <c r="AD6517" s="5">
        <v>337</v>
      </c>
      <c r="AE6517" s="5">
        <v>310</v>
      </c>
      <c r="AF6517" s="5">
        <v>10</v>
      </c>
      <c r="AG6517" s="6">
        <v>3.225806451612903</v>
      </c>
      <c r="AH6517" s="6">
        <v>91.988130563798222</v>
      </c>
      <c r="AI6517" s="3"/>
      <c r="AJ6517" s="3"/>
    </row>
    <row r="6518" spans="1:36" hidden="1" x14ac:dyDescent="0.2">
      <c r="A6518" s="1" t="str">
        <f t="shared" si="101"/>
        <v>West BerkshireBlack Caribbean</v>
      </c>
      <c r="B6518" s="3" t="s">
        <v>117</v>
      </c>
      <c r="C6518" s="3" t="s">
        <v>118</v>
      </c>
      <c r="D6518" s="3" t="s">
        <v>716</v>
      </c>
      <c r="E6518" s="5">
        <v>514</v>
      </c>
      <c r="F6518" s="5">
        <v>0</v>
      </c>
      <c r="G6518" s="5">
        <v>0</v>
      </c>
      <c r="H6518" s="5">
        <v>0</v>
      </c>
      <c r="I6518" s="5">
        <v>0</v>
      </c>
      <c r="J6518" s="5">
        <v>1</v>
      </c>
      <c r="K6518" s="5">
        <v>8</v>
      </c>
      <c r="L6518" s="5">
        <v>5</v>
      </c>
      <c r="M6518" s="5">
        <v>0</v>
      </c>
      <c r="N6518" s="5">
        <v>0</v>
      </c>
      <c r="O6518" s="6">
        <v>0</v>
      </c>
      <c r="P6518" s="6">
        <v>0</v>
      </c>
      <c r="Q6518" s="6">
        <v>0</v>
      </c>
      <c r="R6518" s="6">
        <v>0</v>
      </c>
      <c r="S6518" s="6">
        <v>0.19455252918287938</v>
      </c>
      <c r="T6518" s="6">
        <v>1.556420233463035</v>
      </c>
      <c r="U6518" s="6">
        <v>0.97276264591439687</v>
      </c>
      <c r="V6518" s="6">
        <v>0</v>
      </c>
      <c r="W6518" s="6">
        <v>0</v>
      </c>
      <c r="X6518" s="5">
        <v>236</v>
      </c>
      <c r="Y6518" s="5">
        <v>218</v>
      </c>
      <c r="Z6518" s="5">
        <v>10</v>
      </c>
      <c r="AA6518" s="5">
        <v>0</v>
      </c>
      <c r="AB6518" s="5">
        <v>0</v>
      </c>
      <c r="AC6518" s="5">
        <v>0</v>
      </c>
      <c r="AD6518" s="5">
        <v>236</v>
      </c>
      <c r="AE6518" s="5">
        <v>218</v>
      </c>
      <c r="AF6518" s="5">
        <v>10</v>
      </c>
      <c r="AG6518" s="6">
        <v>4.5871559633027523</v>
      </c>
      <c r="AH6518" s="6">
        <v>92.372881355932208</v>
      </c>
      <c r="AI6518" s="3"/>
      <c r="AJ6518" s="3"/>
    </row>
    <row r="6519" spans="1:36" hidden="1" x14ac:dyDescent="0.2">
      <c r="A6519" s="1" t="str">
        <f t="shared" si="101"/>
        <v>West BerkshireBlack Other</v>
      </c>
      <c r="B6519" s="3" t="s">
        <v>117</v>
      </c>
      <c r="C6519" s="3" t="s">
        <v>118</v>
      </c>
      <c r="D6519" s="3" t="s">
        <v>717</v>
      </c>
      <c r="E6519" s="5">
        <v>161</v>
      </c>
      <c r="F6519" s="5">
        <v>0</v>
      </c>
      <c r="G6519" s="5">
        <v>0</v>
      </c>
      <c r="H6519" s="5">
        <v>0</v>
      </c>
      <c r="I6519" s="5">
        <v>0</v>
      </c>
      <c r="J6519" s="5">
        <v>0</v>
      </c>
      <c r="K6519" s="5">
        <v>3</v>
      </c>
      <c r="L6519" s="5">
        <v>0</v>
      </c>
      <c r="M6519" s="5">
        <v>0</v>
      </c>
      <c r="N6519" s="5">
        <v>0</v>
      </c>
      <c r="O6519" s="6">
        <v>0</v>
      </c>
      <c r="P6519" s="6">
        <v>0</v>
      </c>
      <c r="Q6519" s="6">
        <v>0</v>
      </c>
      <c r="R6519" s="6">
        <v>0</v>
      </c>
      <c r="S6519" s="6">
        <v>0</v>
      </c>
      <c r="T6519" s="6">
        <v>1.8633540372670807</v>
      </c>
      <c r="U6519" s="6">
        <v>0</v>
      </c>
      <c r="V6519" s="6">
        <v>0</v>
      </c>
      <c r="W6519" s="6">
        <v>0</v>
      </c>
      <c r="X6519" s="5">
        <v>70</v>
      </c>
      <c r="Y6519" s="5">
        <v>60</v>
      </c>
      <c r="Z6519" s="5">
        <v>5</v>
      </c>
      <c r="AA6519" s="5">
        <v>0</v>
      </c>
      <c r="AB6519" s="5">
        <v>0</v>
      </c>
      <c r="AC6519" s="5">
        <v>0</v>
      </c>
      <c r="AD6519" s="5">
        <v>70</v>
      </c>
      <c r="AE6519" s="5">
        <v>60</v>
      </c>
      <c r="AF6519" s="5">
        <v>5</v>
      </c>
      <c r="AG6519" s="6">
        <v>8.3333333333333339</v>
      </c>
      <c r="AH6519" s="6">
        <v>85.714285714285708</v>
      </c>
      <c r="AI6519" s="3"/>
      <c r="AJ6519" s="3"/>
    </row>
    <row r="6520" spans="1:36" hidden="1" x14ac:dyDescent="0.2">
      <c r="A6520" s="1" t="str">
        <f t="shared" si="101"/>
        <v>West BerkshireArab</v>
      </c>
      <c r="B6520" s="3" t="s">
        <v>117</v>
      </c>
      <c r="C6520" s="3" t="s">
        <v>118</v>
      </c>
      <c r="D6520" s="3" t="s">
        <v>699</v>
      </c>
      <c r="E6520" s="5">
        <v>139</v>
      </c>
      <c r="F6520" s="5">
        <v>0</v>
      </c>
      <c r="G6520" s="5">
        <v>0</v>
      </c>
      <c r="H6520" s="5">
        <v>0</v>
      </c>
      <c r="I6520" s="5">
        <v>0</v>
      </c>
      <c r="J6520" s="5">
        <v>0</v>
      </c>
      <c r="K6520" s="5">
        <v>3</v>
      </c>
      <c r="L6520" s="5">
        <v>10</v>
      </c>
      <c r="M6520" s="5">
        <v>0</v>
      </c>
      <c r="N6520" s="5">
        <v>0</v>
      </c>
      <c r="O6520" s="6">
        <v>0</v>
      </c>
      <c r="P6520" s="6">
        <v>0</v>
      </c>
      <c r="Q6520" s="6">
        <v>0</v>
      </c>
      <c r="R6520" s="6">
        <v>0</v>
      </c>
      <c r="S6520" s="6">
        <v>0</v>
      </c>
      <c r="T6520" s="6">
        <v>2.1582733812949639</v>
      </c>
      <c r="U6520" s="6">
        <v>7.1942446043165464</v>
      </c>
      <c r="V6520" s="6">
        <v>0</v>
      </c>
      <c r="W6520" s="6">
        <v>0</v>
      </c>
      <c r="X6520" s="5">
        <v>68</v>
      </c>
      <c r="Y6520" s="5">
        <v>58</v>
      </c>
      <c r="Z6520" s="5">
        <v>4</v>
      </c>
      <c r="AA6520" s="5">
        <v>0</v>
      </c>
      <c r="AB6520" s="5">
        <v>0</v>
      </c>
      <c r="AC6520" s="5">
        <v>0</v>
      </c>
      <c r="AD6520" s="5">
        <v>68</v>
      </c>
      <c r="AE6520" s="5">
        <v>58</v>
      </c>
      <c r="AF6520" s="5">
        <v>4</v>
      </c>
      <c r="AG6520" s="6">
        <v>6.8965517241379306</v>
      </c>
      <c r="AH6520" s="6">
        <v>85.294117647058826</v>
      </c>
      <c r="AI6520" s="3"/>
      <c r="AJ6520" s="3"/>
    </row>
    <row r="6521" spans="1:36" hidden="1" x14ac:dyDescent="0.2">
      <c r="A6521" s="1" t="str">
        <f t="shared" si="101"/>
        <v>West BerkshireOther</v>
      </c>
      <c r="B6521" s="3" t="s">
        <v>117</v>
      </c>
      <c r="C6521" s="3" t="s">
        <v>118</v>
      </c>
      <c r="D6521" s="3" t="s">
        <v>718</v>
      </c>
      <c r="E6521" s="5">
        <v>225</v>
      </c>
      <c r="F6521" s="5">
        <v>0</v>
      </c>
      <c r="G6521" s="5">
        <v>0</v>
      </c>
      <c r="H6521" s="5">
        <v>0</v>
      </c>
      <c r="I6521" s="5">
        <v>0</v>
      </c>
      <c r="J6521" s="5">
        <v>0</v>
      </c>
      <c r="K6521" s="5">
        <v>5</v>
      </c>
      <c r="L6521" s="5">
        <v>4</v>
      </c>
      <c r="M6521" s="5">
        <v>0</v>
      </c>
      <c r="N6521" s="5">
        <v>0</v>
      </c>
      <c r="O6521" s="6">
        <v>0</v>
      </c>
      <c r="P6521" s="6">
        <v>0</v>
      </c>
      <c r="Q6521" s="6">
        <v>0</v>
      </c>
      <c r="R6521" s="6">
        <v>0</v>
      </c>
      <c r="S6521" s="6">
        <v>0</v>
      </c>
      <c r="T6521" s="6">
        <v>2.2222222222222223</v>
      </c>
      <c r="U6521" s="6">
        <v>1.7777777777777777</v>
      </c>
      <c r="V6521" s="6">
        <v>0</v>
      </c>
      <c r="W6521" s="6">
        <v>0</v>
      </c>
      <c r="X6521" s="5">
        <v>96</v>
      </c>
      <c r="Y6521" s="5">
        <v>86</v>
      </c>
      <c r="Z6521" s="5">
        <v>6</v>
      </c>
      <c r="AA6521" s="5">
        <v>0</v>
      </c>
      <c r="AB6521" s="5">
        <v>0</v>
      </c>
      <c r="AC6521" s="5">
        <v>0</v>
      </c>
      <c r="AD6521" s="5">
        <v>96</v>
      </c>
      <c r="AE6521" s="5">
        <v>86</v>
      </c>
      <c r="AF6521" s="5">
        <v>6</v>
      </c>
      <c r="AG6521" s="6">
        <v>6.9767441860465116</v>
      </c>
      <c r="AH6521" s="6">
        <v>89.583333333333329</v>
      </c>
      <c r="AI6521" s="3"/>
      <c r="AJ6521" s="3"/>
    </row>
    <row r="6522" spans="1:36" x14ac:dyDescent="0.2">
      <c r="A6522" s="1" t="str">
        <f t="shared" si="101"/>
        <v>West DevonAll people</v>
      </c>
      <c r="B6522" s="3" t="s">
        <v>217</v>
      </c>
      <c r="C6522" s="3" t="s">
        <v>218</v>
      </c>
      <c r="D6522" s="3" t="s">
        <v>700</v>
      </c>
      <c r="E6522" s="5">
        <v>53553</v>
      </c>
      <c r="F6522" s="5">
        <v>0</v>
      </c>
      <c r="G6522" s="5">
        <v>0</v>
      </c>
      <c r="H6522" s="5">
        <v>0</v>
      </c>
      <c r="I6522" s="5">
        <v>0</v>
      </c>
      <c r="J6522" s="5">
        <v>0</v>
      </c>
      <c r="K6522" s="5">
        <v>18729</v>
      </c>
      <c r="L6522" s="5">
        <v>0</v>
      </c>
      <c r="M6522" s="5">
        <v>6548</v>
      </c>
      <c r="N6522" s="5">
        <v>0</v>
      </c>
      <c r="O6522" s="6">
        <v>0</v>
      </c>
      <c r="P6522" s="6">
        <v>0</v>
      </c>
      <c r="Q6522" s="6">
        <v>0</v>
      </c>
      <c r="R6522" s="6">
        <v>0</v>
      </c>
      <c r="S6522" s="6">
        <v>0</v>
      </c>
      <c r="T6522" s="6">
        <v>34.972830653744886</v>
      </c>
      <c r="U6522" s="6">
        <v>0</v>
      </c>
      <c r="V6522" s="6">
        <v>12.227139469310776</v>
      </c>
      <c r="W6522" s="6">
        <v>0</v>
      </c>
      <c r="X6522" s="5">
        <v>15055</v>
      </c>
      <c r="Y6522" s="5">
        <v>13136</v>
      </c>
      <c r="Z6522" s="5">
        <v>551</v>
      </c>
      <c r="AA6522" s="5">
        <v>0</v>
      </c>
      <c r="AB6522" s="5">
        <v>0</v>
      </c>
      <c r="AC6522" s="5">
        <v>0</v>
      </c>
      <c r="AD6522" s="5">
        <v>15055</v>
      </c>
      <c r="AE6522" s="5">
        <v>13136</v>
      </c>
      <c r="AF6522" s="5">
        <v>551</v>
      </c>
      <c r="AG6522" s="6">
        <v>4.194579780755177</v>
      </c>
      <c r="AH6522" s="6">
        <v>87.253404184656262</v>
      </c>
      <c r="AI6522" s="3"/>
      <c r="AJ6522" s="3"/>
    </row>
    <row r="6523" spans="1:36" hidden="1" x14ac:dyDescent="0.2">
      <c r="A6523" s="1" t="str">
        <f t="shared" si="101"/>
        <v>West DevonWhite British</v>
      </c>
      <c r="B6523" s="3" t="s">
        <v>217</v>
      </c>
      <c r="C6523" s="3" t="s">
        <v>218</v>
      </c>
      <c r="D6523" s="3" t="s">
        <v>701</v>
      </c>
      <c r="E6523" s="5">
        <v>51603</v>
      </c>
      <c r="F6523" s="5">
        <v>0</v>
      </c>
      <c r="G6523" s="5">
        <v>0</v>
      </c>
      <c r="H6523" s="5">
        <v>0</v>
      </c>
      <c r="I6523" s="5">
        <v>0</v>
      </c>
      <c r="J6523" s="5">
        <v>0</v>
      </c>
      <c r="K6523" s="5">
        <v>18032</v>
      </c>
      <c r="L6523" s="5">
        <v>0</v>
      </c>
      <c r="M6523" s="5">
        <v>6338</v>
      </c>
      <c r="N6523" s="5">
        <v>0</v>
      </c>
      <c r="O6523" s="6">
        <v>0</v>
      </c>
      <c r="P6523" s="6">
        <v>0</v>
      </c>
      <c r="Q6523" s="6">
        <v>0</v>
      </c>
      <c r="R6523" s="6">
        <v>0</v>
      </c>
      <c r="S6523" s="6">
        <v>0</v>
      </c>
      <c r="T6523" s="6">
        <v>34.943704823362985</v>
      </c>
      <c r="U6523" s="6">
        <v>0</v>
      </c>
      <c r="V6523" s="6">
        <v>12.282231653198458</v>
      </c>
      <c r="W6523" s="6">
        <v>0</v>
      </c>
      <c r="X6523" s="5">
        <v>14202</v>
      </c>
      <c r="Y6523" s="5">
        <v>12435</v>
      </c>
      <c r="Z6523" s="5">
        <v>510</v>
      </c>
      <c r="AA6523" s="5">
        <v>0</v>
      </c>
      <c r="AB6523" s="5">
        <v>0</v>
      </c>
      <c r="AC6523" s="5">
        <v>0</v>
      </c>
      <c r="AD6523" s="5">
        <v>14202</v>
      </c>
      <c r="AE6523" s="5">
        <v>12435</v>
      </c>
      <c r="AF6523" s="5">
        <v>510</v>
      </c>
      <c r="AG6523" s="6">
        <v>4.101326899879373</v>
      </c>
      <c r="AH6523" s="6">
        <v>87.558090409801437</v>
      </c>
      <c r="AI6523" s="3"/>
      <c r="AJ6523" s="3"/>
    </row>
    <row r="6524" spans="1:36" hidden="1" x14ac:dyDescent="0.2">
      <c r="A6524" s="1" t="str">
        <f t="shared" si="101"/>
        <v>West DevonMinorities - all other than White British</v>
      </c>
      <c r="B6524" s="3" t="s">
        <v>217</v>
      </c>
      <c r="C6524" s="3" t="s">
        <v>218</v>
      </c>
      <c r="D6524" s="3" t="s">
        <v>702</v>
      </c>
      <c r="E6524" s="5">
        <v>1950</v>
      </c>
      <c r="F6524" s="5">
        <v>0</v>
      </c>
      <c r="G6524" s="5">
        <v>0</v>
      </c>
      <c r="H6524" s="5">
        <v>0</v>
      </c>
      <c r="I6524" s="5">
        <v>0</v>
      </c>
      <c r="J6524" s="5">
        <v>0</v>
      </c>
      <c r="K6524" s="5">
        <v>697</v>
      </c>
      <c r="L6524" s="5">
        <v>0</v>
      </c>
      <c r="M6524" s="5">
        <v>210</v>
      </c>
      <c r="N6524" s="5">
        <v>0</v>
      </c>
      <c r="O6524" s="6">
        <v>0</v>
      </c>
      <c r="P6524" s="6">
        <v>0</v>
      </c>
      <c r="Q6524" s="6">
        <v>0</v>
      </c>
      <c r="R6524" s="6">
        <v>0</v>
      </c>
      <c r="S6524" s="6">
        <v>0</v>
      </c>
      <c r="T6524" s="6">
        <v>35.743589743589745</v>
      </c>
      <c r="U6524" s="6">
        <v>0</v>
      </c>
      <c r="V6524" s="6">
        <v>10.76923076923077</v>
      </c>
      <c r="W6524" s="6">
        <v>0</v>
      </c>
      <c r="X6524" s="5">
        <v>853</v>
      </c>
      <c r="Y6524" s="5">
        <v>701</v>
      </c>
      <c r="Z6524" s="5">
        <v>41</v>
      </c>
      <c r="AA6524" s="5">
        <v>0</v>
      </c>
      <c r="AB6524" s="5">
        <v>0</v>
      </c>
      <c r="AC6524" s="5">
        <v>0</v>
      </c>
      <c r="AD6524" s="5">
        <v>853</v>
      </c>
      <c r="AE6524" s="5">
        <v>701</v>
      </c>
      <c r="AF6524" s="5">
        <v>41</v>
      </c>
      <c r="AG6524" s="6">
        <v>5.8487874465049927</v>
      </c>
      <c r="AH6524" s="6">
        <v>82.18053927315357</v>
      </c>
      <c r="AI6524" s="3"/>
      <c r="AJ6524" s="3"/>
    </row>
    <row r="6525" spans="1:36" hidden="1" x14ac:dyDescent="0.2">
      <c r="A6525" s="1" t="str">
        <f t="shared" si="101"/>
        <v>West DevonWhite Irish</v>
      </c>
      <c r="B6525" s="3" t="s">
        <v>217</v>
      </c>
      <c r="C6525" s="3" t="s">
        <v>218</v>
      </c>
      <c r="D6525" s="3" t="s">
        <v>703</v>
      </c>
      <c r="E6525" s="5">
        <v>233</v>
      </c>
      <c r="F6525" s="5">
        <v>0</v>
      </c>
      <c r="G6525" s="5">
        <v>0</v>
      </c>
      <c r="H6525" s="5">
        <v>0</v>
      </c>
      <c r="I6525" s="5">
        <v>0</v>
      </c>
      <c r="J6525" s="5">
        <v>0</v>
      </c>
      <c r="K6525" s="5">
        <v>88</v>
      </c>
      <c r="L6525" s="5">
        <v>0</v>
      </c>
      <c r="M6525" s="5">
        <v>35</v>
      </c>
      <c r="N6525" s="5">
        <v>0</v>
      </c>
      <c r="O6525" s="6">
        <v>0</v>
      </c>
      <c r="P6525" s="6">
        <v>0</v>
      </c>
      <c r="Q6525" s="6">
        <v>0</v>
      </c>
      <c r="R6525" s="6">
        <v>0</v>
      </c>
      <c r="S6525" s="6">
        <v>0</v>
      </c>
      <c r="T6525" s="6">
        <v>37.768240343347642</v>
      </c>
      <c r="U6525" s="6">
        <v>0</v>
      </c>
      <c r="V6525" s="6">
        <v>15.021459227467812</v>
      </c>
      <c r="W6525" s="6">
        <v>0</v>
      </c>
      <c r="X6525" s="5">
        <v>82</v>
      </c>
      <c r="Y6525" s="5">
        <v>69</v>
      </c>
      <c r="Z6525" s="5">
        <v>5</v>
      </c>
      <c r="AA6525" s="5">
        <v>0</v>
      </c>
      <c r="AB6525" s="5">
        <v>0</v>
      </c>
      <c r="AC6525" s="5">
        <v>0</v>
      </c>
      <c r="AD6525" s="5">
        <v>82</v>
      </c>
      <c r="AE6525" s="5">
        <v>69</v>
      </c>
      <c r="AF6525" s="5">
        <v>5</v>
      </c>
      <c r="AG6525" s="6">
        <v>7.2463768115942031</v>
      </c>
      <c r="AH6525" s="6">
        <v>84.146341463414629</v>
      </c>
      <c r="AI6525" s="3"/>
      <c r="AJ6525" s="3"/>
    </row>
    <row r="6526" spans="1:36" hidden="1" x14ac:dyDescent="0.2">
      <c r="A6526" s="1" t="str">
        <f t="shared" si="101"/>
        <v>West DevonWhite Gyspy or Irish Traveller</v>
      </c>
      <c r="B6526" s="3" t="s">
        <v>217</v>
      </c>
      <c r="C6526" s="3" t="s">
        <v>218</v>
      </c>
      <c r="D6526" s="3" t="s">
        <v>704</v>
      </c>
      <c r="E6526" s="5">
        <v>21</v>
      </c>
      <c r="F6526" s="5">
        <v>0</v>
      </c>
      <c r="G6526" s="5">
        <v>0</v>
      </c>
      <c r="H6526" s="5">
        <v>0</v>
      </c>
      <c r="I6526" s="5">
        <v>0</v>
      </c>
      <c r="J6526" s="5">
        <v>0</v>
      </c>
      <c r="K6526" s="5">
        <v>11</v>
      </c>
      <c r="L6526" s="5">
        <v>0</v>
      </c>
      <c r="M6526" s="5">
        <v>1</v>
      </c>
      <c r="N6526" s="5">
        <v>0</v>
      </c>
      <c r="O6526" s="6">
        <v>0</v>
      </c>
      <c r="P6526" s="6">
        <v>0</v>
      </c>
      <c r="Q6526" s="6">
        <v>0</v>
      </c>
      <c r="R6526" s="6">
        <v>0</v>
      </c>
      <c r="S6526" s="6">
        <v>0</v>
      </c>
      <c r="T6526" s="6">
        <v>52.38095238095238</v>
      </c>
      <c r="U6526" s="6">
        <v>0</v>
      </c>
      <c r="V6526" s="6">
        <v>4.7619047619047619</v>
      </c>
      <c r="W6526" s="6">
        <v>0</v>
      </c>
      <c r="X6526" s="5">
        <v>13</v>
      </c>
      <c r="Y6526" s="5">
        <v>5</v>
      </c>
      <c r="Z6526" s="5">
        <v>0</v>
      </c>
      <c r="AA6526" s="5">
        <v>0</v>
      </c>
      <c r="AB6526" s="5">
        <v>0</v>
      </c>
      <c r="AC6526" s="5">
        <v>0</v>
      </c>
      <c r="AD6526" s="5">
        <v>13</v>
      </c>
      <c r="AE6526" s="5">
        <v>5</v>
      </c>
      <c r="AF6526" s="5">
        <v>0</v>
      </c>
      <c r="AG6526" s="6">
        <v>0</v>
      </c>
      <c r="AH6526" s="6">
        <v>38.46153846153846</v>
      </c>
      <c r="AI6526" s="3"/>
      <c r="AJ6526" s="3"/>
    </row>
    <row r="6527" spans="1:36" hidden="1" x14ac:dyDescent="0.2">
      <c r="A6527" s="1" t="str">
        <f t="shared" si="101"/>
        <v>West DevonWhite Other</v>
      </c>
      <c r="B6527" s="3" t="s">
        <v>217</v>
      </c>
      <c r="C6527" s="3" t="s">
        <v>218</v>
      </c>
      <c r="D6527" s="3" t="s">
        <v>705</v>
      </c>
      <c r="E6527" s="5">
        <v>873</v>
      </c>
      <c r="F6527" s="5">
        <v>0</v>
      </c>
      <c r="G6527" s="5">
        <v>0</v>
      </c>
      <c r="H6527" s="5">
        <v>0</v>
      </c>
      <c r="I6527" s="5">
        <v>0</v>
      </c>
      <c r="J6527" s="5">
        <v>0</v>
      </c>
      <c r="K6527" s="5">
        <v>301</v>
      </c>
      <c r="L6527" s="5">
        <v>0</v>
      </c>
      <c r="M6527" s="5">
        <v>98</v>
      </c>
      <c r="N6527" s="5">
        <v>0</v>
      </c>
      <c r="O6527" s="6">
        <v>0</v>
      </c>
      <c r="P6527" s="6">
        <v>0</v>
      </c>
      <c r="Q6527" s="6">
        <v>0</v>
      </c>
      <c r="R6527" s="6">
        <v>0</v>
      </c>
      <c r="S6527" s="6">
        <v>0</v>
      </c>
      <c r="T6527" s="6">
        <v>34.478808705612828</v>
      </c>
      <c r="U6527" s="6">
        <v>0</v>
      </c>
      <c r="V6527" s="6">
        <v>11.22565864833906</v>
      </c>
      <c r="W6527" s="6">
        <v>0</v>
      </c>
      <c r="X6527" s="5">
        <v>435</v>
      </c>
      <c r="Y6527" s="5">
        <v>385</v>
      </c>
      <c r="Z6527" s="5">
        <v>24</v>
      </c>
      <c r="AA6527" s="5">
        <v>0</v>
      </c>
      <c r="AB6527" s="5">
        <v>0</v>
      </c>
      <c r="AC6527" s="5">
        <v>0</v>
      </c>
      <c r="AD6527" s="5">
        <v>435</v>
      </c>
      <c r="AE6527" s="5">
        <v>385</v>
      </c>
      <c r="AF6527" s="5">
        <v>24</v>
      </c>
      <c r="AG6527" s="6">
        <v>6.2337662337662341</v>
      </c>
      <c r="AH6527" s="6">
        <v>88.505747126436788</v>
      </c>
      <c r="AI6527" s="3"/>
      <c r="AJ6527" s="3"/>
    </row>
    <row r="6528" spans="1:36" hidden="1" x14ac:dyDescent="0.2">
      <c r="A6528" s="1" t="str">
        <f t="shared" si="101"/>
        <v>West DevonMixed White and Black Caribbean</v>
      </c>
      <c r="B6528" s="3" t="s">
        <v>217</v>
      </c>
      <c r="C6528" s="3" t="s">
        <v>218</v>
      </c>
      <c r="D6528" s="3" t="s">
        <v>706</v>
      </c>
      <c r="E6528" s="5">
        <v>126</v>
      </c>
      <c r="F6528" s="5">
        <v>0</v>
      </c>
      <c r="G6528" s="5">
        <v>0</v>
      </c>
      <c r="H6528" s="5">
        <v>0</v>
      </c>
      <c r="I6528" s="5">
        <v>0</v>
      </c>
      <c r="J6528" s="5">
        <v>0</v>
      </c>
      <c r="K6528" s="5">
        <v>51</v>
      </c>
      <c r="L6528" s="5">
        <v>0</v>
      </c>
      <c r="M6528" s="5">
        <v>18</v>
      </c>
      <c r="N6528" s="5">
        <v>0</v>
      </c>
      <c r="O6528" s="6">
        <v>0</v>
      </c>
      <c r="P6528" s="6">
        <v>0</v>
      </c>
      <c r="Q6528" s="6">
        <v>0</v>
      </c>
      <c r="R6528" s="6">
        <v>0</v>
      </c>
      <c r="S6528" s="6">
        <v>0</v>
      </c>
      <c r="T6528" s="6">
        <v>40.476190476190474</v>
      </c>
      <c r="U6528" s="6">
        <v>0</v>
      </c>
      <c r="V6528" s="6">
        <v>14.285714285714286</v>
      </c>
      <c r="W6528" s="6">
        <v>0</v>
      </c>
      <c r="X6528" s="5">
        <v>32</v>
      </c>
      <c r="Y6528" s="5">
        <v>25</v>
      </c>
      <c r="Z6528" s="5">
        <v>0</v>
      </c>
      <c r="AA6528" s="5">
        <v>0</v>
      </c>
      <c r="AB6528" s="5">
        <v>0</v>
      </c>
      <c r="AC6528" s="5">
        <v>0</v>
      </c>
      <c r="AD6528" s="5">
        <v>32</v>
      </c>
      <c r="AE6528" s="5">
        <v>25</v>
      </c>
      <c r="AF6528" s="5">
        <v>0</v>
      </c>
      <c r="AG6528" s="6">
        <v>0</v>
      </c>
      <c r="AH6528" s="6">
        <v>78.125</v>
      </c>
      <c r="AI6528" s="3"/>
      <c r="AJ6528" s="3"/>
    </row>
    <row r="6529" spans="1:36" hidden="1" x14ac:dyDescent="0.2">
      <c r="A6529" s="1" t="str">
        <f t="shared" si="101"/>
        <v>West DevonMixed White and Black African</v>
      </c>
      <c r="B6529" s="3" t="s">
        <v>217</v>
      </c>
      <c r="C6529" s="3" t="s">
        <v>218</v>
      </c>
      <c r="D6529" s="3" t="s">
        <v>707</v>
      </c>
      <c r="E6529" s="5">
        <v>56</v>
      </c>
      <c r="F6529" s="5">
        <v>0</v>
      </c>
      <c r="G6529" s="5">
        <v>0</v>
      </c>
      <c r="H6529" s="5">
        <v>0</v>
      </c>
      <c r="I6529" s="5">
        <v>0</v>
      </c>
      <c r="J6529" s="5">
        <v>0</v>
      </c>
      <c r="K6529" s="5">
        <v>21</v>
      </c>
      <c r="L6529" s="5">
        <v>0</v>
      </c>
      <c r="M6529" s="5">
        <v>5</v>
      </c>
      <c r="N6529" s="5">
        <v>0</v>
      </c>
      <c r="O6529" s="6">
        <v>0</v>
      </c>
      <c r="P6529" s="6">
        <v>0</v>
      </c>
      <c r="Q6529" s="6">
        <v>0</v>
      </c>
      <c r="R6529" s="6">
        <v>0</v>
      </c>
      <c r="S6529" s="6">
        <v>0</v>
      </c>
      <c r="T6529" s="6">
        <v>37.5</v>
      </c>
      <c r="U6529" s="6">
        <v>0</v>
      </c>
      <c r="V6529" s="6">
        <v>8.9285714285714288</v>
      </c>
      <c r="W6529" s="6">
        <v>0</v>
      </c>
      <c r="X6529" s="5">
        <v>11</v>
      </c>
      <c r="Y6529" s="5">
        <v>7</v>
      </c>
      <c r="Z6529" s="5">
        <v>0</v>
      </c>
      <c r="AA6529" s="5">
        <v>0</v>
      </c>
      <c r="AB6529" s="5">
        <v>0</v>
      </c>
      <c r="AC6529" s="5">
        <v>0</v>
      </c>
      <c r="AD6529" s="5">
        <v>11</v>
      </c>
      <c r="AE6529" s="5">
        <v>7</v>
      </c>
      <c r="AF6529" s="5">
        <v>0</v>
      </c>
      <c r="AG6529" s="6">
        <v>0</v>
      </c>
      <c r="AH6529" s="6">
        <v>63.636363636363633</v>
      </c>
      <c r="AI6529" s="3"/>
      <c r="AJ6529" s="3"/>
    </row>
    <row r="6530" spans="1:36" hidden="1" x14ac:dyDescent="0.2">
      <c r="A6530" s="1" t="str">
        <f t="shared" ref="A6530:A6593" si="102">C6530&amp;D6530</f>
        <v>West DevonMixed White and Asian</v>
      </c>
      <c r="B6530" s="3" t="s">
        <v>217</v>
      </c>
      <c r="C6530" s="3" t="s">
        <v>218</v>
      </c>
      <c r="D6530" s="3" t="s">
        <v>708</v>
      </c>
      <c r="E6530" s="5">
        <v>130</v>
      </c>
      <c r="F6530" s="5">
        <v>0</v>
      </c>
      <c r="G6530" s="5">
        <v>0</v>
      </c>
      <c r="H6530" s="5">
        <v>0</v>
      </c>
      <c r="I6530" s="5">
        <v>0</v>
      </c>
      <c r="J6530" s="5">
        <v>0</v>
      </c>
      <c r="K6530" s="5">
        <v>43</v>
      </c>
      <c r="L6530" s="5">
        <v>0</v>
      </c>
      <c r="M6530" s="5">
        <v>10</v>
      </c>
      <c r="N6530" s="5">
        <v>0</v>
      </c>
      <c r="O6530" s="6">
        <v>0</v>
      </c>
      <c r="P6530" s="6">
        <v>0</v>
      </c>
      <c r="Q6530" s="6">
        <v>0</v>
      </c>
      <c r="R6530" s="6">
        <v>0</v>
      </c>
      <c r="S6530" s="6">
        <v>0</v>
      </c>
      <c r="T6530" s="6">
        <v>33.07692307692308</v>
      </c>
      <c r="U6530" s="6">
        <v>0</v>
      </c>
      <c r="V6530" s="6">
        <v>7.6923076923076925</v>
      </c>
      <c r="W6530" s="6">
        <v>0</v>
      </c>
      <c r="X6530" s="5">
        <v>41</v>
      </c>
      <c r="Y6530" s="5">
        <v>36</v>
      </c>
      <c r="Z6530" s="5">
        <v>3</v>
      </c>
      <c r="AA6530" s="5">
        <v>0</v>
      </c>
      <c r="AB6530" s="5">
        <v>0</v>
      </c>
      <c r="AC6530" s="5">
        <v>0</v>
      </c>
      <c r="AD6530" s="5">
        <v>41</v>
      </c>
      <c r="AE6530" s="5">
        <v>36</v>
      </c>
      <c r="AF6530" s="5">
        <v>3</v>
      </c>
      <c r="AG6530" s="6">
        <v>8.3333333333333339</v>
      </c>
      <c r="AH6530" s="6">
        <v>87.804878048780495</v>
      </c>
      <c r="AI6530" s="3"/>
      <c r="AJ6530" s="3"/>
    </row>
    <row r="6531" spans="1:36" hidden="1" x14ac:dyDescent="0.2">
      <c r="A6531" s="1" t="str">
        <f t="shared" si="102"/>
        <v>West DevonMixed Other</v>
      </c>
      <c r="B6531" s="3" t="s">
        <v>217</v>
      </c>
      <c r="C6531" s="3" t="s">
        <v>218</v>
      </c>
      <c r="D6531" s="3" t="s">
        <v>709</v>
      </c>
      <c r="E6531" s="5">
        <v>90</v>
      </c>
      <c r="F6531" s="5">
        <v>0</v>
      </c>
      <c r="G6531" s="5">
        <v>0</v>
      </c>
      <c r="H6531" s="5">
        <v>0</v>
      </c>
      <c r="I6531" s="5">
        <v>0</v>
      </c>
      <c r="J6531" s="5">
        <v>0</v>
      </c>
      <c r="K6531" s="5">
        <v>37</v>
      </c>
      <c r="L6531" s="5">
        <v>0</v>
      </c>
      <c r="M6531" s="5">
        <v>10</v>
      </c>
      <c r="N6531" s="5">
        <v>0</v>
      </c>
      <c r="O6531" s="6">
        <v>0</v>
      </c>
      <c r="P6531" s="6">
        <v>0</v>
      </c>
      <c r="Q6531" s="6">
        <v>0</v>
      </c>
      <c r="R6531" s="6">
        <v>0</v>
      </c>
      <c r="S6531" s="6">
        <v>0</v>
      </c>
      <c r="T6531" s="6">
        <v>41.111111111111114</v>
      </c>
      <c r="U6531" s="6">
        <v>0</v>
      </c>
      <c r="V6531" s="6">
        <v>11.111111111111111</v>
      </c>
      <c r="W6531" s="6">
        <v>0</v>
      </c>
      <c r="X6531" s="5">
        <v>30</v>
      </c>
      <c r="Y6531" s="5">
        <v>22</v>
      </c>
      <c r="Z6531" s="5">
        <v>0</v>
      </c>
      <c r="AA6531" s="5">
        <v>0</v>
      </c>
      <c r="AB6531" s="5">
        <v>0</v>
      </c>
      <c r="AC6531" s="5">
        <v>0</v>
      </c>
      <c r="AD6531" s="5">
        <v>30</v>
      </c>
      <c r="AE6531" s="5">
        <v>22</v>
      </c>
      <c r="AF6531" s="5">
        <v>0</v>
      </c>
      <c r="AG6531" s="6">
        <v>0</v>
      </c>
      <c r="AH6531" s="6">
        <v>73.333333333333329</v>
      </c>
      <c r="AI6531" s="3"/>
      <c r="AJ6531" s="3"/>
    </row>
    <row r="6532" spans="1:36" hidden="1" x14ac:dyDescent="0.2">
      <c r="A6532" s="1" t="str">
        <f t="shared" si="102"/>
        <v>West DevonIndian</v>
      </c>
      <c r="B6532" s="3" t="s">
        <v>217</v>
      </c>
      <c r="C6532" s="3" t="s">
        <v>218</v>
      </c>
      <c r="D6532" s="3" t="s">
        <v>710</v>
      </c>
      <c r="E6532" s="5">
        <v>57</v>
      </c>
      <c r="F6532" s="5">
        <v>0</v>
      </c>
      <c r="G6532" s="5">
        <v>0</v>
      </c>
      <c r="H6532" s="5">
        <v>0</v>
      </c>
      <c r="I6532" s="5">
        <v>0</v>
      </c>
      <c r="J6532" s="5">
        <v>0</v>
      </c>
      <c r="K6532" s="5">
        <v>10</v>
      </c>
      <c r="L6532" s="5">
        <v>0</v>
      </c>
      <c r="M6532" s="5">
        <v>3</v>
      </c>
      <c r="N6532" s="5">
        <v>0</v>
      </c>
      <c r="O6532" s="6">
        <v>0</v>
      </c>
      <c r="P6532" s="6">
        <v>0</v>
      </c>
      <c r="Q6532" s="6">
        <v>0</v>
      </c>
      <c r="R6532" s="6">
        <v>0</v>
      </c>
      <c r="S6532" s="6">
        <v>0</v>
      </c>
      <c r="T6532" s="6">
        <v>17.543859649122808</v>
      </c>
      <c r="U6532" s="6">
        <v>0</v>
      </c>
      <c r="V6532" s="6">
        <v>5.2631578947368425</v>
      </c>
      <c r="W6532" s="6">
        <v>0</v>
      </c>
      <c r="X6532" s="5">
        <v>32</v>
      </c>
      <c r="Y6532" s="5">
        <v>29</v>
      </c>
      <c r="Z6532" s="5">
        <v>1</v>
      </c>
      <c r="AA6532" s="5">
        <v>0</v>
      </c>
      <c r="AB6532" s="5">
        <v>0</v>
      </c>
      <c r="AC6532" s="5">
        <v>0</v>
      </c>
      <c r="AD6532" s="5">
        <v>32</v>
      </c>
      <c r="AE6532" s="5">
        <v>29</v>
      </c>
      <c r="AF6532" s="5">
        <v>1</v>
      </c>
      <c r="AG6532" s="6">
        <v>3.4482758620689653</v>
      </c>
      <c r="AH6532" s="6">
        <v>90.625</v>
      </c>
      <c r="AI6532" s="3"/>
      <c r="AJ6532" s="3"/>
    </row>
    <row r="6533" spans="1:36" hidden="1" x14ac:dyDescent="0.2">
      <c r="A6533" s="1" t="str">
        <f t="shared" si="102"/>
        <v>West DevonPakistani</v>
      </c>
      <c r="B6533" s="3" t="s">
        <v>217</v>
      </c>
      <c r="C6533" s="3" t="s">
        <v>218</v>
      </c>
      <c r="D6533" s="3" t="s">
        <v>711</v>
      </c>
      <c r="E6533" s="5">
        <v>4</v>
      </c>
      <c r="F6533" s="5">
        <v>0</v>
      </c>
      <c r="G6533" s="5">
        <v>0</v>
      </c>
      <c r="H6533" s="5">
        <v>0</v>
      </c>
      <c r="I6533" s="5">
        <v>0</v>
      </c>
      <c r="J6533" s="5">
        <v>0</v>
      </c>
      <c r="K6533" s="5">
        <v>2</v>
      </c>
      <c r="L6533" s="5">
        <v>0</v>
      </c>
      <c r="M6533" s="5">
        <v>0</v>
      </c>
      <c r="N6533" s="5">
        <v>0</v>
      </c>
      <c r="O6533" s="6">
        <v>0</v>
      </c>
      <c r="P6533" s="6">
        <v>0</v>
      </c>
      <c r="Q6533" s="6">
        <v>0</v>
      </c>
      <c r="R6533" s="6">
        <v>0</v>
      </c>
      <c r="S6533" s="6">
        <v>0</v>
      </c>
      <c r="T6533" s="6">
        <v>50</v>
      </c>
      <c r="U6533" s="6">
        <v>0</v>
      </c>
      <c r="V6533" s="6">
        <v>0</v>
      </c>
      <c r="W6533" s="6">
        <v>0</v>
      </c>
      <c r="X6533" s="5">
        <v>2</v>
      </c>
      <c r="Y6533" s="5">
        <v>2</v>
      </c>
      <c r="Z6533" s="5">
        <v>0</v>
      </c>
      <c r="AA6533" s="5">
        <v>0</v>
      </c>
      <c r="AB6533" s="5">
        <v>0</v>
      </c>
      <c r="AC6533" s="5">
        <v>0</v>
      </c>
      <c r="AD6533" s="5">
        <v>2</v>
      </c>
      <c r="AE6533" s="5">
        <v>2</v>
      </c>
      <c r="AF6533" s="5">
        <v>0</v>
      </c>
      <c r="AG6533" s="6">
        <v>0</v>
      </c>
      <c r="AH6533" s="6">
        <v>100</v>
      </c>
      <c r="AI6533" s="3"/>
      <c r="AJ6533" s="3"/>
    </row>
    <row r="6534" spans="1:36" hidden="1" x14ac:dyDescent="0.2">
      <c r="A6534" s="1" t="str">
        <f t="shared" si="102"/>
        <v>West DevonBangladeshi</v>
      </c>
      <c r="B6534" s="3" t="s">
        <v>217</v>
      </c>
      <c r="C6534" s="3" t="s">
        <v>218</v>
      </c>
      <c r="D6534" s="3" t="s">
        <v>712</v>
      </c>
      <c r="E6534" s="5">
        <v>17</v>
      </c>
      <c r="F6534" s="5">
        <v>0</v>
      </c>
      <c r="G6534" s="5">
        <v>0</v>
      </c>
      <c r="H6534" s="5">
        <v>0</v>
      </c>
      <c r="I6534" s="5">
        <v>0</v>
      </c>
      <c r="J6534" s="5">
        <v>0</v>
      </c>
      <c r="K6534" s="5">
        <v>6</v>
      </c>
      <c r="L6534" s="5">
        <v>0</v>
      </c>
      <c r="M6534" s="5">
        <v>0</v>
      </c>
      <c r="N6534" s="5">
        <v>0</v>
      </c>
      <c r="O6534" s="6">
        <v>0</v>
      </c>
      <c r="P6534" s="6">
        <v>0</v>
      </c>
      <c r="Q6534" s="6">
        <v>0</v>
      </c>
      <c r="R6534" s="6">
        <v>0</v>
      </c>
      <c r="S6534" s="6">
        <v>0</v>
      </c>
      <c r="T6534" s="6">
        <v>35.294117647058826</v>
      </c>
      <c r="U6534" s="6">
        <v>0</v>
      </c>
      <c r="V6534" s="6">
        <v>0</v>
      </c>
      <c r="W6534" s="6">
        <v>0</v>
      </c>
      <c r="X6534" s="5">
        <v>10</v>
      </c>
      <c r="Y6534" s="5">
        <v>5</v>
      </c>
      <c r="Z6534" s="5">
        <v>0</v>
      </c>
      <c r="AA6534" s="5">
        <v>0</v>
      </c>
      <c r="AB6534" s="5">
        <v>0</v>
      </c>
      <c r="AC6534" s="5">
        <v>0</v>
      </c>
      <c r="AD6534" s="5">
        <v>10</v>
      </c>
      <c r="AE6534" s="5">
        <v>5</v>
      </c>
      <c r="AF6534" s="5">
        <v>0</v>
      </c>
      <c r="AG6534" s="6">
        <v>0</v>
      </c>
      <c r="AH6534" s="6">
        <v>50</v>
      </c>
      <c r="AI6534" s="3"/>
      <c r="AJ6534" s="3"/>
    </row>
    <row r="6535" spans="1:36" hidden="1" x14ac:dyDescent="0.2">
      <c r="A6535" s="1" t="str">
        <f t="shared" si="102"/>
        <v>West DevonChinese</v>
      </c>
      <c r="B6535" s="3" t="s">
        <v>217</v>
      </c>
      <c r="C6535" s="3" t="s">
        <v>218</v>
      </c>
      <c r="D6535" s="3" t="s">
        <v>713</v>
      </c>
      <c r="E6535" s="5">
        <v>93</v>
      </c>
      <c r="F6535" s="5">
        <v>0</v>
      </c>
      <c r="G6535" s="5">
        <v>0</v>
      </c>
      <c r="H6535" s="5">
        <v>0</v>
      </c>
      <c r="I6535" s="5">
        <v>0</v>
      </c>
      <c r="J6535" s="5">
        <v>0</v>
      </c>
      <c r="K6535" s="5">
        <v>19</v>
      </c>
      <c r="L6535" s="5">
        <v>0</v>
      </c>
      <c r="M6535" s="5">
        <v>7</v>
      </c>
      <c r="N6535" s="5">
        <v>0</v>
      </c>
      <c r="O6535" s="6">
        <v>0</v>
      </c>
      <c r="P6535" s="6">
        <v>0</v>
      </c>
      <c r="Q6535" s="6">
        <v>0</v>
      </c>
      <c r="R6535" s="6">
        <v>0</v>
      </c>
      <c r="S6535" s="6">
        <v>0</v>
      </c>
      <c r="T6535" s="6">
        <v>20.43010752688172</v>
      </c>
      <c r="U6535" s="6">
        <v>0</v>
      </c>
      <c r="V6535" s="6">
        <v>7.5268817204301079</v>
      </c>
      <c r="W6535" s="6">
        <v>0</v>
      </c>
      <c r="X6535" s="5">
        <v>43</v>
      </c>
      <c r="Y6535" s="5">
        <v>35</v>
      </c>
      <c r="Z6535" s="5">
        <v>4</v>
      </c>
      <c r="AA6535" s="5">
        <v>0</v>
      </c>
      <c r="AB6535" s="5">
        <v>0</v>
      </c>
      <c r="AC6535" s="5">
        <v>0</v>
      </c>
      <c r="AD6535" s="5">
        <v>43</v>
      </c>
      <c r="AE6535" s="5">
        <v>35</v>
      </c>
      <c r="AF6535" s="5">
        <v>4</v>
      </c>
      <c r="AG6535" s="6">
        <v>11.428571428571429</v>
      </c>
      <c r="AH6535" s="6">
        <v>81.395348837209298</v>
      </c>
      <c r="AI6535" s="3"/>
      <c r="AJ6535" s="3"/>
    </row>
    <row r="6536" spans="1:36" hidden="1" x14ac:dyDescent="0.2">
      <c r="A6536" s="1" t="str">
        <f t="shared" si="102"/>
        <v>West DevonAsian Other</v>
      </c>
      <c r="B6536" s="3" t="s">
        <v>217</v>
      </c>
      <c r="C6536" s="3" t="s">
        <v>218</v>
      </c>
      <c r="D6536" s="3" t="s">
        <v>714</v>
      </c>
      <c r="E6536" s="5">
        <v>129</v>
      </c>
      <c r="F6536" s="5">
        <v>0</v>
      </c>
      <c r="G6536" s="5">
        <v>0</v>
      </c>
      <c r="H6536" s="5">
        <v>0</v>
      </c>
      <c r="I6536" s="5">
        <v>0</v>
      </c>
      <c r="J6536" s="5">
        <v>0</v>
      </c>
      <c r="K6536" s="5">
        <v>43</v>
      </c>
      <c r="L6536" s="5">
        <v>0</v>
      </c>
      <c r="M6536" s="5">
        <v>11</v>
      </c>
      <c r="N6536" s="5">
        <v>0</v>
      </c>
      <c r="O6536" s="6">
        <v>0</v>
      </c>
      <c r="P6536" s="6">
        <v>0</v>
      </c>
      <c r="Q6536" s="6">
        <v>0</v>
      </c>
      <c r="R6536" s="6">
        <v>0</v>
      </c>
      <c r="S6536" s="6">
        <v>0</v>
      </c>
      <c r="T6536" s="6">
        <v>33.333333333333336</v>
      </c>
      <c r="U6536" s="6">
        <v>0</v>
      </c>
      <c r="V6536" s="6">
        <v>8.5271317829457356</v>
      </c>
      <c r="W6536" s="6">
        <v>0</v>
      </c>
      <c r="X6536" s="5">
        <v>68</v>
      </c>
      <c r="Y6536" s="5">
        <v>56</v>
      </c>
      <c r="Z6536" s="5">
        <v>2</v>
      </c>
      <c r="AA6536" s="5">
        <v>0</v>
      </c>
      <c r="AB6536" s="5">
        <v>0</v>
      </c>
      <c r="AC6536" s="5">
        <v>0</v>
      </c>
      <c r="AD6536" s="5">
        <v>68</v>
      </c>
      <c r="AE6536" s="5">
        <v>56</v>
      </c>
      <c r="AF6536" s="5">
        <v>2</v>
      </c>
      <c r="AG6536" s="6">
        <v>3.5714285714285716</v>
      </c>
      <c r="AH6536" s="6">
        <v>82.352941176470594</v>
      </c>
      <c r="AI6536" s="3"/>
      <c r="AJ6536" s="3"/>
    </row>
    <row r="6537" spans="1:36" hidden="1" x14ac:dyDescent="0.2">
      <c r="A6537" s="1" t="str">
        <f t="shared" si="102"/>
        <v>West DevonBlack African</v>
      </c>
      <c r="B6537" s="3" t="s">
        <v>217</v>
      </c>
      <c r="C6537" s="3" t="s">
        <v>218</v>
      </c>
      <c r="D6537" s="3" t="s">
        <v>715</v>
      </c>
      <c r="E6537" s="5">
        <v>26</v>
      </c>
      <c r="F6537" s="5">
        <v>0</v>
      </c>
      <c r="G6537" s="5">
        <v>0</v>
      </c>
      <c r="H6537" s="5">
        <v>0</v>
      </c>
      <c r="I6537" s="5">
        <v>0</v>
      </c>
      <c r="J6537" s="5">
        <v>0</v>
      </c>
      <c r="K6537" s="5">
        <v>17</v>
      </c>
      <c r="L6537" s="5">
        <v>0</v>
      </c>
      <c r="M6537" s="5">
        <v>2</v>
      </c>
      <c r="N6537" s="5">
        <v>0</v>
      </c>
      <c r="O6537" s="6">
        <v>0</v>
      </c>
      <c r="P6537" s="6">
        <v>0</v>
      </c>
      <c r="Q6537" s="6">
        <v>0</v>
      </c>
      <c r="R6537" s="6">
        <v>0</v>
      </c>
      <c r="S6537" s="6">
        <v>0</v>
      </c>
      <c r="T6537" s="6">
        <v>65.384615384615387</v>
      </c>
      <c r="U6537" s="6">
        <v>0</v>
      </c>
      <c r="V6537" s="6">
        <v>7.6923076923076925</v>
      </c>
      <c r="W6537" s="6">
        <v>0</v>
      </c>
      <c r="X6537" s="5">
        <v>13</v>
      </c>
      <c r="Y6537" s="5">
        <v>6</v>
      </c>
      <c r="Z6537" s="5">
        <v>1</v>
      </c>
      <c r="AA6537" s="5">
        <v>0</v>
      </c>
      <c r="AB6537" s="5">
        <v>0</v>
      </c>
      <c r="AC6537" s="5">
        <v>0</v>
      </c>
      <c r="AD6537" s="5">
        <v>13</v>
      </c>
      <c r="AE6537" s="5">
        <v>6</v>
      </c>
      <c r="AF6537" s="5">
        <v>1</v>
      </c>
      <c r="AG6537" s="6">
        <v>16.666666666666668</v>
      </c>
      <c r="AH6537" s="6">
        <v>46.153846153846153</v>
      </c>
      <c r="AI6537" s="3"/>
      <c r="AJ6537" s="3"/>
    </row>
    <row r="6538" spans="1:36" hidden="1" x14ac:dyDescent="0.2">
      <c r="A6538" s="1" t="str">
        <f t="shared" si="102"/>
        <v>West DevonBlack Caribbean</v>
      </c>
      <c r="B6538" s="3" t="s">
        <v>217</v>
      </c>
      <c r="C6538" s="3" t="s">
        <v>218</v>
      </c>
      <c r="D6538" s="3" t="s">
        <v>716</v>
      </c>
      <c r="E6538" s="5">
        <v>23</v>
      </c>
      <c r="F6538" s="5">
        <v>0</v>
      </c>
      <c r="G6538" s="5">
        <v>0</v>
      </c>
      <c r="H6538" s="5">
        <v>0</v>
      </c>
      <c r="I6538" s="5">
        <v>0</v>
      </c>
      <c r="J6538" s="5">
        <v>0</v>
      </c>
      <c r="K6538" s="5">
        <v>15</v>
      </c>
      <c r="L6538" s="5">
        <v>0</v>
      </c>
      <c r="M6538" s="5">
        <v>1</v>
      </c>
      <c r="N6538" s="5">
        <v>0</v>
      </c>
      <c r="O6538" s="6">
        <v>0</v>
      </c>
      <c r="P6538" s="6">
        <v>0</v>
      </c>
      <c r="Q6538" s="6">
        <v>0</v>
      </c>
      <c r="R6538" s="6">
        <v>0</v>
      </c>
      <c r="S6538" s="6">
        <v>0</v>
      </c>
      <c r="T6538" s="6">
        <v>65.217391304347828</v>
      </c>
      <c r="U6538" s="6">
        <v>0</v>
      </c>
      <c r="V6538" s="6">
        <v>4.3478260869565215</v>
      </c>
      <c r="W6538" s="6">
        <v>0</v>
      </c>
      <c r="X6538" s="5">
        <v>18</v>
      </c>
      <c r="Y6538" s="5">
        <v>5</v>
      </c>
      <c r="Z6538" s="5">
        <v>0</v>
      </c>
      <c r="AA6538" s="5">
        <v>0</v>
      </c>
      <c r="AB6538" s="5">
        <v>0</v>
      </c>
      <c r="AC6538" s="5">
        <v>0</v>
      </c>
      <c r="AD6538" s="5">
        <v>18</v>
      </c>
      <c r="AE6538" s="5">
        <v>5</v>
      </c>
      <c r="AF6538" s="5">
        <v>0</v>
      </c>
      <c r="AG6538" s="6">
        <v>0</v>
      </c>
      <c r="AH6538" s="6">
        <v>27.777777777777779</v>
      </c>
      <c r="AI6538" s="3"/>
      <c r="AJ6538" s="3"/>
    </row>
    <row r="6539" spans="1:36" hidden="1" x14ac:dyDescent="0.2">
      <c r="A6539" s="1" t="str">
        <f t="shared" si="102"/>
        <v>West DevonBlack Other</v>
      </c>
      <c r="B6539" s="3" t="s">
        <v>217</v>
      </c>
      <c r="C6539" s="3" t="s">
        <v>218</v>
      </c>
      <c r="D6539" s="3" t="s">
        <v>717</v>
      </c>
      <c r="E6539" s="5">
        <v>10</v>
      </c>
      <c r="F6539" s="5">
        <v>0</v>
      </c>
      <c r="G6539" s="5">
        <v>0</v>
      </c>
      <c r="H6539" s="5">
        <v>0</v>
      </c>
      <c r="I6539" s="5">
        <v>0</v>
      </c>
      <c r="J6539" s="5">
        <v>0</v>
      </c>
      <c r="K6539" s="5">
        <v>6</v>
      </c>
      <c r="L6539" s="5">
        <v>0</v>
      </c>
      <c r="M6539" s="5">
        <v>2</v>
      </c>
      <c r="N6539" s="5">
        <v>0</v>
      </c>
      <c r="O6539" s="6">
        <v>0</v>
      </c>
      <c r="P6539" s="6">
        <v>0</v>
      </c>
      <c r="Q6539" s="6">
        <v>0</v>
      </c>
      <c r="R6539" s="6">
        <v>0</v>
      </c>
      <c r="S6539" s="6">
        <v>0</v>
      </c>
      <c r="T6539" s="6">
        <v>60</v>
      </c>
      <c r="U6539" s="6">
        <v>0</v>
      </c>
      <c r="V6539" s="6">
        <v>20</v>
      </c>
      <c r="W6539" s="6">
        <v>0</v>
      </c>
      <c r="X6539" s="5">
        <v>4</v>
      </c>
      <c r="Y6539" s="5">
        <v>3</v>
      </c>
      <c r="Z6539" s="5">
        <v>1</v>
      </c>
      <c r="AA6539" s="5">
        <v>0</v>
      </c>
      <c r="AB6539" s="5">
        <v>0</v>
      </c>
      <c r="AC6539" s="5">
        <v>0</v>
      </c>
      <c r="AD6539" s="5">
        <v>4</v>
      </c>
      <c r="AE6539" s="5">
        <v>3</v>
      </c>
      <c r="AF6539" s="5">
        <v>1</v>
      </c>
      <c r="AG6539" s="6">
        <v>33.333333333333336</v>
      </c>
      <c r="AH6539" s="6">
        <v>75</v>
      </c>
      <c r="AI6539" s="3"/>
      <c r="AJ6539" s="3"/>
    </row>
    <row r="6540" spans="1:36" hidden="1" x14ac:dyDescent="0.2">
      <c r="A6540" s="1" t="str">
        <f t="shared" si="102"/>
        <v>West DevonArab</v>
      </c>
      <c r="B6540" s="3" t="s">
        <v>217</v>
      </c>
      <c r="C6540" s="3" t="s">
        <v>218</v>
      </c>
      <c r="D6540" s="3" t="s">
        <v>699</v>
      </c>
      <c r="E6540" s="5">
        <v>27</v>
      </c>
      <c r="F6540" s="5">
        <v>0</v>
      </c>
      <c r="G6540" s="5">
        <v>0</v>
      </c>
      <c r="H6540" s="5">
        <v>0</v>
      </c>
      <c r="I6540" s="5">
        <v>0</v>
      </c>
      <c r="J6540" s="5">
        <v>0</v>
      </c>
      <c r="K6540" s="5">
        <v>12</v>
      </c>
      <c r="L6540" s="5">
        <v>0</v>
      </c>
      <c r="M6540" s="5">
        <v>4</v>
      </c>
      <c r="N6540" s="5">
        <v>0</v>
      </c>
      <c r="O6540" s="6">
        <v>0</v>
      </c>
      <c r="P6540" s="6">
        <v>0</v>
      </c>
      <c r="Q6540" s="6">
        <v>0</v>
      </c>
      <c r="R6540" s="6">
        <v>0</v>
      </c>
      <c r="S6540" s="6">
        <v>0</v>
      </c>
      <c r="T6540" s="6">
        <v>44.444444444444443</v>
      </c>
      <c r="U6540" s="6">
        <v>0</v>
      </c>
      <c r="V6540" s="6">
        <v>14.814814814814815</v>
      </c>
      <c r="W6540" s="6">
        <v>0</v>
      </c>
      <c r="X6540" s="5">
        <v>12</v>
      </c>
      <c r="Y6540" s="5">
        <v>4</v>
      </c>
      <c r="Z6540" s="5">
        <v>0</v>
      </c>
      <c r="AA6540" s="5">
        <v>0</v>
      </c>
      <c r="AB6540" s="5">
        <v>0</v>
      </c>
      <c r="AC6540" s="5">
        <v>0</v>
      </c>
      <c r="AD6540" s="5">
        <v>12</v>
      </c>
      <c r="AE6540" s="5">
        <v>4</v>
      </c>
      <c r="AF6540" s="5">
        <v>0</v>
      </c>
      <c r="AG6540" s="6">
        <v>0</v>
      </c>
      <c r="AH6540" s="6">
        <v>33.333333333333336</v>
      </c>
      <c r="AI6540" s="3"/>
      <c r="AJ6540" s="3"/>
    </row>
    <row r="6541" spans="1:36" hidden="1" x14ac:dyDescent="0.2">
      <c r="A6541" s="1" t="str">
        <f t="shared" si="102"/>
        <v>West DevonOther</v>
      </c>
      <c r="B6541" s="3" t="s">
        <v>217</v>
      </c>
      <c r="C6541" s="3" t="s">
        <v>218</v>
      </c>
      <c r="D6541" s="3" t="s">
        <v>718</v>
      </c>
      <c r="E6541" s="5">
        <v>35</v>
      </c>
      <c r="F6541" s="5">
        <v>0</v>
      </c>
      <c r="G6541" s="5">
        <v>0</v>
      </c>
      <c r="H6541" s="5">
        <v>0</v>
      </c>
      <c r="I6541" s="5">
        <v>0</v>
      </c>
      <c r="J6541" s="5">
        <v>0</v>
      </c>
      <c r="K6541" s="5">
        <v>15</v>
      </c>
      <c r="L6541" s="5">
        <v>0</v>
      </c>
      <c r="M6541" s="5">
        <v>3</v>
      </c>
      <c r="N6541" s="5">
        <v>0</v>
      </c>
      <c r="O6541" s="6">
        <v>0</v>
      </c>
      <c r="P6541" s="6">
        <v>0</v>
      </c>
      <c r="Q6541" s="6">
        <v>0</v>
      </c>
      <c r="R6541" s="6">
        <v>0</v>
      </c>
      <c r="S6541" s="6">
        <v>0</v>
      </c>
      <c r="T6541" s="6">
        <v>42.857142857142854</v>
      </c>
      <c r="U6541" s="6">
        <v>0</v>
      </c>
      <c r="V6541" s="6">
        <v>8.5714285714285712</v>
      </c>
      <c r="W6541" s="6">
        <v>0</v>
      </c>
      <c r="X6541" s="5">
        <v>7</v>
      </c>
      <c r="Y6541" s="5">
        <v>7</v>
      </c>
      <c r="Z6541" s="5">
        <v>0</v>
      </c>
      <c r="AA6541" s="5">
        <v>0</v>
      </c>
      <c r="AB6541" s="5">
        <v>0</v>
      </c>
      <c r="AC6541" s="5">
        <v>0</v>
      </c>
      <c r="AD6541" s="5">
        <v>7</v>
      </c>
      <c r="AE6541" s="5">
        <v>7</v>
      </c>
      <c r="AF6541" s="5">
        <v>0</v>
      </c>
      <c r="AG6541" s="6">
        <v>0</v>
      </c>
      <c r="AH6541" s="6">
        <v>100</v>
      </c>
      <c r="AI6541" s="3"/>
      <c r="AJ6541" s="3"/>
    </row>
    <row r="6542" spans="1:36" x14ac:dyDescent="0.2">
      <c r="A6542" s="1" t="str">
        <f t="shared" si="102"/>
        <v>West DorsetAll people</v>
      </c>
      <c r="B6542" s="3" t="s">
        <v>227</v>
      </c>
      <c r="C6542" s="3" t="s">
        <v>228</v>
      </c>
      <c r="D6542" s="3" t="s">
        <v>700</v>
      </c>
      <c r="E6542" s="5">
        <v>99264</v>
      </c>
      <c r="F6542" s="5">
        <v>0</v>
      </c>
      <c r="G6542" s="5">
        <v>0</v>
      </c>
      <c r="H6542" s="5">
        <v>0</v>
      </c>
      <c r="I6542" s="5">
        <v>3560</v>
      </c>
      <c r="J6542" s="5">
        <v>0</v>
      </c>
      <c r="K6542" s="5">
        <v>33207</v>
      </c>
      <c r="L6542" s="5">
        <v>0</v>
      </c>
      <c r="M6542" s="5">
        <v>0</v>
      </c>
      <c r="N6542" s="5">
        <v>0</v>
      </c>
      <c r="O6542" s="6">
        <v>0</v>
      </c>
      <c r="P6542" s="6">
        <v>0</v>
      </c>
      <c r="Q6542" s="6">
        <v>0</v>
      </c>
      <c r="R6542" s="6">
        <v>3.586395873629916</v>
      </c>
      <c r="S6542" s="6">
        <v>0</v>
      </c>
      <c r="T6542" s="6">
        <v>33.453215667311412</v>
      </c>
      <c r="U6542" s="6">
        <v>0</v>
      </c>
      <c r="V6542" s="6">
        <v>0</v>
      </c>
      <c r="W6542" s="6">
        <v>0</v>
      </c>
      <c r="X6542" s="5">
        <v>25840</v>
      </c>
      <c r="Y6542" s="5">
        <v>22870</v>
      </c>
      <c r="Z6542" s="5">
        <v>691</v>
      </c>
      <c r="AA6542" s="5">
        <v>0</v>
      </c>
      <c r="AB6542" s="5">
        <v>0</v>
      </c>
      <c r="AC6542" s="5">
        <v>0</v>
      </c>
      <c r="AD6542" s="5">
        <v>25840</v>
      </c>
      <c r="AE6542" s="5">
        <v>22870</v>
      </c>
      <c r="AF6542" s="5">
        <v>691</v>
      </c>
      <c r="AG6542" s="6">
        <v>3.0214254481853957</v>
      </c>
      <c r="AH6542" s="6">
        <v>88.506191950464398</v>
      </c>
      <c r="AI6542" s="3"/>
      <c r="AJ6542" s="3"/>
    </row>
    <row r="6543" spans="1:36" hidden="1" x14ac:dyDescent="0.2">
      <c r="A6543" s="1" t="str">
        <f t="shared" si="102"/>
        <v>West DorsetWhite British</v>
      </c>
      <c r="B6543" s="3" t="s">
        <v>227</v>
      </c>
      <c r="C6543" s="3" t="s">
        <v>228</v>
      </c>
      <c r="D6543" s="3" t="s">
        <v>701</v>
      </c>
      <c r="E6543" s="5">
        <v>95011</v>
      </c>
      <c r="F6543" s="5">
        <v>0</v>
      </c>
      <c r="G6543" s="5">
        <v>0</v>
      </c>
      <c r="H6543" s="5">
        <v>0</v>
      </c>
      <c r="I6543" s="5">
        <v>3395</v>
      </c>
      <c r="J6543" s="5">
        <v>0</v>
      </c>
      <c r="K6543" s="5">
        <v>32051</v>
      </c>
      <c r="L6543" s="5">
        <v>0</v>
      </c>
      <c r="M6543" s="5">
        <v>0</v>
      </c>
      <c r="N6543" s="5">
        <v>0</v>
      </c>
      <c r="O6543" s="6">
        <v>0</v>
      </c>
      <c r="P6543" s="6">
        <v>0</v>
      </c>
      <c r="Q6543" s="6">
        <v>0</v>
      </c>
      <c r="R6543" s="6">
        <v>3.573270463420025</v>
      </c>
      <c r="S6543" s="6">
        <v>0</v>
      </c>
      <c r="T6543" s="6">
        <v>33.733988696045721</v>
      </c>
      <c r="U6543" s="6">
        <v>0</v>
      </c>
      <c r="V6543" s="6">
        <v>0</v>
      </c>
      <c r="W6543" s="6">
        <v>0</v>
      </c>
      <c r="X6543" s="5">
        <v>24334</v>
      </c>
      <c r="Y6543" s="5">
        <v>21584</v>
      </c>
      <c r="Z6543" s="5">
        <v>651</v>
      </c>
      <c r="AA6543" s="5">
        <v>0</v>
      </c>
      <c r="AB6543" s="5">
        <v>0</v>
      </c>
      <c r="AC6543" s="5">
        <v>0</v>
      </c>
      <c r="AD6543" s="5">
        <v>24334</v>
      </c>
      <c r="AE6543" s="5">
        <v>21584</v>
      </c>
      <c r="AF6543" s="5">
        <v>651</v>
      </c>
      <c r="AG6543" s="6">
        <v>3.0161230541141588</v>
      </c>
      <c r="AH6543" s="6">
        <v>88.698939755075202</v>
      </c>
      <c r="AI6543" s="3"/>
      <c r="AJ6543" s="3"/>
    </row>
    <row r="6544" spans="1:36" hidden="1" x14ac:dyDescent="0.2">
      <c r="A6544" s="1" t="str">
        <f t="shared" si="102"/>
        <v>West DorsetMinorities - all other than White British</v>
      </c>
      <c r="B6544" s="3" t="s">
        <v>227</v>
      </c>
      <c r="C6544" s="3" t="s">
        <v>228</v>
      </c>
      <c r="D6544" s="3" t="s">
        <v>702</v>
      </c>
      <c r="E6544" s="5">
        <v>4253</v>
      </c>
      <c r="F6544" s="5">
        <v>0</v>
      </c>
      <c r="G6544" s="5">
        <v>0</v>
      </c>
      <c r="H6544" s="5">
        <v>0</v>
      </c>
      <c r="I6544" s="5">
        <v>165</v>
      </c>
      <c r="J6544" s="5">
        <v>0</v>
      </c>
      <c r="K6544" s="5">
        <v>1156</v>
      </c>
      <c r="L6544" s="5">
        <v>0</v>
      </c>
      <c r="M6544" s="5">
        <v>0</v>
      </c>
      <c r="N6544" s="5">
        <v>0</v>
      </c>
      <c r="O6544" s="6">
        <v>0</v>
      </c>
      <c r="P6544" s="6">
        <v>0</v>
      </c>
      <c r="Q6544" s="6">
        <v>0</v>
      </c>
      <c r="R6544" s="6">
        <v>3.8796143898424642</v>
      </c>
      <c r="S6544" s="6">
        <v>0</v>
      </c>
      <c r="T6544" s="6">
        <v>27.180813543381142</v>
      </c>
      <c r="U6544" s="6">
        <v>0</v>
      </c>
      <c r="V6544" s="6">
        <v>0</v>
      </c>
      <c r="W6544" s="6">
        <v>0</v>
      </c>
      <c r="X6544" s="5">
        <v>1506</v>
      </c>
      <c r="Y6544" s="5">
        <v>1286</v>
      </c>
      <c r="Z6544" s="5">
        <v>40</v>
      </c>
      <c r="AA6544" s="5">
        <v>0</v>
      </c>
      <c r="AB6544" s="5">
        <v>0</v>
      </c>
      <c r="AC6544" s="5">
        <v>0</v>
      </c>
      <c r="AD6544" s="5">
        <v>1506</v>
      </c>
      <c r="AE6544" s="5">
        <v>1286</v>
      </c>
      <c r="AF6544" s="5">
        <v>40</v>
      </c>
      <c r="AG6544" s="6">
        <v>3.1104199066874028</v>
      </c>
      <c r="AH6544" s="6">
        <v>85.391766268260298</v>
      </c>
      <c r="AI6544" s="3"/>
      <c r="AJ6544" s="3"/>
    </row>
    <row r="6545" spans="1:36" hidden="1" x14ac:dyDescent="0.2">
      <c r="A6545" s="1" t="str">
        <f t="shared" si="102"/>
        <v>West DorsetWhite Irish</v>
      </c>
      <c r="B6545" s="3" t="s">
        <v>227</v>
      </c>
      <c r="C6545" s="3" t="s">
        <v>228</v>
      </c>
      <c r="D6545" s="3" t="s">
        <v>703</v>
      </c>
      <c r="E6545" s="5">
        <v>500</v>
      </c>
      <c r="F6545" s="5">
        <v>0</v>
      </c>
      <c r="G6545" s="5">
        <v>0</v>
      </c>
      <c r="H6545" s="5">
        <v>0</v>
      </c>
      <c r="I6545" s="5">
        <v>14</v>
      </c>
      <c r="J6545" s="5">
        <v>0</v>
      </c>
      <c r="K6545" s="5">
        <v>151</v>
      </c>
      <c r="L6545" s="5">
        <v>0</v>
      </c>
      <c r="M6545" s="5">
        <v>0</v>
      </c>
      <c r="N6545" s="5">
        <v>0</v>
      </c>
      <c r="O6545" s="6">
        <v>0</v>
      </c>
      <c r="P6545" s="6">
        <v>0</v>
      </c>
      <c r="Q6545" s="6">
        <v>0</v>
      </c>
      <c r="R6545" s="6">
        <v>2.8</v>
      </c>
      <c r="S6545" s="6">
        <v>0</v>
      </c>
      <c r="T6545" s="6">
        <v>30.2</v>
      </c>
      <c r="U6545" s="6">
        <v>0</v>
      </c>
      <c r="V6545" s="6">
        <v>0</v>
      </c>
      <c r="W6545" s="6">
        <v>0</v>
      </c>
      <c r="X6545" s="5">
        <v>125</v>
      </c>
      <c r="Y6545" s="5">
        <v>108</v>
      </c>
      <c r="Z6545" s="5">
        <v>4</v>
      </c>
      <c r="AA6545" s="5">
        <v>0</v>
      </c>
      <c r="AB6545" s="5">
        <v>0</v>
      </c>
      <c r="AC6545" s="5">
        <v>0</v>
      </c>
      <c r="AD6545" s="5">
        <v>125</v>
      </c>
      <c r="AE6545" s="5">
        <v>108</v>
      </c>
      <c r="AF6545" s="5">
        <v>4</v>
      </c>
      <c r="AG6545" s="6">
        <v>3.7037037037037037</v>
      </c>
      <c r="AH6545" s="6">
        <v>86.4</v>
      </c>
      <c r="AI6545" s="3"/>
      <c r="AJ6545" s="3"/>
    </row>
    <row r="6546" spans="1:36" hidden="1" x14ac:dyDescent="0.2">
      <c r="A6546" s="1" t="str">
        <f t="shared" si="102"/>
        <v>West DorsetWhite Gyspy or Irish Traveller</v>
      </c>
      <c r="B6546" s="3" t="s">
        <v>227</v>
      </c>
      <c r="C6546" s="3" t="s">
        <v>228</v>
      </c>
      <c r="D6546" s="3" t="s">
        <v>704</v>
      </c>
      <c r="E6546" s="5">
        <v>104</v>
      </c>
      <c r="F6546" s="5">
        <v>0</v>
      </c>
      <c r="G6546" s="5">
        <v>0</v>
      </c>
      <c r="H6546" s="5">
        <v>0</v>
      </c>
      <c r="I6546" s="5">
        <v>1</v>
      </c>
      <c r="J6546" s="5">
        <v>0</v>
      </c>
      <c r="K6546" s="5">
        <v>36</v>
      </c>
      <c r="L6546" s="5">
        <v>0</v>
      </c>
      <c r="M6546" s="5">
        <v>0</v>
      </c>
      <c r="N6546" s="5">
        <v>0</v>
      </c>
      <c r="O6546" s="6">
        <v>0</v>
      </c>
      <c r="P6546" s="6">
        <v>0</v>
      </c>
      <c r="Q6546" s="6">
        <v>0</v>
      </c>
      <c r="R6546" s="6">
        <v>0.96153846153846156</v>
      </c>
      <c r="S6546" s="6">
        <v>0</v>
      </c>
      <c r="T6546" s="6">
        <v>34.615384615384613</v>
      </c>
      <c r="U6546" s="6">
        <v>0</v>
      </c>
      <c r="V6546" s="6">
        <v>0</v>
      </c>
      <c r="W6546" s="6">
        <v>0</v>
      </c>
      <c r="X6546" s="5">
        <v>32</v>
      </c>
      <c r="Y6546" s="5">
        <v>16</v>
      </c>
      <c r="Z6546" s="5">
        <v>2</v>
      </c>
      <c r="AA6546" s="5">
        <v>0</v>
      </c>
      <c r="AB6546" s="5">
        <v>0</v>
      </c>
      <c r="AC6546" s="5">
        <v>0</v>
      </c>
      <c r="AD6546" s="5">
        <v>32</v>
      </c>
      <c r="AE6546" s="5">
        <v>16</v>
      </c>
      <c r="AF6546" s="5">
        <v>2</v>
      </c>
      <c r="AG6546" s="6">
        <v>12.5</v>
      </c>
      <c r="AH6546" s="6">
        <v>50</v>
      </c>
      <c r="AI6546" s="3"/>
      <c r="AJ6546" s="3"/>
    </row>
    <row r="6547" spans="1:36" hidden="1" x14ac:dyDescent="0.2">
      <c r="A6547" s="1" t="str">
        <f t="shared" si="102"/>
        <v>West DorsetWhite Other</v>
      </c>
      <c r="B6547" s="3" t="s">
        <v>227</v>
      </c>
      <c r="C6547" s="3" t="s">
        <v>228</v>
      </c>
      <c r="D6547" s="3" t="s">
        <v>705</v>
      </c>
      <c r="E6547" s="5">
        <v>1669</v>
      </c>
      <c r="F6547" s="5">
        <v>0</v>
      </c>
      <c r="G6547" s="5">
        <v>0</v>
      </c>
      <c r="H6547" s="5">
        <v>0</v>
      </c>
      <c r="I6547" s="5">
        <v>67</v>
      </c>
      <c r="J6547" s="5">
        <v>0</v>
      </c>
      <c r="K6547" s="5">
        <v>539</v>
      </c>
      <c r="L6547" s="5">
        <v>0</v>
      </c>
      <c r="M6547" s="5">
        <v>0</v>
      </c>
      <c r="N6547" s="5">
        <v>0</v>
      </c>
      <c r="O6547" s="6">
        <v>0</v>
      </c>
      <c r="P6547" s="6">
        <v>0</v>
      </c>
      <c r="Q6547" s="6">
        <v>0</v>
      </c>
      <c r="R6547" s="6">
        <v>4.014379868184542</v>
      </c>
      <c r="S6547" s="6">
        <v>0</v>
      </c>
      <c r="T6547" s="6">
        <v>32.294787297783103</v>
      </c>
      <c r="U6547" s="6">
        <v>0</v>
      </c>
      <c r="V6547" s="6">
        <v>0</v>
      </c>
      <c r="W6547" s="6">
        <v>0</v>
      </c>
      <c r="X6547" s="5">
        <v>658</v>
      </c>
      <c r="Y6547" s="5">
        <v>570</v>
      </c>
      <c r="Z6547" s="5">
        <v>11</v>
      </c>
      <c r="AA6547" s="5">
        <v>0</v>
      </c>
      <c r="AB6547" s="5">
        <v>0</v>
      </c>
      <c r="AC6547" s="5">
        <v>0</v>
      </c>
      <c r="AD6547" s="5">
        <v>658</v>
      </c>
      <c r="AE6547" s="5">
        <v>570</v>
      </c>
      <c r="AF6547" s="5">
        <v>11</v>
      </c>
      <c r="AG6547" s="6">
        <v>1.9298245614035088</v>
      </c>
      <c r="AH6547" s="6">
        <v>86.626139817629181</v>
      </c>
      <c r="AI6547" s="3"/>
      <c r="AJ6547" s="3"/>
    </row>
    <row r="6548" spans="1:36" hidden="1" x14ac:dyDescent="0.2">
      <c r="A6548" s="1" t="str">
        <f t="shared" si="102"/>
        <v>West DorsetMixed White and Black Caribbean</v>
      </c>
      <c r="B6548" s="3" t="s">
        <v>227</v>
      </c>
      <c r="C6548" s="3" t="s">
        <v>228</v>
      </c>
      <c r="D6548" s="3" t="s">
        <v>706</v>
      </c>
      <c r="E6548" s="5">
        <v>200</v>
      </c>
      <c r="F6548" s="5">
        <v>0</v>
      </c>
      <c r="G6548" s="5">
        <v>0</v>
      </c>
      <c r="H6548" s="5">
        <v>0</v>
      </c>
      <c r="I6548" s="5">
        <v>8</v>
      </c>
      <c r="J6548" s="5">
        <v>0</v>
      </c>
      <c r="K6548" s="5">
        <v>50</v>
      </c>
      <c r="L6548" s="5">
        <v>0</v>
      </c>
      <c r="M6548" s="5">
        <v>0</v>
      </c>
      <c r="N6548" s="5">
        <v>0</v>
      </c>
      <c r="O6548" s="6">
        <v>0</v>
      </c>
      <c r="P6548" s="6">
        <v>0</v>
      </c>
      <c r="Q6548" s="6">
        <v>0</v>
      </c>
      <c r="R6548" s="6">
        <v>4</v>
      </c>
      <c r="S6548" s="6">
        <v>0</v>
      </c>
      <c r="T6548" s="6">
        <v>25</v>
      </c>
      <c r="U6548" s="6">
        <v>0</v>
      </c>
      <c r="V6548" s="6">
        <v>0</v>
      </c>
      <c r="W6548" s="6">
        <v>0</v>
      </c>
      <c r="X6548" s="5">
        <v>43</v>
      </c>
      <c r="Y6548" s="5">
        <v>39</v>
      </c>
      <c r="Z6548" s="5">
        <v>1</v>
      </c>
      <c r="AA6548" s="5">
        <v>0</v>
      </c>
      <c r="AB6548" s="5">
        <v>0</v>
      </c>
      <c r="AC6548" s="5">
        <v>0</v>
      </c>
      <c r="AD6548" s="5">
        <v>43</v>
      </c>
      <c r="AE6548" s="5">
        <v>39</v>
      </c>
      <c r="AF6548" s="5">
        <v>1</v>
      </c>
      <c r="AG6548" s="6">
        <v>2.5641025641025643</v>
      </c>
      <c r="AH6548" s="6">
        <v>90.697674418604649</v>
      </c>
      <c r="AI6548" s="3"/>
      <c r="AJ6548" s="3"/>
    </row>
    <row r="6549" spans="1:36" hidden="1" x14ac:dyDescent="0.2">
      <c r="A6549" s="1" t="str">
        <f t="shared" si="102"/>
        <v>West DorsetMixed White and Black African</v>
      </c>
      <c r="B6549" s="3" t="s">
        <v>227</v>
      </c>
      <c r="C6549" s="3" t="s">
        <v>228</v>
      </c>
      <c r="D6549" s="3" t="s">
        <v>707</v>
      </c>
      <c r="E6549" s="5">
        <v>100</v>
      </c>
      <c r="F6549" s="5">
        <v>0</v>
      </c>
      <c r="G6549" s="5">
        <v>0</v>
      </c>
      <c r="H6549" s="5">
        <v>0</v>
      </c>
      <c r="I6549" s="5">
        <v>2</v>
      </c>
      <c r="J6549" s="5">
        <v>0</v>
      </c>
      <c r="K6549" s="5">
        <v>15</v>
      </c>
      <c r="L6549" s="5">
        <v>0</v>
      </c>
      <c r="M6549" s="5">
        <v>0</v>
      </c>
      <c r="N6549" s="5">
        <v>0</v>
      </c>
      <c r="O6549" s="6">
        <v>0</v>
      </c>
      <c r="P6549" s="6">
        <v>0</v>
      </c>
      <c r="Q6549" s="6">
        <v>0</v>
      </c>
      <c r="R6549" s="6">
        <v>2</v>
      </c>
      <c r="S6549" s="6">
        <v>0</v>
      </c>
      <c r="T6549" s="6">
        <v>15</v>
      </c>
      <c r="U6549" s="6">
        <v>0</v>
      </c>
      <c r="V6549" s="6">
        <v>0</v>
      </c>
      <c r="W6549" s="6">
        <v>0</v>
      </c>
      <c r="X6549" s="5">
        <v>20</v>
      </c>
      <c r="Y6549" s="5">
        <v>18</v>
      </c>
      <c r="Z6549" s="5">
        <v>0</v>
      </c>
      <c r="AA6549" s="5">
        <v>0</v>
      </c>
      <c r="AB6549" s="5">
        <v>0</v>
      </c>
      <c r="AC6549" s="5">
        <v>0</v>
      </c>
      <c r="AD6549" s="5">
        <v>20</v>
      </c>
      <c r="AE6549" s="5">
        <v>18</v>
      </c>
      <c r="AF6549" s="5">
        <v>0</v>
      </c>
      <c r="AG6549" s="6">
        <v>0</v>
      </c>
      <c r="AH6549" s="6">
        <v>90</v>
      </c>
      <c r="AI6549" s="3"/>
      <c r="AJ6549" s="3"/>
    </row>
    <row r="6550" spans="1:36" hidden="1" x14ac:dyDescent="0.2">
      <c r="A6550" s="1" t="str">
        <f t="shared" si="102"/>
        <v>West DorsetMixed White and Asian</v>
      </c>
      <c r="B6550" s="3" t="s">
        <v>227</v>
      </c>
      <c r="C6550" s="3" t="s">
        <v>228</v>
      </c>
      <c r="D6550" s="3" t="s">
        <v>708</v>
      </c>
      <c r="E6550" s="5">
        <v>275</v>
      </c>
      <c r="F6550" s="5">
        <v>0</v>
      </c>
      <c r="G6550" s="5">
        <v>0</v>
      </c>
      <c r="H6550" s="5">
        <v>0</v>
      </c>
      <c r="I6550" s="5">
        <v>6</v>
      </c>
      <c r="J6550" s="5">
        <v>0</v>
      </c>
      <c r="K6550" s="5">
        <v>89</v>
      </c>
      <c r="L6550" s="5">
        <v>0</v>
      </c>
      <c r="M6550" s="5">
        <v>0</v>
      </c>
      <c r="N6550" s="5">
        <v>0</v>
      </c>
      <c r="O6550" s="6">
        <v>0</v>
      </c>
      <c r="P6550" s="6">
        <v>0</v>
      </c>
      <c r="Q6550" s="6">
        <v>0</v>
      </c>
      <c r="R6550" s="6">
        <v>2.1818181818181817</v>
      </c>
      <c r="S6550" s="6">
        <v>0</v>
      </c>
      <c r="T6550" s="6">
        <v>32.363636363636367</v>
      </c>
      <c r="U6550" s="6">
        <v>0</v>
      </c>
      <c r="V6550" s="6">
        <v>0</v>
      </c>
      <c r="W6550" s="6">
        <v>0</v>
      </c>
      <c r="X6550" s="5">
        <v>64</v>
      </c>
      <c r="Y6550" s="5">
        <v>58</v>
      </c>
      <c r="Z6550" s="5">
        <v>2</v>
      </c>
      <c r="AA6550" s="5">
        <v>0</v>
      </c>
      <c r="AB6550" s="5">
        <v>0</v>
      </c>
      <c r="AC6550" s="5">
        <v>0</v>
      </c>
      <c r="AD6550" s="5">
        <v>64</v>
      </c>
      <c r="AE6550" s="5">
        <v>58</v>
      </c>
      <c r="AF6550" s="5">
        <v>2</v>
      </c>
      <c r="AG6550" s="6">
        <v>3.4482758620689653</v>
      </c>
      <c r="AH6550" s="6">
        <v>90.625</v>
      </c>
      <c r="AI6550" s="3"/>
      <c r="AJ6550" s="3"/>
    </row>
    <row r="6551" spans="1:36" hidden="1" x14ac:dyDescent="0.2">
      <c r="A6551" s="1" t="str">
        <f t="shared" si="102"/>
        <v>West DorsetMixed Other</v>
      </c>
      <c r="B6551" s="3" t="s">
        <v>227</v>
      </c>
      <c r="C6551" s="3" t="s">
        <v>228</v>
      </c>
      <c r="D6551" s="3" t="s">
        <v>709</v>
      </c>
      <c r="E6551" s="5">
        <v>195</v>
      </c>
      <c r="F6551" s="5">
        <v>0</v>
      </c>
      <c r="G6551" s="5">
        <v>0</v>
      </c>
      <c r="H6551" s="5">
        <v>0</v>
      </c>
      <c r="I6551" s="5">
        <v>3</v>
      </c>
      <c r="J6551" s="5">
        <v>0</v>
      </c>
      <c r="K6551" s="5">
        <v>68</v>
      </c>
      <c r="L6551" s="5">
        <v>0</v>
      </c>
      <c r="M6551" s="5">
        <v>0</v>
      </c>
      <c r="N6551" s="5">
        <v>0</v>
      </c>
      <c r="O6551" s="6">
        <v>0</v>
      </c>
      <c r="P6551" s="6">
        <v>0</v>
      </c>
      <c r="Q6551" s="6">
        <v>0</v>
      </c>
      <c r="R6551" s="6">
        <v>1.5384615384615385</v>
      </c>
      <c r="S6551" s="6">
        <v>0</v>
      </c>
      <c r="T6551" s="6">
        <v>34.871794871794869</v>
      </c>
      <c r="U6551" s="6">
        <v>0</v>
      </c>
      <c r="V6551" s="6">
        <v>0</v>
      </c>
      <c r="W6551" s="6">
        <v>0</v>
      </c>
      <c r="X6551" s="5">
        <v>51</v>
      </c>
      <c r="Y6551" s="5">
        <v>43</v>
      </c>
      <c r="Z6551" s="5">
        <v>4</v>
      </c>
      <c r="AA6551" s="5">
        <v>0</v>
      </c>
      <c r="AB6551" s="5">
        <v>0</v>
      </c>
      <c r="AC6551" s="5">
        <v>0</v>
      </c>
      <c r="AD6551" s="5">
        <v>51</v>
      </c>
      <c r="AE6551" s="5">
        <v>43</v>
      </c>
      <c r="AF6551" s="5">
        <v>4</v>
      </c>
      <c r="AG6551" s="6">
        <v>9.3023255813953494</v>
      </c>
      <c r="AH6551" s="6">
        <v>84.313725490196077</v>
      </c>
      <c r="AI6551" s="3"/>
      <c r="AJ6551" s="3"/>
    </row>
    <row r="6552" spans="1:36" hidden="1" x14ac:dyDescent="0.2">
      <c r="A6552" s="1" t="str">
        <f t="shared" si="102"/>
        <v>West DorsetIndian</v>
      </c>
      <c r="B6552" s="3" t="s">
        <v>227</v>
      </c>
      <c r="C6552" s="3" t="s">
        <v>228</v>
      </c>
      <c r="D6552" s="3" t="s">
        <v>710</v>
      </c>
      <c r="E6552" s="5">
        <v>242</v>
      </c>
      <c r="F6552" s="5">
        <v>0</v>
      </c>
      <c r="G6552" s="5">
        <v>0</v>
      </c>
      <c r="H6552" s="5">
        <v>0</v>
      </c>
      <c r="I6552" s="5">
        <v>8</v>
      </c>
      <c r="J6552" s="5">
        <v>0</v>
      </c>
      <c r="K6552" s="5">
        <v>31</v>
      </c>
      <c r="L6552" s="5">
        <v>0</v>
      </c>
      <c r="M6552" s="5">
        <v>0</v>
      </c>
      <c r="N6552" s="5">
        <v>0</v>
      </c>
      <c r="O6552" s="6">
        <v>0</v>
      </c>
      <c r="P6552" s="6">
        <v>0</v>
      </c>
      <c r="Q6552" s="6">
        <v>0</v>
      </c>
      <c r="R6552" s="6">
        <v>3.3057851239669422</v>
      </c>
      <c r="S6552" s="6">
        <v>0</v>
      </c>
      <c r="T6552" s="6">
        <v>12.809917355371901</v>
      </c>
      <c r="U6552" s="6">
        <v>0</v>
      </c>
      <c r="V6552" s="6">
        <v>0</v>
      </c>
      <c r="W6552" s="6">
        <v>0</v>
      </c>
      <c r="X6552" s="5">
        <v>128</v>
      </c>
      <c r="Y6552" s="5">
        <v>116</v>
      </c>
      <c r="Z6552" s="5">
        <v>1</v>
      </c>
      <c r="AA6552" s="5">
        <v>0</v>
      </c>
      <c r="AB6552" s="5">
        <v>0</v>
      </c>
      <c r="AC6552" s="5">
        <v>0</v>
      </c>
      <c r="AD6552" s="5">
        <v>128</v>
      </c>
      <c r="AE6552" s="5">
        <v>116</v>
      </c>
      <c r="AF6552" s="5">
        <v>1</v>
      </c>
      <c r="AG6552" s="6">
        <v>0.86206896551724133</v>
      </c>
      <c r="AH6552" s="6">
        <v>90.625</v>
      </c>
      <c r="AI6552" s="3"/>
      <c r="AJ6552" s="3"/>
    </row>
    <row r="6553" spans="1:36" hidden="1" x14ac:dyDescent="0.2">
      <c r="A6553" s="1" t="str">
        <f t="shared" si="102"/>
        <v>West DorsetPakistani</v>
      </c>
      <c r="B6553" s="3" t="s">
        <v>227</v>
      </c>
      <c r="C6553" s="3" t="s">
        <v>228</v>
      </c>
      <c r="D6553" s="3" t="s">
        <v>711</v>
      </c>
      <c r="E6553" s="5">
        <v>59</v>
      </c>
      <c r="F6553" s="5">
        <v>0</v>
      </c>
      <c r="G6553" s="5">
        <v>0</v>
      </c>
      <c r="H6553" s="5">
        <v>0</v>
      </c>
      <c r="I6553" s="5">
        <v>1</v>
      </c>
      <c r="J6553" s="5">
        <v>0</v>
      </c>
      <c r="K6553" s="5">
        <v>8</v>
      </c>
      <c r="L6553" s="5">
        <v>0</v>
      </c>
      <c r="M6553" s="5">
        <v>0</v>
      </c>
      <c r="N6553" s="5">
        <v>0</v>
      </c>
      <c r="O6553" s="6">
        <v>0</v>
      </c>
      <c r="P6553" s="6">
        <v>0</v>
      </c>
      <c r="Q6553" s="6">
        <v>0</v>
      </c>
      <c r="R6553" s="6">
        <v>1.6949152542372881</v>
      </c>
      <c r="S6553" s="6">
        <v>0</v>
      </c>
      <c r="T6553" s="6">
        <v>13.559322033898304</v>
      </c>
      <c r="U6553" s="6">
        <v>0</v>
      </c>
      <c r="V6553" s="6">
        <v>0</v>
      </c>
      <c r="W6553" s="6">
        <v>0</v>
      </c>
      <c r="X6553" s="5">
        <v>24</v>
      </c>
      <c r="Y6553" s="5">
        <v>21</v>
      </c>
      <c r="Z6553" s="5">
        <v>0</v>
      </c>
      <c r="AA6553" s="5">
        <v>0</v>
      </c>
      <c r="AB6553" s="5">
        <v>0</v>
      </c>
      <c r="AC6553" s="5">
        <v>0</v>
      </c>
      <c r="AD6553" s="5">
        <v>24</v>
      </c>
      <c r="AE6553" s="5">
        <v>21</v>
      </c>
      <c r="AF6553" s="5">
        <v>0</v>
      </c>
      <c r="AG6553" s="6">
        <v>0</v>
      </c>
      <c r="AH6553" s="6">
        <v>87.5</v>
      </c>
      <c r="AI6553" s="3"/>
      <c r="AJ6553" s="3"/>
    </row>
    <row r="6554" spans="1:36" hidden="1" x14ac:dyDescent="0.2">
      <c r="A6554" s="1" t="str">
        <f t="shared" si="102"/>
        <v>West DorsetBangladeshi</v>
      </c>
      <c r="B6554" s="3" t="s">
        <v>227</v>
      </c>
      <c r="C6554" s="3" t="s">
        <v>228</v>
      </c>
      <c r="D6554" s="3" t="s">
        <v>712</v>
      </c>
      <c r="E6554" s="5">
        <v>87</v>
      </c>
      <c r="F6554" s="5">
        <v>0</v>
      </c>
      <c r="G6554" s="5">
        <v>0</v>
      </c>
      <c r="H6554" s="5">
        <v>0</v>
      </c>
      <c r="I6554" s="5">
        <v>3</v>
      </c>
      <c r="J6554" s="5">
        <v>0</v>
      </c>
      <c r="K6554" s="5">
        <v>4</v>
      </c>
      <c r="L6554" s="5">
        <v>0</v>
      </c>
      <c r="M6554" s="5">
        <v>0</v>
      </c>
      <c r="N6554" s="5">
        <v>0</v>
      </c>
      <c r="O6554" s="6">
        <v>0</v>
      </c>
      <c r="P6554" s="6">
        <v>0</v>
      </c>
      <c r="Q6554" s="6">
        <v>0</v>
      </c>
      <c r="R6554" s="6">
        <v>3.4482758620689653</v>
      </c>
      <c r="S6554" s="6">
        <v>0</v>
      </c>
      <c r="T6554" s="6">
        <v>4.5977011494252871</v>
      </c>
      <c r="U6554" s="6">
        <v>0</v>
      </c>
      <c r="V6554" s="6">
        <v>0</v>
      </c>
      <c r="W6554" s="6">
        <v>0</v>
      </c>
      <c r="X6554" s="5">
        <v>38</v>
      </c>
      <c r="Y6554" s="5">
        <v>26</v>
      </c>
      <c r="Z6554" s="5">
        <v>2</v>
      </c>
      <c r="AA6554" s="5">
        <v>0</v>
      </c>
      <c r="AB6554" s="5">
        <v>0</v>
      </c>
      <c r="AC6554" s="5">
        <v>0</v>
      </c>
      <c r="AD6554" s="5">
        <v>38</v>
      </c>
      <c r="AE6554" s="5">
        <v>26</v>
      </c>
      <c r="AF6554" s="5">
        <v>2</v>
      </c>
      <c r="AG6554" s="6">
        <v>7.6923076923076925</v>
      </c>
      <c r="AH6554" s="6">
        <v>68.421052631578945</v>
      </c>
      <c r="AI6554" s="3"/>
      <c r="AJ6554" s="3"/>
    </row>
    <row r="6555" spans="1:36" hidden="1" x14ac:dyDescent="0.2">
      <c r="A6555" s="1" t="str">
        <f t="shared" si="102"/>
        <v>West DorsetChinese</v>
      </c>
      <c r="B6555" s="3" t="s">
        <v>227</v>
      </c>
      <c r="C6555" s="3" t="s">
        <v>228</v>
      </c>
      <c r="D6555" s="3" t="s">
        <v>713</v>
      </c>
      <c r="E6555" s="5">
        <v>242</v>
      </c>
      <c r="F6555" s="5">
        <v>0</v>
      </c>
      <c r="G6555" s="5">
        <v>0</v>
      </c>
      <c r="H6555" s="5">
        <v>0</v>
      </c>
      <c r="I6555" s="5">
        <v>9</v>
      </c>
      <c r="J6555" s="5">
        <v>0</v>
      </c>
      <c r="K6555" s="5">
        <v>38</v>
      </c>
      <c r="L6555" s="5">
        <v>0</v>
      </c>
      <c r="M6555" s="5">
        <v>0</v>
      </c>
      <c r="N6555" s="5">
        <v>0</v>
      </c>
      <c r="O6555" s="6">
        <v>0</v>
      </c>
      <c r="P6555" s="6">
        <v>0</v>
      </c>
      <c r="Q6555" s="6">
        <v>0</v>
      </c>
      <c r="R6555" s="6">
        <v>3.71900826446281</v>
      </c>
      <c r="S6555" s="6">
        <v>0</v>
      </c>
      <c r="T6555" s="6">
        <v>15.702479338842975</v>
      </c>
      <c r="U6555" s="6">
        <v>0</v>
      </c>
      <c r="V6555" s="6">
        <v>0</v>
      </c>
      <c r="W6555" s="6">
        <v>0</v>
      </c>
      <c r="X6555" s="5">
        <v>64</v>
      </c>
      <c r="Y6555" s="5">
        <v>55</v>
      </c>
      <c r="Z6555" s="5">
        <v>4</v>
      </c>
      <c r="AA6555" s="5">
        <v>0</v>
      </c>
      <c r="AB6555" s="5">
        <v>0</v>
      </c>
      <c r="AC6555" s="5">
        <v>0</v>
      </c>
      <c r="AD6555" s="5">
        <v>64</v>
      </c>
      <c r="AE6555" s="5">
        <v>55</v>
      </c>
      <c r="AF6555" s="5">
        <v>4</v>
      </c>
      <c r="AG6555" s="6">
        <v>7.2727272727272725</v>
      </c>
      <c r="AH6555" s="6">
        <v>85.9375</v>
      </c>
      <c r="AI6555" s="3"/>
      <c r="AJ6555" s="3"/>
    </row>
    <row r="6556" spans="1:36" hidden="1" x14ac:dyDescent="0.2">
      <c r="A6556" s="1" t="str">
        <f t="shared" si="102"/>
        <v>West DorsetAsian Other</v>
      </c>
      <c r="B6556" s="3" t="s">
        <v>227</v>
      </c>
      <c r="C6556" s="3" t="s">
        <v>228</v>
      </c>
      <c r="D6556" s="3" t="s">
        <v>714</v>
      </c>
      <c r="E6556" s="5">
        <v>304</v>
      </c>
      <c r="F6556" s="5">
        <v>0</v>
      </c>
      <c r="G6556" s="5">
        <v>0</v>
      </c>
      <c r="H6556" s="5">
        <v>0</v>
      </c>
      <c r="I6556" s="5">
        <v>11</v>
      </c>
      <c r="J6556" s="5">
        <v>0</v>
      </c>
      <c r="K6556" s="5">
        <v>78</v>
      </c>
      <c r="L6556" s="5">
        <v>0</v>
      </c>
      <c r="M6556" s="5">
        <v>0</v>
      </c>
      <c r="N6556" s="5">
        <v>0</v>
      </c>
      <c r="O6556" s="6">
        <v>0</v>
      </c>
      <c r="P6556" s="6">
        <v>0</v>
      </c>
      <c r="Q6556" s="6">
        <v>0</v>
      </c>
      <c r="R6556" s="6">
        <v>3.6184210526315788</v>
      </c>
      <c r="S6556" s="6">
        <v>0</v>
      </c>
      <c r="T6556" s="6">
        <v>25.657894736842106</v>
      </c>
      <c r="U6556" s="6">
        <v>0</v>
      </c>
      <c r="V6556" s="6">
        <v>0</v>
      </c>
      <c r="W6556" s="6">
        <v>0</v>
      </c>
      <c r="X6556" s="5">
        <v>146</v>
      </c>
      <c r="Y6556" s="5">
        <v>125</v>
      </c>
      <c r="Z6556" s="5">
        <v>5</v>
      </c>
      <c r="AA6556" s="5">
        <v>0</v>
      </c>
      <c r="AB6556" s="5">
        <v>0</v>
      </c>
      <c r="AC6556" s="5">
        <v>0</v>
      </c>
      <c r="AD6556" s="5">
        <v>146</v>
      </c>
      <c r="AE6556" s="5">
        <v>125</v>
      </c>
      <c r="AF6556" s="5">
        <v>5</v>
      </c>
      <c r="AG6556" s="6">
        <v>4</v>
      </c>
      <c r="AH6556" s="6">
        <v>85.61643835616438</v>
      </c>
      <c r="AI6556" s="3"/>
      <c r="AJ6556" s="3"/>
    </row>
    <row r="6557" spans="1:36" hidden="1" x14ac:dyDescent="0.2">
      <c r="A6557" s="1" t="str">
        <f t="shared" si="102"/>
        <v>West DorsetBlack African</v>
      </c>
      <c r="B6557" s="3" t="s">
        <v>227</v>
      </c>
      <c r="C6557" s="3" t="s">
        <v>228</v>
      </c>
      <c r="D6557" s="3" t="s">
        <v>715</v>
      </c>
      <c r="E6557" s="5">
        <v>111</v>
      </c>
      <c r="F6557" s="5">
        <v>0</v>
      </c>
      <c r="G6557" s="5">
        <v>0</v>
      </c>
      <c r="H6557" s="5">
        <v>0</v>
      </c>
      <c r="I6557" s="5">
        <v>17</v>
      </c>
      <c r="J6557" s="5">
        <v>0</v>
      </c>
      <c r="K6557" s="5">
        <v>14</v>
      </c>
      <c r="L6557" s="5">
        <v>0</v>
      </c>
      <c r="M6557" s="5">
        <v>0</v>
      </c>
      <c r="N6557" s="5">
        <v>0</v>
      </c>
      <c r="O6557" s="6">
        <v>0</v>
      </c>
      <c r="P6557" s="6">
        <v>0</v>
      </c>
      <c r="Q6557" s="6">
        <v>0</v>
      </c>
      <c r="R6557" s="6">
        <v>15.315315315315315</v>
      </c>
      <c r="S6557" s="6">
        <v>0</v>
      </c>
      <c r="T6557" s="6">
        <v>12.612612612612613</v>
      </c>
      <c r="U6557" s="6">
        <v>0</v>
      </c>
      <c r="V6557" s="6">
        <v>0</v>
      </c>
      <c r="W6557" s="6">
        <v>0</v>
      </c>
      <c r="X6557" s="5">
        <v>44</v>
      </c>
      <c r="Y6557" s="5">
        <v>41</v>
      </c>
      <c r="Z6557" s="5">
        <v>0</v>
      </c>
      <c r="AA6557" s="5">
        <v>0</v>
      </c>
      <c r="AB6557" s="5">
        <v>0</v>
      </c>
      <c r="AC6557" s="5">
        <v>0</v>
      </c>
      <c r="AD6557" s="5">
        <v>44</v>
      </c>
      <c r="AE6557" s="5">
        <v>41</v>
      </c>
      <c r="AF6557" s="5">
        <v>0</v>
      </c>
      <c r="AG6557" s="6">
        <v>0</v>
      </c>
      <c r="AH6557" s="6">
        <v>93.181818181818187</v>
      </c>
      <c r="AI6557" s="3"/>
      <c r="AJ6557" s="3"/>
    </row>
    <row r="6558" spans="1:36" hidden="1" x14ac:dyDescent="0.2">
      <c r="A6558" s="1" t="str">
        <f t="shared" si="102"/>
        <v>West DorsetBlack Caribbean</v>
      </c>
      <c r="B6558" s="3" t="s">
        <v>227</v>
      </c>
      <c r="C6558" s="3" t="s">
        <v>228</v>
      </c>
      <c r="D6558" s="3" t="s">
        <v>716</v>
      </c>
      <c r="E6558" s="5">
        <v>43</v>
      </c>
      <c r="F6558" s="5">
        <v>0</v>
      </c>
      <c r="G6558" s="5">
        <v>0</v>
      </c>
      <c r="H6558" s="5">
        <v>0</v>
      </c>
      <c r="I6558" s="5">
        <v>1</v>
      </c>
      <c r="J6558" s="5">
        <v>0</v>
      </c>
      <c r="K6558" s="5">
        <v>9</v>
      </c>
      <c r="L6558" s="5">
        <v>0</v>
      </c>
      <c r="M6558" s="5">
        <v>0</v>
      </c>
      <c r="N6558" s="5">
        <v>0</v>
      </c>
      <c r="O6558" s="6">
        <v>0</v>
      </c>
      <c r="P6558" s="6">
        <v>0</v>
      </c>
      <c r="Q6558" s="6">
        <v>0</v>
      </c>
      <c r="R6558" s="6">
        <v>2.3255813953488373</v>
      </c>
      <c r="S6558" s="6">
        <v>0</v>
      </c>
      <c r="T6558" s="6">
        <v>20.930232558139537</v>
      </c>
      <c r="U6558" s="6">
        <v>0</v>
      </c>
      <c r="V6558" s="6">
        <v>0</v>
      </c>
      <c r="W6558" s="6">
        <v>0</v>
      </c>
      <c r="X6558" s="5">
        <v>22</v>
      </c>
      <c r="Y6558" s="5">
        <v>16</v>
      </c>
      <c r="Z6558" s="5">
        <v>1</v>
      </c>
      <c r="AA6558" s="5">
        <v>0</v>
      </c>
      <c r="AB6558" s="5">
        <v>0</v>
      </c>
      <c r="AC6558" s="5">
        <v>0</v>
      </c>
      <c r="AD6558" s="5">
        <v>22</v>
      </c>
      <c r="AE6558" s="5">
        <v>16</v>
      </c>
      <c r="AF6558" s="5">
        <v>1</v>
      </c>
      <c r="AG6558" s="6">
        <v>6.25</v>
      </c>
      <c r="AH6558" s="6">
        <v>72.727272727272734</v>
      </c>
      <c r="AI6558" s="3"/>
      <c r="AJ6558" s="3"/>
    </row>
    <row r="6559" spans="1:36" hidden="1" x14ac:dyDescent="0.2">
      <c r="A6559" s="1" t="str">
        <f t="shared" si="102"/>
        <v>West DorsetBlack Other</v>
      </c>
      <c r="B6559" s="3" t="s">
        <v>227</v>
      </c>
      <c r="C6559" s="3" t="s">
        <v>228</v>
      </c>
      <c r="D6559" s="3" t="s">
        <v>717</v>
      </c>
      <c r="E6559" s="5">
        <v>15</v>
      </c>
      <c r="F6559" s="5">
        <v>0</v>
      </c>
      <c r="G6559" s="5">
        <v>0</v>
      </c>
      <c r="H6559" s="5">
        <v>0</v>
      </c>
      <c r="I6559" s="5">
        <v>2</v>
      </c>
      <c r="J6559" s="5">
        <v>0</v>
      </c>
      <c r="K6559" s="5">
        <v>2</v>
      </c>
      <c r="L6559" s="5">
        <v>0</v>
      </c>
      <c r="M6559" s="5">
        <v>0</v>
      </c>
      <c r="N6559" s="5">
        <v>0</v>
      </c>
      <c r="O6559" s="6">
        <v>0</v>
      </c>
      <c r="P6559" s="6">
        <v>0</v>
      </c>
      <c r="Q6559" s="6">
        <v>0</v>
      </c>
      <c r="R6559" s="6">
        <v>13.333333333333334</v>
      </c>
      <c r="S6559" s="6">
        <v>0</v>
      </c>
      <c r="T6559" s="6">
        <v>13.333333333333334</v>
      </c>
      <c r="U6559" s="6">
        <v>0</v>
      </c>
      <c r="V6559" s="6">
        <v>0</v>
      </c>
      <c r="W6559" s="6">
        <v>0</v>
      </c>
      <c r="X6559" s="5">
        <v>4</v>
      </c>
      <c r="Y6559" s="5">
        <v>2</v>
      </c>
      <c r="Z6559" s="5">
        <v>0</v>
      </c>
      <c r="AA6559" s="5">
        <v>0</v>
      </c>
      <c r="AB6559" s="5">
        <v>0</v>
      </c>
      <c r="AC6559" s="5">
        <v>0</v>
      </c>
      <c r="AD6559" s="5">
        <v>4</v>
      </c>
      <c r="AE6559" s="5">
        <v>2</v>
      </c>
      <c r="AF6559" s="5">
        <v>0</v>
      </c>
      <c r="AG6559" s="6">
        <v>0</v>
      </c>
      <c r="AH6559" s="6">
        <v>50</v>
      </c>
      <c r="AI6559" s="3"/>
      <c r="AJ6559" s="3"/>
    </row>
    <row r="6560" spans="1:36" hidden="1" x14ac:dyDescent="0.2">
      <c r="A6560" s="1" t="str">
        <f t="shared" si="102"/>
        <v>West DorsetArab</v>
      </c>
      <c r="B6560" s="3" t="s">
        <v>227</v>
      </c>
      <c r="C6560" s="3" t="s">
        <v>228</v>
      </c>
      <c r="D6560" s="3" t="s">
        <v>699</v>
      </c>
      <c r="E6560" s="5">
        <v>40</v>
      </c>
      <c r="F6560" s="5">
        <v>0</v>
      </c>
      <c r="G6560" s="5">
        <v>0</v>
      </c>
      <c r="H6560" s="5">
        <v>0</v>
      </c>
      <c r="I6560" s="5">
        <v>6</v>
      </c>
      <c r="J6560" s="5">
        <v>0</v>
      </c>
      <c r="K6560" s="5">
        <v>7</v>
      </c>
      <c r="L6560" s="5">
        <v>0</v>
      </c>
      <c r="M6560" s="5">
        <v>0</v>
      </c>
      <c r="N6560" s="5">
        <v>0</v>
      </c>
      <c r="O6560" s="6">
        <v>0</v>
      </c>
      <c r="P6560" s="6">
        <v>0</v>
      </c>
      <c r="Q6560" s="6">
        <v>0</v>
      </c>
      <c r="R6560" s="6">
        <v>15</v>
      </c>
      <c r="S6560" s="6">
        <v>0</v>
      </c>
      <c r="T6560" s="6">
        <v>17.5</v>
      </c>
      <c r="U6560" s="6">
        <v>0</v>
      </c>
      <c r="V6560" s="6">
        <v>0</v>
      </c>
      <c r="W6560" s="6">
        <v>0</v>
      </c>
      <c r="X6560" s="5">
        <v>15</v>
      </c>
      <c r="Y6560" s="5">
        <v>11</v>
      </c>
      <c r="Z6560" s="5">
        <v>3</v>
      </c>
      <c r="AA6560" s="5">
        <v>0</v>
      </c>
      <c r="AB6560" s="5">
        <v>0</v>
      </c>
      <c r="AC6560" s="5">
        <v>0</v>
      </c>
      <c r="AD6560" s="5">
        <v>15</v>
      </c>
      <c r="AE6560" s="5">
        <v>11</v>
      </c>
      <c r="AF6560" s="5">
        <v>3</v>
      </c>
      <c r="AG6560" s="6">
        <v>27.272727272727273</v>
      </c>
      <c r="AH6560" s="6">
        <v>73.333333333333329</v>
      </c>
      <c r="AI6560" s="3"/>
      <c r="AJ6560" s="3"/>
    </row>
    <row r="6561" spans="1:36" hidden="1" x14ac:dyDescent="0.2">
      <c r="A6561" s="1" t="str">
        <f t="shared" si="102"/>
        <v>West DorsetOther</v>
      </c>
      <c r="B6561" s="3" t="s">
        <v>227</v>
      </c>
      <c r="C6561" s="3" t="s">
        <v>228</v>
      </c>
      <c r="D6561" s="3" t="s">
        <v>718</v>
      </c>
      <c r="E6561" s="5">
        <v>67</v>
      </c>
      <c r="F6561" s="5">
        <v>0</v>
      </c>
      <c r="G6561" s="5">
        <v>0</v>
      </c>
      <c r="H6561" s="5">
        <v>0</v>
      </c>
      <c r="I6561" s="5">
        <v>6</v>
      </c>
      <c r="J6561" s="5">
        <v>0</v>
      </c>
      <c r="K6561" s="5">
        <v>17</v>
      </c>
      <c r="L6561" s="5">
        <v>0</v>
      </c>
      <c r="M6561" s="5">
        <v>0</v>
      </c>
      <c r="N6561" s="5">
        <v>0</v>
      </c>
      <c r="O6561" s="6">
        <v>0</v>
      </c>
      <c r="P6561" s="6">
        <v>0</v>
      </c>
      <c r="Q6561" s="6">
        <v>0</v>
      </c>
      <c r="R6561" s="6">
        <v>8.9552238805970141</v>
      </c>
      <c r="S6561" s="6">
        <v>0</v>
      </c>
      <c r="T6561" s="6">
        <v>25.373134328358208</v>
      </c>
      <c r="U6561" s="6">
        <v>0</v>
      </c>
      <c r="V6561" s="6">
        <v>0</v>
      </c>
      <c r="W6561" s="6">
        <v>0</v>
      </c>
      <c r="X6561" s="5">
        <v>28</v>
      </c>
      <c r="Y6561" s="5">
        <v>21</v>
      </c>
      <c r="Z6561" s="5">
        <v>0</v>
      </c>
      <c r="AA6561" s="5">
        <v>0</v>
      </c>
      <c r="AB6561" s="5">
        <v>0</v>
      </c>
      <c r="AC6561" s="5">
        <v>0</v>
      </c>
      <c r="AD6561" s="5">
        <v>28</v>
      </c>
      <c r="AE6561" s="5">
        <v>21</v>
      </c>
      <c r="AF6561" s="5">
        <v>0</v>
      </c>
      <c r="AG6561" s="6">
        <v>0</v>
      </c>
      <c r="AH6561" s="6">
        <v>75</v>
      </c>
      <c r="AI6561" s="3"/>
      <c r="AJ6561" s="3"/>
    </row>
    <row r="6562" spans="1:36" x14ac:dyDescent="0.2">
      <c r="A6562" s="1" t="str">
        <f t="shared" si="102"/>
        <v>West LancashireAll people</v>
      </c>
      <c r="B6562" s="3" t="s">
        <v>363</v>
      </c>
      <c r="C6562" s="3" t="s">
        <v>364</v>
      </c>
      <c r="D6562" s="3" t="s">
        <v>700</v>
      </c>
      <c r="E6562" s="5">
        <v>110685</v>
      </c>
      <c r="F6562" s="5">
        <v>8909</v>
      </c>
      <c r="G6562" s="5">
        <v>11965</v>
      </c>
      <c r="H6562" s="5">
        <v>13667</v>
      </c>
      <c r="I6562" s="5">
        <v>11478</v>
      </c>
      <c r="J6562" s="5">
        <v>10331</v>
      </c>
      <c r="K6562" s="5">
        <v>4224</v>
      </c>
      <c r="L6562" s="5">
        <v>9239</v>
      </c>
      <c r="M6562" s="5">
        <v>0</v>
      </c>
      <c r="N6562" s="5">
        <v>5973</v>
      </c>
      <c r="O6562" s="6">
        <v>8.0489677914803277</v>
      </c>
      <c r="P6562" s="6">
        <v>10.809956181957808</v>
      </c>
      <c r="Q6562" s="6">
        <v>12.347653250214574</v>
      </c>
      <c r="R6562" s="6">
        <v>10.369968830464833</v>
      </c>
      <c r="S6562" s="6">
        <v>9.3336947192483173</v>
      </c>
      <c r="T6562" s="6">
        <v>3.8162352622306543</v>
      </c>
      <c r="U6562" s="6">
        <v>8.3471111713420978</v>
      </c>
      <c r="V6562" s="6">
        <v>0</v>
      </c>
      <c r="W6562" s="6">
        <v>5.3963951754980348</v>
      </c>
      <c r="X6562" s="5">
        <v>32931</v>
      </c>
      <c r="Y6562" s="5">
        <v>29142</v>
      </c>
      <c r="Z6562" s="5">
        <v>1585</v>
      </c>
      <c r="AA6562" s="5">
        <v>5323</v>
      </c>
      <c r="AB6562" s="5">
        <v>4219</v>
      </c>
      <c r="AC6562" s="5">
        <v>514</v>
      </c>
      <c r="AD6562" s="5">
        <v>27608</v>
      </c>
      <c r="AE6562" s="5">
        <v>24923</v>
      </c>
      <c r="AF6562" s="5">
        <v>1071</v>
      </c>
      <c r="AG6562" s="6">
        <v>4.2972354852947081</v>
      </c>
      <c r="AH6562" s="6">
        <v>90.274558099101711</v>
      </c>
      <c r="AI6562" s="6">
        <v>12.182981749229675</v>
      </c>
      <c r="AJ6562" s="6">
        <v>79.259815893293251</v>
      </c>
    </row>
    <row r="6563" spans="1:36" hidden="1" x14ac:dyDescent="0.2">
      <c r="A6563" s="1" t="str">
        <f t="shared" si="102"/>
        <v>West LancashireWhite British</v>
      </c>
      <c r="B6563" s="3" t="s">
        <v>363</v>
      </c>
      <c r="C6563" s="3" t="s">
        <v>364</v>
      </c>
      <c r="D6563" s="3" t="s">
        <v>701</v>
      </c>
      <c r="E6563" s="5">
        <v>105775</v>
      </c>
      <c r="F6563" s="5">
        <v>8130</v>
      </c>
      <c r="G6563" s="5">
        <v>10967</v>
      </c>
      <c r="H6563" s="5">
        <v>12550</v>
      </c>
      <c r="I6563" s="5">
        <v>10623</v>
      </c>
      <c r="J6563" s="5">
        <v>9413</v>
      </c>
      <c r="K6563" s="5">
        <v>4100</v>
      </c>
      <c r="L6563" s="5">
        <v>8483</v>
      </c>
      <c r="M6563" s="5">
        <v>0</v>
      </c>
      <c r="N6563" s="5">
        <v>5439</v>
      </c>
      <c r="O6563" s="6">
        <v>7.6861262112975659</v>
      </c>
      <c r="P6563" s="6">
        <v>10.368234459938549</v>
      </c>
      <c r="Q6563" s="6">
        <v>11.864807374143229</v>
      </c>
      <c r="R6563" s="6">
        <v>10.043015835499881</v>
      </c>
      <c r="S6563" s="6">
        <v>8.8990782320964303</v>
      </c>
      <c r="T6563" s="6">
        <v>3.8761522098794612</v>
      </c>
      <c r="U6563" s="6">
        <v>8.019853462538407</v>
      </c>
      <c r="V6563" s="6">
        <v>0</v>
      </c>
      <c r="W6563" s="6">
        <v>5.1420467974474118</v>
      </c>
      <c r="X6563" s="5">
        <v>30974</v>
      </c>
      <c r="Y6563" s="5">
        <v>27400</v>
      </c>
      <c r="Z6563" s="5">
        <v>1509</v>
      </c>
      <c r="AA6563" s="5">
        <v>4806</v>
      </c>
      <c r="AB6563" s="5">
        <v>3754</v>
      </c>
      <c r="AC6563" s="5">
        <v>485</v>
      </c>
      <c r="AD6563" s="5">
        <v>26168</v>
      </c>
      <c r="AE6563" s="5">
        <v>23646</v>
      </c>
      <c r="AF6563" s="5">
        <v>1024</v>
      </c>
      <c r="AG6563" s="6">
        <v>4.3305421635794641</v>
      </c>
      <c r="AH6563" s="6">
        <v>90.362274533781715</v>
      </c>
      <c r="AI6563" s="6">
        <v>12.919552477357485</v>
      </c>
      <c r="AJ6563" s="6">
        <v>78.110694964627555</v>
      </c>
    </row>
    <row r="6564" spans="1:36" hidden="1" x14ac:dyDescent="0.2">
      <c r="A6564" s="1" t="str">
        <f t="shared" si="102"/>
        <v>West LancashireMinorities - all other than White British</v>
      </c>
      <c r="B6564" s="3" t="s">
        <v>363</v>
      </c>
      <c r="C6564" s="3" t="s">
        <v>364</v>
      </c>
      <c r="D6564" s="3" t="s">
        <v>702</v>
      </c>
      <c r="E6564" s="5">
        <v>4910</v>
      </c>
      <c r="F6564" s="5">
        <v>779</v>
      </c>
      <c r="G6564" s="5">
        <v>998</v>
      </c>
      <c r="H6564" s="5">
        <v>1117</v>
      </c>
      <c r="I6564" s="5">
        <v>855</v>
      </c>
      <c r="J6564" s="5">
        <v>918</v>
      </c>
      <c r="K6564" s="5">
        <v>124</v>
      </c>
      <c r="L6564" s="5">
        <v>756</v>
      </c>
      <c r="M6564" s="5">
        <v>0</v>
      </c>
      <c r="N6564" s="5">
        <v>534</v>
      </c>
      <c r="O6564" s="6">
        <v>15.865580448065174</v>
      </c>
      <c r="P6564" s="6">
        <v>20.325865580448067</v>
      </c>
      <c r="Q6564" s="6">
        <v>22.749490835030549</v>
      </c>
      <c r="R6564" s="6">
        <v>17.413441955193484</v>
      </c>
      <c r="S6564" s="6">
        <v>18.69653767820774</v>
      </c>
      <c r="T6564" s="6">
        <v>2.5254582484725052</v>
      </c>
      <c r="U6564" s="6">
        <v>15.39714867617108</v>
      </c>
      <c r="V6564" s="6">
        <v>0</v>
      </c>
      <c r="W6564" s="6">
        <v>10.875763747454176</v>
      </c>
      <c r="X6564" s="5">
        <v>1957</v>
      </c>
      <c r="Y6564" s="5">
        <v>1742</v>
      </c>
      <c r="Z6564" s="5">
        <v>76</v>
      </c>
      <c r="AA6564" s="5">
        <v>517</v>
      </c>
      <c r="AB6564" s="5">
        <v>465</v>
      </c>
      <c r="AC6564" s="5">
        <v>29</v>
      </c>
      <c r="AD6564" s="5">
        <v>1440</v>
      </c>
      <c r="AE6564" s="5">
        <v>1277</v>
      </c>
      <c r="AF6564" s="5">
        <v>47</v>
      </c>
      <c r="AG6564" s="6">
        <v>3.6805011746280343</v>
      </c>
      <c r="AH6564" s="6">
        <v>88.680555555555557</v>
      </c>
      <c r="AI6564" s="6">
        <v>6.236559139784946</v>
      </c>
      <c r="AJ6564" s="6">
        <v>89.94197292069633</v>
      </c>
    </row>
    <row r="6565" spans="1:36" hidden="1" x14ac:dyDescent="0.2">
      <c r="A6565" s="1" t="str">
        <f t="shared" si="102"/>
        <v>West LancashireWhite Irish</v>
      </c>
      <c r="B6565" s="3" t="s">
        <v>363</v>
      </c>
      <c r="C6565" s="3" t="s">
        <v>364</v>
      </c>
      <c r="D6565" s="3" t="s">
        <v>703</v>
      </c>
      <c r="E6565" s="5">
        <v>584</v>
      </c>
      <c r="F6565" s="5">
        <v>40</v>
      </c>
      <c r="G6565" s="5">
        <v>49</v>
      </c>
      <c r="H6565" s="5">
        <v>66</v>
      </c>
      <c r="I6565" s="5">
        <v>57</v>
      </c>
      <c r="J6565" s="5">
        <v>44</v>
      </c>
      <c r="K6565" s="5">
        <v>24</v>
      </c>
      <c r="L6565" s="5">
        <v>49</v>
      </c>
      <c r="M6565" s="5">
        <v>0</v>
      </c>
      <c r="N6565" s="5">
        <v>32</v>
      </c>
      <c r="O6565" s="6">
        <v>6.8493150684931505</v>
      </c>
      <c r="P6565" s="6">
        <v>8.3904109589041092</v>
      </c>
      <c r="Q6565" s="6">
        <v>11.301369863013699</v>
      </c>
      <c r="R6565" s="6">
        <v>9.7602739726027394</v>
      </c>
      <c r="S6565" s="6">
        <v>7.5342465753424657</v>
      </c>
      <c r="T6565" s="6">
        <v>4.1095890410958908</v>
      </c>
      <c r="U6565" s="6">
        <v>8.3904109589041092</v>
      </c>
      <c r="V6565" s="6">
        <v>0</v>
      </c>
      <c r="W6565" s="6">
        <v>5.4794520547945202</v>
      </c>
      <c r="X6565" s="5">
        <v>148</v>
      </c>
      <c r="Y6565" s="5">
        <v>133</v>
      </c>
      <c r="Z6565" s="5">
        <v>10</v>
      </c>
      <c r="AA6565" s="5">
        <v>18</v>
      </c>
      <c r="AB6565" s="5">
        <v>16</v>
      </c>
      <c r="AC6565" s="5">
        <v>3</v>
      </c>
      <c r="AD6565" s="5">
        <v>130</v>
      </c>
      <c r="AE6565" s="5">
        <v>117</v>
      </c>
      <c r="AF6565" s="5">
        <v>7</v>
      </c>
      <c r="AG6565" s="6">
        <v>5.982905982905983</v>
      </c>
      <c r="AH6565" s="6">
        <v>90</v>
      </c>
      <c r="AI6565" s="6">
        <v>18.75</v>
      </c>
      <c r="AJ6565" s="6">
        <v>88.888888888888886</v>
      </c>
    </row>
    <row r="6566" spans="1:36" hidden="1" x14ac:dyDescent="0.2">
      <c r="A6566" s="1" t="str">
        <f t="shared" si="102"/>
        <v>West LancashireWhite Gyspy or Irish Traveller</v>
      </c>
      <c r="B6566" s="3" t="s">
        <v>363</v>
      </c>
      <c r="C6566" s="3" t="s">
        <v>364</v>
      </c>
      <c r="D6566" s="3" t="s">
        <v>704</v>
      </c>
      <c r="E6566" s="5">
        <v>8</v>
      </c>
      <c r="F6566" s="5">
        <v>0</v>
      </c>
      <c r="G6566" s="5">
        <v>0</v>
      </c>
      <c r="H6566" s="5">
        <v>0</v>
      </c>
      <c r="I6566" s="5">
        <v>0</v>
      </c>
      <c r="J6566" s="5">
        <v>0</v>
      </c>
      <c r="K6566" s="5">
        <v>0</v>
      </c>
      <c r="L6566" s="5">
        <v>0</v>
      </c>
      <c r="M6566" s="5">
        <v>0</v>
      </c>
      <c r="N6566" s="5">
        <v>0</v>
      </c>
      <c r="O6566" s="6">
        <v>0</v>
      </c>
      <c r="P6566" s="6">
        <v>0</v>
      </c>
      <c r="Q6566" s="6">
        <v>0</v>
      </c>
      <c r="R6566" s="6">
        <v>0</v>
      </c>
      <c r="S6566" s="6">
        <v>0</v>
      </c>
      <c r="T6566" s="6">
        <v>0</v>
      </c>
      <c r="U6566" s="6">
        <v>0</v>
      </c>
      <c r="V6566" s="6">
        <v>0</v>
      </c>
      <c r="W6566" s="6">
        <v>0</v>
      </c>
      <c r="X6566" s="5">
        <v>2</v>
      </c>
      <c r="Y6566" s="5">
        <v>1</v>
      </c>
      <c r="Z6566" s="5">
        <v>0</v>
      </c>
      <c r="AA6566" s="5">
        <v>0</v>
      </c>
      <c r="AB6566" s="5">
        <v>0</v>
      </c>
      <c r="AC6566" s="5">
        <v>0</v>
      </c>
      <c r="AD6566" s="5">
        <v>2</v>
      </c>
      <c r="AE6566" s="5">
        <v>1</v>
      </c>
      <c r="AF6566" s="5">
        <v>0</v>
      </c>
      <c r="AG6566" s="6">
        <v>0</v>
      </c>
      <c r="AH6566" s="6">
        <v>50</v>
      </c>
      <c r="AI6566" s="6"/>
      <c r="AJ6566" s="6"/>
    </row>
    <row r="6567" spans="1:36" hidden="1" x14ac:dyDescent="0.2">
      <c r="A6567" s="1" t="str">
        <f t="shared" si="102"/>
        <v>West LancashireWhite Other</v>
      </c>
      <c r="B6567" s="3" t="s">
        <v>363</v>
      </c>
      <c r="C6567" s="3" t="s">
        <v>364</v>
      </c>
      <c r="D6567" s="3" t="s">
        <v>705</v>
      </c>
      <c r="E6567" s="5">
        <v>2236</v>
      </c>
      <c r="F6567" s="5">
        <v>534</v>
      </c>
      <c r="G6567" s="5">
        <v>671</v>
      </c>
      <c r="H6567" s="5">
        <v>738</v>
      </c>
      <c r="I6567" s="5">
        <v>545</v>
      </c>
      <c r="J6567" s="5">
        <v>624</v>
      </c>
      <c r="K6567" s="5">
        <v>38</v>
      </c>
      <c r="L6567" s="5">
        <v>503</v>
      </c>
      <c r="M6567" s="5">
        <v>0</v>
      </c>
      <c r="N6567" s="5">
        <v>362</v>
      </c>
      <c r="O6567" s="6">
        <v>23.881932021466906</v>
      </c>
      <c r="P6567" s="6">
        <v>30.008944543828264</v>
      </c>
      <c r="Q6567" s="6">
        <v>33.005366726296955</v>
      </c>
      <c r="R6567" s="6">
        <v>24.373881932021465</v>
      </c>
      <c r="S6567" s="6">
        <v>27.906976744186046</v>
      </c>
      <c r="T6567" s="6">
        <v>1.6994633273703041</v>
      </c>
      <c r="U6567" s="6">
        <v>22.495527728085868</v>
      </c>
      <c r="V6567" s="6">
        <v>0</v>
      </c>
      <c r="W6567" s="6">
        <v>16.189624329159212</v>
      </c>
      <c r="X6567" s="5">
        <v>1080</v>
      </c>
      <c r="Y6567" s="5">
        <v>980</v>
      </c>
      <c r="Z6567" s="5">
        <v>32</v>
      </c>
      <c r="AA6567" s="5">
        <v>381</v>
      </c>
      <c r="AB6567" s="5">
        <v>349</v>
      </c>
      <c r="AC6567" s="5">
        <v>15</v>
      </c>
      <c r="AD6567" s="5">
        <v>699</v>
      </c>
      <c r="AE6567" s="5">
        <v>631</v>
      </c>
      <c r="AF6567" s="5">
        <v>17</v>
      </c>
      <c r="AG6567" s="6">
        <v>2.6941362916006337</v>
      </c>
      <c r="AH6567" s="6">
        <v>90.271816881258943</v>
      </c>
      <c r="AI6567" s="6">
        <v>4.2979942693409745</v>
      </c>
      <c r="AJ6567" s="6">
        <v>91.60104986876641</v>
      </c>
    </row>
    <row r="6568" spans="1:36" hidden="1" x14ac:dyDescent="0.2">
      <c r="A6568" s="1" t="str">
        <f t="shared" si="102"/>
        <v>West LancashireMixed White and Black Caribbean</v>
      </c>
      <c r="B6568" s="3" t="s">
        <v>363</v>
      </c>
      <c r="C6568" s="3" t="s">
        <v>364</v>
      </c>
      <c r="D6568" s="3" t="s">
        <v>706</v>
      </c>
      <c r="E6568" s="5">
        <v>266</v>
      </c>
      <c r="F6568" s="5">
        <v>41</v>
      </c>
      <c r="G6568" s="5">
        <v>54</v>
      </c>
      <c r="H6568" s="5">
        <v>56</v>
      </c>
      <c r="I6568" s="5">
        <v>45</v>
      </c>
      <c r="J6568" s="5">
        <v>52</v>
      </c>
      <c r="K6568" s="5">
        <v>4</v>
      </c>
      <c r="L6568" s="5">
        <v>35</v>
      </c>
      <c r="M6568" s="5">
        <v>0</v>
      </c>
      <c r="N6568" s="5">
        <v>29</v>
      </c>
      <c r="O6568" s="6">
        <v>15.413533834586467</v>
      </c>
      <c r="P6568" s="6">
        <v>20.300751879699249</v>
      </c>
      <c r="Q6568" s="6">
        <v>21.05263157894737</v>
      </c>
      <c r="R6568" s="6">
        <v>16.917293233082706</v>
      </c>
      <c r="S6568" s="6">
        <v>19.548872180451127</v>
      </c>
      <c r="T6568" s="6">
        <v>1.5037593984962405</v>
      </c>
      <c r="U6568" s="6">
        <v>13.157894736842104</v>
      </c>
      <c r="V6568" s="6">
        <v>0</v>
      </c>
      <c r="W6568" s="6">
        <v>10.902255639097744</v>
      </c>
      <c r="X6568" s="5">
        <v>81</v>
      </c>
      <c r="Y6568" s="5">
        <v>66</v>
      </c>
      <c r="Z6568" s="5">
        <v>9</v>
      </c>
      <c r="AA6568" s="5">
        <v>22</v>
      </c>
      <c r="AB6568" s="5">
        <v>20</v>
      </c>
      <c r="AC6568" s="5">
        <v>3</v>
      </c>
      <c r="AD6568" s="5">
        <v>59</v>
      </c>
      <c r="AE6568" s="5">
        <v>46</v>
      </c>
      <c r="AF6568" s="5">
        <v>6</v>
      </c>
      <c r="AG6568" s="6">
        <v>13.043478260869565</v>
      </c>
      <c r="AH6568" s="6">
        <v>77.966101694915253</v>
      </c>
      <c r="AI6568" s="6">
        <v>15</v>
      </c>
      <c r="AJ6568" s="6">
        <v>90.909090909090907</v>
      </c>
    </row>
    <row r="6569" spans="1:36" hidden="1" x14ac:dyDescent="0.2">
      <c r="A6569" s="1" t="str">
        <f t="shared" si="102"/>
        <v>West LancashireMixed White and Black African</v>
      </c>
      <c r="B6569" s="3" t="s">
        <v>363</v>
      </c>
      <c r="C6569" s="3" t="s">
        <v>364</v>
      </c>
      <c r="D6569" s="3" t="s">
        <v>707</v>
      </c>
      <c r="E6569" s="5">
        <v>140</v>
      </c>
      <c r="F6569" s="5">
        <v>22</v>
      </c>
      <c r="G6569" s="5">
        <v>26</v>
      </c>
      <c r="H6569" s="5">
        <v>26</v>
      </c>
      <c r="I6569" s="5">
        <v>29</v>
      </c>
      <c r="J6569" s="5">
        <v>30</v>
      </c>
      <c r="K6569" s="5">
        <v>4</v>
      </c>
      <c r="L6569" s="5">
        <v>24</v>
      </c>
      <c r="M6569" s="5">
        <v>0</v>
      </c>
      <c r="N6569" s="5">
        <v>13</v>
      </c>
      <c r="O6569" s="6">
        <v>15.714285714285714</v>
      </c>
      <c r="P6569" s="6">
        <v>18.571428571428573</v>
      </c>
      <c r="Q6569" s="6">
        <v>18.571428571428573</v>
      </c>
      <c r="R6569" s="6">
        <v>20.714285714285715</v>
      </c>
      <c r="S6569" s="6">
        <v>21.428571428571427</v>
      </c>
      <c r="T6569" s="6">
        <v>2.8571428571428572</v>
      </c>
      <c r="U6569" s="6">
        <v>17.142857142857142</v>
      </c>
      <c r="V6569" s="6">
        <v>0</v>
      </c>
      <c r="W6569" s="6">
        <v>9.2857142857142865</v>
      </c>
      <c r="X6569" s="5">
        <v>43</v>
      </c>
      <c r="Y6569" s="5">
        <v>36</v>
      </c>
      <c r="Z6569" s="5">
        <v>3</v>
      </c>
      <c r="AA6569" s="5">
        <v>13</v>
      </c>
      <c r="AB6569" s="5">
        <v>11</v>
      </c>
      <c r="AC6569" s="5">
        <v>2</v>
      </c>
      <c r="AD6569" s="5">
        <v>30</v>
      </c>
      <c r="AE6569" s="5">
        <v>25</v>
      </c>
      <c r="AF6569" s="5">
        <v>1</v>
      </c>
      <c r="AG6569" s="6">
        <v>4</v>
      </c>
      <c r="AH6569" s="6">
        <v>83.333333333333329</v>
      </c>
      <c r="AI6569" s="6">
        <v>18.181818181818183</v>
      </c>
      <c r="AJ6569" s="6">
        <v>84.615384615384613</v>
      </c>
    </row>
    <row r="6570" spans="1:36" hidden="1" x14ac:dyDescent="0.2">
      <c r="A6570" s="1" t="str">
        <f t="shared" si="102"/>
        <v>West LancashireMixed White and Asian</v>
      </c>
      <c r="B6570" s="3" t="s">
        <v>363</v>
      </c>
      <c r="C6570" s="3" t="s">
        <v>364</v>
      </c>
      <c r="D6570" s="3" t="s">
        <v>708</v>
      </c>
      <c r="E6570" s="5">
        <v>248</v>
      </c>
      <c r="F6570" s="5">
        <v>22</v>
      </c>
      <c r="G6570" s="5">
        <v>31</v>
      </c>
      <c r="H6570" s="5">
        <v>38</v>
      </c>
      <c r="I6570" s="5">
        <v>29</v>
      </c>
      <c r="J6570" s="5">
        <v>26</v>
      </c>
      <c r="K6570" s="5">
        <v>12</v>
      </c>
      <c r="L6570" s="5">
        <v>27</v>
      </c>
      <c r="M6570" s="5">
        <v>0</v>
      </c>
      <c r="N6570" s="5">
        <v>19</v>
      </c>
      <c r="O6570" s="6">
        <v>8.870967741935484</v>
      </c>
      <c r="P6570" s="6">
        <v>12.5</v>
      </c>
      <c r="Q6570" s="6">
        <v>15.32258064516129</v>
      </c>
      <c r="R6570" s="6">
        <v>11.693548387096774</v>
      </c>
      <c r="S6570" s="6">
        <v>10.483870967741936</v>
      </c>
      <c r="T6570" s="6">
        <v>4.838709677419355</v>
      </c>
      <c r="U6570" s="6">
        <v>10.887096774193548</v>
      </c>
      <c r="V6570" s="6">
        <v>0</v>
      </c>
      <c r="W6570" s="6">
        <v>7.661290322580645</v>
      </c>
      <c r="X6570" s="5">
        <v>61</v>
      </c>
      <c r="Y6570" s="5">
        <v>54</v>
      </c>
      <c r="Z6570" s="5">
        <v>4</v>
      </c>
      <c r="AA6570" s="5">
        <v>12</v>
      </c>
      <c r="AB6570" s="5">
        <v>10</v>
      </c>
      <c r="AC6570" s="5">
        <v>1</v>
      </c>
      <c r="AD6570" s="5">
        <v>49</v>
      </c>
      <c r="AE6570" s="5">
        <v>44</v>
      </c>
      <c r="AF6570" s="5">
        <v>3</v>
      </c>
      <c r="AG6570" s="6">
        <v>6.8181818181818183</v>
      </c>
      <c r="AH6570" s="6">
        <v>89.795918367346943</v>
      </c>
      <c r="AI6570" s="6">
        <v>10</v>
      </c>
      <c r="AJ6570" s="6">
        <v>83.333333333333329</v>
      </c>
    </row>
    <row r="6571" spans="1:36" hidden="1" x14ac:dyDescent="0.2">
      <c r="A6571" s="1" t="str">
        <f t="shared" si="102"/>
        <v>West LancashireMixed Other</v>
      </c>
      <c r="B6571" s="3" t="s">
        <v>363</v>
      </c>
      <c r="C6571" s="3" t="s">
        <v>364</v>
      </c>
      <c r="D6571" s="3" t="s">
        <v>709</v>
      </c>
      <c r="E6571" s="5">
        <v>212</v>
      </c>
      <c r="F6571" s="5">
        <v>27</v>
      </c>
      <c r="G6571" s="5">
        <v>41</v>
      </c>
      <c r="H6571" s="5">
        <v>32</v>
      </c>
      <c r="I6571" s="5">
        <v>28</v>
      </c>
      <c r="J6571" s="5">
        <v>39</v>
      </c>
      <c r="K6571" s="5">
        <v>7</v>
      </c>
      <c r="L6571" s="5">
        <v>25</v>
      </c>
      <c r="M6571" s="5">
        <v>0</v>
      </c>
      <c r="N6571" s="5">
        <v>19</v>
      </c>
      <c r="O6571" s="6">
        <v>12.735849056603774</v>
      </c>
      <c r="P6571" s="6">
        <v>19.339622641509433</v>
      </c>
      <c r="Q6571" s="6">
        <v>15.09433962264151</v>
      </c>
      <c r="R6571" s="6">
        <v>13.20754716981132</v>
      </c>
      <c r="S6571" s="6">
        <v>18.39622641509434</v>
      </c>
      <c r="T6571" s="6">
        <v>3.3018867924528301</v>
      </c>
      <c r="U6571" s="6">
        <v>11.79245283018868</v>
      </c>
      <c r="V6571" s="6">
        <v>0</v>
      </c>
      <c r="W6571" s="6">
        <v>8.9622641509433958</v>
      </c>
      <c r="X6571" s="5">
        <v>69</v>
      </c>
      <c r="Y6571" s="5">
        <v>54</v>
      </c>
      <c r="Z6571" s="5">
        <v>4</v>
      </c>
      <c r="AA6571" s="5">
        <v>12</v>
      </c>
      <c r="AB6571" s="5">
        <v>8</v>
      </c>
      <c r="AC6571" s="5">
        <v>3</v>
      </c>
      <c r="AD6571" s="5">
        <v>57</v>
      </c>
      <c r="AE6571" s="5">
        <v>46</v>
      </c>
      <c r="AF6571" s="5">
        <v>1</v>
      </c>
      <c r="AG6571" s="6">
        <v>2.1739130434782608</v>
      </c>
      <c r="AH6571" s="6">
        <v>80.701754385964918</v>
      </c>
      <c r="AI6571" s="6">
        <v>37.5</v>
      </c>
      <c r="AJ6571" s="6">
        <v>66.666666666666671</v>
      </c>
    </row>
    <row r="6572" spans="1:36" hidden="1" x14ac:dyDescent="0.2">
      <c r="A6572" s="1" t="str">
        <f t="shared" si="102"/>
        <v>West LancashireIndian</v>
      </c>
      <c r="B6572" s="3" t="s">
        <v>363</v>
      </c>
      <c r="C6572" s="3" t="s">
        <v>364</v>
      </c>
      <c r="D6572" s="3" t="s">
        <v>710</v>
      </c>
      <c r="E6572" s="5">
        <v>411</v>
      </c>
      <c r="F6572" s="5">
        <v>25</v>
      </c>
      <c r="G6572" s="5">
        <v>39</v>
      </c>
      <c r="H6572" s="5">
        <v>55</v>
      </c>
      <c r="I6572" s="5">
        <v>42</v>
      </c>
      <c r="J6572" s="5">
        <v>28</v>
      </c>
      <c r="K6572" s="5">
        <v>15</v>
      </c>
      <c r="L6572" s="5">
        <v>24</v>
      </c>
      <c r="M6572" s="5">
        <v>0</v>
      </c>
      <c r="N6572" s="5">
        <v>14</v>
      </c>
      <c r="O6572" s="6">
        <v>6.0827250608272507</v>
      </c>
      <c r="P6572" s="6">
        <v>9.4890510948905114</v>
      </c>
      <c r="Q6572" s="6">
        <v>13.381995133819951</v>
      </c>
      <c r="R6572" s="6">
        <v>10.218978102189782</v>
      </c>
      <c r="S6572" s="6">
        <v>6.8126520681265204</v>
      </c>
      <c r="T6572" s="6">
        <v>3.6496350364963503</v>
      </c>
      <c r="U6572" s="6">
        <v>5.8394160583941606</v>
      </c>
      <c r="V6572" s="6">
        <v>0</v>
      </c>
      <c r="W6572" s="6">
        <v>3.4063260340632602</v>
      </c>
      <c r="X6572" s="5">
        <v>165</v>
      </c>
      <c r="Y6572" s="5">
        <v>147</v>
      </c>
      <c r="Z6572" s="5">
        <v>3</v>
      </c>
      <c r="AA6572" s="5">
        <v>15</v>
      </c>
      <c r="AB6572" s="5">
        <v>13</v>
      </c>
      <c r="AC6572" s="5">
        <v>1</v>
      </c>
      <c r="AD6572" s="5">
        <v>150</v>
      </c>
      <c r="AE6572" s="5">
        <v>134</v>
      </c>
      <c r="AF6572" s="5">
        <v>2</v>
      </c>
      <c r="AG6572" s="6">
        <v>1.4925373134328359</v>
      </c>
      <c r="AH6572" s="6">
        <v>89.333333333333329</v>
      </c>
      <c r="AI6572" s="6">
        <v>7.6923076923076925</v>
      </c>
      <c r="AJ6572" s="6">
        <v>86.666666666666671</v>
      </c>
    </row>
    <row r="6573" spans="1:36" hidden="1" x14ac:dyDescent="0.2">
      <c r="A6573" s="1" t="str">
        <f t="shared" si="102"/>
        <v>West LancashirePakistani</v>
      </c>
      <c r="B6573" s="3" t="s">
        <v>363</v>
      </c>
      <c r="C6573" s="3" t="s">
        <v>364</v>
      </c>
      <c r="D6573" s="3" t="s">
        <v>711</v>
      </c>
      <c r="E6573" s="5">
        <v>85</v>
      </c>
      <c r="F6573" s="5">
        <v>5</v>
      </c>
      <c r="G6573" s="5">
        <v>5</v>
      </c>
      <c r="H6573" s="5">
        <v>14</v>
      </c>
      <c r="I6573" s="5">
        <v>3</v>
      </c>
      <c r="J6573" s="5">
        <v>5</v>
      </c>
      <c r="K6573" s="5">
        <v>2</v>
      </c>
      <c r="L6573" s="5">
        <v>2</v>
      </c>
      <c r="M6573" s="5">
        <v>0</v>
      </c>
      <c r="N6573" s="5">
        <v>2</v>
      </c>
      <c r="O6573" s="6">
        <v>5.882352941176471</v>
      </c>
      <c r="P6573" s="6">
        <v>5.882352941176471</v>
      </c>
      <c r="Q6573" s="6">
        <v>16.470588235294116</v>
      </c>
      <c r="R6573" s="6">
        <v>3.5294117647058822</v>
      </c>
      <c r="S6573" s="6">
        <v>5.882352941176471</v>
      </c>
      <c r="T6573" s="6">
        <v>2.3529411764705883</v>
      </c>
      <c r="U6573" s="6">
        <v>2.3529411764705883</v>
      </c>
      <c r="V6573" s="6">
        <v>0</v>
      </c>
      <c r="W6573" s="6">
        <v>2.3529411764705883</v>
      </c>
      <c r="X6573" s="5">
        <v>28</v>
      </c>
      <c r="Y6573" s="5">
        <v>25</v>
      </c>
      <c r="Z6573" s="5">
        <v>0</v>
      </c>
      <c r="AA6573" s="5">
        <v>1</v>
      </c>
      <c r="AB6573" s="5">
        <v>1</v>
      </c>
      <c r="AC6573" s="5">
        <v>0</v>
      </c>
      <c r="AD6573" s="5">
        <v>27</v>
      </c>
      <c r="AE6573" s="5">
        <v>24</v>
      </c>
      <c r="AF6573" s="5">
        <v>0</v>
      </c>
      <c r="AG6573" s="6">
        <v>0</v>
      </c>
      <c r="AH6573" s="6">
        <v>88.888888888888886</v>
      </c>
      <c r="AI6573" s="6">
        <v>0</v>
      </c>
      <c r="AJ6573" s="6">
        <v>100</v>
      </c>
    </row>
    <row r="6574" spans="1:36" hidden="1" x14ac:dyDescent="0.2">
      <c r="A6574" s="1" t="str">
        <f t="shared" si="102"/>
        <v>West LancashireBangladeshi</v>
      </c>
      <c r="B6574" s="3" t="s">
        <v>363</v>
      </c>
      <c r="C6574" s="3" t="s">
        <v>364</v>
      </c>
      <c r="D6574" s="3" t="s">
        <v>712</v>
      </c>
      <c r="E6574" s="5">
        <v>13</v>
      </c>
      <c r="F6574" s="5">
        <v>0</v>
      </c>
      <c r="G6574" s="5">
        <v>0</v>
      </c>
      <c r="H6574" s="5">
        <v>4</v>
      </c>
      <c r="I6574" s="5">
        <v>1</v>
      </c>
      <c r="J6574" s="5">
        <v>0</v>
      </c>
      <c r="K6574" s="5">
        <v>0</v>
      </c>
      <c r="L6574" s="5">
        <v>4</v>
      </c>
      <c r="M6574" s="5">
        <v>0</v>
      </c>
      <c r="N6574" s="5">
        <v>0</v>
      </c>
      <c r="O6574" s="6">
        <v>0</v>
      </c>
      <c r="P6574" s="6">
        <v>0</v>
      </c>
      <c r="Q6574" s="6">
        <v>30.76923076923077</v>
      </c>
      <c r="R6574" s="6">
        <v>7.6923076923076925</v>
      </c>
      <c r="S6574" s="6">
        <v>0</v>
      </c>
      <c r="T6574" s="6">
        <v>0</v>
      </c>
      <c r="U6574" s="6">
        <v>30.76923076923077</v>
      </c>
      <c r="V6574" s="6">
        <v>0</v>
      </c>
      <c r="W6574" s="6">
        <v>0</v>
      </c>
      <c r="X6574" s="5">
        <v>2</v>
      </c>
      <c r="Y6574" s="5">
        <v>0</v>
      </c>
      <c r="Z6574" s="5">
        <v>0</v>
      </c>
      <c r="AA6574" s="5">
        <v>0</v>
      </c>
      <c r="AB6574" s="5">
        <v>0</v>
      </c>
      <c r="AC6574" s="5">
        <v>0</v>
      </c>
      <c r="AD6574" s="5">
        <v>2</v>
      </c>
      <c r="AE6574" s="5">
        <v>0</v>
      </c>
      <c r="AF6574" s="5">
        <v>0</v>
      </c>
      <c r="AG6574" s="6"/>
      <c r="AH6574" s="6">
        <v>0</v>
      </c>
      <c r="AI6574" s="6"/>
      <c r="AJ6574" s="6"/>
    </row>
    <row r="6575" spans="1:36" hidden="1" x14ac:dyDescent="0.2">
      <c r="A6575" s="1" t="str">
        <f t="shared" si="102"/>
        <v>West LancashireChinese</v>
      </c>
      <c r="B6575" s="3" t="s">
        <v>363</v>
      </c>
      <c r="C6575" s="3" t="s">
        <v>364</v>
      </c>
      <c r="D6575" s="3" t="s">
        <v>713</v>
      </c>
      <c r="E6575" s="5">
        <v>190</v>
      </c>
      <c r="F6575" s="5">
        <v>22</v>
      </c>
      <c r="G6575" s="5">
        <v>23</v>
      </c>
      <c r="H6575" s="5">
        <v>29</v>
      </c>
      <c r="I6575" s="5">
        <v>26</v>
      </c>
      <c r="J6575" s="5">
        <v>17</v>
      </c>
      <c r="K6575" s="5">
        <v>7</v>
      </c>
      <c r="L6575" s="5">
        <v>17</v>
      </c>
      <c r="M6575" s="5">
        <v>0</v>
      </c>
      <c r="N6575" s="5">
        <v>14</v>
      </c>
      <c r="O6575" s="6">
        <v>11.578947368421053</v>
      </c>
      <c r="P6575" s="6">
        <v>12.105263157894736</v>
      </c>
      <c r="Q6575" s="6">
        <v>15.263157894736842</v>
      </c>
      <c r="R6575" s="6">
        <v>13.684210526315789</v>
      </c>
      <c r="S6575" s="6">
        <v>8.9473684210526319</v>
      </c>
      <c r="T6575" s="6">
        <v>3.6842105263157894</v>
      </c>
      <c r="U6575" s="6">
        <v>8.9473684210526319</v>
      </c>
      <c r="V6575" s="6">
        <v>0</v>
      </c>
      <c r="W6575" s="6">
        <v>7.3684210526315788</v>
      </c>
      <c r="X6575" s="5">
        <v>69</v>
      </c>
      <c r="Y6575" s="5">
        <v>63</v>
      </c>
      <c r="Z6575" s="5">
        <v>2</v>
      </c>
      <c r="AA6575" s="5">
        <v>9</v>
      </c>
      <c r="AB6575" s="5">
        <v>8</v>
      </c>
      <c r="AC6575" s="5">
        <v>0</v>
      </c>
      <c r="AD6575" s="5">
        <v>60</v>
      </c>
      <c r="AE6575" s="5">
        <v>55</v>
      </c>
      <c r="AF6575" s="5">
        <v>2</v>
      </c>
      <c r="AG6575" s="6">
        <v>3.6363636363636362</v>
      </c>
      <c r="AH6575" s="6">
        <v>91.666666666666671</v>
      </c>
      <c r="AI6575" s="6">
        <v>0</v>
      </c>
      <c r="AJ6575" s="6">
        <v>88.888888888888886</v>
      </c>
    </row>
    <row r="6576" spans="1:36" hidden="1" x14ac:dyDescent="0.2">
      <c r="A6576" s="1" t="str">
        <f t="shared" si="102"/>
        <v>West LancashireAsian Other</v>
      </c>
      <c r="B6576" s="3" t="s">
        <v>363</v>
      </c>
      <c r="C6576" s="3" t="s">
        <v>364</v>
      </c>
      <c r="D6576" s="3" t="s">
        <v>714</v>
      </c>
      <c r="E6576" s="5">
        <v>214</v>
      </c>
      <c r="F6576" s="5">
        <v>11</v>
      </c>
      <c r="G6576" s="5">
        <v>16</v>
      </c>
      <c r="H6576" s="5">
        <v>18</v>
      </c>
      <c r="I6576" s="5">
        <v>16</v>
      </c>
      <c r="J6576" s="5">
        <v>18</v>
      </c>
      <c r="K6576" s="5">
        <v>3</v>
      </c>
      <c r="L6576" s="5">
        <v>17</v>
      </c>
      <c r="M6576" s="5">
        <v>0</v>
      </c>
      <c r="N6576" s="5">
        <v>10</v>
      </c>
      <c r="O6576" s="6">
        <v>5.1401869158878508</v>
      </c>
      <c r="P6576" s="6">
        <v>7.4766355140186915</v>
      </c>
      <c r="Q6576" s="6">
        <v>8.4112149532710276</v>
      </c>
      <c r="R6576" s="6">
        <v>7.4766355140186915</v>
      </c>
      <c r="S6576" s="6">
        <v>8.4112149532710276</v>
      </c>
      <c r="T6576" s="6">
        <v>1.4018691588785046</v>
      </c>
      <c r="U6576" s="6">
        <v>7.94392523364486</v>
      </c>
      <c r="V6576" s="6">
        <v>0</v>
      </c>
      <c r="W6576" s="6">
        <v>4.6728971962616823</v>
      </c>
      <c r="X6576" s="5">
        <v>105</v>
      </c>
      <c r="Y6576" s="5">
        <v>93</v>
      </c>
      <c r="Z6576" s="5">
        <v>3</v>
      </c>
      <c r="AA6576" s="5">
        <v>12</v>
      </c>
      <c r="AB6576" s="5">
        <v>11</v>
      </c>
      <c r="AC6576" s="5">
        <v>1</v>
      </c>
      <c r="AD6576" s="5">
        <v>93</v>
      </c>
      <c r="AE6576" s="5">
        <v>82</v>
      </c>
      <c r="AF6576" s="5">
        <v>2</v>
      </c>
      <c r="AG6576" s="6">
        <v>2.4390243902439024</v>
      </c>
      <c r="AH6576" s="6">
        <v>88.172043010752688</v>
      </c>
      <c r="AI6576" s="6">
        <v>9.0909090909090917</v>
      </c>
      <c r="AJ6576" s="6">
        <v>91.666666666666671</v>
      </c>
    </row>
    <row r="6577" spans="1:36" hidden="1" x14ac:dyDescent="0.2">
      <c r="A6577" s="1" t="str">
        <f t="shared" si="102"/>
        <v>West LancashireBlack African</v>
      </c>
      <c r="B6577" s="3" t="s">
        <v>363</v>
      </c>
      <c r="C6577" s="3" t="s">
        <v>364</v>
      </c>
      <c r="D6577" s="3" t="s">
        <v>715</v>
      </c>
      <c r="E6577" s="5">
        <v>115</v>
      </c>
      <c r="F6577" s="5">
        <v>15</v>
      </c>
      <c r="G6577" s="5">
        <v>22</v>
      </c>
      <c r="H6577" s="5">
        <v>19</v>
      </c>
      <c r="I6577" s="5">
        <v>21</v>
      </c>
      <c r="J6577" s="5">
        <v>19</v>
      </c>
      <c r="K6577" s="5">
        <v>4</v>
      </c>
      <c r="L6577" s="5">
        <v>13</v>
      </c>
      <c r="M6577" s="5">
        <v>0</v>
      </c>
      <c r="N6577" s="5">
        <v>11</v>
      </c>
      <c r="O6577" s="6">
        <v>13.043478260869565</v>
      </c>
      <c r="P6577" s="6">
        <v>19.130434782608695</v>
      </c>
      <c r="Q6577" s="6">
        <v>16.521739130434781</v>
      </c>
      <c r="R6577" s="6">
        <v>18.260869565217391</v>
      </c>
      <c r="S6577" s="6">
        <v>16.521739130434781</v>
      </c>
      <c r="T6577" s="6">
        <v>3.4782608695652173</v>
      </c>
      <c r="U6577" s="6">
        <v>11.304347826086957</v>
      </c>
      <c r="V6577" s="6">
        <v>0</v>
      </c>
      <c r="W6577" s="6">
        <v>9.5652173913043477</v>
      </c>
      <c r="X6577" s="5">
        <v>41</v>
      </c>
      <c r="Y6577" s="5">
        <v>36</v>
      </c>
      <c r="Z6577" s="5">
        <v>2</v>
      </c>
      <c r="AA6577" s="5">
        <v>15</v>
      </c>
      <c r="AB6577" s="5">
        <v>13</v>
      </c>
      <c r="AC6577" s="5">
        <v>0</v>
      </c>
      <c r="AD6577" s="5">
        <v>26</v>
      </c>
      <c r="AE6577" s="5">
        <v>23</v>
      </c>
      <c r="AF6577" s="5">
        <v>2</v>
      </c>
      <c r="AG6577" s="6">
        <v>8.695652173913043</v>
      </c>
      <c r="AH6577" s="6">
        <v>88.461538461538467</v>
      </c>
      <c r="AI6577" s="6">
        <v>0</v>
      </c>
      <c r="AJ6577" s="6">
        <v>86.666666666666671</v>
      </c>
    </row>
    <row r="6578" spans="1:36" hidden="1" x14ac:dyDescent="0.2">
      <c r="A6578" s="1" t="str">
        <f t="shared" si="102"/>
        <v>West LancashireBlack Caribbean</v>
      </c>
      <c r="B6578" s="3" t="s">
        <v>363</v>
      </c>
      <c r="C6578" s="3" t="s">
        <v>364</v>
      </c>
      <c r="D6578" s="3" t="s">
        <v>716</v>
      </c>
      <c r="E6578" s="5">
        <v>48</v>
      </c>
      <c r="F6578" s="5">
        <v>4</v>
      </c>
      <c r="G6578" s="5">
        <v>8</v>
      </c>
      <c r="H6578" s="5">
        <v>5</v>
      </c>
      <c r="I6578" s="5">
        <v>5</v>
      </c>
      <c r="J6578" s="5">
        <v>5</v>
      </c>
      <c r="K6578" s="5">
        <v>1</v>
      </c>
      <c r="L6578" s="5">
        <v>4</v>
      </c>
      <c r="M6578" s="5">
        <v>0</v>
      </c>
      <c r="N6578" s="5">
        <v>3</v>
      </c>
      <c r="O6578" s="6">
        <v>8.3333333333333339</v>
      </c>
      <c r="P6578" s="6">
        <v>16.666666666666668</v>
      </c>
      <c r="Q6578" s="6">
        <v>10.416666666666666</v>
      </c>
      <c r="R6578" s="6">
        <v>10.416666666666666</v>
      </c>
      <c r="S6578" s="6">
        <v>10.416666666666666</v>
      </c>
      <c r="T6578" s="6">
        <v>2.0833333333333335</v>
      </c>
      <c r="U6578" s="6">
        <v>8.3333333333333339</v>
      </c>
      <c r="V6578" s="6">
        <v>0</v>
      </c>
      <c r="W6578" s="6">
        <v>6.25</v>
      </c>
      <c r="X6578" s="5">
        <v>13</v>
      </c>
      <c r="Y6578" s="5">
        <v>11</v>
      </c>
      <c r="Z6578" s="5">
        <v>2</v>
      </c>
      <c r="AA6578" s="5">
        <v>1</v>
      </c>
      <c r="AB6578" s="5">
        <v>0</v>
      </c>
      <c r="AC6578" s="5">
        <v>0</v>
      </c>
      <c r="AD6578" s="5">
        <v>12</v>
      </c>
      <c r="AE6578" s="5">
        <v>11</v>
      </c>
      <c r="AF6578" s="5">
        <v>2</v>
      </c>
      <c r="AG6578" s="6">
        <v>18.181818181818183</v>
      </c>
      <c r="AH6578" s="6">
        <v>91.666666666666671</v>
      </c>
      <c r="AI6578" s="6"/>
      <c r="AJ6578" s="6">
        <v>0</v>
      </c>
    </row>
    <row r="6579" spans="1:36" hidden="1" x14ac:dyDescent="0.2">
      <c r="A6579" s="1" t="str">
        <f t="shared" si="102"/>
        <v>West LancashireBlack Other</v>
      </c>
      <c r="B6579" s="3" t="s">
        <v>363</v>
      </c>
      <c r="C6579" s="3" t="s">
        <v>364</v>
      </c>
      <c r="D6579" s="3" t="s">
        <v>717</v>
      </c>
      <c r="E6579" s="5">
        <v>11</v>
      </c>
      <c r="F6579" s="5">
        <v>0</v>
      </c>
      <c r="G6579" s="5">
        <v>1</v>
      </c>
      <c r="H6579" s="5">
        <v>1</v>
      </c>
      <c r="I6579" s="5">
        <v>0</v>
      </c>
      <c r="J6579" s="5">
        <v>1</v>
      </c>
      <c r="K6579" s="5">
        <v>0</v>
      </c>
      <c r="L6579" s="5">
        <v>1</v>
      </c>
      <c r="M6579" s="5">
        <v>0</v>
      </c>
      <c r="N6579" s="5">
        <v>0</v>
      </c>
      <c r="O6579" s="6">
        <v>0</v>
      </c>
      <c r="P6579" s="6">
        <v>9.0909090909090917</v>
      </c>
      <c r="Q6579" s="6">
        <v>9.0909090909090917</v>
      </c>
      <c r="R6579" s="6">
        <v>0</v>
      </c>
      <c r="S6579" s="6">
        <v>9.0909090909090917</v>
      </c>
      <c r="T6579" s="6">
        <v>0</v>
      </c>
      <c r="U6579" s="6">
        <v>9.0909090909090917</v>
      </c>
      <c r="V6579" s="6">
        <v>0</v>
      </c>
      <c r="W6579" s="6">
        <v>0</v>
      </c>
      <c r="X6579" s="5">
        <v>3</v>
      </c>
      <c r="Y6579" s="5">
        <v>3</v>
      </c>
      <c r="Z6579" s="5">
        <v>0</v>
      </c>
      <c r="AA6579" s="5">
        <v>0</v>
      </c>
      <c r="AB6579" s="5">
        <v>0</v>
      </c>
      <c r="AC6579" s="5">
        <v>0</v>
      </c>
      <c r="AD6579" s="5">
        <v>3</v>
      </c>
      <c r="AE6579" s="5">
        <v>3</v>
      </c>
      <c r="AF6579" s="5">
        <v>0</v>
      </c>
      <c r="AG6579" s="6">
        <v>0</v>
      </c>
      <c r="AH6579" s="6">
        <v>100</v>
      </c>
      <c r="AI6579" s="6"/>
      <c r="AJ6579" s="6"/>
    </row>
    <row r="6580" spans="1:36" hidden="1" x14ac:dyDescent="0.2">
      <c r="A6580" s="1" t="str">
        <f t="shared" si="102"/>
        <v>West LancashireArab</v>
      </c>
      <c r="B6580" s="3" t="s">
        <v>363</v>
      </c>
      <c r="C6580" s="3" t="s">
        <v>364</v>
      </c>
      <c r="D6580" s="3" t="s">
        <v>699</v>
      </c>
      <c r="E6580" s="5">
        <v>63</v>
      </c>
      <c r="F6580" s="5">
        <v>6</v>
      </c>
      <c r="G6580" s="5">
        <v>6</v>
      </c>
      <c r="H6580" s="5">
        <v>9</v>
      </c>
      <c r="I6580" s="5">
        <v>5</v>
      </c>
      <c r="J6580" s="5">
        <v>5</v>
      </c>
      <c r="K6580" s="5">
        <v>2</v>
      </c>
      <c r="L6580" s="5">
        <v>7</v>
      </c>
      <c r="M6580" s="5">
        <v>0</v>
      </c>
      <c r="N6580" s="5">
        <v>4</v>
      </c>
      <c r="O6580" s="6">
        <v>9.5238095238095237</v>
      </c>
      <c r="P6580" s="6">
        <v>9.5238095238095237</v>
      </c>
      <c r="Q6580" s="6">
        <v>14.285714285714286</v>
      </c>
      <c r="R6580" s="6">
        <v>7.9365079365079367</v>
      </c>
      <c r="S6580" s="6">
        <v>7.9365079365079367</v>
      </c>
      <c r="T6580" s="6">
        <v>3.1746031746031744</v>
      </c>
      <c r="U6580" s="6">
        <v>11.111111111111111</v>
      </c>
      <c r="V6580" s="6">
        <v>0</v>
      </c>
      <c r="W6580" s="6">
        <v>6.3492063492063489</v>
      </c>
      <c r="X6580" s="5">
        <v>23</v>
      </c>
      <c r="Y6580" s="5">
        <v>20</v>
      </c>
      <c r="Z6580" s="5">
        <v>1</v>
      </c>
      <c r="AA6580" s="5">
        <v>1</v>
      </c>
      <c r="AB6580" s="5">
        <v>1</v>
      </c>
      <c r="AC6580" s="5">
        <v>0</v>
      </c>
      <c r="AD6580" s="5">
        <v>22</v>
      </c>
      <c r="AE6580" s="5">
        <v>19</v>
      </c>
      <c r="AF6580" s="5">
        <v>1</v>
      </c>
      <c r="AG6580" s="6">
        <v>5.2631578947368425</v>
      </c>
      <c r="AH6580" s="6">
        <v>86.36363636363636</v>
      </c>
      <c r="AI6580" s="6">
        <v>0</v>
      </c>
      <c r="AJ6580" s="6">
        <v>100</v>
      </c>
    </row>
    <row r="6581" spans="1:36" hidden="1" x14ac:dyDescent="0.2">
      <c r="A6581" s="1" t="str">
        <f t="shared" si="102"/>
        <v>West LancashireOther</v>
      </c>
      <c r="B6581" s="3" t="s">
        <v>363</v>
      </c>
      <c r="C6581" s="3" t="s">
        <v>364</v>
      </c>
      <c r="D6581" s="3" t="s">
        <v>718</v>
      </c>
      <c r="E6581" s="5">
        <v>66</v>
      </c>
      <c r="F6581" s="5">
        <v>5</v>
      </c>
      <c r="G6581" s="5">
        <v>6</v>
      </c>
      <c r="H6581" s="5">
        <v>7</v>
      </c>
      <c r="I6581" s="5">
        <v>3</v>
      </c>
      <c r="J6581" s="5">
        <v>5</v>
      </c>
      <c r="K6581" s="5">
        <v>1</v>
      </c>
      <c r="L6581" s="5">
        <v>4</v>
      </c>
      <c r="M6581" s="5">
        <v>0</v>
      </c>
      <c r="N6581" s="5">
        <v>2</v>
      </c>
      <c r="O6581" s="6">
        <v>7.5757575757575761</v>
      </c>
      <c r="P6581" s="6">
        <v>9.0909090909090917</v>
      </c>
      <c r="Q6581" s="6">
        <v>10.606060606060606</v>
      </c>
      <c r="R6581" s="6">
        <v>4.5454545454545459</v>
      </c>
      <c r="S6581" s="6">
        <v>7.5757575757575761</v>
      </c>
      <c r="T6581" s="6">
        <v>1.5151515151515151</v>
      </c>
      <c r="U6581" s="6">
        <v>6.0606060606060606</v>
      </c>
      <c r="V6581" s="6">
        <v>0</v>
      </c>
      <c r="W6581" s="6">
        <v>3.0303030303030303</v>
      </c>
      <c r="X6581" s="5">
        <v>24</v>
      </c>
      <c r="Y6581" s="5">
        <v>20</v>
      </c>
      <c r="Z6581" s="5">
        <v>1</v>
      </c>
      <c r="AA6581" s="5">
        <v>5</v>
      </c>
      <c r="AB6581" s="5">
        <v>4</v>
      </c>
      <c r="AC6581" s="5">
        <v>0</v>
      </c>
      <c r="AD6581" s="5">
        <v>19</v>
      </c>
      <c r="AE6581" s="5">
        <v>16</v>
      </c>
      <c r="AF6581" s="5">
        <v>1</v>
      </c>
      <c r="AG6581" s="6">
        <v>6.25</v>
      </c>
      <c r="AH6581" s="6">
        <v>84.21052631578948</v>
      </c>
      <c r="AI6581" s="6">
        <v>0</v>
      </c>
      <c r="AJ6581" s="6">
        <v>80</v>
      </c>
    </row>
    <row r="6582" spans="1:36" x14ac:dyDescent="0.2">
      <c r="A6582" s="1" t="str">
        <f t="shared" si="102"/>
        <v>West LindseyAll people</v>
      </c>
      <c r="B6582" s="3" t="s">
        <v>393</v>
      </c>
      <c r="C6582" s="3" t="s">
        <v>394</v>
      </c>
      <c r="D6582" s="3" t="s">
        <v>700</v>
      </c>
      <c r="E6582" s="5">
        <v>89250</v>
      </c>
      <c r="F6582" s="5">
        <v>2634</v>
      </c>
      <c r="G6582" s="5">
        <v>4219</v>
      </c>
      <c r="H6582" s="5">
        <v>2634</v>
      </c>
      <c r="I6582" s="5">
        <v>1185</v>
      </c>
      <c r="J6582" s="5">
        <v>3034</v>
      </c>
      <c r="K6582" s="5">
        <v>15237</v>
      </c>
      <c r="L6582" s="5">
        <v>7868</v>
      </c>
      <c r="M6582" s="5">
        <v>2952</v>
      </c>
      <c r="N6582" s="5">
        <v>1185</v>
      </c>
      <c r="O6582" s="6">
        <v>2.9512605042016808</v>
      </c>
      <c r="P6582" s="6">
        <v>4.727170868347339</v>
      </c>
      <c r="Q6582" s="6">
        <v>2.9512605042016808</v>
      </c>
      <c r="R6582" s="6">
        <v>1.3277310924369747</v>
      </c>
      <c r="S6582" s="6">
        <v>3.3994397759103641</v>
      </c>
      <c r="T6582" s="6">
        <v>17.072268907563025</v>
      </c>
      <c r="U6582" s="6">
        <v>8.8156862745098046</v>
      </c>
      <c r="V6582" s="6">
        <v>3.3075630252100838</v>
      </c>
      <c r="W6582" s="6">
        <v>1.3277310924369747</v>
      </c>
      <c r="X6582" s="5">
        <v>26311</v>
      </c>
      <c r="Y6582" s="5">
        <v>23185</v>
      </c>
      <c r="Z6582" s="5">
        <v>1159</v>
      </c>
      <c r="AA6582" s="5">
        <v>0</v>
      </c>
      <c r="AB6582" s="5">
        <v>0</v>
      </c>
      <c r="AC6582" s="5">
        <v>0</v>
      </c>
      <c r="AD6582" s="5">
        <v>26311</v>
      </c>
      <c r="AE6582" s="5">
        <v>23185</v>
      </c>
      <c r="AF6582" s="5">
        <v>1159</v>
      </c>
      <c r="AG6582" s="6">
        <v>4.9989217166271294</v>
      </c>
      <c r="AH6582" s="6">
        <v>88.119037664855</v>
      </c>
      <c r="AI6582" s="6"/>
      <c r="AJ6582" s="6"/>
    </row>
    <row r="6583" spans="1:36" hidden="1" x14ac:dyDescent="0.2">
      <c r="A6583" s="1" t="str">
        <f t="shared" si="102"/>
        <v>West LindseyWhite British</v>
      </c>
      <c r="B6583" s="3" t="s">
        <v>393</v>
      </c>
      <c r="C6583" s="3" t="s">
        <v>394</v>
      </c>
      <c r="D6583" s="3" t="s">
        <v>701</v>
      </c>
      <c r="E6583" s="5">
        <v>85977</v>
      </c>
      <c r="F6583" s="5">
        <v>2442</v>
      </c>
      <c r="G6583" s="5">
        <v>3965</v>
      </c>
      <c r="H6583" s="5">
        <v>2442</v>
      </c>
      <c r="I6583" s="5">
        <v>1046</v>
      </c>
      <c r="J6583" s="5">
        <v>2919</v>
      </c>
      <c r="K6583" s="5">
        <v>14778</v>
      </c>
      <c r="L6583" s="5">
        <v>7323</v>
      </c>
      <c r="M6583" s="5">
        <v>2670</v>
      </c>
      <c r="N6583" s="5">
        <v>1046</v>
      </c>
      <c r="O6583" s="6">
        <v>2.8402944973655746</v>
      </c>
      <c r="P6583" s="6">
        <v>4.6116984774997967</v>
      </c>
      <c r="Q6583" s="6">
        <v>2.8402944973655746</v>
      </c>
      <c r="R6583" s="6">
        <v>1.2166044407225187</v>
      </c>
      <c r="S6583" s="6">
        <v>3.3950940367772775</v>
      </c>
      <c r="T6583" s="6">
        <v>17.188317805924839</v>
      </c>
      <c r="U6583" s="6">
        <v>8.5173941868174055</v>
      </c>
      <c r="V6583" s="6">
        <v>3.1054816985938101</v>
      </c>
      <c r="W6583" s="6">
        <v>1.2166044407225187</v>
      </c>
      <c r="X6583" s="5">
        <v>25019</v>
      </c>
      <c r="Y6583" s="5">
        <v>22091</v>
      </c>
      <c r="Z6583" s="5">
        <v>1105</v>
      </c>
      <c r="AA6583" s="5">
        <v>0</v>
      </c>
      <c r="AB6583" s="5">
        <v>0</v>
      </c>
      <c r="AC6583" s="5">
        <v>0</v>
      </c>
      <c r="AD6583" s="5">
        <v>25019</v>
      </c>
      <c r="AE6583" s="5">
        <v>22091</v>
      </c>
      <c r="AF6583" s="5">
        <v>1105</v>
      </c>
      <c r="AG6583" s="6">
        <v>5.0020370286542031</v>
      </c>
      <c r="AH6583" s="6">
        <v>88.296894360286188</v>
      </c>
      <c r="AI6583" s="6"/>
      <c r="AJ6583" s="6"/>
    </row>
    <row r="6584" spans="1:36" hidden="1" x14ac:dyDescent="0.2">
      <c r="A6584" s="1" t="str">
        <f t="shared" si="102"/>
        <v>West LindseyMinorities - all other than White British</v>
      </c>
      <c r="B6584" s="3" t="s">
        <v>393</v>
      </c>
      <c r="C6584" s="3" t="s">
        <v>394</v>
      </c>
      <c r="D6584" s="3" t="s">
        <v>702</v>
      </c>
      <c r="E6584" s="5">
        <v>3273</v>
      </c>
      <c r="F6584" s="5">
        <v>192</v>
      </c>
      <c r="G6584" s="5">
        <v>254</v>
      </c>
      <c r="H6584" s="5">
        <v>192</v>
      </c>
      <c r="I6584" s="5">
        <v>139</v>
      </c>
      <c r="J6584" s="5">
        <v>115</v>
      </c>
      <c r="K6584" s="5">
        <v>459</v>
      </c>
      <c r="L6584" s="5">
        <v>545</v>
      </c>
      <c r="M6584" s="5">
        <v>282</v>
      </c>
      <c r="N6584" s="5">
        <v>139</v>
      </c>
      <c r="O6584" s="6">
        <v>5.8661778185151237</v>
      </c>
      <c r="P6584" s="6">
        <v>7.7604644057439653</v>
      </c>
      <c r="Q6584" s="6">
        <v>5.8661778185151237</v>
      </c>
      <c r="R6584" s="6">
        <v>4.2468683165291781</v>
      </c>
      <c r="S6584" s="6">
        <v>3.5135960892147877</v>
      </c>
      <c r="T6584" s="6">
        <v>14.023831347387718</v>
      </c>
      <c r="U6584" s="6">
        <v>16.651390161930951</v>
      </c>
      <c r="V6584" s="6">
        <v>8.6159486709440873</v>
      </c>
      <c r="W6584" s="6">
        <v>4.2468683165291781</v>
      </c>
      <c r="X6584" s="5">
        <v>1292</v>
      </c>
      <c r="Y6584" s="5">
        <v>1094</v>
      </c>
      <c r="Z6584" s="5">
        <v>54</v>
      </c>
      <c r="AA6584" s="5">
        <v>0</v>
      </c>
      <c r="AB6584" s="5">
        <v>0</v>
      </c>
      <c r="AC6584" s="5">
        <v>0</v>
      </c>
      <c r="AD6584" s="5">
        <v>1292</v>
      </c>
      <c r="AE6584" s="5">
        <v>1094</v>
      </c>
      <c r="AF6584" s="5">
        <v>54</v>
      </c>
      <c r="AG6584" s="6">
        <v>4.9360146252285189</v>
      </c>
      <c r="AH6584" s="6">
        <v>84.674922600619198</v>
      </c>
      <c r="AI6584" s="6"/>
      <c r="AJ6584" s="6"/>
    </row>
    <row r="6585" spans="1:36" hidden="1" x14ac:dyDescent="0.2">
      <c r="A6585" s="1" t="str">
        <f t="shared" si="102"/>
        <v>West LindseyWhite Irish</v>
      </c>
      <c r="B6585" s="3" t="s">
        <v>393</v>
      </c>
      <c r="C6585" s="3" t="s">
        <v>394</v>
      </c>
      <c r="D6585" s="3" t="s">
        <v>703</v>
      </c>
      <c r="E6585" s="5">
        <v>411</v>
      </c>
      <c r="F6585" s="5">
        <v>11</v>
      </c>
      <c r="G6585" s="5">
        <v>22</v>
      </c>
      <c r="H6585" s="5">
        <v>11</v>
      </c>
      <c r="I6585" s="5">
        <v>10</v>
      </c>
      <c r="J6585" s="5">
        <v>12</v>
      </c>
      <c r="K6585" s="5">
        <v>49</v>
      </c>
      <c r="L6585" s="5">
        <v>36</v>
      </c>
      <c r="M6585" s="5">
        <v>24</v>
      </c>
      <c r="N6585" s="5">
        <v>10</v>
      </c>
      <c r="O6585" s="6">
        <v>2.6763990267639901</v>
      </c>
      <c r="P6585" s="6">
        <v>5.3527980535279802</v>
      </c>
      <c r="Q6585" s="6">
        <v>2.6763990267639901</v>
      </c>
      <c r="R6585" s="6">
        <v>2.4330900243309004</v>
      </c>
      <c r="S6585" s="6">
        <v>2.9197080291970803</v>
      </c>
      <c r="T6585" s="6">
        <v>11.922141119221411</v>
      </c>
      <c r="U6585" s="6">
        <v>8.7591240875912408</v>
      </c>
      <c r="V6585" s="6">
        <v>5.8394160583941606</v>
      </c>
      <c r="W6585" s="6">
        <v>2.4330900243309004</v>
      </c>
      <c r="X6585" s="5">
        <v>108</v>
      </c>
      <c r="Y6585" s="5">
        <v>98</v>
      </c>
      <c r="Z6585" s="5">
        <v>6</v>
      </c>
      <c r="AA6585" s="5">
        <v>0</v>
      </c>
      <c r="AB6585" s="5">
        <v>0</v>
      </c>
      <c r="AC6585" s="5">
        <v>0</v>
      </c>
      <c r="AD6585" s="5">
        <v>108</v>
      </c>
      <c r="AE6585" s="5">
        <v>98</v>
      </c>
      <c r="AF6585" s="5">
        <v>6</v>
      </c>
      <c r="AG6585" s="6">
        <v>6.1224489795918364</v>
      </c>
      <c r="AH6585" s="6">
        <v>90.740740740740748</v>
      </c>
      <c r="AI6585" s="6"/>
      <c r="AJ6585" s="6"/>
    </row>
    <row r="6586" spans="1:36" hidden="1" x14ac:dyDescent="0.2">
      <c r="A6586" s="1" t="str">
        <f t="shared" si="102"/>
        <v>West LindseyWhite Gyspy or Irish Traveller</v>
      </c>
      <c r="B6586" s="3" t="s">
        <v>393</v>
      </c>
      <c r="C6586" s="3" t="s">
        <v>394</v>
      </c>
      <c r="D6586" s="3" t="s">
        <v>704</v>
      </c>
      <c r="E6586" s="5">
        <v>161</v>
      </c>
      <c r="F6586" s="5">
        <v>10</v>
      </c>
      <c r="G6586" s="5">
        <v>11</v>
      </c>
      <c r="H6586" s="5">
        <v>10</v>
      </c>
      <c r="I6586" s="5">
        <v>10</v>
      </c>
      <c r="J6586" s="5">
        <v>1</v>
      </c>
      <c r="K6586" s="5">
        <v>26</v>
      </c>
      <c r="L6586" s="5">
        <v>43</v>
      </c>
      <c r="M6586" s="5">
        <v>19</v>
      </c>
      <c r="N6586" s="5">
        <v>10</v>
      </c>
      <c r="O6586" s="6">
        <v>6.2111801242236027</v>
      </c>
      <c r="P6586" s="6">
        <v>6.8322981366459627</v>
      </c>
      <c r="Q6586" s="6">
        <v>6.2111801242236027</v>
      </c>
      <c r="R6586" s="6">
        <v>6.2111801242236027</v>
      </c>
      <c r="S6586" s="6">
        <v>0.6211180124223602</v>
      </c>
      <c r="T6586" s="6">
        <v>16.149068322981368</v>
      </c>
      <c r="U6586" s="6">
        <v>26.70807453416149</v>
      </c>
      <c r="V6586" s="6">
        <v>11.801242236024844</v>
      </c>
      <c r="W6586" s="6">
        <v>6.2111801242236027</v>
      </c>
      <c r="X6586" s="5">
        <v>60</v>
      </c>
      <c r="Y6586" s="5">
        <v>32</v>
      </c>
      <c r="Z6586" s="5">
        <v>8</v>
      </c>
      <c r="AA6586" s="5">
        <v>0</v>
      </c>
      <c r="AB6586" s="5">
        <v>0</v>
      </c>
      <c r="AC6586" s="5">
        <v>0</v>
      </c>
      <c r="AD6586" s="5">
        <v>60</v>
      </c>
      <c r="AE6586" s="5">
        <v>32</v>
      </c>
      <c r="AF6586" s="5">
        <v>8</v>
      </c>
      <c r="AG6586" s="6">
        <v>25</v>
      </c>
      <c r="AH6586" s="6">
        <v>53.333333333333336</v>
      </c>
      <c r="AI6586" s="3"/>
      <c r="AJ6586" s="6"/>
    </row>
    <row r="6587" spans="1:36" hidden="1" x14ac:dyDescent="0.2">
      <c r="A6587" s="1" t="str">
        <f t="shared" si="102"/>
        <v>West LindseyWhite Other</v>
      </c>
      <c r="B6587" s="3" t="s">
        <v>393</v>
      </c>
      <c r="C6587" s="3" t="s">
        <v>394</v>
      </c>
      <c r="D6587" s="3" t="s">
        <v>705</v>
      </c>
      <c r="E6587" s="5">
        <v>1051</v>
      </c>
      <c r="F6587" s="5">
        <v>81</v>
      </c>
      <c r="G6587" s="5">
        <v>95</v>
      </c>
      <c r="H6587" s="5">
        <v>81</v>
      </c>
      <c r="I6587" s="5">
        <v>58</v>
      </c>
      <c r="J6587" s="5">
        <v>37</v>
      </c>
      <c r="K6587" s="5">
        <v>154</v>
      </c>
      <c r="L6587" s="5">
        <v>212</v>
      </c>
      <c r="M6587" s="5">
        <v>114</v>
      </c>
      <c r="N6587" s="5">
        <v>58</v>
      </c>
      <c r="O6587" s="6">
        <v>7.7069457659372027</v>
      </c>
      <c r="P6587" s="6">
        <v>9.0390104662226456</v>
      </c>
      <c r="Q6587" s="6">
        <v>7.7069457659372027</v>
      </c>
      <c r="R6587" s="6">
        <v>5.5185537583254041</v>
      </c>
      <c r="S6587" s="6">
        <v>3.5204567078972406</v>
      </c>
      <c r="T6587" s="6">
        <v>14.652711703139866</v>
      </c>
      <c r="U6587" s="6">
        <v>20.171265461465271</v>
      </c>
      <c r="V6587" s="6">
        <v>10.846812559467175</v>
      </c>
      <c r="W6587" s="6">
        <v>5.5185537583254041</v>
      </c>
      <c r="X6587" s="5">
        <v>491</v>
      </c>
      <c r="Y6587" s="5">
        <v>426</v>
      </c>
      <c r="Z6587" s="5">
        <v>17</v>
      </c>
      <c r="AA6587" s="5">
        <v>0</v>
      </c>
      <c r="AB6587" s="5">
        <v>0</v>
      </c>
      <c r="AC6587" s="5">
        <v>0</v>
      </c>
      <c r="AD6587" s="5">
        <v>491</v>
      </c>
      <c r="AE6587" s="5">
        <v>426</v>
      </c>
      <c r="AF6587" s="5">
        <v>17</v>
      </c>
      <c r="AG6587" s="6">
        <v>3.9906103286384975</v>
      </c>
      <c r="AH6587" s="6">
        <v>86.761710794297358</v>
      </c>
      <c r="AI6587" s="6"/>
      <c r="AJ6587" s="6"/>
    </row>
    <row r="6588" spans="1:36" hidden="1" x14ac:dyDescent="0.2">
      <c r="A6588" s="1" t="str">
        <f t="shared" si="102"/>
        <v>West LindseyMixed White and Black Caribbean</v>
      </c>
      <c r="B6588" s="3" t="s">
        <v>393</v>
      </c>
      <c r="C6588" s="3" t="s">
        <v>394</v>
      </c>
      <c r="D6588" s="3" t="s">
        <v>706</v>
      </c>
      <c r="E6588" s="5">
        <v>222</v>
      </c>
      <c r="F6588" s="5">
        <v>9</v>
      </c>
      <c r="G6588" s="5">
        <v>13</v>
      </c>
      <c r="H6588" s="5">
        <v>9</v>
      </c>
      <c r="I6588" s="5">
        <v>5</v>
      </c>
      <c r="J6588" s="5">
        <v>8</v>
      </c>
      <c r="K6588" s="5">
        <v>40</v>
      </c>
      <c r="L6588" s="5">
        <v>37</v>
      </c>
      <c r="M6588" s="5">
        <v>12</v>
      </c>
      <c r="N6588" s="5">
        <v>5</v>
      </c>
      <c r="O6588" s="6">
        <v>4.0540540540540544</v>
      </c>
      <c r="P6588" s="6">
        <v>5.8558558558558556</v>
      </c>
      <c r="Q6588" s="6">
        <v>4.0540540540540544</v>
      </c>
      <c r="R6588" s="6">
        <v>2.2522522522522523</v>
      </c>
      <c r="S6588" s="6">
        <v>3.6036036036036037</v>
      </c>
      <c r="T6588" s="6">
        <v>18.018018018018019</v>
      </c>
      <c r="U6588" s="6">
        <v>16.666666666666668</v>
      </c>
      <c r="V6588" s="6">
        <v>5.4054054054054053</v>
      </c>
      <c r="W6588" s="6">
        <v>2.2522522522522523</v>
      </c>
      <c r="X6588" s="5">
        <v>49</v>
      </c>
      <c r="Y6588" s="5">
        <v>45</v>
      </c>
      <c r="Z6588" s="5">
        <v>4</v>
      </c>
      <c r="AA6588" s="5">
        <v>0</v>
      </c>
      <c r="AB6588" s="5">
        <v>0</v>
      </c>
      <c r="AC6588" s="5">
        <v>0</v>
      </c>
      <c r="AD6588" s="5">
        <v>49</v>
      </c>
      <c r="AE6588" s="5">
        <v>45</v>
      </c>
      <c r="AF6588" s="5">
        <v>4</v>
      </c>
      <c r="AG6588" s="6">
        <v>8.8888888888888893</v>
      </c>
      <c r="AH6588" s="6">
        <v>91.836734693877546</v>
      </c>
      <c r="AI6588" s="6"/>
      <c r="AJ6588" s="6"/>
    </row>
    <row r="6589" spans="1:36" hidden="1" x14ac:dyDescent="0.2">
      <c r="A6589" s="1" t="str">
        <f t="shared" si="102"/>
        <v>West LindseyMixed White and Black African</v>
      </c>
      <c r="B6589" s="3" t="s">
        <v>393</v>
      </c>
      <c r="C6589" s="3" t="s">
        <v>394</v>
      </c>
      <c r="D6589" s="3" t="s">
        <v>707</v>
      </c>
      <c r="E6589" s="5">
        <v>58</v>
      </c>
      <c r="F6589" s="5">
        <v>8</v>
      </c>
      <c r="G6589" s="5">
        <v>8</v>
      </c>
      <c r="H6589" s="5">
        <v>8</v>
      </c>
      <c r="I6589" s="5">
        <v>8</v>
      </c>
      <c r="J6589" s="5">
        <v>0</v>
      </c>
      <c r="K6589" s="5">
        <v>10</v>
      </c>
      <c r="L6589" s="5">
        <v>12</v>
      </c>
      <c r="M6589" s="5">
        <v>9</v>
      </c>
      <c r="N6589" s="5">
        <v>8</v>
      </c>
      <c r="O6589" s="6">
        <v>13.793103448275861</v>
      </c>
      <c r="P6589" s="6">
        <v>13.793103448275861</v>
      </c>
      <c r="Q6589" s="6">
        <v>13.793103448275861</v>
      </c>
      <c r="R6589" s="6">
        <v>13.793103448275861</v>
      </c>
      <c r="S6589" s="6">
        <v>0</v>
      </c>
      <c r="T6589" s="6">
        <v>17.241379310344829</v>
      </c>
      <c r="U6589" s="6">
        <v>20.689655172413794</v>
      </c>
      <c r="V6589" s="6">
        <v>15.517241379310345</v>
      </c>
      <c r="W6589" s="6">
        <v>13.793103448275861</v>
      </c>
      <c r="X6589" s="5">
        <v>15</v>
      </c>
      <c r="Y6589" s="5">
        <v>14</v>
      </c>
      <c r="Z6589" s="5">
        <v>2</v>
      </c>
      <c r="AA6589" s="5">
        <v>0</v>
      </c>
      <c r="AB6589" s="5">
        <v>0</v>
      </c>
      <c r="AC6589" s="5">
        <v>0</v>
      </c>
      <c r="AD6589" s="5">
        <v>15</v>
      </c>
      <c r="AE6589" s="5">
        <v>14</v>
      </c>
      <c r="AF6589" s="5">
        <v>2</v>
      </c>
      <c r="AG6589" s="6">
        <v>14.285714285714286</v>
      </c>
      <c r="AH6589" s="6">
        <v>93.333333333333329</v>
      </c>
      <c r="AI6589" s="6"/>
      <c r="AJ6589" s="6"/>
    </row>
    <row r="6590" spans="1:36" hidden="1" x14ac:dyDescent="0.2">
      <c r="A6590" s="1" t="str">
        <f t="shared" si="102"/>
        <v>West LindseyMixed White and Asian</v>
      </c>
      <c r="B6590" s="3" t="s">
        <v>393</v>
      </c>
      <c r="C6590" s="3" t="s">
        <v>394</v>
      </c>
      <c r="D6590" s="3" t="s">
        <v>708</v>
      </c>
      <c r="E6590" s="5">
        <v>205</v>
      </c>
      <c r="F6590" s="5">
        <v>9</v>
      </c>
      <c r="G6590" s="5">
        <v>18</v>
      </c>
      <c r="H6590" s="5">
        <v>9</v>
      </c>
      <c r="I6590" s="5">
        <v>7</v>
      </c>
      <c r="J6590" s="5">
        <v>11</v>
      </c>
      <c r="K6590" s="5">
        <v>43</v>
      </c>
      <c r="L6590" s="5">
        <v>21</v>
      </c>
      <c r="M6590" s="5">
        <v>13</v>
      </c>
      <c r="N6590" s="5">
        <v>7</v>
      </c>
      <c r="O6590" s="6">
        <v>4.3902439024390247</v>
      </c>
      <c r="P6590" s="6">
        <v>8.7804878048780495</v>
      </c>
      <c r="Q6590" s="6">
        <v>4.3902439024390247</v>
      </c>
      <c r="R6590" s="6">
        <v>3.4146341463414633</v>
      </c>
      <c r="S6590" s="6">
        <v>5.3658536585365857</v>
      </c>
      <c r="T6590" s="6">
        <v>20.975609756097562</v>
      </c>
      <c r="U6590" s="6">
        <v>10.24390243902439</v>
      </c>
      <c r="V6590" s="6">
        <v>6.3414634146341466</v>
      </c>
      <c r="W6590" s="6">
        <v>3.4146341463414633</v>
      </c>
      <c r="X6590" s="5">
        <v>58</v>
      </c>
      <c r="Y6590" s="5">
        <v>46</v>
      </c>
      <c r="Z6590" s="5">
        <v>3</v>
      </c>
      <c r="AA6590" s="5">
        <v>0</v>
      </c>
      <c r="AB6590" s="5">
        <v>0</v>
      </c>
      <c r="AC6590" s="5">
        <v>0</v>
      </c>
      <c r="AD6590" s="5">
        <v>58</v>
      </c>
      <c r="AE6590" s="5">
        <v>46</v>
      </c>
      <c r="AF6590" s="5">
        <v>3</v>
      </c>
      <c r="AG6590" s="6">
        <v>6.5217391304347823</v>
      </c>
      <c r="AH6590" s="6">
        <v>79.310344827586206</v>
      </c>
      <c r="AI6590" s="6"/>
      <c r="AJ6590" s="6"/>
    </row>
    <row r="6591" spans="1:36" hidden="1" x14ac:dyDescent="0.2">
      <c r="A6591" s="1" t="str">
        <f t="shared" si="102"/>
        <v>West LindseyMixed Other</v>
      </c>
      <c r="B6591" s="3" t="s">
        <v>393</v>
      </c>
      <c r="C6591" s="3" t="s">
        <v>394</v>
      </c>
      <c r="D6591" s="3" t="s">
        <v>709</v>
      </c>
      <c r="E6591" s="5">
        <v>145</v>
      </c>
      <c r="F6591" s="5">
        <v>7</v>
      </c>
      <c r="G6591" s="5">
        <v>11</v>
      </c>
      <c r="H6591" s="5">
        <v>7</v>
      </c>
      <c r="I6591" s="5">
        <v>2</v>
      </c>
      <c r="J6591" s="5">
        <v>9</v>
      </c>
      <c r="K6591" s="5">
        <v>13</v>
      </c>
      <c r="L6591" s="5">
        <v>21</v>
      </c>
      <c r="M6591" s="5">
        <v>9</v>
      </c>
      <c r="N6591" s="5">
        <v>2</v>
      </c>
      <c r="O6591" s="6">
        <v>4.8275862068965516</v>
      </c>
      <c r="P6591" s="6">
        <v>7.5862068965517242</v>
      </c>
      <c r="Q6591" s="6">
        <v>4.8275862068965516</v>
      </c>
      <c r="R6591" s="6">
        <v>1.3793103448275863</v>
      </c>
      <c r="S6591" s="6">
        <v>6.2068965517241379</v>
      </c>
      <c r="T6591" s="6">
        <v>8.9655172413793096</v>
      </c>
      <c r="U6591" s="6">
        <v>14.482758620689655</v>
      </c>
      <c r="V6591" s="6">
        <v>6.2068965517241379</v>
      </c>
      <c r="W6591" s="6">
        <v>1.3793103448275863</v>
      </c>
      <c r="X6591" s="5">
        <v>63</v>
      </c>
      <c r="Y6591" s="5">
        <v>44</v>
      </c>
      <c r="Z6591" s="5">
        <v>2</v>
      </c>
      <c r="AA6591" s="5">
        <v>0</v>
      </c>
      <c r="AB6591" s="5">
        <v>0</v>
      </c>
      <c r="AC6591" s="5">
        <v>0</v>
      </c>
      <c r="AD6591" s="5">
        <v>63</v>
      </c>
      <c r="AE6591" s="5">
        <v>44</v>
      </c>
      <c r="AF6591" s="5">
        <v>2</v>
      </c>
      <c r="AG6591" s="6">
        <v>4.5454545454545459</v>
      </c>
      <c r="AH6591" s="6">
        <v>69.841269841269835</v>
      </c>
      <c r="AI6591" s="6"/>
      <c r="AJ6591" s="6"/>
    </row>
    <row r="6592" spans="1:36" hidden="1" x14ac:dyDescent="0.2">
      <c r="A6592" s="1" t="str">
        <f t="shared" si="102"/>
        <v>West LindseyIndian</v>
      </c>
      <c r="B6592" s="3" t="s">
        <v>393</v>
      </c>
      <c r="C6592" s="3" t="s">
        <v>394</v>
      </c>
      <c r="D6592" s="3" t="s">
        <v>710</v>
      </c>
      <c r="E6592" s="5">
        <v>370</v>
      </c>
      <c r="F6592" s="5">
        <v>15</v>
      </c>
      <c r="G6592" s="5">
        <v>18</v>
      </c>
      <c r="H6592" s="5">
        <v>15</v>
      </c>
      <c r="I6592" s="5">
        <v>11</v>
      </c>
      <c r="J6592" s="5">
        <v>7</v>
      </c>
      <c r="K6592" s="5">
        <v>36</v>
      </c>
      <c r="L6592" s="5">
        <v>36</v>
      </c>
      <c r="M6592" s="5">
        <v>21</v>
      </c>
      <c r="N6592" s="5">
        <v>11</v>
      </c>
      <c r="O6592" s="6">
        <v>4.0540540540540544</v>
      </c>
      <c r="P6592" s="6">
        <v>4.8648648648648649</v>
      </c>
      <c r="Q6592" s="6">
        <v>4.0540540540540544</v>
      </c>
      <c r="R6592" s="6">
        <v>2.9729729729729728</v>
      </c>
      <c r="S6592" s="6">
        <v>1.8918918918918919</v>
      </c>
      <c r="T6592" s="6">
        <v>9.7297297297297298</v>
      </c>
      <c r="U6592" s="6">
        <v>9.7297297297297298</v>
      </c>
      <c r="V6592" s="6">
        <v>5.6756756756756754</v>
      </c>
      <c r="W6592" s="6">
        <v>2.9729729729729728</v>
      </c>
      <c r="X6592" s="5">
        <v>171</v>
      </c>
      <c r="Y6592" s="5">
        <v>159</v>
      </c>
      <c r="Z6592" s="5">
        <v>5</v>
      </c>
      <c r="AA6592" s="5">
        <v>0</v>
      </c>
      <c r="AB6592" s="5">
        <v>0</v>
      </c>
      <c r="AC6592" s="5">
        <v>0</v>
      </c>
      <c r="AD6592" s="5">
        <v>171</v>
      </c>
      <c r="AE6592" s="5">
        <v>159</v>
      </c>
      <c r="AF6592" s="5">
        <v>5</v>
      </c>
      <c r="AG6592" s="6">
        <v>3.1446540880503147</v>
      </c>
      <c r="AH6592" s="6">
        <v>92.982456140350877</v>
      </c>
      <c r="AI6592" s="6"/>
      <c r="AJ6592" s="6"/>
    </row>
    <row r="6593" spans="1:36" hidden="1" x14ac:dyDescent="0.2">
      <c r="A6593" s="1" t="str">
        <f t="shared" si="102"/>
        <v>West LindseyPakistani</v>
      </c>
      <c r="B6593" s="3" t="s">
        <v>393</v>
      </c>
      <c r="C6593" s="3" t="s">
        <v>394</v>
      </c>
      <c r="D6593" s="3" t="s">
        <v>711</v>
      </c>
      <c r="E6593" s="5">
        <v>64</v>
      </c>
      <c r="F6593" s="5">
        <v>0</v>
      </c>
      <c r="G6593" s="5">
        <v>1</v>
      </c>
      <c r="H6593" s="5">
        <v>0</v>
      </c>
      <c r="I6593" s="5">
        <v>0</v>
      </c>
      <c r="J6593" s="5">
        <v>1</v>
      </c>
      <c r="K6593" s="5">
        <v>16</v>
      </c>
      <c r="L6593" s="5">
        <v>1</v>
      </c>
      <c r="M6593" s="5">
        <v>0</v>
      </c>
      <c r="N6593" s="5">
        <v>0</v>
      </c>
      <c r="O6593" s="6">
        <v>0</v>
      </c>
      <c r="P6593" s="6">
        <v>1.5625</v>
      </c>
      <c r="Q6593" s="6">
        <v>0</v>
      </c>
      <c r="R6593" s="6">
        <v>0</v>
      </c>
      <c r="S6593" s="6">
        <v>1.5625</v>
      </c>
      <c r="T6593" s="6">
        <v>25</v>
      </c>
      <c r="U6593" s="6">
        <v>1.5625</v>
      </c>
      <c r="V6593" s="6">
        <v>0</v>
      </c>
      <c r="W6593" s="6">
        <v>0</v>
      </c>
      <c r="X6593" s="5">
        <v>24</v>
      </c>
      <c r="Y6593" s="5">
        <v>21</v>
      </c>
      <c r="Z6593" s="5">
        <v>0</v>
      </c>
      <c r="AA6593" s="5">
        <v>0</v>
      </c>
      <c r="AB6593" s="5">
        <v>0</v>
      </c>
      <c r="AC6593" s="5">
        <v>0</v>
      </c>
      <c r="AD6593" s="5">
        <v>24</v>
      </c>
      <c r="AE6593" s="5">
        <v>21</v>
      </c>
      <c r="AF6593" s="5">
        <v>0</v>
      </c>
      <c r="AG6593" s="6">
        <v>0</v>
      </c>
      <c r="AH6593" s="6">
        <v>87.5</v>
      </c>
      <c r="AI6593" s="6"/>
      <c r="AJ6593" s="6"/>
    </row>
    <row r="6594" spans="1:36" hidden="1" x14ac:dyDescent="0.2">
      <c r="A6594" s="1" t="str">
        <f t="shared" ref="A6594:A6657" si="103">C6594&amp;D6594</f>
        <v>West LindseyBangladeshi</v>
      </c>
      <c r="B6594" s="3" t="s">
        <v>393</v>
      </c>
      <c r="C6594" s="3" t="s">
        <v>394</v>
      </c>
      <c r="D6594" s="3" t="s">
        <v>712</v>
      </c>
      <c r="E6594" s="5">
        <v>0</v>
      </c>
      <c r="F6594" s="5">
        <v>0</v>
      </c>
      <c r="G6594" s="5">
        <v>0</v>
      </c>
      <c r="H6594" s="5">
        <v>0</v>
      </c>
      <c r="I6594" s="5">
        <v>0</v>
      </c>
      <c r="J6594" s="5">
        <v>0</v>
      </c>
      <c r="K6594" s="5">
        <v>0</v>
      </c>
      <c r="L6594" s="5">
        <v>0</v>
      </c>
      <c r="M6594" s="5">
        <v>0</v>
      </c>
      <c r="N6594" s="5">
        <v>0</v>
      </c>
      <c r="O6594" s="6">
        <v>0</v>
      </c>
      <c r="P6594" s="6">
        <v>0</v>
      </c>
      <c r="Q6594" s="6">
        <v>0</v>
      </c>
      <c r="R6594" s="6">
        <v>0</v>
      </c>
      <c r="S6594" s="6">
        <v>0</v>
      </c>
      <c r="T6594" s="6">
        <v>0</v>
      </c>
      <c r="U6594" s="6">
        <v>0</v>
      </c>
      <c r="V6594" s="6">
        <v>0</v>
      </c>
      <c r="W6594" s="6">
        <v>0</v>
      </c>
      <c r="X6594" s="5">
        <v>0</v>
      </c>
      <c r="Y6594" s="5">
        <v>0</v>
      </c>
      <c r="Z6594" s="5">
        <v>0</v>
      </c>
      <c r="AA6594" s="5">
        <v>0</v>
      </c>
      <c r="AB6594" s="5">
        <v>0</v>
      </c>
      <c r="AC6594" s="5">
        <v>0</v>
      </c>
      <c r="AD6594" s="5">
        <v>0</v>
      </c>
      <c r="AE6594" s="5">
        <v>0</v>
      </c>
      <c r="AF6594" s="5">
        <v>0</v>
      </c>
      <c r="AG6594" s="6"/>
      <c r="AH6594" s="6"/>
      <c r="AI6594" s="6"/>
      <c r="AJ6594" s="6"/>
    </row>
    <row r="6595" spans="1:36" hidden="1" x14ac:dyDescent="0.2">
      <c r="A6595" s="1" t="str">
        <f t="shared" si="103"/>
        <v>West LindseyChinese</v>
      </c>
      <c r="B6595" s="3" t="s">
        <v>393</v>
      </c>
      <c r="C6595" s="3" t="s">
        <v>394</v>
      </c>
      <c r="D6595" s="3" t="s">
        <v>713</v>
      </c>
      <c r="E6595" s="5">
        <v>130</v>
      </c>
      <c r="F6595" s="5">
        <v>4</v>
      </c>
      <c r="G6595" s="5">
        <v>6</v>
      </c>
      <c r="H6595" s="5">
        <v>4</v>
      </c>
      <c r="I6595" s="5">
        <v>4</v>
      </c>
      <c r="J6595" s="5">
        <v>2</v>
      </c>
      <c r="K6595" s="5">
        <v>24</v>
      </c>
      <c r="L6595" s="5">
        <v>26</v>
      </c>
      <c r="M6595" s="5">
        <v>19</v>
      </c>
      <c r="N6595" s="5">
        <v>4</v>
      </c>
      <c r="O6595" s="6">
        <v>3.0769230769230771</v>
      </c>
      <c r="P6595" s="6">
        <v>4.615384615384615</v>
      </c>
      <c r="Q6595" s="6">
        <v>3.0769230769230771</v>
      </c>
      <c r="R6595" s="6">
        <v>3.0769230769230771</v>
      </c>
      <c r="S6595" s="6">
        <v>1.5384615384615385</v>
      </c>
      <c r="T6595" s="6">
        <v>18.46153846153846</v>
      </c>
      <c r="U6595" s="6">
        <v>20</v>
      </c>
      <c r="V6595" s="6">
        <v>14.615384615384615</v>
      </c>
      <c r="W6595" s="6">
        <v>3.0769230769230771</v>
      </c>
      <c r="X6595" s="5">
        <v>46</v>
      </c>
      <c r="Y6595" s="5">
        <v>32</v>
      </c>
      <c r="Z6595" s="5">
        <v>0</v>
      </c>
      <c r="AA6595" s="5">
        <v>0</v>
      </c>
      <c r="AB6595" s="5">
        <v>0</v>
      </c>
      <c r="AC6595" s="5">
        <v>0</v>
      </c>
      <c r="AD6595" s="5">
        <v>46</v>
      </c>
      <c r="AE6595" s="5">
        <v>32</v>
      </c>
      <c r="AF6595" s="5">
        <v>0</v>
      </c>
      <c r="AG6595" s="6">
        <v>0</v>
      </c>
      <c r="AH6595" s="6">
        <v>69.565217391304344</v>
      </c>
      <c r="AI6595" s="6"/>
      <c r="AJ6595" s="6"/>
    </row>
    <row r="6596" spans="1:36" hidden="1" x14ac:dyDescent="0.2">
      <c r="A6596" s="1" t="str">
        <f t="shared" si="103"/>
        <v>West LindseyAsian Other</v>
      </c>
      <c r="B6596" s="3" t="s">
        <v>393</v>
      </c>
      <c r="C6596" s="3" t="s">
        <v>394</v>
      </c>
      <c r="D6596" s="3" t="s">
        <v>714</v>
      </c>
      <c r="E6596" s="5">
        <v>164</v>
      </c>
      <c r="F6596" s="5">
        <v>9</v>
      </c>
      <c r="G6596" s="5">
        <v>15</v>
      </c>
      <c r="H6596" s="5">
        <v>9</v>
      </c>
      <c r="I6596" s="5">
        <v>3</v>
      </c>
      <c r="J6596" s="5">
        <v>12</v>
      </c>
      <c r="K6596" s="5">
        <v>13</v>
      </c>
      <c r="L6596" s="5">
        <v>41</v>
      </c>
      <c r="M6596" s="5">
        <v>12</v>
      </c>
      <c r="N6596" s="5">
        <v>3</v>
      </c>
      <c r="O6596" s="6">
        <v>5.4878048780487809</v>
      </c>
      <c r="P6596" s="6">
        <v>9.1463414634146343</v>
      </c>
      <c r="Q6596" s="6">
        <v>5.4878048780487809</v>
      </c>
      <c r="R6596" s="6">
        <v>1.8292682926829269</v>
      </c>
      <c r="S6596" s="6">
        <v>7.3170731707317076</v>
      </c>
      <c r="T6596" s="6">
        <v>7.9268292682926829</v>
      </c>
      <c r="U6596" s="6">
        <v>25</v>
      </c>
      <c r="V6596" s="6">
        <v>7.3170731707317076</v>
      </c>
      <c r="W6596" s="6">
        <v>1.8292682926829269</v>
      </c>
      <c r="X6596" s="5">
        <v>79</v>
      </c>
      <c r="Y6596" s="5">
        <v>63</v>
      </c>
      <c r="Z6596" s="5">
        <v>3</v>
      </c>
      <c r="AA6596" s="5">
        <v>0</v>
      </c>
      <c r="AB6596" s="5">
        <v>0</v>
      </c>
      <c r="AC6596" s="5">
        <v>0</v>
      </c>
      <c r="AD6596" s="5">
        <v>79</v>
      </c>
      <c r="AE6596" s="5">
        <v>63</v>
      </c>
      <c r="AF6596" s="5">
        <v>3</v>
      </c>
      <c r="AG6596" s="6">
        <v>4.7619047619047619</v>
      </c>
      <c r="AH6596" s="6">
        <v>79.74683544303798</v>
      </c>
      <c r="AI6596" s="6"/>
      <c r="AJ6596" s="6"/>
    </row>
    <row r="6597" spans="1:36" hidden="1" x14ac:dyDescent="0.2">
      <c r="A6597" s="1" t="str">
        <f t="shared" si="103"/>
        <v>West LindseyBlack African</v>
      </c>
      <c r="B6597" s="3" t="s">
        <v>393</v>
      </c>
      <c r="C6597" s="3" t="s">
        <v>394</v>
      </c>
      <c r="D6597" s="3" t="s">
        <v>715</v>
      </c>
      <c r="E6597" s="5">
        <v>127</v>
      </c>
      <c r="F6597" s="5">
        <v>8</v>
      </c>
      <c r="G6597" s="5">
        <v>12</v>
      </c>
      <c r="H6597" s="5">
        <v>8</v>
      </c>
      <c r="I6597" s="5">
        <v>8</v>
      </c>
      <c r="J6597" s="5">
        <v>4</v>
      </c>
      <c r="K6597" s="5">
        <v>23</v>
      </c>
      <c r="L6597" s="5">
        <v>20</v>
      </c>
      <c r="M6597" s="5">
        <v>13</v>
      </c>
      <c r="N6597" s="5">
        <v>8</v>
      </c>
      <c r="O6597" s="6">
        <v>6.2992125984251972</v>
      </c>
      <c r="P6597" s="6">
        <v>9.4488188976377945</v>
      </c>
      <c r="Q6597" s="6">
        <v>6.2992125984251972</v>
      </c>
      <c r="R6597" s="6">
        <v>6.2992125984251972</v>
      </c>
      <c r="S6597" s="6">
        <v>3.1496062992125986</v>
      </c>
      <c r="T6597" s="6">
        <v>18.110236220472441</v>
      </c>
      <c r="U6597" s="6">
        <v>15.748031496062993</v>
      </c>
      <c r="V6597" s="6">
        <v>10.236220472440944</v>
      </c>
      <c r="W6597" s="6">
        <v>6.2992125984251972</v>
      </c>
      <c r="X6597" s="5">
        <v>49</v>
      </c>
      <c r="Y6597" s="5">
        <v>46</v>
      </c>
      <c r="Z6597" s="5">
        <v>0</v>
      </c>
      <c r="AA6597" s="5">
        <v>0</v>
      </c>
      <c r="AB6597" s="5">
        <v>0</v>
      </c>
      <c r="AC6597" s="5">
        <v>0</v>
      </c>
      <c r="AD6597" s="5">
        <v>49</v>
      </c>
      <c r="AE6597" s="5">
        <v>46</v>
      </c>
      <c r="AF6597" s="5">
        <v>0</v>
      </c>
      <c r="AG6597" s="6">
        <v>0</v>
      </c>
      <c r="AH6597" s="6">
        <v>93.877551020408163</v>
      </c>
      <c r="AI6597" s="6"/>
      <c r="AJ6597" s="6"/>
    </row>
    <row r="6598" spans="1:36" hidden="1" x14ac:dyDescent="0.2">
      <c r="A6598" s="1" t="str">
        <f t="shared" si="103"/>
        <v>West LindseyBlack Caribbean</v>
      </c>
      <c r="B6598" s="3" t="s">
        <v>393</v>
      </c>
      <c r="C6598" s="3" t="s">
        <v>394</v>
      </c>
      <c r="D6598" s="3" t="s">
        <v>716</v>
      </c>
      <c r="E6598" s="5">
        <v>74</v>
      </c>
      <c r="F6598" s="5">
        <v>12</v>
      </c>
      <c r="G6598" s="5">
        <v>14</v>
      </c>
      <c r="H6598" s="5">
        <v>12</v>
      </c>
      <c r="I6598" s="5">
        <v>4</v>
      </c>
      <c r="J6598" s="5">
        <v>10</v>
      </c>
      <c r="K6598" s="5">
        <v>4</v>
      </c>
      <c r="L6598" s="5">
        <v>21</v>
      </c>
      <c r="M6598" s="5">
        <v>7</v>
      </c>
      <c r="N6598" s="5">
        <v>4</v>
      </c>
      <c r="O6598" s="6">
        <v>16.216216216216218</v>
      </c>
      <c r="P6598" s="6">
        <v>18.918918918918919</v>
      </c>
      <c r="Q6598" s="6">
        <v>16.216216216216218</v>
      </c>
      <c r="R6598" s="6">
        <v>5.4054054054054053</v>
      </c>
      <c r="S6598" s="6">
        <v>13.513513513513514</v>
      </c>
      <c r="T6598" s="6">
        <v>5.4054054054054053</v>
      </c>
      <c r="U6598" s="6">
        <v>28.378378378378379</v>
      </c>
      <c r="V6598" s="6">
        <v>9.4594594594594597</v>
      </c>
      <c r="W6598" s="6">
        <v>5.4054054054054053</v>
      </c>
      <c r="X6598" s="5">
        <v>40</v>
      </c>
      <c r="Y6598" s="5">
        <v>34</v>
      </c>
      <c r="Z6598" s="5">
        <v>1</v>
      </c>
      <c r="AA6598" s="5">
        <v>0</v>
      </c>
      <c r="AB6598" s="5">
        <v>0</v>
      </c>
      <c r="AC6598" s="5">
        <v>0</v>
      </c>
      <c r="AD6598" s="5">
        <v>40</v>
      </c>
      <c r="AE6598" s="5">
        <v>34</v>
      </c>
      <c r="AF6598" s="5">
        <v>1</v>
      </c>
      <c r="AG6598" s="6">
        <v>2.9411764705882355</v>
      </c>
      <c r="AH6598" s="6">
        <v>85</v>
      </c>
      <c r="AI6598" s="6"/>
      <c r="AJ6598" s="6"/>
    </row>
    <row r="6599" spans="1:36" hidden="1" x14ac:dyDescent="0.2">
      <c r="A6599" s="1" t="str">
        <f t="shared" si="103"/>
        <v>West LindseyBlack Other</v>
      </c>
      <c r="B6599" s="3" t="s">
        <v>393</v>
      </c>
      <c r="C6599" s="3" t="s">
        <v>394</v>
      </c>
      <c r="D6599" s="3" t="s">
        <v>717</v>
      </c>
      <c r="E6599" s="5">
        <v>23</v>
      </c>
      <c r="F6599" s="5">
        <v>5</v>
      </c>
      <c r="G6599" s="5">
        <v>6</v>
      </c>
      <c r="H6599" s="5">
        <v>5</v>
      </c>
      <c r="I6599" s="5">
        <v>5</v>
      </c>
      <c r="J6599" s="5">
        <v>1</v>
      </c>
      <c r="K6599" s="5">
        <v>0</v>
      </c>
      <c r="L6599" s="5">
        <v>7</v>
      </c>
      <c r="M6599" s="5">
        <v>5</v>
      </c>
      <c r="N6599" s="5">
        <v>5</v>
      </c>
      <c r="O6599" s="6">
        <v>21.739130434782609</v>
      </c>
      <c r="P6599" s="6">
        <v>26.086956521739129</v>
      </c>
      <c r="Q6599" s="6">
        <v>21.739130434782609</v>
      </c>
      <c r="R6599" s="6">
        <v>21.739130434782609</v>
      </c>
      <c r="S6599" s="6">
        <v>4.3478260869565215</v>
      </c>
      <c r="T6599" s="6">
        <v>0</v>
      </c>
      <c r="U6599" s="6">
        <v>30.434782608695652</v>
      </c>
      <c r="V6599" s="6">
        <v>21.739130434782609</v>
      </c>
      <c r="W6599" s="6">
        <v>21.739130434782609</v>
      </c>
      <c r="X6599" s="5">
        <v>6</v>
      </c>
      <c r="Y6599" s="5">
        <v>5</v>
      </c>
      <c r="Z6599" s="5">
        <v>0</v>
      </c>
      <c r="AA6599" s="5">
        <v>0</v>
      </c>
      <c r="AB6599" s="5">
        <v>0</v>
      </c>
      <c r="AC6599" s="5">
        <v>0</v>
      </c>
      <c r="AD6599" s="5">
        <v>6</v>
      </c>
      <c r="AE6599" s="5">
        <v>5</v>
      </c>
      <c r="AF6599" s="5">
        <v>0</v>
      </c>
      <c r="AG6599" s="6">
        <v>0</v>
      </c>
      <c r="AH6599" s="6">
        <v>83.333333333333329</v>
      </c>
      <c r="AI6599" s="6"/>
      <c r="AJ6599" s="6"/>
    </row>
    <row r="6600" spans="1:36" hidden="1" x14ac:dyDescent="0.2">
      <c r="A6600" s="1" t="str">
        <f t="shared" si="103"/>
        <v>West LindseyArab</v>
      </c>
      <c r="B6600" s="3" t="s">
        <v>393</v>
      </c>
      <c r="C6600" s="3" t="s">
        <v>394</v>
      </c>
      <c r="D6600" s="3" t="s">
        <v>699</v>
      </c>
      <c r="E6600" s="5">
        <v>38</v>
      </c>
      <c r="F6600" s="5">
        <v>0</v>
      </c>
      <c r="G6600" s="5">
        <v>0</v>
      </c>
      <c r="H6600" s="5">
        <v>0</v>
      </c>
      <c r="I6600" s="5">
        <v>0</v>
      </c>
      <c r="J6600" s="5">
        <v>0</v>
      </c>
      <c r="K6600" s="5">
        <v>2</v>
      </c>
      <c r="L6600" s="5">
        <v>5</v>
      </c>
      <c r="M6600" s="5">
        <v>0</v>
      </c>
      <c r="N6600" s="5">
        <v>0</v>
      </c>
      <c r="O6600" s="6">
        <v>0</v>
      </c>
      <c r="P6600" s="6">
        <v>0</v>
      </c>
      <c r="Q6600" s="6">
        <v>0</v>
      </c>
      <c r="R6600" s="6">
        <v>0</v>
      </c>
      <c r="S6600" s="6">
        <v>0</v>
      </c>
      <c r="T6600" s="6">
        <v>5.2631578947368425</v>
      </c>
      <c r="U6600" s="6">
        <v>13.157894736842104</v>
      </c>
      <c r="V6600" s="6">
        <v>0</v>
      </c>
      <c r="W6600" s="6">
        <v>0</v>
      </c>
      <c r="X6600" s="5">
        <v>14</v>
      </c>
      <c r="Y6600" s="5">
        <v>12</v>
      </c>
      <c r="Z6600" s="5">
        <v>0</v>
      </c>
      <c r="AA6600" s="5">
        <v>0</v>
      </c>
      <c r="AB6600" s="5">
        <v>0</v>
      </c>
      <c r="AC6600" s="5">
        <v>0</v>
      </c>
      <c r="AD6600" s="5">
        <v>14</v>
      </c>
      <c r="AE6600" s="5">
        <v>12</v>
      </c>
      <c r="AF6600" s="5">
        <v>0</v>
      </c>
      <c r="AG6600" s="6">
        <v>0</v>
      </c>
      <c r="AH6600" s="6">
        <v>85.714285714285708</v>
      </c>
      <c r="AI6600" s="6"/>
      <c r="AJ6600" s="6"/>
    </row>
    <row r="6601" spans="1:36" hidden="1" x14ac:dyDescent="0.2">
      <c r="A6601" s="1" t="str">
        <f t="shared" si="103"/>
        <v>West LindseyOther</v>
      </c>
      <c r="B6601" s="3" t="s">
        <v>393</v>
      </c>
      <c r="C6601" s="3" t="s">
        <v>394</v>
      </c>
      <c r="D6601" s="3" t="s">
        <v>718</v>
      </c>
      <c r="E6601" s="5">
        <v>30</v>
      </c>
      <c r="F6601" s="5">
        <v>4</v>
      </c>
      <c r="G6601" s="5">
        <v>4</v>
      </c>
      <c r="H6601" s="5">
        <v>4</v>
      </c>
      <c r="I6601" s="5">
        <v>4</v>
      </c>
      <c r="J6601" s="5">
        <v>0</v>
      </c>
      <c r="K6601" s="5">
        <v>6</v>
      </c>
      <c r="L6601" s="5">
        <v>6</v>
      </c>
      <c r="M6601" s="5">
        <v>5</v>
      </c>
      <c r="N6601" s="5">
        <v>4</v>
      </c>
      <c r="O6601" s="6">
        <v>13.333333333333334</v>
      </c>
      <c r="P6601" s="6">
        <v>13.333333333333334</v>
      </c>
      <c r="Q6601" s="6">
        <v>13.333333333333334</v>
      </c>
      <c r="R6601" s="6">
        <v>13.333333333333334</v>
      </c>
      <c r="S6601" s="6">
        <v>0</v>
      </c>
      <c r="T6601" s="6">
        <v>20</v>
      </c>
      <c r="U6601" s="6">
        <v>20</v>
      </c>
      <c r="V6601" s="6">
        <v>16.666666666666668</v>
      </c>
      <c r="W6601" s="6">
        <v>13.333333333333334</v>
      </c>
      <c r="X6601" s="5">
        <v>19</v>
      </c>
      <c r="Y6601" s="5">
        <v>17</v>
      </c>
      <c r="Z6601" s="5">
        <v>3</v>
      </c>
      <c r="AA6601" s="5">
        <v>0</v>
      </c>
      <c r="AB6601" s="5">
        <v>0</v>
      </c>
      <c r="AC6601" s="5">
        <v>0</v>
      </c>
      <c r="AD6601" s="5">
        <v>19</v>
      </c>
      <c r="AE6601" s="5">
        <v>17</v>
      </c>
      <c r="AF6601" s="5">
        <v>3</v>
      </c>
      <c r="AG6601" s="6">
        <v>17.647058823529413</v>
      </c>
      <c r="AH6601" s="6">
        <v>89.473684210526315</v>
      </c>
      <c r="AI6601" s="6"/>
      <c r="AJ6601" s="6"/>
    </row>
    <row r="6602" spans="1:36" x14ac:dyDescent="0.2">
      <c r="A6602" s="1" t="str">
        <f t="shared" si="103"/>
        <v>West OxfordshireAll people</v>
      </c>
      <c r="B6602" s="3" t="s">
        <v>459</v>
      </c>
      <c r="C6602" s="3" t="s">
        <v>460</v>
      </c>
      <c r="D6602" s="3" t="s">
        <v>700</v>
      </c>
      <c r="E6602" s="5">
        <v>104779</v>
      </c>
      <c r="F6602" s="5">
        <v>0</v>
      </c>
      <c r="G6602" s="5">
        <v>0</v>
      </c>
      <c r="H6602" s="5">
        <v>0</v>
      </c>
      <c r="I6602" s="5">
        <v>0</v>
      </c>
      <c r="J6602" s="5">
        <v>0</v>
      </c>
      <c r="K6602" s="5">
        <v>8199</v>
      </c>
      <c r="L6602" s="5">
        <v>0</v>
      </c>
      <c r="M6602" s="5">
        <v>0</v>
      </c>
      <c r="N6602" s="5">
        <v>0</v>
      </c>
      <c r="O6602" s="6">
        <v>0</v>
      </c>
      <c r="P6602" s="6">
        <v>0</v>
      </c>
      <c r="Q6602" s="6">
        <v>0</v>
      </c>
      <c r="R6602" s="6">
        <v>0</v>
      </c>
      <c r="S6602" s="6">
        <v>0</v>
      </c>
      <c r="T6602" s="6">
        <v>7.8250412773551954</v>
      </c>
      <c r="U6602" s="6">
        <v>0</v>
      </c>
      <c r="V6602" s="6">
        <v>0</v>
      </c>
      <c r="W6602" s="6">
        <v>0</v>
      </c>
      <c r="X6602" s="5">
        <v>35213</v>
      </c>
      <c r="Y6602" s="5">
        <v>32296</v>
      </c>
      <c r="Z6602" s="5">
        <v>813</v>
      </c>
      <c r="AA6602" s="5">
        <v>0</v>
      </c>
      <c r="AB6602" s="5">
        <v>0</v>
      </c>
      <c r="AC6602" s="5">
        <v>0</v>
      </c>
      <c r="AD6602" s="5">
        <v>35213</v>
      </c>
      <c r="AE6602" s="5">
        <v>32296</v>
      </c>
      <c r="AF6602" s="5">
        <v>813</v>
      </c>
      <c r="AG6602" s="6">
        <v>2.5173396086202624</v>
      </c>
      <c r="AH6602" s="6">
        <v>91.716127566523724</v>
      </c>
      <c r="AI6602" s="3"/>
      <c r="AJ6602" s="3"/>
    </row>
    <row r="6603" spans="1:36" hidden="1" x14ac:dyDescent="0.2">
      <c r="A6603" s="1" t="str">
        <f t="shared" si="103"/>
        <v>West OxfordshireWhite British</v>
      </c>
      <c r="B6603" s="3" t="s">
        <v>459</v>
      </c>
      <c r="C6603" s="3" t="s">
        <v>460</v>
      </c>
      <c r="D6603" s="3" t="s">
        <v>701</v>
      </c>
      <c r="E6603" s="5">
        <v>96995</v>
      </c>
      <c r="F6603" s="5">
        <v>0</v>
      </c>
      <c r="G6603" s="5">
        <v>0</v>
      </c>
      <c r="H6603" s="5">
        <v>0</v>
      </c>
      <c r="I6603" s="5">
        <v>0</v>
      </c>
      <c r="J6603" s="5">
        <v>0</v>
      </c>
      <c r="K6603" s="5">
        <v>7690</v>
      </c>
      <c r="L6603" s="5">
        <v>0</v>
      </c>
      <c r="M6603" s="5">
        <v>0</v>
      </c>
      <c r="N6603" s="5">
        <v>0</v>
      </c>
      <c r="O6603" s="6">
        <v>0</v>
      </c>
      <c r="P6603" s="6">
        <v>0</v>
      </c>
      <c r="Q6603" s="6">
        <v>0</v>
      </c>
      <c r="R6603" s="6">
        <v>0</v>
      </c>
      <c r="S6603" s="6">
        <v>0</v>
      </c>
      <c r="T6603" s="6">
        <v>7.9282437239032939</v>
      </c>
      <c r="U6603" s="6">
        <v>0</v>
      </c>
      <c r="V6603" s="6">
        <v>0</v>
      </c>
      <c r="W6603" s="6">
        <v>0</v>
      </c>
      <c r="X6603" s="5">
        <v>31649</v>
      </c>
      <c r="Y6603" s="5">
        <v>29071</v>
      </c>
      <c r="Z6603" s="5">
        <v>707</v>
      </c>
      <c r="AA6603" s="5">
        <v>0</v>
      </c>
      <c r="AB6603" s="5">
        <v>0</v>
      </c>
      <c r="AC6603" s="5">
        <v>0</v>
      </c>
      <c r="AD6603" s="5">
        <v>31649</v>
      </c>
      <c r="AE6603" s="5">
        <v>29071</v>
      </c>
      <c r="AF6603" s="5">
        <v>707</v>
      </c>
      <c r="AG6603" s="6">
        <v>2.4319768841801106</v>
      </c>
      <c r="AH6603" s="6">
        <v>91.854402982716678</v>
      </c>
      <c r="AI6603" s="3"/>
      <c r="AJ6603" s="3"/>
    </row>
    <row r="6604" spans="1:36" hidden="1" x14ac:dyDescent="0.2">
      <c r="A6604" s="1" t="str">
        <f t="shared" si="103"/>
        <v>West OxfordshireMinorities - all other than White British</v>
      </c>
      <c r="B6604" s="3" t="s">
        <v>459</v>
      </c>
      <c r="C6604" s="3" t="s">
        <v>460</v>
      </c>
      <c r="D6604" s="3" t="s">
        <v>702</v>
      </c>
      <c r="E6604" s="5">
        <v>7784</v>
      </c>
      <c r="F6604" s="5">
        <v>0</v>
      </c>
      <c r="G6604" s="5">
        <v>0</v>
      </c>
      <c r="H6604" s="5">
        <v>0</v>
      </c>
      <c r="I6604" s="5">
        <v>0</v>
      </c>
      <c r="J6604" s="5">
        <v>0</v>
      </c>
      <c r="K6604" s="5">
        <v>509</v>
      </c>
      <c r="L6604" s="5">
        <v>0</v>
      </c>
      <c r="M6604" s="5">
        <v>0</v>
      </c>
      <c r="N6604" s="5">
        <v>0</v>
      </c>
      <c r="O6604" s="6">
        <v>0</v>
      </c>
      <c r="P6604" s="6">
        <v>0</v>
      </c>
      <c r="Q6604" s="6">
        <v>0</v>
      </c>
      <c r="R6604" s="6">
        <v>0</v>
      </c>
      <c r="S6604" s="6">
        <v>0</v>
      </c>
      <c r="T6604" s="6">
        <v>6.5390544707091474</v>
      </c>
      <c r="U6604" s="6">
        <v>0</v>
      </c>
      <c r="V6604" s="6">
        <v>0</v>
      </c>
      <c r="W6604" s="6">
        <v>0</v>
      </c>
      <c r="X6604" s="5">
        <v>3564</v>
      </c>
      <c r="Y6604" s="5">
        <v>3225</v>
      </c>
      <c r="Z6604" s="5">
        <v>106</v>
      </c>
      <c r="AA6604" s="5">
        <v>0</v>
      </c>
      <c r="AB6604" s="5">
        <v>0</v>
      </c>
      <c r="AC6604" s="5">
        <v>0</v>
      </c>
      <c r="AD6604" s="5">
        <v>3564</v>
      </c>
      <c r="AE6604" s="5">
        <v>3225</v>
      </c>
      <c r="AF6604" s="5">
        <v>106</v>
      </c>
      <c r="AG6604" s="6">
        <v>3.2868217054263567</v>
      </c>
      <c r="AH6604" s="6">
        <v>90.488215488215488</v>
      </c>
      <c r="AI6604" s="3"/>
      <c r="AJ6604" s="3"/>
    </row>
    <row r="6605" spans="1:36" hidden="1" x14ac:dyDescent="0.2">
      <c r="A6605" s="1" t="str">
        <f t="shared" si="103"/>
        <v>West OxfordshireWhite Irish</v>
      </c>
      <c r="B6605" s="3" t="s">
        <v>459</v>
      </c>
      <c r="C6605" s="3" t="s">
        <v>460</v>
      </c>
      <c r="D6605" s="3" t="s">
        <v>703</v>
      </c>
      <c r="E6605" s="5">
        <v>708</v>
      </c>
      <c r="F6605" s="5">
        <v>0</v>
      </c>
      <c r="G6605" s="5">
        <v>0</v>
      </c>
      <c r="H6605" s="5">
        <v>0</v>
      </c>
      <c r="I6605" s="5">
        <v>0</v>
      </c>
      <c r="J6605" s="5">
        <v>0</v>
      </c>
      <c r="K6605" s="5">
        <v>53</v>
      </c>
      <c r="L6605" s="5">
        <v>0</v>
      </c>
      <c r="M6605" s="5">
        <v>0</v>
      </c>
      <c r="N6605" s="5">
        <v>0</v>
      </c>
      <c r="O6605" s="6">
        <v>0</v>
      </c>
      <c r="P6605" s="6">
        <v>0</v>
      </c>
      <c r="Q6605" s="6">
        <v>0</v>
      </c>
      <c r="R6605" s="6">
        <v>0</v>
      </c>
      <c r="S6605" s="6">
        <v>0</v>
      </c>
      <c r="T6605" s="6">
        <v>7.4858757062146895</v>
      </c>
      <c r="U6605" s="6">
        <v>0</v>
      </c>
      <c r="V6605" s="6">
        <v>0</v>
      </c>
      <c r="W6605" s="6">
        <v>0</v>
      </c>
      <c r="X6605" s="5">
        <v>222</v>
      </c>
      <c r="Y6605" s="5">
        <v>206</v>
      </c>
      <c r="Z6605" s="5">
        <v>5</v>
      </c>
      <c r="AA6605" s="5">
        <v>0</v>
      </c>
      <c r="AB6605" s="5">
        <v>0</v>
      </c>
      <c r="AC6605" s="5">
        <v>0</v>
      </c>
      <c r="AD6605" s="5">
        <v>222</v>
      </c>
      <c r="AE6605" s="5">
        <v>206</v>
      </c>
      <c r="AF6605" s="5">
        <v>5</v>
      </c>
      <c r="AG6605" s="6">
        <v>2.4271844660194173</v>
      </c>
      <c r="AH6605" s="6">
        <v>92.792792792792795</v>
      </c>
      <c r="AI6605" s="3"/>
      <c r="AJ6605" s="3"/>
    </row>
    <row r="6606" spans="1:36" hidden="1" x14ac:dyDescent="0.2">
      <c r="A6606" s="1" t="str">
        <f t="shared" si="103"/>
        <v>West OxfordshireWhite Gyspy or Irish Traveller</v>
      </c>
      <c r="B6606" s="3" t="s">
        <v>459</v>
      </c>
      <c r="C6606" s="3" t="s">
        <v>460</v>
      </c>
      <c r="D6606" s="3" t="s">
        <v>704</v>
      </c>
      <c r="E6606" s="5">
        <v>182</v>
      </c>
      <c r="F6606" s="5">
        <v>0</v>
      </c>
      <c r="G6606" s="5">
        <v>0</v>
      </c>
      <c r="H6606" s="5">
        <v>0</v>
      </c>
      <c r="I6606" s="5">
        <v>0</v>
      </c>
      <c r="J6606" s="5">
        <v>0</v>
      </c>
      <c r="K6606" s="5">
        <v>19</v>
      </c>
      <c r="L6606" s="5">
        <v>0</v>
      </c>
      <c r="M6606" s="5">
        <v>0</v>
      </c>
      <c r="N6606" s="5">
        <v>0</v>
      </c>
      <c r="O6606" s="6">
        <v>0</v>
      </c>
      <c r="P6606" s="6">
        <v>0</v>
      </c>
      <c r="Q6606" s="6">
        <v>0</v>
      </c>
      <c r="R6606" s="6">
        <v>0</v>
      </c>
      <c r="S6606" s="6">
        <v>0</v>
      </c>
      <c r="T6606" s="6">
        <v>10.43956043956044</v>
      </c>
      <c r="U6606" s="6">
        <v>0</v>
      </c>
      <c r="V6606" s="6">
        <v>0</v>
      </c>
      <c r="W6606" s="6">
        <v>0</v>
      </c>
      <c r="X6606" s="5">
        <v>50</v>
      </c>
      <c r="Y6606" s="5">
        <v>30</v>
      </c>
      <c r="Z6606" s="5">
        <v>4</v>
      </c>
      <c r="AA6606" s="5">
        <v>0</v>
      </c>
      <c r="AB6606" s="5">
        <v>0</v>
      </c>
      <c r="AC6606" s="5">
        <v>0</v>
      </c>
      <c r="AD6606" s="5">
        <v>50</v>
      </c>
      <c r="AE6606" s="5">
        <v>30</v>
      </c>
      <c r="AF6606" s="5">
        <v>4</v>
      </c>
      <c r="AG6606" s="6">
        <v>13.333333333333334</v>
      </c>
      <c r="AH6606" s="6">
        <v>60</v>
      </c>
      <c r="AI6606" s="3"/>
      <c r="AJ6606" s="3"/>
    </row>
    <row r="6607" spans="1:36" hidden="1" x14ac:dyDescent="0.2">
      <c r="A6607" s="1" t="str">
        <f t="shared" si="103"/>
        <v>West OxfordshireWhite Other</v>
      </c>
      <c r="B6607" s="3" t="s">
        <v>459</v>
      </c>
      <c r="C6607" s="3" t="s">
        <v>460</v>
      </c>
      <c r="D6607" s="3" t="s">
        <v>705</v>
      </c>
      <c r="E6607" s="5">
        <v>3584</v>
      </c>
      <c r="F6607" s="5">
        <v>0</v>
      </c>
      <c r="G6607" s="5">
        <v>0</v>
      </c>
      <c r="H6607" s="5">
        <v>0</v>
      </c>
      <c r="I6607" s="5">
        <v>0</v>
      </c>
      <c r="J6607" s="5">
        <v>0</v>
      </c>
      <c r="K6607" s="5">
        <v>270</v>
      </c>
      <c r="L6607" s="5">
        <v>0</v>
      </c>
      <c r="M6607" s="5">
        <v>0</v>
      </c>
      <c r="N6607" s="5">
        <v>0</v>
      </c>
      <c r="O6607" s="6">
        <v>0</v>
      </c>
      <c r="P6607" s="6">
        <v>0</v>
      </c>
      <c r="Q6607" s="6">
        <v>0</v>
      </c>
      <c r="R6607" s="6">
        <v>0</v>
      </c>
      <c r="S6607" s="6">
        <v>0</v>
      </c>
      <c r="T6607" s="6">
        <v>7.5334821428571432</v>
      </c>
      <c r="U6607" s="6">
        <v>0</v>
      </c>
      <c r="V6607" s="6">
        <v>0</v>
      </c>
      <c r="W6607" s="6">
        <v>0</v>
      </c>
      <c r="X6607" s="5">
        <v>1969</v>
      </c>
      <c r="Y6607" s="5">
        <v>1826</v>
      </c>
      <c r="Z6607" s="5">
        <v>56</v>
      </c>
      <c r="AA6607" s="5">
        <v>0</v>
      </c>
      <c r="AB6607" s="5">
        <v>0</v>
      </c>
      <c r="AC6607" s="5">
        <v>0</v>
      </c>
      <c r="AD6607" s="5">
        <v>1969</v>
      </c>
      <c r="AE6607" s="5">
        <v>1826</v>
      </c>
      <c r="AF6607" s="5">
        <v>56</v>
      </c>
      <c r="AG6607" s="6">
        <v>3.0668127053669223</v>
      </c>
      <c r="AH6607" s="6">
        <v>92.737430167597765</v>
      </c>
      <c r="AI6607" s="3"/>
      <c r="AJ6607" s="3"/>
    </row>
    <row r="6608" spans="1:36" hidden="1" x14ac:dyDescent="0.2">
      <c r="A6608" s="1" t="str">
        <f t="shared" si="103"/>
        <v>West OxfordshireMixed White and Black Caribbean</v>
      </c>
      <c r="B6608" s="3" t="s">
        <v>459</v>
      </c>
      <c r="C6608" s="3" t="s">
        <v>460</v>
      </c>
      <c r="D6608" s="3" t="s">
        <v>706</v>
      </c>
      <c r="E6608" s="5">
        <v>320</v>
      </c>
      <c r="F6608" s="5">
        <v>0</v>
      </c>
      <c r="G6608" s="5">
        <v>0</v>
      </c>
      <c r="H6608" s="5">
        <v>0</v>
      </c>
      <c r="I6608" s="5">
        <v>0</v>
      </c>
      <c r="J6608" s="5">
        <v>0</v>
      </c>
      <c r="K6608" s="5">
        <v>10</v>
      </c>
      <c r="L6608" s="5">
        <v>0</v>
      </c>
      <c r="M6608" s="5">
        <v>0</v>
      </c>
      <c r="N6608" s="5">
        <v>0</v>
      </c>
      <c r="O6608" s="6">
        <v>0</v>
      </c>
      <c r="P6608" s="6">
        <v>0</v>
      </c>
      <c r="Q6608" s="6">
        <v>0</v>
      </c>
      <c r="R6608" s="6">
        <v>0</v>
      </c>
      <c r="S6608" s="6">
        <v>0</v>
      </c>
      <c r="T6608" s="6">
        <v>3.125</v>
      </c>
      <c r="U6608" s="6">
        <v>0</v>
      </c>
      <c r="V6608" s="6">
        <v>0</v>
      </c>
      <c r="W6608" s="6">
        <v>0</v>
      </c>
      <c r="X6608" s="5">
        <v>81</v>
      </c>
      <c r="Y6608" s="5">
        <v>70</v>
      </c>
      <c r="Z6608" s="5">
        <v>2</v>
      </c>
      <c r="AA6608" s="5">
        <v>0</v>
      </c>
      <c r="AB6608" s="5">
        <v>0</v>
      </c>
      <c r="AC6608" s="5">
        <v>0</v>
      </c>
      <c r="AD6608" s="5">
        <v>81</v>
      </c>
      <c r="AE6608" s="5">
        <v>70</v>
      </c>
      <c r="AF6608" s="5">
        <v>2</v>
      </c>
      <c r="AG6608" s="6">
        <v>2.8571428571428572</v>
      </c>
      <c r="AH6608" s="6">
        <v>86.419753086419746</v>
      </c>
      <c r="AI6608" s="3"/>
      <c r="AJ6608" s="3"/>
    </row>
    <row r="6609" spans="1:36" hidden="1" x14ac:dyDescent="0.2">
      <c r="A6609" s="1" t="str">
        <f t="shared" si="103"/>
        <v>West OxfordshireMixed White and Black African</v>
      </c>
      <c r="B6609" s="3" t="s">
        <v>459</v>
      </c>
      <c r="C6609" s="3" t="s">
        <v>460</v>
      </c>
      <c r="D6609" s="3" t="s">
        <v>707</v>
      </c>
      <c r="E6609" s="5">
        <v>136</v>
      </c>
      <c r="F6609" s="5">
        <v>0</v>
      </c>
      <c r="G6609" s="5">
        <v>0</v>
      </c>
      <c r="H6609" s="5">
        <v>0</v>
      </c>
      <c r="I6609" s="5">
        <v>0</v>
      </c>
      <c r="J6609" s="5">
        <v>0</v>
      </c>
      <c r="K6609" s="5">
        <v>8</v>
      </c>
      <c r="L6609" s="5">
        <v>0</v>
      </c>
      <c r="M6609" s="5">
        <v>0</v>
      </c>
      <c r="N6609" s="5">
        <v>0</v>
      </c>
      <c r="O6609" s="6">
        <v>0</v>
      </c>
      <c r="P6609" s="6">
        <v>0</v>
      </c>
      <c r="Q6609" s="6">
        <v>0</v>
      </c>
      <c r="R6609" s="6">
        <v>0</v>
      </c>
      <c r="S6609" s="6">
        <v>0</v>
      </c>
      <c r="T6609" s="6">
        <v>5.882352941176471</v>
      </c>
      <c r="U6609" s="6">
        <v>0</v>
      </c>
      <c r="V6609" s="6">
        <v>0</v>
      </c>
      <c r="W6609" s="6">
        <v>0</v>
      </c>
      <c r="X6609" s="5">
        <v>34</v>
      </c>
      <c r="Y6609" s="5">
        <v>30</v>
      </c>
      <c r="Z6609" s="5">
        <v>1</v>
      </c>
      <c r="AA6609" s="5">
        <v>0</v>
      </c>
      <c r="AB6609" s="5">
        <v>0</v>
      </c>
      <c r="AC6609" s="5">
        <v>0</v>
      </c>
      <c r="AD6609" s="5">
        <v>34</v>
      </c>
      <c r="AE6609" s="5">
        <v>30</v>
      </c>
      <c r="AF6609" s="5">
        <v>1</v>
      </c>
      <c r="AG6609" s="6">
        <v>3.3333333333333335</v>
      </c>
      <c r="AH6609" s="6">
        <v>88.235294117647058</v>
      </c>
      <c r="AI6609" s="3"/>
      <c r="AJ6609" s="3"/>
    </row>
    <row r="6610" spans="1:36" hidden="1" x14ac:dyDescent="0.2">
      <c r="A6610" s="1" t="str">
        <f t="shared" si="103"/>
        <v>West OxfordshireMixed White and Asian</v>
      </c>
      <c r="B6610" s="3" t="s">
        <v>459</v>
      </c>
      <c r="C6610" s="3" t="s">
        <v>460</v>
      </c>
      <c r="D6610" s="3" t="s">
        <v>708</v>
      </c>
      <c r="E6610" s="5">
        <v>473</v>
      </c>
      <c r="F6610" s="5">
        <v>0</v>
      </c>
      <c r="G6610" s="5">
        <v>0</v>
      </c>
      <c r="H6610" s="5">
        <v>0</v>
      </c>
      <c r="I6610" s="5">
        <v>0</v>
      </c>
      <c r="J6610" s="5">
        <v>0</v>
      </c>
      <c r="K6610" s="5">
        <v>28</v>
      </c>
      <c r="L6610" s="5">
        <v>0</v>
      </c>
      <c r="M6610" s="5">
        <v>0</v>
      </c>
      <c r="N6610" s="5">
        <v>0</v>
      </c>
      <c r="O6610" s="6">
        <v>0</v>
      </c>
      <c r="P6610" s="6">
        <v>0</v>
      </c>
      <c r="Q6610" s="6">
        <v>0</v>
      </c>
      <c r="R6610" s="6">
        <v>0</v>
      </c>
      <c r="S6610" s="6">
        <v>0</v>
      </c>
      <c r="T6610" s="6">
        <v>5.9196617336152224</v>
      </c>
      <c r="U6610" s="6">
        <v>0</v>
      </c>
      <c r="V6610" s="6">
        <v>0</v>
      </c>
      <c r="W6610" s="6">
        <v>0</v>
      </c>
      <c r="X6610" s="5">
        <v>107</v>
      </c>
      <c r="Y6610" s="5">
        <v>97</v>
      </c>
      <c r="Z6610" s="5">
        <v>2</v>
      </c>
      <c r="AA6610" s="5">
        <v>0</v>
      </c>
      <c r="AB6610" s="5">
        <v>0</v>
      </c>
      <c r="AC6610" s="5">
        <v>0</v>
      </c>
      <c r="AD6610" s="5">
        <v>107</v>
      </c>
      <c r="AE6610" s="5">
        <v>97</v>
      </c>
      <c r="AF6610" s="5">
        <v>2</v>
      </c>
      <c r="AG6610" s="6">
        <v>2.0618556701030926</v>
      </c>
      <c r="AH6610" s="6">
        <v>90.654205607476641</v>
      </c>
      <c r="AI6610" s="3"/>
      <c r="AJ6610" s="3"/>
    </row>
    <row r="6611" spans="1:36" hidden="1" x14ac:dyDescent="0.2">
      <c r="A6611" s="1" t="str">
        <f t="shared" si="103"/>
        <v>West OxfordshireMixed Other</v>
      </c>
      <c r="B6611" s="3" t="s">
        <v>459</v>
      </c>
      <c r="C6611" s="3" t="s">
        <v>460</v>
      </c>
      <c r="D6611" s="3" t="s">
        <v>709</v>
      </c>
      <c r="E6611" s="5">
        <v>334</v>
      </c>
      <c r="F6611" s="5">
        <v>0</v>
      </c>
      <c r="G6611" s="5">
        <v>0</v>
      </c>
      <c r="H6611" s="5">
        <v>0</v>
      </c>
      <c r="I6611" s="5">
        <v>0</v>
      </c>
      <c r="J6611" s="5">
        <v>0</v>
      </c>
      <c r="K6611" s="5">
        <v>21</v>
      </c>
      <c r="L6611" s="5">
        <v>0</v>
      </c>
      <c r="M6611" s="5">
        <v>0</v>
      </c>
      <c r="N6611" s="5">
        <v>0</v>
      </c>
      <c r="O6611" s="6">
        <v>0</v>
      </c>
      <c r="P6611" s="6">
        <v>0</v>
      </c>
      <c r="Q6611" s="6">
        <v>0</v>
      </c>
      <c r="R6611" s="6">
        <v>0</v>
      </c>
      <c r="S6611" s="6">
        <v>0</v>
      </c>
      <c r="T6611" s="6">
        <v>6.2874251497005984</v>
      </c>
      <c r="U6611" s="6">
        <v>0</v>
      </c>
      <c r="V6611" s="6">
        <v>0</v>
      </c>
      <c r="W6611" s="6">
        <v>0</v>
      </c>
      <c r="X6611" s="5">
        <v>112</v>
      </c>
      <c r="Y6611" s="5">
        <v>102</v>
      </c>
      <c r="Z6611" s="5">
        <v>5</v>
      </c>
      <c r="AA6611" s="5">
        <v>0</v>
      </c>
      <c r="AB6611" s="5">
        <v>0</v>
      </c>
      <c r="AC6611" s="5">
        <v>0</v>
      </c>
      <c r="AD6611" s="5">
        <v>112</v>
      </c>
      <c r="AE6611" s="5">
        <v>102</v>
      </c>
      <c r="AF6611" s="5">
        <v>5</v>
      </c>
      <c r="AG6611" s="6">
        <v>4.9019607843137258</v>
      </c>
      <c r="AH6611" s="6">
        <v>91.071428571428569</v>
      </c>
      <c r="AI6611" s="3"/>
      <c r="AJ6611" s="3"/>
    </row>
    <row r="6612" spans="1:36" hidden="1" x14ac:dyDescent="0.2">
      <c r="A6612" s="1" t="str">
        <f t="shared" si="103"/>
        <v>West OxfordshireIndian</v>
      </c>
      <c r="B6612" s="3" t="s">
        <v>459</v>
      </c>
      <c r="C6612" s="3" t="s">
        <v>460</v>
      </c>
      <c r="D6612" s="3" t="s">
        <v>710</v>
      </c>
      <c r="E6612" s="5">
        <v>354</v>
      </c>
      <c r="F6612" s="5">
        <v>0</v>
      </c>
      <c r="G6612" s="5">
        <v>0</v>
      </c>
      <c r="H6612" s="5">
        <v>0</v>
      </c>
      <c r="I6612" s="5">
        <v>0</v>
      </c>
      <c r="J6612" s="5">
        <v>0</v>
      </c>
      <c r="K6612" s="5">
        <v>26</v>
      </c>
      <c r="L6612" s="5">
        <v>0</v>
      </c>
      <c r="M6612" s="5">
        <v>0</v>
      </c>
      <c r="N6612" s="5">
        <v>0</v>
      </c>
      <c r="O6612" s="6">
        <v>0</v>
      </c>
      <c r="P6612" s="6">
        <v>0</v>
      </c>
      <c r="Q6612" s="6">
        <v>0</v>
      </c>
      <c r="R6612" s="6">
        <v>0</v>
      </c>
      <c r="S6612" s="6">
        <v>0</v>
      </c>
      <c r="T6612" s="6">
        <v>7.3446327683615822</v>
      </c>
      <c r="U6612" s="6">
        <v>0</v>
      </c>
      <c r="V6612" s="6">
        <v>0</v>
      </c>
      <c r="W6612" s="6">
        <v>0</v>
      </c>
      <c r="X6612" s="5">
        <v>182</v>
      </c>
      <c r="Y6612" s="5">
        <v>169</v>
      </c>
      <c r="Z6612" s="5">
        <v>7</v>
      </c>
      <c r="AA6612" s="5">
        <v>0</v>
      </c>
      <c r="AB6612" s="5">
        <v>0</v>
      </c>
      <c r="AC6612" s="5">
        <v>0</v>
      </c>
      <c r="AD6612" s="5">
        <v>182</v>
      </c>
      <c r="AE6612" s="5">
        <v>169</v>
      </c>
      <c r="AF6612" s="5">
        <v>7</v>
      </c>
      <c r="AG6612" s="6">
        <v>4.1420118343195265</v>
      </c>
      <c r="AH6612" s="6">
        <v>92.857142857142861</v>
      </c>
      <c r="AI6612" s="3"/>
      <c r="AJ6612" s="3"/>
    </row>
    <row r="6613" spans="1:36" hidden="1" x14ac:dyDescent="0.2">
      <c r="A6613" s="1" t="str">
        <f t="shared" si="103"/>
        <v>West OxfordshirePakistani</v>
      </c>
      <c r="B6613" s="3" t="s">
        <v>459</v>
      </c>
      <c r="C6613" s="3" t="s">
        <v>460</v>
      </c>
      <c r="D6613" s="3" t="s">
        <v>711</v>
      </c>
      <c r="E6613" s="5">
        <v>95</v>
      </c>
      <c r="F6613" s="5">
        <v>0</v>
      </c>
      <c r="G6613" s="5">
        <v>0</v>
      </c>
      <c r="H6613" s="5">
        <v>0</v>
      </c>
      <c r="I6613" s="5">
        <v>0</v>
      </c>
      <c r="J6613" s="5">
        <v>0</v>
      </c>
      <c r="K6613" s="5">
        <v>3</v>
      </c>
      <c r="L6613" s="5">
        <v>0</v>
      </c>
      <c r="M6613" s="5">
        <v>0</v>
      </c>
      <c r="N6613" s="5">
        <v>0</v>
      </c>
      <c r="O6613" s="6">
        <v>0</v>
      </c>
      <c r="P6613" s="6">
        <v>0</v>
      </c>
      <c r="Q6613" s="6">
        <v>0</v>
      </c>
      <c r="R6613" s="6">
        <v>0</v>
      </c>
      <c r="S6613" s="6">
        <v>0</v>
      </c>
      <c r="T6613" s="6">
        <v>3.1578947368421053</v>
      </c>
      <c r="U6613" s="6">
        <v>0</v>
      </c>
      <c r="V6613" s="6">
        <v>0</v>
      </c>
      <c r="W6613" s="6">
        <v>0</v>
      </c>
      <c r="X6613" s="5">
        <v>42</v>
      </c>
      <c r="Y6613" s="5">
        <v>36</v>
      </c>
      <c r="Z6613" s="5">
        <v>0</v>
      </c>
      <c r="AA6613" s="5">
        <v>0</v>
      </c>
      <c r="AB6613" s="5">
        <v>0</v>
      </c>
      <c r="AC6613" s="5">
        <v>0</v>
      </c>
      <c r="AD6613" s="5">
        <v>42</v>
      </c>
      <c r="AE6613" s="5">
        <v>36</v>
      </c>
      <c r="AF6613" s="5">
        <v>0</v>
      </c>
      <c r="AG6613" s="6">
        <v>0</v>
      </c>
      <c r="AH6613" s="6">
        <v>85.714285714285708</v>
      </c>
      <c r="AI6613" s="3"/>
      <c r="AJ6613" s="3"/>
    </row>
    <row r="6614" spans="1:36" hidden="1" x14ac:dyDescent="0.2">
      <c r="A6614" s="1" t="str">
        <f t="shared" si="103"/>
        <v>West OxfordshireBangladeshi</v>
      </c>
      <c r="B6614" s="3" t="s">
        <v>459</v>
      </c>
      <c r="C6614" s="3" t="s">
        <v>460</v>
      </c>
      <c r="D6614" s="3" t="s">
        <v>712</v>
      </c>
      <c r="E6614" s="5">
        <v>152</v>
      </c>
      <c r="F6614" s="5">
        <v>0</v>
      </c>
      <c r="G6614" s="5">
        <v>0</v>
      </c>
      <c r="H6614" s="5">
        <v>0</v>
      </c>
      <c r="I6614" s="5">
        <v>0</v>
      </c>
      <c r="J6614" s="5">
        <v>0</v>
      </c>
      <c r="K6614" s="5">
        <v>1</v>
      </c>
      <c r="L6614" s="5">
        <v>0</v>
      </c>
      <c r="M6614" s="5">
        <v>0</v>
      </c>
      <c r="N6614" s="5">
        <v>0</v>
      </c>
      <c r="O6614" s="6">
        <v>0</v>
      </c>
      <c r="P6614" s="6">
        <v>0</v>
      </c>
      <c r="Q6614" s="6">
        <v>0</v>
      </c>
      <c r="R6614" s="6">
        <v>0</v>
      </c>
      <c r="S6614" s="6">
        <v>0</v>
      </c>
      <c r="T6614" s="6">
        <v>0.65789473684210531</v>
      </c>
      <c r="U6614" s="6">
        <v>0</v>
      </c>
      <c r="V6614" s="6">
        <v>0</v>
      </c>
      <c r="W6614" s="6">
        <v>0</v>
      </c>
      <c r="X6614" s="5">
        <v>64</v>
      </c>
      <c r="Y6614" s="5">
        <v>48</v>
      </c>
      <c r="Z6614" s="5">
        <v>4</v>
      </c>
      <c r="AA6614" s="5">
        <v>0</v>
      </c>
      <c r="AB6614" s="5">
        <v>0</v>
      </c>
      <c r="AC6614" s="5">
        <v>0</v>
      </c>
      <c r="AD6614" s="5">
        <v>64</v>
      </c>
      <c r="AE6614" s="5">
        <v>48</v>
      </c>
      <c r="AF6614" s="5">
        <v>4</v>
      </c>
      <c r="AG6614" s="6">
        <v>8.3333333333333339</v>
      </c>
      <c r="AH6614" s="6">
        <v>75</v>
      </c>
      <c r="AI6614" s="3"/>
      <c r="AJ6614" s="3"/>
    </row>
    <row r="6615" spans="1:36" hidden="1" x14ac:dyDescent="0.2">
      <c r="A6615" s="1" t="str">
        <f t="shared" si="103"/>
        <v>West OxfordshireChinese</v>
      </c>
      <c r="B6615" s="3" t="s">
        <v>459</v>
      </c>
      <c r="C6615" s="3" t="s">
        <v>460</v>
      </c>
      <c r="D6615" s="3" t="s">
        <v>713</v>
      </c>
      <c r="E6615" s="5">
        <v>310</v>
      </c>
      <c r="F6615" s="5">
        <v>0</v>
      </c>
      <c r="G6615" s="5">
        <v>0</v>
      </c>
      <c r="H6615" s="5">
        <v>0</v>
      </c>
      <c r="I6615" s="5">
        <v>0</v>
      </c>
      <c r="J6615" s="5">
        <v>0</v>
      </c>
      <c r="K6615" s="5">
        <v>14</v>
      </c>
      <c r="L6615" s="5">
        <v>0</v>
      </c>
      <c r="M6615" s="5">
        <v>0</v>
      </c>
      <c r="N6615" s="5">
        <v>0</v>
      </c>
      <c r="O6615" s="6">
        <v>0</v>
      </c>
      <c r="P6615" s="6">
        <v>0</v>
      </c>
      <c r="Q6615" s="6">
        <v>0</v>
      </c>
      <c r="R6615" s="6">
        <v>0</v>
      </c>
      <c r="S6615" s="6">
        <v>0</v>
      </c>
      <c r="T6615" s="6">
        <v>4.5161290322580649</v>
      </c>
      <c r="U6615" s="6">
        <v>0</v>
      </c>
      <c r="V6615" s="6">
        <v>0</v>
      </c>
      <c r="W6615" s="6">
        <v>0</v>
      </c>
      <c r="X6615" s="5">
        <v>151</v>
      </c>
      <c r="Y6615" s="5">
        <v>134</v>
      </c>
      <c r="Z6615" s="5">
        <v>3</v>
      </c>
      <c r="AA6615" s="5">
        <v>0</v>
      </c>
      <c r="AB6615" s="5">
        <v>0</v>
      </c>
      <c r="AC6615" s="5">
        <v>0</v>
      </c>
      <c r="AD6615" s="5">
        <v>151</v>
      </c>
      <c r="AE6615" s="5">
        <v>134</v>
      </c>
      <c r="AF6615" s="5">
        <v>3</v>
      </c>
      <c r="AG6615" s="6">
        <v>2.2388059701492535</v>
      </c>
      <c r="AH6615" s="6">
        <v>88.741721854304629</v>
      </c>
      <c r="AI6615" s="3"/>
      <c r="AJ6615" s="3"/>
    </row>
    <row r="6616" spans="1:36" hidden="1" x14ac:dyDescent="0.2">
      <c r="A6616" s="1" t="str">
        <f t="shared" si="103"/>
        <v>West OxfordshireAsian Other</v>
      </c>
      <c r="B6616" s="3" t="s">
        <v>459</v>
      </c>
      <c r="C6616" s="3" t="s">
        <v>460</v>
      </c>
      <c r="D6616" s="3" t="s">
        <v>714</v>
      </c>
      <c r="E6616" s="5">
        <v>513</v>
      </c>
      <c r="F6616" s="5">
        <v>0</v>
      </c>
      <c r="G6616" s="5">
        <v>0</v>
      </c>
      <c r="H6616" s="5">
        <v>0</v>
      </c>
      <c r="I6616" s="5">
        <v>0</v>
      </c>
      <c r="J6616" s="5">
        <v>0</v>
      </c>
      <c r="K6616" s="5">
        <v>23</v>
      </c>
      <c r="L6616" s="5">
        <v>0</v>
      </c>
      <c r="M6616" s="5">
        <v>0</v>
      </c>
      <c r="N6616" s="5">
        <v>0</v>
      </c>
      <c r="O6616" s="6">
        <v>0</v>
      </c>
      <c r="P6616" s="6">
        <v>0</v>
      </c>
      <c r="Q6616" s="6">
        <v>0</v>
      </c>
      <c r="R6616" s="6">
        <v>0</v>
      </c>
      <c r="S6616" s="6">
        <v>0</v>
      </c>
      <c r="T6616" s="6">
        <v>4.4834307992202733</v>
      </c>
      <c r="U6616" s="6">
        <v>0</v>
      </c>
      <c r="V6616" s="6">
        <v>0</v>
      </c>
      <c r="W6616" s="6">
        <v>0</v>
      </c>
      <c r="X6616" s="5">
        <v>260</v>
      </c>
      <c r="Y6616" s="5">
        <v>215</v>
      </c>
      <c r="Z6616" s="5">
        <v>7</v>
      </c>
      <c r="AA6616" s="5">
        <v>0</v>
      </c>
      <c r="AB6616" s="5">
        <v>0</v>
      </c>
      <c r="AC6616" s="5">
        <v>0</v>
      </c>
      <c r="AD6616" s="5">
        <v>260</v>
      </c>
      <c r="AE6616" s="5">
        <v>215</v>
      </c>
      <c r="AF6616" s="5">
        <v>7</v>
      </c>
      <c r="AG6616" s="6">
        <v>3.2558139534883721</v>
      </c>
      <c r="AH6616" s="6">
        <v>82.692307692307693</v>
      </c>
      <c r="AI6616" s="3"/>
      <c r="AJ6616" s="3"/>
    </row>
    <row r="6617" spans="1:36" hidden="1" x14ac:dyDescent="0.2">
      <c r="A6617" s="1" t="str">
        <f t="shared" si="103"/>
        <v>West OxfordshireBlack African</v>
      </c>
      <c r="B6617" s="3" t="s">
        <v>459</v>
      </c>
      <c r="C6617" s="3" t="s">
        <v>460</v>
      </c>
      <c r="D6617" s="3" t="s">
        <v>715</v>
      </c>
      <c r="E6617" s="5">
        <v>270</v>
      </c>
      <c r="F6617" s="5">
        <v>0</v>
      </c>
      <c r="G6617" s="5">
        <v>0</v>
      </c>
      <c r="H6617" s="5">
        <v>0</v>
      </c>
      <c r="I6617" s="5">
        <v>0</v>
      </c>
      <c r="J6617" s="5">
        <v>0</v>
      </c>
      <c r="K6617" s="5">
        <v>14</v>
      </c>
      <c r="L6617" s="5">
        <v>0</v>
      </c>
      <c r="M6617" s="5">
        <v>0</v>
      </c>
      <c r="N6617" s="5">
        <v>0</v>
      </c>
      <c r="O6617" s="6">
        <v>0</v>
      </c>
      <c r="P6617" s="6">
        <v>0</v>
      </c>
      <c r="Q6617" s="6">
        <v>0</v>
      </c>
      <c r="R6617" s="6">
        <v>0</v>
      </c>
      <c r="S6617" s="6">
        <v>0</v>
      </c>
      <c r="T6617" s="6">
        <v>5.1851851851851851</v>
      </c>
      <c r="U6617" s="6">
        <v>0</v>
      </c>
      <c r="V6617" s="6">
        <v>0</v>
      </c>
      <c r="W6617" s="6">
        <v>0</v>
      </c>
      <c r="X6617" s="5">
        <v>121</v>
      </c>
      <c r="Y6617" s="5">
        <v>110</v>
      </c>
      <c r="Z6617" s="5">
        <v>2</v>
      </c>
      <c r="AA6617" s="5">
        <v>0</v>
      </c>
      <c r="AB6617" s="5">
        <v>0</v>
      </c>
      <c r="AC6617" s="5">
        <v>0</v>
      </c>
      <c r="AD6617" s="5">
        <v>121</v>
      </c>
      <c r="AE6617" s="5">
        <v>110</v>
      </c>
      <c r="AF6617" s="5">
        <v>2</v>
      </c>
      <c r="AG6617" s="6">
        <v>1.8181818181818181</v>
      </c>
      <c r="AH6617" s="6">
        <v>90.909090909090907</v>
      </c>
      <c r="AI6617" s="3"/>
      <c r="AJ6617" s="3"/>
    </row>
    <row r="6618" spans="1:36" hidden="1" x14ac:dyDescent="0.2">
      <c r="A6618" s="1" t="str">
        <f t="shared" si="103"/>
        <v>West OxfordshireBlack Caribbean</v>
      </c>
      <c r="B6618" s="3" t="s">
        <v>459</v>
      </c>
      <c r="C6618" s="3" t="s">
        <v>460</v>
      </c>
      <c r="D6618" s="3" t="s">
        <v>716</v>
      </c>
      <c r="E6618" s="5">
        <v>109</v>
      </c>
      <c r="F6618" s="5">
        <v>0</v>
      </c>
      <c r="G6618" s="5">
        <v>0</v>
      </c>
      <c r="H6618" s="5">
        <v>0</v>
      </c>
      <c r="I6618" s="5">
        <v>0</v>
      </c>
      <c r="J6618" s="5">
        <v>0</v>
      </c>
      <c r="K6618" s="5">
        <v>3</v>
      </c>
      <c r="L6618" s="5">
        <v>0</v>
      </c>
      <c r="M6618" s="5">
        <v>0</v>
      </c>
      <c r="N6618" s="5">
        <v>0</v>
      </c>
      <c r="O6618" s="6">
        <v>0</v>
      </c>
      <c r="P6618" s="6">
        <v>0</v>
      </c>
      <c r="Q6618" s="6">
        <v>0</v>
      </c>
      <c r="R6618" s="6">
        <v>0</v>
      </c>
      <c r="S6618" s="6">
        <v>0</v>
      </c>
      <c r="T6618" s="6">
        <v>2.7522935779816513</v>
      </c>
      <c r="U6618" s="6">
        <v>0</v>
      </c>
      <c r="V6618" s="6">
        <v>0</v>
      </c>
      <c r="W6618" s="6">
        <v>0</v>
      </c>
      <c r="X6618" s="5">
        <v>55</v>
      </c>
      <c r="Y6618" s="5">
        <v>52</v>
      </c>
      <c r="Z6618" s="5">
        <v>4</v>
      </c>
      <c r="AA6618" s="5">
        <v>0</v>
      </c>
      <c r="AB6618" s="5">
        <v>0</v>
      </c>
      <c r="AC6618" s="5">
        <v>0</v>
      </c>
      <c r="AD6618" s="5">
        <v>55</v>
      </c>
      <c r="AE6618" s="5">
        <v>52</v>
      </c>
      <c r="AF6618" s="5">
        <v>4</v>
      </c>
      <c r="AG6618" s="6">
        <v>7.6923076923076925</v>
      </c>
      <c r="AH6618" s="6">
        <v>94.545454545454547</v>
      </c>
      <c r="AI6618" s="3"/>
      <c r="AJ6618" s="3"/>
    </row>
    <row r="6619" spans="1:36" hidden="1" x14ac:dyDescent="0.2">
      <c r="A6619" s="1" t="str">
        <f t="shared" si="103"/>
        <v>West OxfordshireBlack Other</v>
      </c>
      <c r="B6619" s="3" t="s">
        <v>459</v>
      </c>
      <c r="C6619" s="3" t="s">
        <v>460</v>
      </c>
      <c r="D6619" s="3" t="s">
        <v>717</v>
      </c>
      <c r="E6619" s="5">
        <v>58</v>
      </c>
      <c r="F6619" s="5">
        <v>0</v>
      </c>
      <c r="G6619" s="5">
        <v>0</v>
      </c>
      <c r="H6619" s="5">
        <v>0</v>
      </c>
      <c r="I6619" s="5">
        <v>0</v>
      </c>
      <c r="J6619" s="5">
        <v>0</v>
      </c>
      <c r="K6619" s="5">
        <v>2</v>
      </c>
      <c r="L6619" s="5">
        <v>0</v>
      </c>
      <c r="M6619" s="5">
        <v>0</v>
      </c>
      <c r="N6619" s="5">
        <v>0</v>
      </c>
      <c r="O6619" s="6">
        <v>0</v>
      </c>
      <c r="P6619" s="6">
        <v>0</v>
      </c>
      <c r="Q6619" s="6">
        <v>0</v>
      </c>
      <c r="R6619" s="6">
        <v>0</v>
      </c>
      <c r="S6619" s="6">
        <v>0</v>
      </c>
      <c r="T6619" s="6">
        <v>3.4482758620689653</v>
      </c>
      <c r="U6619" s="6">
        <v>0</v>
      </c>
      <c r="V6619" s="6">
        <v>0</v>
      </c>
      <c r="W6619" s="6">
        <v>0</v>
      </c>
      <c r="X6619" s="5">
        <v>24</v>
      </c>
      <c r="Y6619" s="5">
        <v>23</v>
      </c>
      <c r="Z6619" s="5">
        <v>1</v>
      </c>
      <c r="AA6619" s="5">
        <v>0</v>
      </c>
      <c r="AB6619" s="5">
        <v>0</v>
      </c>
      <c r="AC6619" s="5">
        <v>0</v>
      </c>
      <c r="AD6619" s="5">
        <v>24</v>
      </c>
      <c r="AE6619" s="5">
        <v>23</v>
      </c>
      <c r="AF6619" s="5">
        <v>1</v>
      </c>
      <c r="AG6619" s="6">
        <v>4.3478260869565215</v>
      </c>
      <c r="AH6619" s="6">
        <v>95.833333333333329</v>
      </c>
      <c r="AI6619" s="3"/>
      <c r="AJ6619" s="3"/>
    </row>
    <row r="6620" spans="1:36" hidden="1" x14ac:dyDescent="0.2">
      <c r="A6620" s="1" t="str">
        <f t="shared" si="103"/>
        <v>West OxfordshireArab</v>
      </c>
      <c r="B6620" s="3" t="s">
        <v>459</v>
      </c>
      <c r="C6620" s="3" t="s">
        <v>460</v>
      </c>
      <c r="D6620" s="3" t="s">
        <v>699</v>
      </c>
      <c r="E6620" s="5">
        <v>53</v>
      </c>
      <c r="F6620" s="5">
        <v>0</v>
      </c>
      <c r="G6620" s="5">
        <v>0</v>
      </c>
      <c r="H6620" s="5">
        <v>0</v>
      </c>
      <c r="I6620" s="5">
        <v>0</v>
      </c>
      <c r="J6620" s="5">
        <v>0</v>
      </c>
      <c r="K6620" s="5">
        <v>1</v>
      </c>
      <c r="L6620" s="5">
        <v>0</v>
      </c>
      <c r="M6620" s="5">
        <v>0</v>
      </c>
      <c r="N6620" s="5">
        <v>0</v>
      </c>
      <c r="O6620" s="6">
        <v>0</v>
      </c>
      <c r="P6620" s="6">
        <v>0</v>
      </c>
      <c r="Q6620" s="6">
        <v>0</v>
      </c>
      <c r="R6620" s="6">
        <v>0</v>
      </c>
      <c r="S6620" s="6">
        <v>0</v>
      </c>
      <c r="T6620" s="6">
        <v>1.8867924528301887</v>
      </c>
      <c r="U6620" s="6">
        <v>0</v>
      </c>
      <c r="V6620" s="6">
        <v>0</v>
      </c>
      <c r="W6620" s="6">
        <v>0</v>
      </c>
      <c r="X6620" s="5">
        <v>27</v>
      </c>
      <c r="Y6620" s="5">
        <v>22</v>
      </c>
      <c r="Z6620" s="5">
        <v>0</v>
      </c>
      <c r="AA6620" s="5">
        <v>0</v>
      </c>
      <c r="AB6620" s="5">
        <v>0</v>
      </c>
      <c r="AC6620" s="5">
        <v>0</v>
      </c>
      <c r="AD6620" s="5">
        <v>27</v>
      </c>
      <c r="AE6620" s="5">
        <v>22</v>
      </c>
      <c r="AF6620" s="5">
        <v>0</v>
      </c>
      <c r="AG6620" s="6">
        <v>0</v>
      </c>
      <c r="AH6620" s="6">
        <v>81.481481481481481</v>
      </c>
      <c r="AI6620" s="3"/>
      <c r="AJ6620" s="3"/>
    </row>
    <row r="6621" spans="1:36" hidden="1" x14ac:dyDescent="0.2">
      <c r="A6621" s="1" t="str">
        <f t="shared" si="103"/>
        <v>West OxfordshireOther</v>
      </c>
      <c r="B6621" s="3" t="s">
        <v>459</v>
      </c>
      <c r="C6621" s="3" t="s">
        <v>460</v>
      </c>
      <c r="D6621" s="3" t="s">
        <v>718</v>
      </c>
      <c r="E6621" s="5">
        <v>133</v>
      </c>
      <c r="F6621" s="5">
        <v>0</v>
      </c>
      <c r="G6621" s="5">
        <v>0</v>
      </c>
      <c r="H6621" s="5">
        <v>0</v>
      </c>
      <c r="I6621" s="5">
        <v>0</v>
      </c>
      <c r="J6621" s="5">
        <v>0</v>
      </c>
      <c r="K6621" s="5">
        <v>13</v>
      </c>
      <c r="L6621" s="5">
        <v>0</v>
      </c>
      <c r="M6621" s="5">
        <v>0</v>
      </c>
      <c r="N6621" s="5">
        <v>0</v>
      </c>
      <c r="O6621" s="6">
        <v>0</v>
      </c>
      <c r="P6621" s="6">
        <v>0</v>
      </c>
      <c r="Q6621" s="6">
        <v>0</v>
      </c>
      <c r="R6621" s="6">
        <v>0</v>
      </c>
      <c r="S6621" s="6">
        <v>0</v>
      </c>
      <c r="T6621" s="6">
        <v>9.7744360902255636</v>
      </c>
      <c r="U6621" s="6">
        <v>0</v>
      </c>
      <c r="V6621" s="6">
        <v>0</v>
      </c>
      <c r="W6621" s="6">
        <v>0</v>
      </c>
      <c r="X6621" s="5">
        <v>63</v>
      </c>
      <c r="Y6621" s="5">
        <v>55</v>
      </c>
      <c r="Z6621" s="5">
        <v>3</v>
      </c>
      <c r="AA6621" s="5">
        <v>0</v>
      </c>
      <c r="AB6621" s="5">
        <v>0</v>
      </c>
      <c r="AC6621" s="5">
        <v>0</v>
      </c>
      <c r="AD6621" s="5">
        <v>63</v>
      </c>
      <c r="AE6621" s="5">
        <v>55</v>
      </c>
      <c r="AF6621" s="5">
        <v>3</v>
      </c>
      <c r="AG6621" s="6">
        <v>5.4545454545454541</v>
      </c>
      <c r="AH6621" s="6">
        <v>87.301587301587304</v>
      </c>
      <c r="AI6621" s="3"/>
      <c r="AJ6621" s="3"/>
    </row>
    <row r="6622" spans="1:36" x14ac:dyDescent="0.2">
      <c r="A6622" s="1" t="str">
        <f t="shared" si="103"/>
        <v>West SomersetAll people</v>
      </c>
      <c r="B6622" s="3" t="s">
        <v>469</v>
      </c>
      <c r="C6622" s="3" t="s">
        <v>470</v>
      </c>
      <c r="D6622" s="3" t="s">
        <v>700</v>
      </c>
      <c r="E6622" s="5">
        <v>34675</v>
      </c>
      <c r="F6622" s="5">
        <v>0</v>
      </c>
      <c r="G6622" s="5">
        <v>0</v>
      </c>
      <c r="H6622" s="5">
        <v>0</v>
      </c>
      <c r="I6622" s="5">
        <v>1164</v>
      </c>
      <c r="J6622" s="5">
        <v>1164</v>
      </c>
      <c r="K6622" s="5">
        <v>20058</v>
      </c>
      <c r="L6622" s="5">
        <v>0</v>
      </c>
      <c r="M6622" s="5">
        <v>1775</v>
      </c>
      <c r="N6622" s="5">
        <v>0</v>
      </c>
      <c r="O6622" s="6">
        <v>0</v>
      </c>
      <c r="P6622" s="6">
        <v>0</v>
      </c>
      <c r="Q6622" s="6">
        <v>0</v>
      </c>
      <c r="R6622" s="6">
        <v>3.3568853640951692</v>
      </c>
      <c r="S6622" s="6">
        <v>3.3568853640951692</v>
      </c>
      <c r="T6622" s="6">
        <v>57.845710165825523</v>
      </c>
      <c r="U6622" s="6">
        <v>0</v>
      </c>
      <c r="V6622" s="6">
        <v>5.1189617880317231</v>
      </c>
      <c r="W6622" s="6">
        <v>0</v>
      </c>
      <c r="X6622" s="5">
        <v>8388</v>
      </c>
      <c r="Y6622" s="5">
        <v>7296</v>
      </c>
      <c r="Z6622" s="5">
        <v>283</v>
      </c>
      <c r="AA6622" s="5">
        <v>0</v>
      </c>
      <c r="AB6622" s="5">
        <v>0</v>
      </c>
      <c r="AC6622" s="5">
        <v>0</v>
      </c>
      <c r="AD6622" s="5">
        <v>8388</v>
      </c>
      <c r="AE6622" s="5">
        <v>7296</v>
      </c>
      <c r="AF6622" s="5">
        <v>283</v>
      </c>
      <c r="AG6622" s="6">
        <v>3.8788377192982457</v>
      </c>
      <c r="AH6622" s="6">
        <v>86.98140200286123</v>
      </c>
      <c r="AI6622" s="3"/>
      <c r="AJ6622" s="3"/>
    </row>
    <row r="6623" spans="1:36" hidden="1" x14ac:dyDescent="0.2">
      <c r="A6623" s="1" t="str">
        <f t="shared" si="103"/>
        <v>West SomersetWhite British</v>
      </c>
      <c r="B6623" s="3" t="s">
        <v>469</v>
      </c>
      <c r="C6623" s="3" t="s">
        <v>470</v>
      </c>
      <c r="D6623" s="3" t="s">
        <v>701</v>
      </c>
      <c r="E6623" s="5">
        <v>33229</v>
      </c>
      <c r="F6623" s="5">
        <v>0</v>
      </c>
      <c r="G6623" s="5">
        <v>0</v>
      </c>
      <c r="H6623" s="5">
        <v>0</v>
      </c>
      <c r="I6623" s="5">
        <v>1129</v>
      </c>
      <c r="J6623" s="5">
        <v>1129</v>
      </c>
      <c r="K6623" s="5">
        <v>19243</v>
      </c>
      <c r="L6623" s="5">
        <v>0</v>
      </c>
      <c r="M6623" s="5">
        <v>1724</v>
      </c>
      <c r="N6623" s="5">
        <v>0</v>
      </c>
      <c r="O6623" s="6">
        <v>0</v>
      </c>
      <c r="P6623" s="6">
        <v>0</v>
      </c>
      <c r="Q6623" s="6">
        <v>0</v>
      </c>
      <c r="R6623" s="6">
        <v>3.3976345962863763</v>
      </c>
      <c r="S6623" s="6">
        <v>3.3976345962863763</v>
      </c>
      <c r="T6623" s="6">
        <v>57.910259111017481</v>
      </c>
      <c r="U6623" s="6">
        <v>0</v>
      </c>
      <c r="V6623" s="6">
        <v>5.188239188660507</v>
      </c>
      <c r="W6623" s="6">
        <v>0</v>
      </c>
      <c r="X6623" s="5">
        <v>7705</v>
      </c>
      <c r="Y6623" s="5">
        <v>6659</v>
      </c>
      <c r="Z6623" s="5">
        <v>270</v>
      </c>
      <c r="AA6623" s="5">
        <v>0</v>
      </c>
      <c r="AB6623" s="5">
        <v>0</v>
      </c>
      <c r="AC6623" s="5">
        <v>0</v>
      </c>
      <c r="AD6623" s="5">
        <v>7705</v>
      </c>
      <c r="AE6623" s="5">
        <v>6659</v>
      </c>
      <c r="AF6623" s="5">
        <v>270</v>
      </c>
      <c r="AG6623" s="6">
        <v>4.054662862291635</v>
      </c>
      <c r="AH6623" s="6">
        <v>86.424399740428299</v>
      </c>
      <c r="AI6623" s="3"/>
      <c r="AJ6623" s="3"/>
    </row>
    <row r="6624" spans="1:36" hidden="1" x14ac:dyDescent="0.2">
      <c r="A6624" s="1" t="str">
        <f t="shared" si="103"/>
        <v>West SomersetMinorities - all other than White British</v>
      </c>
      <c r="B6624" s="3" t="s">
        <v>469</v>
      </c>
      <c r="C6624" s="3" t="s">
        <v>470</v>
      </c>
      <c r="D6624" s="3" t="s">
        <v>702</v>
      </c>
      <c r="E6624" s="5">
        <v>1446</v>
      </c>
      <c r="F6624" s="5">
        <v>0</v>
      </c>
      <c r="G6624" s="5">
        <v>0</v>
      </c>
      <c r="H6624" s="5">
        <v>0</v>
      </c>
      <c r="I6624" s="5">
        <v>35</v>
      </c>
      <c r="J6624" s="5">
        <v>35</v>
      </c>
      <c r="K6624" s="5">
        <v>815</v>
      </c>
      <c r="L6624" s="5">
        <v>0</v>
      </c>
      <c r="M6624" s="5">
        <v>51</v>
      </c>
      <c r="N6624" s="5">
        <v>0</v>
      </c>
      <c r="O6624" s="6">
        <v>0</v>
      </c>
      <c r="P6624" s="6">
        <v>0</v>
      </c>
      <c r="Q6624" s="6">
        <v>0</v>
      </c>
      <c r="R6624" s="6">
        <v>2.4204702627939141</v>
      </c>
      <c r="S6624" s="6">
        <v>2.4204702627939141</v>
      </c>
      <c r="T6624" s="6">
        <v>56.362378976486859</v>
      </c>
      <c r="U6624" s="6">
        <v>0</v>
      </c>
      <c r="V6624" s="6">
        <v>3.5269709543568464</v>
      </c>
      <c r="W6624" s="6">
        <v>0</v>
      </c>
      <c r="X6624" s="5">
        <v>683</v>
      </c>
      <c r="Y6624" s="5">
        <v>637</v>
      </c>
      <c r="Z6624" s="5">
        <v>13</v>
      </c>
      <c r="AA6624" s="5">
        <v>0</v>
      </c>
      <c r="AB6624" s="5">
        <v>0</v>
      </c>
      <c r="AC6624" s="5">
        <v>0</v>
      </c>
      <c r="AD6624" s="5">
        <v>683</v>
      </c>
      <c r="AE6624" s="5">
        <v>637</v>
      </c>
      <c r="AF6624" s="5">
        <v>13</v>
      </c>
      <c r="AG6624" s="6">
        <v>2.0408163265306123</v>
      </c>
      <c r="AH6624" s="6">
        <v>93.265007320644216</v>
      </c>
      <c r="AI6624" s="3"/>
      <c r="AJ6624" s="3"/>
    </row>
    <row r="6625" spans="1:36" hidden="1" x14ac:dyDescent="0.2">
      <c r="A6625" s="1" t="str">
        <f t="shared" si="103"/>
        <v>West SomersetWhite Irish</v>
      </c>
      <c r="B6625" s="3" t="s">
        <v>469</v>
      </c>
      <c r="C6625" s="3" t="s">
        <v>470</v>
      </c>
      <c r="D6625" s="3" t="s">
        <v>703</v>
      </c>
      <c r="E6625" s="5">
        <v>153</v>
      </c>
      <c r="F6625" s="5">
        <v>0</v>
      </c>
      <c r="G6625" s="5">
        <v>0</v>
      </c>
      <c r="H6625" s="5">
        <v>0</v>
      </c>
      <c r="I6625" s="5">
        <v>9</v>
      </c>
      <c r="J6625" s="5">
        <v>9</v>
      </c>
      <c r="K6625" s="5">
        <v>82</v>
      </c>
      <c r="L6625" s="5">
        <v>0</v>
      </c>
      <c r="M6625" s="5">
        <v>3</v>
      </c>
      <c r="N6625" s="5">
        <v>0</v>
      </c>
      <c r="O6625" s="6">
        <v>0</v>
      </c>
      <c r="P6625" s="6">
        <v>0</v>
      </c>
      <c r="Q6625" s="6">
        <v>0</v>
      </c>
      <c r="R6625" s="6">
        <v>5.882352941176471</v>
      </c>
      <c r="S6625" s="6">
        <v>5.882352941176471</v>
      </c>
      <c r="T6625" s="6">
        <v>53.594771241830067</v>
      </c>
      <c r="U6625" s="6">
        <v>0</v>
      </c>
      <c r="V6625" s="6">
        <v>1.9607843137254901</v>
      </c>
      <c r="W6625" s="6">
        <v>0</v>
      </c>
      <c r="X6625" s="5">
        <v>37</v>
      </c>
      <c r="Y6625" s="5">
        <v>29</v>
      </c>
      <c r="Z6625" s="5">
        <v>0</v>
      </c>
      <c r="AA6625" s="5">
        <v>0</v>
      </c>
      <c r="AB6625" s="5">
        <v>0</v>
      </c>
      <c r="AC6625" s="5">
        <v>0</v>
      </c>
      <c r="AD6625" s="5">
        <v>37</v>
      </c>
      <c r="AE6625" s="5">
        <v>29</v>
      </c>
      <c r="AF6625" s="5">
        <v>0</v>
      </c>
      <c r="AG6625" s="6">
        <v>0</v>
      </c>
      <c r="AH6625" s="6">
        <v>78.378378378378372</v>
      </c>
      <c r="AI6625" s="3"/>
      <c r="AJ6625" s="3"/>
    </row>
    <row r="6626" spans="1:36" hidden="1" x14ac:dyDescent="0.2">
      <c r="A6626" s="1" t="str">
        <f t="shared" si="103"/>
        <v>West SomersetWhite Gyspy or Irish Traveller</v>
      </c>
      <c r="B6626" s="3" t="s">
        <v>469</v>
      </c>
      <c r="C6626" s="3" t="s">
        <v>470</v>
      </c>
      <c r="D6626" s="3" t="s">
        <v>704</v>
      </c>
      <c r="E6626" s="5">
        <v>14</v>
      </c>
      <c r="F6626" s="5">
        <v>0</v>
      </c>
      <c r="G6626" s="5">
        <v>0</v>
      </c>
      <c r="H6626" s="5">
        <v>0</v>
      </c>
      <c r="I6626" s="5">
        <v>0</v>
      </c>
      <c r="J6626" s="5">
        <v>0</v>
      </c>
      <c r="K6626" s="5">
        <v>11</v>
      </c>
      <c r="L6626" s="5">
        <v>0</v>
      </c>
      <c r="M6626" s="5">
        <v>0</v>
      </c>
      <c r="N6626" s="5">
        <v>0</v>
      </c>
      <c r="O6626" s="6">
        <v>0</v>
      </c>
      <c r="P6626" s="6">
        <v>0</v>
      </c>
      <c r="Q6626" s="6">
        <v>0</v>
      </c>
      <c r="R6626" s="6">
        <v>0</v>
      </c>
      <c r="S6626" s="6">
        <v>0</v>
      </c>
      <c r="T6626" s="6">
        <v>78.571428571428569</v>
      </c>
      <c r="U6626" s="6">
        <v>0</v>
      </c>
      <c r="V6626" s="6">
        <v>0</v>
      </c>
      <c r="W6626" s="6">
        <v>0</v>
      </c>
      <c r="X6626" s="5">
        <v>6</v>
      </c>
      <c r="Y6626" s="5">
        <v>5</v>
      </c>
      <c r="Z6626" s="5">
        <v>0</v>
      </c>
      <c r="AA6626" s="5">
        <v>0</v>
      </c>
      <c r="AB6626" s="5">
        <v>0</v>
      </c>
      <c r="AC6626" s="5">
        <v>0</v>
      </c>
      <c r="AD6626" s="5">
        <v>6</v>
      </c>
      <c r="AE6626" s="5">
        <v>5</v>
      </c>
      <c r="AF6626" s="5">
        <v>0</v>
      </c>
      <c r="AG6626" s="6">
        <v>0</v>
      </c>
      <c r="AH6626" s="6">
        <v>83.333333333333329</v>
      </c>
      <c r="AI6626" s="3"/>
      <c r="AJ6626" s="3"/>
    </row>
    <row r="6627" spans="1:36" hidden="1" x14ac:dyDescent="0.2">
      <c r="A6627" s="1" t="str">
        <f t="shared" si="103"/>
        <v>West SomersetWhite Other</v>
      </c>
      <c r="B6627" s="3" t="s">
        <v>469</v>
      </c>
      <c r="C6627" s="3" t="s">
        <v>470</v>
      </c>
      <c r="D6627" s="3" t="s">
        <v>705</v>
      </c>
      <c r="E6627" s="5">
        <v>832</v>
      </c>
      <c r="F6627" s="5">
        <v>0</v>
      </c>
      <c r="G6627" s="5">
        <v>0</v>
      </c>
      <c r="H6627" s="5">
        <v>0</v>
      </c>
      <c r="I6627" s="5">
        <v>15</v>
      </c>
      <c r="J6627" s="5">
        <v>15</v>
      </c>
      <c r="K6627" s="5">
        <v>540</v>
      </c>
      <c r="L6627" s="5">
        <v>0</v>
      </c>
      <c r="M6627" s="5">
        <v>30</v>
      </c>
      <c r="N6627" s="5">
        <v>0</v>
      </c>
      <c r="O6627" s="6">
        <v>0</v>
      </c>
      <c r="P6627" s="6">
        <v>0</v>
      </c>
      <c r="Q6627" s="6">
        <v>0</v>
      </c>
      <c r="R6627" s="6">
        <v>1.8028846153846154</v>
      </c>
      <c r="S6627" s="6">
        <v>1.8028846153846154</v>
      </c>
      <c r="T6627" s="6">
        <v>64.90384615384616</v>
      </c>
      <c r="U6627" s="6">
        <v>0</v>
      </c>
      <c r="V6627" s="6">
        <v>3.6057692307692308</v>
      </c>
      <c r="W6627" s="6">
        <v>0</v>
      </c>
      <c r="X6627" s="5">
        <v>461</v>
      </c>
      <c r="Y6627" s="5">
        <v>441</v>
      </c>
      <c r="Z6627" s="5">
        <v>10</v>
      </c>
      <c r="AA6627" s="5">
        <v>0</v>
      </c>
      <c r="AB6627" s="5">
        <v>0</v>
      </c>
      <c r="AC6627" s="5">
        <v>0</v>
      </c>
      <c r="AD6627" s="5">
        <v>461</v>
      </c>
      <c r="AE6627" s="5">
        <v>441</v>
      </c>
      <c r="AF6627" s="5">
        <v>10</v>
      </c>
      <c r="AG6627" s="6">
        <v>2.2675736961451247</v>
      </c>
      <c r="AH6627" s="6">
        <v>95.661605206073759</v>
      </c>
      <c r="AI6627" s="3"/>
      <c r="AJ6627" s="3"/>
    </row>
    <row r="6628" spans="1:36" hidden="1" x14ac:dyDescent="0.2">
      <c r="A6628" s="1" t="str">
        <f t="shared" si="103"/>
        <v>West SomersetMixed White and Black Caribbean</v>
      </c>
      <c r="B6628" s="3" t="s">
        <v>469</v>
      </c>
      <c r="C6628" s="3" t="s">
        <v>470</v>
      </c>
      <c r="D6628" s="3" t="s">
        <v>706</v>
      </c>
      <c r="E6628" s="5">
        <v>78</v>
      </c>
      <c r="F6628" s="5">
        <v>0</v>
      </c>
      <c r="G6628" s="5">
        <v>0</v>
      </c>
      <c r="H6628" s="5">
        <v>0</v>
      </c>
      <c r="I6628" s="5">
        <v>1</v>
      </c>
      <c r="J6628" s="5">
        <v>1</v>
      </c>
      <c r="K6628" s="5">
        <v>44</v>
      </c>
      <c r="L6628" s="5">
        <v>0</v>
      </c>
      <c r="M6628" s="5">
        <v>4</v>
      </c>
      <c r="N6628" s="5">
        <v>0</v>
      </c>
      <c r="O6628" s="6">
        <v>0</v>
      </c>
      <c r="P6628" s="6">
        <v>0</v>
      </c>
      <c r="Q6628" s="6">
        <v>0</v>
      </c>
      <c r="R6628" s="6">
        <v>1.2820512820512822</v>
      </c>
      <c r="S6628" s="6">
        <v>1.2820512820512822</v>
      </c>
      <c r="T6628" s="6">
        <v>56.410256410256409</v>
      </c>
      <c r="U6628" s="6">
        <v>0</v>
      </c>
      <c r="V6628" s="6">
        <v>5.1282051282051286</v>
      </c>
      <c r="W6628" s="6">
        <v>0</v>
      </c>
      <c r="X6628" s="5">
        <v>24</v>
      </c>
      <c r="Y6628" s="5">
        <v>21</v>
      </c>
      <c r="Z6628" s="5">
        <v>1</v>
      </c>
      <c r="AA6628" s="5">
        <v>0</v>
      </c>
      <c r="AB6628" s="5">
        <v>0</v>
      </c>
      <c r="AC6628" s="5">
        <v>0</v>
      </c>
      <c r="AD6628" s="5">
        <v>24</v>
      </c>
      <c r="AE6628" s="5">
        <v>21</v>
      </c>
      <c r="AF6628" s="5">
        <v>1</v>
      </c>
      <c r="AG6628" s="6">
        <v>4.7619047619047619</v>
      </c>
      <c r="AH6628" s="6">
        <v>87.5</v>
      </c>
      <c r="AI6628" s="3"/>
      <c r="AJ6628" s="3"/>
    </row>
    <row r="6629" spans="1:36" hidden="1" x14ac:dyDescent="0.2">
      <c r="A6629" s="1" t="str">
        <f t="shared" si="103"/>
        <v>West SomersetMixed White and Black African</v>
      </c>
      <c r="B6629" s="3" t="s">
        <v>469</v>
      </c>
      <c r="C6629" s="3" t="s">
        <v>470</v>
      </c>
      <c r="D6629" s="3" t="s">
        <v>707</v>
      </c>
      <c r="E6629" s="5">
        <v>27</v>
      </c>
      <c r="F6629" s="5">
        <v>0</v>
      </c>
      <c r="G6629" s="5">
        <v>0</v>
      </c>
      <c r="H6629" s="5">
        <v>0</v>
      </c>
      <c r="I6629" s="5">
        <v>1</v>
      </c>
      <c r="J6629" s="5">
        <v>1</v>
      </c>
      <c r="K6629" s="5">
        <v>7</v>
      </c>
      <c r="L6629" s="5">
        <v>0</v>
      </c>
      <c r="M6629" s="5">
        <v>0</v>
      </c>
      <c r="N6629" s="5">
        <v>0</v>
      </c>
      <c r="O6629" s="6">
        <v>0</v>
      </c>
      <c r="P6629" s="6">
        <v>0</v>
      </c>
      <c r="Q6629" s="6">
        <v>0</v>
      </c>
      <c r="R6629" s="6">
        <v>3.7037037037037037</v>
      </c>
      <c r="S6629" s="6">
        <v>3.7037037037037037</v>
      </c>
      <c r="T6629" s="6">
        <v>25.925925925925927</v>
      </c>
      <c r="U6629" s="6">
        <v>0</v>
      </c>
      <c r="V6629" s="6">
        <v>0</v>
      </c>
      <c r="W6629" s="6">
        <v>0</v>
      </c>
      <c r="X6629" s="5">
        <v>10</v>
      </c>
      <c r="Y6629" s="5">
        <v>9</v>
      </c>
      <c r="Z6629" s="5">
        <v>0</v>
      </c>
      <c r="AA6629" s="5">
        <v>0</v>
      </c>
      <c r="AB6629" s="5">
        <v>0</v>
      </c>
      <c r="AC6629" s="5">
        <v>0</v>
      </c>
      <c r="AD6629" s="5">
        <v>10</v>
      </c>
      <c r="AE6629" s="5">
        <v>9</v>
      </c>
      <c r="AF6629" s="5">
        <v>0</v>
      </c>
      <c r="AG6629" s="6">
        <v>0</v>
      </c>
      <c r="AH6629" s="6">
        <v>90</v>
      </c>
      <c r="AI6629" s="3"/>
      <c r="AJ6629" s="3"/>
    </row>
    <row r="6630" spans="1:36" hidden="1" x14ac:dyDescent="0.2">
      <c r="A6630" s="1" t="str">
        <f t="shared" si="103"/>
        <v>West SomersetMixed White and Asian</v>
      </c>
      <c r="B6630" s="3" t="s">
        <v>469</v>
      </c>
      <c r="C6630" s="3" t="s">
        <v>470</v>
      </c>
      <c r="D6630" s="3" t="s">
        <v>708</v>
      </c>
      <c r="E6630" s="5">
        <v>71</v>
      </c>
      <c r="F6630" s="5">
        <v>0</v>
      </c>
      <c r="G6630" s="5">
        <v>0</v>
      </c>
      <c r="H6630" s="5">
        <v>0</v>
      </c>
      <c r="I6630" s="5">
        <v>4</v>
      </c>
      <c r="J6630" s="5">
        <v>4</v>
      </c>
      <c r="K6630" s="5">
        <v>33</v>
      </c>
      <c r="L6630" s="5">
        <v>0</v>
      </c>
      <c r="M6630" s="5">
        <v>5</v>
      </c>
      <c r="N6630" s="5">
        <v>0</v>
      </c>
      <c r="O6630" s="6">
        <v>0</v>
      </c>
      <c r="P6630" s="6">
        <v>0</v>
      </c>
      <c r="Q6630" s="6">
        <v>0</v>
      </c>
      <c r="R6630" s="6">
        <v>5.6338028169014081</v>
      </c>
      <c r="S6630" s="6">
        <v>5.6338028169014081</v>
      </c>
      <c r="T6630" s="6">
        <v>46.478873239436616</v>
      </c>
      <c r="U6630" s="6">
        <v>0</v>
      </c>
      <c r="V6630" s="6">
        <v>7.042253521126761</v>
      </c>
      <c r="W6630" s="6">
        <v>0</v>
      </c>
      <c r="X6630" s="5">
        <v>16</v>
      </c>
      <c r="Y6630" s="5">
        <v>14</v>
      </c>
      <c r="Z6630" s="5">
        <v>0</v>
      </c>
      <c r="AA6630" s="5">
        <v>0</v>
      </c>
      <c r="AB6630" s="5">
        <v>0</v>
      </c>
      <c r="AC6630" s="5">
        <v>0</v>
      </c>
      <c r="AD6630" s="5">
        <v>16</v>
      </c>
      <c r="AE6630" s="5">
        <v>14</v>
      </c>
      <c r="AF6630" s="5">
        <v>0</v>
      </c>
      <c r="AG6630" s="6">
        <v>0</v>
      </c>
      <c r="AH6630" s="6">
        <v>87.5</v>
      </c>
      <c r="AI6630" s="3"/>
      <c r="AJ6630" s="3"/>
    </row>
    <row r="6631" spans="1:36" hidden="1" x14ac:dyDescent="0.2">
      <c r="A6631" s="1" t="str">
        <f t="shared" si="103"/>
        <v>West SomersetMixed Other</v>
      </c>
      <c r="B6631" s="3" t="s">
        <v>469</v>
      </c>
      <c r="C6631" s="3" t="s">
        <v>470</v>
      </c>
      <c r="D6631" s="3" t="s">
        <v>709</v>
      </c>
      <c r="E6631" s="5">
        <v>32</v>
      </c>
      <c r="F6631" s="5">
        <v>0</v>
      </c>
      <c r="G6631" s="5">
        <v>0</v>
      </c>
      <c r="H6631" s="5">
        <v>0</v>
      </c>
      <c r="I6631" s="5">
        <v>0</v>
      </c>
      <c r="J6631" s="5">
        <v>0</v>
      </c>
      <c r="K6631" s="5">
        <v>19</v>
      </c>
      <c r="L6631" s="5">
        <v>0</v>
      </c>
      <c r="M6631" s="5">
        <v>3</v>
      </c>
      <c r="N6631" s="5">
        <v>0</v>
      </c>
      <c r="O6631" s="6">
        <v>0</v>
      </c>
      <c r="P6631" s="6">
        <v>0</v>
      </c>
      <c r="Q6631" s="6">
        <v>0</v>
      </c>
      <c r="R6631" s="6">
        <v>0</v>
      </c>
      <c r="S6631" s="6">
        <v>0</v>
      </c>
      <c r="T6631" s="6">
        <v>59.375</v>
      </c>
      <c r="U6631" s="6">
        <v>0</v>
      </c>
      <c r="V6631" s="6">
        <v>9.375</v>
      </c>
      <c r="W6631" s="6">
        <v>0</v>
      </c>
      <c r="X6631" s="5">
        <v>13</v>
      </c>
      <c r="Y6631" s="5">
        <v>10</v>
      </c>
      <c r="Z6631" s="5">
        <v>0</v>
      </c>
      <c r="AA6631" s="5">
        <v>0</v>
      </c>
      <c r="AB6631" s="5">
        <v>0</v>
      </c>
      <c r="AC6631" s="5">
        <v>0</v>
      </c>
      <c r="AD6631" s="5">
        <v>13</v>
      </c>
      <c r="AE6631" s="5">
        <v>10</v>
      </c>
      <c r="AF6631" s="5">
        <v>0</v>
      </c>
      <c r="AG6631" s="6">
        <v>0</v>
      </c>
      <c r="AH6631" s="6">
        <v>76.92307692307692</v>
      </c>
      <c r="AI6631" s="3"/>
      <c r="AJ6631" s="3"/>
    </row>
    <row r="6632" spans="1:36" hidden="1" x14ac:dyDescent="0.2">
      <c r="A6632" s="1" t="str">
        <f t="shared" si="103"/>
        <v>West SomersetIndian</v>
      </c>
      <c r="B6632" s="3" t="s">
        <v>469</v>
      </c>
      <c r="C6632" s="3" t="s">
        <v>470</v>
      </c>
      <c r="D6632" s="3" t="s">
        <v>710</v>
      </c>
      <c r="E6632" s="5">
        <v>32</v>
      </c>
      <c r="F6632" s="5">
        <v>0</v>
      </c>
      <c r="G6632" s="5">
        <v>0</v>
      </c>
      <c r="H6632" s="5">
        <v>0</v>
      </c>
      <c r="I6632" s="5">
        <v>1</v>
      </c>
      <c r="J6632" s="5">
        <v>1</v>
      </c>
      <c r="K6632" s="5">
        <v>13</v>
      </c>
      <c r="L6632" s="5">
        <v>0</v>
      </c>
      <c r="M6632" s="5">
        <v>0</v>
      </c>
      <c r="N6632" s="5">
        <v>0</v>
      </c>
      <c r="O6632" s="6">
        <v>0</v>
      </c>
      <c r="P6632" s="6">
        <v>0</v>
      </c>
      <c r="Q6632" s="6">
        <v>0</v>
      </c>
      <c r="R6632" s="6">
        <v>3.125</v>
      </c>
      <c r="S6632" s="6">
        <v>3.125</v>
      </c>
      <c r="T6632" s="6">
        <v>40.625</v>
      </c>
      <c r="U6632" s="6">
        <v>0</v>
      </c>
      <c r="V6632" s="6">
        <v>0</v>
      </c>
      <c r="W6632" s="6">
        <v>0</v>
      </c>
      <c r="X6632" s="5">
        <v>17</v>
      </c>
      <c r="Y6632" s="5">
        <v>15</v>
      </c>
      <c r="Z6632" s="5">
        <v>0</v>
      </c>
      <c r="AA6632" s="5">
        <v>0</v>
      </c>
      <c r="AB6632" s="5">
        <v>0</v>
      </c>
      <c r="AC6632" s="5">
        <v>0</v>
      </c>
      <c r="AD6632" s="5">
        <v>17</v>
      </c>
      <c r="AE6632" s="5">
        <v>15</v>
      </c>
      <c r="AF6632" s="5">
        <v>0</v>
      </c>
      <c r="AG6632" s="6">
        <v>0</v>
      </c>
      <c r="AH6632" s="6">
        <v>88.235294117647058</v>
      </c>
      <c r="AI6632" s="3"/>
      <c r="AJ6632" s="3"/>
    </row>
    <row r="6633" spans="1:36" hidden="1" x14ac:dyDescent="0.2">
      <c r="A6633" s="1" t="str">
        <f t="shared" si="103"/>
        <v>West SomersetPakistani</v>
      </c>
      <c r="B6633" s="3" t="s">
        <v>469</v>
      </c>
      <c r="C6633" s="3" t="s">
        <v>470</v>
      </c>
      <c r="D6633" s="3" t="s">
        <v>711</v>
      </c>
      <c r="E6633" s="5">
        <v>2</v>
      </c>
      <c r="F6633" s="5">
        <v>0</v>
      </c>
      <c r="G6633" s="5">
        <v>0</v>
      </c>
      <c r="H6633" s="5">
        <v>0</v>
      </c>
      <c r="I6633" s="5">
        <v>0</v>
      </c>
      <c r="J6633" s="5">
        <v>0</v>
      </c>
      <c r="K6633" s="5">
        <v>2</v>
      </c>
      <c r="L6633" s="5">
        <v>0</v>
      </c>
      <c r="M6633" s="5">
        <v>0</v>
      </c>
      <c r="N6633" s="5">
        <v>0</v>
      </c>
      <c r="O6633" s="6">
        <v>0</v>
      </c>
      <c r="P6633" s="6">
        <v>0</v>
      </c>
      <c r="Q6633" s="6">
        <v>0</v>
      </c>
      <c r="R6633" s="6">
        <v>0</v>
      </c>
      <c r="S6633" s="6">
        <v>0</v>
      </c>
      <c r="T6633" s="6">
        <v>100</v>
      </c>
      <c r="U6633" s="6">
        <v>0</v>
      </c>
      <c r="V6633" s="6">
        <v>0</v>
      </c>
      <c r="W6633" s="6">
        <v>0</v>
      </c>
      <c r="X6633" s="5">
        <v>2</v>
      </c>
      <c r="Y6633" s="5">
        <v>2</v>
      </c>
      <c r="Z6633" s="5">
        <v>0</v>
      </c>
      <c r="AA6633" s="5">
        <v>0</v>
      </c>
      <c r="AB6633" s="5">
        <v>0</v>
      </c>
      <c r="AC6633" s="5">
        <v>0</v>
      </c>
      <c r="AD6633" s="5">
        <v>2</v>
      </c>
      <c r="AE6633" s="5">
        <v>2</v>
      </c>
      <c r="AF6633" s="5">
        <v>0</v>
      </c>
      <c r="AG6633" s="6">
        <v>0</v>
      </c>
      <c r="AH6633" s="6">
        <v>100</v>
      </c>
      <c r="AI6633" s="3"/>
      <c r="AJ6633" s="3"/>
    </row>
    <row r="6634" spans="1:36" hidden="1" x14ac:dyDescent="0.2">
      <c r="A6634" s="1" t="str">
        <f t="shared" si="103"/>
        <v>West SomersetBangladeshi</v>
      </c>
      <c r="B6634" s="3" t="s">
        <v>469</v>
      </c>
      <c r="C6634" s="3" t="s">
        <v>470</v>
      </c>
      <c r="D6634" s="3" t="s">
        <v>712</v>
      </c>
      <c r="E6634" s="5">
        <v>25</v>
      </c>
      <c r="F6634" s="5">
        <v>0</v>
      </c>
      <c r="G6634" s="5">
        <v>0</v>
      </c>
      <c r="H6634" s="5">
        <v>0</v>
      </c>
      <c r="I6634" s="5">
        <v>0</v>
      </c>
      <c r="J6634" s="5">
        <v>0</v>
      </c>
      <c r="K6634" s="5">
        <v>2</v>
      </c>
      <c r="L6634" s="5">
        <v>0</v>
      </c>
      <c r="M6634" s="5">
        <v>1</v>
      </c>
      <c r="N6634" s="5">
        <v>0</v>
      </c>
      <c r="O6634" s="6">
        <v>0</v>
      </c>
      <c r="P6634" s="6">
        <v>0</v>
      </c>
      <c r="Q6634" s="6">
        <v>0</v>
      </c>
      <c r="R6634" s="6">
        <v>0</v>
      </c>
      <c r="S6634" s="6">
        <v>0</v>
      </c>
      <c r="T6634" s="6">
        <v>8</v>
      </c>
      <c r="U6634" s="6">
        <v>0</v>
      </c>
      <c r="V6634" s="6">
        <v>4</v>
      </c>
      <c r="W6634" s="6">
        <v>0</v>
      </c>
      <c r="X6634" s="5">
        <v>12</v>
      </c>
      <c r="Y6634" s="5">
        <v>9</v>
      </c>
      <c r="Z6634" s="5">
        <v>0</v>
      </c>
      <c r="AA6634" s="5">
        <v>0</v>
      </c>
      <c r="AB6634" s="5">
        <v>0</v>
      </c>
      <c r="AC6634" s="5">
        <v>0</v>
      </c>
      <c r="AD6634" s="5">
        <v>12</v>
      </c>
      <c r="AE6634" s="5">
        <v>9</v>
      </c>
      <c r="AF6634" s="5">
        <v>0</v>
      </c>
      <c r="AG6634" s="6">
        <v>0</v>
      </c>
      <c r="AH6634" s="6">
        <v>75</v>
      </c>
      <c r="AI6634" s="3"/>
      <c r="AJ6634" s="3"/>
    </row>
    <row r="6635" spans="1:36" hidden="1" x14ac:dyDescent="0.2">
      <c r="A6635" s="1" t="str">
        <f t="shared" si="103"/>
        <v>West SomersetChinese</v>
      </c>
      <c r="B6635" s="3" t="s">
        <v>469</v>
      </c>
      <c r="C6635" s="3" t="s">
        <v>470</v>
      </c>
      <c r="D6635" s="3" t="s">
        <v>713</v>
      </c>
      <c r="E6635" s="5">
        <v>26</v>
      </c>
      <c r="F6635" s="5">
        <v>0</v>
      </c>
      <c r="G6635" s="5">
        <v>0</v>
      </c>
      <c r="H6635" s="5">
        <v>0</v>
      </c>
      <c r="I6635" s="5">
        <v>1</v>
      </c>
      <c r="J6635" s="5">
        <v>1</v>
      </c>
      <c r="K6635" s="5">
        <v>9</v>
      </c>
      <c r="L6635" s="5">
        <v>0</v>
      </c>
      <c r="M6635" s="5">
        <v>0</v>
      </c>
      <c r="N6635" s="5">
        <v>0</v>
      </c>
      <c r="O6635" s="6">
        <v>0</v>
      </c>
      <c r="P6635" s="6">
        <v>0</v>
      </c>
      <c r="Q6635" s="6">
        <v>0</v>
      </c>
      <c r="R6635" s="6">
        <v>3.8461538461538463</v>
      </c>
      <c r="S6635" s="6">
        <v>3.8461538461538463</v>
      </c>
      <c r="T6635" s="6">
        <v>34.615384615384613</v>
      </c>
      <c r="U6635" s="6">
        <v>0</v>
      </c>
      <c r="V6635" s="6">
        <v>0</v>
      </c>
      <c r="W6635" s="6">
        <v>0</v>
      </c>
      <c r="X6635" s="5">
        <v>10</v>
      </c>
      <c r="Y6635" s="5">
        <v>9</v>
      </c>
      <c r="Z6635" s="5">
        <v>0</v>
      </c>
      <c r="AA6635" s="5">
        <v>0</v>
      </c>
      <c r="AB6635" s="5">
        <v>0</v>
      </c>
      <c r="AC6635" s="5">
        <v>0</v>
      </c>
      <c r="AD6635" s="5">
        <v>10</v>
      </c>
      <c r="AE6635" s="5">
        <v>9</v>
      </c>
      <c r="AF6635" s="5">
        <v>0</v>
      </c>
      <c r="AG6635" s="6">
        <v>0</v>
      </c>
      <c r="AH6635" s="6">
        <v>90</v>
      </c>
      <c r="AI6635" s="3"/>
      <c r="AJ6635" s="3"/>
    </row>
    <row r="6636" spans="1:36" hidden="1" x14ac:dyDescent="0.2">
      <c r="A6636" s="1" t="str">
        <f t="shared" si="103"/>
        <v>West SomersetAsian Other</v>
      </c>
      <c r="B6636" s="3" t="s">
        <v>469</v>
      </c>
      <c r="C6636" s="3" t="s">
        <v>470</v>
      </c>
      <c r="D6636" s="3" t="s">
        <v>714</v>
      </c>
      <c r="E6636" s="5">
        <v>107</v>
      </c>
      <c r="F6636" s="5">
        <v>0</v>
      </c>
      <c r="G6636" s="5">
        <v>0</v>
      </c>
      <c r="H6636" s="5">
        <v>0</v>
      </c>
      <c r="I6636" s="5">
        <v>0</v>
      </c>
      <c r="J6636" s="5">
        <v>0</v>
      </c>
      <c r="K6636" s="5">
        <v>35</v>
      </c>
      <c r="L6636" s="5">
        <v>0</v>
      </c>
      <c r="M6636" s="5">
        <v>5</v>
      </c>
      <c r="N6636" s="5">
        <v>0</v>
      </c>
      <c r="O6636" s="6">
        <v>0</v>
      </c>
      <c r="P6636" s="6">
        <v>0</v>
      </c>
      <c r="Q6636" s="6">
        <v>0</v>
      </c>
      <c r="R6636" s="6">
        <v>0</v>
      </c>
      <c r="S6636" s="6">
        <v>0</v>
      </c>
      <c r="T6636" s="6">
        <v>32.710280373831779</v>
      </c>
      <c r="U6636" s="6">
        <v>0</v>
      </c>
      <c r="V6636" s="6">
        <v>4.6728971962616823</v>
      </c>
      <c r="W6636" s="6">
        <v>0</v>
      </c>
      <c r="X6636" s="5">
        <v>57</v>
      </c>
      <c r="Y6636" s="5">
        <v>57</v>
      </c>
      <c r="Z6636" s="5">
        <v>2</v>
      </c>
      <c r="AA6636" s="5">
        <v>0</v>
      </c>
      <c r="AB6636" s="5">
        <v>0</v>
      </c>
      <c r="AC6636" s="5">
        <v>0</v>
      </c>
      <c r="AD6636" s="5">
        <v>57</v>
      </c>
      <c r="AE6636" s="5">
        <v>57</v>
      </c>
      <c r="AF6636" s="5">
        <v>2</v>
      </c>
      <c r="AG6636" s="6">
        <v>3.5087719298245612</v>
      </c>
      <c r="AH6636" s="6">
        <v>100</v>
      </c>
      <c r="AI6636" s="3"/>
      <c r="AJ6636" s="3"/>
    </row>
    <row r="6637" spans="1:36" hidden="1" x14ac:dyDescent="0.2">
      <c r="A6637" s="1" t="str">
        <f t="shared" si="103"/>
        <v>West SomersetBlack African</v>
      </c>
      <c r="B6637" s="3" t="s">
        <v>469</v>
      </c>
      <c r="C6637" s="3" t="s">
        <v>470</v>
      </c>
      <c r="D6637" s="3" t="s">
        <v>715</v>
      </c>
      <c r="E6637" s="5">
        <v>10</v>
      </c>
      <c r="F6637" s="5">
        <v>0</v>
      </c>
      <c r="G6637" s="5">
        <v>0</v>
      </c>
      <c r="H6637" s="5">
        <v>0</v>
      </c>
      <c r="I6637" s="5">
        <v>2</v>
      </c>
      <c r="J6637" s="5">
        <v>2</v>
      </c>
      <c r="K6637" s="5">
        <v>3</v>
      </c>
      <c r="L6637" s="5">
        <v>0</v>
      </c>
      <c r="M6637" s="5">
        <v>0</v>
      </c>
      <c r="N6637" s="5">
        <v>0</v>
      </c>
      <c r="O6637" s="6">
        <v>0</v>
      </c>
      <c r="P6637" s="6">
        <v>0</v>
      </c>
      <c r="Q6637" s="6">
        <v>0</v>
      </c>
      <c r="R6637" s="6">
        <v>20</v>
      </c>
      <c r="S6637" s="6">
        <v>20</v>
      </c>
      <c r="T6637" s="6">
        <v>30</v>
      </c>
      <c r="U6637" s="6">
        <v>0</v>
      </c>
      <c r="V6637" s="6">
        <v>0</v>
      </c>
      <c r="W6637" s="6">
        <v>0</v>
      </c>
      <c r="X6637" s="5">
        <v>6</v>
      </c>
      <c r="Y6637" s="5">
        <v>5</v>
      </c>
      <c r="Z6637" s="5">
        <v>0</v>
      </c>
      <c r="AA6637" s="5">
        <v>0</v>
      </c>
      <c r="AB6637" s="5">
        <v>0</v>
      </c>
      <c r="AC6637" s="5">
        <v>0</v>
      </c>
      <c r="AD6637" s="5">
        <v>6</v>
      </c>
      <c r="AE6637" s="5">
        <v>5</v>
      </c>
      <c r="AF6637" s="5">
        <v>0</v>
      </c>
      <c r="AG6637" s="6">
        <v>0</v>
      </c>
      <c r="AH6637" s="6">
        <v>83.333333333333329</v>
      </c>
      <c r="AI6637" s="3"/>
      <c r="AJ6637" s="3"/>
    </row>
    <row r="6638" spans="1:36" hidden="1" x14ac:dyDescent="0.2">
      <c r="A6638" s="1" t="str">
        <f t="shared" si="103"/>
        <v>West SomersetBlack Caribbean</v>
      </c>
      <c r="B6638" s="3" t="s">
        <v>469</v>
      </c>
      <c r="C6638" s="3" t="s">
        <v>470</v>
      </c>
      <c r="D6638" s="3" t="s">
        <v>716</v>
      </c>
      <c r="E6638" s="5">
        <v>7</v>
      </c>
      <c r="F6638" s="5">
        <v>0</v>
      </c>
      <c r="G6638" s="5">
        <v>0</v>
      </c>
      <c r="H6638" s="5">
        <v>0</v>
      </c>
      <c r="I6638" s="5">
        <v>1</v>
      </c>
      <c r="J6638" s="5">
        <v>1</v>
      </c>
      <c r="K6638" s="5">
        <v>5</v>
      </c>
      <c r="L6638" s="5">
        <v>0</v>
      </c>
      <c r="M6638" s="5">
        <v>0</v>
      </c>
      <c r="N6638" s="5">
        <v>0</v>
      </c>
      <c r="O6638" s="6">
        <v>0</v>
      </c>
      <c r="P6638" s="6">
        <v>0</v>
      </c>
      <c r="Q6638" s="6">
        <v>0</v>
      </c>
      <c r="R6638" s="6">
        <v>14.285714285714286</v>
      </c>
      <c r="S6638" s="6">
        <v>14.285714285714286</v>
      </c>
      <c r="T6638" s="6">
        <v>71.428571428571431</v>
      </c>
      <c r="U6638" s="6">
        <v>0</v>
      </c>
      <c r="V6638" s="6">
        <v>0</v>
      </c>
      <c r="W6638" s="6">
        <v>0</v>
      </c>
      <c r="X6638" s="5">
        <v>1</v>
      </c>
      <c r="Y6638" s="5">
        <v>0</v>
      </c>
      <c r="Z6638" s="5">
        <v>0</v>
      </c>
      <c r="AA6638" s="5">
        <v>0</v>
      </c>
      <c r="AB6638" s="5">
        <v>0</v>
      </c>
      <c r="AC6638" s="5">
        <v>0</v>
      </c>
      <c r="AD6638" s="5">
        <v>1</v>
      </c>
      <c r="AE6638" s="5">
        <v>0</v>
      </c>
      <c r="AF6638" s="5">
        <v>0</v>
      </c>
      <c r="AG6638" s="6"/>
      <c r="AH6638" s="6">
        <v>0</v>
      </c>
      <c r="AI6638" s="3"/>
      <c r="AJ6638" s="3"/>
    </row>
    <row r="6639" spans="1:36" hidden="1" x14ac:dyDescent="0.2">
      <c r="A6639" s="1" t="str">
        <f t="shared" si="103"/>
        <v>West SomersetBlack Other</v>
      </c>
      <c r="B6639" s="3" t="s">
        <v>469</v>
      </c>
      <c r="C6639" s="3" t="s">
        <v>470</v>
      </c>
      <c r="D6639" s="3" t="s">
        <v>717</v>
      </c>
      <c r="E6639" s="5">
        <v>3</v>
      </c>
      <c r="F6639" s="5">
        <v>0</v>
      </c>
      <c r="G6639" s="5">
        <v>0</v>
      </c>
      <c r="H6639" s="5">
        <v>0</v>
      </c>
      <c r="I6639" s="5">
        <v>0</v>
      </c>
      <c r="J6639" s="5">
        <v>0</v>
      </c>
      <c r="K6639" s="5">
        <v>1</v>
      </c>
      <c r="L6639" s="5">
        <v>0</v>
      </c>
      <c r="M6639" s="5">
        <v>0</v>
      </c>
      <c r="N6639" s="5">
        <v>0</v>
      </c>
      <c r="O6639" s="6">
        <v>0</v>
      </c>
      <c r="P6639" s="6">
        <v>0</v>
      </c>
      <c r="Q6639" s="6">
        <v>0</v>
      </c>
      <c r="R6639" s="6">
        <v>0</v>
      </c>
      <c r="S6639" s="6">
        <v>0</v>
      </c>
      <c r="T6639" s="6">
        <v>33.333333333333336</v>
      </c>
      <c r="U6639" s="6">
        <v>0</v>
      </c>
      <c r="V6639" s="6">
        <v>0</v>
      </c>
      <c r="W6639" s="6">
        <v>0</v>
      </c>
      <c r="X6639" s="5">
        <v>2</v>
      </c>
      <c r="Y6639" s="5">
        <v>2</v>
      </c>
      <c r="Z6639" s="5">
        <v>0</v>
      </c>
      <c r="AA6639" s="5">
        <v>0</v>
      </c>
      <c r="AB6639" s="5">
        <v>0</v>
      </c>
      <c r="AC6639" s="5">
        <v>0</v>
      </c>
      <c r="AD6639" s="5">
        <v>2</v>
      </c>
      <c r="AE6639" s="5">
        <v>2</v>
      </c>
      <c r="AF6639" s="5">
        <v>0</v>
      </c>
      <c r="AG6639" s="6">
        <v>0</v>
      </c>
      <c r="AH6639" s="6">
        <v>100</v>
      </c>
      <c r="AI6639" s="3"/>
      <c r="AJ6639" s="3"/>
    </row>
    <row r="6640" spans="1:36" hidden="1" x14ac:dyDescent="0.2">
      <c r="A6640" s="1" t="str">
        <f t="shared" si="103"/>
        <v>West SomersetArab</v>
      </c>
      <c r="B6640" s="3" t="s">
        <v>469</v>
      </c>
      <c r="C6640" s="3" t="s">
        <v>470</v>
      </c>
      <c r="D6640" s="3" t="s">
        <v>699</v>
      </c>
      <c r="E6640" s="5">
        <v>9</v>
      </c>
      <c r="F6640" s="5">
        <v>0</v>
      </c>
      <c r="G6640" s="5">
        <v>0</v>
      </c>
      <c r="H6640" s="5">
        <v>0</v>
      </c>
      <c r="I6640" s="5">
        <v>0</v>
      </c>
      <c r="J6640" s="5">
        <v>0</v>
      </c>
      <c r="K6640" s="5">
        <v>4</v>
      </c>
      <c r="L6640" s="5">
        <v>0</v>
      </c>
      <c r="M6640" s="5">
        <v>0</v>
      </c>
      <c r="N6640" s="5">
        <v>0</v>
      </c>
      <c r="O6640" s="6">
        <v>0</v>
      </c>
      <c r="P6640" s="6">
        <v>0</v>
      </c>
      <c r="Q6640" s="6">
        <v>0</v>
      </c>
      <c r="R6640" s="6">
        <v>0</v>
      </c>
      <c r="S6640" s="6">
        <v>0</v>
      </c>
      <c r="T6640" s="6">
        <v>44.444444444444443</v>
      </c>
      <c r="U6640" s="6">
        <v>0</v>
      </c>
      <c r="V6640" s="6">
        <v>0</v>
      </c>
      <c r="W6640" s="6">
        <v>0</v>
      </c>
      <c r="X6640" s="5">
        <v>2</v>
      </c>
      <c r="Y6640" s="5">
        <v>2</v>
      </c>
      <c r="Z6640" s="5">
        <v>0</v>
      </c>
      <c r="AA6640" s="5">
        <v>0</v>
      </c>
      <c r="AB6640" s="5">
        <v>0</v>
      </c>
      <c r="AC6640" s="5">
        <v>0</v>
      </c>
      <c r="AD6640" s="5">
        <v>2</v>
      </c>
      <c r="AE6640" s="5">
        <v>2</v>
      </c>
      <c r="AF6640" s="5">
        <v>0</v>
      </c>
      <c r="AG6640" s="6">
        <v>0</v>
      </c>
      <c r="AH6640" s="6">
        <v>100</v>
      </c>
      <c r="AI6640" s="3"/>
      <c r="AJ6640" s="3"/>
    </row>
    <row r="6641" spans="1:36" hidden="1" x14ac:dyDescent="0.2">
      <c r="A6641" s="1" t="str">
        <f t="shared" si="103"/>
        <v>West SomersetOther</v>
      </c>
      <c r="B6641" s="3" t="s">
        <v>469</v>
      </c>
      <c r="C6641" s="3" t="s">
        <v>470</v>
      </c>
      <c r="D6641" s="3" t="s">
        <v>718</v>
      </c>
      <c r="E6641" s="5">
        <v>18</v>
      </c>
      <c r="F6641" s="5">
        <v>0</v>
      </c>
      <c r="G6641" s="5">
        <v>0</v>
      </c>
      <c r="H6641" s="5">
        <v>0</v>
      </c>
      <c r="I6641" s="5">
        <v>0</v>
      </c>
      <c r="J6641" s="5">
        <v>0</v>
      </c>
      <c r="K6641" s="5">
        <v>5</v>
      </c>
      <c r="L6641" s="5">
        <v>0</v>
      </c>
      <c r="M6641" s="5">
        <v>0</v>
      </c>
      <c r="N6641" s="5">
        <v>0</v>
      </c>
      <c r="O6641" s="6">
        <v>0</v>
      </c>
      <c r="P6641" s="6">
        <v>0</v>
      </c>
      <c r="Q6641" s="6">
        <v>0</v>
      </c>
      <c r="R6641" s="6">
        <v>0</v>
      </c>
      <c r="S6641" s="6">
        <v>0</v>
      </c>
      <c r="T6641" s="6">
        <v>27.777777777777779</v>
      </c>
      <c r="U6641" s="6">
        <v>0</v>
      </c>
      <c r="V6641" s="6">
        <v>0</v>
      </c>
      <c r="W6641" s="6">
        <v>0</v>
      </c>
      <c r="X6641" s="5">
        <v>7</v>
      </c>
      <c r="Y6641" s="5">
        <v>7</v>
      </c>
      <c r="Z6641" s="5">
        <v>0</v>
      </c>
      <c r="AA6641" s="5">
        <v>0</v>
      </c>
      <c r="AB6641" s="5">
        <v>0</v>
      </c>
      <c r="AC6641" s="5">
        <v>0</v>
      </c>
      <c r="AD6641" s="5">
        <v>7</v>
      </c>
      <c r="AE6641" s="5">
        <v>7</v>
      </c>
      <c r="AF6641" s="5">
        <v>0</v>
      </c>
      <c r="AG6641" s="6">
        <v>0</v>
      </c>
      <c r="AH6641" s="6">
        <v>100</v>
      </c>
      <c r="AI6641" s="3"/>
      <c r="AJ6641" s="3"/>
    </row>
    <row r="6642" spans="1:36" x14ac:dyDescent="0.2">
      <c r="A6642" s="1" t="str">
        <f t="shared" si="103"/>
        <v>WestminsterAll people</v>
      </c>
      <c r="B6642" s="3" t="s">
        <v>695</v>
      </c>
      <c r="C6642" s="3" t="s">
        <v>696</v>
      </c>
      <c r="D6642" s="3" t="s">
        <v>700</v>
      </c>
      <c r="E6642" s="5">
        <v>219396</v>
      </c>
      <c r="F6642" s="5">
        <v>26053</v>
      </c>
      <c r="G6642" s="5">
        <v>37249</v>
      </c>
      <c r="H6642" s="5">
        <v>10045</v>
      </c>
      <c r="I6642" s="5">
        <v>4282</v>
      </c>
      <c r="J6642" s="5">
        <v>0</v>
      </c>
      <c r="K6642" s="5">
        <v>179076</v>
      </c>
      <c r="L6642" s="5">
        <v>8968</v>
      </c>
      <c r="M6642" s="5">
        <v>118263</v>
      </c>
      <c r="N6642" s="5">
        <v>1998</v>
      </c>
      <c r="O6642" s="6">
        <v>11.874874655873398</v>
      </c>
      <c r="P6642" s="6">
        <v>16.977975897463946</v>
      </c>
      <c r="Q6642" s="6">
        <v>4.5784790971576514</v>
      </c>
      <c r="R6642" s="6">
        <v>1.9517220004011011</v>
      </c>
      <c r="S6642" s="6">
        <v>0</v>
      </c>
      <c r="T6642" s="6">
        <v>81.622272056008313</v>
      </c>
      <c r="U6642" s="6">
        <v>4.0875859177013254</v>
      </c>
      <c r="V6642" s="6">
        <v>53.90389979762621</v>
      </c>
      <c r="W6642" s="6">
        <v>0.9106820543674452</v>
      </c>
      <c r="X6642" s="5">
        <v>99203</v>
      </c>
      <c r="Y6642" s="5">
        <v>82995</v>
      </c>
      <c r="Z6642" s="5">
        <v>5237</v>
      </c>
      <c r="AA6642" s="5">
        <v>18905</v>
      </c>
      <c r="AB6642" s="5">
        <v>14182</v>
      </c>
      <c r="AC6642" s="5">
        <v>1613</v>
      </c>
      <c r="AD6642" s="5">
        <v>80298</v>
      </c>
      <c r="AE6642" s="5">
        <v>68813</v>
      </c>
      <c r="AF6642" s="5">
        <v>3624</v>
      </c>
      <c r="AG6642" s="6">
        <v>5.2664467469809484</v>
      </c>
      <c r="AH6642" s="6">
        <v>85.697028568582027</v>
      </c>
      <c r="AI6642" s="6">
        <v>11.373572133690594</v>
      </c>
      <c r="AJ6642" s="6">
        <v>75.017191219254173</v>
      </c>
    </row>
    <row r="6643" spans="1:36" hidden="1" x14ac:dyDescent="0.2">
      <c r="A6643" s="1" t="str">
        <f t="shared" si="103"/>
        <v>WestminsterWhite British</v>
      </c>
      <c r="B6643" s="3" t="s">
        <v>695</v>
      </c>
      <c r="C6643" s="3" t="s">
        <v>696</v>
      </c>
      <c r="D6643" s="3" t="s">
        <v>701</v>
      </c>
      <c r="E6643" s="5">
        <v>77334</v>
      </c>
      <c r="F6643" s="5">
        <v>6471</v>
      </c>
      <c r="G6643" s="5">
        <v>9575</v>
      </c>
      <c r="H6643" s="5">
        <v>3085</v>
      </c>
      <c r="I6643" s="5">
        <v>1288</v>
      </c>
      <c r="J6643" s="5">
        <v>0</v>
      </c>
      <c r="K6643" s="5">
        <v>60740</v>
      </c>
      <c r="L6643" s="5">
        <v>2888</v>
      </c>
      <c r="M6643" s="5">
        <v>41184</v>
      </c>
      <c r="N6643" s="5">
        <v>613</v>
      </c>
      <c r="O6643" s="6">
        <v>8.3676002793079363</v>
      </c>
      <c r="P6643" s="6">
        <v>12.381358781389816</v>
      </c>
      <c r="Q6643" s="6">
        <v>3.9891897483642382</v>
      </c>
      <c r="R6643" s="6">
        <v>1.665502883595831</v>
      </c>
      <c r="S6643" s="6">
        <v>0</v>
      </c>
      <c r="T6643" s="6">
        <v>78.542426358393456</v>
      </c>
      <c r="U6643" s="6">
        <v>3.7344505650813353</v>
      </c>
      <c r="V6643" s="6">
        <v>53.254713321436881</v>
      </c>
      <c r="W6643" s="6">
        <v>0.79266558046913393</v>
      </c>
      <c r="X6643" s="5">
        <v>31389</v>
      </c>
      <c r="Y6643" s="5">
        <v>27957</v>
      </c>
      <c r="Z6643" s="5">
        <v>1157</v>
      </c>
      <c r="AA6643" s="5">
        <v>5084</v>
      </c>
      <c r="AB6643" s="5">
        <v>4201</v>
      </c>
      <c r="AC6643" s="5">
        <v>304</v>
      </c>
      <c r="AD6643" s="5">
        <v>26305</v>
      </c>
      <c r="AE6643" s="5">
        <v>23756</v>
      </c>
      <c r="AF6643" s="5">
        <v>853</v>
      </c>
      <c r="AG6643" s="6">
        <v>3.5906718302744571</v>
      </c>
      <c r="AH6643" s="6">
        <v>90.30982702908193</v>
      </c>
      <c r="AI6643" s="6">
        <v>7.236372292311354</v>
      </c>
      <c r="AJ6643" s="6">
        <v>82.631785995279301</v>
      </c>
    </row>
    <row r="6644" spans="1:36" hidden="1" x14ac:dyDescent="0.2">
      <c r="A6644" s="1" t="str">
        <f t="shared" si="103"/>
        <v>WestminsterMinorities - all other than White British</v>
      </c>
      <c r="B6644" s="3" t="s">
        <v>695</v>
      </c>
      <c r="C6644" s="3" t="s">
        <v>696</v>
      </c>
      <c r="D6644" s="3" t="s">
        <v>702</v>
      </c>
      <c r="E6644" s="5">
        <v>142062</v>
      </c>
      <c r="F6644" s="5">
        <v>19582</v>
      </c>
      <c r="G6644" s="5">
        <v>27674</v>
      </c>
      <c r="H6644" s="5">
        <v>6960</v>
      </c>
      <c r="I6644" s="5">
        <v>2994</v>
      </c>
      <c r="J6644" s="5">
        <v>0</v>
      </c>
      <c r="K6644" s="5">
        <v>118336</v>
      </c>
      <c r="L6644" s="5">
        <v>6080</v>
      </c>
      <c r="M6644" s="5">
        <v>77079</v>
      </c>
      <c r="N6644" s="5">
        <v>1385</v>
      </c>
      <c r="O6644" s="6">
        <v>13.784122425419888</v>
      </c>
      <c r="P6644" s="6">
        <v>19.480226943165661</v>
      </c>
      <c r="Q6644" s="6">
        <v>4.8992693331080792</v>
      </c>
      <c r="R6644" s="6">
        <v>2.1075305148456307</v>
      </c>
      <c r="S6644" s="6">
        <v>0</v>
      </c>
      <c r="T6644" s="6">
        <v>83.298841350959435</v>
      </c>
      <c r="U6644" s="6">
        <v>4.2798214863932653</v>
      </c>
      <c r="V6644" s="6">
        <v>54.257296110149092</v>
      </c>
      <c r="W6644" s="6">
        <v>0.97492644056820266</v>
      </c>
      <c r="X6644" s="5">
        <v>67814</v>
      </c>
      <c r="Y6644" s="5">
        <v>55038</v>
      </c>
      <c r="Z6644" s="5">
        <v>4080</v>
      </c>
      <c r="AA6644" s="5">
        <v>13821</v>
      </c>
      <c r="AB6644" s="5">
        <v>9981</v>
      </c>
      <c r="AC6644" s="5">
        <v>1309</v>
      </c>
      <c r="AD6644" s="5">
        <v>53993</v>
      </c>
      <c r="AE6644" s="5">
        <v>45057</v>
      </c>
      <c r="AF6644" s="5">
        <v>2771</v>
      </c>
      <c r="AG6644" s="6">
        <v>6.1499877932396743</v>
      </c>
      <c r="AH6644" s="6">
        <v>83.449706443427857</v>
      </c>
      <c r="AI6644" s="6">
        <v>13.114918344855225</v>
      </c>
      <c r="AJ6644" s="6">
        <v>72.21619275016279</v>
      </c>
    </row>
    <row r="6645" spans="1:36" hidden="1" x14ac:dyDescent="0.2">
      <c r="A6645" s="1" t="str">
        <f t="shared" si="103"/>
        <v>WestminsterWhite Irish</v>
      </c>
      <c r="B6645" s="3" t="s">
        <v>695</v>
      </c>
      <c r="C6645" s="3" t="s">
        <v>696</v>
      </c>
      <c r="D6645" s="3" t="s">
        <v>703</v>
      </c>
      <c r="E6645" s="5">
        <v>4960</v>
      </c>
      <c r="F6645" s="5">
        <v>761</v>
      </c>
      <c r="G6645" s="5">
        <v>1056</v>
      </c>
      <c r="H6645" s="5">
        <v>338</v>
      </c>
      <c r="I6645" s="5">
        <v>142</v>
      </c>
      <c r="J6645" s="5">
        <v>0</v>
      </c>
      <c r="K6645" s="5">
        <v>4150</v>
      </c>
      <c r="L6645" s="5">
        <v>191</v>
      </c>
      <c r="M6645" s="5">
        <v>2620</v>
      </c>
      <c r="N6645" s="5">
        <v>87</v>
      </c>
      <c r="O6645" s="6">
        <v>15.34274193548387</v>
      </c>
      <c r="P6645" s="6">
        <v>21.29032258064516</v>
      </c>
      <c r="Q6645" s="6">
        <v>6.814516129032258</v>
      </c>
      <c r="R6645" s="6">
        <v>2.8629032258064515</v>
      </c>
      <c r="S6645" s="6">
        <v>0</v>
      </c>
      <c r="T6645" s="6">
        <v>83.66935483870968</v>
      </c>
      <c r="U6645" s="6">
        <v>3.850806451612903</v>
      </c>
      <c r="V6645" s="6">
        <v>52.822580645161288</v>
      </c>
      <c r="W6645" s="6">
        <v>1.7540322580645162</v>
      </c>
      <c r="X6645" s="5">
        <v>1944</v>
      </c>
      <c r="Y6645" s="5">
        <v>1703</v>
      </c>
      <c r="Z6645" s="5">
        <v>88</v>
      </c>
      <c r="AA6645" s="5">
        <v>369</v>
      </c>
      <c r="AB6645" s="5">
        <v>301</v>
      </c>
      <c r="AC6645" s="5">
        <v>35</v>
      </c>
      <c r="AD6645" s="5">
        <v>1575</v>
      </c>
      <c r="AE6645" s="5">
        <v>1402</v>
      </c>
      <c r="AF6645" s="5">
        <v>53</v>
      </c>
      <c r="AG6645" s="6">
        <v>3.7803138373751781</v>
      </c>
      <c r="AH6645" s="6">
        <v>89.015873015873012</v>
      </c>
      <c r="AI6645" s="6">
        <v>11.627906976744185</v>
      </c>
      <c r="AJ6645" s="6">
        <v>81.571815718157183</v>
      </c>
    </row>
    <row r="6646" spans="1:36" hidden="1" x14ac:dyDescent="0.2">
      <c r="A6646" s="1" t="str">
        <f t="shared" si="103"/>
        <v>WestminsterWhite Gyspy or Irish Traveller</v>
      </c>
      <c r="B6646" s="3" t="s">
        <v>695</v>
      </c>
      <c r="C6646" s="3" t="s">
        <v>696</v>
      </c>
      <c r="D6646" s="3" t="s">
        <v>704</v>
      </c>
      <c r="E6646" s="5">
        <v>76</v>
      </c>
      <c r="F6646" s="5">
        <v>6</v>
      </c>
      <c r="G6646" s="5">
        <v>6</v>
      </c>
      <c r="H6646" s="5">
        <v>5</v>
      </c>
      <c r="I6646" s="5">
        <v>5</v>
      </c>
      <c r="J6646" s="5">
        <v>0</v>
      </c>
      <c r="K6646" s="5">
        <v>69</v>
      </c>
      <c r="L6646" s="5">
        <v>2</v>
      </c>
      <c r="M6646" s="5">
        <v>31</v>
      </c>
      <c r="N6646" s="5">
        <v>0</v>
      </c>
      <c r="O6646" s="6">
        <v>7.8947368421052628</v>
      </c>
      <c r="P6646" s="6">
        <v>7.8947368421052628</v>
      </c>
      <c r="Q6646" s="6">
        <v>6.5789473684210522</v>
      </c>
      <c r="R6646" s="6">
        <v>6.5789473684210522</v>
      </c>
      <c r="S6646" s="6">
        <v>0</v>
      </c>
      <c r="T6646" s="6">
        <v>90.78947368421052</v>
      </c>
      <c r="U6646" s="6">
        <v>2.6315789473684212</v>
      </c>
      <c r="V6646" s="6">
        <v>40.789473684210527</v>
      </c>
      <c r="W6646" s="6">
        <v>0</v>
      </c>
      <c r="X6646" s="5">
        <v>37</v>
      </c>
      <c r="Y6646" s="5">
        <v>29</v>
      </c>
      <c r="Z6646" s="5">
        <v>1</v>
      </c>
      <c r="AA6646" s="5">
        <v>6</v>
      </c>
      <c r="AB6646" s="5">
        <v>4</v>
      </c>
      <c r="AC6646" s="5">
        <v>1</v>
      </c>
      <c r="AD6646" s="5">
        <v>31</v>
      </c>
      <c r="AE6646" s="5">
        <v>25</v>
      </c>
      <c r="AF6646" s="5">
        <v>0</v>
      </c>
      <c r="AG6646" s="6">
        <v>0</v>
      </c>
      <c r="AH6646" s="6">
        <v>80.645161290322577</v>
      </c>
      <c r="AI6646" s="6">
        <v>25</v>
      </c>
      <c r="AJ6646" s="6">
        <v>66.666666666666671</v>
      </c>
    </row>
    <row r="6647" spans="1:36" hidden="1" x14ac:dyDescent="0.2">
      <c r="A6647" s="1" t="str">
        <f t="shared" si="103"/>
        <v>WestminsterWhite Other</v>
      </c>
      <c r="B6647" s="3" t="s">
        <v>695</v>
      </c>
      <c r="C6647" s="3" t="s">
        <v>696</v>
      </c>
      <c r="D6647" s="3" t="s">
        <v>705</v>
      </c>
      <c r="E6647" s="5">
        <v>52960</v>
      </c>
      <c r="F6647" s="5">
        <v>3880</v>
      </c>
      <c r="G6647" s="5">
        <v>5410</v>
      </c>
      <c r="H6647" s="5">
        <v>1588</v>
      </c>
      <c r="I6647" s="5">
        <v>657</v>
      </c>
      <c r="J6647" s="5">
        <v>0</v>
      </c>
      <c r="K6647" s="5">
        <v>41968</v>
      </c>
      <c r="L6647" s="5">
        <v>2564</v>
      </c>
      <c r="M6647" s="5">
        <v>29371</v>
      </c>
      <c r="N6647" s="5">
        <v>265</v>
      </c>
      <c r="O6647" s="6">
        <v>7.3262839879154082</v>
      </c>
      <c r="P6647" s="6">
        <v>10.215256797583082</v>
      </c>
      <c r="Q6647" s="6">
        <v>2.9984894259818731</v>
      </c>
      <c r="R6647" s="6">
        <v>1.2405589123867069</v>
      </c>
      <c r="S6647" s="6">
        <v>0</v>
      </c>
      <c r="T6647" s="6">
        <v>79.244712990936563</v>
      </c>
      <c r="U6647" s="6">
        <v>4.8413897280966767</v>
      </c>
      <c r="V6647" s="6">
        <v>55.458836858006045</v>
      </c>
      <c r="W6647" s="6">
        <v>0.50037764350453173</v>
      </c>
      <c r="X6647" s="5">
        <v>30350</v>
      </c>
      <c r="Y6647" s="5">
        <v>26912</v>
      </c>
      <c r="Z6647" s="5">
        <v>1260</v>
      </c>
      <c r="AA6647" s="5">
        <v>3912</v>
      </c>
      <c r="AB6647" s="5">
        <v>3283</v>
      </c>
      <c r="AC6647" s="5">
        <v>241</v>
      </c>
      <c r="AD6647" s="5">
        <v>26438</v>
      </c>
      <c r="AE6647" s="5">
        <v>23629</v>
      </c>
      <c r="AF6647" s="5">
        <v>1019</v>
      </c>
      <c r="AG6647" s="6">
        <v>4.3124973549451946</v>
      </c>
      <c r="AH6647" s="6">
        <v>89.37514184128905</v>
      </c>
      <c r="AI6647" s="6">
        <v>7.340846786475784</v>
      </c>
      <c r="AJ6647" s="6">
        <v>83.921267893660527</v>
      </c>
    </row>
    <row r="6648" spans="1:36" hidden="1" x14ac:dyDescent="0.2">
      <c r="A6648" s="1" t="str">
        <f t="shared" si="103"/>
        <v>WestminsterMixed White and Black Caribbean</v>
      </c>
      <c r="B6648" s="3" t="s">
        <v>695</v>
      </c>
      <c r="C6648" s="3" t="s">
        <v>696</v>
      </c>
      <c r="D6648" s="3" t="s">
        <v>706</v>
      </c>
      <c r="E6648" s="5">
        <v>1869</v>
      </c>
      <c r="F6648" s="5">
        <v>468</v>
      </c>
      <c r="G6648" s="5">
        <v>647</v>
      </c>
      <c r="H6648" s="5">
        <v>212</v>
      </c>
      <c r="I6648" s="5">
        <v>82</v>
      </c>
      <c r="J6648" s="5">
        <v>0</v>
      </c>
      <c r="K6648" s="5">
        <v>1686</v>
      </c>
      <c r="L6648" s="5">
        <v>71</v>
      </c>
      <c r="M6648" s="5">
        <v>977</v>
      </c>
      <c r="N6648" s="5">
        <v>47</v>
      </c>
      <c r="O6648" s="6">
        <v>25.040128410914928</v>
      </c>
      <c r="P6648" s="6">
        <v>34.617442482611025</v>
      </c>
      <c r="Q6648" s="6">
        <v>11.342964151952916</v>
      </c>
      <c r="R6648" s="6">
        <v>4.3873729266987693</v>
      </c>
      <c r="S6648" s="6">
        <v>0</v>
      </c>
      <c r="T6648" s="6">
        <v>90.208667736757619</v>
      </c>
      <c r="U6648" s="6">
        <v>3.7988228999464955</v>
      </c>
      <c r="V6648" s="6">
        <v>52.273943285179243</v>
      </c>
      <c r="W6648" s="6">
        <v>2.5147137506688066</v>
      </c>
      <c r="X6648" s="5">
        <v>645</v>
      </c>
      <c r="Y6648" s="5">
        <v>486</v>
      </c>
      <c r="Z6648" s="5">
        <v>70</v>
      </c>
      <c r="AA6648" s="5">
        <v>263</v>
      </c>
      <c r="AB6648" s="5">
        <v>190</v>
      </c>
      <c r="AC6648" s="5">
        <v>26</v>
      </c>
      <c r="AD6648" s="5">
        <v>382</v>
      </c>
      <c r="AE6648" s="5">
        <v>296</v>
      </c>
      <c r="AF6648" s="5">
        <v>44</v>
      </c>
      <c r="AG6648" s="6">
        <v>14.864864864864865</v>
      </c>
      <c r="AH6648" s="6">
        <v>77.486910994764401</v>
      </c>
      <c r="AI6648" s="6">
        <v>13.684210526315789</v>
      </c>
      <c r="AJ6648" s="6">
        <v>72.243346007604558</v>
      </c>
    </row>
    <row r="6649" spans="1:36" hidden="1" x14ac:dyDescent="0.2">
      <c r="A6649" s="1" t="str">
        <f t="shared" si="103"/>
        <v>WestminsterMixed White and Black African</v>
      </c>
      <c r="B6649" s="3" t="s">
        <v>695</v>
      </c>
      <c r="C6649" s="3" t="s">
        <v>696</v>
      </c>
      <c r="D6649" s="3" t="s">
        <v>707</v>
      </c>
      <c r="E6649" s="5">
        <v>1927</v>
      </c>
      <c r="F6649" s="5">
        <v>347</v>
      </c>
      <c r="G6649" s="5">
        <v>506</v>
      </c>
      <c r="H6649" s="5">
        <v>148</v>
      </c>
      <c r="I6649" s="5">
        <v>82</v>
      </c>
      <c r="J6649" s="5">
        <v>0</v>
      </c>
      <c r="K6649" s="5">
        <v>1644</v>
      </c>
      <c r="L6649" s="5">
        <v>97</v>
      </c>
      <c r="M6649" s="5">
        <v>1010</v>
      </c>
      <c r="N6649" s="5">
        <v>40</v>
      </c>
      <c r="O6649" s="6">
        <v>18.007265179034768</v>
      </c>
      <c r="P6649" s="6">
        <v>26.258432797093928</v>
      </c>
      <c r="Q6649" s="6">
        <v>7.6803321224701611</v>
      </c>
      <c r="R6649" s="6">
        <v>4.2553191489361701</v>
      </c>
      <c r="S6649" s="6">
        <v>0</v>
      </c>
      <c r="T6649" s="6">
        <v>85.313959522573953</v>
      </c>
      <c r="U6649" s="6">
        <v>5.0337311883757136</v>
      </c>
      <c r="V6649" s="6">
        <v>52.413077322262588</v>
      </c>
      <c r="W6649" s="6">
        <v>2.0757654385054489</v>
      </c>
      <c r="X6649" s="5">
        <v>684</v>
      </c>
      <c r="Y6649" s="5">
        <v>508</v>
      </c>
      <c r="Z6649" s="5">
        <v>69</v>
      </c>
      <c r="AA6649" s="5">
        <v>238</v>
      </c>
      <c r="AB6649" s="5">
        <v>168</v>
      </c>
      <c r="AC6649" s="5">
        <v>22</v>
      </c>
      <c r="AD6649" s="5">
        <v>446</v>
      </c>
      <c r="AE6649" s="5">
        <v>340</v>
      </c>
      <c r="AF6649" s="5">
        <v>47</v>
      </c>
      <c r="AG6649" s="6">
        <v>13.823529411764707</v>
      </c>
      <c r="AH6649" s="6">
        <v>76.233183856502237</v>
      </c>
      <c r="AI6649" s="6">
        <v>13.095238095238095</v>
      </c>
      <c r="AJ6649" s="6">
        <v>70.588235294117652</v>
      </c>
    </row>
    <row r="6650" spans="1:36" hidden="1" x14ac:dyDescent="0.2">
      <c r="A6650" s="1" t="str">
        <f t="shared" si="103"/>
        <v>WestminsterMixed White and Asian</v>
      </c>
      <c r="B6650" s="3" t="s">
        <v>695</v>
      </c>
      <c r="C6650" s="3" t="s">
        <v>696</v>
      </c>
      <c r="D6650" s="3" t="s">
        <v>708</v>
      </c>
      <c r="E6650" s="5">
        <v>3584</v>
      </c>
      <c r="F6650" s="5">
        <v>327</v>
      </c>
      <c r="G6650" s="5">
        <v>472</v>
      </c>
      <c r="H6650" s="5">
        <v>105</v>
      </c>
      <c r="I6650" s="5">
        <v>36</v>
      </c>
      <c r="J6650" s="5">
        <v>0</v>
      </c>
      <c r="K6650" s="5">
        <v>2890</v>
      </c>
      <c r="L6650" s="5">
        <v>132</v>
      </c>
      <c r="M6650" s="5">
        <v>1919</v>
      </c>
      <c r="N6650" s="5">
        <v>10</v>
      </c>
      <c r="O6650" s="6">
        <v>9.1238839285714288</v>
      </c>
      <c r="P6650" s="6">
        <v>13.169642857142858</v>
      </c>
      <c r="Q6650" s="6">
        <v>2.9296875</v>
      </c>
      <c r="R6650" s="6">
        <v>1.0044642857142858</v>
      </c>
      <c r="S6650" s="6">
        <v>0</v>
      </c>
      <c r="T6650" s="6">
        <v>80.636160714285708</v>
      </c>
      <c r="U6650" s="6">
        <v>3.6830357142857144</v>
      </c>
      <c r="V6650" s="6">
        <v>53.543526785714285</v>
      </c>
      <c r="W6650" s="6">
        <v>0.27901785714285715</v>
      </c>
      <c r="X6650" s="5">
        <v>1336</v>
      </c>
      <c r="Y6650" s="5">
        <v>1089</v>
      </c>
      <c r="Z6650" s="5">
        <v>73</v>
      </c>
      <c r="AA6650" s="5">
        <v>213</v>
      </c>
      <c r="AB6650" s="5">
        <v>158</v>
      </c>
      <c r="AC6650" s="5">
        <v>13</v>
      </c>
      <c r="AD6650" s="5">
        <v>1123</v>
      </c>
      <c r="AE6650" s="5">
        <v>931</v>
      </c>
      <c r="AF6650" s="5">
        <v>60</v>
      </c>
      <c r="AG6650" s="6">
        <v>6.4446831364124595</v>
      </c>
      <c r="AH6650" s="6">
        <v>82.902938557435448</v>
      </c>
      <c r="AI6650" s="6">
        <v>8.2278481012658222</v>
      </c>
      <c r="AJ6650" s="6">
        <v>74.178403755868544</v>
      </c>
    </row>
    <row r="6651" spans="1:36" hidden="1" x14ac:dyDescent="0.2">
      <c r="A6651" s="1" t="str">
        <f t="shared" si="103"/>
        <v>WestminsterMixed Other</v>
      </c>
      <c r="B6651" s="3" t="s">
        <v>695</v>
      </c>
      <c r="C6651" s="3" t="s">
        <v>696</v>
      </c>
      <c r="D6651" s="3" t="s">
        <v>709</v>
      </c>
      <c r="E6651" s="5">
        <v>4015</v>
      </c>
      <c r="F6651" s="5">
        <v>625</v>
      </c>
      <c r="G6651" s="5">
        <v>828</v>
      </c>
      <c r="H6651" s="5">
        <v>247</v>
      </c>
      <c r="I6651" s="5">
        <v>113</v>
      </c>
      <c r="J6651" s="5">
        <v>0</v>
      </c>
      <c r="K6651" s="5">
        <v>3317</v>
      </c>
      <c r="L6651" s="5">
        <v>201</v>
      </c>
      <c r="M6651" s="5">
        <v>2260</v>
      </c>
      <c r="N6651" s="5">
        <v>58</v>
      </c>
      <c r="O6651" s="6">
        <v>15.566625155666252</v>
      </c>
      <c r="P6651" s="6">
        <v>20.622665006226651</v>
      </c>
      <c r="Q6651" s="6">
        <v>6.1519302615193023</v>
      </c>
      <c r="R6651" s="6">
        <v>2.8144458281444584</v>
      </c>
      <c r="S6651" s="6">
        <v>0</v>
      </c>
      <c r="T6651" s="6">
        <v>82.615193026151928</v>
      </c>
      <c r="U6651" s="6">
        <v>5.0062266500622661</v>
      </c>
      <c r="V6651" s="6">
        <v>56.288916562889163</v>
      </c>
      <c r="W6651" s="6">
        <v>1.4445828144458281</v>
      </c>
      <c r="X6651" s="5">
        <v>1614</v>
      </c>
      <c r="Y6651" s="5">
        <v>1354</v>
      </c>
      <c r="Z6651" s="5">
        <v>106</v>
      </c>
      <c r="AA6651" s="5">
        <v>345</v>
      </c>
      <c r="AB6651" s="5">
        <v>258</v>
      </c>
      <c r="AC6651" s="5">
        <v>26</v>
      </c>
      <c r="AD6651" s="5">
        <v>1269</v>
      </c>
      <c r="AE6651" s="5">
        <v>1096</v>
      </c>
      <c r="AF6651" s="5">
        <v>80</v>
      </c>
      <c r="AG6651" s="6">
        <v>7.2992700729927007</v>
      </c>
      <c r="AH6651" s="6">
        <v>86.367218282111892</v>
      </c>
      <c r="AI6651" s="6">
        <v>10.077519379844961</v>
      </c>
      <c r="AJ6651" s="6">
        <v>74.782608695652172</v>
      </c>
    </row>
    <row r="6652" spans="1:36" hidden="1" x14ac:dyDescent="0.2">
      <c r="A6652" s="1" t="str">
        <f t="shared" si="103"/>
        <v>WestminsterIndian</v>
      </c>
      <c r="B6652" s="3" t="s">
        <v>695</v>
      </c>
      <c r="C6652" s="3" t="s">
        <v>696</v>
      </c>
      <c r="D6652" s="3" t="s">
        <v>710</v>
      </c>
      <c r="E6652" s="5">
        <v>7213</v>
      </c>
      <c r="F6652" s="5">
        <v>450</v>
      </c>
      <c r="G6652" s="5">
        <v>604</v>
      </c>
      <c r="H6652" s="5">
        <v>141</v>
      </c>
      <c r="I6652" s="5">
        <v>56</v>
      </c>
      <c r="J6652" s="5">
        <v>0</v>
      </c>
      <c r="K6652" s="5">
        <v>5599</v>
      </c>
      <c r="L6652" s="5">
        <v>220</v>
      </c>
      <c r="M6652" s="5">
        <v>3657</v>
      </c>
      <c r="N6652" s="5">
        <v>22</v>
      </c>
      <c r="O6652" s="6">
        <v>6.23873561624844</v>
      </c>
      <c r="P6652" s="6">
        <v>8.3737695826979071</v>
      </c>
      <c r="Q6652" s="6">
        <v>1.9548038264245113</v>
      </c>
      <c r="R6652" s="6">
        <v>0.77637598779980588</v>
      </c>
      <c r="S6652" s="6">
        <v>0</v>
      </c>
      <c r="T6652" s="6">
        <v>77.623734923055594</v>
      </c>
      <c r="U6652" s="6">
        <v>3.0500485234992376</v>
      </c>
      <c r="V6652" s="6">
        <v>50.700124774712322</v>
      </c>
      <c r="W6652" s="6">
        <v>0.30500485234992375</v>
      </c>
      <c r="X6652" s="5">
        <v>3837</v>
      </c>
      <c r="Y6652" s="5">
        <v>3384</v>
      </c>
      <c r="Z6652" s="5">
        <v>144</v>
      </c>
      <c r="AA6652" s="5">
        <v>409</v>
      </c>
      <c r="AB6652" s="5">
        <v>359</v>
      </c>
      <c r="AC6652" s="5">
        <v>22</v>
      </c>
      <c r="AD6652" s="5">
        <v>3428</v>
      </c>
      <c r="AE6652" s="5">
        <v>3025</v>
      </c>
      <c r="AF6652" s="5">
        <v>122</v>
      </c>
      <c r="AG6652" s="6">
        <v>4.0330578512396693</v>
      </c>
      <c r="AH6652" s="6">
        <v>88.243873978996504</v>
      </c>
      <c r="AI6652" s="6">
        <v>6.1281337047353759</v>
      </c>
      <c r="AJ6652" s="6">
        <v>87.775061124694375</v>
      </c>
    </row>
    <row r="6653" spans="1:36" hidden="1" x14ac:dyDescent="0.2">
      <c r="A6653" s="1" t="str">
        <f t="shared" si="103"/>
        <v>WestminsterPakistani</v>
      </c>
      <c r="B6653" s="3" t="s">
        <v>695</v>
      </c>
      <c r="C6653" s="3" t="s">
        <v>696</v>
      </c>
      <c r="D6653" s="3" t="s">
        <v>711</v>
      </c>
      <c r="E6653" s="5">
        <v>2328</v>
      </c>
      <c r="F6653" s="5">
        <v>229</v>
      </c>
      <c r="G6653" s="5">
        <v>333</v>
      </c>
      <c r="H6653" s="5">
        <v>83</v>
      </c>
      <c r="I6653" s="5">
        <v>41</v>
      </c>
      <c r="J6653" s="5">
        <v>0</v>
      </c>
      <c r="K6653" s="5">
        <v>1926</v>
      </c>
      <c r="L6653" s="5">
        <v>66</v>
      </c>
      <c r="M6653" s="5">
        <v>1254</v>
      </c>
      <c r="N6653" s="5">
        <v>22</v>
      </c>
      <c r="O6653" s="6">
        <v>9.8367697594501724</v>
      </c>
      <c r="P6653" s="6">
        <v>14.304123711340207</v>
      </c>
      <c r="Q6653" s="6">
        <v>3.5652920962199315</v>
      </c>
      <c r="R6653" s="6">
        <v>1.761168384879725</v>
      </c>
      <c r="S6653" s="6">
        <v>0</v>
      </c>
      <c r="T6653" s="6">
        <v>82.731958762886592</v>
      </c>
      <c r="U6653" s="6">
        <v>2.8350515463917527</v>
      </c>
      <c r="V6653" s="6">
        <v>53.865979381443296</v>
      </c>
      <c r="W6653" s="6">
        <v>0.94501718213058417</v>
      </c>
      <c r="X6653" s="5">
        <v>1022</v>
      </c>
      <c r="Y6653" s="5">
        <v>793</v>
      </c>
      <c r="Z6653" s="5">
        <v>57</v>
      </c>
      <c r="AA6653" s="5">
        <v>160</v>
      </c>
      <c r="AB6653" s="5">
        <v>114</v>
      </c>
      <c r="AC6653" s="5">
        <v>9</v>
      </c>
      <c r="AD6653" s="5">
        <v>862</v>
      </c>
      <c r="AE6653" s="5">
        <v>679</v>
      </c>
      <c r="AF6653" s="5">
        <v>48</v>
      </c>
      <c r="AG6653" s="6">
        <v>7.0692194403534607</v>
      </c>
      <c r="AH6653" s="6">
        <v>78.770301624129928</v>
      </c>
      <c r="AI6653" s="6">
        <v>7.8947368421052628</v>
      </c>
      <c r="AJ6653" s="6">
        <v>71.25</v>
      </c>
    </row>
    <row r="6654" spans="1:36" hidden="1" x14ac:dyDescent="0.2">
      <c r="A6654" s="1" t="str">
        <f t="shared" si="103"/>
        <v>WestminsterBangladeshi</v>
      </c>
      <c r="B6654" s="3" t="s">
        <v>695</v>
      </c>
      <c r="C6654" s="3" t="s">
        <v>696</v>
      </c>
      <c r="D6654" s="3" t="s">
        <v>712</v>
      </c>
      <c r="E6654" s="5">
        <v>6299</v>
      </c>
      <c r="F6654" s="5">
        <v>1951</v>
      </c>
      <c r="G6654" s="5">
        <v>3157</v>
      </c>
      <c r="H6654" s="5">
        <v>574</v>
      </c>
      <c r="I6654" s="5">
        <v>239</v>
      </c>
      <c r="J6654" s="5">
        <v>0</v>
      </c>
      <c r="K6654" s="5">
        <v>5880</v>
      </c>
      <c r="L6654" s="5">
        <v>221</v>
      </c>
      <c r="M6654" s="5">
        <v>2967</v>
      </c>
      <c r="N6654" s="5">
        <v>121</v>
      </c>
      <c r="O6654" s="6">
        <v>30.973170344499128</v>
      </c>
      <c r="P6654" s="6">
        <v>50.119066518494996</v>
      </c>
      <c r="Q6654" s="6">
        <v>9.1125575488172732</v>
      </c>
      <c r="R6654" s="6">
        <v>3.7942530560406413</v>
      </c>
      <c r="S6654" s="6">
        <v>0</v>
      </c>
      <c r="T6654" s="6">
        <v>93.348150500079385</v>
      </c>
      <c r="U6654" s="6">
        <v>3.5084934116526432</v>
      </c>
      <c r="V6654" s="6">
        <v>47.102714716621684</v>
      </c>
      <c r="W6654" s="6">
        <v>1.9209398317193205</v>
      </c>
      <c r="X6654" s="5">
        <v>2216</v>
      </c>
      <c r="Y6654" s="5">
        <v>1377</v>
      </c>
      <c r="Z6654" s="5">
        <v>195</v>
      </c>
      <c r="AA6654" s="5">
        <v>1166</v>
      </c>
      <c r="AB6654" s="5">
        <v>690</v>
      </c>
      <c r="AC6654" s="5">
        <v>117</v>
      </c>
      <c r="AD6654" s="5">
        <v>1050</v>
      </c>
      <c r="AE6654" s="5">
        <v>687</v>
      </c>
      <c r="AF6654" s="5">
        <v>78</v>
      </c>
      <c r="AG6654" s="6">
        <v>11.353711790393014</v>
      </c>
      <c r="AH6654" s="6">
        <v>65.428571428571431</v>
      </c>
      <c r="AI6654" s="6">
        <v>16.956521739130434</v>
      </c>
      <c r="AJ6654" s="6">
        <v>59.176672384219557</v>
      </c>
    </row>
    <row r="6655" spans="1:36" hidden="1" x14ac:dyDescent="0.2">
      <c r="A6655" s="1" t="str">
        <f t="shared" si="103"/>
        <v>WestminsterChinese</v>
      </c>
      <c r="B6655" s="3" t="s">
        <v>695</v>
      </c>
      <c r="C6655" s="3" t="s">
        <v>696</v>
      </c>
      <c r="D6655" s="3" t="s">
        <v>713</v>
      </c>
      <c r="E6655" s="5">
        <v>5917</v>
      </c>
      <c r="F6655" s="5">
        <v>285</v>
      </c>
      <c r="G6655" s="5">
        <v>490</v>
      </c>
      <c r="H6655" s="5">
        <v>102</v>
      </c>
      <c r="I6655" s="5">
        <v>41</v>
      </c>
      <c r="J6655" s="5">
        <v>0</v>
      </c>
      <c r="K6655" s="5">
        <v>4985</v>
      </c>
      <c r="L6655" s="5">
        <v>529</v>
      </c>
      <c r="M6655" s="5">
        <v>3506</v>
      </c>
      <c r="N6655" s="5">
        <v>11</v>
      </c>
      <c r="O6655" s="6">
        <v>4.816630049011323</v>
      </c>
      <c r="P6655" s="6">
        <v>8.2812235930370122</v>
      </c>
      <c r="Q6655" s="6">
        <v>1.7238465438566841</v>
      </c>
      <c r="R6655" s="6">
        <v>0.69291870880513773</v>
      </c>
      <c r="S6655" s="6">
        <v>0</v>
      </c>
      <c r="T6655" s="6">
        <v>84.248774716917353</v>
      </c>
      <c r="U6655" s="6">
        <v>8.9403413892175081</v>
      </c>
      <c r="V6655" s="6">
        <v>59.252999830995435</v>
      </c>
      <c r="W6655" s="6">
        <v>0.18590501943552476</v>
      </c>
      <c r="X6655" s="5">
        <v>2686</v>
      </c>
      <c r="Y6655" s="5">
        <v>2379</v>
      </c>
      <c r="Z6655" s="5">
        <v>91</v>
      </c>
      <c r="AA6655" s="5">
        <v>303</v>
      </c>
      <c r="AB6655" s="5">
        <v>261</v>
      </c>
      <c r="AC6655" s="5">
        <v>19</v>
      </c>
      <c r="AD6655" s="5">
        <v>2383</v>
      </c>
      <c r="AE6655" s="5">
        <v>2118</v>
      </c>
      <c r="AF6655" s="5">
        <v>72</v>
      </c>
      <c r="AG6655" s="6">
        <v>3.3994334277620397</v>
      </c>
      <c r="AH6655" s="6">
        <v>88.879563575325221</v>
      </c>
      <c r="AI6655" s="6">
        <v>7.2796934865900385</v>
      </c>
      <c r="AJ6655" s="6">
        <v>86.138613861386133</v>
      </c>
    </row>
    <row r="6656" spans="1:36" hidden="1" x14ac:dyDescent="0.2">
      <c r="A6656" s="1" t="str">
        <f t="shared" si="103"/>
        <v>WestminsterAsian Other</v>
      </c>
      <c r="B6656" s="3" t="s">
        <v>695</v>
      </c>
      <c r="C6656" s="3" t="s">
        <v>696</v>
      </c>
      <c r="D6656" s="3" t="s">
        <v>714</v>
      </c>
      <c r="E6656" s="5">
        <v>10105</v>
      </c>
      <c r="F6656" s="5">
        <v>1161</v>
      </c>
      <c r="G6656" s="5">
        <v>1647</v>
      </c>
      <c r="H6656" s="5">
        <v>360</v>
      </c>
      <c r="I6656" s="5">
        <v>198</v>
      </c>
      <c r="J6656" s="5">
        <v>0</v>
      </c>
      <c r="K6656" s="5">
        <v>8396</v>
      </c>
      <c r="L6656" s="5">
        <v>368</v>
      </c>
      <c r="M6656" s="5">
        <v>5550</v>
      </c>
      <c r="N6656" s="5">
        <v>109</v>
      </c>
      <c r="O6656" s="6">
        <v>11.48936170212766</v>
      </c>
      <c r="P6656" s="6">
        <v>16.298861949529936</v>
      </c>
      <c r="Q6656" s="6">
        <v>3.5625927758535378</v>
      </c>
      <c r="R6656" s="6">
        <v>1.9594260267194459</v>
      </c>
      <c r="S6656" s="6">
        <v>0</v>
      </c>
      <c r="T6656" s="6">
        <v>83.087580405739729</v>
      </c>
      <c r="U6656" s="6">
        <v>3.6417615042058387</v>
      </c>
      <c r="V6656" s="6">
        <v>54.923305294408706</v>
      </c>
      <c r="W6656" s="6">
        <v>1.0786739238000989</v>
      </c>
      <c r="X6656" s="5">
        <v>4680</v>
      </c>
      <c r="Y6656" s="5">
        <v>3580</v>
      </c>
      <c r="Z6656" s="5">
        <v>170</v>
      </c>
      <c r="AA6656" s="5">
        <v>838</v>
      </c>
      <c r="AB6656" s="5">
        <v>610</v>
      </c>
      <c r="AC6656" s="5">
        <v>53</v>
      </c>
      <c r="AD6656" s="5">
        <v>3842</v>
      </c>
      <c r="AE6656" s="5">
        <v>2970</v>
      </c>
      <c r="AF6656" s="5">
        <v>117</v>
      </c>
      <c r="AG6656" s="6">
        <v>3.9393939393939394</v>
      </c>
      <c r="AH6656" s="6">
        <v>77.303487766788137</v>
      </c>
      <c r="AI6656" s="6">
        <v>8.6885245901639347</v>
      </c>
      <c r="AJ6656" s="6">
        <v>72.792362768496417</v>
      </c>
    </row>
    <row r="6657" spans="1:36" hidden="1" x14ac:dyDescent="0.2">
      <c r="A6657" s="1" t="str">
        <f t="shared" si="103"/>
        <v>WestminsterBlack African</v>
      </c>
      <c r="B6657" s="3" t="s">
        <v>695</v>
      </c>
      <c r="C6657" s="3" t="s">
        <v>696</v>
      </c>
      <c r="D6657" s="3" t="s">
        <v>715</v>
      </c>
      <c r="E6657" s="5">
        <v>9141</v>
      </c>
      <c r="F6657" s="5">
        <v>2175</v>
      </c>
      <c r="G6657" s="5">
        <v>3020</v>
      </c>
      <c r="H6657" s="5">
        <v>688</v>
      </c>
      <c r="I6657" s="5">
        <v>296</v>
      </c>
      <c r="J6657" s="5">
        <v>0</v>
      </c>
      <c r="K6657" s="5">
        <v>8118</v>
      </c>
      <c r="L6657" s="5">
        <v>293</v>
      </c>
      <c r="M6657" s="5">
        <v>4861</v>
      </c>
      <c r="N6657" s="5">
        <v>126</v>
      </c>
      <c r="O6657" s="6">
        <v>23.79389563505087</v>
      </c>
      <c r="P6657" s="6">
        <v>33.03796083579477</v>
      </c>
      <c r="Q6657" s="6">
        <v>7.5265288261678149</v>
      </c>
      <c r="R6657" s="6">
        <v>3.2381577507931301</v>
      </c>
      <c r="S6657" s="6">
        <v>0</v>
      </c>
      <c r="T6657" s="6">
        <v>88.808664259927795</v>
      </c>
      <c r="U6657" s="6">
        <v>3.2053385843999562</v>
      </c>
      <c r="V6657" s="6">
        <v>53.177989279072314</v>
      </c>
      <c r="W6657" s="6">
        <v>1.3784049885132919</v>
      </c>
      <c r="X6657" s="5">
        <v>3586</v>
      </c>
      <c r="Y6657" s="5">
        <v>2650</v>
      </c>
      <c r="Z6657" s="5">
        <v>563</v>
      </c>
      <c r="AA6657" s="5">
        <v>1287</v>
      </c>
      <c r="AB6657" s="5">
        <v>912</v>
      </c>
      <c r="AC6657" s="5">
        <v>226</v>
      </c>
      <c r="AD6657" s="5">
        <v>2299</v>
      </c>
      <c r="AE6657" s="5">
        <v>1738</v>
      </c>
      <c r="AF6657" s="5">
        <v>337</v>
      </c>
      <c r="AG6657" s="6">
        <v>19.390103567318757</v>
      </c>
      <c r="AH6657" s="6">
        <v>75.598086124401917</v>
      </c>
      <c r="AI6657" s="6">
        <v>24.780701754385966</v>
      </c>
      <c r="AJ6657" s="6">
        <v>70.862470862470857</v>
      </c>
    </row>
    <row r="6658" spans="1:36" hidden="1" x14ac:dyDescent="0.2">
      <c r="A6658" s="1" t="str">
        <f t="shared" ref="A6658:A6721" si="104">C6658&amp;D6658</f>
        <v>WestminsterBlack Caribbean</v>
      </c>
      <c r="B6658" s="3" t="s">
        <v>695</v>
      </c>
      <c r="C6658" s="3" t="s">
        <v>696</v>
      </c>
      <c r="D6658" s="3" t="s">
        <v>716</v>
      </c>
      <c r="E6658" s="5">
        <v>4449</v>
      </c>
      <c r="F6658" s="5">
        <v>1646</v>
      </c>
      <c r="G6658" s="5">
        <v>2144</v>
      </c>
      <c r="H6658" s="5">
        <v>727</v>
      </c>
      <c r="I6658" s="5">
        <v>276</v>
      </c>
      <c r="J6658" s="5">
        <v>0</v>
      </c>
      <c r="K6658" s="5">
        <v>4162</v>
      </c>
      <c r="L6658" s="5">
        <v>188</v>
      </c>
      <c r="M6658" s="5">
        <v>2369</v>
      </c>
      <c r="N6658" s="5">
        <v>167</v>
      </c>
      <c r="O6658" s="6">
        <v>36.997077995055065</v>
      </c>
      <c r="P6658" s="6">
        <v>48.190604630253986</v>
      </c>
      <c r="Q6658" s="6">
        <v>16.340750730501235</v>
      </c>
      <c r="R6658" s="6">
        <v>6.2036412677006068</v>
      </c>
      <c r="S6658" s="6">
        <v>0</v>
      </c>
      <c r="T6658" s="6">
        <v>93.549112160035961</v>
      </c>
      <c r="U6658" s="6">
        <v>4.2256686895931672</v>
      </c>
      <c r="V6658" s="6">
        <v>53.247920881096874</v>
      </c>
      <c r="W6658" s="6">
        <v>3.7536525061811643</v>
      </c>
      <c r="X6658" s="5">
        <v>1635</v>
      </c>
      <c r="Y6658" s="5">
        <v>1337</v>
      </c>
      <c r="Z6658" s="5">
        <v>216</v>
      </c>
      <c r="AA6658" s="5">
        <v>903</v>
      </c>
      <c r="AB6658" s="5">
        <v>735</v>
      </c>
      <c r="AC6658" s="5">
        <v>136</v>
      </c>
      <c r="AD6658" s="5">
        <v>732</v>
      </c>
      <c r="AE6658" s="5">
        <v>602</v>
      </c>
      <c r="AF6658" s="5">
        <v>80</v>
      </c>
      <c r="AG6658" s="6">
        <v>13.289036544850498</v>
      </c>
      <c r="AH6658" s="6">
        <v>82.240437158469945</v>
      </c>
      <c r="AI6658" s="6">
        <v>18.503401360544217</v>
      </c>
      <c r="AJ6658" s="6">
        <v>81.395348837209298</v>
      </c>
    </row>
    <row r="6659" spans="1:36" hidden="1" x14ac:dyDescent="0.2">
      <c r="A6659" s="1" t="str">
        <f t="shared" si="104"/>
        <v>WestminsterBlack Other</v>
      </c>
      <c r="B6659" s="3" t="s">
        <v>695</v>
      </c>
      <c r="C6659" s="3" t="s">
        <v>696</v>
      </c>
      <c r="D6659" s="3" t="s">
        <v>717</v>
      </c>
      <c r="E6659" s="5">
        <v>2882</v>
      </c>
      <c r="F6659" s="5">
        <v>810</v>
      </c>
      <c r="G6659" s="5">
        <v>1133</v>
      </c>
      <c r="H6659" s="5">
        <v>344</v>
      </c>
      <c r="I6659" s="5">
        <v>134</v>
      </c>
      <c r="J6659" s="5">
        <v>0</v>
      </c>
      <c r="K6659" s="5">
        <v>2575</v>
      </c>
      <c r="L6659" s="5">
        <v>137</v>
      </c>
      <c r="M6659" s="5">
        <v>1477</v>
      </c>
      <c r="N6659" s="5">
        <v>84</v>
      </c>
      <c r="O6659" s="6">
        <v>28.105482303955586</v>
      </c>
      <c r="P6659" s="6">
        <v>39.31297709923664</v>
      </c>
      <c r="Q6659" s="6">
        <v>11.936155447605829</v>
      </c>
      <c r="R6659" s="6">
        <v>4.6495489243580845</v>
      </c>
      <c r="S6659" s="6">
        <v>0</v>
      </c>
      <c r="T6659" s="6">
        <v>89.347675225537827</v>
      </c>
      <c r="U6659" s="6">
        <v>4.7536433032616241</v>
      </c>
      <c r="V6659" s="6">
        <v>51.249132546842468</v>
      </c>
      <c r="W6659" s="6">
        <v>2.914642609299098</v>
      </c>
      <c r="X6659" s="5">
        <v>1194</v>
      </c>
      <c r="Y6659" s="5">
        <v>917</v>
      </c>
      <c r="Z6659" s="5">
        <v>155</v>
      </c>
      <c r="AA6659" s="5">
        <v>553</v>
      </c>
      <c r="AB6659" s="5">
        <v>413</v>
      </c>
      <c r="AC6659" s="5">
        <v>88</v>
      </c>
      <c r="AD6659" s="5">
        <v>641</v>
      </c>
      <c r="AE6659" s="5">
        <v>504</v>
      </c>
      <c r="AF6659" s="5">
        <v>67</v>
      </c>
      <c r="AG6659" s="6">
        <v>13.293650793650794</v>
      </c>
      <c r="AH6659" s="6">
        <v>78.627145085803434</v>
      </c>
      <c r="AI6659" s="6">
        <v>21.307506053268764</v>
      </c>
      <c r="AJ6659" s="6">
        <v>74.683544303797461</v>
      </c>
    </row>
    <row r="6660" spans="1:36" hidden="1" x14ac:dyDescent="0.2">
      <c r="A6660" s="1" t="str">
        <f t="shared" si="104"/>
        <v>WestminsterArab</v>
      </c>
      <c r="B6660" s="3" t="s">
        <v>695</v>
      </c>
      <c r="C6660" s="3" t="s">
        <v>696</v>
      </c>
      <c r="D6660" s="3" t="s">
        <v>699</v>
      </c>
      <c r="E6660" s="5">
        <v>15724</v>
      </c>
      <c r="F6660" s="5">
        <v>2873</v>
      </c>
      <c r="G6660" s="5">
        <v>4008</v>
      </c>
      <c r="H6660" s="5">
        <v>795</v>
      </c>
      <c r="I6660" s="5">
        <v>364</v>
      </c>
      <c r="J6660" s="5">
        <v>0</v>
      </c>
      <c r="K6660" s="5">
        <v>13533</v>
      </c>
      <c r="L6660" s="5">
        <v>506</v>
      </c>
      <c r="M6660" s="5">
        <v>8666</v>
      </c>
      <c r="N6660" s="5">
        <v>146</v>
      </c>
      <c r="O6660" s="6">
        <v>18.271432205545661</v>
      </c>
      <c r="P6660" s="6">
        <v>25.4896972780463</v>
      </c>
      <c r="Q6660" s="6">
        <v>5.055965403205291</v>
      </c>
      <c r="R6660" s="6">
        <v>2.3149325871279571</v>
      </c>
      <c r="S6660" s="6">
        <v>0</v>
      </c>
      <c r="T6660" s="6">
        <v>86.065886542864405</v>
      </c>
      <c r="U6660" s="6">
        <v>3.2180106843042484</v>
      </c>
      <c r="V6660" s="6">
        <v>55.113202747392521</v>
      </c>
      <c r="W6660" s="6">
        <v>0.92851691681505977</v>
      </c>
      <c r="X6660" s="5">
        <v>6404</v>
      </c>
      <c r="Y6660" s="5">
        <v>3807</v>
      </c>
      <c r="Z6660" s="5">
        <v>491</v>
      </c>
      <c r="AA6660" s="5">
        <v>1810</v>
      </c>
      <c r="AB6660" s="5">
        <v>917</v>
      </c>
      <c r="AC6660" s="5">
        <v>165</v>
      </c>
      <c r="AD6660" s="5">
        <v>4594</v>
      </c>
      <c r="AE6660" s="5">
        <v>2890</v>
      </c>
      <c r="AF6660" s="5">
        <v>326</v>
      </c>
      <c r="AG6660" s="6">
        <v>11.280276816608996</v>
      </c>
      <c r="AH6660" s="6">
        <v>62.908141053548107</v>
      </c>
      <c r="AI6660" s="6">
        <v>17.993456924754636</v>
      </c>
      <c r="AJ6660" s="6">
        <v>50.662983425414367</v>
      </c>
    </row>
    <row r="6661" spans="1:36" hidden="1" x14ac:dyDescent="0.2">
      <c r="A6661" s="1" t="str">
        <f t="shared" si="104"/>
        <v>WestminsterOther</v>
      </c>
      <c r="B6661" s="3" t="s">
        <v>695</v>
      </c>
      <c r="C6661" s="3" t="s">
        <v>696</v>
      </c>
      <c r="D6661" s="3" t="s">
        <v>718</v>
      </c>
      <c r="E6661" s="5">
        <v>8613</v>
      </c>
      <c r="F6661" s="5">
        <v>1588</v>
      </c>
      <c r="G6661" s="5">
        <v>2213</v>
      </c>
      <c r="H6661" s="5">
        <v>503</v>
      </c>
      <c r="I6661" s="5">
        <v>232</v>
      </c>
      <c r="J6661" s="5">
        <v>0</v>
      </c>
      <c r="K6661" s="5">
        <v>7438</v>
      </c>
      <c r="L6661" s="5">
        <v>294</v>
      </c>
      <c r="M6661" s="5">
        <v>4584</v>
      </c>
      <c r="N6661" s="5">
        <v>70</v>
      </c>
      <c r="O6661" s="6">
        <v>18.437246023452921</v>
      </c>
      <c r="P6661" s="6">
        <v>25.693718797167072</v>
      </c>
      <c r="Q6661" s="6">
        <v>5.8400092882851506</v>
      </c>
      <c r="R6661" s="6">
        <v>2.6936026936026938</v>
      </c>
      <c r="S6661" s="6">
        <v>0</v>
      </c>
      <c r="T6661" s="6">
        <v>86.357831185417396</v>
      </c>
      <c r="U6661" s="6">
        <v>3.4134447927551377</v>
      </c>
      <c r="V6661" s="6">
        <v>53.221873911529087</v>
      </c>
      <c r="W6661" s="6">
        <v>0.81272495065598516</v>
      </c>
      <c r="X6661" s="5">
        <v>3944</v>
      </c>
      <c r="Y6661" s="5">
        <v>2733</v>
      </c>
      <c r="Z6661" s="5">
        <v>331</v>
      </c>
      <c r="AA6661" s="5">
        <v>1046</v>
      </c>
      <c r="AB6661" s="5">
        <v>608</v>
      </c>
      <c r="AC6661" s="5">
        <v>110</v>
      </c>
      <c r="AD6661" s="5">
        <v>2898</v>
      </c>
      <c r="AE6661" s="5">
        <v>2125</v>
      </c>
      <c r="AF6661" s="5">
        <v>221</v>
      </c>
      <c r="AG6661" s="6">
        <v>10.4</v>
      </c>
      <c r="AH6661" s="6">
        <v>73.326432022084191</v>
      </c>
      <c r="AI6661" s="6">
        <v>18.092105263157894</v>
      </c>
      <c r="AJ6661" s="6">
        <v>58.126195028680691</v>
      </c>
    </row>
    <row r="6662" spans="1:36" x14ac:dyDescent="0.2">
      <c r="A6662" s="1" t="str">
        <f t="shared" si="104"/>
        <v>Weymouth and PortlandAll people</v>
      </c>
      <c r="B6662" s="3" t="s">
        <v>229</v>
      </c>
      <c r="C6662" s="3" t="s">
        <v>230</v>
      </c>
      <c r="D6662" s="3" t="s">
        <v>700</v>
      </c>
      <c r="E6662" s="5">
        <v>65167</v>
      </c>
      <c r="F6662" s="5">
        <v>6404</v>
      </c>
      <c r="G6662" s="5">
        <v>1805</v>
      </c>
      <c r="H6662" s="5">
        <v>12378</v>
      </c>
      <c r="I6662" s="5">
        <v>14200</v>
      </c>
      <c r="J6662" s="5">
        <v>0</v>
      </c>
      <c r="K6662" s="5">
        <v>1460</v>
      </c>
      <c r="L6662" s="5">
        <v>5921</v>
      </c>
      <c r="M6662" s="5">
        <v>5536</v>
      </c>
      <c r="N6662" s="5">
        <v>0</v>
      </c>
      <c r="O6662" s="6">
        <v>9.8270597081344846</v>
      </c>
      <c r="P6662" s="6">
        <v>2.7698068040572683</v>
      </c>
      <c r="Q6662" s="6">
        <v>18.994276244111283</v>
      </c>
      <c r="R6662" s="6">
        <v>21.790169871253855</v>
      </c>
      <c r="S6662" s="6">
        <v>0</v>
      </c>
      <c r="T6662" s="6">
        <v>2.2403977473261008</v>
      </c>
      <c r="U6662" s="6">
        <v>9.0858870287108502</v>
      </c>
      <c r="V6662" s="6">
        <v>8.4950972117789672</v>
      </c>
      <c r="W6662" s="6">
        <v>0</v>
      </c>
      <c r="X6662" s="5">
        <v>19503</v>
      </c>
      <c r="Y6662" s="5">
        <v>16634</v>
      </c>
      <c r="Z6662" s="5">
        <v>885</v>
      </c>
      <c r="AA6662" s="5">
        <v>0</v>
      </c>
      <c r="AB6662" s="5">
        <v>0</v>
      </c>
      <c r="AC6662" s="5">
        <v>0</v>
      </c>
      <c r="AD6662" s="5">
        <v>19503</v>
      </c>
      <c r="AE6662" s="5">
        <v>16634</v>
      </c>
      <c r="AF6662" s="5">
        <v>885</v>
      </c>
      <c r="AG6662" s="6">
        <v>5.3204280389563543</v>
      </c>
      <c r="AH6662" s="6">
        <v>85.289442649848738</v>
      </c>
      <c r="AI6662" s="3"/>
      <c r="AJ6662" s="3"/>
    </row>
    <row r="6663" spans="1:36" hidden="1" x14ac:dyDescent="0.2">
      <c r="A6663" s="1" t="str">
        <f t="shared" si="104"/>
        <v>Weymouth and PortlandWhite British</v>
      </c>
      <c r="B6663" s="3" t="s">
        <v>229</v>
      </c>
      <c r="C6663" s="3" t="s">
        <v>230</v>
      </c>
      <c r="D6663" s="3" t="s">
        <v>701</v>
      </c>
      <c r="E6663" s="5">
        <v>61860</v>
      </c>
      <c r="F6663" s="5">
        <v>5868</v>
      </c>
      <c r="G6663" s="5">
        <v>1721</v>
      </c>
      <c r="H6663" s="5">
        <v>11407</v>
      </c>
      <c r="I6663" s="5">
        <v>13153</v>
      </c>
      <c r="J6663" s="5">
        <v>0</v>
      </c>
      <c r="K6663" s="5">
        <v>1425</v>
      </c>
      <c r="L6663" s="5">
        <v>5388</v>
      </c>
      <c r="M6663" s="5">
        <v>4948</v>
      </c>
      <c r="N6663" s="5">
        <v>0</v>
      </c>
      <c r="O6663" s="6">
        <v>9.4859359844810864</v>
      </c>
      <c r="P6663" s="6">
        <v>2.7820885871322343</v>
      </c>
      <c r="Q6663" s="6">
        <v>18.440025864856128</v>
      </c>
      <c r="R6663" s="6">
        <v>21.26252828968639</v>
      </c>
      <c r="S6663" s="6">
        <v>0</v>
      </c>
      <c r="T6663" s="6">
        <v>2.3035887487875848</v>
      </c>
      <c r="U6663" s="6">
        <v>8.7099903006789532</v>
      </c>
      <c r="V6663" s="6">
        <v>7.9987067571936628</v>
      </c>
      <c r="W6663" s="6">
        <v>0</v>
      </c>
      <c r="X6663" s="5">
        <v>18051</v>
      </c>
      <c r="Y6663" s="5">
        <v>15479</v>
      </c>
      <c r="Z6663" s="5">
        <v>818</v>
      </c>
      <c r="AA6663" s="5">
        <v>0</v>
      </c>
      <c r="AB6663" s="5">
        <v>0</v>
      </c>
      <c r="AC6663" s="5">
        <v>0</v>
      </c>
      <c r="AD6663" s="5">
        <v>18051</v>
      </c>
      <c r="AE6663" s="5">
        <v>15479</v>
      </c>
      <c r="AF6663" s="5">
        <v>818</v>
      </c>
      <c r="AG6663" s="6">
        <v>5.2845791071774659</v>
      </c>
      <c r="AH6663" s="6">
        <v>85.751481912359424</v>
      </c>
      <c r="AI6663" s="3"/>
      <c r="AJ6663" s="3"/>
    </row>
    <row r="6664" spans="1:36" hidden="1" x14ac:dyDescent="0.2">
      <c r="A6664" s="1" t="str">
        <f t="shared" si="104"/>
        <v>Weymouth and PortlandMinorities - all other than White British</v>
      </c>
      <c r="B6664" s="3" t="s">
        <v>229</v>
      </c>
      <c r="C6664" s="3" t="s">
        <v>230</v>
      </c>
      <c r="D6664" s="3" t="s">
        <v>702</v>
      </c>
      <c r="E6664" s="5">
        <v>3307</v>
      </c>
      <c r="F6664" s="5">
        <v>536</v>
      </c>
      <c r="G6664" s="5">
        <v>84</v>
      </c>
      <c r="H6664" s="5">
        <v>971</v>
      </c>
      <c r="I6664" s="5">
        <v>1047</v>
      </c>
      <c r="J6664" s="5">
        <v>0</v>
      </c>
      <c r="K6664" s="5">
        <v>35</v>
      </c>
      <c r="L6664" s="5">
        <v>533</v>
      </c>
      <c r="M6664" s="5">
        <v>588</v>
      </c>
      <c r="N6664" s="5">
        <v>0</v>
      </c>
      <c r="O6664" s="6">
        <v>16.208043543997579</v>
      </c>
      <c r="P6664" s="6">
        <v>2.5400665255518597</v>
      </c>
      <c r="Q6664" s="6">
        <v>29.361959479891141</v>
      </c>
      <c r="R6664" s="6">
        <v>31.660114907771394</v>
      </c>
      <c r="S6664" s="6">
        <v>0</v>
      </c>
      <c r="T6664" s="6">
        <v>1.0583610523132749</v>
      </c>
      <c r="U6664" s="6">
        <v>16.11732688237073</v>
      </c>
      <c r="V6664" s="6">
        <v>17.780465678863017</v>
      </c>
      <c r="W6664" s="6">
        <v>0</v>
      </c>
      <c r="X6664" s="5">
        <v>1452</v>
      </c>
      <c r="Y6664" s="5">
        <v>1155</v>
      </c>
      <c r="Z6664" s="5">
        <v>67</v>
      </c>
      <c r="AA6664" s="5">
        <v>0</v>
      </c>
      <c r="AB6664" s="5">
        <v>0</v>
      </c>
      <c r="AC6664" s="5">
        <v>0</v>
      </c>
      <c r="AD6664" s="5">
        <v>1452</v>
      </c>
      <c r="AE6664" s="5">
        <v>1155</v>
      </c>
      <c r="AF6664" s="5">
        <v>67</v>
      </c>
      <c r="AG6664" s="6">
        <v>5.8008658008658012</v>
      </c>
      <c r="AH6664" s="6">
        <v>79.545454545454547</v>
      </c>
      <c r="AI6664" s="3"/>
      <c r="AJ6664" s="3"/>
    </row>
    <row r="6665" spans="1:36" hidden="1" x14ac:dyDescent="0.2">
      <c r="A6665" s="1" t="str">
        <f t="shared" si="104"/>
        <v>Weymouth and PortlandWhite Irish</v>
      </c>
      <c r="B6665" s="3" t="s">
        <v>229</v>
      </c>
      <c r="C6665" s="3" t="s">
        <v>230</v>
      </c>
      <c r="D6665" s="3" t="s">
        <v>703</v>
      </c>
      <c r="E6665" s="5">
        <v>298</v>
      </c>
      <c r="F6665" s="5">
        <v>31</v>
      </c>
      <c r="G6665" s="5">
        <v>8</v>
      </c>
      <c r="H6665" s="5">
        <v>66</v>
      </c>
      <c r="I6665" s="5">
        <v>78</v>
      </c>
      <c r="J6665" s="5">
        <v>0</v>
      </c>
      <c r="K6665" s="5">
        <v>2</v>
      </c>
      <c r="L6665" s="5">
        <v>37</v>
      </c>
      <c r="M6665" s="5">
        <v>36</v>
      </c>
      <c r="N6665" s="5">
        <v>0</v>
      </c>
      <c r="O6665" s="6">
        <v>10.40268456375839</v>
      </c>
      <c r="P6665" s="6">
        <v>2.6845637583892619</v>
      </c>
      <c r="Q6665" s="6">
        <v>22.14765100671141</v>
      </c>
      <c r="R6665" s="6">
        <v>26.174496644295303</v>
      </c>
      <c r="S6665" s="6">
        <v>0</v>
      </c>
      <c r="T6665" s="6">
        <v>0.67114093959731547</v>
      </c>
      <c r="U6665" s="6">
        <v>12.416107382550335</v>
      </c>
      <c r="V6665" s="6">
        <v>12.080536912751677</v>
      </c>
      <c r="W6665" s="6">
        <v>0</v>
      </c>
      <c r="X6665" s="5">
        <v>76</v>
      </c>
      <c r="Y6665" s="5">
        <v>67</v>
      </c>
      <c r="Z6665" s="5">
        <v>7</v>
      </c>
      <c r="AA6665" s="5">
        <v>0</v>
      </c>
      <c r="AB6665" s="5">
        <v>0</v>
      </c>
      <c r="AC6665" s="5">
        <v>0</v>
      </c>
      <c r="AD6665" s="5">
        <v>76</v>
      </c>
      <c r="AE6665" s="5">
        <v>67</v>
      </c>
      <c r="AF6665" s="5">
        <v>7</v>
      </c>
      <c r="AG6665" s="6">
        <v>10.447761194029852</v>
      </c>
      <c r="AH6665" s="6">
        <v>88.15789473684211</v>
      </c>
      <c r="AI6665" s="3"/>
      <c r="AJ6665" s="3"/>
    </row>
    <row r="6666" spans="1:36" hidden="1" x14ac:dyDescent="0.2">
      <c r="A6666" s="1" t="str">
        <f t="shared" si="104"/>
        <v>Weymouth and PortlandWhite Gyspy or Irish Traveller</v>
      </c>
      <c r="B6666" s="3" t="s">
        <v>229</v>
      </c>
      <c r="C6666" s="3" t="s">
        <v>230</v>
      </c>
      <c r="D6666" s="3" t="s">
        <v>704</v>
      </c>
      <c r="E6666" s="5">
        <v>48</v>
      </c>
      <c r="F6666" s="5">
        <v>7</v>
      </c>
      <c r="G6666" s="5">
        <v>2</v>
      </c>
      <c r="H6666" s="5">
        <v>11</v>
      </c>
      <c r="I6666" s="5">
        <v>13</v>
      </c>
      <c r="J6666" s="5">
        <v>0</v>
      </c>
      <c r="K6666" s="5">
        <v>0</v>
      </c>
      <c r="L6666" s="5">
        <v>8</v>
      </c>
      <c r="M6666" s="5">
        <v>9</v>
      </c>
      <c r="N6666" s="5">
        <v>0</v>
      </c>
      <c r="O6666" s="6">
        <v>14.583333333333334</v>
      </c>
      <c r="P6666" s="6">
        <v>4.166666666666667</v>
      </c>
      <c r="Q6666" s="6">
        <v>22.916666666666668</v>
      </c>
      <c r="R6666" s="6">
        <v>27.083333333333332</v>
      </c>
      <c r="S6666" s="6">
        <v>0</v>
      </c>
      <c r="T6666" s="6">
        <v>0</v>
      </c>
      <c r="U6666" s="6">
        <v>16.666666666666668</v>
      </c>
      <c r="V6666" s="6">
        <v>18.75</v>
      </c>
      <c r="W6666" s="6">
        <v>0</v>
      </c>
      <c r="X6666" s="5">
        <v>20</v>
      </c>
      <c r="Y6666" s="5">
        <v>13</v>
      </c>
      <c r="Z6666" s="5">
        <v>1</v>
      </c>
      <c r="AA6666" s="5">
        <v>0</v>
      </c>
      <c r="AB6666" s="5">
        <v>0</v>
      </c>
      <c r="AC6666" s="5">
        <v>0</v>
      </c>
      <c r="AD6666" s="5">
        <v>20</v>
      </c>
      <c r="AE6666" s="5">
        <v>13</v>
      </c>
      <c r="AF6666" s="5">
        <v>1</v>
      </c>
      <c r="AG6666" s="6">
        <v>7.6923076923076925</v>
      </c>
      <c r="AH6666" s="6">
        <v>65</v>
      </c>
      <c r="AI6666" s="3"/>
      <c r="AJ6666" s="3"/>
    </row>
    <row r="6667" spans="1:36" hidden="1" x14ac:dyDescent="0.2">
      <c r="A6667" s="1" t="str">
        <f t="shared" si="104"/>
        <v>Weymouth and PortlandWhite Other</v>
      </c>
      <c r="B6667" s="3" t="s">
        <v>229</v>
      </c>
      <c r="C6667" s="3" t="s">
        <v>230</v>
      </c>
      <c r="D6667" s="3" t="s">
        <v>705</v>
      </c>
      <c r="E6667" s="5">
        <v>1274</v>
      </c>
      <c r="F6667" s="5">
        <v>290</v>
      </c>
      <c r="G6667" s="5">
        <v>40</v>
      </c>
      <c r="H6667" s="5">
        <v>475</v>
      </c>
      <c r="I6667" s="5">
        <v>502</v>
      </c>
      <c r="J6667" s="5">
        <v>0</v>
      </c>
      <c r="K6667" s="5">
        <v>18</v>
      </c>
      <c r="L6667" s="5">
        <v>275</v>
      </c>
      <c r="M6667" s="5">
        <v>321</v>
      </c>
      <c r="N6667" s="5">
        <v>0</v>
      </c>
      <c r="O6667" s="6">
        <v>22.762951334379906</v>
      </c>
      <c r="P6667" s="6">
        <v>3.1397174254317113</v>
      </c>
      <c r="Q6667" s="6">
        <v>37.284144427001571</v>
      </c>
      <c r="R6667" s="6">
        <v>39.403453689167975</v>
      </c>
      <c r="S6667" s="6">
        <v>0</v>
      </c>
      <c r="T6667" s="6">
        <v>1.4128728414442699</v>
      </c>
      <c r="U6667" s="6">
        <v>21.585557299843014</v>
      </c>
      <c r="V6667" s="6">
        <v>25.19623233908948</v>
      </c>
      <c r="W6667" s="6">
        <v>0</v>
      </c>
      <c r="X6667" s="5">
        <v>675</v>
      </c>
      <c r="Y6667" s="5">
        <v>581</v>
      </c>
      <c r="Z6667" s="5">
        <v>27</v>
      </c>
      <c r="AA6667" s="5">
        <v>0</v>
      </c>
      <c r="AB6667" s="5">
        <v>0</v>
      </c>
      <c r="AC6667" s="5">
        <v>0</v>
      </c>
      <c r="AD6667" s="5">
        <v>675</v>
      </c>
      <c r="AE6667" s="5">
        <v>581</v>
      </c>
      <c r="AF6667" s="5">
        <v>27</v>
      </c>
      <c r="AG6667" s="6">
        <v>4.6471600688468158</v>
      </c>
      <c r="AH6667" s="6">
        <v>86.074074074074076</v>
      </c>
      <c r="AI6667" s="3"/>
      <c r="AJ6667" s="3"/>
    </row>
    <row r="6668" spans="1:36" hidden="1" x14ac:dyDescent="0.2">
      <c r="A6668" s="1" t="str">
        <f t="shared" si="104"/>
        <v>Weymouth and PortlandMixed White and Black Caribbean</v>
      </c>
      <c r="B6668" s="3" t="s">
        <v>229</v>
      </c>
      <c r="C6668" s="3" t="s">
        <v>230</v>
      </c>
      <c r="D6668" s="3" t="s">
        <v>706</v>
      </c>
      <c r="E6668" s="5">
        <v>247</v>
      </c>
      <c r="F6668" s="5">
        <v>42</v>
      </c>
      <c r="G6668" s="5">
        <v>15</v>
      </c>
      <c r="H6668" s="5">
        <v>63</v>
      </c>
      <c r="I6668" s="5">
        <v>67</v>
      </c>
      <c r="J6668" s="5">
        <v>0</v>
      </c>
      <c r="K6668" s="5">
        <v>2</v>
      </c>
      <c r="L6668" s="5">
        <v>35</v>
      </c>
      <c r="M6668" s="5">
        <v>33</v>
      </c>
      <c r="N6668" s="5">
        <v>0</v>
      </c>
      <c r="O6668" s="6">
        <v>17.004048582995953</v>
      </c>
      <c r="P6668" s="6">
        <v>6.0728744939271255</v>
      </c>
      <c r="Q6668" s="6">
        <v>25.506072874493928</v>
      </c>
      <c r="R6668" s="6">
        <v>27.125506072874494</v>
      </c>
      <c r="S6668" s="6">
        <v>0</v>
      </c>
      <c r="T6668" s="6">
        <v>0.80971659919028338</v>
      </c>
      <c r="U6668" s="6">
        <v>14.17004048582996</v>
      </c>
      <c r="V6668" s="6">
        <v>13.360323886639677</v>
      </c>
      <c r="W6668" s="6">
        <v>0</v>
      </c>
      <c r="X6668" s="5">
        <v>66</v>
      </c>
      <c r="Y6668" s="5">
        <v>45</v>
      </c>
      <c r="Z6668" s="5">
        <v>6</v>
      </c>
      <c r="AA6668" s="5">
        <v>0</v>
      </c>
      <c r="AB6668" s="5">
        <v>0</v>
      </c>
      <c r="AC6668" s="5">
        <v>0</v>
      </c>
      <c r="AD6668" s="5">
        <v>66</v>
      </c>
      <c r="AE6668" s="5">
        <v>45</v>
      </c>
      <c r="AF6668" s="5">
        <v>6</v>
      </c>
      <c r="AG6668" s="6">
        <v>13.333333333333334</v>
      </c>
      <c r="AH6668" s="6">
        <v>68.181818181818187</v>
      </c>
      <c r="AI6668" s="3"/>
      <c r="AJ6668" s="3"/>
    </row>
    <row r="6669" spans="1:36" hidden="1" x14ac:dyDescent="0.2">
      <c r="A6669" s="1" t="str">
        <f t="shared" si="104"/>
        <v>Weymouth and PortlandMixed White and Black African</v>
      </c>
      <c r="B6669" s="3" t="s">
        <v>229</v>
      </c>
      <c r="C6669" s="3" t="s">
        <v>230</v>
      </c>
      <c r="D6669" s="3" t="s">
        <v>707</v>
      </c>
      <c r="E6669" s="5">
        <v>70</v>
      </c>
      <c r="F6669" s="5">
        <v>8</v>
      </c>
      <c r="G6669" s="5">
        <v>2</v>
      </c>
      <c r="H6669" s="5">
        <v>15</v>
      </c>
      <c r="I6669" s="5">
        <v>16</v>
      </c>
      <c r="J6669" s="5">
        <v>0</v>
      </c>
      <c r="K6669" s="5">
        <v>0</v>
      </c>
      <c r="L6669" s="5">
        <v>7</v>
      </c>
      <c r="M6669" s="5">
        <v>7</v>
      </c>
      <c r="N6669" s="5">
        <v>0</v>
      </c>
      <c r="O6669" s="6">
        <v>11.428571428571429</v>
      </c>
      <c r="P6669" s="6">
        <v>2.8571428571428572</v>
      </c>
      <c r="Q6669" s="6">
        <v>21.428571428571427</v>
      </c>
      <c r="R6669" s="6">
        <v>22.857142857142858</v>
      </c>
      <c r="S6669" s="6">
        <v>0</v>
      </c>
      <c r="T6669" s="6">
        <v>0</v>
      </c>
      <c r="U6669" s="6">
        <v>10</v>
      </c>
      <c r="V6669" s="6">
        <v>10</v>
      </c>
      <c r="W6669" s="6">
        <v>0</v>
      </c>
      <c r="X6669" s="5">
        <v>20</v>
      </c>
      <c r="Y6669" s="5">
        <v>13</v>
      </c>
      <c r="Z6669" s="5">
        <v>2</v>
      </c>
      <c r="AA6669" s="5">
        <v>0</v>
      </c>
      <c r="AB6669" s="5">
        <v>0</v>
      </c>
      <c r="AC6669" s="5">
        <v>0</v>
      </c>
      <c r="AD6669" s="5">
        <v>20</v>
      </c>
      <c r="AE6669" s="5">
        <v>13</v>
      </c>
      <c r="AF6669" s="5">
        <v>2</v>
      </c>
      <c r="AG6669" s="6">
        <v>15.384615384615385</v>
      </c>
      <c r="AH6669" s="6">
        <v>65</v>
      </c>
      <c r="AI6669" s="3"/>
      <c r="AJ6669" s="3"/>
    </row>
    <row r="6670" spans="1:36" hidden="1" x14ac:dyDescent="0.2">
      <c r="A6670" s="1" t="str">
        <f t="shared" si="104"/>
        <v>Weymouth and PortlandMixed White and Asian</v>
      </c>
      <c r="B6670" s="3" t="s">
        <v>229</v>
      </c>
      <c r="C6670" s="3" t="s">
        <v>230</v>
      </c>
      <c r="D6670" s="3" t="s">
        <v>708</v>
      </c>
      <c r="E6670" s="5">
        <v>185</v>
      </c>
      <c r="F6670" s="5">
        <v>24</v>
      </c>
      <c r="G6670" s="5">
        <v>3</v>
      </c>
      <c r="H6670" s="5">
        <v>32</v>
      </c>
      <c r="I6670" s="5">
        <v>36</v>
      </c>
      <c r="J6670" s="5">
        <v>0</v>
      </c>
      <c r="K6670" s="5">
        <v>1</v>
      </c>
      <c r="L6670" s="5">
        <v>28</v>
      </c>
      <c r="M6670" s="5">
        <v>25</v>
      </c>
      <c r="N6670" s="5">
        <v>0</v>
      </c>
      <c r="O6670" s="6">
        <v>12.972972972972974</v>
      </c>
      <c r="P6670" s="6">
        <v>1.6216216216216217</v>
      </c>
      <c r="Q6670" s="6">
        <v>17.297297297297298</v>
      </c>
      <c r="R6670" s="6">
        <v>19.45945945945946</v>
      </c>
      <c r="S6670" s="6">
        <v>0</v>
      </c>
      <c r="T6670" s="6">
        <v>0.54054054054054057</v>
      </c>
      <c r="U6670" s="6">
        <v>15.135135135135135</v>
      </c>
      <c r="V6670" s="6">
        <v>13.513513513513514</v>
      </c>
      <c r="W6670" s="6">
        <v>0</v>
      </c>
      <c r="X6670" s="5">
        <v>46</v>
      </c>
      <c r="Y6670" s="5">
        <v>33</v>
      </c>
      <c r="Z6670" s="5">
        <v>2</v>
      </c>
      <c r="AA6670" s="5">
        <v>0</v>
      </c>
      <c r="AB6670" s="5">
        <v>0</v>
      </c>
      <c r="AC6670" s="5">
        <v>0</v>
      </c>
      <c r="AD6670" s="5">
        <v>46</v>
      </c>
      <c r="AE6670" s="5">
        <v>33</v>
      </c>
      <c r="AF6670" s="5">
        <v>2</v>
      </c>
      <c r="AG6670" s="6">
        <v>6.0606060606060606</v>
      </c>
      <c r="AH6670" s="6">
        <v>71.739130434782609</v>
      </c>
      <c r="AI6670" s="3"/>
      <c r="AJ6670" s="3"/>
    </row>
    <row r="6671" spans="1:36" hidden="1" x14ac:dyDescent="0.2">
      <c r="A6671" s="1" t="str">
        <f t="shared" si="104"/>
        <v>Weymouth and PortlandMixed Other</v>
      </c>
      <c r="B6671" s="3" t="s">
        <v>229</v>
      </c>
      <c r="C6671" s="3" t="s">
        <v>230</v>
      </c>
      <c r="D6671" s="3" t="s">
        <v>709</v>
      </c>
      <c r="E6671" s="5">
        <v>151</v>
      </c>
      <c r="F6671" s="5">
        <v>32</v>
      </c>
      <c r="G6671" s="5">
        <v>4</v>
      </c>
      <c r="H6671" s="5">
        <v>42</v>
      </c>
      <c r="I6671" s="5">
        <v>49</v>
      </c>
      <c r="J6671" s="5">
        <v>0</v>
      </c>
      <c r="K6671" s="5">
        <v>10</v>
      </c>
      <c r="L6671" s="5">
        <v>25</v>
      </c>
      <c r="M6671" s="5">
        <v>19</v>
      </c>
      <c r="N6671" s="5">
        <v>0</v>
      </c>
      <c r="O6671" s="6">
        <v>21.192052980132452</v>
      </c>
      <c r="P6671" s="6">
        <v>2.6490066225165565</v>
      </c>
      <c r="Q6671" s="6">
        <v>27.814569536423843</v>
      </c>
      <c r="R6671" s="6">
        <v>32.450331125827816</v>
      </c>
      <c r="S6671" s="6">
        <v>0</v>
      </c>
      <c r="T6671" s="6">
        <v>6.6225165562913908</v>
      </c>
      <c r="U6671" s="6">
        <v>16.556291390728475</v>
      </c>
      <c r="V6671" s="6">
        <v>12.582781456953642</v>
      </c>
      <c r="W6671" s="6">
        <v>0</v>
      </c>
      <c r="X6671" s="5">
        <v>36</v>
      </c>
      <c r="Y6671" s="5">
        <v>30</v>
      </c>
      <c r="Z6671" s="5">
        <v>3</v>
      </c>
      <c r="AA6671" s="5">
        <v>0</v>
      </c>
      <c r="AB6671" s="5">
        <v>0</v>
      </c>
      <c r="AC6671" s="5">
        <v>0</v>
      </c>
      <c r="AD6671" s="5">
        <v>36</v>
      </c>
      <c r="AE6671" s="5">
        <v>30</v>
      </c>
      <c r="AF6671" s="5">
        <v>3</v>
      </c>
      <c r="AG6671" s="6">
        <v>10</v>
      </c>
      <c r="AH6671" s="6">
        <v>83.333333333333329</v>
      </c>
      <c r="AI6671" s="3"/>
      <c r="AJ6671" s="3"/>
    </row>
    <row r="6672" spans="1:36" hidden="1" x14ac:dyDescent="0.2">
      <c r="A6672" s="1" t="str">
        <f t="shared" si="104"/>
        <v>Weymouth and PortlandIndian</v>
      </c>
      <c r="B6672" s="3" t="s">
        <v>229</v>
      </c>
      <c r="C6672" s="3" t="s">
        <v>230</v>
      </c>
      <c r="D6672" s="3" t="s">
        <v>710</v>
      </c>
      <c r="E6672" s="5">
        <v>97</v>
      </c>
      <c r="F6672" s="5">
        <v>23</v>
      </c>
      <c r="G6672" s="5">
        <v>2</v>
      </c>
      <c r="H6672" s="5">
        <v>33</v>
      </c>
      <c r="I6672" s="5">
        <v>33</v>
      </c>
      <c r="J6672" s="5">
        <v>0</v>
      </c>
      <c r="K6672" s="5">
        <v>0</v>
      </c>
      <c r="L6672" s="5">
        <v>21</v>
      </c>
      <c r="M6672" s="5">
        <v>28</v>
      </c>
      <c r="N6672" s="5">
        <v>0</v>
      </c>
      <c r="O6672" s="6">
        <v>23.711340206185568</v>
      </c>
      <c r="P6672" s="6">
        <v>2.0618556701030926</v>
      </c>
      <c r="Q6672" s="6">
        <v>34.020618556701031</v>
      </c>
      <c r="R6672" s="6">
        <v>34.020618556701031</v>
      </c>
      <c r="S6672" s="6">
        <v>0</v>
      </c>
      <c r="T6672" s="6">
        <v>0</v>
      </c>
      <c r="U6672" s="6">
        <v>21.649484536082475</v>
      </c>
      <c r="V6672" s="6">
        <v>28.865979381443299</v>
      </c>
      <c r="W6672" s="6">
        <v>0</v>
      </c>
      <c r="X6672" s="5">
        <v>53</v>
      </c>
      <c r="Y6672" s="5">
        <v>46</v>
      </c>
      <c r="Z6672" s="5">
        <v>0</v>
      </c>
      <c r="AA6672" s="5">
        <v>0</v>
      </c>
      <c r="AB6672" s="5">
        <v>0</v>
      </c>
      <c r="AC6672" s="5">
        <v>0</v>
      </c>
      <c r="AD6672" s="5">
        <v>53</v>
      </c>
      <c r="AE6672" s="5">
        <v>46</v>
      </c>
      <c r="AF6672" s="5">
        <v>0</v>
      </c>
      <c r="AG6672" s="6">
        <v>0</v>
      </c>
      <c r="AH6672" s="6">
        <v>86.79245283018868</v>
      </c>
      <c r="AI6672" s="3"/>
      <c r="AJ6672" s="3"/>
    </row>
    <row r="6673" spans="1:36" hidden="1" x14ac:dyDescent="0.2">
      <c r="A6673" s="1" t="str">
        <f t="shared" si="104"/>
        <v>Weymouth and PortlandPakistani</v>
      </c>
      <c r="B6673" s="3" t="s">
        <v>229</v>
      </c>
      <c r="C6673" s="3" t="s">
        <v>230</v>
      </c>
      <c r="D6673" s="3" t="s">
        <v>711</v>
      </c>
      <c r="E6673" s="5">
        <v>21</v>
      </c>
      <c r="F6673" s="5">
        <v>0</v>
      </c>
      <c r="G6673" s="5">
        <v>0</v>
      </c>
      <c r="H6673" s="5">
        <v>0</v>
      </c>
      <c r="I6673" s="5">
        <v>0</v>
      </c>
      <c r="J6673" s="5">
        <v>0</v>
      </c>
      <c r="K6673" s="5">
        <v>0</v>
      </c>
      <c r="L6673" s="5">
        <v>0</v>
      </c>
      <c r="M6673" s="5">
        <v>0</v>
      </c>
      <c r="N6673" s="5">
        <v>0</v>
      </c>
      <c r="O6673" s="6">
        <v>0</v>
      </c>
      <c r="P6673" s="6">
        <v>0</v>
      </c>
      <c r="Q6673" s="6">
        <v>0</v>
      </c>
      <c r="R6673" s="6">
        <v>0</v>
      </c>
      <c r="S6673" s="6">
        <v>0</v>
      </c>
      <c r="T6673" s="6">
        <v>0</v>
      </c>
      <c r="U6673" s="6">
        <v>0</v>
      </c>
      <c r="V6673" s="6">
        <v>0</v>
      </c>
      <c r="W6673" s="6">
        <v>0</v>
      </c>
      <c r="X6673" s="5">
        <v>14</v>
      </c>
      <c r="Y6673" s="5">
        <v>4</v>
      </c>
      <c r="Z6673" s="5">
        <v>0</v>
      </c>
      <c r="AA6673" s="5">
        <v>0</v>
      </c>
      <c r="AB6673" s="5">
        <v>0</v>
      </c>
      <c r="AC6673" s="5">
        <v>0</v>
      </c>
      <c r="AD6673" s="5">
        <v>14</v>
      </c>
      <c r="AE6673" s="5">
        <v>4</v>
      </c>
      <c r="AF6673" s="5">
        <v>0</v>
      </c>
      <c r="AG6673" s="6">
        <v>0</v>
      </c>
      <c r="AH6673" s="6">
        <v>28.571428571428573</v>
      </c>
      <c r="AI6673" s="3"/>
      <c r="AJ6673" s="3"/>
    </row>
    <row r="6674" spans="1:36" hidden="1" x14ac:dyDescent="0.2">
      <c r="A6674" s="1" t="str">
        <f t="shared" si="104"/>
        <v>Weymouth and PortlandBangladeshi</v>
      </c>
      <c r="B6674" s="3" t="s">
        <v>229</v>
      </c>
      <c r="C6674" s="3" t="s">
        <v>230</v>
      </c>
      <c r="D6674" s="3" t="s">
        <v>712</v>
      </c>
      <c r="E6674" s="5">
        <v>93</v>
      </c>
      <c r="F6674" s="5">
        <v>7</v>
      </c>
      <c r="G6674" s="5">
        <v>1</v>
      </c>
      <c r="H6674" s="5">
        <v>33</v>
      </c>
      <c r="I6674" s="5">
        <v>41</v>
      </c>
      <c r="J6674" s="5">
        <v>0</v>
      </c>
      <c r="K6674" s="5">
        <v>0</v>
      </c>
      <c r="L6674" s="5">
        <v>14</v>
      </c>
      <c r="M6674" s="5">
        <v>12</v>
      </c>
      <c r="N6674" s="5">
        <v>0</v>
      </c>
      <c r="O6674" s="6">
        <v>7.5268817204301079</v>
      </c>
      <c r="P6674" s="6">
        <v>1.075268817204301</v>
      </c>
      <c r="Q6674" s="6">
        <v>35.483870967741936</v>
      </c>
      <c r="R6674" s="6">
        <v>44.086021505376344</v>
      </c>
      <c r="S6674" s="6">
        <v>0</v>
      </c>
      <c r="T6674" s="6">
        <v>0</v>
      </c>
      <c r="U6674" s="6">
        <v>15.053763440860216</v>
      </c>
      <c r="V6674" s="6">
        <v>12.903225806451612</v>
      </c>
      <c r="W6674" s="6">
        <v>0</v>
      </c>
      <c r="X6674" s="5">
        <v>45</v>
      </c>
      <c r="Y6674" s="5">
        <v>28</v>
      </c>
      <c r="Z6674" s="5">
        <v>0</v>
      </c>
      <c r="AA6674" s="5">
        <v>0</v>
      </c>
      <c r="AB6674" s="5">
        <v>0</v>
      </c>
      <c r="AC6674" s="5">
        <v>0</v>
      </c>
      <c r="AD6674" s="5">
        <v>45</v>
      </c>
      <c r="AE6674" s="5">
        <v>28</v>
      </c>
      <c r="AF6674" s="5">
        <v>0</v>
      </c>
      <c r="AG6674" s="6">
        <v>0</v>
      </c>
      <c r="AH6674" s="6">
        <v>62.222222222222221</v>
      </c>
      <c r="AI6674" s="3"/>
      <c r="AJ6674" s="3"/>
    </row>
    <row r="6675" spans="1:36" hidden="1" x14ac:dyDescent="0.2">
      <c r="A6675" s="1" t="str">
        <f t="shared" si="104"/>
        <v>Weymouth and PortlandChinese</v>
      </c>
      <c r="B6675" s="3" t="s">
        <v>229</v>
      </c>
      <c r="C6675" s="3" t="s">
        <v>230</v>
      </c>
      <c r="D6675" s="3" t="s">
        <v>713</v>
      </c>
      <c r="E6675" s="5">
        <v>173</v>
      </c>
      <c r="F6675" s="5">
        <v>19</v>
      </c>
      <c r="G6675" s="5">
        <v>2</v>
      </c>
      <c r="H6675" s="5">
        <v>69</v>
      </c>
      <c r="I6675" s="5">
        <v>71</v>
      </c>
      <c r="J6675" s="5">
        <v>0</v>
      </c>
      <c r="K6675" s="5">
        <v>0</v>
      </c>
      <c r="L6675" s="5">
        <v>21</v>
      </c>
      <c r="M6675" s="5">
        <v>23</v>
      </c>
      <c r="N6675" s="5">
        <v>0</v>
      </c>
      <c r="O6675" s="6">
        <v>10.982658959537572</v>
      </c>
      <c r="P6675" s="6">
        <v>1.1560693641618498</v>
      </c>
      <c r="Q6675" s="6">
        <v>39.884393063583815</v>
      </c>
      <c r="R6675" s="6">
        <v>41.040462427745666</v>
      </c>
      <c r="S6675" s="6">
        <v>0</v>
      </c>
      <c r="T6675" s="6">
        <v>0</v>
      </c>
      <c r="U6675" s="6">
        <v>12.138728323699421</v>
      </c>
      <c r="V6675" s="6">
        <v>13.294797687861271</v>
      </c>
      <c r="W6675" s="6">
        <v>0</v>
      </c>
      <c r="X6675" s="5">
        <v>78</v>
      </c>
      <c r="Y6675" s="5">
        <v>65</v>
      </c>
      <c r="Z6675" s="5">
        <v>3</v>
      </c>
      <c r="AA6675" s="5">
        <v>0</v>
      </c>
      <c r="AB6675" s="5">
        <v>0</v>
      </c>
      <c r="AC6675" s="5">
        <v>0</v>
      </c>
      <c r="AD6675" s="5">
        <v>78</v>
      </c>
      <c r="AE6675" s="5">
        <v>65</v>
      </c>
      <c r="AF6675" s="5">
        <v>3</v>
      </c>
      <c r="AG6675" s="6">
        <v>4.615384615384615</v>
      </c>
      <c r="AH6675" s="6">
        <v>83.333333333333329</v>
      </c>
      <c r="AI6675" s="3"/>
      <c r="AJ6675" s="3"/>
    </row>
    <row r="6676" spans="1:36" hidden="1" x14ac:dyDescent="0.2">
      <c r="A6676" s="1" t="str">
        <f t="shared" si="104"/>
        <v>Weymouth and PortlandAsian Other</v>
      </c>
      <c r="B6676" s="3" t="s">
        <v>229</v>
      </c>
      <c r="C6676" s="3" t="s">
        <v>230</v>
      </c>
      <c r="D6676" s="3" t="s">
        <v>714</v>
      </c>
      <c r="E6676" s="5">
        <v>256</v>
      </c>
      <c r="F6676" s="5">
        <v>22</v>
      </c>
      <c r="G6676" s="5">
        <v>1</v>
      </c>
      <c r="H6676" s="5">
        <v>72</v>
      </c>
      <c r="I6676" s="5">
        <v>76</v>
      </c>
      <c r="J6676" s="5">
        <v>0</v>
      </c>
      <c r="K6676" s="5">
        <v>1</v>
      </c>
      <c r="L6676" s="5">
        <v>26</v>
      </c>
      <c r="M6676" s="5">
        <v>38</v>
      </c>
      <c r="N6676" s="5">
        <v>0</v>
      </c>
      <c r="O6676" s="6">
        <v>8.59375</v>
      </c>
      <c r="P6676" s="6">
        <v>0.390625</v>
      </c>
      <c r="Q6676" s="6">
        <v>28.125</v>
      </c>
      <c r="R6676" s="6">
        <v>29.6875</v>
      </c>
      <c r="S6676" s="6">
        <v>0</v>
      </c>
      <c r="T6676" s="6">
        <v>0.390625</v>
      </c>
      <c r="U6676" s="6">
        <v>10.15625</v>
      </c>
      <c r="V6676" s="6">
        <v>14.84375</v>
      </c>
      <c r="W6676" s="6">
        <v>0</v>
      </c>
      <c r="X6676" s="5">
        <v>124</v>
      </c>
      <c r="Y6676" s="5">
        <v>111</v>
      </c>
      <c r="Z6676" s="5">
        <v>7</v>
      </c>
      <c r="AA6676" s="5">
        <v>0</v>
      </c>
      <c r="AB6676" s="5">
        <v>0</v>
      </c>
      <c r="AC6676" s="5">
        <v>0</v>
      </c>
      <c r="AD6676" s="5">
        <v>124</v>
      </c>
      <c r="AE6676" s="5">
        <v>111</v>
      </c>
      <c r="AF6676" s="5">
        <v>7</v>
      </c>
      <c r="AG6676" s="6">
        <v>6.3063063063063067</v>
      </c>
      <c r="AH6676" s="6">
        <v>89.516129032258064</v>
      </c>
      <c r="AI6676" s="3"/>
      <c r="AJ6676" s="3"/>
    </row>
    <row r="6677" spans="1:36" hidden="1" x14ac:dyDescent="0.2">
      <c r="A6677" s="1" t="str">
        <f t="shared" si="104"/>
        <v>Weymouth and PortlandBlack African</v>
      </c>
      <c r="B6677" s="3" t="s">
        <v>229</v>
      </c>
      <c r="C6677" s="3" t="s">
        <v>230</v>
      </c>
      <c r="D6677" s="3" t="s">
        <v>715</v>
      </c>
      <c r="E6677" s="5">
        <v>153</v>
      </c>
      <c r="F6677" s="5">
        <v>9</v>
      </c>
      <c r="G6677" s="5">
        <v>2</v>
      </c>
      <c r="H6677" s="5">
        <v>12</v>
      </c>
      <c r="I6677" s="5">
        <v>14</v>
      </c>
      <c r="J6677" s="5">
        <v>0</v>
      </c>
      <c r="K6677" s="5">
        <v>0</v>
      </c>
      <c r="L6677" s="5">
        <v>10</v>
      </c>
      <c r="M6677" s="5">
        <v>9</v>
      </c>
      <c r="N6677" s="5">
        <v>0</v>
      </c>
      <c r="O6677" s="6">
        <v>5.882352941176471</v>
      </c>
      <c r="P6677" s="6">
        <v>1.3071895424836601</v>
      </c>
      <c r="Q6677" s="6">
        <v>7.8431372549019605</v>
      </c>
      <c r="R6677" s="6">
        <v>9.1503267973856204</v>
      </c>
      <c r="S6677" s="6">
        <v>0</v>
      </c>
      <c r="T6677" s="6">
        <v>0</v>
      </c>
      <c r="U6677" s="6">
        <v>6.5359477124183005</v>
      </c>
      <c r="V6677" s="6">
        <v>5.882352941176471</v>
      </c>
      <c r="W6677" s="6">
        <v>0</v>
      </c>
      <c r="X6677" s="5">
        <v>89</v>
      </c>
      <c r="Y6677" s="5">
        <v>61</v>
      </c>
      <c r="Z6677" s="5">
        <v>2</v>
      </c>
      <c r="AA6677" s="5">
        <v>0</v>
      </c>
      <c r="AB6677" s="5">
        <v>0</v>
      </c>
      <c r="AC6677" s="5">
        <v>0</v>
      </c>
      <c r="AD6677" s="5">
        <v>89</v>
      </c>
      <c r="AE6677" s="5">
        <v>61</v>
      </c>
      <c r="AF6677" s="5">
        <v>2</v>
      </c>
      <c r="AG6677" s="6">
        <v>3.278688524590164</v>
      </c>
      <c r="AH6677" s="6">
        <v>68.539325842696627</v>
      </c>
      <c r="AI6677" s="3"/>
      <c r="AJ6677" s="3"/>
    </row>
    <row r="6678" spans="1:36" hidden="1" x14ac:dyDescent="0.2">
      <c r="A6678" s="1" t="str">
        <f t="shared" si="104"/>
        <v>Weymouth and PortlandBlack Caribbean</v>
      </c>
      <c r="B6678" s="3" t="s">
        <v>229</v>
      </c>
      <c r="C6678" s="3" t="s">
        <v>230</v>
      </c>
      <c r="D6678" s="3" t="s">
        <v>716</v>
      </c>
      <c r="E6678" s="5">
        <v>125</v>
      </c>
      <c r="F6678" s="5">
        <v>13</v>
      </c>
      <c r="G6678" s="5">
        <v>1</v>
      </c>
      <c r="H6678" s="5">
        <v>20</v>
      </c>
      <c r="I6678" s="5">
        <v>20</v>
      </c>
      <c r="J6678" s="5">
        <v>0</v>
      </c>
      <c r="K6678" s="5">
        <v>0</v>
      </c>
      <c r="L6678" s="5">
        <v>13</v>
      </c>
      <c r="M6678" s="5">
        <v>14</v>
      </c>
      <c r="N6678" s="5">
        <v>0</v>
      </c>
      <c r="O6678" s="6">
        <v>10.4</v>
      </c>
      <c r="P6678" s="6">
        <v>0.8</v>
      </c>
      <c r="Q6678" s="6">
        <v>16</v>
      </c>
      <c r="R6678" s="6">
        <v>16</v>
      </c>
      <c r="S6678" s="6">
        <v>0</v>
      </c>
      <c r="T6678" s="6">
        <v>0</v>
      </c>
      <c r="U6678" s="6">
        <v>10.4</v>
      </c>
      <c r="V6678" s="6">
        <v>11.2</v>
      </c>
      <c r="W6678" s="6">
        <v>0</v>
      </c>
      <c r="X6678" s="5">
        <v>56</v>
      </c>
      <c r="Y6678" s="5">
        <v>23</v>
      </c>
      <c r="Z6678" s="5">
        <v>4</v>
      </c>
      <c r="AA6678" s="5">
        <v>0</v>
      </c>
      <c r="AB6678" s="5">
        <v>0</v>
      </c>
      <c r="AC6678" s="5">
        <v>0</v>
      </c>
      <c r="AD6678" s="5">
        <v>56</v>
      </c>
      <c r="AE6678" s="5">
        <v>23</v>
      </c>
      <c r="AF6678" s="5">
        <v>4</v>
      </c>
      <c r="AG6678" s="6">
        <v>17.391304347826086</v>
      </c>
      <c r="AH6678" s="6">
        <v>41.071428571428569</v>
      </c>
      <c r="AI6678" s="3"/>
      <c r="AJ6678" s="3"/>
    </row>
    <row r="6679" spans="1:36" hidden="1" x14ac:dyDescent="0.2">
      <c r="A6679" s="1" t="str">
        <f t="shared" si="104"/>
        <v>Weymouth and PortlandBlack Other</v>
      </c>
      <c r="B6679" s="3" t="s">
        <v>229</v>
      </c>
      <c r="C6679" s="3" t="s">
        <v>230</v>
      </c>
      <c r="D6679" s="3" t="s">
        <v>717</v>
      </c>
      <c r="E6679" s="5">
        <v>43</v>
      </c>
      <c r="F6679" s="5">
        <v>2</v>
      </c>
      <c r="G6679" s="5">
        <v>1</v>
      </c>
      <c r="H6679" s="5">
        <v>10</v>
      </c>
      <c r="I6679" s="5">
        <v>10</v>
      </c>
      <c r="J6679" s="5">
        <v>0</v>
      </c>
      <c r="K6679" s="5">
        <v>1</v>
      </c>
      <c r="L6679" s="5">
        <v>0</v>
      </c>
      <c r="M6679" s="5">
        <v>3</v>
      </c>
      <c r="N6679" s="5">
        <v>0</v>
      </c>
      <c r="O6679" s="6">
        <v>4.6511627906976747</v>
      </c>
      <c r="P6679" s="6">
        <v>2.3255813953488373</v>
      </c>
      <c r="Q6679" s="6">
        <v>23.255813953488371</v>
      </c>
      <c r="R6679" s="6">
        <v>23.255813953488371</v>
      </c>
      <c r="S6679" s="6">
        <v>0</v>
      </c>
      <c r="T6679" s="6">
        <v>2.3255813953488373</v>
      </c>
      <c r="U6679" s="6">
        <v>0</v>
      </c>
      <c r="V6679" s="6">
        <v>6.9767441860465116</v>
      </c>
      <c r="W6679" s="6">
        <v>0</v>
      </c>
      <c r="X6679" s="5">
        <v>19</v>
      </c>
      <c r="Y6679" s="5">
        <v>10</v>
      </c>
      <c r="Z6679" s="5">
        <v>1</v>
      </c>
      <c r="AA6679" s="5">
        <v>0</v>
      </c>
      <c r="AB6679" s="5">
        <v>0</v>
      </c>
      <c r="AC6679" s="5">
        <v>0</v>
      </c>
      <c r="AD6679" s="5">
        <v>19</v>
      </c>
      <c r="AE6679" s="5">
        <v>10</v>
      </c>
      <c r="AF6679" s="5">
        <v>1</v>
      </c>
      <c r="AG6679" s="6">
        <v>10</v>
      </c>
      <c r="AH6679" s="6">
        <v>52.631578947368418</v>
      </c>
      <c r="AI6679" s="3"/>
      <c r="AJ6679" s="3"/>
    </row>
    <row r="6680" spans="1:36" hidden="1" x14ac:dyDescent="0.2">
      <c r="A6680" s="1" t="str">
        <f t="shared" si="104"/>
        <v>Weymouth and PortlandArab</v>
      </c>
      <c r="B6680" s="3" t="s">
        <v>229</v>
      </c>
      <c r="C6680" s="3" t="s">
        <v>230</v>
      </c>
      <c r="D6680" s="3" t="s">
        <v>699</v>
      </c>
      <c r="E6680" s="5">
        <v>15</v>
      </c>
      <c r="F6680" s="5">
        <v>0</v>
      </c>
      <c r="G6680" s="5">
        <v>0</v>
      </c>
      <c r="H6680" s="5">
        <v>1</v>
      </c>
      <c r="I6680" s="5">
        <v>1</v>
      </c>
      <c r="J6680" s="5">
        <v>0</v>
      </c>
      <c r="K6680" s="5">
        <v>0</v>
      </c>
      <c r="L6680" s="5">
        <v>1</v>
      </c>
      <c r="M6680" s="5">
        <v>1</v>
      </c>
      <c r="N6680" s="5">
        <v>0</v>
      </c>
      <c r="O6680" s="6">
        <v>0</v>
      </c>
      <c r="P6680" s="6">
        <v>0</v>
      </c>
      <c r="Q6680" s="6">
        <v>6.666666666666667</v>
      </c>
      <c r="R6680" s="6">
        <v>6.666666666666667</v>
      </c>
      <c r="S6680" s="6">
        <v>0</v>
      </c>
      <c r="T6680" s="6">
        <v>0</v>
      </c>
      <c r="U6680" s="6">
        <v>6.666666666666667</v>
      </c>
      <c r="V6680" s="6">
        <v>6.666666666666667</v>
      </c>
      <c r="W6680" s="6">
        <v>0</v>
      </c>
      <c r="X6680" s="5">
        <v>10</v>
      </c>
      <c r="Y6680" s="5">
        <v>4</v>
      </c>
      <c r="Z6680" s="5">
        <v>1</v>
      </c>
      <c r="AA6680" s="5">
        <v>0</v>
      </c>
      <c r="AB6680" s="5">
        <v>0</v>
      </c>
      <c r="AC6680" s="5">
        <v>0</v>
      </c>
      <c r="AD6680" s="5">
        <v>10</v>
      </c>
      <c r="AE6680" s="5">
        <v>4</v>
      </c>
      <c r="AF6680" s="5">
        <v>1</v>
      </c>
      <c r="AG6680" s="6">
        <v>25</v>
      </c>
      <c r="AH6680" s="6">
        <v>40</v>
      </c>
      <c r="AI6680" s="3"/>
      <c r="AJ6680" s="3"/>
    </row>
    <row r="6681" spans="1:36" hidden="1" x14ac:dyDescent="0.2">
      <c r="A6681" s="1" t="str">
        <f t="shared" si="104"/>
        <v>Weymouth and PortlandOther</v>
      </c>
      <c r="B6681" s="3" t="s">
        <v>229</v>
      </c>
      <c r="C6681" s="3" t="s">
        <v>230</v>
      </c>
      <c r="D6681" s="3" t="s">
        <v>718</v>
      </c>
      <c r="E6681" s="5">
        <v>58</v>
      </c>
      <c r="F6681" s="5">
        <v>7</v>
      </c>
      <c r="G6681" s="5">
        <v>0</v>
      </c>
      <c r="H6681" s="5">
        <v>17</v>
      </c>
      <c r="I6681" s="5">
        <v>20</v>
      </c>
      <c r="J6681" s="5">
        <v>0</v>
      </c>
      <c r="K6681" s="5">
        <v>0</v>
      </c>
      <c r="L6681" s="5">
        <v>12</v>
      </c>
      <c r="M6681" s="5">
        <v>10</v>
      </c>
      <c r="N6681" s="5">
        <v>0</v>
      </c>
      <c r="O6681" s="6">
        <v>12.068965517241379</v>
      </c>
      <c r="P6681" s="6">
        <v>0</v>
      </c>
      <c r="Q6681" s="6">
        <v>29.310344827586206</v>
      </c>
      <c r="R6681" s="6">
        <v>34.482758620689658</v>
      </c>
      <c r="S6681" s="6">
        <v>0</v>
      </c>
      <c r="T6681" s="6">
        <v>0</v>
      </c>
      <c r="U6681" s="6">
        <v>20.689655172413794</v>
      </c>
      <c r="V6681" s="6">
        <v>17.241379310344829</v>
      </c>
      <c r="W6681" s="6">
        <v>0</v>
      </c>
      <c r="X6681" s="5">
        <v>25</v>
      </c>
      <c r="Y6681" s="5">
        <v>21</v>
      </c>
      <c r="Z6681" s="5">
        <v>1</v>
      </c>
      <c r="AA6681" s="5">
        <v>0</v>
      </c>
      <c r="AB6681" s="5">
        <v>0</v>
      </c>
      <c r="AC6681" s="5">
        <v>0</v>
      </c>
      <c r="AD6681" s="5">
        <v>25</v>
      </c>
      <c r="AE6681" s="5">
        <v>21</v>
      </c>
      <c r="AF6681" s="5">
        <v>1</v>
      </c>
      <c r="AG6681" s="6">
        <v>4.7619047619047619</v>
      </c>
      <c r="AH6681" s="6">
        <v>84</v>
      </c>
      <c r="AI6681" s="3"/>
      <c r="AJ6681" s="3"/>
    </row>
    <row r="6682" spans="1:36" x14ac:dyDescent="0.2">
      <c r="A6682" s="1" t="str">
        <f t="shared" si="104"/>
        <v>WiganAll people</v>
      </c>
      <c r="B6682" s="3" t="s">
        <v>577</v>
      </c>
      <c r="C6682" s="3" t="s">
        <v>578</v>
      </c>
      <c r="D6682" s="3" t="s">
        <v>700</v>
      </c>
      <c r="E6682" s="5">
        <v>317849</v>
      </c>
      <c r="F6682" s="5">
        <v>43448</v>
      </c>
      <c r="G6682" s="5">
        <v>36782</v>
      </c>
      <c r="H6682" s="5">
        <v>86761</v>
      </c>
      <c r="I6682" s="5">
        <v>57855</v>
      </c>
      <c r="J6682" s="5">
        <v>47930</v>
      </c>
      <c r="K6682" s="5">
        <v>0</v>
      </c>
      <c r="L6682" s="5">
        <v>51991</v>
      </c>
      <c r="M6682" s="5">
        <v>6196</v>
      </c>
      <c r="N6682" s="5">
        <v>13412</v>
      </c>
      <c r="O6682" s="6">
        <v>13.669383889834481</v>
      </c>
      <c r="P6682" s="6">
        <v>11.572161623915759</v>
      </c>
      <c r="Q6682" s="6">
        <v>27.296294781484288</v>
      </c>
      <c r="R6682" s="6">
        <v>18.202039333142466</v>
      </c>
      <c r="S6682" s="6">
        <v>15.079487429565612</v>
      </c>
      <c r="T6682" s="6">
        <v>0</v>
      </c>
      <c r="U6682" s="6">
        <v>16.357138137920838</v>
      </c>
      <c r="V6682" s="6">
        <v>1.9493533092757882</v>
      </c>
      <c r="W6682" s="6">
        <v>4.2196137159468803</v>
      </c>
      <c r="X6682" s="5">
        <v>109207</v>
      </c>
      <c r="Y6682" s="5">
        <v>94977</v>
      </c>
      <c r="Z6682" s="5">
        <v>6035</v>
      </c>
      <c r="AA6682" s="5">
        <v>14669</v>
      </c>
      <c r="AB6682" s="5">
        <v>11420</v>
      </c>
      <c r="AC6682" s="5">
        <v>1434</v>
      </c>
      <c r="AD6682" s="5">
        <v>94538</v>
      </c>
      <c r="AE6682" s="5">
        <v>83557</v>
      </c>
      <c r="AF6682" s="5">
        <v>4601</v>
      </c>
      <c r="AG6682" s="6">
        <v>5.5064207666622789</v>
      </c>
      <c r="AH6682" s="6">
        <v>88.384564936850794</v>
      </c>
      <c r="AI6682" s="6">
        <v>12.5569176882662</v>
      </c>
      <c r="AJ6682" s="6">
        <v>77.851250937350869</v>
      </c>
    </row>
    <row r="6683" spans="1:36" hidden="1" x14ac:dyDescent="0.2">
      <c r="A6683" s="1" t="str">
        <f t="shared" si="104"/>
        <v>WiganWhite British</v>
      </c>
      <c r="B6683" s="3" t="s">
        <v>577</v>
      </c>
      <c r="C6683" s="3" t="s">
        <v>578</v>
      </c>
      <c r="D6683" s="3" t="s">
        <v>701</v>
      </c>
      <c r="E6683" s="5">
        <v>303519</v>
      </c>
      <c r="F6683" s="5">
        <v>40448</v>
      </c>
      <c r="G6683" s="5">
        <v>34068</v>
      </c>
      <c r="H6683" s="5">
        <v>81407</v>
      </c>
      <c r="I6683" s="5">
        <v>53945</v>
      </c>
      <c r="J6683" s="5">
        <v>44819</v>
      </c>
      <c r="K6683" s="5">
        <v>0</v>
      </c>
      <c r="L6683" s="5">
        <v>49182</v>
      </c>
      <c r="M6683" s="5">
        <v>5528</v>
      </c>
      <c r="N6683" s="5">
        <v>12376</v>
      </c>
      <c r="O6683" s="6">
        <v>13.326348597616624</v>
      </c>
      <c r="P6683" s="6">
        <v>11.224338509286074</v>
      </c>
      <c r="Q6683" s="6">
        <v>26.821055683499221</v>
      </c>
      <c r="R6683" s="6">
        <v>17.773187181033148</v>
      </c>
      <c r="S6683" s="6">
        <v>14.766456136189168</v>
      </c>
      <c r="T6683" s="6">
        <v>0</v>
      </c>
      <c r="U6683" s="6">
        <v>16.203927925434652</v>
      </c>
      <c r="V6683" s="6">
        <v>1.8213027849986327</v>
      </c>
      <c r="W6683" s="6">
        <v>4.0775042089622069</v>
      </c>
      <c r="X6683" s="5">
        <v>103126</v>
      </c>
      <c r="Y6683" s="5">
        <v>89811</v>
      </c>
      <c r="Z6683" s="5">
        <v>5550</v>
      </c>
      <c r="AA6683" s="5">
        <v>13398</v>
      </c>
      <c r="AB6683" s="5">
        <v>10351</v>
      </c>
      <c r="AC6683" s="5">
        <v>1303</v>
      </c>
      <c r="AD6683" s="5">
        <v>89728</v>
      </c>
      <c r="AE6683" s="5">
        <v>79460</v>
      </c>
      <c r="AF6683" s="5">
        <v>4247</v>
      </c>
      <c r="AG6683" s="6">
        <v>5.3448275862068968</v>
      </c>
      <c r="AH6683" s="6">
        <v>88.556526390870189</v>
      </c>
      <c r="AI6683" s="6">
        <v>12.588155733745532</v>
      </c>
      <c r="AJ6683" s="6">
        <v>77.257799671592778</v>
      </c>
    </row>
    <row r="6684" spans="1:36" hidden="1" x14ac:dyDescent="0.2">
      <c r="A6684" s="1" t="str">
        <f t="shared" si="104"/>
        <v>WiganMinorities - all other than White British</v>
      </c>
      <c r="B6684" s="3" t="s">
        <v>577</v>
      </c>
      <c r="C6684" s="3" t="s">
        <v>578</v>
      </c>
      <c r="D6684" s="3" t="s">
        <v>702</v>
      </c>
      <c r="E6684" s="5">
        <v>14330</v>
      </c>
      <c r="F6684" s="5">
        <v>3000</v>
      </c>
      <c r="G6684" s="5">
        <v>2714</v>
      </c>
      <c r="H6684" s="5">
        <v>5354</v>
      </c>
      <c r="I6684" s="5">
        <v>3910</v>
      </c>
      <c r="J6684" s="5">
        <v>3111</v>
      </c>
      <c r="K6684" s="5">
        <v>0</v>
      </c>
      <c r="L6684" s="5">
        <v>2809</v>
      </c>
      <c r="M6684" s="5">
        <v>668</v>
      </c>
      <c r="N6684" s="5">
        <v>1036</v>
      </c>
      <c r="O6684" s="6">
        <v>20.935101186322399</v>
      </c>
      <c r="P6684" s="6">
        <v>18.939288206559667</v>
      </c>
      <c r="Q6684" s="6">
        <v>37.362177250523381</v>
      </c>
      <c r="R6684" s="6">
        <v>27.285415212840196</v>
      </c>
      <c r="S6684" s="6">
        <v>21.709699930216331</v>
      </c>
      <c r="T6684" s="6">
        <v>0</v>
      </c>
      <c r="U6684" s="6">
        <v>19.602233077459875</v>
      </c>
      <c r="V6684" s="6">
        <v>4.6615491974877878</v>
      </c>
      <c r="W6684" s="6">
        <v>7.2295882763433355</v>
      </c>
      <c r="X6684" s="5">
        <v>6081</v>
      </c>
      <c r="Y6684" s="5">
        <v>5166</v>
      </c>
      <c r="Z6684" s="5">
        <v>485</v>
      </c>
      <c r="AA6684" s="5">
        <v>1271</v>
      </c>
      <c r="AB6684" s="5">
        <v>1069</v>
      </c>
      <c r="AC6684" s="5">
        <v>131</v>
      </c>
      <c r="AD6684" s="5">
        <v>4810</v>
      </c>
      <c r="AE6684" s="5">
        <v>4097</v>
      </c>
      <c r="AF6684" s="5">
        <v>354</v>
      </c>
      <c r="AG6684" s="6">
        <v>8.6404686355870144</v>
      </c>
      <c r="AH6684" s="6">
        <v>85.176715176715177</v>
      </c>
      <c r="AI6684" s="6">
        <v>12.25444340505145</v>
      </c>
      <c r="AJ6684" s="6">
        <v>84.107002360346186</v>
      </c>
    </row>
    <row r="6685" spans="1:36" hidden="1" x14ac:dyDescent="0.2">
      <c r="A6685" s="1" t="str">
        <f t="shared" si="104"/>
        <v>WiganWhite Irish</v>
      </c>
      <c r="B6685" s="3" t="s">
        <v>577</v>
      </c>
      <c r="C6685" s="3" t="s">
        <v>578</v>
      </c>
      <c r="D6685" s="3" t="s">
        <v>703</v>
      </c>
      <c r="E6685" s="5">
        <v>1459</v>
      </c>
      <c r="F6685" s="5">
        <v>193</v>
      </c>
      <c r="G6685" s="5">
        <v>155</v>
      </c>
      <c r="H6685" s="5">
        <v>372</v>
      </c>
      <c r="I6685" s="5">
        <v>265</v>
      </c>
      <c r="J6685" s="5">
        <v>217</v>
      </c>
      <c r="K6685" s="5">
        <v>0</v>
      </c>
      <c r="L6685" s="5">
        <v>254</v>
      </c>
      <c r="M6685" s="5">
        <v>29</v>
      </c>
      <c r="N6685" s="5">
        <v>52</v>
      </c>
      <c r="O6685" s="6">
        <v>13.228238519533928</v>
      </c>
      <c r="P6685" s="6">
        <v>10.623714873200823</v>
      </c>
      <c r="Q6685" s="6">
        <v>25.496915695681974</v>
      </c>
      <c r="R6685" s="6">
        <v>18.163125428375601</v>
      </c>
      <c r="S6685" s="6">
        <v>14.873200822481152</v>
      </c>
      <c r="T6685" s="6">
        <v>0</v>
      </c>
      <c r="U6685" s="6">
        <v>17.409184372858121</v>
      </c>
      <c r="V6685" s="6">
        <v>1.9876627827278959</v>
      </c>
      <c r="W6685" s="6">
        <v>3.5640849897189857</v>
      </c>
      <c r="X6685" s="5">
        <v>411</v>
      </c>
      <c r="Y6685" s="5">
        <v>355</v>
      </c>
      <c r="Z6685" s="5">
        <v>21</v>
      </c>
      <c r="AA6685" s="5">
        <v>56</v>
      </c>
      <c r="AB6685" s="5">
        <v>42</v>
      </c>
      <c r="AC6685" s="5">
        <v>5</v>
      </c>
      <c r="AD6685" s="5">
        <v>355</v>
      </c>
      <c r="AE6685" s="5">
        <v>313</v>
      </c>
      <c r="AF6685" s="5">
        <v>16</v>
      </c>
      <c r="AG6685" s="6">
        <v>5.1118210862619806</v>
      </c>
      <c r="AH6685" s="6">
        <v>88.16901408450704</v>
      </c>
      <c r="AI6685" s="6">
        <v>11.904761904761905</v>
      </c>
      <c r="AJ6685" s="6">
        <v>75</v>
      </c>
    </row>
    <row r="6686" spans="1:36" hidden="1" x14ac:dyDescent="0.2">
      <c r="A6686" s="1" t="str">
        <f t="shared" si="104"/>
        <v>WiganWhite Gyspy or Irish Traveller</v>
      </c>
      <c r="B6686" s="3" t="s">
        <v>577</v>
      </c>
      <c r="C6686" s="3" t="s">
        <v>578</v>
      </c>
      <c r="D6686" s="3" t="s">
        <v>704</v>
      </c>
      <c r="E6686" s="5">
        <v>151</v>
      </c>
      <c r="F6686" s="5">
        <v>36</v>
      </c>
      <c r="G6686" s="5">
        <v>36</v>
      </c>
      <c r="H6686" s="5">
        <v>83</v>
      </c>
      <c r="I6686" s="5">
        <v>45</v>
      </c>
      <c r="J6686" s="5">
        <v>39</v>
      </c>
      <c r="K6686" s="5">
        <v>0</v>
      </c>
      <c r="L6686" s="5">
        <v>17</v>
      </c>
      <c r="M6686" s="5">
        <v>2</v>
      </c>
      <c r="N6686" s="5">
        <v>3</v>
      </c>
      <c r="O6686" s="6">
        <v>23.841059602649008</v>
      </c>
      <c r="P6686" s="6">
        <v>23.841059602649008</v>
      </c>
      <c r="Q6686" s="6">
        <v>54.966887417218544</v>
      </c>
      <c r="R6686" s="6">
        <v>29.801324503311257</v>
      </c>
      <c r="S6686" s="6">
        <v>25.827814569536425</v>
      </c>
      <c r="T6686" s="6">
        <v>0</v>
      </c>
      <c r="U6686" s="6">
        <v>11.258278145695364</v>
      </c>
      <c r="V6686" s="6">
        <v>1.3245033112582782</v>
      </c>
      <c r="W6686" s="6">
        <v>1.9867549668874172</v>
      </c>
      <c r="X6686" s="5">
        <v>45</v>
      </c>
      <c r="Y6686" s="5">
        <v>24</v>
      </c>
      <c r="Z6686" s="5">
        <v>3</v>
      </c>
      <c r="AA6686" s="5">
        <v>16</v>
      </c>
      <c r="AB6686" s="5">
        <v>9</v>
      </c>
      <c r="AC6686" s="5">
        <v>2</v>
      </c>
      <c r="AD6686" s="5">
        <v>29</v>
      </c>
      <c r="AE6686" s="5">
        <v>15</v>
      </c>
      <c r="AF6686" s="5">
        <v>1</v>
      </c>
      <c r="AG6686" s="6">
        <v>6.666666666666667</v>
      </c>
      <c r="AH6686" s="6">
        <v>51.724137931034484</v>
      </c>
      <c r="AI6686" s="6">
        <v>22.222222222222221</v>
      </c>
      <c r="AJ6686" s="6">
        <v>56.25</v>
      </c>
    </row>
    <row r="6687" spans="1:36" hidden="1" x14ac:dyDescent="0.2">
      <c r="A6687" s="1" t="str">
        <f t="shared" si="104"/>
        <v>WiganWhite Other</v>
      </c>
      <c r="B6687" s="3" t="s">
        <v>577</v>
      </c>
      <c r="C6687" s="3" t="s">
        <v>578</v>
      </c>
      <c r="D6687" s="3" t="s">
        <v>705</v>
      </c>
      <c r="E6687" s="5">
        <v>4064</v>
      </c>
      <c r="F6687" s="5">
        <v>1019</v>
      </c>
      <c r="G6687" s="5">
        <v>954</v>
      </c>
      <c r="H6687" s="5">
        <v>1767</v>
      </c>
      <c r="I6687" s="5">
        <v>1310</v>
      </c>
      <c r="J6687" s="5">
        <v>1006</v>
      </c>
      <c r="K6687" s="5">
        <v>0</v>
      </c>
      <c r="L6687" s="5">
        <v>836</v>
      </c>
      <c r="M6687" s="5">
        <v>262</v>
      </c>
      <c r="N6687" s="5">
        <v>363</v>
      </c>
      <c r="O6687" s="6">
        <v>25.073818897637796</v>
      </c>
      <c r="P6687" s="6">
        <v>23.474409448818896</v>
      </c>
      <c r="Q6687" s="6">
        <v>43.479330708661415</v>
      </c>
      <c r="R6687" s="6">
        <v>32.234251968503933</v>
      </c>
      <c r="S6687" s="6">
        <v>24.753937007874015</v>
      </c>
      <c r="T6687" s="6">
        <v>0</v>
      </c>
      <c r="U6687" s="6">
        <v>20.570866141732285</v>
      </c>
      <c r="V6687" s="6">
        <v>6.4468503937007871</v>
      </c>
      <c r="W6687" s="6">
        <v>8.9320866141732278</v>
      </c>
      <c r="X6687" s="5">
        <v>2126</v>
      </c>
      <c r="Y6687" s="5">
        <v>1878</v>
      </c>
      <c r="Z6687" s="5">
        <v>126</v>
      </c>
      <c r="AA6687" s="5">
        <v>533</v>
      </c>
      <c r="AB6687" s="5">
        <v>480</v>
      </c>
      <c r="AC6687" s="5">
        <v>27</v>
      </c>
      <c r="AD6687" s="5">
        <v>1593</v>
      </c>
      <c r="AE6687" s="5">
        <v>1398</v>
      </c>
      <c r="AF6687" s="5">
        <v>99</v>
      </c>
      <c r="AG6687" s="6">
        <v>7.0815450643776821</v>
      </c>
      <c r="AH6687" s="6">
        <v>87.758945386064028</v>
      </c>
      <c r="AI6687" s="6">
        <v>5.625</v>
      </c>
      <c r="AJ6687" s="6">
        <v>90.056285178236394</v>
      </c>
    </row>
    <row r="6688" spans="1:36" hidden="1" x14ac:dyDescent="0.2">
      <c r="A6688" s="1" t="str">
        <f t="shared" si="104"/>
        <v>WiganMixed White and Black Caribbean</v>
      </c>
      <c r="B6688" s="3" t="s">
        <v>577</v>
      </c>
      <c r="C6688" s="3" t="s">
        <v>578</v>
      </c>
      <c r="D6688" s="3" t="s">
        <v>706</v>
      </c>
      <c r="E6688" s="5">
        <v>1015</v>
      </c>
      <c r="F6688" s="5">
        <v>186</v>
      </c>
      <c r="G6688" s="5">
        <v>160</v>
      </c>
      <c r="H6688" s="5">
        <v>349</v>
      </c>
      <c r="I6688" s="5">
        <v>262</v>
      </c>
      <c r="J6688" s="5">
        <v>195</v>
      </c>
      <c r="K6688" s="5">
        <v>0</v>
      </c>
      <c r="L6688" s="5">
        <v>177</v>
      </c>
      <c r="M6688" s="5">
        <v>25</v>
      </c>
      <c r="N6688" s="5">
        <v>65</v>
      </c>
      <c r="O6688" s="6">
        <v>18.325123152709359</v>
      </c>
      <c r="P6688" s="6">
        <v>15.763546798029557</v>
      </c>
      <c r="Q6688" s="6">
        <v>34.384236453201972</v>
      </c>
      <c r="R6688" s="6">
        <v>25.812807881773399</v>
      </c>
      <c r="S6688" s="6">
        <v>19.211822660098523</v>
      </c>
      <c r="T6688" s="6">
        <v>0</v>
      </c>
      <c r="U6688" s="6">
        <v>17.438423645320196</v>
      </c>
      <c r="V6688" s="6">
        <v>2.4630541871921183</v>
      </c>
      <c r="W6688" s="6">
        <v>6.4039408866995071</v>
      </c>
      <c r="X6688" s="5">
        <v>281</v>
      </c>
      <c r="Y6688" s="5">
        <v>234</v>
      </c>
      <c r="Z6688" s="5">
        <v>23</v>
      </c>
      <c r="AA6688" s="5">
        <v>50</v>
      </c>
      <c r="AB6688" s="5">
        <v>38</v>
      </c>
      <c r="AC6688" s="5">
        <v>9</v>
      </c>
      <c r="AD6688" s="5">
        <v>231</v>
      </c>
      <c r="AE6688" s="5">
        <v>196</v>
      </c>
      <c r="AF6688" s="5">
        <v>14</v>
      </c>
      <c r="AG6688" s="6">
        <v>7.1428571428571432</v>
      </c>
      <c r="AH6688" s="6">
        <v>84.848484848484844</v>
      </c>
      <c r="AI6688" s="6">
        <v>23.684210526315791</v>
      </c>
      <c r="AJ6688" s="6">
        <v>76</v>
      </c>
    </row>
    <row r="6689" spans="1:36" hidden="1" x14ac:dyDescent="0.2">
      <c r="A6689" s="1" t="str">
        <f t="shared" si="104"/>
        <v>WiganMixed White and Black African</v>
      </c>
      <c r="B6689" s="3" t="s">
        <v>577</v>
      </c>
      <c r="C6689" s="3" t="s">
        <v>578</v>
      </c>
      <c r="D6689" s="3" t="s">
        <v>707</v>
      </c>
      <c r="E6689" s="5">
        <v>429</v>
      </c>
      <c r="F6689" s="5">
        <v>93</v>
      </c>
      <c r="G6689" s="5">
        <v>83</v>
      </c>
      <c r="H6689" s="5">
        <v>167</v>
      </c>
      <c r="I6689" s="5">
        <v>107</v>
      </c>
      <c r="J6689" s="5">
        <v>99</v>
      </c>
      <c r="K6689" s="5">
        <v>0</v>
      </c>
      <c r="L6689" s="5">
        <v>81</v>
      </c>
      <c r="M6689" s="5">
        <v>9</v>
      </c>
      <c r="N6689" s="5">
        <v>31</v>
      </c>
      <c r="O6689" s="6">
        <v>21.678321678321677</v>
      </c>
      <c r="P6689" s="6">
        <v>19.347319347319349</v>
      </c>
      <c r="Q6689" s="6">
        <v>38.927738927738929</v>
      </c>
      <c r="R6689" s="6">
        <v>24.941724941724942</v>
      </c>
      <c r="S6689" s="6">
        <v>23.076923076923077</v>
      </c>
      <c r="T6689" s="6">
        <v>0</v>
      </c>
      <c r="U6689" s="6">
        <v>18.88111888111888</v>
      </c>
      <c r="V6689" s="6">
        <v>2.0979020979020979</v>
      </c>
      <c r="W6689" s="6">
        <v>7.2261072261072261</v>
      </c>
      <c r="X6689" s="5">
        <v>98</v>
      </c>
      <c r="Y6689" s="5">
        <v>80</v>
      </c>
      <c r="Z6689" s="5">
        <v>8</v>
      </c>
      <c r="AA6689" s="5">
        <v>19</v>
      </c>
      <c r="AB6689" s="5">
        <v>13</v>
      </c>
      <c r="AC6689" s="5">
        <v>1</v>
      </c>
      <c r="AD6689" s="5">
        <v>79</v>
      </c>
      <c r="AE6689" s="5">
        <v>67</v>
      </c>
      <c r="AF6689" s="5">
        <v>7</v>
      </c>
      <c r="AG6689" s="6">
        <v>10.447761194029852</v>
      </c>
      <c r="AH6689" s="6">
        <v>84.810126582278485</v>
      </c>
      <c r="AI6689" s="6">
        <v>7.6923076923076925</v>
      </c>
      <c r="AJ6689" s="6">
        <v>68.421052631578945</v>
      </c>
    </row>
    <row r="6690" spans="1:36" hidden="1" x14ac:dyDescent="0.2">
      <c r="A6690" s="1" t="str">
        <f t="shared" si="104"/>
        <v>WiganMixed White and Asian</v>
      </c>
      <c r="B6690" s="3" t="s">
        <v>577</v>
      </c>
      <c r="C6690" s="3" t="s">
        <v>578</v>
      </c>
      <c r="D6690" s="3" t="s">
        <v>708</v>
      </c>
      <c r="E6690" s="5">
        <v>783</v>
      </c>
      <c r="F6690" s="5">
        <v>158</v>
      </c>
      <c r="G6690" s="5">
        <v>146</v>
      </c>
      <c r="H6690" s="5">
        <v>254</v>
      </c>
      <c r="I6690" s="5">
        <v>204</v>
      </c>
      <c r="J6690" s="5">
        <v>160</v>
      </c>
      <c r="K6690" s="5">
        <v>0</v>
      </c>
      <c r="L6690" s="5">
        <v>140</v>
      </c>
      <c r="M6690" s="5">
        <v>21</v>
      </c>
      <c r="N6690" s="5">
        <v>45</v>
      </c>
      <c r="O6690" s="6">
        <v>20.178799489144318</v>
      </c>
      <c r="P6690" s="6">
        <v>18.646232439335886</v>
      </c>
      <c r="Q6690" s="6">
        <v>32.439335887611747</v>
      </c>
      <c r="R6690" s="6">
        <v>26.053639846743295</v>
      </c>
      <c r="S6690" s="6">
        <v>20.434227330779056</v>
      </c>
      <c r="T6690" s="6">
        <v>0</v>
      </c>
      <c r="U6690" s="6">
        <v>17.879948914431672</v>
      </c>
      <c r="V6690" s="6">
        <v>2.6819923371647509</v>
      </c>
      <c r="W6690" s="6">
        <v>5.7471264367816088</v>
      </c>
      <c r="X6690" s="5">
        <v>205</v>
      </c>
      <c r="Y6690" s="5">
        <v>164</v>
      </c>
      <c r="Z6690" s="5">
        <v>24</v>
      </c>
      <c r="AA6690" s="5">
        <v>49</v>
      </c>
      <c r="AB6690" s="5">
        <v>35</v>
      </c>
      <c r="AC6690" s="5">
        <v>10</v>
      </c>
      <c r="AD6690" s="5">
        <v>156</v>
      </c>
      <c r="AE6690" s="5">
        <v>129</v>
      </c>
      <c r="AF6690" s="5">
        <v>14</v>
      </c>
      <c r="AG6690" s="6">
        <v>10.852713178294573</v>
      </c>
      <c r="AH6690" s="6">
        <v>82.692307692307693</v>
      </c>
      <c r="AI6690" s="6">
        <v>28.571428571428573</v>
      </c>
      <c r="AJ6690" s="6">
        <v>71.428571428571431</v>
      </c>
    </row>
    <row r="6691" spans="1:36" hidden="1" x14ac:dyDescent="0.2">
      <c r="A6691" s="1" t="str">
        <f t="shared" si="104"/>
        <v>WiganMixed Other</v>
      </c>
      <c r="B6691" s="3" t="s">
        <v>577</v>
      </c>
      <c r="C6691" s="3" t="s">
        <v>578</v>
      </c>
      <c r="D6691" s="3" t="s">
        <v>709</v>
      </c>
      <c r="E6691" s="5">
        <v>529</v>
      </c>
      <c r="F6691" s="5">
        <v>92</v>
      </c>
      <c r="G6691" s="5">
        <v>83</v>
      </c>
      <c r="H6691" s="5">
        <v>183</v>
      </c>
      <c r="I6691" s="5">
        <v>135</v>
      </c>
      <c r="J6691" s="5">
        <v>111</v>
      </c>
      <c r="K6691" s="5">
        <v>0</v>
      </c>
      <c r="L6691" s="5">
        <v>97</v>
      </c>
      <c r="M6691" s="5">
        <v>16</v>
      </c>
      <c r="N6691" s="5">
        <v>28</v>
      </c>
      <c r="O6691" s="6">
        <v>17.391304347826086</v>
      </c>
      <c r="P6691" s="6">
        <v>15.689981096408317</v>
      </c>
      <c r="Q6691" s="6">
        <v>34.593572778827976</v>
      </c>
      <c r="R6691" s="6">
        <v>25.519848771266542</v>
      </c>
      <c r="S6691" s="6">
        <v>20.982986767485823</v>
      </c>
      <c r="T6691" s="6">
        <v>0</v>
      </c>
      <c r="U6691" s="6">
        <v>18.336483931947068</v>
      </c>
      <c r="V6691" s="6">
        <v>3.0245746691871456</v>
      </c>
      <c r="W6691" s="6">
        <v>5.2930056710775046</v>
      </c>
      <c r="X6691" s="5">
        <v>156</v>
      </c>
      <c r="Y6691" s="5">
        <v>128</v>
      </c>
      <c r="Z6691" s="5">
        <v>6</v>
      </c>
      <c r="AA6691" s="5">
        <v>23</v>
      </c>
      <c r="AB6691" s="5">
        <v>14</v>
      </c>
      <c r="AC6691" s="5">
        <v>0</v>
      </c>
      <c r="AD6691" s="5">
        <v>133</v>
      </c>
      <c r="AE6691" s="5">
        <v>114</v>
      </c>
      <c r="AF6691" s="5">
        <v>6</v>
      </c>
      <c r="AG6691" s="6">
        <v>5.2631578947368425</v>
      </c>
      <c r="AH6691" s="6">
        <v>85.714285714285708</v>
      </c>
      <c r="AI6691" s="6">
        <v>0</v>
      </c>
      <c r="AJ6691" s="6">
        <v>60.869565217391305</v>
      </c>
    </row>
    <row r="6692" spans="1:36" hidden="1" x14ac:dyDescent="0.2">
      <c r="A6692" s="1" t="str">
        <f t="shared" si="104"/>
        <v>WiganIndian</v>
      </c>
      <c r="B6692" s="3" t="s">
        <v>577</v>
      </c>
      <c r="C6692" s="3" t="s">
        <v>578</v>
      </c>
      <c r="D6692" s="3" t="s">
        <v>710</v>
      </c>
      <c r="E6692" s="5">
        <v>1019</v>
      </c>
      <c r="F6692" s="5">
        <v>114</v>
      </c>
      <c r="G6692" s="5">
        <v>104</v>
      </c>
      <c r="H6692" s="5">
        <v>233</v>
      </c>
      <c r="I6692" s="5">
        <v>142</v>
      </c>
      <c r="J6692" s="5">
        <v>133</v>
      </c>
      <c r="K6692" s="5">
        <v>0</v>
      </c>
      <c r="L6692" s="5">
        <v>175</v>
      </c>
      <c r="M6692" s="5">
        <v>49</v>
      </c>
      <c r="N6692" s="5">
        <v>36</v>
      </c>
      <c r="O6692" s="6">
        <v>11.187438665358194</v>
      </c>
      <c r="P6692" s="6">
        <v>10.206084396467125</v>
      </c>
      <c r="Q6692" s="6">
        <v>22.865554465161924</v>
      </c>
      <c r="R6692" s="6">
        <v>13.93523061825319</v>
      </c>
      <c r="S6692" s="6">
        <v>13.052011776251227</v>
      </c>
      <c r="T6692" s="6">
        <v>0</v>
      </c>
      <c r="U6692" s="6">
        <v>17.17369970559372</v>
      </c>
      <c r="V6692" s="6">
        <v>4.8086359175662414</v>
      </c>
      <c r="W6692" s="6">
        <v>3.5328753680078506</v>
      </c>
      <c r="X6692" s="5">
        <v>497</v>
      </c>
      <c r="Y6692" s="5">
        <v>451</v>
      </c>
      <c r="Z6692" s="5">
        <v>18</v>
      </c>
      <c r="AA6692" s="5">
        <v>66</v>
      </c>
      <c r="AB6692" s="5">
        <v>60</v>
      </c>
      <c r="AC6692" s="5">
        <v>4</v>
      </c>
      <c r="AD6692" s="5">
        <v>431</v>
      </c>
      <c r="AE6692" s="5">
        <v>391</v>
      </c>
      <c r="AF6692" s="5">
        <v>14</v>
      </c>
      <c r="AG6692" s="6">
        <v>3.5805626598465472</v>
      </c>
      <c r="AH6692" s="6">
        <v>90.719257540603252</v>
      </c>
      <c r="AI6692" s="6">
        <v>6.666666666666667</v>
      </c>
      <c r="AJ6692" s="6">
        <v>90.909090909090907</v>
      </c>
    </row>
    <row r="6693" spans="1:36" hidden="1" x14ac:dyDescent="0.2">
      <c r="A6693" s="1" t="str">
        <f t="shared" si="104"/>
        <v>WiganPakistani</v>
      </c>
      <c r="B6693" s="3" t="s">
        <v>577</v>
      </c>
      <c r="C6693" s="3" t="s">
        <v>578</v>
      </c>
      <c r="D6693" s="3" t="s">
        <v>711</v>
      </c>
      <c r="E6693" s="5">
        <v>676</v>
      </c>
      <c r="F6693" s="5">
        <v>126</v>
      </c>
      <c r="G6693" s="5">
        <v>92</v>
      </c>
      <c r="H6693" s="5">
        <v>263</v>
      </c>
      <c r="I6693" s="5">
        <v>207</v>
      </c>
      <c r="J6693" s="5">
        <v>135</v>
      </c>
      <c r="K6693" s="5">
        <v>0</v>
      </c>
      <c r="L6693" s="5">
        <v>82</v>
      </c>
      <c r="M6693" s="5">
        <v>69</v>
      </c>
      <c r="N6693" s="5">
        <v>32</v>
      </c>
      <c r="O6693" s="6">
        <v>18.639053254437869</v>
      </c>
      <c r="P6693" s="6">
        <v>13.609467455621301</v>
      </c>
      <c r="Q6693" s="6">
        <v>38.905325443786985</v>
      </c>
      <c r="R6693" s="6">
        <v>30.621301775147931</v>
      </c>
      <c r="S6693" s="6">
        <v>19.970414201183431</v>
      </c>
      <c r="T6693" s="6">
        <v>0</v>
      </c>
      <c r="U6693" s="6">
        <v>12.1301775147929</v>
      </c>
      <c r="V6693" s="6">
        <v>10.207100591715976</v>
      </c>
      <c r="W6693" s="6">
        <v>4.7337278106508878</v>
      </c>
      <c r="X6693" s="5">
        <v>252</v>
      </c>
      <c r="Y6693" s="5">
        <v>171</v>
      </c>
      <c r="Z6693" s="5">
        <v>10</v>
      </c>
      <c r="AA6693" s="5">
        <v>39</v>
      </c>
      <c r="AB6693" s="5">
        <v>27</v>
      </c>
      <c r="AC6693" s="5">
        <v>2</v>
      </c>
      <c r="AD6693" s="5">
        <v>213</v>
      </c>
      <c r="AE6693" s="5">
        <v>144</v>
      </c>
      <c r="AF6693" s="5">
        <v>8</v>
      </c>
      <c r="AG6693" s="6">
        <v>5.5555555555555554</v>
      </c>
      <c r="AH6693" s="6">
        <v>67.605633802816897</v>
      </c>
      <c r="AI6693" s="6">
        <v>7.4074074074074074</v>
      </c>
      <c r="AJ6693" s="6">
        <v>69.230769230769226</v>
      </c>
    </row>
    <row r="6694" spans="1:36" hidden="1" x14ac:dyDescent="0.2">
      <c r="A6694" s="1" t="str">
        <f t="shared" si="104"/>
        <v>WiganBangladeshi</v>
      </c>
      <c r="B6694" s="3" t="s">
        <v>577</v>
      </c>
      <c r="C6694" s="3" t="s">
        <v>578</v>
      </c>
      <c r="D6694" s="3" t="s">
        <v>712</v>
      </c>
      <c r="E6694" s="5">
        <v>109</v>
      </c>
      <c r="F6694" s="5">
        <v>14</v>
      </c>
      <c r="G6694" s="5">
        <v>14</v>
      </c>
      <c r="H6694" s="5">
        <v>45</v>
      </c>
      <c r="I6694" s="5">
        <v>21</v>
      </c>
      <c r="J6694" s="5">
        <v>14</v>
      </c>
      <c r="K6694" s="5">
        <v>0</v>
      </c>
      <c r="L6694" s="5">
        <v>15</v>
      </c>
      <c r="M6694" s="5">
        <v>19</v>
      </c>
      <c r="N6694" s="5">
        <v>1</v>
      </c>
      <c r="O6694" s="6">
        <v>12.844036697247706</v>
      </c>
      <c r="P6694" s="6">
        <v>12.844036697247706</v>
      </c>
      <c r="Q6694" s="6">
        <v>41.284403669724767</v>
      </c>
      <c r="R6694" s="6">
        <v>19.26605504587156</v>
      </c>
      <c r="S6694" s="6">
        <v>12.844036697247706</v>
      </c>
      <c r="T6694" s="6">
        <v>0</v>
      </c>
      <c r="U6694" s="6">
        <v>13.761467889908257</v>
      </c>
      <c r="V6694" s="6">
        <v>17.431192660550458</v>
      </c>
      <c r="W6694" s="6">
        <v>0.91743119266055051</v>
      </c>
      <c r="X6694" s="5">
        <v>43</v>
      </c>
      <c r="Y6694" s="5">
        <v>26</v>
      </c>
      <c r="Z6694" s="5">
        <v>2</v>
      </c>
      <c r="AA6694" s="5">
        <v>6</v>
      </c>
      <c r="AB6694" s="5">
        <v>4</v>
      </c>
      <c r="AC6694" s="5">
        <v>1</v>
      </c>
      <c r="AD6694" s="5">
        <v>37</v>
      </c>
      <c r="AE6694" s="5">
        <v>22</v>
      </c>
      <c r="AF6694" s="5">
        <v>1</v>
      </c>
      <c r="AG6694" s="6">
        <v>4.5454545454545459</v>
      </c>
      <c r="AH6694" s="6">
        <v>59.45945945945946</v>
      </c>
      <c r="AI6694" s="6">
        <v>25</v>
      </c>
      <c r="AJ6694" s="6">
        <v>66.666666666666671</v>
      </c>
    </row>
    <row r="6695" spans="1:36" hidden="1" x14ac:dyDescent="0.2">
      <c r="A6695" s="1" t="str">
        <f t="shared" si="104"/>
        <v>WiganChinese</v>
      </c>
      <c r="B6695" s="3" t="s">
        <v>577</v>
      </c>
      <c r="C6695" s="3" t="s">
        <v>578</v>
      </c>
      <c r="D6695" s="3" t="s">
        <v>713</v>
      </c>
      <c r="E6695" s="5">
        <v>891</v>
      </c>
      <c r="F6695" s="5">
        <v>103</v>
      </c>
      <c r="G6695" s="5">
        <v>101</v>
      </c>
      <c r="H6695" s="5">
        <v>250</v>
      </c>
      <c r="I6695" s="5">
        <v>171</v>
      </c>
      <c r="J6695" s="5">
        <v>125</v>
      </c>
      <c r="K6695" s="5">
        <v>0</v>
      </c>
      <c r="L6695" s="5">
        <v>222</v>
      </c>
      <c r="M6695" s="5">
        <v>24</v>
      </c>
      <c r="N6695" s="5">
        <v>55</v>
      </c>
      <c r="O6695" s="6">
        <v>11.560044893378226</v>
      </c>
      <c r="P6695" s="6">
        <v>11.335578002244668</v>
      </c>
      <c r="Q6695" s="6">
        <v>28.058361391694724</v>
      </c>
      <c r="R6695" s="6">
        <v>19.19191919191919</v>
      </c>
      <c r="S6695" s="6">
        <v>14.029180695847362</v>
      </c>
      <c r="T6695" s="6">
        <v>0</v>
      </c>
      <c r="U6695" s="6">
        <v>24.915824915824917</v>
      </c>
      <c r="V6695" s="6">
        <v>2.6936026936026938</v>
      </c>
      <c r="W6695" s="6">
        <v>6.1728395061728394</v>
      </c>
      <c r="X6695" s="5">
        <v>431</v>
      </c>
      <c r="Y6695" s="5">
        <v>377</v>
      </c>
      <c r="Z6695" s="5">
        <v>29</v>
      </c>
      <c r="AA6695" s="5">
        <v>62</v>
      </c>
      <c r="AB6695" s="5">
        <v>56</v>
      </c>
      <c r="AC6695" s="5">
        <v>7</v>
      </c>
      <c r="AD6695" s="5">
        <v>369</v>
      </c>
      <c r="AE6695" s="5">
        <v>321</v>
      </c>
      <c r="AF6695" s="5">
        <v>22</v>
      </c>
      <c r="AG6695" s="6">
        <v>6.8535825545171338</v>
      </c>
      <c r="AH6695" s="6">
        <v>86.99186991869918</v>
      </c>
      <c r="AI6695" s="6">
        <v>12.5</v>
      </c>
      <c r="AJ6695" s="6">
        <v>90.322580645161295</v>
      </c>
    </row>
    <row r="6696" spans="1:36" hidden="1" x14ac:dyDescent="0.2">
      <c r="A6696" s="1" t="str">
        <f t="shared" si="104"/>
        <v>WiganAsian Other</v>
      </c>
      <c r="B6696" s="3" t="s">
        <v>577</v>
      </c>
      <c r="C6696" s="3" t="s">
        <v>578</v>
      </c>
      <c r="D6696" s="3" t="s">
        <v>714</v>
      </c>
      <c r="E6696" s="5">
        <v>824</v>
      </c>
      <c r="F6696" s="5">
        <v>154</v>
      </c>
      <c r="G6696" s="5">
        <v>139</v>
      </c>
      <c r="H6696" s="5">
        <v>295</v>
      </c>
      <c r="I6696" s="5">
        <v>207</v>
      </c>
      <c r="J6696" s="5">
        <v>169</v>
      </c>
      <c r="K6696" s="5">
        <v>0</v>
      </c>
      <c r="L6696" s="5">
        <v>159</v>
      </c>
      <c r="M6696" s="5">
        <v>25</v>
      </c>
      <c r="N6696" s="5">
        <v>50</v>
      </c>
      <c r="O6696" s="6">
        <v>18.689320388349515</v>
      </c>
      <c r="P6696" s="6">
        <v>16.868932038834952</v>
      </c>
      <c r="Q6696" s="6">
        <v>35.800970873786405</v>
      </c>
      <c r="R6696" s="6">
        <v>25.121359223300971</v>
      </c>
      <c r="S6696" s="6">
        <v>20.509708737864077</v>
      </c>
      <c r="T6696" s="6">
        <v>0</v>
      </c>
      <c r="U6696" s="6">
        <v>19.296116504854368</v>
      </c>
      <c r="V6696" s="6">
        <v>3.0339805825242721</v>
      </c>
      <c r="W6696" s="6">
        <v>6.0679611650485441</v>
      </c>
      <c r="X6696" s="5">
        <v>466</v>
      </c>
      <c r="Y6696" s="5">
        <v>371</v>
      </c>
      <c r="Z6696" s="5">
        <v>47</v>
      </c>
      <c r="AA6696" s="5">
        <v>89</v>
      </c>
      <c r="AB6696" s="5">
        <v>68</v>
      </c>
      <c r="AC6696" s="5">
        <v>12</v>
      </c>
      <c r="AD6696" s="5">
        <v>377</v>
      </c>
      <c r="AE6696" s="5">
        <v>303</v>
      </c>
      <c r="AF6696" s="5">
        <v>35</v>
      </c>
      <c r="AG6696" s="6">
        <v>11.551155115511552</v>
      </c>
      <c r="AH6696" s="6">
        <v>80.371352785145888</v>
      </c>
      <c r="AI6696" s="6">
        <v>17.647058823529413</v>
      </c>
      <c r="AJ6696" s="6">
        <v>76.404494382022477</v>
      </c>
    </row>
    <row r="6697" spans="1:36" hidden="1" x14ac:dyDescent="0.2">
      <c r="A6697" s="1" t="str">
        <f t="shared" si="104"/>
        <v>WiganBlack African</v>
      </c>
      <c r="B6697" s="3" t="s">
        <v>577</v>
      </c>
      <c r="C6697" s="3" t="s">
        <v>578</v>
      </c>
      <c r="D6697" s="3" t="s">
        <v>715</v>
      </c>
      <c r="E6697" s="5">
        <v>1310</v>
      </c>
      <c r="F6697" s="5">
        <v>477</v>
      </c>
      <c r="G6697" s="5">
        <v>440</v>
      </c>
      <c r="H6697" s="5">
        <v>711</v>
      </c>
      <c r="I6697" s="5">
        <v>542</v>
      </c>
      <c r="J6697" s="5">
        <v>482</v>
      </c>
      <c r="K6697" s="5">
        <v>0</v>
      </c>
      <c r="L6697" s="5">
        <v>314</v>
      </c>
      <c r="M6697" s="5">
        <v>55</v>
      </c>
      <c r="N6697" s="5">
        <v>195</v>
      </c>
      <c r="O6697" s="6">
        <v>36.412213740458014</v>
      </c>
      <c r="P6697" s="6">
        <v>33.587786259541986</v>
      </c>
      <c r="Q6697" s="6">
        <v>54.274809160305345</v>
      </c>
      <c r="R6697" s="6">
        <v>41.374045801526719</v>
      </c>
      <c r="S6697" s="6">
        <v>36.793893129770993</v>
      </c>
      <c r="T6697" s="6">
        <v>0</v>
      </c>
      <c r="U6697" s="6">
        <v>23.96946564885496</v>
      </c>
      <c r="V6697" s="6">
        <v>4.1984732824427482</v>
      </c>
      <c r="W6697" s="6">
        <v>14.885496183206106</v>
      </c>
      <c r="X6697" s="5">
        <v>531</v>
      </c>
      <c r="Y6697" s="5">
        <v>451</v>
      </c>
      <c r="Z6697" s="5">
        <v>106</v>
      </c>
      <c r="AA6697" s="5">
        <v>146</v>
      </c>
      <c r="AB6697" s="5">
        <v>126</v>
      </c>
      <c r="AC6697" s="5">
        <v>37</v>
      </c>
      <c r="AD6697" s="5">
        <v>385</v>
      </c>
      <c r="AE6697" s="5">
        <v>325</v>
      </c>
      <c r="AF6697" s="5">
        <v>69</v>
      </c>
      <c r="AG6697" s="6">
        <v>21.23076923076923</v>
      </c>
      <c r="AH6697" s="6">
        <v>84.415584415584419</v>
      </c>
      <c r="AI6697" s="6">
        <v>29.365079365079364</v>
      </c>
      <c r="AJ6697" s="6">
        <v>86.301369863013704</v>
      </c>
    </row>
    <row r="6698" spans="1:36" hidden="1" x14ac:dyDescent="0.2">
      <c r="A6698" s="1" t="str">
        <f t="shared" si="104"/>
        <v>WiganBlack Caribbean</v>
      </c>
      <c r="B6698" s="3" t="s">
        <v>577</v>
      </c>
      <c r="C6698" s="3" t="s">
        <v>578</v>
      </c>
      <c r="D6698" s="3" t="s">
        <v>716</v>
      </c>
      <c r="E6698" s="5">
        <v>216</v>
      </c>
      <c r="F6698" s="5">
        <v>32</v>
      </c>
      <c r="G6698" s="5">
        <v>24</v>
      </c>
      <c r="H6698" s="5">
        <v>53</v>
      </c>
      <c r="I6698" s="5">
        <v>47</v>
      </c>
      <c r="J6698" s="5">
        <v>34</v>
      </c>
      <c r="K6698" s="5">
        <v>0</v>
      </c>
      <c r="L6698" s="5">
        <v>43</v>
      </c>
      <c r="M6698" s="5">
        <v>4</v>
      </c>
      <c r="N6698" s="5">
        <v>10</v>
      </c>
      <c r="O6698" s="6">
        <v>14.814814814814815</v>
      </c>
      <c r="P6698" s="6">
        <v>11.111111111111111</v>
      </c>
      <c r="Q6698" s="6">
        <v>24.537037037037038</v>
      </c>
      <c r="R6698" s="6">
        <v>21.75925925925926</v>
      </c>
      <c r="S6698" s="6">
        <v>15.74074074074074</v>
      </c>
      <c r="T6698" s="6">
        <v>0</v>
      </c>
      <c r="U6698" s="6">
        <v>19.907407407407408</v>
      </c>
      <c r="V6698" s="6">
        <v>1.8518518518518519</v>
      </c>
      <c r="W6698" s="6">
        <v>4.6296296296296298</v>
      </c>
      <c r="X6698" s="5">
        <v>130</v>
      </c>
      <c r="Y6698" s="5">
        <v>120</v>
      </c>
      <c r="Z6698" s="5">
        <v>8</v>
      </c>
      <c r="AA6698" s="5">
        <v>21</v>
      </c>
      <c r="AB6698" s="5">
        <v>20</v>
      </c>
      <c r="AC6698" s="5">
        <v>0</v>
      </c>
      <c r="AD6698" s="5">
        <v>109</v>
      </c>
      <c r="AE6698" s="5">
        <v>100</v>
      </c>
      <c r="AF6698" s="5">
        <v>8</v>
      </c>
      <c r="AG6698" s="6">
        <v>8</v>
      </c>
      <c r="AH6698" s="6">
        <v>91.743119266055047</v>
      </c>
      <c r="AI6698" s="6">
        <v>0</v>
      </c>
      <c r="AJ6698" s="6">
        <v>95.238095238095241</v>
      </c>
    </row>
    <row r="6699" spans="1:36" hidden="1" x14ac:dyDescent="0.2">
      <c r="A6699" s="1" t="str">
        <f t="shared" si="104"/>
        <v>WiganBlack Other</v>
      </c>
      <c r="B6699" s="3" t="s">
        <v>577</v>
      </c>
      <c r="C6699" s="3" t="s">
        <v>578</v>
      </c>
      <c r="D6699" s="3" t="s">
        <v>717</v>
      </c>
      <c r="E6699" s="5">
        <v>152</v>
      </c>
      <c r="F6699" s="5">
        <v>32</v>
      </c>
      <c r="G6699" s="5">
        <v>27</v>
      </c>
      <c r="H6699" s="5">
        <v>52</v>
      </c>
      <c r="I6699" s="5">
        <v>39</v>
      </c>
      <c r="J6699" s="5">
        <v>34</v>
      </c>
      <c r="K6699" s="5">
        <v>0</v>
      </c>
      <c r="L6699" s="5">
        <v>29</v>
      </c>
      <c r="M6699" s="5">
        <v>6</v>
      </c>
      <c r="N6699" s="5">
        <v>8</v>
      </c>
      <c r="O6699" s="6">
        <v>21.05263157894737</v>
      </c>
      <c r="P6699" s="6">
        <v>17.763157894736842</v>
      </c>
      <c r="Q6699" s="6">
        <v>34.210526315789473</v>
      </c>
      <c r="R6699" s="6">
        <v>25.657894736842106</v>
      </c>
      <c r="S6699" s="6">
        <v>22.368421052631579</v>
      </c>
      <c r="T6699" s="6">
        <v>0</v>
      </c>
      <c r="U6699" s="6">
        <v>19.078947368421051</v>
      </c>
      <c r="V6699" s="6">
        <v>3.9473684210526314</v>
      </c>
      <c r="W6699" s="6">
        <v>5.2631578947368425</v>
      </c>
      <c r="X6699" s="5">
        <v>51</v>
      </c>
      <c r="Y6699" s="5">
        <v>47</v>
      </c>
      <c r="Z6699" s="5">
        <v>5</v>
      </c>
      <c r="AA6699" s="5">
        <v>13</v>
      </c>
      <c r="AB6699" s="5">
        <v>12</v>
      </c>
      <c r="AC6699" s="5">
        <v>1</v>
      </c>
      <c r="AD6699" s="5">
        <v>38</v>
      </c>
      <c r="AE6699" s="5">
        <v>35</v>
      </c>
      <c r="AF6699" s="5">
        <v>4</v>
      </c>
      <c r="AG6699" s="6">
        <v>11.428571428571429</v>
      </c>
      <c r="AH6699" s="6">
        <v>92.10526315789474</v>
      </c>
      <c r="AI6699" s="6">
        <v>8.3333333333333339</v>
      </c>
      <c r="AJ6699" s="6">
        <v>92.307692307692307</v>
      </c>
    </row>
    <row r="6700" spans="1:36" hidden="1" x14ac:dyDescent="0.2">
      <c r="A6700" s="1" t="str">
        <f t="shared" si="104"/>
        <v>WiganArab</v>
      </c>
      <c r="B6700" s="3" t="s">
        <v>577</v>
      </c>
      <c r="C6700" s="3" t="s">
        <v>578</v>
      </c>
      <c r="D6700" s="3" t="s">
        <v>699</v>
      </c>
      <c r="E6700" s="5">
        <v>304</v>
      </c>
      <c r="F6700" s="5">
        <v>70</v>
      </c>
      <c r="G6700" s="5">
        <v>66</v>
      </c>
      <c r="H6700" s="5">
        <v>112</v>
      </c>
      <c r="I6700" s="5">
        <v>77</v>
      </c>
      <c r="J6700" s="5">
        <v>68</v>
      </c>
      <c r="K6700" s="5">
        <v>0</v>
      </c>
      <c r="L6700" s="5">
        <v>90</v>
      </c>
      <c r="M6700" s="5">
        <v>25</v>
      </c>
      <c r="N6700" s="5">
        <v>28</v>
      </c>
      <c r="O6700" s="6">
        <v>23.026315789473685</v>
      </c>
      <c r="P6700" s="6">
        <v>21.710526315789473</v>
      </c>
      <c r="Q6700" s="6">
        <v>36.842105263157897</v>
      </c>
      <c r="R6700" s="6">
        <v>25.328947368421051</v>
      </c>
      <c r="S6700" s="6">
        <v>22.368421052631579</v>
      </c>
      <c r="T6700" s="6">
        <v>0</v>
      </c>
      <c r="U6700" s="6">
        <v>29.605263157894736</v>
      </c>
      <c r="V6700" s="6">
        <v>8.223684210526315</v>
      </c>
      <c r="W6700" s="6">
        <v>9.2105263157894743</v>
      </c>
      <c r="X6700" s="5">
        <v>126</v>
      </c>
      <c r="Y6700" s="5">
        <v>86</v>
      </c>
      <c r="Z6700" s="5">
        <v>18</v>
      </c>
      <c r="AA6700" s="5">
        <v>23</v>
      </c>
      <c r="AB6700" s="5">
        <v>13</v>
      </c>
      <c r="AC6700" s="5">
        <v>1</v>
      </c>
      <c r="AD6700" s="5">
        <v>103</v>
      </c>
      <c r="AE6700" s="5">
        <v>73</v>
      </c>
      <c r="AF6700" s="5">
        <v>17</v>
      </c>
      <c r="AG6700" s="6">
        <v>23.287671232876711</v>
      </c>
      <c r="AH6700" s="6">
        <v>70.873786407766985</v>
      </c>
      <c r="AI6700" s="6">
        <v>7.6923076923076925</v>
      </c>
      <c r="AJ6700" s="6">
        <v>56.521739130434781</v>
      </c>
    </row>
    <row r="6701" spans="1:36" hidden="1" x14ac:dyDescent="0.2">
      <c r="A6701" s="1" t="str">
        <f t="shared" si="104"/>
        <v>WiganOther</v>
      </c>
      <c r="B6701" s="3" t="s">
        <v>577</v>
      </c>
      <c r="C6701" s="3" t="s">
        <v>578</v>
      </c>
      <c r="D6701" s="3" t="s">
        <v>718</v>
      </c>
      <c r="E6701" s="5">
        <v>399</v>
      </c>
      <c r="F6701" s="5">
        <v>101</v>
      </c>
      <c r="G6701" s="5">
        <v>90</v>
      </c>
      <c r="H6701" s="5">
        <v>165</v>
      </c>
      <c r="I6701" s="5">
        <v>129</v>
      </c>
      <c r="J6701" s="5">
        <v>90</v>
      </c>
      <c r="K6701" s="5">
        <v>0</v>
      </c>
      <c r="L6701" s="5">
        <v>78</v>
      </c>
      <c r="M6701" s="5">
        <v>28</v>
      </c>
      <c r="N6701" s="5">
        <v>34</v>
      </c>
      <c r="O6701" s="6">
        <v>25.313283208020049</v>
      </c>
      <c r="P6701" s="6">
        <v>22.556390977443609</v>
      </c>
      <c r="Q6701" s="6">
        <v>41.353383458646618</v>
      </c>
      <c r="R6701" s="6">
        <v>32.330827067669176</v>
      </c>
      <c r="S6701" s="6">
        <v>22.556390977443609</v>
      </c>
      <c r="T6701" s="6">
        <v>0</v>
      </c>
      <c r="U6701" s="6">
        <v>19.548872180451127</v>
      </c>
      <c r="V6701" s="6">
        <v>7.0175438596491224</v>
      </c>
      <c r="W6701" s="6">
        <v>8.5213032581453643</v>
      </c>
      <c r="X6701" s="5">
        <v>232</v>
      </c>
      <c r="Y6701" s="5">
        <v>203</v>
      </c>
      <c r="Z6701" s="5">
        <v>31</v>
      </c>
      <c r="AA6701" s="5">
        <v>60</v>
      </c>
      <c r="AB6701" s="5">
        <v>52</v>
      </c>
      <c r="AC6701" s="5">
        <v>12</v>
      </c>
      <c r="AD6701" s="5">
        <v>172</v>
      </c>
      <c r="AE6701" s="5">
        <v>151</v>
      </c>
      <c r="AF6701" s="5">
        <v>19</v>
      </c>
      <c r="AG6701" s="6">
        <v>12.582781456953642</v>
      </c>
      <c r="AH6701" s="6">
        <v>87.79069767441861</v>
      </c>
      <c r="AI6701" s="6">
        <v>23.076923076923077</v>
      </c>
      <c r="AJ6701" s="6">
        <v>86.666666666666671</v>
      </c>
    </row>
    <row r="6702" spans="1:36" x14ac:dyDescent="0.2">
      <c r="A6702" s="1" t="str">
        <f t="shared" si="104"/>
        <v>WiltshireAll people</v>
      </c>
      <c r="B6702" s="3" t="s">
        <v>151</v>
      </c>
      <c r="C6702" s="3" t="s">
        <v>152</v>
      </c>
      <c r="D6702" s="3" t="s">
        <v>700</v>
      </c>
      <c r="E6702" s="5">
        <v>470981</v>
      </c>
      <c r="F6702" s="5">
        <v>1804</v>
      </c>
      <c r="G6702" s="5">
        <v>0</v>
      </c>
      <c r="H6702" s="5">
        <v>6081</v>
      </c>
      <c r="I6702" s="5">
        <v>1804</v>
      </c>
      <c r="J6702" s="5">
        <v>13666</v>
      </c>
      <c r="K6702" s="5">
        <v>80212</v>
      </c>
      <c r="L6702" s="5">
        <v>3002</v>
      </c>
      <c r="M6702" s="5">
        <v>0</v>
      </c>
      <c r="N6702" s="5">
        <v>0</v>
      </c>
      <c r="O6702" s="6">
        <v>0.38303031332474136</v>
      </c>
      <c r="P6702" s="6">
        <v>0</v>
      </c>
      <c r="Q6702" s="6">
        <v>1.2911348865453172</v>
      </c>
      <c r="R6702" s="6">
        <v>0.38303031332474136</v>
      </c>
      <c r="S6702" s="6">
        <v>2.9016032493879798</v>
      </c>
      <c r="T6702" s="6">
        <v>17.030835638804962</v>
      </c>
      <c r="U6702" s="6">
        <v>0.63739301585414276</v>
      </c>
      <c r="V6702" s="6">
        <v>0</v>
      </c>
      <c r="W6702" s="6">
        <v>0</v>
      </c>
      <c r="X6702" s="5">
        <v>151961</v>
      </c>
      <c r="Y6702" s="5">
        <v>135612</v>
      </c>
      <c r="Z6702" s="5">
        <v>4866</v>
      </c>
      <c r="AA6702" s="5">
        <v>0</v>
      </c>
      <c r="AB6702" s="5">
        <v>0</v>
      </c>
      <c r="AC6702" s="5">
        <v>0</v>
      </c>
      <c r="AD6702" s="5">
        <v>151961</v>
      </c>
      <c r="AE6702" s="5">
        <v>135612</v>
      </c>
      <c r="AF6702" s="5">
        <v>4866</v>
      </c>
      <c r="AG6702" s="6">
        <v>3.5881780373418279</v>
      </c>
      <c r="AH6702" s="6">
        <v>89.241318496193102</v>
      </c>
      <c r="AI6702" s="3"/>
      <c r="AJ6702" s="3"/>
    </row>
    <row r="6703" spans="1:36" hidden="1" x14ac:dyDescent="0.2">
      <c r="A6703" s="1" t="str">
        <f t="shared" si="104"/>
        <v>WiltshireWhite British</v>
      </c>
      <c r="B6703" s="3" t="s">
        <v>151</v>
      </c>
      <c r="C6703" s="3" t="s">
        <v>152</v>
      </c>
      <c r="D6703" s="3" t="s">
        <v>701</v>
      </c>
      <c r="E6703" s="5">
        <v>439725</v>
      </c>
      <c r="F6703" s="5">
        <v>1528</v>
      </c>
      <c r="G6703" s="5">
        <v>0</v>
      </c>
      <c r="H6703" s="5">
        <v>5097</v>
      </c>
      <c r="I6703" s="5">
        <v>1528</v>
      </c>
      <c r="J6703" s="5">
        <v>12258</v>
      </c>
      <c r="K6703" s="5">
        <v>76172</v>
      </c>
      <c r="L6703" s="5">
        <v>2652</v>
      </c>
      <c r="M6703" s="5">
        <v>0</v>
      </c>
      <c r="N6703" s="5">
        <v>0</v>
      </c>
      <c r="O6703" s="6">
        <v>0.34748990846551825</v>
      </c>
      <c r="P6703" s="6">
        <v>0</v>
      </c>
      <c r="Q6703" s="6">
        <v>1.1591335493774517</v>
      </c>
      <c r="R6703" s="6">
        <v>0.34748990846551825</v>
      </c>
      <c r="S6703" s="6">
        <v>2.7876513730172268</v>
      </c>
      <c r="T6703" s="6">
        <v>17.322644834839956</v>
      </c>
      <c r="U6703" s="6">
        <v>0.60310421286031046</v>
      </c>
      <c r="V6703" s="6">
        <v>0</v>
      </c>
      <c r="W6703" s="6">
        <v>0</v>
      </c>
      <c r="X6703" s="5">
        <v>137880</v>
      </c>
      <c r="Y6703" s="5">
        <v>123261</v>
      </c>
      <c r="Z6703" s="5">
        <v>4321</v>
      </c>
      <c r="AA6703" s="5">
        <v>0</v>
      </c>
      <c r="AB6703" s="5">
        <v>0</v>
      </c>
      <c r="AC6703" s="5">
        <v>0</v>
      </c>
      <c r="AD6703" s="5">
        <v>137880</v>
      </c>
      <c r="AE6703" s="5">
        <v>123261</v>
      </c>
      <c r="AF6703" s="5">
        <v>4321</v>
      </c>
      <c r="AG6703" s="6">
        <v>3.5055694826425228</v>
      </c>
      <c r="AH6703" s="6">
        <v>89.397302001740641</v>
      </c>
      <c r="AI6703" s="3"/>
      <c r="AJ6703" s="3"/>
    </row>
    <row r="6704" spans="1:36" hidden="1" x14ac:dyDescent="0.2">
      <c r="A6704" s="1" t="str">
        <f t="shared" si="104"/>
        <v>WiltshireMinorities - all other than White British</v>
      </c>
      <c r="B6704" s="3" t="s">
        <v>151</v>
      </c>
      <c r="C6704" s="3" t="s">
        <v>152</v>
      </c>
      <c r="D6704" s="3" t="s">
        <v>702</v>
      </c>
      <c r="E6704" s="5">
        <v>31256</v>
      </c>
      <c r="F6704" s="5">
        <v>276</v>
      </c>
      <c r="G6704" s="5">
        <v>0</v>
      </c>
      <c r="H6704" s="5">
        <v>984</v>
      </c>
      <c r="I6704" s="5">
        <v>276</v>
      </c>
      <c r="J6704" s="5">
        <v>1408</v>
      </c>
      <c r="K6704" s="5">
        <v>4040</v>
      </c>
      <c r="L6704" s="5">
        <v>350</v>
      </c>
      <c r="M6704" s="5">
        <v>0</v>
      </c>
      <c r="N6704" s="5">
        <v>0</v>
      </c>
      <c r="O6704" s="6">
        <v>0.88303045815203485</v>
      </c>
      <c r="P6704" s="6">
        <v>0</v>
      </c>
      <c r="Q6704" s="6">
        <v>3.1481955464550806</v>
      </c>
      <c r="R6704" s="6">
        <v>0.88303045815203485</v>
      </c>
      <c r="S6704" s="6">
        <v>4.5047350908625541</v>
      </c>
      <c r="T6704" s="6">
        <v>12.925518300486306</v>
      </c>
      <c r="U6704" s="6">
        <v>1.1197850012797543</v>
      </c>
      <c r="V6704" s="6">
        <v>0</v>
      </c>
      <c r="W6704" s="6">
        <v>0</v>
      </c>
      <c r="X6704" s="5">
        <v>14081</v>
      </c>
      <c r="Y6704" s="5">
        <v>12351</v>
      </c>
      <c r="Z6704" s="5">
        <v>545</v>
      </c>
      <c r="AA6704" s="5">
        <v>0</v>
      </c>
      <c r="AB6704" s="5">
        <v>0</v>
      </c>
      <c r="AC6704" s="5">
        <v>0</v>
      </c>
      <c r="AD6704" s="5">
        <v>14081</v>
      </c>
      <c r="AE6704" s="5">
        <v>12351</v>
      </c>
      <c r="AF6704" s="5">
        <v>545</v>
      </c>
      <c r="AG6704" s="6">
        <v>4.412598170188649</v>
      </c>
      <c r="AH6704" s="6">
        <v>87.713940771252041</v>
      </c>
      <c r="AI6704" s="3"/>
      <c r="AJ6704" s="3"/>
    </row>
    <row r="6705" spans="1:36" hidden="1" x14ac:dyDescent="0.2">
      <c r="A6705" s="1" t="str">
        <f t="shared" si="104"/>
        <v>WiltshireWhite Irish</v>
      </c>
      <c r="B6705" s="3" t="s">
        <v>151</v>
      </c>
      <c r="C6705" s="3" t="s">
        <v>152</v>
      </c>
      <c r="D6705" s="3" t="s">
        <v>703</v>
      </c>
      <c r="E6705" s="5">
        <v>2381</v>
      </c>
      <c r="F6705" s="5">
        <v>11</v>
      </c>
      <c r="G6705" s="5">
        <v>0</v>
      </c>
      <c r="H6705" s="5">
        <v>21</v>
      </c>
      <c r="I6705" s="5">
        <v>11</v>
      </c>
      <c r="J6705" s="5">
        <v>48</v>
      </c>
      <c r="K6705" s="5">
        <v>388</v>
      </c>
      <c r="L6705" s="5">
        <v>16</v>
      </c>
      <c r="M6705" s="5">
        <v>0</v>
      </c>
      <c r="N6705" s="5">
        <v>0</v>
      </c>
      <c r="O6705" s="6">
        <v>0.46199076018479629</v>
      </c>
      <c r="P6705" s="6">
        <v>0</v>
      </c>
      <c r="Q6705" s="6">
        <v>0.88198236035279298</v>
      </c>
      <c r="R6705" s="6">
        <v>0.46199076018479629</v>
      </c>
      <c r="S6705" s="6">
        <v>2.0159596808063838</v>
      </c>
      <c r="T6705" s="6">
        <v>16.295674086518268</v>
      </c>
      <c r="U6705" s="6">
        <v>0.67198656026879466</v>
      </c>
      <c r="V6705" s="6">
        <v>0</v>
      </c>
      <c r="W6705" s="6">
        <v>0</v>
      </c>
      <c r="X6705" s="5">
        <v>729</v>
      </c>
      <c r="Y6705" s="5">
        <v>653</v>
      </c>
      <c r="Z6705" s="5">
        <v>22</v>
      </c>
      <c r="AA6705" s="5">
        <v>0</v>
      </c>
      <c r="AB6705" s="5">
        <v>0</v>
      </c>
      <c r="AC6705" s="5">
        <v>0</v>
      </c>
      <c r="AD6705" s="5">
        <v>729</v>
      </c>
      <c r="AE6705" s="5">
        <v>653</v>
      </c>
      <c r="AF6705" s="5">
        <v>22</v>
      </c>
      <c r="AG6705" s="6">
        <v>3.3690658499234303</v>
      </c>
      <c r="AH6705" s="6">
        <v>89.57475994513031</v>
      </c>
      <c r="AI6705" s="3"/>
      <c r="AJ6705" s="3"/>
    </row>
    <row r="6706" spans="1:36" hidden="1" x14ac:dyDescent="0.2">
      <c r="A6706" s="1" t="str">
        <f t="shared" si="104"/>
        <v>WiltshireWhite Gyspy or Irish Traveller</v>
      </c>
      <c r="B6706" s="3" t="s">
        <v>151</v>
      </c>
      <c r="C6706" s="3" t="s">
        <v>152</v>
      </c>
      <c r="D6706" s="3" t="s">
        <v>704</v>
      </c>
      <c r="E6706" s="5">
        <v>757</v>
      </c>
      <c r="F6706" s="5">
        <v>26</v>
      </c>
      <c r="G6706" s="5">
        <v>0</v>
      </c>
      <c r="H6706" s="5">
        <v>31</v>
      </c>
      <c r="I6706" s="5">
        <v>26</v>
      </c>
      <c r="J6706" s="5">
        <v>59</v>
      </c>
      <c r="K6706" s="5">
        <v>203</v>
      </c>
      <c r="L6706" s="5">
        <v>36</v>
      </c>
      <c r="M6706" s="5">
        <v>0</v>
      </c>
      <c r="N6706" s="5">
        <v>0</v>
      </c>
      <c r="O6706" s="6">
        <v>3.4346103038309117</v>
      </c>
      <c r="P6706" s="6">
        <v>0</v>
      </c>
      <c r="Q6706" s="6">
        <v>4.0951122853368558</v>
      </c>
      <c r="R6706" s="6">
        <v>3.4346103038309117</v>
      </c>
      <c r="S6706" s="6">
        <v>7.7939233817701457</v>
      </c>
      <c r="T6706" s="6">
        <v>26.816380449141349</v>
      </c>
      <c r="U6706" s="6">
        <v>4.7556142668428008</v>
      </c>
      <c r="V6706" s="6">
        <v>0</v>
      </c>
      <c r="W6706" s="6">
        <v>0</v>
      </c>
      <c r="X6706" s="5">
        <v>259</v>
      </c>
      <c r="Y6706" s="5">
        <v>133</v>
      </c>
      <c r="Z6706" s="5">
        <v>8</v>
      </c>
      <c r="AA6706" s="5">
        <v>0</v>
      </c>
      <c r="AB6706" s="5">
        <v>0</v>
      </c>
      <c r="AC6706" s="5">
        <v>0</v>
      </c>
      <c r="AD6706" s="5">
        <v>259</v>
      </c>
      <c r="AE6706" s="5">
        <v>133</v>
      </c>
      <c r="AF6706" s="5">
        <v>8</v>
      </c>
      <c r="AG6706" s="6">
        <v>6.0150375939849621</v>
      </c>
      <c r="AH6706" s="6">
        <v>51.351351351351354</v>
      </c>
      <c r="AI6706" s="3"/>
      <c r="AJ6706" s="3"/>
    </row>
    <row r="6707" spans="1:36" hidden="1" x14ac:dyDescent="0.2">
      <c r="A6707" s="1" t="str">
        <f t="shared" si="104"/>
        <v>WiltshireWhite Other</v>
      </c>
      <c r="B6707" s="3" t="s">
        <v>151</v>
      </c>
      <c r="C6707" s="3" t="s">
        <v>152</v>
      </c>
      <c r="D6707" s="3" t="s">
        <v>705</v>
      </c>
      <c r="E6707" s="5">
        <v>12108</v>
      </c>
      <c r="F6707" s="5">
        <v>96</v>
      </c>
      <c r="G6707" s="5">
        <v>0</v>
      </c>
      <c r="H6707" s="5">
        <v>491</v>
      </c>
      <c r="I6707" s="5">
        <v>96</v>
      </c>
      <c r="J6707" s="5">
        <v>637</v>
      </c>
      <c r="K6707" s="5">
        <v>1597</v>
      </c>
      <c r="L6707" s="5">
        <v>124</v>
      </c>
      <c r="M6707" s="5">
        <v>0</v>
      </c>
      <c r="N6707" s="5">
        <v>0</v>
      </c>
      <c r="O6707" s="6">
        <v>0.79286422200198214</v>
      </c>
      <c r="P6707" s="6">
        <v>0</v>
      </c>
      <c r="Q6707" s="6">
        <v>4.0551701354476375</v>
      </c>
      <c r="R6707" s="6">
        <v>0.79286422200198214</v>
      </c>
      <c r="S6707" s="6">
        <v>5.2609844730756521</v>
      </c>
      <c r="T6707" s="6">
        <v>13.189626693095475</v>
      </c>
      <c r="U6707" s="6">
        <v>1.0241162867525604</v>
      </c>
      <c r="V6707" s="6">
        <v>0</v>
      </c>
      <c r="W6707" s="6">
        <v>0</v>
      </c>
      <c r="X6707" s="5">
        <v>6268</v>
      </c>
      <c r="Y6707" s="5">
        <v>5668</v>
      </c>
      <c r="Z6707" s="5">
        <v>210</v>
      </c>
      <c r="AA6707" s="5">
        <v>0</v>
      </c>
      <c r="AB6707" s="5">
        <v>0</v>
      </c>
      <c r="AC6707" s="5">
        <v>0</v>
      </c>
      <c r="AD6707" s="5">
        <v>6268</v>
      </c>
      <c r="AE6707" s="5">
        <v>5668</v>
      </c>
      <c r="AF6707" s="5">
        <v>210</v>
      </c>
      <c r="AG6707" s="6">
        <v>3.7050105857445308</v>
      </c>
      <c r="AH6707" s="6">
        <v>90.427568602425012</v>
      </c>
      <c r="AI6707" s="3"/>
      <c r="AJ6707" s="3"/>
    </row>
    <row r="6708" spans="1:36" hidden="1" x14ac:dyDescent="0.2">
      <c r="A6708" s="1" t="str">
        <f t="shared" si="104"/>
        <v>WiltshireMixed White and Black Caribbean</v>
      </c>
      <c r="B6708" s="3" t="s">
        <v>151</v>
      </c>
      <c r="C6708" s="3" t="s">
        <v>152</v>
      </c>
      <c r="D6708" s="3" t="s">
        <v>706</v>
      </c>
      <c r="E6708" s="5">
        <v>1968</v>
      </c>
      <c r="F6708" s="5">
        <v>13</v>
      </c>
      <c r="G6708" s="5">
        <v>0</v>
      </c>
      <c r="H6708" s="5">
        <v>90</v>
      </c>
      <c r="I6708" s="5">
        <v>13</v>
      </c>
      <c r="J6708" s="5">
        <v>149</v>
      </c>
      <c r="K6708" s="5">
        <v>221</v>
      </c>
      <c r="L6708" s="5">
        <v>30</v>
      </c>
      <c r="M6708" s="5">
        <v>0</v>
      </c>
      <c r="N6708" s="5">
        <v>0</v>
      </c>
      <c r="O6708" s="6">
        <v>0.66056910569105687</v>
      </c>
      <c r="P6708" s="6">
        <v>0</v>
      </c>
      <c r="Q6708" s="6">
        <v>4.5731707317073171</v>
      </c>
      <c r="R6708" s="6">
        <v>0.66056910569105687</v>
      </c>
      <c r="S6708" s="6">
        <v>7.571138211382114</v>
      </c>
      <c r="T6708" s="6">
        <v>11.229674796747968</v>
      </c>
      <c r="U6708" s="6">
        <v>1.524390243902439</v>
      </c>
      <c r="V6708" s="6">
        <v>0</v>
      </c>
      <c r="W6708" s="6">
        <v>0</v>
      </c>
      <c r="X6708" s="5">
        <v>503</v>
      </c>
      <c r="Y6708" s="5">
        <v>435</v>
      </c>
      <c r="Z6708" s="5">
        <v>32</v>
      </c>
      <c r="AA6708" s="5">
        <v>0</v>
      </c>
      <c r="AB6708" s="5">
        <v>0</v>
      </c>
      <c r="AC6708" s="5">
        <v>0</v>
      </c>
      <c r="AD6708" s="5">
        <v>503</v>
      </c>
      <c r="AE6708" s="5">
        <v>435</v>
      </c>
      <c r="AF6708" s="5">
        <v>32</v>
      </c>
      <c r="AG6708" s="6">
        <v>7.3563218390804597</v>
      </c>
      <c r="AH6708" s="6">
        <v>86.48111332007953</v>
      </c>
      <c r="AI6708" s="3"/>
      <c r="AJ6708" s="3"/>
    </row>
    <row r="6709" spans="1:36" hidden="1" x14ac:dyDescent="0.2">
      <c r="A6709" s="1" t="str">
        <f t="shared" si="104"/>
        <v>WiltshireMixed White and Black African</v>
      </c>
      <c r="B6709" s="3" t="s">
        <v>151</v>
      </c>
      <c r="C6709" s="3" t="s">
        <v>152</v>
      </c>
      <c r="D6709" s="3" t="s">
        <v>707</v>
      </c>
      <c r="E6709" s="5">
        <v>656</v>
      </c>
      <c r="F6709" s="5">
        <v>2</v>
      </c>
      <c r="G6709" s="5">
        <v>0</v>
      </c>
      <c r="H6709" s="5">
        <v>16</v>
      </c>
      <c r="I6709" s="5">
        <v>2</v>
      </c>
      <c r="J6709" s="5">
        <v>36</v>
      </c>
      <c r="K6709" s="5">
        <v>70</v>
      </c>
      <c r="L6709" s="5">
        <v>15</v>
      </c>
      <c r="M6709" s="5">
        <v>0</v>
      </c>
      <c r="N6709" s="5">
        <v>0</v>
      </c>
      <c r="O6709" s="6">
        <v>0.3048780487804878</v>
      </c>
      <c r="P6709" s="6">
        <v>0</v>
      </c>
      <c r="Q6709" s="6">
        <v>2.4390243902439024</v>
      </c>
      <c r="R6709" s="6">
        <v>0.3048780487804878</v>
      </c>
      <c r="S6709" s="6">
        <v>5.4878048780487809</v>
      </c>
      <c r="T6709" s="6">
        <v>10.670731707317072</v>
      </c>
      <c r="U6709" s="6">
        <v>2.2865853658536586</v>
      </c>
      <c r="V6709" s="6">
        <v>0</v>
      </c>
      <c r="W6709" s="6">
        <v>0</v>
      </c>
      <c r="X6709" s="5">
        <v>159</v>
      </c>
      <c r="Y6709" s="5">
        <v>140</v>
      </c>
      <c r="Z6709" s="5">
        <v>8</v>
      </c>
      <c r="AA6709" s="5">
        <v>0</v>
      </c>
      <c r="AB6709" s="5">
        <v>0</v>
      </c>
      <c r="AC6709" s="5">
        <v>0</v>
      </c>
      <c r="AD6709" s="5">
        <v>159</v>
      </c>
      <c r="AE6709" s="5">
        <v>140</v>
      </c>
      <c r="AF6709" s="5">
        <v>8</v>
      </c>
      <c r="AG6709" s="6">
        <v>5.7142857142857144</v>
      </c>
      <c r="AH6709" s="6">
        <v>88.050314465408803</v>
      </c>
      <c r="AI6709" s="3"/>
      <c r="AJ6709" s="3"/>
    </row>
    <row r="6710" spans="1:36" hidden="1" x14ac:dyDescent="0.2">
      <c r="A6710" s="1" t="str">
        <f t="shared" si="104"/>
        <v>WiltshireMixed White and Asian</v>
      </c>
      <c r="B6710" s="3" t="s">
        <v>151</v>
      </c>
      <c r="C6710" s="3" t="s">
        <v>152</v>
      </c>
      <c r="D6710" s="3" t="s">
        <v>708</v>
      </c>
      <c r="E6710" s="5">
        <v>1667</v>
      </c>
      <c r="F6710" s="5">
        <v>9</v>
      </c>
      <c r="G6710" s="5">
        <v>0</v>
      </c>
      <c r="H6710" s="5">
        <v>16</v>
      </c>
      <c r="I6710" s="5">
        <v>9</v>
      </c>
      <c r="J6710" s="5">
        <v>36</v>
      </c>
      <c r="K6710" s="5">
        <v>246</v>
      </c>
      <c r="L6710" s="5">
        <v>11</v>
      </c>
      <c r="M6710" s="5">
        <v>0</v>
      </c>
      <c r="N6710" s="5">
        <v>0</v>
      </c>
      <c r="O6710" s="6">
        <v>0.53989202159568084</v>
      </c>
      <c r="P6710" s="6">
        <v>0</v>
      </c>
      <c r="Q6710" s="6">
        <v>0.95980803839232154</v>
      </c>
      <c r="R6710" s="6">
        <v>0.53989202159568084</v>
      </c>
      <c r="S6710" s="6">
        <v>2.1595680863827234</v>
      </c>
      <c r="T6710" s="6">
        <v>14.757048590281943</v>
      </c>
      <c r="U6710" s="6">
        <v>0.65986802639472109</v>
      </c>
      <c r="V6710" s="6">
        <v>0</v>
      </c>
      <c r="W6710" s="6">
        <v>0</v>
      </c>
      <c r="X6710" s="5">
        <v>469</v>
      </c>
      <c r="Y6710" s="5">
        <v>420</v>
      </c>
      <c r="Z6710" s="5">
        <v>28</v>
      </c>
      <c r="AA6710" s="5">
        <v>0</v>
      </c>
      <c r="AB6710" s="5">
        <v>0</v>
      </c>
      <c r="AC6710" s="5">
        <v>0</v>
      </c>
      <c r="AD6710" s="5">
        <v>469</v>
      </c>
      <c r="AE6710" s="5">
        <v>420</v>
      </c>
      <c r="AF6710" s="5">
        <v>28</v>
      </c>
      <c r="AG6710" s="6">
        <v>6.666666666666667</v>
      </c>
      <c r="AH6710" s="6">
        <v>89.552238805970148</v>
      </c>
      <c r="AI6710" s="3"/>
      <c r="AJ6710" s="3"/>
    </row>
    <row r="6711" spans="1:36" hidden="1" x14ac:dyDescent="0.2">
      <c r="A6711" s="1" t="str">
        <f t="shared" si="104"/>
        <v>WiltshireMixed Other</v>
      </c>
      <c r="B6711" s="3" t="s">
        <v>151</v>
      </c>
      <c r="C6711" s="3" t="s">
        <v>152</v>
      </c>
      <c r="D6711" s="3" t="s">
        <v>709</v>
      </c>
      <c r="E6711" s="5">
        <v>1277</v>
      </c>
      <c r="F6711" s="5">
        <v>9</v>
      </c>
      <c r="G6711" s="5">
        <v>0</v>
      </c>
      <c r="H6711" s="5">
        <v>40</v>
      </c>
      <c r="I6711" s="5">
        <v>9</v>
      </c>
      <c r="J6711" s="5">
        <v>72</v>
      </c>
      <c r="K6711" s="5">
        <v>188</v>
      </c>
      <c r="L6711" s="5">
        <v>16</v>
      </c>
      <c r="M6711" s="5">
        <v>0</v>
      </c>
      <c r="N6711" s="5">
        <v>0</v>
      </c>
      <c r="O6711" s="6">
        <v>0.70477682067345337</v>
      </c>
      <c r="P6711" s="6">
        <v>0</v>
      </c>
      <c r="Q6711" s="6">
        <v>3.1323414252153485</v>
      </c>
      <c r="R6711" s="6">
        <v>0.70477682067345337</v>
      </c>
      <c r="S6711" s="6">
        <v>5.638214565387627</v>
      </c>
      <c r="T6711" s="6">
        <v>14.722004698512137</v>
      </c>
      <c r="U6711" s="6">
        <v>1.2529365700861395</v>
      </c>
      <c r="V6711" s="6">
        <v>0</v>
      </c>
      <c r="W6711" s="6">
        <v>0</v>
      </c>
      <c r="X6711" s="5">
        <v>414</v>
      </c>
      <c r="Y6711" s="5">
        <v>332</v>
      </c>
      <c r="Z6711" s="5">
        <v>24</v>
      </c>
      <c r="AA6711" s="5">
        <v>0</v>
      </c>
      <c r="AB6711" s="5">
        <v>0</v>
      </c>
      <c r="AC6711" s="5">
        <v>0</v>
      </c>
      <c r="AD6711" s="5">
        <v>414</v>
      </c>
      <c r="AE6711" s="5">
        <v>332</v>
      </c>
      <c r="AF6711" s="5">
        <v>24</v>
      </c>
      <c r="AG6711" s="6">
        <v>7.2289156626506026</v>
      </c>
      <c r="AH6711" s="6">
        <v>80.193236714975839</v>
      </c>
      <c r="AI6711" s="3"/>
      <c r="AJ6711" s="3"/>
    </row>
    <row r="6712" spans="1:36" hidden="1" x14ac:dyDescent="0.2">
      <c r="A6712" s="1" t="str">
        <f t="shared" si="104"/>
        <v>WiltshireIndian</v>
      </c>
      <c r="B6712" s="3" t="s">
        <v>151</v>
      </c>
      <c r="C6712" s="3" t="s">
        <v>152</v>
      </c>
      <c r="D6712" s="3" t="s">
        <v>710</v>
      </c>
      <c r="E6712" s="5">
        <v>1547</v>
      </c>
      <c r="F6712" s="5">
        <v>26</v>
      </c>
      <c r="G6712" s="5">
        <v>0</v>
      </c>
      <c r="H6712" s="5">
        <v>57</v>
      </c>
      <c r="I6712" s="5">
        <v>26</v>
      </c>
      <c r="J6712" s="5">
        <v>41</v>
      </c>
      <c r="K6712" s="5">
        <v>219</v>
      </c>
      <c r="L6712" s="5">
        <v>12</v>
      </c>
      <c r="M6712" s="5">
        <v>0</v>
      </c>
      <c r="N6712" s="5">
        <v>0</v>
      </c>
      <c r="O6712" s="6">
        <v>1.680672268907563</v>
      </c>
      <c r="P6712" s="6">
        <v>0</v>
      </c>
      <c r="Q6712" s="6">
        <v>3.6845507433742726</v>
      </c>
      <c r="R6712" s="6">
        <v>1.680672268907563</v>
      </c>
      <c r="S6712" s="6">
        <v>2.6502908855850031</v>
      </c>
      <c r="T6712" s="6">
        <v>14.156431803490626</v>
      </c>
      <c r="U6712" s="6">
        <v>0.77569489334195219</v>
      </c>
      <c r="V6712" s="6">
        <v>0</v>
      </c>
      <c r="W6712" s="6">
        <v>0</v>
      </c>
      <c r="X6712" s="5">
        <v>821</v>
      </c>
      <c r="Y6712" s="5">
        <v>760</v>
      </c>
      <c r="Z6712" s="5">
        <v>28</v>
      </c>
      <c r="AA6712" s="5">
        <v>0</v>
      </c>
      <c r="AB6712" s="5">
        <v>0</v>
      </c>
      <c r="AC6712" s="5">
        <v>0</v>
      </c>
      <c r="AD6712" s="5">
        <v>821</v>
      </c>
      <c r="AE6712" s="5">
        <v>760</v>
      </c>
      <c r="AF6712" s="5">
        <v>28</v>
      </c>
      <c r="AG6712" s="6">
        <v>3.6842105263157894</v>
      </c>
      <c r="AH6712" s="6">
        <v>92.570036540803898</v>
      </c>
      <c r="AI6712" s="3"/>
      <c r="AJ6712" s="3"/>
    </row>
    <row r="6713" spans="1:36" hidden="1" x14ac:dyDescent="0.2">
      <c r="A6713" s="1" t="str">
        <f t="shared" si="104"/>
        <v>WiltshirePakistani</v>
      </c>
      <c r="B6713" s="3" t="s">
        <v>151</v>
      </c>
      <c r="C6713" s="3" t="s">
        <v>152</v>
      </c>
      <c r="D6713" s="3" t="s">
        <v>711</v>
      </c>
      <c r="E6713" s="5">
        <v>215</v>
      </c>
      <c r="F6713" s="5">
        <v>5</v>
      </c>
      <c r="G6713" s="5">
        <v>0</v>
      </c>
      <c r="H6713" s="5">
        <v>6</v>
      </c>
      <c r="I6713" s="5">
        <v>5</v>
      </c>
      <c r="J6713" s="5">
        <v>1</v>
      </c>
      <c r="K6713" s="5">
        <v>52</v>
      </c>
      <c r="L6713" s="5">
        <v>3</v>
      </c>
      <c r="M6713" s="5">
        <v>0</v>
      </c>
      <c r="N6713" s="5">
        <v>0</v>
      </c>
      <c r="O6713" s="6">
        <v>2.3255813953488373</v>
      </c>
      <c r="P6713" s="6">
        <v>0</v>
      </c>
      <c r="Q6713" s="6">
        <v>2.7906976744186047</v>
      </c>
      <c r="R6713" s="6">
        <v>2.3255813953488373</v>
      </c>
      <c r="S6713" s="6">
        <v>0.46511627906976744</v>
      </c>
      <c r="T6713" s="6">
        <v>24.186046511627907</v>
      </c>
      <c r="U6713" s="6">
        <v>1.3953488372093024</v>
      </c>
      <c r="V6713" s="6">
        <v>0</v>
      </c>
      <c r="W6713" s="6">
        <v>0</v>
      </c>
      <c r="X6713" s="5">
        <v>127</v>
      </c>
      <c r="Y6713" s="5">
        <v>109</v>
      </c>
      <c r="Z6713" s="5">
        <v>5</v>
      </c>
      <c r="AA6713" s="5">
        <v>0</v>
      </c>
      <c r="AB6713" s="5">
        <v>0</v>
      </c>
      <c r="AC6713" s="5">
        <v>0</v>
      </c>
      <c r="AD6713" s="5">
        <v>127</v>
      </c>
      <c r="AE6713" s="5">
        <v>109</v>
      </c>
      <c r="AF6713" s="5">
        <v>5</v>
      </c>
      <c r="AG6713" s="6">
        <v>4.5871559633027523</v>
      </c>
      <c r="AH6713" s="6">
        <v>85.826771653543304</v>
      </c>
      <c r="AI6713" s="3"/>
      <c r="AJ6713" s="3"/>
    </row>
    <row r="6714" spans="1:36" hidden="1" x14ac:dyDescent="0.2">
      <c r="A6714" s="1" t="str">
        <f t="shared" si="104"/>
        <v>WiltshireBangladeshi</v>
      </c>
      <c r="B6714" s="3" t="s">
        <v>151</v>
      </c>
      <c r="C6714" s="3" t="s">
        <v>152</v>
      </c>
      <c r="D6714" s="3" t="s">
        <v>712</v>
      </c>
      <c r="E6714" s="5">
        <v>595</v>
      </c>
      <c r="F6714" s="5">
        <v>27</v>
      </c>
      <c r="G6714" s="5">
        <v>0</v>
      </c>
      <c r="H6714" s="5">
        <v>27</v>
      </c>
      <c r="I6714" s="5">
        <v>27</v>
      </c>
      <c r="J6714" s="5">
        <v>6</v>
      </c>
      <c r="K6714" s="5">
        <v>44</v>
      </c>
      <c r="L6714" s="5">
        <v>5</v>
      </c>
      <c r="M6714" s="5">
        <v>0</v>
      </c>
      <c r="N6714" s="5">
        <v>0</v>
      </c>
      <c r="O6714" s="6">
        <v>4.53781512605042</v>
      </c>
      <c r="P6714" s="6">
        <v>0</v>
      </c>
      <c r="Q6714" s="6">
        <v>4.53781512605042</v>
      </c>
      <c r="R6714" s="6">
        <v>4.53781512605042</v>
      </c>
      <c r="S6714" s="6">
        <v>1.0084033613445378</v>
      </c>
      <c r="T6714" s="6">
        <v>7.3949579831932777</v>
      </c>
      <c r="U6714" s="6">
        <v>0.84033613445378152</v>
      </c>
      <c r="V6714" s="6">
        <v>0</v>
      </c>
      <c r="W6714" s="6">
        <v>0</v>
      </c>
      <c r="X6714" s="5">
        <v>250</v>
      </c>
      <c r="Y6714" s="5">
        <v>184</v>
      </c>
      <c r="Z6714" s="5">
        <v>9</v>
      </c>
      <c r="AA6714" s="5">
        <v>0</v>
      </c>
      <c r="AB6714" s="5">
        <v>0</v>
      </c>
      <c r="AC6714" s="5">
        <v>0</v>
      </c>
      <c r="AD6714" s="5">
        <v>250</v>
      </c>
      <c r="AE6714" s="5">
        <v>184</v>
      </c>
      <c r="AF6714" s="5">
        <v>9</v>
      </c>
      <c r="AG6714" s="6">
        <v>4.8913043478260869</v>
      </c>
      <c r="AH6714" s="6">
        <v>73.599999999999994</v>
      </c>
      <c r="AI6714" s="3"/>
      <c r="AJ6714" s="3"/>
    </row>
    <row r="6715" spans="1:36" hidden="1" x14ac:dyDescent="0.2">
      <c r="A6715" s="1" t="str">
        <f t="shared" si="104"/>
        <v>WiltshireChinese</v>
      </c>
      <c r="B6715" s="3" t="s">
        <v>151</v>
      </c>
      <c r="C6715" s="3" t="s">
        <v>152</v>
      </c>
      <c r="D6715" s="3" t="s">
        <v>713</v>
      </c>
      <c r="E6715" s="5">
        <v>1210</v>
      </c>
      <c r="F6715" s="5">
        <v>15</v>
      </c>
      <c r="G6715" s="5">
        <v>0</v>
      </c>
      <c r="H6715" s="5">
        <v>31</v>
      </c>
      <c r="I6715" s="5">
        <v>15</v>
      </c>
      <c r="J6715" s="5">
        <v>34</v>
      </c>
      <c r="K6715" s="5">
        <v>104</v>
      </c>
      <c r="L6715" s="5">
        <v>17</v>
      </c>
      <c r="M6715" s="5">
        <v>0</v>
      </c>
      <c r="N6715" s="5">
        <v>0</v>
      </c>
      <c r="O6715" s="6">
        <v>1.2396694214876034</v>
      </c>
      <c r="P6715" s="6">
        <v>0</v>
      </c>
      <c r="Q6715" s="6">
        <v>2.5619834710743801</v>
      </c>
      <c r="R6715" s="6">
        <v>1.2396694214876034</v>
      </c>
      <c r="S6715" s="6">
        <v>2.8099173553719008</v>
      </c>
      <c r="T6715" s="6">
        <v>8.5950413223140494</v>
      </c>
      <c r="U6715" s="6">
        <v>1.4049586776859504</v>
      </c>
      <c r="V6715" s="6">
        <v>0</v>
      </c>
      <c r="W6715" s="6">
        <v>0</v>
      </c>
      <c r="X6715" s="5">
        <v>511</v>
      </c>
      <c r="Y6715" s="5">
        <v>447</v>
      </c>
      <c r="Z6715" s="5">
        <v>16</v>
      </c>
      <c r="AA6715" s="5">
        <v>0</v>
      </c>
      <c r="AB6715" s="5">
        <v>0</v>
      </c>
      <c r="AC6715" s="5">
        <v>0</v>
      </c>
      <c r="AD6715" s="5">
        <v>511</v>
      </c>
      <c r="AE6715" s="5">
        <v>447</v>
      </c>
      <c r="AF6715" s="5">
        <v>16</v>
      </c>
      <c r="AG6715" s="6">
        <v>3.5794183445190155</v>
      </c>
      <c r="AH6715" s="6">
        <v>87.475538160469668</v>
      </c>
      <c r="AI6715" s="3"/>
      <c r="AJ6715" s="3"/>
    </row>
    <row r="6716" spans="1:36" hidden="1" x14ac:dyDescent="0.2">
      <c r="A6716" s="1" t="str">
        <f t="shared" si="104"/>
        <v>WiltshireAsian Other</v>
      </c>
      <c r="B6716" s="3" t="s">
        <v>151</v>
      </c>
      <c r="C6716" s="3" t="s">
        <v>152</v>
      </c>
      <c r="D6716" s="3" t="s">
        <v>714</v>
      </c>
      <c r="E6716" s="5">
        <v>2611</v>
      </c>
      <c r="F6716" s="5">
        <v>18</v>
      </c>
      <c r="G6716" s="5">
        <v>0</v>
      </c>
      <c r="H6716" s="5">
        <v>53</v>
      </c>
      <c r="I6716" s="5">
        <v>18</v>
      </c>
      <c r="J6716" s="5">
        <v>76</v>
      </c>
      <c r="K6716" s="5">
        <v>382</v>
      </c>
      <c r="L6716" s="5">
        <v>33</v>
      </c>
      <c r="M6716" s="5">
        <v>0</v>
      </c>
      <c r="N6716" s="5">
        <v>0</v>
      </c>
      <c r="O6716" s="6">
        <v>0.68939103791650713</v>
      </c>
      <c r="P6716" s="6">
        <v>0</v>
      </c>
      <c r="Q6716" s="6">
        <v>2.0298736116430485</v>
      </c>
      <c r="R6716" s="6">
        <v>0.68939103791650713</v>
      </c>
      <c r="S6716" s="6">
        <v>2.9107621600919189</v>
      </c>
      <c r="T6716" s="6">
        <v>14.630409804672539</v>
      </c>
      <c r="U6716" s="6">
        <v>1.2638835695135964</v>
      </c>
      <c r="V6716" s="6">
        <v>0</v>
      </c>
      <c r="W6716" s="6">
        <v>0</v>
      </c>
      <c r="X6716" s="5">
        <v>1323</v>
      </c>
      <c r="Y6716" s="5">
        <v>1129</v>
      </c>
      <c r="Z6716" s="5">
        <v>48</v>
      </c>
      <c r="AA6716" s="5">
        <v>0</v>
      </c>
      <c r="AB6716" s="5">
        <v>0</v>
      </c>
      <c r="AC6716" s="5">
        <v>0</v>
      </c>
      <c r="AD6716" s="5">
        <v>1323</v>
      </c>
      <c r="AE6716" s="5">
        <v>1129</v>
      </c>
      <c r="AF6716" s="5">
        <v>48</v>
      </c>
      <c r="AG6716" s="6">
        <v>4.2515500442869794</v>
      </c>
      <c r="AH6716" s="6">
        <v>85.336356764928198</v>
      </c>
      <c r="AI6716" s="3"/>
      <c r="AJ6716" s="3"/>
    </row>
    <row r="6717" spans="1:36" hidden="1" x14ac:dyDescent="0.2">
      <c r="A6717" s="1" t="str">
        <f t="shared" si="104"/>
        <v>WiltshireBlack African</v>
      </c>
      <c r="B6717" s="3" t="s">
        <v>151</v>
      </c>
      <c r="C6717" s="3" t="s">
        <v>152</v>
      </c>
      <c r="D6717" s="3" t="s">
        <v>715</v>
      </c>
      <c r="E6717" s="5">
        <v>1418</v>
      </c>
      <c r="F6717" s="5">
        <v>18</v>
      </c>
      <c r="G6717" s="5">
        <v>0</v>
      </c>
      <c r="H6717" s="5">
        <v>35</v>
      </c>
      <c r="I6717" s="5">
        <v>18</v>
      </c>
      <c r="J6717" s="5">
        <v>56</v>
      </c>
      <c r="K6717" s="5">
        <v>99</v>
      </c>
      <c r="L6717" s="5">
        <v>15</v>
      </c>
      <c r="M6717" s="5">
        <v>0</v>
      </c>
      <c r="N6717" s="5">
        <v>0</v>
      </c>
      <c r="O6717" s="6">
        <v>1.2693935119887165</v>
      </c>
      <c r="P6717" s="6">
        <v>0</v>
      </c>
      <c r="Q6717" s="6">
        <v>2.4682651622002822</v>
      </c>
      <c r="R6717" s="6">
        <v>1.2693935119887165</v>
      </c>
      <c r="S6717" s="6">
        <v>3.9492242595204514</v>
      </c>
      <c r="T6717" s="6">
        <v>6.981664315937941</v>
      </c>
      <c r="U6717" s="6">
        <v>1.0578279266572637</v>
      </c>
      <c r="V6717" s="6">
        <v>0</v>
      </c>
      <c r="W6717" s="6">
        <v>0</v>
      </c>
      <c r="X6717" s="5">
        <v>849</v>
      </c>
      <c r="Y6717" s="5">
        <v>775</v>
      </c>
      <c r="Z6717" s="5">
        <v>39</v>
      </c>
      <c r="AA6717" s="5">
        <v>0</v>
      </c>
      <c r="AB6717" s="5">
        <v>0</v>
      </c>
      <c r="AC6717" s="5">
        <v>0</v>
      </c>
      <c r="AD6717" s="5">
        <v>849</v>
      </c>
      <c r="AE6717" s="5">
        <v>775</v>
      </c>
      <c r="AF6717" s="5">
        <v>39</v>
      </c>
      <c r="AG6717" s="6">
        <v>5.032258064516129</v>
      </c>
      <c r="AH6717" s="6">
        <v>91.283863368669017</v>
      </c>
      <c r="AI6717" s="3"/>
      <c r="AJ6717" s="3"/>
    </row>
    <row r="6718" spans="1:36" hidden="1" x14ac:dyDescent="0.2">
      <c r="A6718" s="1" t="str">
        <f t="shared" si="104"/>
        <v>WiltshireBlack Caribbean</v>
      </c>
      <c r="B6718" s="3" t="s">
        <v>151</v>
      </c>
      <c r="C6718" s="3" t="s">
        <v>152</v>
      </c>
      <c r="D6718" s="3" t="s">
        <v>716</v>
      </c>
      <c r="E6718" s="5">
        <v>1151</v>
      </c>
      <c r="F6718" s="5">
        <v>0</v>
      </c>
      <c r="G6718" s="5">
        <v>0</v>
      </c>
      <c r="H6718" s="5">
        <v>31</v>
      </c>
      <c r="I6718" s="5">
        <v>0</v>
      </c>
      <c r="J6718" s="5">
        <v>66</v>
      </c>
      <c r="K6718" s="5">
        <v>91</v>
      </c>
      <c r="L6718" s="5">
        <v>12</v>
      </c>
      <c r="M6718" s="5">
        <v>0</v>
      </c>
      <c r="N6718" s="5">
        <v>0</v>
      </c>
      <c r="O6718" s="6">
        <v>0</v>
      </c>
      <c r="P6718" s="6">
        <v>0</v>
      </c>
      <c r="Q6718" s="6">
        <v>2.6933101650738487</v>
      </c>
      <c r="R6718" s="6">
        <v>0</v>
      </c>
      <c r="S6718" s="6">
        <v>5.7341442224152912</v>
      </c>
      <c r="T6718" s="6">
        <v>7.9061685490877496</v>
      </c>
      <c r="U6718" s="6">
        <v>1.0425716768027802</v>
      </c>
      <c r="V6718" s="6">
        <v>0</v>
      </c>
      <c r="W6718" s="6">
        <v>0</v>
      </c>
      <c r="X6718" s="5">
        <v>590</v>
      </c>
      <c r="Y6718" s="5">
        <v>529</v>
      </c>
      <c r="Z6718" s="5">
        <v>27</v>
      </c>
      <c r="AA6718" s="5">
        <v>0</v>
      </c>
      <c r="AB6718" s="5">
        <v>0</v>
      </c>
      <c r="AC6718" s="5">
        <v>0</v>
      </c>
      <c r="AD6718" s="5">
        <v>590</v>
      </c>
      <c r="AE6718" s="5">
        <v>529</v>
      </c>
      <c r="AF6718" s="5">
        <v>27</v>
      </c>
      <c r="AG6718" s="6">
        <v>5.103969754253308</v>
      </c>
      <c r="AH6718" s="6">
        <v>89.66101694915254</v>
      </c>
      <c r="AI6718" s="3"/>
      <c r="AJ6718" s="3"/>
    </row>
    <row r="6719" spans="1:36" hidden="1" x14ac:dyDescent="0.2">
      <c r="A6719" s="1" t="str">
        <f t="shared" si="104"/>
        <v>WiltshireBlack Other</v>
      </c>
      <c r="B6719" s="3" t="s">
        <v>151</v>
      </c>
      <c r="C6719" s="3" t="s">
        <v>152</v>
      </c>
      <c r="D6719" s="3" t="s">
        <v>717</v>
      </c>
      <c r="E6719" s="5">
        <v>659</v>
      </c>
      <c r="F6719" s="5">
        <v>1</v>
      </c>
      <c r="G6719" s="5">
        <v>0</v>
      </c>
      <c r="H6719" s="5">
        <v>8</v>
      </c>
      <c r="I6719" s="5">
        <v>1</v>
      </c>
      <c r="J6719" s="5">
        <v>21</v>
      </c>
      <c r="K6719" s="5">
        <v>47</v>
      </c>
      <c r="L6719" s="5">
        <v>3</v>
      </c>
      <c r="M6719" s="5">
        <v>0</v>
      </c>
      <c r="N6719" s="5">
        <v>0</v>
      </c>
      <c r="O6719" s="6">
        <v>0.15174506828528073</v>
      </c>
      <c r="P6719" s="6">
        <v>0</v>
      </c>
      <c r="Q6719" s="6">
        <v>1.2139605462822458</v>
      </c>
      <c r="R6719" s="6">
        <v>0.15174506828528073</v>
      </c>
      <c r="S6719" s="6">
        <v>3.1866464339908953</v>
      </c>
      <c r="T6719" s="6">
        <v>7.1320182094081943</v>
      </c>
      <c r="U6719" s="6">
        <v>0.45523520485584218</v>
      </c>
      <c r="V6719" s="6">
        <v>0</v>
      </c>
      <c r="W6719" s="6">
        <v>0</v>
      </c>
      <c r="X6719" s="5">
        <v>288</v>
      </c>
      <c r="Y6719" s="5">
        <v>229</v>
      </c>
      <c r="Z6719" s="5">
        <v>8</v>
      </c>
      <c r="AA6719" s="5">
        <v>0</v>
      </c>
      <c r="AB6719" s="5">
        <v>0</v>
      </c>
      <c r="AC6719" s="5">
        <v>0</v>
      </c>
      <c r="AD6719" s="5">
        <v>288</v>
      </c>
      <c r="AE6719" s="5">
        <v>229</v>
      </c>
      <c r="AF6719" s="5">
        <v>8</v>
      </c>
      <c r="AG6719" s="6">
        <v>3.4934497816593888</v>
      </c>
      <c r="AH6719" s="6">
        <v>79.513888888888886</v>
      </c>
      <c r="AI6719" s="3"/>
      <c r="AJ6719" s="3"/>
    </row>
    <row r="6720" spans="1:36" hidden="1" x14ac:dyDescent="0.2">
      <c r="A6720" s="1" t="str">
        <f t="shared" si="104"/>
        <v>WiltshireArab</v>
      </c>
      <c r="B6720" s="3" t="s">
        <v>151</v>
      </c>
      <c r="C6720" s="3" t="s">
        <v>152</v>
      </c>
      <c r="D6720" s="3" t="s">
        <v>699</v>
      </c>
      <c r="E6720" s="5">
        <v>288</v>
      </c>
      <c r="F6720" s="5">
        <v>0</v>
      </c>
      <c r="G6720" s="5">
        <v>0</v>
      </c>
      <c r="H6720" s="5">
        <v>20</v>
      </c>
      <c r="I6720" s="5">
        <v>0</v>
      </c>
      <c r="J6720" s="5">
        <v>42</v>
      </c>
      <c r="K6720" s="5">
        <v>24</v>
      </c>
      <c r="L6720" s="5">
        <v>0</v>
      </c>
      <c r="M6720" s="5">
        <v>0</v>
      </c>
      <c r="N6720" s="5">
        <v>0</v>
      </c>
      <c r="O6720" s="6">
        <v>0</v>
      </c>
      <c r="P6720" s="6">
        <v>0</v>
      </c>
      <c r="Q6720" s="6">
        <v>6.9444444444444446</v>
      </c>
      <c r="R6720" s="6">
        <v>0</v>
      </c>
      <c r="S6720" s="6">
        <v>14.583333333333334</v>
      </c>
      <c r="T6720" s="6">
        <v>8.3333333333333339</v>
      </c>
      <c r="U6720" s="6">
        <v>0</v>
      </c>
      <c r="V6720" s="6">
        <v>0</v>
      </c>
      <c r="W6720" s="6">
        <v>0</v>
      </c>
      <c r="X6720" s="5">
        <v>133</v>
      </c>
      <c r="Y6720" s="5">
        <v>108</v>
      </c>
      <c r="Z6720" s="5">
        <v>7</v>
      </c>
      <c r="AA6720" s="5">
        <v>0</v>
      </c>
      <c r="AB6720" s="5">
        <v>0</v>
      </c>
      <c r="AC6720" s="5">
        <v>0</v>
      </c>
      <c r="AD6720" s="5">
        <v>133</v>
      </c>
      <c r="AE6720" s="5">
        <v>108</v>
      </c>
      <c r="AF6720" s="5">
        <v>7</v>
      </c>
      <c r="AG6720" s="6">
        <v>6.4814814814814818</v>
      </c>
      <c r="AH6720" s="6">
        <v>81.203007518796994</v>
      </c>
      <c r="AI6720" s="3"/>
      <c r="AJ6720" s="3"/>
    </row>
    <row r="6721" spans="1:36" hidden="1" x14ac:dyDescent="0.2">
      <c r="A6721" s="1" t="str">
        <f t="shared" si="104"/>
        <v>WiltshireOther</v>
      </c>
      <c r="B6721" s="3" t="s">
        <v>151</v>
      </c>
      <c r="C6721" s="3" t="s">
        <v>152</v>
      </c>
      <c r="D6721" s="3" t="s">
        <v>718</v>
      </c>
      <c r="E6721" s="5">
        <v>748</v>
      </c>
      <c r="F6721" s="5">
        <v>0</v>
      </c>
      <c r="G6721" s="5">
        <v>0</v>
      </c>
      <c r="H6721" s="5">
        <v>11</v>
      </c>
      <c r="I6721" s="5">
        <v>0</v>
      </c>
      <c r="J6721" s="5">
        <v>28</v>
      </c>
      <c r="K6721" s="5">
        <v>65</v>
      </c>
      <c r="L6721" s="5">
        <v>2</v>
      </c>
      <c r="M6721" s="5">
        <v>0</v>
      </c>
      <c r="N6721" s="5">
        <v>0</v>
      </c>
      <c r="O6721" s="6">
        <v>0</v>
      </c>
      <c r="P6721" s="6">
        <v>0</v>
      </c>
      <c r="Q6721" s="6">
        <v>1.4705882352941178</v>
      </c>
      <c r="R6721" s="6">
        <v>0</v>
      </c>
      <c r="S6721" s="6">
        <v>3.7433155080213902</v>
      </c>
      <c r="T6721" s="6">
        <v>8.689839572192513</v>
      </c>
      <c r="U6721" s="6">
        <v>0.26737967914438504</v>
      </c>
      <c r="V6721" s="6">
        <v>0</v>
      </c>
      <c r="W6721" s="6">
        <v>0</v>
      </c>
      <c r="X6721" s="5">
        <v>388</v>
      </c>
      <c r="Y6721" s="5">
        <v>300</v>
      </c>
      <c r="Z6721" s="5">
        <v>26</v>
      </c>
      <c r="AA6721" s="5">
        <v>0</v>
      </c>
      <c r="AB6721" s="5">
        <v>0</v>
      </c>
      <c r="AC6721" s="5">
        <v>0</v>
      </c>
      <c r="AD6721" s="5">
        <v>388</v>
      </c>
      <c r="AE6721" s="5">
        <v>300</v>
      </c>
      <c r="AF6721" s="5">
        <v>26</v>
      </c>
      <c r="AG6721" s="6">
        <v>8.6666666666666661</v>
      </c>
      <c r="AH6721" s="6">
        <v>77.319587628865975</v>
      </c>
      <c r="AI6721" s="3"/>
      <c r="AJ6721" s="3"/>
    </row>
    <row r="6722" spans="1:36" x14ac:dyDescent="0.2">
      <c r="A6722" s="1" t="str">
        <f t="shared" ref="A6722:A6785" si="105">C6722&amp;D6722</f>
        <v>WinchesterAll people</v>
      </c>
      <c r="B6722" s="3" t="s">
        <v>297</v>
      </c>
      <c r="C6722" s="3" t="s">
        <v>298</v>
      </c>
      <c r="D6722" s="3" t="s">
        <v>700</v>
      </c>
      <c r="E6722" s="5">
        <v>116595</v>
      </c>
      <c r="F6722" s="5">
        <v>0</v>
      </c>
      <c r="G6722" s="5">
        <v>0</v>
      </c>
      <c r="H6722" s="5">
        <v>0</v>
      </c>
      <c r="I6722" s="5">
        <v>0</v>
      </c>
      <c r="J6722" s="5">
        <v>1640</v>
      </c>
      <c r="K6722" s="5">
        <v>6798</v>
      </c>
      <c r="L6722" s="5">
        <v>0</v>
      </c>
      <c r="M6722" s="5">
        <v>0</v>
      </c>
      <c r="N6722" s="5">
        <v>0</v>
      </c>
      <c r="O6722" s="6">
        <v>0</v>
      </c>
      <c r="P6722" s="6">
        <v>0</v>
      </c>
      <c r="Q6722" s="6">
        <v>0</v>
      </c>
      <c r="R6722" s="6">
        <v>0</v>
      </c>
      <c r="S6722" s="6">
        <v>1.4065783266863932</v>
      </c>
      <c r="T6722" s="6">
        <v>5.8304386980573781</v>
      </c>
      <c r="U6722" s="6">
        <v>0</v>
      </c>
      <c r="V6722" s="6">
        <v>0</v>
      </c>
      <c r="W6722" s="6">
        <v>0</v>
      </c>
      <c r="X6722" s="5">
        <v>35786</v>
      </c>
      <c r="Y6722" s="5">
        <v>31845</v>
      </c>
      <c r="Z6722" s="5">
        <v>943</v>
      </c>
      <c r="AA6722" s="5">
        <v>0</v>
      </c>
      <c r="AB6722" s="5">
        <v>0</v>
      </c>
      <c r="AC6722" s="5">
        <v>0</v>
      </c>
      <c r="AD6722" s="5">
        <v>35786</v>
      </c>
      <c r="AE6722" s="5">
        <v>31845</v>
      </c>
      <c r="AF6722" s="5">
        <v>943</v>
      </c>
      <c r="AG6722" s="6">
        <v>2.9612184016329093</v>
      </c>
      <c r="AH6722" s="6">
        <v>88.987313474543114</v>
      </c>
      <c r="AI6722" s="3"/>
      <c r="AJ6722" s="3"/>
    </row>
    <row r="6723" spans="1:36" hidden="1" x14ac:dyDescent="0.2">
      <c r="A6723" s="1" t="str">
        <f t="shared" si="105"/>
        <v>WinchesterWhite British</v>
      </c>
      <c r="B6723" s="3" t="s">
        <v>297</v>
      </c>
      <c r="C6723" s="3" t="s">
        <v>298</v>
      </c>
      <c r="D6723" s="3" t="s">
        <v>701</v>
      </c>
      <c r="E6723" s="5">
        <v>107070</v>
      </c>
      <c r="F6723" s="5">
        <v>0</v>
      </c>
      <c r="G6723" s="5">
        <v>0</v>
      </c>
      <c r="H6723" s="5">
        <v>0</v>
      </c>
      <c r="I6723" s="5">
        <v>0</v>
      </c>
      <c r="J6723" s="5">
        <v>1479</v>
      </c>
      <c r="K6723" s="5">
        <v>6381</v>
      </c>
      <c r="L6723" s="5">
        <v>0</v>
      </c>
      <c r="M6723" s="5">
        <v>0</v>
      </c>
      <c r="N6723" s="5">
        <v>0</v>
      </c>
      <c r="O6723" s="6">
        <v>0</v>
      </c>
      <c r="P6723" s="6">
        <v>0</v>
      </c>
      <c r="Q6723" s="6">
        <v>0</v>
      </c>
      <c r="R6723" s="6">
        <v>0</v>
      </c>
      <c r="S6723" s="6">
        <v>1.3813393107312972</v>
      </c>
      <c r="T6723" s="6">
        <v>5.9596525637433455</v>
      </c>
      <c r="U6723" s="6">
        <v>0</v>
      </c>
      <c r="V6723" s="6">
        <v>0</v>
      </c>
      <c r="W6723" s="6">
        <v>0</v>
      </c>
      <c r="X6723" s="5">
        <v>31908</v>
      </c>
      <c r="Y6723" s="5">
        <v>28454</v>
      </c>
      <c r="Z6723" s="5">
        <v>799</v>
      </c>
      <c r="AA6723" s="5">
        <v>0</v>
      </c>
      <c r="AB6723" s="5">
        <v>0</v>
      </c>
      <c r="AC6723" s="5">
        <v>0</v>
      </c>
      <c r="AD6723" s="5">
        <v>31908</v>
      </c>
      <c r="AE6723" s="5">
        <v>28454</v>
      </c>
      <c r="AF6723" s="5">
        <v>799</v>
      </c>
      <c r="AG6723" s="6">
        <v>2.8080410487101988</v>
      </c>
      <c r="AH6723" s="6">
        <v>89.175128494421458</v>
      </c>
      <c r="AI6723" s="3"/>
      <c r="AJ6723" s="3"/>
    </row>
    <row r="6724" spans="1:36" hidden="1" x14ac:dyDescent="0.2">
      <c r="A6724" s="1" t="str">
        <f t="shared" si="105"/>
        <v>WinchesterMinorities - all other than White British</v>
      </c>
      <c r="B6724" s="3" t="s">
        <v>297</v>
      </c>
      <c r="C6724" s="3" t="s">
        <v>298</v>
      </c>
      <c r="D6724" s="3" t="s">
        <v>702</v>
      </c>
      <c r="E6724" s="5">
        <v>9525</v>
      </c>
      <c r="F6724" s="5">
        <v>0</v>
      </c>
      <c r="G6724" s="5">
        <v>0</v>
      </c>
      <c r="H6724" s="5">
        <v>0</v>
      </c>
      <c r="I6724" s="5">
        <v>0</v>
      </c>
      <c r="J6724" s="5">
        <v>161</v>
      </c>
      <c r="K6724" s="5">
        <v>417</v>
      </c>
      <c r="L6724" s="5">
        <v>0</v>
      </c>
      <c r="M6724" s="5">
        <v>0</v>
      </c>
      <c r="N6724" s="5">
        <v>0</v>
      </c>
      <c r="O6724" s="6">
        <v>0</v>
      </c>
      <c r="P6724" s="6">
        <v>0</v>
      </c>
      <c r="Q6724" s="6">
        <v>0</v>
      </c>
      <c r="R6724" s="6">
        <v>0</v>
      </c>
      <c r="S6724" s="6">
        <v>1.6902887139107612</v>
      </c>
      <c r="T6724" s="6">
        <v>4.377952755905512</v>
      </c>
      <c r="U6724" s="6">
        <v>0</v>
      </c>
      <c r="V6724" s="6">
        <v>0</v>
      </c>
      <c r="W6724" s="6">
        <v>0</v>
      </c>
      <c r="X6724" s="5">
        <v>3878</v>
      </c>
      <c r="Y6724" s="5">
        <v>3391</v>
      </c>
      <c r="Z6724" s="5">
        <v>144</v>
      </c>
      <c r="AA6724" s="5">
        <v>0</v>
      </c>
      <c r="AB6724" s="5">
        <v>0</v>
      </c>
      <c r="AC6724" s="5">
        <v>0</v>
      </c>
      <c r="AD6724" s="5">
        <v>3878</v>
      </c>
      <c r="AE6724" s="5">
        <v>3391</v>
      </c>
      <c r="AF6724" s="5">
        <v>144</v>
      </c>
      <c r="AG6724" s="6">
        <v>4.2465349454438215</v>
      </c>
      <c r="AH6724" s="6">
        <v>87.441980402269209</v>
      </c>
      <c r="AI6724" s="3"/>
      <c r="AJ6724" s="3"/>
    </row>
    <row r="6725" spans="1:36" hidden="1" x14ac:dyDescent="0.2">
      <c r="A6725" s="1" t="str">
        <f t="shared" si="105"/>
        <v>WinchesterWhite Irish</v>
      </c>
      <c r="B6725" s="3" t="s">
        <v>297</v>
      </c>
      <c r="C6725" s="3" t="s">
        <v>298</v>
      </c>
      <c r="D6725" s="3" t="s">
        <v>703</v>
      </c>
      <c r="E6725" s="5">
        <v>733</v>
      </c>
      <c r="F6725" s="5">
        <v>0</v>
      </c>
      <c r="G6725" s="5">
        <v>0</v>
      </c>
      <c r="H6725" s="5">
        <v>0</v>
      </c>
      <c r="I6725" s="5">
        <v>0</v>
      </c>
      <c r="J6725" s="5">
        <v>6</v>
      </c>
      <c r="K6725" s="5">
        <v>34</v>
      </c>
      <c r="L6725" s="5">
        <v>0</v>
      </c>
      <c r="M6725" s="5">
        <v>0</v>
      </c>
      <c r="N6725" s="5">
        <v>0</v>
      </c>
      <c r="O6725" s="6">
        <v>0</v>
      </c>
      <c r="P6725" s="6">
        <v>0</v>
      </c>
      <c r="Q6725" s="6">
        <v>0</v>
      </c>
      <c r="R6725" s="6">
        <v>0</v>
      </c>
      <c r="S6725" s="6">
        <v>0.81855388813096863</v>
      </c>
      <c r="T6725" s="6">
        <v>4.6384720327421558</v>
      </c>
      <c r="U6725" s="6">
        <v>0</v>
      </c>
      <c r="V6725" s="6">
        <v>0</v>
      </c>
      <c r="W6725" s="6">
        <v>0</v>
      </c>
      <c r="X6725" s="5">
        <v>257</v>
      </c>
      <c r="Y6725" s="5">
        <v>234</v>
      </c>
      <c r="Z6725" s="5">
        <v>10</v>
      </c>
      <c r="AA6725" s="5">
        <v>0</v>
      </c>
      <c r="AB6725" s="5">
        <v>0</v>
      </c>
      <c r="AC6725" s="5">
        <v>0</v>
      </c>
      <c r="AD6725" s="5">
        <v>257</v>
      </c>
      <c r="AE6725" s="5">
        <v>234</v>
      </c>
      <c r="AF6725" s="5">
        <v>10</v>
      </c>
      <c r="AG6725" s="6">
        <v>4.2735042735042734</v>
      </c>
      <c r="AH6725" s="6">
        <v>91.050583657587552</v>
      </c>
      <c r="AI6725" s="3"/>
      <c r="AJ6725" s="3"/>
    </row>
    <row r="6726" spans="1:36" hidden="1" x14ac:dyDescent="0.2">
      <c r="A6726" s="1" t="str">
        <f t="shared" si="105"/>
        <v>WinchesterWhite Gyspy or Irish Traveller</v>
      </c>
      <c r="B6726" s="3" t="s">
        <v>297</v>
      </c>
      <c r="C6726" s="3" t="s">
        <v>298</v>
      </c>
      <c r="D6726" s="3" t="s">
        <v>704</v>
      </c>
      <c r="E6726" s="5">
        <v>263</v>
      </c>
      <c r="F6726" s="5">
        <v>0</v>
      </c>
      <c r="G6726" s="5">
        <v>0</v>
      </c>
      <c r="H6726" s="5">
        <v>0</v>
      </c>
      <c r="I6726" s="5">
        <v>0</v>
      </c>
      <c r="J6726" s="5">
        <v>0</v>
      </c>
      <c r="K6726" s="5">
        <v>24</v>
      </c>
      <c r="L6726" s="5">
        <v>0</v>
      </c>
      <c r="M6726" s="5">
        <v>0</v>
      </c>
      <c r="N6726" s="5">
        <v>0</v>
      </c>
      <c r="O6726" s="6">
        <v>0</v>
      </c>
      <c r="P6726" s="6">
        <v>0</v>
      </c>
      <c r="Q6726" s="6">
        <v>0</v>
      </c>
      <c r="R6726" s="6">
        <v>0</v>
      </c>
      <c r="S6726" s="6">
        <v>0</v>
      </c>
      <c r="T6726" s="6">
        <v>9.1254752851711025</v>
      </c>
      <c r="U6726" s="6">
        <v>0</v>
      </c>
      <c r="V6726" s="6">
        <v>0</v>
      </c>
      <c r="W6726" s="6">
        <v>0</v>
      </c>
      <c r="X6726" s="5">
        <v>93</v>
      </c>
      <c r="Y6726" s="5">
        <v>60</v>
      </c>
      <c r="Z6726" s="5">
        <v>3</v>
      </c>
      <c r="AA6726" s="5">
        <v>0</v>
      </c>
      <c r="AB6726" s="5">
        <v>0</v>
      </c>
      <c r="AC6726" s="5">
        <v>0</v>
      </c>
      <c r="AD6726" s="5">
        <v>93</v>
      </c>
      <c r="AE6726" s="5">
        <v>60</v>
      </c>
      <c r="AF6726" s="5">
        <v>3</v>
      </c>
      <c r="AG6726" s="6">
        <v>5</v>
      </c>
      <c r="AH6726" s="6">
        <v>64.516129032258064</v>
      </c>
      <c r="AI6726" s="3"/>
      <c r="AJ6726" s="3"/>
    </row>
    <row r="6727" spans="1:36" hidden="1" x14ac:dyDescent="0.2">
      <c r="A6727" s="1" t="str">
        <f t="shared" si="105"/>
        <v>WinchesterWhite Other</v>
      </c>
      <c r="B6727" s="3" t="s">
        <v>297</v>
      </c>
      <c r="C6727" s="3" t="s">
        <v>298</v>
      </c>
      <c r="D6727" s="3" t="s">
        <v>705</v>
      </c>
      <c r="E6727" s="5">
        <v>3511</v>
      </c>
      <c r="F6727" s="5">
        <v>0</v>
      </c>
      <c r="G6727" s="5">
        <v>0</v>
      </c>
      <c r="H6727" s="5">
        <v>0</v>
      </c>
      <c r="I6727" s="5">
        <v>0</v>
      </c>
      <c r="J6727" s="5">
        <v>33</v>
      </c>
      <c r="K6727" s="5">
        <v>193</v>
      </c>
      <c r="L6727" s="5">
        <v>0</v>
      </c>
      <c r="M6727" s="5">
        <v>0</v>
      </c>
      <c r="N6727" s="5">
        <v>0</v>
      </c>
      <c r="O6727" s="6">
        <v>0</v>
      </c>
      <c r="P6727" s="6">
        <v>0</v>
      </c>
      <c r="Q6727" s="6">
        <v>0</v>
      </c>
      <c r="R6727" s="6">
        <v>0</v>
      </c>
      <c r="S6727" s="6">
        <v>0.93990316149245234</v>
      </c>
      <c r="T6727" s="6">
        <v>5.4970093990316151</v>
      </c>
      <c r="U6727" s="6">
        <v>0</v>
      </c>
      <c r="V6727" s="6">
        <v>0</v>
      </c>
      <c r="W6727" s="6">
        <v>0</v>
      </c>
      <c r="X6727" s="5">
        <v>1734</v>
      </c>
      <c r="Y6727" s="5">
        <v>1533</v>
      </c>
      <c r="Z6727" s="5">
        <v>47</v>
      </c>
      <c r="AA6727" s="5">
        <v>0</v>
      </c>
      <c r="AB6727" s="5">
        <v>0</v>
      </c>
      <c r="AC6727" s="5">
        <v>0</v>
      </c>
      <c r="AD6727" s="5">
        <v>1734</v>
      </c>
      <c r="AE6727" s="5">
        <v>1533</v>
      </c>
      <c r="AF6727" s="5">
        <v>47</v>
      </c>
      <c r="AG6727" s="6">
        <v>3.0658838878016961</v>
      </c>
      <c r="AH6727" s="6">
        <v>88.408304498269899</v>
      </c>
      <c r="AI6727" s="3"/>
      <c r="AJ6727" s="3"/>
    </row>
    <row r="6728" spans="1:36" hidden="1" x14ac:dyDescent="0.2">
      <c r="A6728" s="1" t="str">
        <f t="shared" si="105"/>
        <v>WinchesterMixed White and Black Caribbean</v>
      </c>
      <c r="B6728" s="3" t="s">
        <v>297</v>
      </c>
      <c r="C6728" s="3" t="s">
        <v>298</v>
      </c>
      <c r="D6728" s="3" t="s">
        <v>706</v>
      </c>
      <c r="E6728" s="5">
        <v>321</v>
      </c>
      <c r="F6728" s="5">
        <v>0</v>
      </c>
      <c r="G6728" s="5">
        <v>0</v>
      </c>
      <c r="H6728" s="5">
        <v>0</v>
      </c>
      <c r="I6728" s="5">
        <v>0</v>
      </c>
      <c r="J6728" s="5">
        <v>7</v>
      </c>
      <c r="K6728" s="5">
        <v>12</v>
      </c>
      <c r="L6728" s="5">
        <v>0</v>
      </c>
      <c r="M6728" s="5">
        <v>0</v>
      </c>
      <c r="N6728" s="5">
        <v>0</v>
      </c>
      <c r="O6728" s="6">
        <v>0</v>
      </c>
      <c r="P6728" s="6">
        <v>0</v>
      </c>
      <c r="Q6728" s="6">
        <v>0</v>
      </c>
      <c r="R6728" s="6">
        <v>0</v>
      </c>
      <c r="S6728" s="6">
        <v>2.1806853582554515</v>
      </c>
      <c r="T6728" s="6">
        <v>3.7383177570093458</v>
      </c>
      <c r="U6728" s="6">
        <v>0</v>
      </c>
      <c r="V6728" s="6">
        <v>0</v>
      </c>
      <c r="W6728" s="6">
        <v>0</v>
      </c>
      <c r="X6728" s="5">
        <v>81</v>
      </c>
      <c r="Y6728" s="5">
        <v>62</v>
      </c>
      <c r="Z6728" s="5">
        <v>6</v>
      </c>
      <c r="AA6728" s="5">
        <v>0</v>
      </c>
      <c r="AB6728" s="5">
        <v>0</v>
      </c>
      <c r="AC6728" s="5">
        <v>0</v>
      </c>
      <c r="AD6728" s="5">
        <v>81</v>
      </c>
      <c r="AE6728" s="5">
        <v>62</v>
      </c>
      <c r="AF6728" s="5">
        <v>6</v>
      </c>
      <c r="AG6728" s="6">
        <v>9.67741935483871</v>
      </c>
      <c r="AH6728" s="6">
        <v>76.543209876543216</v>
      </c>
      <c r="AI6728" s="3"/>
      <c r="AJ6728" s="3"/>
    </row>
    <row r="6729" spans="1:36" hidden="1" x14ac:dyDescent="0.2">
      <c r="A6729" s="1" t="str">
        <f t="shared" si="105"/>
        <v>WinchesterMixed White and Black African</v>
      </c>
      <c r="B6729" s="3" t="s">
        <v>297</v>
      </c>
      <c r="C6729" s="3" t="s">
        <v>298</v>
      </c>
      <c r="D6729" s="3" t="s">
        <v>707</v>
      </c>
      <c r="E6729" s="5">
        <v>180</v>
      </c>
      <c r="F6729" s="5">
        <v>0</v>
      </c>
      <c r="G6729" s="5">
        <v>0</v>
      </c>
      <c r="H6729" s="5">
        <v>0</v>
      </c>
      <c r="I6729" s="5">
        <v>0</v>
      </c>
      <c r="J6729" s="5">
        <v>3</v>
      </c>
      <c r="K6729" s="5">
        <v>4</v>
      </c>
      <c r="L6729" s="5">
        <v>0</v>
      </c>
      <c r="M6729" s="5">
        <v>0</v>
      </c>
      <c r="N6729" s="5">
        <v>0</v>
      </c>
      <c r="O6729" s="6">
        <v>0</v>
      </c>
      <c r="P6729" s="6">
        <v>0</v>
      </c>
      <c r="Q6729" s="6">
        <v>0</v>
      </c>
      <c r="R6729" s="6">
        <v>0</v>
      </c>
      <c r="S6729" s="6">
        <v>1.6666666666666667</v>
      </c>
      <c r="T6729" s="6">
        <v>2.2222222222222223</v>
      </c>
      <c r="U6729" s="6">
        <v>0</v>
      </c>
      <c r="V6729" s="6">
        <v>0</v>
      </c>
      <c r="W6729" s="6">
        <v>0</v>
      </c>
      <c r="X6729" s="5">
        <v>45</v>
      </c>
      <c r="Y6729" s="5">
        <v>32</v>
      </c>
      <c r="Z6729" s="5">
        <v>4</v>
      </c>
      <c r="AA6729" s="5">
        <v>0</v>
      </c>
      <c r="AB6729" s="5">
        <v>0</v>
      </c>
      <c r="AC6729" s="5">
        <v>0</v>
      </c>
      <c r="AD6729" s="5">
        <v>45</v>
      </c>
      <c r="AE6729" s="5">
        <v>32</v>
      </c>
      <c r="AF6729" s="5">
        <v>4</v>
      </c>
      <c r="AG6729" s="6">
        <v>12.5</v>
      </c>
      <c r="AH6729" s="6">
        <v>71.111111111111114</v>
      </c>
      <c r="AI6729" s="3"/>
      <c r="AJ6729" s="3"/>
    </row>
    <row r="6730" spans="1:36" hidden="1" x14ac:dyDescent="0.2">
      <c r="A6730" s="1" t="str">
        <f t="shared" si="105"/>
        <v>WinchesterMixed White and Asian</v>
      </c>
      <c r="B6730" s="3" t="s">
        <v>297</v>
      </c>
      <c r="C6730" s="3" t="s">
        <v>298</v>
      </c>
      <c r="D6730" s="3" t="s">
        <v>708</v>
      </c>
      <c r="E6730" s="5">
        <v>684</v>
      </c>
      <c r="F6730" s="5">
        <v>0</v>
      </c>
      <c r="G6730" s="5">
        <v>0</v>
      </c>
      <c r="H6730" s="5">
        <v>0</v>
      </c>
      <c r="I6730" s="5">
        <v>0</v>
      </c>
      <c r="J6730" s="5">
        <v>9</v>
      </c>
      <c r="K6730" s="5">
        <v>35</v>
      </c>
      <c r="L6730" s="5">
        <v>0</v>
      </c>
      <c r="M6730" s="5">
        <v>0</v>
      </c>
      <c r="N6730" s="5">
        <v>0</v>
      </c>
      <c r="O6730" s="6">
        <v>0</v>
      </c>
      <c r="P6730" s="6">
        <v>0</v>
      </c>
      <c r="Q6730" s="6">
        <v>0</v>
      </c>
      <c r="R6730" s="6">
        <v>0</v>
      </c>
      <c r="S6730" s="6">
        <v>1.3157894736842106</v>
      </c>
      <c r="T6730" s="6">
        <v>5.1169590643274852</v>
      </c>
      <c r="U6730" s="6">
        <v>0</v>
      </c>
      <c r="V6730" s="6">
        <v>0</v>
      </c>
      <c r="W6730" s="6">
        <v>0</v>
      </c>
      <c r="X6730" s="5">
        <v>159</v>
      </c>
      <c r="Y6730" s="5">
        <v>144</v>
      </c>
      <c r="Z6730" s="5">
        <v>8</v>
      </c>
      <c r="AA6730" s="5">
        <v>0</v>
      </c>
      <c r="AB6730" s="5">
        <v>0</v>
      </c>
      <c r="AC6730" s="5">
        <v>0</v>
      </c>
      <c r="AD6730" s="5">
        <v>159</v>
      </c>
      <c r="AE6730" s="5">
        <v>144</v>
      </c>
      <c r="AF6730" s="5">
        <v>8</v>
      </c>
      <c r="AG6730" s="6">
        <v>5.5555555555555554</v>
      </c>
      <c r="AH6730" s="6">
        <v>90.566037735849051</v>
      </c>
      <c r="AI6730" s="3"/>
      <c r="AJ6730" s="3"/>
    </row>
    <row r="6731" spans="1:36" hidden="1" x14ac:dyDescent="0.2">
      <c r="A6731" s="1" t="str">
        <f t="shared" si="105"/>
        <v>WinchesterMixed Other</v>
      </c>
      <c r="B6731" s="3" t="s">
        <v>297</v>
      </c>
      <c r="C6731" s="3" t="s">
        <v>298</v>
      </c>
      <c r="D6731" s="3" t="s">
        <v>709</v>
      </c>
      <c r="E6731" s="5">
        <v>441</v>
      </c>
      <c r="F6731" s="5">
        <v>0</v>
      </c>
      <c r="G6731" s="5">
        <v>0</v>
      </c>
      <c r="H6731" s="5">
        <v>0</v>
      </c>
      <c r="I6731" s="5">
        <v>0</v>
      </c>
      <c r="J6731" s="5">
        <v>7</v>
      </c>
      <c r="K6731" s="5">
        <v>22</v>
      </c>
      <c r="L6731" s="5">
        <v>0</v>
      </c>
      <c r="M6731" s="5">
        <v>0</v>
      </c>
      <c r="N6731" s="5">
        <v>0</v>
      </c>
      <c r="O6731" s="6">
        <v>0</v>
      </c>
      <c r="P6731" s="6">
        <v>0</v>
      </c>
      <c r="Q6731" s="6">
        <v>0</v>
      </c>
      <c r="R6731" s="6">
        <v>0</v>
      </c>
      <c r="S6731" s="6">
        <v>1.5873015873015872</v>
      </c>
      <c r="T6731" s="6">
        <v>4.9886621315192743</v>
      </c>
      <c r="U6731" s="6">
        <v>0</v>
      </c>
      <c r="V6731" s="6">
        <v>0</v>
      </c>
      <c r="W6731" s="6">
        <v>0</v>
      </c>
      <c r="X6731" s="5">
        <v>138</v>
      </c>
      <c r="Y6731" s="5">
        <v>127</v>
      </c>
      <c r="Z6731" s="5">
        <v>8</v>
      </c>
      <c r="AA6731" s="5">
        <v>0</v>
      </c>
      <c r="AB6731" s="5">
        <v>0</v>
      </c>
      <c r="AC6731" s="5">
        <v>0</v>
      </c>
      <c r="AD6731" s="5">
        <v>138</v>
      </c>
      <c r="AE6731" s="5">
        <v>127</v>
      </c>
      <c r="AF6731" s="5">
        <v>8</v>
      </c>
      <c r="AG6731" s="6">
        <v>6.2992125984251972</v>
      </c>
      <c r="AH6731" s="6">
        <v>92.028985507246375</v>
      </c>
      <c r="AI6731" s="3"/>
      <c r="AJ6731" s="3"/>
    </row>
    <row r="6732" spans="1:36" hidden="1" x14ac:dyDescent="0.2">
      <c r="A6732" s="1" t="str">
        <f t="shared" si="105"/>
        <v>WinchesterIndian</v>
      </c>
      <c r="B6732" s="3" t="s">
        <v>297</v>
      </c>
      <c r="C6732" s="3" t="s">
        <v>298</v>
      </c>
      <c r="D6732" s="3" t="s">
        <v>710</v>
      </c>
      <c r="E6732" s="5">
        <v>665</v>
      </c>
      <c r="F6732" s="5">
        <v>0</v>
      </c>
      <c r="G6732" s="5">
        <v>0</v>
      </c>
      <c r="H6732" s="5">
        <v>0</v>
      </c>
      <c r="I6732" s="5">
        <v>0</v>
      </c>
      <c r="J6732" s="5">
        <v>10</v>
      </c>
      <c r="K6732" s="5">
        <v>28</v>
      </c>
      <c r="L6732" s="5">
        <v>0</v>
      </c>
      <c r="M6732" s="5">
        <v>0</v>
      </c>
      <c r="N6732" s="5">
        <v>0</v>
      </c>
      <c r="O6732" s="6">
        <v>0</v>
      </c>
      <c r="P6732" s="6">
        <v>0</v>
      </c>
      <c r="Q6732" s="6">
        <v>0</v>
      </c>
      <c r="R6732" s="6">
        <v>0</v>
      </c>
      <c r="S6732" s="6">
        <v>1.5037593984962405</v>
      </c>
      <c r="T6732" s="6">
        <v>4.2105263157894735</v>
      </c>
      <c r="U6732" s="6">
        <v>0</v>
      </c>
      <c r="V6732" s="6">
        <v>0</v>
      </c>
      <c r="W6732" s="6">
        <v>0</v>
      </c>
      <c r="X6732" s="5">
        <v>304</v>
      </c>
      <c r="Y6732" s="5">
        <v>282</v>
      </c>
      <c r="Z6732" s="5">
        <v>8</v>
      </c>
      <c r="AA6732" s="5">
        <v>0</v>
      </c>
      <c r="AB6732" s="5">
        <v>0</v>
      </c>
      <c r="AC6732" s="5">
        <v>0</v>
      </c>
      <c r="AD6732" s="5">
        <v>304</v>
      </c>
      <c r="AE6732" s="5">
        <v>282</v>
      </c>
      <c r="AF6732" s="5">
        <v>8</v>
      </c>
      <c r="AG6732" s="6">
        <v>2.8368794326241136</v>
      </c>
      <c r="AH6732" s="6">
        <v>92.763157894736835</v>
      </c>
      <c r="AI6732" s="3"/>
      <c r="AJ6732" s="3"/>
    </row>
    <row r="6733" spans="1:36" hidden="1" x14ac:dyDescent="0.2">
      <c r="A6733" s="1" t="str">
        <f t="shared" si="105"/>
        <v>WinchesterPakistani</v>
      </c>
      <c r="B6733" s="3" t="s">
        <v>297</v>
      </c>
      <c r="C6733" s="3" t="s">
        <v>298</v>
      </c>
      <c r="D6733" s="3" t="s">
        <v>711</v>
      </c>
      <c r="E6733" s="5">
        <v>92</v>
      </c>
      <c r="F6733" s="5">
        <v>0</v>
      </c>
      <c r="G6733" s="5">
        <v>0</v>
      </c>
      <c r="H6733" s="5">
        <v>0</v>
      </c>
      <c r="I6733" s="5">
        <v>0</v>
      </c>
      <c r="J6733" s="5">
        <v>5</v>
      </c>
      <c r="K6733" s="5">
        <v>1</v>
      </c>
      <c r="L6733" s="5">
        <v>0</v>
      </c>
      <c r="M6733" s="5">
        <v>0</v>
      </c>
      <c r="N6733" s="5">
        <v>0</v>
      </c>
      <c r="O6733" s="6">
        <v>0</v>
      </c>
      <c r="P6733" s="6">
        <v>0</v>
      </c>
      <c r="Q6733" s="6">
        <v>0</v>
      </c>
      <c r="R6733" s="6">
        <v>0</v>
      </c>
      <c r="S6733" s="6">
        <v>5.4347826086956523</v>
      </c>
      <c r="T6733" s="6">
        <v>1.0869565217391304</v>
      </c>
      <c r="U6733" s="6">
        <v>0</v>
      </c>
      <c r="V6733" s="6">
        <v>0</v>
      </c>
      <c r="W6733" s="6">
        <v>0</v>
      </c>
      <c r="X6733" s="5">
        <v>50</v>
      </c>
      <c r="Y6733" s="5">
        <v>44</v>
      </c>
      <c r="Z6733" s="5">
        <v>5</v>
      </c>
      <c r="AA6733" s="5">
        <v>0</v>
      </c>
      <c r="AB6733" s="5">
        <v>0</v>
      </c>
      <c r="AC6733" s="5">
        <v>0</v>
      </c>
      <c r="AD6733" s="5">
        <v>50</v>
      </c>
      <c r="AE6733" s="5">
        <v>44</v>
      </c>
      <c r="AF6733" s="5">
        <v>5</v>
      </c>
      <c r="AG6733" s="6">
        <v>11.363636363636363</v>
      </c>
      <c r="AH6733" s="6">
        <v>88</v>
      </c>
      <c r="AI6733" s="3"/>
      <c r="AJ6733" s="3"/>
    </row>
    <row r="6734" spans="1:36" hidden="1" x14ac:dyDescent="0.2">
      <c r="A6734" s="1" t="str">
        <f t="shared" si="105"/>
        <v>WinchesterBangladeshi</v>
      </c>
      <c r="B6734" s="3" t="s">
        <v>297</v>
      </c>
      <c r="C6734" s="3" t="s">
        <v>298</v>
      </c>
      <c r="D6734" s="3" t="s">
        <v>712</v>
      </c>
      <c r="E6734" s="5">
        <v>222</v>
      </c>
      <c r="F6734" s="5">
        <v>0</v>
      </c>
      <c r="G6734" s="5">
        <v>0</v>
      </c>
      <c r="H6734" s="5">
        <v>0</v>
      </c>
      <c r="I6734" s="5">
        <v>0</v>
      </c>
      <c r="J6734" s="5">
        <v>15</v>
      </c>
      <c r="K6734" s="5">
        <v>10</v>
      </c>
      <c r="L6734" s="5">
        <v>0</v>
      </c>
      <c r="M6734" s="5">
        <v>0</v>
      </c>
      <c r="N6734" s="5">
        <v>0</v>
      </c>
      <c r="O6734" s="6">
        <v>0</v>
      </c>
      <c r="P6734" s="6">
        <v>0</v>
      </c>
      <c r="Q6734" s="6">
        <v>0</v>
      </c>
      <c r="R6734" s="6">
        <v>0</v>
      </c>
      <c r="S6734" s="6">
        <v>6.756756756756757</v>
      </c>
      <c r="T6734" s="6">
        <v>4.5045045045045047</v>
      </c>
      <c r="U6734" s="6">
        <v>0</v>
      </c>
      <c r="V6734" s="6">
        <v>0</v>
      </c>
      <c r="W6734" s="6">
        <v>0</v>
      </c>
      <c r="X6734" s="5">
        <v>97</v>
      </c>
      <c r="Y6734" s="5">
        <v>77</v>
      </c>
      <c r="Z6734" s="5">
        <v>2</v>
      </c>
      <c r="AA6734" s="5">
        <v>0</v>
      </c>
      <c r="AB6734" s="5">
        <v>0</v>
      </c>
      <c r="AC6734" s="5">
        <v>0</v>
      </c>
      <c r="AD6734" s="5">
        <v>97</v>
      </c>
      <c r="AE6734" s="5">
        <v>77</v>
      </c>
      <c r="AF6734" s="5">
        <v>2</v>
      </c>
      <c r="AG6734" s="6">
        <v>2.5974025974025974</v>
      </c>
      <c r="AH6734" s="6">
        <v>79.381443298969074</v>
      </c>
      <c r="AI6734" s="3"/>
      <c r="AJ6734" s="3"/>
    </row>
    <row r="6735" spans="1:36" hidden="1" x14ac:dyDescent="0.2">
      <c r="A6735" s="1" t="str">
        <f t="shared" si="105"/>
        <v>WinchesterChinese</v>
      </c>
      <c r="B6735" s="3" t="s">
        <v>297</v>
      </c>
      <c r="C6735" s="3" t="s">
        <v>298</v>
      </c>
      <c r="D6735" s="3" t="s">
        <v>713</v>
      </c>
      <c r="E6735" s="5">
        <v>745</v>
      </c>
      <c r="F6735" s="5">
        <v>0</v>
      </c>
      <c r="G6735" s="5">
        <v>0</v>
      </c>
      <c r="H6735" s="5">
        <v>0</v>
      </c>
      <c r="I6735" s="5">
        <v>0</v>
      </c>
      <c r="J6735" s="5">
        <v>33</v>
      </c>
      <c r="K6735" s="5">
        <v>6</v>
      </c>
      <c r="L6735" s="5">
        <v>0</v>
      </c>
      <c r="M6735" s="5">
        <v>0</v>
      </c>
      <c r="N6735" s="5">
        <v>0</v>
      </c>
      <c r="O6735" s="6">
        <v>0</v>
      </c>
      <c r="P6735" s="6">
        <v>0</v>
      </c>
      <c r="Q6735" s="6">
        <v>0</v>
      </c>
      <c r="R6735" s="6">
        <v>0</v>
      </c>
      <c r="S6735" s="6">
        <v>4.4295302013422821</v>
      </c>
      <c r="T6735" s="6">
        <v>0.80536912751677847</v>
      </c>
      <c r="U6735" s="6">
        <v>0</v>
      </c>
      <c r="V6735" s="6">
        <v>0</v>
      </c>
      <c r="W6735" s="6">
        <v>0</v>
      </c>
      <c r="X6735" s="5">
        <v>175</v>
      </c>
      <c r="Y6735" s="5">
        <v>150</v>
      </c>
      <c r="Z6735" s="5">
        <v>9</v>
      </c>
      <c r="AA6735" s="5">
        <v>0</v>
      </c>
      <c r="AB6735" s="5">
        <v>0</v>
      </c>
      <c r="AC6735" s="5">
        <v>0</v>
      </c>
      <c r="AD6735" s="5">
        <v>175</v>
      </c>
      <c r="AE6735" s="5">
        <v>150</v>
      </c>
      <c r="AF6735" s="5">
        <v>9</v>
      </c>
      <c r="AG6735" s="6">
        <v>6</v>
      </c>
      <c r="AH6735" s="6">
        <v>85.714285714285708</v>
      </c>
      <c r="AI6735" s="3"/>
      <c r="AJ6735" s="3"/>
    </row>
    <row r="6736" spans="1:36" hidden="1" x14ac:dyDescent="0.2">
      <c r="A6736" s="1" t="str">
        <f t="shared" si="105"/>
        <v>WinchesterAsian Other</v>
      </c>
      <c r="B6736" s="3" t="s">
        <v>297</v>
      </c>
      <c r="C6736" s="3" t="s">
        <v>298</v>
      </c>
      <c r="D6736" s="3" t="s">
        <v>714</v>
      </c>
      <c r="E6736" s="5">
        <v>915</v>
      </c>
      <c r="F6736" s="5">
        <v>0</v>
      </c>
      <c r="G6736" s="5">
        <v>0</v>
      </c>
      <c r="H6736" s="5">
        <v>0</v>
      </c>
      <c r="I6736" s="5">
        <v>0</v>
      </c>
      <c r="J6736" s="5">
        <v>19</v>
      </c>
      <c r="K6736" s="5">
        <v>24</v>
      </c>
      <c r="L6736" s="5">
        <v>0</v>
      </c>
      <c r="M6736" s="5">
        <v>0</v>
      </c>
      <c r="N6736" s="5">
        <v>0</v>
      </c>
      <c r="O6736" s="6">
        <v>0</v>
      </c>
      <c r="P6736" s="6">
        <v>0</v>
      </c>
      <c r="Q6736" s="6">
        <v>0</v>
      </c>
      <c r="R6736" s="6">
        <v>0</v>
      </c>
      <c r="S6736" s="6">
        <v>2.0765027322404372</v>
      </c>
      <c r="T6736" s="6">
        <v>2.622950819672131</v>
      </c>
      <c r="U6736" s="6">
        <v>0</v>
      </c>
      <c r="V6736" s="6">
        <v>0</v>
      </c>
      <c r="W6736" s="6">
        <v>0</v>
      </c>
      <c r="X6736" s="5">
        <v>407</v>
      </c>
      <c r="Y6736" s="5">
        <v>354</v>
      </c>
      <c r="Z6736" s="5">
        <v>12</v>
      </c>
      <c r="AA6736" s="5">
        <v>0</v>
      </c>
      <c r="AB6736" s="5">
        <v>0</v>
      </c>
      <c r="AC6736" s="5">
        <v>0</v>
      </c>
      <c r="AD6736" s="5">
        <v>407</v>
      </c>
      <c r="AE6736" s="5">
        <v>354</v>
      </c>
      <c r="AF6736" s="5">
        <v>12</v>
      </c>
      <c r="AG6736" s="6">
        <v>3.3898305084745761</v>
      </c>
      <c r="AH6736" s="6">
        <v>86.977886977886982</v>
      </c>
      <c r="AI6736" s="3"/>
      <c r="AJ6736" s="3"/>
    </row>
    <row r="6737" spans="1:36" hidden="1" x14ac:dyDescent="0.2">
      <c r="A6737" s="1" t="str">
        <f t="shared" si="105"/>
        <v>WinchesterBlack African</v>
      </c>
      <c r="B6737" s="3" t="s">
        <v>297</v>
      </c>
      <c r="C6737" s="3" t="s">
        <v>298</v>
      </c>
      <c r="D6737" s="3" t="s">
        <v>715</v>
      </c>
      <c r="E6737" s="5">
        <v>250</v>
      </c>
      <c r="F6737" s="5">
        <v>0</v>
      </c>
      <c r="G6737" s="5">
        <v>0</v>
      </c>
      <c r="H6737" s="5">
        <v>0</v>
      </c>
      <c r="I6737" s="5">
        <v>0</v>
      </c>
      <c r="J6737" s="5">
        <v>4</v>
      </c>
      <c r="K6737" s="5">
        <v>5</v>
      </c>
      <c r="L6737" s="5">
        <v>0</v>
      </c>
      <c r="M6737" s="5">
        <v>0</v>
      </c>
      <c r="N6737" s="5">
        <v>0</v>
      </c>
      <c r="O6737" s="6">
        <v>0</v>
      </c>
      <c r="P6737" s="6">
        <v>0</v>
      </c>
      <c r="Q6737" s="6">
        <v>0</v>
      </c>
      <c r="R6737" s="6">
        <v>0</v>
      </c>
      <c r="S6737" s="6">
        <v>1.6</v>
      </c>
      <c r="T6737" s="6">
        <v>2</v>
      </c>
      <c r="U6737" s="6">
        <v>0</v>
      </c>
      <c r="V6737" s="6">
        <v>0</v>
      </c>
      <c r="W6737" s="6">
        <v>0</v>
      </c>
      <c r="X6737" s="5">
        <v>119</v>
      </c>
      <c r="Y6737" s="5">
        <v>107</v>
      </c>
      <c r="Z6737" s="5">
        <v>6</v>
      </c>
      <c r="AA6737" s="5">
        <v>0</v>
      </c>
      <c r="AB6737" s="5">
        <v>0</v>
      </c>
      <c r="AC6737" s="5">
        <v>0</v>
      </c>
      <c r="AD6737" s="5">
        <v>119</v>
      </c>
      <c r="AE6737" s="5">
        <v>107</v>
      </c>
      <c r="AF6737" s="5">
        <v>6</v>
      </c>
      <c r="AG6737" s="6">
        <v>5.6074766355140184</v>
      </c>
      <c r="AH6737" s="6">
        <v>89.915966386554615</v>
      </c>
      <c r="AI6737" s="3"/>
      <c r="AJ6737" s="3"/>
    </row>
    <row r="6738" spans="1:36" hidden="1" x14ac:dyDescent="0.2">
      <c r="A6738" s="1" t="str">
        <f t="shared" si="105"/>
        <v>WinchesterBlack Caribbean</v>
      </c>
      <c r="B6738" s="3" t="s">
        <v>297</v>
      </c>
      <c r="C6738" s="3" t="s">
        <v>298</v>
      </c>
      <c r="D6738" s="3" t="s">
        <v>716</v>
      </c>
      <c r="E6738" s="5">
        <v>147</v>
      </c>
      <c r="F6738" s="5">
        <v>0</v>
      </c>
      <c r="G6738" s="5">
        <v>0</v>
      </c>
      <c r="H6738" s="5">
        <v>0</v>
      </c>
      <c r="I6738" s="5">
        <v>0</v>
      </c>
      <c r="J6738" s="5">
        <v>4</v>
      </c>
      <c r="K6738" s="5">
        <v>5</v>
      </c>
      <c r="L6738" s="5">
        <v>0</v>
      </c>
      <c r="M6738" s="5">
        <v>0</v>
      </c>
      <c r="N6738" s="5">
        <v>0</v>
      </c>
      <c r="O6738" s="6">
        <v>0</v>
      </c>
      <c r="P6738" s="6">
        <v>0</v>
      </c>
      <c r="Q6738" s="6">
        <v>0</v>
      </c>
      <c r="R6738" s="6">
        <v>0</v>
      </c>
      <c r="S6738" s="6">
        <v>2.7210884353741496</v>
      </c>
      <c r="T6738" s="6">
        <v>3.4013605442176869</v>
      </c>
      <c r="U6738" s="6">
        <v>0</v>
      </c>
      <c r="V6738" s="6">
        <v>0</v>
      </c>
      <c r="W6738" s="6">
        <v>0</v>
      </c>
      <c r="X6738" s="5">
        <v>60</v>
      </c>
      <c r="Y6738" s="5">
        <v>50</v>
      </c>
      <c r="Z6738" s="5">
        <v>4</v>
      </c>
      <c r="AA6738" s="5">
        <v>0</v>
      </c>
      <c r="AB6738" s="5">
        <v>0</v>
      </c>
      <c r="AC6738" s="5">
        <v>0</v>
      </c>
      <c r="AD6738" s="5">
        <v>60</v>
      </c>
      <c r="AE6738" s="5">
        <v>50</v>
      </c>
      <c r="AF6738" s="5">
        <v>4</v>
      </c>
      <c r="AG6738" s="6">
        <v>8</v>
      </c>
      <c r="AH6738" s="6">
        <v>83.333333333333329</v>
      </c>
      <c r="AI6738" s="3"/>
      <c r="AJ6738" s="3"/>
    </row>
    <row r="6739" spans="1:36" hidden="1" x14ac:dyDescent="0.2">
      <c r="A6739" s="1" t="str">
        <f t="shared" si="105"/>
        <v>WinchesterBlack Other</v>
      </c>
      <c r="B6739" s="3" t="s">
        <v>297</v>
      </c>
      <c r="C6739" s="3" t="s">
        <v>298</v>
      </c>
      <c r="D6739" s="3" t="s">
        <v>717</v>
      </c>
      <c r="E6739" s="5">
        <v>60</v>
      </c>
      <c r="F6739" s="5">
        <v>0</v>
      </c>
      <c r="G6739" s="5">
        <v>0</v>
      </c>
      <c r="H6739" s="5">
        <v>0</v>
      </c>
      <c r="I6739" s="5">
        <v>0</v>
      </c>
      <c r="J6739" s="5">
        <v>2</v>
      </c>
      <c r="K6739" s="5">
        <v>1</v>
      </c>
      <c r="L6739" s="5">
        <v>0</v>
      </c>
      <c r="M6739" s="5">
        <v>0</v>
      </c>
      <c r="N6739" s="5">
        <v>0</v>
      </c>
      <c r="O6739" s="6">
        <v>0</v>
      </c>
      <c r="P6739" s="6">
        <v>0</v>
      </c>
      <c r="Q6739" s="6">
        <v>0</v>
      </c>
      <c r="R6739" s="6">
        <v>0</v>
      </c>
      <c r="S6739" s="6">
        <v>3.3333333333333335</v>
      </c>
      <c r="T6739" s="6">
        <v>1.6666666666666667</v>
      </c>
      <c r="U6739" s="6">
        <v>0</v>
      </c>
      <c r="V6739" s="6">
        <v>0</v>
      </c>
      <c r="W6739" s="6">
        <v>0</v>
      </c>
      <c r="X6739" s="5">
        <v>31</v>
      </c>
      <c r="Y6739" s="5">
        <v>24</v>
      </c>
      <c r="Z6739" s="5">
        <v>3</v>
      </c>
      <c r="AA6739" s="5">
        <v>0</v>
      </c>
      <c r="AB6739" s="5">
        <v>0</v>
      </c>
      <c r="AC6739" s="5">
        <v>0</v>
      </c>
      <c r="AD6739" s="5">
        <v>31</v>
      </c>
      <c r="AE6739" s="5">
        <v>24</v>
      </c>
      <c r="AF6739" s="5">
        <v>3</v>
      </c>
      <c r="AG6739" s="6">
        <v>12.5</v>
      </c>
      <c r="AH6739" s="6">
        <v>77.41935483870968</v>
      </c>
      <c r="AI6739" s="3"/>
      <c r="AJ6739" s="3"/>
    </row>
    <row r="6740" spans="1:36" hidden="1" x14ac:dyDescent="0.2">
      <c r="A6740" s="1" t="str">
        <f t="shared" si="105"/>
        <v>WinchesterArab</v>
      </c>
      <c r="B6740" s="3" t="s">
        <v>297</v>
      </c>
      <c r="C6740" s="3" t="s">
        <v>298</v>
      </c>
      <c r="D6740" s="3" t="s">
        <v>699</v>
      </c>
      <c r="E6740" s="5">
        <v>110</v>
      </c>
      <c r="F6740" s="5">
        <v>0</v>
      </c>
      <c r="G6740" s="5">
        <v>0</v>
      </c>
      <c r="H6740" s="5">
        <v>0</v>
      </c>
      <c r="I6740" s="5">
        <v>0</v>
      </c>
      <c r="J6740" s="5">
        <v>3</v>
      </c>
      <c r="K6740" s="5">
        <v>6</v>
      </c>
      <c r="L6740" s="5">
        <v>0</v>
      </c>
      <c r="M6740" s="5">
        <v>0</v>
      </c>
      <c r="N6740" s="5">
        <v>0</v>
      </c>
      <c r="O6740" s="6">
        <v>0</v>
      </c>
      <c r="P6740" s="6">
        <v>0</v>
      </c>
      <c r="Q6740" s="6">
        <v>0</v>
      </c>
      <c r="R6740" s="6">
        <v>0</v>
      </c>
      <c r="S6740" s="6">
        <v>2.7272727272727271</v>
      </c>
      <c r="T6740" s="6">
        <v>5.4545454545454541</v>
      </c>
      <c r="U6740" s="6">
        <v>0</v>
      </c>
      <c r="V6740" s="6">
        <v>0</v>
      </c>
      <c r="W6740" s="6">
        <v>0</v>
      </c>
      <c r="X6740" s="5">
        <v>38</v>
      </c>
      <c r="Y6740" s="5">
        <v>32</v>
      </c>
      <c r="Z6740" s="5">
        <v>3</v>
      </c>
      <c r="AA6740" s="5">
        <v>0</v>
      </c>
      <c r="AB6740" s="5">
        <v>0</v>
      </c>
      <c r="AC6740" s="5">
        <v>0</v>
      </c>
      <c r="AD6740" s="5">
        <v>38</v>
      </c>
      <c r="AE6740" s="5">
        <v>32</v>
      </c>
      <c r="AF6740" s="5">
        <v>3</v>
      </c>
      <c r="AG6740" s="6">
        <v>9.375</v>
      </c>
      <c r="AH6740" s="6">
        <v>84.21052631578948</v>
      </c>
      <c r="AI6740" s="3"/>
      <c r="AJ6740" s="3"/>
    </row>
    <row r="6741" spans="1:36" hidden="1" x14ac:dyDescent="0.2">
      <c r="A6741" s="1" t="str">
        <f t="shared" si="105"/>
        <v>WinchesterOther</v>
      </c>
      <c r="B6741" s="3" t="s">
        <v>297</v>
      </c>
      <c r="C6741" s="3" t="s">
        <v>298</v>
      </c>
      <c r="D6741" s="3" t="s">
        <v>718</v>
      </c>
      <c r="E6741" s="5">
        <v>186</v>
      </c>
      <c r="F6741" s="5">
        <v>0</v>
      </c>
      <c r="G6741" s="5">
        <v>0</v>
      </c>
      <c r="H6741" s="5">
        <v>0</v>
      </c>
      <c r="I6741" s="5">
        <v>0</v>
      </c>
      <c r="J6741" s="5">
        <v>1</v>
      </c>
      <c r="K6741" s="5">
        <v>7</v>
      </c>
      <c r="L6741" s="5">
        <v>0</v>
      </c>
      <c r="M6741" s="5">
        <v>0</v>
      </c>
      <c r="N6741" s="5">
        <v>0</v>
      </c>
      <c r="O6741" s="6">
        <v>0</v>
      </c>
      <c r="P6741" s="6">
        <v>0</v>
      </c>
      <c r="Q6741" s="6">
        <v>0</v>
      </c>
      <c r="R6741" s="6">
        <v>0</v>
      </c>
      <c r="S6741" s="6">
        <v>0.5376344086021505</v>
      </c>
      <c r="T6741" s="6">
        <v>3.763440860215054</v>
      </c>
      <c r="U6741" s="6">
        <v>0</v>
      </c>
      <c r="V6741" s="6">
        <v>0</v>
      </c>
      <c r="W6741" s="6">
        <v>0</v>
      </c>
      <c r="X6741" s="5">
        <v>90</v>
      </c>
      <c r="Y6741" s="5">
        <v>79</v>
      </c>
      <c r="Z6741" s="5">
        <v>6</v>
      </c>
      <c r="AA6741" s="5">
        <v>0</v>
      </c>
      <c r="AB6741" s="5">
        <v>0</v>
      </c>
      <c r="AC6741" s="5">
        <v>0</v>
      </c>
      <c r="AD6741" s="5">
        <v>90</v>
      </c>
      <c r="AE6741" s="5">
        <v>79</v>
      </c>
      <c r="AF6741" s="5">
        <v>6</v>
      </c>
      <c r="AG6741" s="6">
        <v>7.5949367088607591</v>
      </c>
      <c r="AH6741" s="6">
        <v>87.777777777777771</v>
      </c>
      <c r="AI6741" s="3"/>
      <c r="AJ6741" s="3"/>
    </row>
    <row r="6742" spans="1:36" x14ac:dyDescent="0.2">
      <c r="A6742" s="1" t="str">
        <f t="shared" si="105"/>
        <v>Windsor and MaidenheadAll people</v>
      </c>
      <c r="B6742" s="3" t="s">
        <v>123</v>
      </c>
      <c r="C6742" s="3" t="s">
        <v>124</v>
      </c>
      <c r="D6742" s="3" t="s">
        <v>700</v>
      </c>
      <c r="E6742" s="5">
        <v>144560</v>
      </c>
      <c r="F6742" s="5">
        <v>0</v>
      </c>
      <c r="G6742" s="5">
        <v>0</v>
      </c>
      <c r="H6742" s="5">
        <v>0</v>
      </c>
      <c r="I6742" s="5">
        <v>0</v>
      </c>
      <c r="J6742" s="5">
        <v>0</v>
      </c>
      <c r="K6742" s="5">
        <v>3138</v>
      </c>
      <c r="L6742" s="5">
        <v>13209</v>
      </c>
      <c r="M6742" s="5">
        <v>0</v>
      </c>
      <c r="N6742" s="5">
        <v>0</v>
      </c>
      <c r="O6742" s="6">
        <v>0</v>
      </c>
      <c r="P6742" s="6">
        <v>0</v>
      </c>
      <c r="Q6742" s="6">
        <v>0</v>
      </c>
      <c r="R6742" s="6">
        <v>0</v>
      </c>
      <c r="S6742" s="6">
        <v>0</v>
      </c>
      <c r="T6742" s="6">
        <v>2.1707249584947426</v>
      </c>
      <c r="U6742" s="6">
        <v>9.1373824017708909</v>
      </c>
      <c r="V6742" s="6">
        <v>0</v>
      </c>
      <c r="W6742" s="6">
        <v>0</v>
      </c>
      <c r="X6742" s="5">
        <v>51190</v>
      </c>
      <c r="Y6742" s="5">
        <v>45761</v>
      </c>
      <c r="Z6742" s="5">
        <v>1722</v>
      </c>
      <c r="AA6742" s="5">
        <v>0</v>
      </c>
      <c r="AB6742" s="5">
        <v>0</v>
      </c>
      <c r="AC6742" s="5">
        <v>0</v>
      </c>
      <c r="AD6742" s="5">
        <v>51190</v>
      </c>
      <c r="AE6742" s="5">
        <v>45761</v>
      </c>
      <c r="AF6742" s="5">
        <v>1722</v>
      </c>
      <c r="AG6742" s="6">
        <v>3.7630296540722448</v>
      </c>
      <c r="AH6742" s="6">
        <v>89.394412971283458</v>
      </c>
      <c r="AI6742" s="6"/>
      <c r="AJ6742" s="6"/>
    </row>
    <row r="6743" spans="1:36" hidden="1" x14ac:dyDescent="0.2">
      <c r="A6743" s="1" t="str">
        <f t="shared" si="105"/>
        <v>Windsor and MaidenheadWhite British</v>
      </c>
      <c r="B6743" s="3" t="s">
        <v>123</v>
      </c>
      <c r="C6743" s="3" t="s">
        <v>124</v>
      </c>
      <c r="D6743" s="3" t="s">
        <v>701</v>
      </c>
      <c r="E6743" s="5">
        <v>112081</v>
      </c>
      <c r="F6743" s="5">
        <v>0</v>
      </c>
      <c r="G6743" s="5">
        <v>0</v>
      </c>
      <c r="H6743" s="5">
        <v>0</v>
      </c>
      <c r="I6743" s="5">
        <v>0</v>
      </c>
      <c r="J6743" s="5">
        <v>0</v>
      </c>
      <c r="K6743" s="5">
        <v>2815</v>
      </c>
      <c r="L6743" s="5">
        <v>10014</v>
      </c>
      <c r="M6743" s="5">
        <v>0</v>
      </c>
      <c r="N6743" s="5">
        <v>0</v>
      </c>
      <c r="O6743" s="6">
        <v>0</v>
      </c>
      <c r="P6743" s="6">
        <v>0</v>
      </c>
      <c r="Q6743" s="6">
        <v>0</v>
      </c>
      <c r="R6743" s="6">
        <v>0</v>
      </c>
      <c r="S6743" s="6">
        <v>0</v>
      </c>
      <c r="T6743" s="6">
        <v>2.5115764491751502</v>
      </c>
      <c r="U6743" s="6">
        <v>8.9346097911331981</v>
      </c>
      <c r="V6743" s="6">
        <v>0</v>
      </c>
      <c r="W6743" s="6">
        <v>0</v>
      </c>
      <c r="X6743" s="5">
        <v>36631</v>
      </c>
      <c r="Y6743" s="5">
        <v>33194</v>
      </c>
      <c r="Z6743" s="5">
        <v>1158</v>
      </c>
      <c r="AA6743" s="5">
        <v>0</v>
      </c>
      <c r="AB6743" s="5">
        <v>0</v>
      </c>
      <c r="AC6743" s="5">
        <v>0</v>
      </c>
      <c r="AD6743" s="5">
        <v>36631</v>
      </c>
      <c r="AE6743" s="5">
        <v>33194</v>
      </c>
      <c r="AF6743" s="5">
        <v>1158</v>
      </c>
      <c r="AG6743" s="6">
        <v>3.4885822739049224</v>
      </c>
      <c r="AH6743" s="6">
        <v>90.617236766673031</v>
      </c>
      <c r="AI6743" s="6"/>
      <c r="AJ6743" s="6"/>
    </row>
    <row r="6744" spans="1:36" hidden="1" x14ac:dyDescent="0.2">
      <c r="A6744" s="1" t="str">
        <f t="shared" si="105"/>
        <v>Windsor and MaidenheadMinorities - all other than White British</v>
      </c>
      <c r="B6744" s="3" t="s">
        <v>123</v>
      </c>
      <c r="C6744" s="3" t="s">
        <v>124</v>
      </c>
      <c r="D6744" s="3" t="s">
        <v>702</v>
      </c>
      <c r="E6744" s="5">
        <v>32479</v>
      </c>
      <c r="F6744" s="5">
        <v>0</v>
      </c>
      <c r="G6744" s="5">
        <v>0</v>
      </c>
      <c r="H6744" s="5">
        <v>0</v>
      </c>
      <c r="I6744" s="5">
        <v>0</v>
      </c>
      <c r="J6744" s="5">
        <v>0</v>
      </c>
      <c r="K6744" s="5">
        <v>323</v>
      </c>
      <c r="L6744" s="5">
        <v>3195</v>
      </c>
      <c r="M6744" s="5">
        <v>0</v>
      </c>
      <c r="N6744" s="5">
        <v>0</v>
      </c>
      <c r="O6744" s="6">
        <v>0</v>
      </c>
      <c r="P6744" s="6">
        <v>0</v>
      </c>
      <c r="Q6744" s="6">
        <v>0</v>
      </c>
      <c r="R6744" s="6">
        <v>0</v>
      </c>
      <c r="S6744" s="6">
        <v>0</v>
      </c>
      <c r="T6744" s="6">
        <v>0.99448874657470976</v>
      </c>
      <c r="U6744" s="6">
        <v>9.8371255272637708</v>
      </c>
      <c r="V6744" s="6">
        <v>0</v>
      </c>
      <c r="W6744" s="6">
        <v>0</v>
      </c>
      <c r="X6744" s="5">
        <v>14559</v>
      </c>
      <c r="Y6744" s="5">
        <v>12567</v>
      </c>
      <c r="Z6744" s="5">
        <v>564</v>
      </c>
      <c r="AA6744" s="5">
        <v>0</v>
      </c>
      <c r="AB6744" s="5">
        <v>0</v>
      </c>
      <c r="AC6744" s="5">
        <v>0</v>
      </c>
      <c r="AD6744" s="5">
        <v>14559</v>
      </c>
      <c r="AE6744" s="5">
        <v>12567</v>
      </c>
      <c r="AF6744" s="5">
        <v>564</v>
      </c>
      <c r="AG6744" s="6">
        <v>4.4879446168536647</v>
      </c>
      <c r="AH6744" s="6">
        <v>86.317741603132077</v>
      </c>
      <c r="AI6744" s="6"/>
      <c r="AJ6744" s="6"/>
    </row>
    <row r="6745" spans="1:36" hidden="1" x14ac:dyDescent="0.2">
      <c r="A6745" s="1" t="str">
        <f t="shared" si="105"/>
        <v>Windsor and MaidenheadWhite Irish</v>
      </c>
      <c r="B6745" s="3" t="s">
        <v>123</v>
      </c>
      <c r="C6745" s="3" t="s">
        <v>124</v>
      </c>
      <c r="D6745" s="3" t="s">
        <v>703</v>
      </c>
      <c r="E6745" s="5">
        <v>2055</v>
      </c>
      <c r="F6745" s="5">
        <v>0</v>
      </c>
      <c r="G6745" s="5">
        <v>0</v>
      </c>
      <c r="H6745" s="5">
        <v>0</v>
      </c>
      <c r="I6745" s="5">
        <v>0</v>
      </c>
      <c r="J6745" s="5">
        <v>0</v>
      </c>
      <c r="K6745" s="5">
        <v>27</v>
      </c>
      <c r="L6745" s="5">
        <v>230</v>
      </c>
      <c r="M6745" s="5">
        <v>0</v>
      </c>
      <c r="N6745" s="5">
        <v>0</v>
      </c>
      <c r="O6745" s="6">
        <v>0</v>
      </c>
      <c r="P6745" s="6">
        <v>0</v>
      </c>
      <c r="Q6745" s="6">
        <v>0</v>
      </c>
      <c r="R6745" s="6">
        <v>0</v>
      </c>
      <c r="S6745" s="6">
        <v>0</v>
      </c>
      <c r="T6745" s="6">
        <v>1.3138686131386861</v>
      </c>
      <c r="U6745" s="6">
        <v>11.192214111922141</v>
      </c>
      <c r="V6745" s="6">
        <v>0</v>
      </c>
      <c r="W6745" s="6">
        <v>0</v>
      </c>
      <c r="X6745" s="5">
        <v>742</v>
      </c>
      <c r="Y6745" s="5">
        <v>667</v>
      </c>
      <c r="Z6745" s="5">
        <v>17</v>
      </c>
      <c r="AA6745" s="5">
        <v>0</v>
      </c>
      <c r="AB6745" s="5">
        <v>0</v>
      </c>
      <c r="AC6745" s="5">
        <v>0</v>
      </c>
      <c r="AD6745" s="5">
        <v>742</v>
      </c>
      <c r="AE6745" s="5">
        <v>667</v>
      </c>
      <c r="AF6745" s="5">
        <v>17</v>
      </c>
      <c r="AG6745" s="6">
        <v>2.5487256371814091</v>
      </c>
      <c r="AH6745" s="6">
        <v>89.892183288409697</v>
      </c>
      <c r="AI6745" s="6"/>
      <c r="AJ6745" s="6"/>
    </row>
    <row r="6746" spans="1:36" hidden="1" x14ac:dyDescent="0.2">
      <c r="A6746" s="1" t="str">
        <f t="shared" si="105"/>
        <v>Windsor and MaidenheadWhite Gyspy or Irish Traveller</v>
      </c>
      <c r="B6746" s="3" t="s">
        <v>123</v>
      </c>
      <c r="C6746" s="3" t="s">
        <v>124</v>
      </c>
      <c r="D6746" s="3" t="s">
        <v>704</v>
      </c>
      <c r="E6746" s="5">
        <v>219</v>
      </c>
      <c r="F6746" s="5">
        <v>0</v>
      </c>
      <c r="G6746" s="5">
        <v>0</v>
      </c>
      <c r="H6746" s="5">
        <v>0</v>
      </c>
      <c r="I6746" s="5">
        <v>0</v>
      </c>
      <c r="J6746" s="5">
        <v>0</v>
      </c>
      <c r="K6746" s="5">
        <v>2</v>
      </c>
      <c r="L6746" s="5">
        <v>12</v>
      </c>
      <c r="M6746" s="5">
        <v>0</v>
      </c>
      <c r="N6746" s="5">
        <v>0</v>
      </c>
      <c r="O6746" s="6">
        <v>0</v>
      </c>
      <c r="P6746" s="6">
        <v>0</v>
      </c>
      <c r="Q6746" s="6">
        <v>0</v>
      </c>
      <c r="R6746" s="6">
        <v>0</v>
      </c>
      <c r="S6746" s="6">
        <v>0</v>
      </c>
      <c r="T6746" s="6">
        <v>0.91324200913242004</v>
      </c>
      <c r="U6746" s="6">
        <v>5.4794520547945202</v>
      </c>
      <c r="V6746" s="6">
        <v>0</v>
      </c>
      <c r="W6746" s="6">
        <v>0</v>
      </c>
      <c r="X6746" s="5">
        <v>71</v>
      </c>
      <c r="Y6746" s="5">
        <v>38</v>
      </c>
      <c r="Z6746" s="5">
        <v>5</v>
      </c>
      <c r="AA6746" s="5">
        <v>0</v>
      </c>
      <c r="AB6746" s="5">
        <v>0</v>
      </c>
      <c r="AC6746" s="5">
        <v>0</v>
      </c>
      <c r="AD6746" s="5">
        <v>71</v>
      </c>
      <c r="AE6746" s="5">
        <v>38</v>
      </c>
      <c r="AF6746" s="5">
        <v>5</v>
      </c>
      <c r="AG6746" s="6">
        <v>13.157894736842104</v>
      </c>
      <c r="AH6746" s="6">
        <v>53.521126760563384</v>
      </c>
      <c r="AI6746" s="6"/>
      <c r="AJ6746" s="6"/>
    </row>
    <row r="6747" spans="1:36" hidden="1" x14ac:dyDescent="0.2">
      <c r="A6747" s="1" t="str">
        <f t="shared" si="105"/>
        <v>Windsor and MaidenheadWhite Other</v>
      </c>
      <c r="B6747" s="3" t="s">
        <v>123</v>
      </c>
      <c r="C6747" s="3" t="s">
        <v>124</v>
      </c>
      <c r="D6747" s="3" t="s">
        <v>705</v>
      </c>
      <c r="E6747" s="5">
        <v>10150</v>
      </c>
      <c r="F6747" s="5">
        <v>0</v>
      </c>
      <c r="G6747" s="5">
        <v>0</v>
      </c>
      <c r="H6747" s="5">
        <v>0</v>
      </c>
      <c r="I6747" s="5">
        <v>0</v>
      </c>
      <c r="J6747" s="5">
        <v>0</v>
      </c>
      <c r="K6747" s="5">
        <v>138</v>
      </c>
      <c r="L6747" s="5">
        <v>1318</v>
      </c>
      <c r="M6747" s="5">
        <v>0</v>
      </c>
      <c r="N6747" s="5">
        <v>0</v>
      </c>
      <c r="O6747" s="6">
        <v>0</v>
      </c>
      <c r="P6747" s="6">
        <v>0</v>
      </c>
      <c r="Q6747" s="6">
        <v>0</v>
      </c>
      <c r="R6747" s="6">
        <v>0</v>
      </c>
      <c r="S6747" s="6">
        <v>0</v>
      </c>
      <c r="T6747" s="6">
        <v>1.3596059113300492</v>
      </c>
      <c r="U6747" s="6">
        <v>12.985221674876847</v>
      </c>
      <c r="V6747" s="6">
        <v>0</v>
      </c>
      <c r="W6747" s="6">
        <v>0</v>
      </c>
      <c r="X6747" s="5">
        <v>5403</v>
      </c>
      <c r="Y6747" s="5">
        <v>4834</v>
      </c>
      <c r="Z6747" s="5">
        <v>151</v>
      </c>
      <c r="AA6747" s="5">
        <v>0</v>
      </c>
      <c r="AB6747" s="5">
        <v>0</v>
      </c>
      <c r="AC6747" s="5">
        <v>0</v>
      </c>
      <c r="AD6747" s="5">
        <v>5403</v>
      </c>
      <c r="AE6747" s="5">
        <v>4834</v>
      </c>
      <c r="AF6747" s="5">
        <v>151</v>
      </c>
      <c r="AG6747" s="6">
        <v>3.1237070748862226</v>
      </c>
      <c r="AH6747" s="6">
        <v>89.468813622061816</v>
      </c>
      <c r="AI6747" s="6"/>
      <c r="AJ6747" s="6"/>
    </row>
    <row r="6748" spans="1:36" hidden="1" x14ac:dyDescent="0.2">
      <c r="A6748" s="1" t="str">
        <f t="shared" si="105"/>
        <v>Windsor and MaidenheadMixed White and Black Caribbean</v>
      </c>
      <c r="B6748" s="3" t="s">
        <v>123</v>
      </c>
      <c r="C6748" s="3" t="s">
        <v>124</v>
      </c>
      <c r="D6748" s="3" t="s">
        <v>706</v>
      </c>
      <c r="E6748" s="5">
        <v>679</v>
      </c>
      <c r="F6748" s="5">
        <v>0</v>
      </c>
      <c r="G6748" s="5">
        <v>0</v>
      </c>
      <c r="H6748" s="5">
        <v>0</v>
      </c>
      <c r="I6748" s="5">
        <v>0</v>
      </c>
      <c r="J6748" s="5">
        <v>0</v>
      </c>
      <c r="K6748" s="5">
        <v>8</v>
      </c>
      <c r="L6748" s="5">
        <v>56</v>
      </c>
      <c r="M6748" s="5">
        <v>0</v>
      </c>
      <c r="N6748" s="5">
        <v>0</v>
      </c>
      <c r="O6748" s="6">
        <v>0</v>
      </c>
      <c r="P6748" s="6">
        <v>0</v>
      </c>
      <c r="Q6748" s="6">
        <v>0</v>
      </c>
      <c r="R6748" s="6">
        <v>0</v>
      </c>
      <c r="S6748" s="6">
        <v>0</v>
      </c>
      <c r="T6748" s="6">
        <v>1.1782032400589102</v>
      </c>
      <c r="U6748" s="6">
        <v>8.2474226804123703</v>
      </c>
      <c r="V6748" s="6">
        <v>0</v>
      </c>
      <c r="W6748" s="6">
        <v>0</v>
      </c>
      <c r="X6748" s="5">
        <v>194</v>
      </c>
      <c r="Y6748" s="5">
        <v>181</v>
      </c>
      <c r="Z6748" s="5">
        <v>6</v>
      </c>
      <c r="AA6748" s="5">
        <v>0</v>
      </c>
      <c r="AB6748" s="5">
        <v>0</v>
      </c>
      <c r="AC6748" s="5">
        <v>0</v>
      </c>
      <c r="AD6748" s="5">
        <v>194</v>
      </c>
      <c r="AE6748" s="5">
        <v>181</v>
      </c>
      <c r="AF6748" s="5">
        <v>6</v>
      </c>
      <c r="AG6748" s="6">
        <v>3.3149171270718232</v>
      </c>
      <c r="AH6748" s="6">
        <v>93.298969072164951</v>
      </c>
      <c r="AI6748" s="6"/>
      <c r="AJ6748" s="6"/>
    </row>
    <row r="6749" spans="1:36" hidden="1" x14ac:dyDescent="0.2">
      <c r="A6749" s="1" t="str">
        <f t="shared" si="105"/>
        <v>Windsor and MaidenheadMixed White and Black African</v>
      </c>
      <c r="B6749" s="3" t="s">
        <v>123</v>
      </c>
      <c r="C6749" s="3" t="s">
        <v>124</v>
      </c>
      <c r="D6749" s="3" t="s">
        <v>707</v>
      </c>
      <c r="E6749" s="5">
        <v>358</v>
      </c>
      <c r="F6749" s="5">
        <v>0</v>
      </c>
      <c r="G6749" s="5">
        <v>0</v>
      </c>
      <c r="H6749" s="5">
        <v>0</v>
      </c>
      <c r="I6749" s="5">
        <v>0</v>
      </c>
      <c r="J6749" s="5">
        <v>0</v>
      </c>
      <c r="K6749" s="5">
        <v>2</v>
      </c>
      <c r="L6749" s="5">
        <v>47</v>
      </c>
      <c r="M6749" s="5">
        <v>0</v>
      </c>
      <c r="N6749" s="5">
        <v>0</v>
      </c>
      <c r="O6749" s="6">
        <v>0</v>
      </c>
      <c r="P6749" s="6">
        <v>0</v>
      </c>
      <c r="Q6749" s="6">
        <v>0</v>
      </c>
      <c r="R6749" s="6">
        <v>0</v>
      </c>
      <c r="S6749" s="6">
        <v>0</v>
      </c>
      <c r="T6749" s="6">
        <v>0.55865921787709494</v>
      </c>
      <c r="U6749" s="6">
        <v>13.128491620111731</v>
      </c>
      <c r="V6749" s="6">
        <v>0</v>
      </c>
      <c r="W6749" s="6">
        <v>0</v>
      </c>
      <c r="X6749" s="5">
        <v>109</v>
      </c>
      <c r="Y6749" s="5">
        <v>102</v>
      </c>
      <c r="Z6749" s="5">
        <v>7</v>
      </c>
      <c r="AA6749" s="5">
        <v>0</v>
      </c>
      <c r="AB6749" s="5">
        <v>0</v>
      </c>
      <c r="AC6749" s="5">
        <v>0</v>
      </c>
      <c r="AD6749" s="5">
        <v>109</v>
      </c>
      <c r="AE6749" s="5">
        <v>102</v>
      </c>
      <c r="AF6749" s="5">
        <v>7</v>
      </c>
      <c r="AG6749" s="6">
        <v>6.8627450980392153</v>
      </c>
      <c r="AH6749" s="6">
        <v>93.577981651376149</v>
      </c>
      <c r="AI6749" s="6"/>
      <c r="AJ6749" s="6"/>
    </row>
    <row r="6750" spans="1:36" hidden="1" x14ac:dyDescent="0.2">
      <c r="A6750" s="1" t="str">
        <f t="shared" si="105"/>
        <v>Windsor and MaidenheadMixed White and Asian</v>
      </c>
      <c r="B6750" s="3" t="s">
        <v>123</v>
      </c>
      <c r="C6750" s="3" t="s">
        <v>124</v>
      </c>
      <c r="D6750" s="3" t="s">
        <v>708</v>
      </c>
      <c r="E6750" s="5">
        <v>1399</v>
      </c>
      <c r="F6750" s="5">
        <v>0</v>
      </c>
      <c r="G6750" s="5">
        <v>0</v>
      </c>
      <c r="H6750" s="5">
        <v>0</v>
      </c>
      <c r="I6750" s="5">
        <v>0</v>
      </c>
      <c r="J6750" s="5">
        <v>0</v>
      </c>
      <c r="K6750" s="5">
        <v>23</v>
      </c>
      <c r="L6750" s="5">
        <v>144</v>
      </c>
      <c r="M6750" s="5">
        <v>0</v>
      </c>
      <c r="N6750" s="5">
        <v>0</v>
      </c>
      <c r="O6750" s="6">
        <v>0</v>
      </c>
      <c r="P6750" s="6">
        <v>0</v>
      </c>
      <c r="Q6750" s="6">
        <v>0</v>
      </c>
      <c r="R6750" s="6">
        <v>0</v>
      </c>
      <c r="S6750" s="6">
        <v>0</v>
      </c>
      <c r="T6750" s="6">
        <v>1.6440314510364546</v>
      </c>
      <c r="U6750" s="6">
        <v>10.293066476054324</v>
      </c>
      <c r="V6750" s="6">
        <v>0</v>
      </c>
      <c r="W6750" s="6">
        <v>0</v>
      </c>
      <c r="X6750" s="5">
        <v>325</v>
      </c>
      <c r="Y6750" s="5">
        <v>303</v>
      </c>
      <c r="Z6750" s="5">
        <v>11</v>
      </c>
      <c r="AA6750" s="5">
        <v>0</v>
      </c>
      <c r="AB6750" s="5">
        <v>0</v>
      </c>
      <c r="AC6750" s="5">
        <v>0</v>
      </c>
      <c r="AD6750" s="5">
        <v>325</v>
      </c>
      <c r="AE6750" s="5">
        <v>303</v>
      </c>
      <c r="AF6750" s="5">
        <v>11</v>
      </c>
      <c r="AG6750" s="6">
        <v>3.6303630363036303</v>
      </c>
      <c r="AH6750" s="6">
        <v>93.230769230769226</v>
      </c>
      <c r="AI6750" s="6"/>
      <c r="AJ6750" s="6"/>
    </row>
    <row r="6751" spans="1:36" hidden="1" x14ac:dyDescent="0.2">
      <c r="A6751" s="1" t="str">
        <f t="shared" si="105"/>
        <v>Windsor and MaidenheadMixed Other</v>
      </c>
      <c r="B6751" s="3" t="s">
        <v>123</v>
      </c>
      <c r="C6751" s="3" t="s">
        <v>124</v>
      </c>
      <c r="D6751" s="3" t="s">
        <v>709</v>
      </c>
      <c r="E6751" s="5">
        <v>879</v>
      </c>
      <c r="F6751" s="5">
        <v>0</v>
      </c>
      <c r="G6751" s="5">
        <v>0</v>
      </c>
      <c r="H6751" s="5">
        <v>0</v>
      </c>
      <c r="I6751" s="5">
        <v>0</v>
      </c>
      <c r="J6751" s="5">
        <v>0</v>
      </c>
      <c r="K6751" s="5">
        <v>13</v>
      </c>
      <c r="L6751" s="5">
        <v>97</v>
      </c>
      <c r="M6751" s="5">
        <v>0</v>
      </c>
      <c r="N6751" s="5">
        <v>0</v>
      </c>
      <c r="O6751" s="6">
        <v>0</v>
      </c>
      <c r="P6751" s="6">
        <v>0</v>
      </c>
      <c r="Q6751" s="6">
        <v>0</v>
      </c>
      <c r="R6751" s="6">
        <v>0</v>
      </c>
      <c r="S6751" s="6">
        <v>0</v>
      </c>
      <c r="T6751" s="6">
        <v>1.4789533560864618</v>
      </c>
      <c r="U6751" s="6">
        <v>11.035267349260524</v>
      </c>
      <c r="V6751" s="6">
        <v>0</v>
      </c>
      <c r="W6751" s="6">
        <v>0</v>
      </c>
      <c r="X6751" s="5">
        <v>296</v>
      </c>
      <c r="Y6751" s="5">
        <v>257</v>
      </c>
      <c r="Z6751" s="5">
        <v>19</v>
      </c>
      <c r="AA6751" s="5">
        <v>0</v>
      </c>
      <c r="AB6751" s="5">
        <v>0</v>
      </c>
      <c r="AC6751" s="5">
        <v>0</v>
      </c>
      <c r="AD6751" s="5">
        <v>296</v>
      </c>
      <c r="AE6751" s="5">
        <v>257</v>
      </c>
      <c r="AF6751" s="5">
        <v>19</v>
      </c>
      <c r="AG6751" s="6">
        <v>7.3929961089494167</v>
      </c>
      <c r="AH6751" s="6">
        <v>86.824324324324323</v>
      </c>
      <c r="AI6751" s="6"/>
      <c r="AJ6751" s="6"/>
    </row>
    <row r="6752" spans="1:36" hidden="1" x14ac:dyDescent="0.2">
      <c r="A6752" s="1" t="str">
        <f t="shared" si="105"/>
        <v>Windsor and MaidenheadIndian</v>
      </c>
      <c r="B6752" s="3" t="s">
        <v>123</v>
      </c>
      <c r="C6752" s="3" t="s">
        <v>124</v>
      </c>
      <c r="D6752" s="3" t="s">
        <v>710</v>
      </c>
      <c r="E6752" s="5">
        <v>5860</v>
      </c>
      <c r="F6752" s="5">
        <v>0</v>
      </c>
      <c r="G6752" s="5">
        <v>0</v>
      </c>
      <c r="H6752" s="5">
        <v>0</v>
      </c>
      <c r="I6752" s="5">
        <v>0</v>
      </c>
      <c r="J6752" s="5">
        <v>0</v>
      </c>
      <c r="K6752" s="5">
        <v>26</v>
      </c>
      <c r="L6752" s="5">
        <v>375</v>
      </c>
      <c r="M6752" s="5">
        <v>0</v>
      </c>
      <c r="N6752" s="5">
        <v>0</v>
      </c>
      <c r="O6752" s="6">
        <v>0</v>
      </c>
      <c r="P6752" s="6">
        <v>0</v>
      </c>
      <c r="Q6752" s="6">
        <v>0</v>
      </c>
      <c r="R6752" s="6">
        <v>0</v>
      </c>
      <c r="S6752" s="6">
        <v>0</v>
      </c>
      <c r="T6752" s="6">
        <v>0.44368600682593856</v>
      </c>
      <c r="U6752" s="6">
        <v>6.3993174061433447</v>
      </c>
      <c r="V6752" s="6">
        <v>0</v>
      </c>
      <c r="W6752" s="6">
        <v>0</v>
      </c>
      <c r="X6752" s="5">
        <v>2717</v>
      </c>
      <c r="Y6752" s="5">
        <v>2459</v>
      </c>
      <c r="Z6752" s="5">
        <v>116</v>
      </c>
      <c r="AA6752" s="5">
        <v>0</v>
      </c>
      <c r="AB6752" s="5">
        <v>0</v>
      </c>
      <c r="AC6752" s="5">
        <v>0</v>
      </c>
      <c r="AD6752" s="5">
        <v>2717</v>
      </c>
      <c r="AE6752" s="5">
        <v>2459</v>
      </c>
      <c r="AF6752" s="5">
        <v>116</v>
      </c>
      <c r="AG6752" s="6">
        <v>4.7173647824318827</v>
      </c>
      <c r="AH6752" s="6">
        <v>90.504232609495773</v>
      </c>
      <c r="AI6752" s="6"/>
      <c r="AJ6752" s="6"/>
    </row>
    <row r="6753" spans="1:36" hidden="1" x14ac:dyDescent="0.2">
      <c r="A6753" s="1" t="str">
        <f t="shared" si="105"/>
        <v>Windsor and MaidenheadPakistani</v>
      </c>
      <c r="B6753" s="3" t="s">
        <v>123</v>
      </c>
      <c r="C6753" s="3" t="s">
        <v>124</v>
      </c>
      <c r="D6753" s="3" t="s">
        <v>711</v>
      </c>
      <c r="E6753" s="5">
        <v>4238</v>
      </c>
      <c r="F6753" s="5">
        <v>0</v>
      </c>
      <c r="G6753" s="5">
        <v>0</v>
      </c>
      <c r="H6753" s="5">
        <v>0</v>
      </c>
      <c r="I6753" s="5">
        <v>0</v>
      </c>
      <c r="J6753" s="5">
        <v>0</v>
      </c>
      <c r="K6753" s="5">
        <v>29</v>
      </c>
      <c r="L6753" s="5">
        <v>216</v>
      </c>
      <c r="M6753" s="5">
        <v>0</v>
      </c>
      <c r="N6753" s="5">
        <v>0</v>
      </c>
      <c r="O6753" s="6">
        <v>0</v>
      </c>
      <c r="P6753" s="6">
        <v>0</v>
      </c>
      <c r="Q6753" s="6">
        <v>0</v>
      </c>
      <c r="R6753" s="6">
        <v>0</v>
      </c>
      <c r="S6753" s="6">
        <v>0</v>
      </c>
      <c r="T6753" s="6">
        <v>0.68428504011326097</v>
      </c>
      <c r="U6753" s="6">
        <v>5.0967437470504953</v>
      </c>
      <c r="V6753" s="6">
        <v>0</v>
      </c>
      <c r="W6753" s="6">
        <v>0</v>
      </c>
      <c r="X6753" s="5">
        <v>1545</v>
      </c>
      <c r="Y6753" s="5">
        <v>1077</v>
      </c>
      <c r="Z6753" s="5">
        <v>95</v>
      </c>
      <c r="AA6753" s="5">
        <v>0</v>
      </c>
      <c r="AB6753" s="5">
        <v>0</v>
      </c>
      <c r="AC6753" s="5">
        <v>0</v>
      </c>
      <c r="AD6753" s="5">
        <v>1545</v>
      </c>
      <c r="AE6753" s="5">
        <v>1077</v>
      </c>
      <c r="AF6753" s="5">
        <v>95</v>
      </c>
      <c r="AG6753" s="6">
        <v>8.8207985143918286</v>
      </c>
      <c r="AH6753" s="6">
        <v>69.708737864077676</v>
      </c>
      <c r="AI6753" s="6"/>
      <c r="AJ6753" s="6"/>
    </row>
    <row r="6754" spans="1:36" hidden="1" x14ac:dyDescent="0.2">
      <c r="A6754" s="1" t="str">
        <f t="shared" si="105"/>
        <v>Windsor and MaidenheadBangladeshi</v>
      </c>
      <c r="B6754" s="3" t="s">
        <v>123</v>
      </c>
      <c r="C6754" s="3" t="s">
        <v>124</v>
      </c>
      <c r="D6754" s="3" t="s">
        <v>712</v>
      </c>
      <c r="E6754" s="5">
        <v>393</v>
      </c>
      <c r="F6754" s="5">
        <v>0</v>
      </c>
      <c r="G6754" s="5">
        <v>0</v>
      </c>
      <c r="H6754" s="5">
        <v>0</v>
      </c>
      <c r="I6754" s="5">
        <v>0</v>
      </c>
      <c r="J6754" s="5">
        <v>0</v>
      </c>
      <c r="K6754" s="5">
        <v>0</v>
      </c>
      <c r="L6754" s="5">
        <v>38</v>
      </c>
      <c r="M6754" s="5">
        <v>0</v>
      </c>
      <c r="N6754" s="5">
        <v>0</v>
      </c>
      <c r="O6754" s="6">
        <v>0</v>
      </c>
      <c r="P6754" s="6">
        <v>0</v>
      </c>
      <c r="Q6754" s="6">
        <v>0</v>
      </c>
      <c r="R6754" s="6">
        <v>0</v>
      </c>
      <c r="S6754" s="6">
        <v>0</v>
      </c>
      <c r="T6754" s="6">
        <v>0</v>
      </c>
      <c r="U6754" s="6">
        <v>9.669211195928753</v>
      </c>
      <c r="V6754" s="6">
        <v>0</v>
      </c>
      <c r="W6754" s="6">
        <v>0</v>
      </c>
      <c r="X6754" s="5">
        <v>169</v>
      </c>
      <c r="Y6754" s="5">
        <v>135</v>
      </c>
      <c r="Z6754" s="5">
        <v>6</v>
      </c>
      <c r="AA6754" s="5">
        <v>0</v>
      </c>
      <c r="AB6754" s="5">
        <v>0</v>
      </c>
      <c r="AC6754" s="5">
        <v>0</v>
      </c>
      <c r="AD6754" s="5">
        <v>169</v>
      </c>
      <c r="AE6754" s="5">
        <v>135</v>
      </c>
      <c r="AF6754" s="5">
        <v>6</v>
      </c>
      <c r="AG6754" s="6">
        <v>4.4444444444444446</v>
      </c>
      <c r="AH6754" s="6">
        <v>79.881656804733723</v>
      </c>
      <c r="AI6754" s="6"/>
      <c r="AJ6754" s="6"/>
    </row>
    <row r="6755" spans="1:36" hidden="1" x14ac:dyDescent="0.2">
      <c r="A6755" s="1" t="str">
        <f t="shared" si="105"/>
        <v>Windsor and MaidenheadChinese</v>
      </c>
      <c r="B6755" s="3" t="s">
        <v>123</v>
      </c>
      <c r="C6755" s="3" t="s">
        <v>124</v>
      </c>
      <c r="D6755" s="3" t="s">
        <v>713</v>
      </c>
      <c r="E6755" s="5">
        <v>1071</v>
      </c>
      <c r="F6755" s="5">
        <v>0</v>
      </c>
      <c r="G6755" s="5">
        <v>0</v>
      </c>
      <c r="H6755" s="5">
        <v>0</v>
      </c>
      <c r="I6755" s="5">
        <v>0</v>
      </c>
      <c r="J6755" s="5">
        <v>0</v>
      </c>
      <c r="K6755" s="5">
        <v>6</v>
      </c>
      <c r="L6755" s="5">
        <v>143</v>
      </c>
      <c r="M6755" s="5">
        <v>0</v>
      </c>
      <c r="N6755" s="5">
        <v>0</v>
      </c>
      <c r="O6755" s="6">
        <v>0</v>
      </c>
      <c r="P6755" s="6">
        <v>0</v>
      </c>
      <c r="Q6755" s="6">
        <v>0</v>
      </c>
      <c r="R6755" s="6">
        <v>0</v>
      </c>
      <c r="S6755" s="6">
        <v>0</v>
      </c>
      <c r="T6755" s="6">
        <v>0.56022408963585435</v>
      </c>
      <c r="U6755" s="6">
        <v>13.352007469654529</v>
      </c>
      <c r="V6755" s="6">
        <v>0</v>
      </c>
      <c r="W6755" s="6">
        <v>0</v>
      </c>
      <c r="X6755" s="5">
        <v>509</v>
      </c>
      <c r="Y6755" s="5">
        <v>426</v>
      </c>
      <c r="Z6755" s="5">
        <v>14</v>
      </c>
      <c r="AA6755" s="5">
        <v>0</v>
      </c>
      <c r="AB6755" s="5">
        <v>0</v>
      </c>
      <c r="AC6755" s="5">
        <v>0</v>
      </c>
      <c r="AD6755" s="5">
        <v>509</v>
      </c>
      <c r="AE6755" s="5">
        <v>426</v>
      </c>
      <c r="AF6755" s="5">
        <v>14</v>
      </c>
      <c r="AG6755" s="6">
        <v>3.2863849765258215</v>
      </c>
      <c r="AH6755" s="6">
        <v>83.693516699410608</v>
      </c>
      <c r="AI6755" s="6"/>
      <c r="AJ6755" s="6"/>
    </row>
    <row r="6756" spans="1:36" hidden="1" x14ac:dyDescent="0.2">
      <c r="A6756" s="1" t="str">
        <f t="shared" si="105"/>
        <v>Windsor and MaidenheadAsian Other</v>
      </c>
      <c r="B6756" s="3" t="s">
        <v>123</v>
      </c>
      <c r="C6756" s="3" t="s">
        <v>124</v>
      </c>
      <c r="D6756" s="3" t="s">
        <v>714</v>
      </c>
      <c r="E6756" s="5">
        <v>2286</v>
      </c>
      <c r="F6756" s="5">
        <v>0</v>
      </c>
      <c r="G6756" s="5">
        <v>0</v>
      </c>
      <c r="H6756" s="5">
        <v>0</v>
      </c>
      <c r="I6756" s="5">
        <v>0</v>
      </c>
      <c r="J6756" s="5">
        <v>0</v>
      </c>
      <c r="K6756" s="5">
        <v>8</v>
      </c>
      <c r="L6756" s="5">
        <v>209</v>
      </c>
      <c r="M6756" s="5">
        <v>0</v>
      </c>
      <c r="N6756" s="5">
        <v>0</v>
      </c>
      <c r="O6756" s="6">
        <v>0</v>
      </c>
      <c r="P6756" s="6">
        <v>0</v>
      </c>
      <c r="Q6756" s="6">
        <v>0</v>
      </c>
      <c r="R6756" s="6">
        <v>0</v>
      </c>
      <c r="S6756" s="6">
        <v>0</v>
      </c>
      <c r="T6756" s="6">
        <v>0.34995625546806647</v>
      </c>
      <c r="U6756" s="6">
        <v>9.1426071741032366</v>
      </c>
      <c r="V6756" s="6">
        <v>0</v>
      </c>
      <c r="W6756" s="6">
        <v>0</v>
      </c>
      <c r="X6756" s="5">
        <v>1085</v>
      </c>
      <c r="Y6756" s="5">
        <v>885</v>
      </c>
      <c r="Z6756" s="5">
        <v>40</v>
      </c>
      <c r="AA6756" s="5">
        <v>0</v>
      </c>
      <c r="AB6756" s="5">
        <v>0</v>
      </c>
      <c r="AC6756" s="5">
        <v>0</v>
      </c>
      <c r="AD6756" s="5">
        <v>1085</v>
      </c>
      <c r="AE6756" s="5">
        <v>885</v>
      </c>
      <c r="AF6756" s="5">
        <v>40</v>
      </c>
      <c r="AG6756" s="6">
        <v>4.5197740112994351</v>
      </c>
      <c r="AH6756" s="6">
        <v>81.566820276497694</v>
      </c>
      <c r="AI6756" s="6"/>
      <c r="AJ6756" s="6"/>
    </row>
    <row r="6757" spans="1:36" hidden="1" x14ac:dyDescent="0.2">
      <c r="A6757" s="1" t="str">
        <f t="shared" si="105"/>
        <v>Windsor and MaidenheadBlack African</v>
      </c>
      <c r="B6757" s="3" t="s">
        <v>123</v>
      </c>
      <c r="C6757" s="3" t="s">
        <v>124</v>
      </c>
      <c r="D6757" s="3" t="s">
        <v>715</v>
      </c>
      <c r="E6757" s="5">
        <v>1039</v>
      </c>
      <c r="F6757" s="5">
        <v>0</v>
      </c>
      <c r="G6757" s="5">
        <v>0</v>
      </c>
      <c r="H6757" s="5">
        <v>0</v>
      </c>
      <c r="I6757" s="5">
        <v>0</v>
      </c>
      <c r="J6757" s="5">
        <v>0</v>
      </c>
      <c r="K6757" s="5">
        <v>14</v>
      </c>
      <c r="L6757" s="5">
        <v>115</v>
      </c>
      <c r="M6757" s="5">
        <v>0</v>
      </c>
      <c r="N6757" s="5">
        <v>0</v>
      </c>
      <c r="O6757" s="6">
        <v>0</v>
      </c>
      <c r="P6757" s="6">
        <v>0</v>
      </c>
      <c r="Q6757" s="6">
        <v>0</v>
      </c>
      <c r="R6757" s="6">
        <v>0</v>
      </c>
      <c r="S6757" s="6">
        <v>0</v>
      </c>
      <c r="T6757" s="6">
        <v>1.3474494706448508</v>
      </c>
      <c r="U6757" s="6">
        <v>11.068334937439847</v>
      </c>
      <c r="V6757" s="6">
        <v>0</v>
      </c>
      <c r="W6757" s="6">
        <v>0</v>
      </c>
      <c r="X6757" s="5">
        <v>542</v>
      </c>
      <c r="Y6757" s="5">
        <v>478</v>
      </c>
      <c r="Z6757" s="5">
        <v>32</v>
      </c>
      <c r="AA6757" s="5">
        <v>0</v>
      </c>
      <c r="AB6757" s="5">
        <v>0</v>
      </c>
      <c r="AC6757" s="5">
        <v>0</v>
      </c>
      <c r="AD6757" s="5">
        <v>542</v>
      </c>
      <c r="AE6757" s="5">
        <v>478</v>
      </c>
      <c r="AF6757" s="5">
        <v>32</v>
      </c>
      <c r="AG6757" s="6">
        <v>6.6945606694560666</v>
      </c>
      <c r="AH6757" s="6">
        <v>88.191881918819192</v>
      </c>
      <c r="AI6757" s="6"/>
      <c r="AJ6757" s="6"/>
    </row>
    <row r="6758" spans="1:36" hidden="1" x14ac:dyDescent="0.2">
      <c r="A6758" s="1" t="str">
        <f t="shared" si="105"/>
        <v>Windsor and MaidenheadBlack Caribbean</v>
      </c>
      <c r="B6758" s="3" t="s">
        <v>123</v>
      </c>
      <c r="C6758" s="3" t="s">
        <v>124</v>
      </c>
      <c r="D6758" s="3" t="s">
        <v>716</v>
      </c>
      <c r="E6758" s="5">
        <v>473</v>
      </c>
      <c r="F6758" s="5">
        <v>0</v>
      </c>
      <c r="G6758" s="5">
        <v>0</v>
      </c>
      <c r="H6758" s="5">
        <v>0</v>
      </c>
      <c r="I6758" s="5">
        <v>0</v>
      </c>
      <c r="J6758" s="5">
        <v>0</v>
      </c>
      <c r="K6758" s="5">
        <v>12</v>
      </c>
      <c r="L6758" s="5">
        <v>64</v>
      </c>
      <c r="M6758" s="5">
        <v>0</v>
      </c>
      <c r="N6758" s="5">
        <v>0</v>
      </c>
      <c r="O6758" s="6">
        <v>0</v>
      </c>
      <c r="P6758" s="6">
        <v>0</v>
      </c>
      <c r="Q6758" s="6">
        <v>0</v>
      </c>
      <c r="R6758" s="6">
        <v>0</v>
      </c>
      <c r="S6758" s="6">
        <v>0</v>
      </c>
      <c r="T6758" s="6">
        <v>2.536997885835095</v>
      </c>
      <c r="U6758" s="6">
        <v>13.530655391120508</v>
      </c>
      <c r="V6758" s="6">
        <v>0</v>
      </c>
      <c r="W6758" s="6">
        <v>0</v>
      </c>
      <c r="X6758" s="5">
        <v>227</v>
      </c>
      <c r="Y6758" s="5">
        <v>208</v>
      </c>
      <c r="Z6758" s="5">
        <v>18</v>
      </c>
      <c r="AA6758" s="5">
        <v>0</v>
      </c>
      <c r="AB6758" s="5">
        <v>0</v>
      </c>
      <c r="AC6758" s="5">
        <v>0</v>
      </c>
      <c r="AD6758" s="5">
        <v>227</v>
      </c>
      <c r="AE6758" s="5">
        <v>208</v>
      </c>
      <c r="AF6758" s="5">
        <v>18</v>
      </c>
      <c r="AG6758" s="6">
        <v>8.6538461538461533</v>
      </c>
      <c r="AH6758" s="6">
        <v>91.629955947136565</v>
      </c>
      <c r="AI6758" s="6"/>
      <c r="AJ6758" s="6"/>
    </row>
    <row r="6759" spans="1:36" hidden="1" x14ac:dyDescent="0.2">
      <c r="A6759" s="1" t="str">
        <f t="shared" si="105"/>
        <v>Windsor and MaidenheadBlack Other</v>
      </c>
      <c r="B6759" s="3" t="s">
        <v>123</v>
      </c>
      <c r="C6759" s="3" t="s">
        <v>124</v>
      </c>
      <c r="D6759" s="3" t="s">
        <v>717</v>
      </c>
      <c r="E6759" s="5">
        <v>213</v>
      </c>
      <c r="F6759" s="5">
        <v>0</v>
      </c>
      <c r="G6759" s="5">
        <v>0</v>
      </c>
      <c r="H6759" s="5">
        <v>0</v>
      </c>
      <c r="I6759" s="5">
        <v>0</v>
      </c>
      <c r="J6759" s="5">
        <v>0</v>
      </c>
      <c r="K6759" s="5">
        <v>1</v>
      </c>
      <c r="L6759" s="5">
        <v>19</v>
      </c>
      <c r="M6759" s="5">
        <v>0</v>
      </c>
      <c r="N6759" s="5">
        <v>0</v>
      </c>
      <c r="O6759" s="6">
        <v>0</v>
      </c>
      <c r="P6759" s="6">
        <v>0</v>
      </c>
      <c r="Q6759" s="6">
        <v>0</v>
      </c>
      <c r="R6759" s="6">
        <v>0</v>
      </c>
      <c r="S6759" s="6">
        <v>0</v>
      </c>
      <c r="T6759" s="6">
        <v>0.46948356807511737</v>
      </c>
      <c r="U6759" s="6">
        <v>8.92018779342723</v>
      </c>
      <c r="V6759" s="6">
        <v>0</v>
      </c>
      <c r="W6759" s="6">
        <v>0</v>
      </c>
      <c r="X6759" s="5">
        <v>96</v>
      </c>
      <c r="Y6759" s="5">
        <v>82</v>
      </c>
      <c r="Z6759" s="5">
        <v>8</v>
      </c>
      <c r="AA6759" s="5">
        <v>0</v>
      </c>
      <c r="AB6759" s="5">
        <v>0</v>
      </c>
      <c r="AC6759" s="5">
        <v>0</v>
      </c>
      <c r="AD6759" s="5">
        <v>96</v>
      </c>
      <c r="AE6759" s="5">
        <v>82</v>
      </c>
      <c r="AF6759" s="5">
        <v>8</v>
      </c>
      <c r="AG6759" s="6">
        <v>9.7560975609756095</v>
      </c>
      <c r="AH6759" s="6">
        <v>85.416666666666671</v>
      </c>
      <c r="AI6759" s="6"/>
      <c r="AJ6759" s="6"/>
    </row>
    <row r="6760" spans="1:36" hidden="1" x14ac:dyDescent="0.2">
      <c r="A6760" s="1" t="str">
        <f t="shared" si="105"/>
        <v>Windsor and MaidenheadArab</v>
      </c>
      <c r="B6760" s="3" t="s">
        <v>123</v>
      </c>
      <c r="C6760" s="3" t="s">
        <v>124</v>
      </c>
      <c r="D6760" s="3" t="s">
        <v>699</v>
      </c>
      <c r="E6760" s="5">
        <v>379</v>
      </c>
      <c r="F6760" s="5">
        <v>0</v>
      </c>
      <c r="G6760" s="5">
        <v>0</v>
      </c>
      <c r="H6760" s="5">
        <v>0</v>
      </c>
      <c r="I6760" s="5">
        <v>0</v>
      </c>
      <c r="J6760" s="5">
        <v>0</v>
      </c>
      <c r="K6760" s="5">
        <v>5</v>
      </c>
      <c r="L6760" s="5">
        <v>31</v>
      </c>
      <c r="M6760" s="5">
        <v>0</v>
      </c>
      <c r="N6760" s="5">
        <v>0</v>
      </c>
      <c r="O6760" s="6">
        <v>0</v>
      </c>
      <c r="P6760" s="6">
        <v>0</v>
      </c>
      <c r="Q6760" s="6">
        <v>0</v>
      </c>
      <c r="R6760" s="6">
        <v>0</v>
      </c>
      <c r="S6760" s="6">
        <v>0</v>
      </c>
      <c r="T6760" s="6">
        <v>1.3192612137203166</v>
      </c>
      <c r="U6760" s="6">
        <v>8.1794195250659634</v>
      </c>
      <c r="V6760" s="6">
        <v>0</v>
      </c>
      <c r="W6760" s="6">
        <v>0</v>
      </c>
      <c r="X6760" s="5">
        <v>156</v>
      </c>
      <c r="Y6760" s="5">
        <v>123</v>
      </c>
      <c r="Z6760" s="5">
        <v>5</v>
      </c>
      <c r="AA6760" s="5">
        <v>0</v>
      </c>
      <c r="AB6760" s="5">
        <v>0</v>
      </c>
      <c r="AC6760" s="5">
        <v>0</v>
      </c>
      <c r="AD6760" s="5">
        <v>156</v>
      </c>
      <c r="AE6760" s="5">
        <v>123</v>
      </c>
      <c r="AF6760" s="5">
        <v>5</v>
      </c>
      <c r="AG6760" s="6">
        <v>4.0650406504065044</v>
      </c>
      <c r="AH6760" s="6">
        <v>78.84615384615384</v>
      </c>
      <c r="AI6760" s="6"/>
      <c r="AJ6760" s="6"/>
    </row>
    <row r="6761" spans="1:36" hidden="1" x14ac:dyDescent="0.2">
      <c r="A6761" s="1" t="str">
        <f t="shared" si="105"/>
        <v>Windsor and MaidenheadOther</v>
      </c>
      <c r="B6761" s="3" t="s">
        <v>123</v>
      </c>
      <c r="C6761" s="3" t="s">
        <v>124</v>
      </c>
      <c r="D6761" s="3" t="s">
        <v>718</v>
      </c>
      <c r="E6761" s="5">
        <v>788</v>
      </c>
      <c r="F6761" s="5">
        <v>0</v>
      </c>
      <c r="G6761" s="5">
        <v>0</v>
      </c>
      <c r="H6761" s="5">
        <v>0</v>
      </c>
      <c r="I6761" s="5">
        <v>0</v>
      </c>
      <c r="J6761" s="5">
        <v>0</v>
      </c>
      <c r="K6761" s="5">
        <v>9</v>
      </c>
      <c r="L6761" s="5">
        <v>81</v>
      </c>
      <c r="M6761" s="5">
        <v>0</v>
      </c>
      <c r="N6761" s="5">
        <v>0</v>
      </c>
      <c r="O6761" s="6">
        <v>0</v>
      </c>
      <c r="P6761" s="6">
        <v>0</v>
      </c>
      <c r="Q6761" s="6">
        <v>0</v>
      </c>
      <c r="R6761" s="6">
        <v>0</v>
      </c>
      <c r="S6761" s="6">
        <v>0</v>
      </c>
      <c r="T6761" s="6">
        <v>1.1421319796954315</v>
      </c>
      <c r="U6761" s="6">
        <v>10.279187817258883</v>
      </c>
      <c r="V6761" s="6">
        <v>0</v>
      </c>
      <c r="W6761" s="6">
        <v>0</v>
      </c>
      <c r="X6761" s="5">
        <v>373</v>
      </c>
      <c r="Y6761" s="5">
        <v>312</v>
      </c>
      <c r="Z6761" s="5">
        <v>14</v>
      </c>
      <c r="AA6761" s="5">
        <v>0</v>
      </c>
      <c r="AB6761" s="5">
        <v>0</v>
      </c>
      <c r="AC6761" s="5">
        <v>0</v>
      </c>
      <c r="AD6761" s="5">
        <v>373</v>
      </c>
      <c r="AE6761" s="5">
        <v>312</v>
      </c>
      <c r="AF6761" s="5">
        <v>14</v>
      </c>
      <c r="AG6761" s="6">
        <v>4.4871794871794872</v>
      </c>
      <c r="AH6761" s="6">
        <v>83.646112600536199</v>
      </c>
      <c r="AI6761" s="6"/>
      <c r="AJ6761" s="6"/>
    </row>
    <row r="6762" spans="1:36" x14ac:dyDescent="0.2">
      <c r="A6762" s="1" t="str">
        <f t="shared" si="105"/>
        <v>WirralAll people</v>
      </c>
      <c r="B6762" s="3" t="s">
        <v>587</v>
      </c>
      <c r="C6762" s="3" t="s">
        <v>588</v>
      </c>
      <c r="D6762" s="3" t="s">
        <v>700</v>
      </c>
      <c r="E6762" s="5">
        <v>319783</v>
      </c>
      <c r="F6762" s="5">
        <v>73522</v>
      </c>
      <c r="G6762" s="5">
        <v>68013</v>
      </c>
      <c r="H6762" s="5">
        <v>96803</v>
      </c>
      <c r="I6762" s="5">
        <v>95963</v>
      </c>
      <c r="J6762" s="5">
        <v>25211</v>
      </c>
      <c r="K6762" s="5">
        <v>0</v>
      </c>
      <c r="L6762" s="5">
        <v>4774</v>
      </c>
      <c r="M6762" s="5">
        <v>42317</v>
      </c>
      <c r="N6762" s="5">
        <v>10686</v>
      </c>
      <c r="O6762" s="6">
        <v>22.991215918294593</v>
      </c>
      <c r="P6762" s="6">
        <v>21.268485191520501</v>
      </c>
      <c r="Q6762" s="6">
        <v>30.271465337431945</v>
      </c>
      <c r="R6762" s="6">
        <v>30.008787208825986</v>
      </c>
      <c r="S6762" s="6">
        <v>7.883783690815334</v>
      </c>
      <c r="T6762" s="6">
        <v>0</v>
      </c>
      <c r="U6762" s="6">
        <v>1.4928873642438778</v>
      </c>
      <c r="V6762" s="6">
        <v>13.233036152641009</v>
      </c>
      <c r="W6762" s="6">
        <v>3.3416410503372598</v>
      </c>
      <c r="X6762" s="5">
        <v>99216</v>
      </c>
      <c r="Y6762" s="5">
        <v>84574</v>
      </c>
      <c r="Z6762" s="5">
        <v>5925</v>
      </c>
      <c r="AA6762" s="5">
        <v>24678</v>
      </c>
      <c r="AB6762" s="5">
        <v>18645</v>
      </c>
      <c r="AC6762" s="5">
        <v>2400</v>
      </c>
      <c r="AD6762" s="5">
        <v>74538</v>
      </c>
      <c r="AE6762" s="5">
        <v>65929</v>
      </c>
      <c r="AF6762" s="5">
        <v>3525</v>
      </c>
      <c r="AG6762" s="6">
        <v>5.3466608017716029</v>
      </c>
      <c r="AH6762" s="6">
        <v>88.450186482062847</v>
      </c>
      <c r="AI6762" s="3">
        <v>12.872083668543846</v>
      </c>
      <c r="AJ6762" s="3">
        <v>75.553124240213961</v>
      </c>
    </row>
    <row r="6763" spans="1:36" hidden="1" x14ac:dyDescent="0.2">
      <c r="A6763" s="1" t="str">
        <f t="shared" si="105"/>
        <v>WirralWhite British</v>
      </c>
      <c r="B6763" s="3" t="s">
        <v>587</v>
      </c>
      <c r="C6763" s="3" t="s">
        <v>588</v>
      </c>
      <c r="D6763" s="3" t="s">
        <v>701</v>
      </c>
      <c r="E6763" s="5">
        <v>303682</v>
      </c>
      <c r="F6763" s="5">
        <v>68793</v>
      </c>
      <c r="G6763" s="5">
        <v>63569</v>
      </c>
      <c r="H6763" s="5">
        <v>90884</v>
      </c>
      <c r="I6763" s="5">
        <v>89995</v>
      </c>
      <c r="J6763" s="5">
        <v>23949</v>
      </c>
      <c r="K6763" s="5">
        <v>0</v>
      </c>
      <c r="L6763" s="5">
        <v>4478</v>
      </c>
      <c r="M6763" s="5">
        <v>39230</v>
      </c>
      <c r="N6763" s="5">
        <v>10060</v>
      </c>
      <c r="O6763" s="6">
        <v>22.652972517304285</v>
      </c>
      <c r="P6763" s="6">
        <v>20.932752023498264</v>
      </c>
      <c r="Q6763" s="6">
        <v>29.927358223404745</v>
      </c>
      <c r="R6763" s="6">
        <v>29.634617790978719</v>
      </c>
      <c r="S6763" s="6">
        <v>7.8862099169526019</v>
      </c>
      <c r="T6763" s="6">
        <v>0</v>
      </c>
      <c r="U6763" s="6">
        <v>1.4745687923551609</v>
      </c>
      <c r="V6763" s="6">
        <v>12.918118294795214</v>
      </c>
      <c r="W6763" s="6">
        <v>3.3126757595115945</v>
      </c>
      <c r="X6763" s="5">
        <v>93129</v>
      </c>
      <c r="Y6763" s="5">
        <v>79302</v>
      </c>
      <c r="Z6763" s="5">
        <v>5575</v>
      </c>
      <c r="AA6763" s="5">
        <v>22737</v>
      </c>
      <c r="AB6763" s="5">
        <v>17024</v>
      </c>
      <c r="AC6763" s="5">
        <v>2243</v>
      </c>
      <c r="AD6763" s="5">
        <v>70392</v>
      </c>
      <c r="AE6763" s="5">
        <v>62278</v>
      </c>
      <c r="AF6763" s="5">
        <v>3332</v>
      </c>
      <c r="AG6763" s="6">
        <v>5.3502039243392527</v>
      </c>
      <c r="AH6763" s="6">
        <v>88.473121945675643</v>
      </c>
      <c r="AI6763" s="3">
        <v>13.175516917293233</v>
      </c>
      <c r="AJ6763" s="3">
        <v>74.873554118837134</v>
      </c>
    </row>
    <row r="6764" spans="1:36" hidden="1" x14ac:dyDescent="0.2">
      <c r="A6764" s="1" t="str">
        <f t="shared" si="105"/>
        <v>WirralMinorities - all other than White British</v>
      </c>
      <c r="B6764" s="3" t="s">
        <v>587</v>
      </c>
      <c r="C6764" s="3" t="s">
        <v>588</v>
      </c>
      <c r="D6764" s="3" t="s">
        <v>702</v>
      </c>
      <c r="E6764" s="5">
        <v>16101</v>
      </c>
      <c r="F6764" s="5">
        <v>4729</v>
      </c>
      <c r="G6764" s="5">
        <v>4444</v>
      </c>
      <c r="H6764" s="5">
        <v>5919</v>
      </c>
      <c r="I6764" s="5">
        <v>5968</v>
      </c>
      <c r="J6764" s="5">
        <v>1262</v>
      </c>
      <c r="K6764" s="5">
        <v>0</v>
      </c>
      <c r="L6764" s="5">
        <v>296</v>
      </c>
      <c r="M6764" s="5">
        <v>3087</v>
      </c>
      <c r="N6764" s="5">
        <v>626</v>
      </c>
      <c r="O6764" s="6">
        <v>29.370846531271351</v>
      </c>
      <c r="P6764" s="6">
        <v>27.600770138500714</v>
      </c>
      <c r="Q6764" s="6">
        <v>36.761691820383824</v>
      </c>
      <c r="R6764" s="6">
        <v>37.066020744053162</v>
      </c>
      <c r="S6764" s="6">
        <v>7.8380224830755854</v>
      </c>
      <c r="T6764" s="6">
        <v>0</v>
      </c>
      <c r="U6764" s="6">
        <v>1.8383951307372213</v>
      </c>
      <c r="V6764" s="6">
        <v>19.172722191168251</v>
      </c>
      <c r="W6764" s="6">
        <v>3.887957269734799</v>
      </c>
      <c r="X6764" s="5">
        <v>6087</v>
      </c>
      <c r="Y6764" s="5">
        <v>5272</v>
      </c>
      <c r="Z6764" s="5">
        <v>350</v>
      </c>
      <c r="AA6764" s="5">
        <v>1941</v>
      </c>
      <c r="AB6764" s="5">
        <v>1621</v>
      </c>
      <c r="AC6764" s="5">
        <v>157</v>
      </c>
      <c r="AD6764" s="5">
        <v>4146</v>
      </c>
      <c r="AE6764" s="5">
        <v>3651</v>
      </c>
      <c r="AF6764" s="5">
        <v>193</v>
      </c>
      <c r="AG6764" s="6">
        <v>5.2862229526157218</v>
      </c>
      <c r="AH6764" s="6">
        <v>88.060781476121562</v>
      </c>
      <c r="AI6764" s="3">
        <v>9.6853793954349161</v>
      </c>
      <c r="AJ6764" s="3">
        <v>83.513652756311174</v>
      </c>
    </row>
    <row r="6765" spans="1:36" hidden="1" x14ac:dyDescent="0.2">
      <c r="A6765" s="1" t="str">
        <f t="shared" si="105"/>
        <v>WirralWhite Irish</v>
      </c>
      <c r="B6765" s="3" t="s">
        <v>587</v>
      </c>
      <c r="C6765" s="3" t="s">
        <v>588</v>
      </c>
      <c r="D6765" s="3" t="s">
        <v>703</v>
      </c>
      <c r="E6765" s="5">
        <v>2667</v>
      </c>
      <c r="F6765" s="5">
        <v>564</v>
      </c>
      <c r="G6765" s="5">
        <v>518</v>
      </c>
      <c r="H6765" s="5">
        <v>792</v>
      </c>
      <c r="I6765" s="5">
        <v>775</v>
      </c>
      <c r="J6765" s="5">
        <v>166</v>
      </c>
      <c r="K6765" s="5">
        <v>0</v>
      </c>
      <c r="L6765" s="5">
        <v>48</v>
      </c>
      <c r="M6765" s="5">
        <v>338</v>
      </c>
      <c r="N6765" s="5">
        <v>81</v>
      </c>
      <c r="O6765" s="6">
        <v>21.147356580427445</v>
      </c>
      <c r="P6765" s="6">
        <v>19.42257217847769</v>
      </c>
      <c r="Q6765" s="6">
        <v>29.696287964004501</v>
      </c>
      <c r="R6765" s="6">
        <v>29.058867641544808</v>
      </c>
      <c r="S6765" s="6">
        <v>6.224221972253468</v>
      </c>
      <c r="T6765" s="6">
        <v>0</v>
      </c>
      <c r="U6765" s="6">
        <v>1.7997750281214848</v>
      </c>
      <c r="V6765" s="6">
        <v>12.673415823022122</v>
      </c>
      <c r="W6765" s="6">
        <v>3.0371203599550056</v>
      </c>
      <c r="X6765" s="5">
        <v>647</v>
      </c>
      <c r="Y6765" s="5">
        <v>580</v>
      </c>
      <c r="Z6765" s="5">
        <v>34</v>
      </c>
      <c r="AA6765" s="5">
        <v>145</v>
      </c>
      <c r="AB6765" s="5">
        <v>122</v>
      </c>
      <c r="AC6765" s="5">
        <v>15</v>
      </c>
      <c r="AD6765" s="5">
        <v>502</v>
      </c>
      <c r="AE6765" s="5">
        <v>458</v>
      </c>
      <c r="AF6765" s="5">
        <v>19</v>
      </c>
      <c r="AG6765" s="6">
        <v>4.1484716157205241</v>
      </c>
      <c r="AH6765" s="6">
        <v>91.235059760956176</v>
      </c>
      <c r="AI6765" s="3">
        <v>12.295081967213115</v>
      </c>
      <c r="AJ6765" s="3">
        <v>84.137931034482762</v>
      </c>
    </row>
    <row r="6766" spans="1:36" hidden="1" x14ac:dyDescent="0.2">
      <c r="A6766" s="1" t="str">
        <f t="shared" si="105"/>
        <v>WirralWhite Gyspy or Irish Traveller</v>
      </c>
      <c r="B6766" s="3" t="s">
        <v>587</v>
      </c>
      <c r="C6766" s="3" t="s">
        <v>588</v>
      </c>
      <c r="D6766" s="3" t="s">
        <v>704</v>
      </c>
      <c r="E6766" s="5">
        <v>77</v>
      </c>
      <c r="F6766" s="5">
        <v>32</v>
      </c>
      <c r="G6766" s="5">
        <v>32</v>
      </c>
      <c r="H6766" s="5">
        <v>39</v>
      </c>
      <c r="I6766" s="5">
        <v>44</v>
      </c>
      <c r="J6766" s="5">
        <v>17</v>
      </c>
      <c r="K6766" s="5">
        <v>0</v>
      </c>
      <c r="L6766" s="5">
        <v>0</v>
      </c>
      <c r="M6766" s="5">
        <v>17</v>
      </c>
      <c r="N6766" s="5">
        <v>6</v>
      </c>
      <c r="O6766" s="6">
        <v>41.558441558441558</v>
      </c>
      <c r="P6766" s="6">
        <v>41.558441558441558</v>
      </c>
      <c r="Q6766" s="6">
        <v>50.649350649350652</v>
      </c>
      <c r="R6766" s="6">
        <v>57.142857142857146</v>
      </c>
      <c r="S6766" s="6">
        <v>22.077922077922079</v>
      </c>
      <c r="T6766" s="6">
        <v>0</v>
      </c>
      <c r="U6766" s="6">
        <v>0</v>
      </c>
      <c r="V6766" s="6">
        <v>22.077922077922079</v>
      </c>
      <c r="W6766" s="6">
        <v>7.7922077922077921</v>
      </c>
      <c r="X6766" s="5">
        <v>29</v>
      </c>
      <c r="Y6766" s="5">
        <v>19</v>
      </c>
      <c r="Z6766" s="5">
        <v>3</v>
      </c>
      <c r="AA6766" s="5">
        <v>8</v>
      </c>
      <c r="AB6766" s="5">
        <v>5</v>
      </c>
      <c r="AC6766" s="5">
        <v>1</v>
      </c>
      <c r="AD6766" s="5">
        <v>21</v>
      </c>
      <c r="AE6766" s="5">
        <v>14</v>
      </c>
      <c r="AF6766" s="5">
        <v>2</v>
      </c>
      <c r="AG6766" s="6">
        <v>14.285714285714286</v>
      </c>
      <c r="AH6766" s="6">
        <v>66.666666666666671</v>
      </c>
      <c r="AI6766" s="3">
        <v>20</v>
      </c>
      <c r="AJ6766" s="3">
        <v>62.5</v>
      </c>
    </row>
    <row r="6767" spans="1:36" hidden="1" x14ac:dyDescent="0.2">
      <c r="A6767" s="1" t="str">
        <f t="shared" si="105"/>
        <v>WirralWhite Other</v>
      </c>
      <c r="B6767" s="3" t="s">
        <v>587</v>
      </c>
      <c r="C6767" s="3" t="s">
        <v>588</v>
      </c>
      <c r="D6767" s="3" t="s">
        <v>705</v>
      </c>
      <c r="E6767" s="5">
        <v>3730</v>
      </c>
      <c r="F6767" s="5">
        <v>1103</v>
      </c>
      <c r="G6767" s="5">
        <v>1030</v>
      </c>
      <c r="H6767" s="5">
        <v>1379</v>
      </c>
      <c r="I6767" s="5">
        <v>1402</v>
      </c>
      <c r="J6767" s="5">
        <v>314</v>
      </c>
      <c r="K6767" s="5">
        <v>0</v>
      </c>
      <c r="L6767" s="5">
        <v>69</v>
      </c>
      <c r="M6767" s="5">
        <v>725</v>
      </c>
      <c r="N6767" s="5">
        <v>179</v>
      </c>
      <c r="O6767" s="6">
        <v>29.571045576407506</v>
      </c>
      <c r="P6767" s="6">
        <v>27.613941018766756</v>
      </c>
      <c r="Q6767" s="6">
        <v>36.970509383378015</v>
      </c>
      <c r="R6767" s="6">
        <v>37.587131367292223</v>
      </c>
      <c r="S6767" s="6">
        <v>8.4182305630026804</v>
      </c>
      <c r="T6767" s="6">
        <v>0</v>
      </c>
      <c r="U6767" s="6">
        <v>1.8498659517426272</v>
      </c>
      <c r="V6767" s="6">
        <v>19.436997319034852</v>
      </c>
      <c r="W6767" s="6">
        <v>4.7989276139410189</v>
      </c>
      <c r="X6767" s="5">
        <v>1756</v>
      </c>
      <c r="Y6767" s="5">
        <v>1565</v>
      </c>
      <c r="Z6767" s="5">
        <v>86</v>
      </c>
      <c r="AA6767" s="5">
        <v>538</v>
      </c>
      <c r="AB6767" s="5">
        <v>478</v>
      </c>
      <c r="AC6767" s="5">
        <v>38</v>
      </c>
      <c r="AD6767" s="5">
        <v>1218</v>
      </c>
      <c r="AE6767" s="5">
        <v>1087</v>
      </c>
      <c r="AF6767" s="5">
        <v>48</v>
      </c>
      <c r="AG6767" s="6">
        <v>4.4158233670653173</v>
      </c>
      <c r="AH6767" s="6">
        <v>89.24466338259441</v>
      </c>
      <c r="AI6767" s="3">
        <v>7.9497907949790791</v>
      </c>
      <c r="AJ6767" s="3">
        <v>88.847583643122675</v>
      </c>
    </row>
    <row r="6768" spans="1:36" hidden="1" x14ac:dyDescent="0.2">
      <c r="A6768" s="1" t="str">
        <f t="shared" si="105"/>
        <v>WirralMixed White and Black Caribbean</v>
      </c>
      <c r="B6768" s="3" t="s">
        <v>587</v>
      </c>
      <c r="C6768" s="3" t="s">
        <v>588</v>
      </c>
      <c r="D6768" s="3" t="s">
        <v>706</v>
      </c>
      <c r="E6768" s="5">
        <v>964</v>
      </c>
      <c r="F6768" s="5">
        <v>363</v>
      </c>
      <c r="G6768" s="5">
        <v>362</v>
      </c>
      <c r="H6768" s="5">
        <v>447</v>
      </c>
      <c r="I6768" s="5">
        <v>437</v>
      </c>
      <c r="J6768" s="5">
        <v>139</v>
      </c>
      <c r="K6768" s="5">
        <v>0</v>
      </c>
      <c r="L6768" s="5">
        <v>26</v>
      </c>
      <c r="M6768" s="5">
        <v>219</v>
      </c>
      <c r="N6768" s="5">
        <v>69</v>
      </c>
      <c r="O6768" s="6">
        <v>37.655601659751035</v>
      </c>
      <c r="P6768" s="6">
        <v>37.551867219917014</v>
      </c>
      <c r="Q6768" s="6">
        <v>46.369294605809131</v>
      </c>
      <c r="R6768" s="6">
        <v>45.331950207468878</v>
      </c>
      <c r="S6768" s="6">
        <v>14.419087136929461</v>
      </c>
      <c r="T6768" s="6">
        <v>0</v>
      </c>
      <c r="U6768" s="6">
        <v>2.6970954356846475</v>
      </c>
      <c r="V6768" s="6">
        <v>22.717842323651453</v>
      </c>
      <c r="W6768" s="6">
        <v>7.1576763485477182</v>
      </c>
      <c r="X6768" s="5">
        <v>258</v>
      </c>
      <c r="Y6768" s="5">
        <v>216</v>
      </c>
      <c r="Z6768" s="5">
        <v>31</v>
      </c>
      <c r="AA6768" s="5">
        <v>117</v>
      </c>
      <c r="AB6768" s="5">
        <v>93</v>
      </c>
      <c r="AC6768" s="5">
        <v>25</v>
      </c>
      <c r="AD6768" s="5">
        <v>141</v>
      </c>
      <c r="AE6768" s="5">
        <v>123</v>
      </c>
      <c r="AF6768" s="5">
        <v>6</v>
      </c>
      <c r="AG6768" s="6">
        <v>4.8780487804878048</v>
      </c>
      <c r="AH6768" s="6">
        <v>87.234042553191486</v>
      </c>
      <c r="AI6768" s="3">
        <v>26.881720430107528</v>
      </c>
      <c r="AJ6768" s="3">
        <v>79.487179487179489</v>
      </c>
    </row>
    <row r="6769" spans="1:36" hidden="1" x14ac:dyDescent="0.2">
      <c r="A6769" s="1" t="str">
        <f t="shared" si="105"/>
        <v>WirralMixed White and Black African</v>
      </c>
      <c r="B6769" s="3" t="s">
        <v>587</v>
      </c>
      <c r="C6769" s="3" t="s">
        <v>588</v>
      </c>
      <c r="D6769" s="3" t="s">
        <v>707</v>
      </c>
      <c r="E6769" s="5">
        <v>558</v>
      </c>
      <c r="F6769" s="5">
        <v>171</v>
      </c>
      <c r="G6769" s="5">
        <v>165</v>
      </c>
      <c r="H6769" s="5">
        <v>217</v>
      </c>
      <c r="I6769" s="5">
        <v>209</v>
      </c>
      <c r="J6769" s="5">
        <v>53</v>
      </c>
      <c r="K6769" s="5">
        <v>0</v>
      </c>
      <c r="L6769" s="5">
        <v>8</v>
      </c>
      <c r="M6769" s="5">
        <v>117</v>
      </c>
      <c r="N6769" s="5">
        <v>21</v>
      </c>
      <c r="O6769" s="6">
        <v>30.64516129032258</v>
      </c>
      <c r="P6769" s="6">
        <v>29.56989247311828</v>
      </c>
      <c r="Q6769" s="6">
        <v>38.888888888888886</v>
      </c>
      <c r="R6769" s="6">
        <v>37.45519713261649</v>
      </c>
      <c r="S6769" s="6">
        <v>9.4982078853046588</v>
      </c>
      <c r="T6769" s="6">
        <v>0</v>
      </c>
      <c r="U6769" s="6">
        <v>1.4336917562724014</v>
      </c>
      <c r="V6769" s="6">
        <v>20.967741935483872</v>
      </c>
      <c r="W6769" s="6">
        <v>3.763440860215054</v>
      </c>
      <c r="X6769" s="5">
        <v>146</v>
      </c>
      <c r="Y6769" s="5">
        <v>125</v>
      </c>
      <c r="Z6769" s="5">
        <v>10</v>
      </c>
      <c r="AA6769" s="5">
        <v>51</v>
      </c>
      <c r="AB6769" s="5">
        <v>43</v>
      </c>
      <c r="AC6769" s="5">
        <v>5</v>
      </c>
      <c r="AD6769" s="5">
        <v>95</v>
      </c>
      <c r="AE6769" s="5">
        <v>82</v>
      </c>
      <c r="AF6769" s="5">
        <v>5</v>
      </c>
      <c r="AG6769" s="6">
        <v>6.0975609756097562</v>
      </c>
      <c r="AH6769" s="6">
        <v>86.315789473684205</v>
      </c>
      <c r="AI6769" s="3">
        <v>11.627906976744185</v>
      </c>
      <c r="AJ6769" s="3">
        <v>84.313725490196077</v>
      </c>
    </row>
    <row r="6770" spans="1:36" hidden="1" x14ac:dyDescent="0.2">
      <c r="A6770" s="1" t="str">
        <f t="shared" si="105"/>
        <v>WirralMixed White and Asian</v>
      </c>
      <c r="B6770" s="3" t="s">
        <v>587</v>
      </c>
      <c r="C6770" s="3" t="s">
        <v>588</v>
      </c>
      <c r="D6770" s="3" t="s">
        <v>708</v>
      </c>
      <c r="E6770" s="5">
        <v>949</v>
      </c>
      <c r="F6770" s="5">
        <v>192</v>
      </c>
      <c r="G6770" s="5">
        <v>169</v>
      </c>
      <c r="H6770" s="5">
        <v>267</v>
      </c>
      <c r="I6770" s="5">
        <v>258</v>
      </c>
      <c r="J6770" s="5">
        <v>67</v>
      </c>
      <c r="K6770" s="5">
        <v>0</v>
      </c>
      <c r="L6770" s="5">
        <v>13</v>
      </c>
      <c r="M6770" s="5">
        <v>109</v>
      </c>
      <c r="N6770" s="5">
        <v>25</v>
      </c>
      <c r="O6770" s="6">
        <v>20.231822971549001</v>
      </c>
      <c r="P6770" s="6">
        <v>17.80821917808219</v>
      </c>
      <c r="Q6770" s="6">
        <v>28.134878819810325</v>
      </c>
      <c r="R6770" s="6">
        <v>27.186512118018967</v>
      </c>
      <c r="S6770" s="6">
        <v>7.060063224446786</v>
      </c>
      <c r="T6770" s="6">
        <v>0</v>
      </c>
      <c r="U6770" s="6">
        <v>1.3698630136986301</v>
      </c>
      <c r="V6770" s="6">
        <v>11.485774499473129</v>
      </c>
      <c r="W6770" s="6">
        <v>2.6343519494204424</v>
      </c>
      <c r="X6770" s="5">
        <v>236</v>
      </c>
      <c r="Y6770" s="5">
        <v>215</v>
      </c>
      <c r="Z6770" s="5">
        <v>4</v>
      </c>
      <c r="AA6770" s="5">
        <v>57</v>
      </c>
      <c r="AB6770" s="5">
        <v>46</v>
      </c>
      <c r="AC6770" s="5">
        <v>2</v>
      </c>
      <c r="AD6770" s="5">
        <v>179</v>
      </c>
      <c r="AE6770" s="5">
        <v>169</v>
      </c>
      <c r="AF6770" s="5">
        <v>2</v>
      </c>
      <c r="AG6770" s="6">
        <v>1.1834319526627219</v>
      </c>
      <c r="AH6770" s="6">
        <v>94.413407821229043</v>
      </c>
      <c r="AI6770" s="3">
        <v>4.3478260869565215</v>
      </c>
      <c r="AJ6770" s="3">
        <v>80.701754385964918</v>
      </c>
    </row>
    <row r="6771" spans="1:36" hidden="1" x14ac:dyDescent="0.2">
      <c r="A6771" s="1" t="str">
        <f t="shared" si="105"/>
        <v>WirralMixed Other</v>
      </c>
      <c r="B6771" s="3" t="s">
        <v>587</v>
      </c>
      <c r="C6771" s="3" t="s">
        <v>588</v>
      </c>
      <c r="D6771" s="3" t="s">
        <v>709</v>
      </c>
      <c r="E6771" s="5">
        <v>815</v>
      </c>
      <c r="F6771" s="5">
        <v>205</v>
      </c>
      <c r="G6771" s="5">
        <v>195</v>
      </c>
      <c r="H6771" s="5">
        <v>251</v>
      </c>
      <c r="I6771" s="5">
        <v>269</v>
      </c>
      <c r="J6771" s="5">
        <v>61</v>
      </c>
      <c r="K6771" s="5">
        <v>0</v>
      </c>
      <c r="L6771" s="5">
        <v>19</v>
      </c>
      <c r="M6771" s="5">
        <v>105</v>
      </c>
      <c r="N6771" s="5">
        <v>29</v>
      </c>
      <c r="O6771" s="6">
        <v>25.153374233128833</v>
      </c>
      <c r="P6771" s="6">
        <v>23.926380368098158</v>
      </c>
      <c r="Q6771" s="6">
        <v>30.79754601226994</v>
      </c>
      <c r="R6771" s="6">
        <v>33.006134969325153</v>
      </c>
      <c r="S6771" s="6">
        <v>7.4846625766871169</v>
      </c>
      <c r="T6771" s="6">
        <v>0</v>
      </c>
      <c r="U6771" s="6">
        <v>2.3312883435582821</v>
      </c>
      <c r="V6771" s="6">
        <v>12.883435582822086</v>
      </c>
      <c r="W6771" s="6">
        <v>3.5582822085889569</v>
      </c>
      <c r="X6771" s="5">
        <v>253</v>
      </c>
      <c r="Y6771" s="5">
        <v>211</v>
      </c>
      <c r="Z6771" s="5">
        <v>24</v>
      </c>
      <c r="AA6771" s="5">
        <v>86</v>
      </c>
      <c r="AB6771" s="5">
        <v>63</v>
      </c>
      <c r="AC6771" s="5">
        <v>12</v>
      </c>
      <c r="AD6771" s="5">
        <v>167</v>
      </c>
      <c r="AE6771" s="5">
        <v>148</v>
      </c>
      <c r="AF6771" s="5">
        <v>12</v>
      </c>
      <c r="AG6771" s="6">
        <v>8.1081081081081088</v>
      </c>
      <c r="AH6771" s="6">
        <v>88.622754491017957</v>
      </c>
      <c r="AI6771" s="3">
        <v>19.047619047619047</v>
      </c>
      <c r="AJ6771" s="3">
        <v>73.255813953488371</v>
      </c>
    </row>
    <row r="6772" spans="1:36" hidden="1" x14ac:dyDescent="0.2">
      <c r="A6772" s="1" t="str">
        <f t="shared" si="105"/>
        <v>WirralIndian</v>
      </c>
      <c r="B6772" s="3" t="s">
        <v>587</v>
      </c>
      <c r="C6772" s="3" t="s">
        <v>588</v>
      </c>
      <c r="D6772" s="3" t="s">
        <v>710</v>
      </c>
      <c r="E6772" s="5">
        <v>1344</v>
      </c>
      <c r="F6772" s="5">
        <v>369</v>
      </c>
      <c r="G6772" s="5">
        <v>346</v>
      </c>
      <c r="H6772" s="5">
        <v>493</v>
      </c>
      <c r="I6772" s="5">
        <v>512</v>
      </c>
      <c r="J6772" s="5">
        <v>83</v>
      </c>
      <c r="K6772" s="5">
        <v>0</v>
      </c>
      <c r="L6772" s="5">
        <v>25</v>
      </c>
      <c r="M6772" s="5">
        <v>212</v>
      </c>
      <c r="N6772" s="5">
        <v>41</v>
      </c>
      <c r="O6772" s="6">
        <v>27.455357142857142</v>
      </c>
      <c r="P6772" s="6">
        <v>25.74404761904762</v>
      </c>
      <c r="Q6772" s="6">
        <v>36.68154761904762</v>
      </c>
      <c r="R6772" s="6">
        <v>38.095238095238095</v>
      </c>
      <c r="S6772" s="6">
        <v>6.1755952380952381</v>
      </c>
      <c r="T6772" s="6">
        <v>0</v>
      </c>
      <c r="U6772" s="6">
        <v>1.8601190476190477</v>
      </c>
      <c r="V6772" s="6">
        <v>15.773809523809524</v>
      </c>
      <c r="W6772" s="6">
        <v>3.0505952380952381</v>
      </c>
      <c r="X6772" s="5">
        <v>644</v>
      </c>
      <c r="Y6772" s="5">
        <v>595</v>
      </c>
      <c r="Z6772" s="5">
        <v>19</v>
      </c>
      <c r="AA6772" s="5">
        <v>198</v>
      </c>
      <c r="AB6772" s="5">
        <v>186</v>
      </c>
      <c r="AC6772" s="5">
        <v>4</v>
      </c>
      <c r="AD6772" s="5">
        <v>446</v>
      </c>
      <c r="AE6772" s="5">
        <v>409</v>
      </c>
      <c r="AF6772" s="5">
        <v>15</v>
      </c>
      <c r="AG6772" s="6">
        <v>3.6674816625916868</v>
      </c>
      <c r="AH6772" s="6">
        <v>91.704035874439455</v>
      </c>
      <c r="AI6772" s="3">
        <v>2.150537634408602</v>
      </c>
      <c r="AJ6772" s="3">
        <v>93.939393939393938</v>
      </c>
    </row>
    <row r="6773" spans="1:36" hidden="1" x14ac:dyDescent="0.2">
      <c r="A6773" s="1" t="str">
        <f t="shared" si="105"/>
        <v>WirralPakistani</v>
      </c>
      <c r="B6773" s="3" t="s">
        <v>587</v>
      </c>
      <c r="C6773" s="3" t="s">
        <v>588</v>
      </c>
      <c r="D6773" s="3" t="s">
        <v>711</v>
      </c>
      <c r="E6773" s="5">
        <v>226</v>
      </c>
      <c r="F6773" s="5">
        <v>82</v>
      </c>
      <c r="G6773" s="5">
        <v>76</v>
      </c>
      <c r="H6773" s="5">
        <v>86</v>
      </c>
      <c r="I6773" s="5">
        <v>84</v>
      </c>
      <c r="J6773" s="5">
        <v>28</v>
      </c>
      <c r="K6773" s="5">
        <v>0</v>
      </c>
      <c r="L6773" s="5">
        <v>6</v>
      </c>
      <c r="M6773" s="5">
        <v>32</v>
      </c>
      <c r="N6773" s="5">
        <v>8</v>
      </c>
      <c r="O6773" s="6">
        <v>36.283185840707965</v>
      </c>
      <c r="P6773" s="6">
        <v>33.628318584070797</v>
      </c>
      <c r="Q6773" s="6">
        <v>38.053097345132741</v>
      </c>
      <c r="R6773" s="6">
        <v>37.168141592920357</v>
      </c>
      <c r="S6773" s="6">
        <v>12.389380530973451</v>
      </c>
      <c r="T6773" s="6">
        <v>0</v>
      </c>
      <c r="U6773" s="6">
        <v>2.6548672566371683</v>
      </c>
      <c r="V6773" s="6">
        <v>14.159292035398231</v>
      </c>
      <c r="W6773" s="6">
        <v>3.5398230088495577</v>
      </c>
      <c r="X6773" s="5">
        <v>99</v>
      </c>
      <c r="Y6773" s="5">
        <v>84</v>
      </c>
      <c r="Z6773" s="5">
        <v>4</v>
      </c>
      <c r="AA6773" s="5">
        <v>37</v>
      </c>
      <c r="AB6773" s="5">
        <v>33</v>
      </c>
      <c r="AC6773" s="5">
        <v>3</v>
      </c>
      <c r="AD6773" s="5">
        <v>62</v>
      </c>
      <c r="AE6773" s="5">
        <v>51</v>
      </c>
      <c r="AF6773" s="5">
        <v>1</v>
      </c>
      <c r="AG6773" s="6">
        <v>1.9607843137254901</v>
      </c>
      <c r="AH6773" s="6">
        <v>82.258064516129039</v>
      </c>
      <c r="AI6773" s="3">
        <v>9.0909090909090917</v>
      </c>
      <c r="AJ6773" s="3">
        <v>89.189189189189193</v>
      </c>
    </row>
    <row r="6774" spans="1:36" hidden="1" x14ac:dyDescent="0.2">
      <c r="A6774" s="1" t="str">
        <f t="shared" si="105"/>
        <v>WirralBangladeshi</v>
      </c>
      <c r="B6774" s="3" t="s">
        <v>587</v>
      </c>
      <c r="C6774" s="3" t="s">
        <v>588</v>
      </c>
      <c r="D6774" s="3" t="s">
        <v>712</v>
      </c>
      <c r="E6774" s="5">
        <v>851</v>
      </c>
      <c r="F6774" s="5">
        <v>536</v>
      </c>
      <c r="G6774" s="5">
        <v>530</v>
      </c>
      <c r="H6774" s="5">
        <v>584</v>
      </c>
      <c r="I6774" s="5">
        <v>593</v>
      </c>
      <c r="J6774" s="5">
        <v>64</v>
      </c>
      <c r="K6774" s="5">
        <v>0</v>
      </c>
      <c r="L6774" s="5">
        <v>8</v>
      </c>
      <c r="M6774" s="5">
        <v>488</v>
      </c>
      <c r="N6774" s="5">
        <v>52</v>
      </c>
      <c r="O6774" s="6">
        <v>62.984723854289072</v>
      </c>
      <c r="P6774" s="6">
        <v>62.27967097532315</v>
      </c>
      <c r="Q6774" s="6">
        <v>68.625146886016452</v>
      </c>
      <c r="R6774" s="6">
        <v>69.682726204465339</v>
      </c>
      <c r="S6774" s="6">
        <v>7.5205640423031728</v>
      </c>
      <c r="T6774" s="6">
        <v>0</v>
      </c>
      <c r="U6774" s="6">
        <v>0.9400705052878966</v>
      </c>
      <c r="V6774" s="6">
        <v>57.344300822561692</v>
      </c>
      <c r="W6774" s="6">
        <v>6.1104582843713278</v>
      </c>
      <c r="X6774" s="5">
        <v>315</v>
      </c>
      <c r="Y6774" s="5">
        <v>207</v>
      </c>
      <c r="Z6774" s="5">
        <v>17</v>
      </c>
      <c r="AA6774" s="5">
        <v>215</v>
      </c>
      <c r="AB6774" s="5">
        <v>140</v>
      </c>
      <c r="AC6774" s="5">
        <v>12</v>
      </c>
      <c r="AD6774" s="5">
        <v>100</v>
      </c>
      <c r="AE6774" s="5">
        <v>67</v>
      </c>
      <c r="AF6774" s="5">
        <v>5</v>
      </c>
      <c r="AG6774" s="6">
        <v>7.4626865671641793</v>
      </c>
      <c r="AH6774" s="6">
        <v>67</v>
      </c>
      <c r="AI6774" s="3">
        <v>8.5714285714285712</v>
      </c>
      <c r="AJ6774" s="3">
        <v>65.116279069767444</v>
      </c>
    </row>
    <row r="6775" spans="1:36" hidden="1" x14ac:dyDescent="0.2">
      <c r="A6775" s="1" t="str">
        <f t="shared" si="105"/>
        <v>WirralChinese</v>
      </c>
      <c r="B6775" s="3" t="s">
        <v>587</v>
      </c>
      <c r="C6775" s="3" t="s">
        <v>588</v>
      </c>
      <c r="D6775" s="3" t="s">
        <v>713</v>
      </c>
      <c r="E6775" s="5">
        <v>1653</v>
      </c>
      <c r="F6775" s="5">
        <v>475</v>
      </c>
      <c r="G6775" s="5">
        <v>420</v>
      </c>
      <c r="H6775" s="5">
        <v>566</v>
      </c>
      <c r="I6775" s="5">
        <v>574</v>
      </c>
      <c r="J6775" s="5">
        <v>102</v>
      </c>
      <c r="K6775" s="5">
        <v>0</v>
      </c>
      <c r="L6775" s="5">
        <v>34</v>
      </c>
      <c r="M6775" s="5">
        <v>337</v>
      </c>
      <c r="N6775" s="5">
        <v>46</v>
      </c>
      <c r="O6775" s="6">
        <v>28.735632183908045</v>
      </c>
      <c r="P6775" s="6">
        <v>25.408348457350272</v>
      </c>
      <c r="Q6775" s="6">
        <v>34.240774349667269</v>
      </c>
      <c r="R6775" s="6">
        <v>34.72474289171204</v>
      </c>
      <c r="S6775" s="6">
        <v>6.1705989110707806</v>
      </c>
      <c r="T6775" s="6">
        <v>0</v>
      </c>
      <c r="U6775" s="6">
        <v>2.0568663036902599</v>
      </c>
      <c r="V6775" s="6">
        <v>20.387174833635815</v>
      </c>
      <c r="W6775" s="6">
        <v>2.7828191167574108</v>
      </c>
      <c r="X6775" s="5">
        <v>628</v>
      </c>
      <c r="Y6775" s="5">
        <v>535</v>
      </c>
      <c r="Z6775" s="5">
        <v>38</v>
      </c>
      <c r="AA6775" s="5">
        <v>171</v>
      </c>
      <c r="AB6775" s="5">
        <v>139</v>
      </c>
      <c r="AC6775" s="5">
        <v>15</v>
      </c>
      <c r="AD6775" s="5">
        <v>457</v>
      </c>
      <c r="AE6775" s="5">
        <v>396</v>
      </c>
      <c r="AF6775" s="5">
        <v>23</v>
      </c>
      <c r="AG6775" s="6">
        <v>5.808080808080808</v>
      </c>
      <c r="AH6775" s="6">
        <v>86.652078774617067</v>
      </c>
      <c r="AI6775" s="3">
        <v>10.791366906474821</v>
      </c>
      <c r="AJ6775" s="3">
        <v>81.286549707602333</v>
      </c>
    </row>
    <row r="6776" spans="1:36" hidden="1" x14ac:dyDescent="0.2">
      <c r="A6776" s="1" t="str">
        <f t="shared" si="105"/>
        <v>WirralAsian Other</v>
      </c>
      <c r="B6776" s="3" t="s">
        <v>587</v>
      </c>
      <c r="C6776" s="3" t="s">
        <v>588</v>
      </c>
      <c r="D6776" s="3" t="s">
        <v>714</v>
      </c>
      <c r="E6776" s="5">
        <v>1042</v>
      </c>
      <c r="F6776" s="5">
        <v>297</v>
      </c>
      <c r="G6776" s="5">
        <v>291</v>
      </c>
      <c r="H6776" s="5">
        <v>364</v>
      </c>
      <c r="I6776" s="5">
        <v>359</v>
      </c>
      <c r="J6776" s="5">
        <v>71</v>
      </c>
      <c r="K6776" s="5">
        <v>0</v>
      </c>
      <c r="L6776" s="5">
        <v>9</v>
      </c>
      <c r="M6776" s="5">
        <v>170</v>
      </c>
      <c r="N6776" s="5">
        <v>17</v>
      </c>
      <c r="O6776" s="6">
        <v>28.502879078694818</v>
      </c>
      <c r="P6776" s="6">
        <v>27.927063339731287</v>
      </c>
      <c r="Q6776" s="6">
        <v>34.932821497120919</v>
      </c>
      <c r="R6776" s="6">
        <v>34.452975047984644</v>
      </c>
      <c r="S6776" s="6">
        <v>6.8138195777351251</v>
      </c>
      <c r="T6776" s="6">
        <v>0</v>
      </c>
      <c r="U6776" s="6">
        <v>0.8637236084452975</v>
      </c>
      <c r="V6776" s="6">
        <v>16.314779270633398</v>
      </c>
      <c r="W6776" s="6">
        <v>1.6314779270633397</v>
      </c>
      <c r="X6776" s="5">
        <v>528</v>
      </c>
      <c r="Y6776" s="5">
        <v>444</v>
      </c>
      <c r="Z6776" s="5">
        <v>27</v>
      </c>
      <c r="AA6776" s="5">
        <v>171</v>
      </c>
      <c r="AB6776" s="5">
        <v>144</v>
      </c>
      <c r="AC6776" s="5">
        <v>10</v>
      </c>
      <c r="AD6776" s="5">
        <v>357</v>
      </c>
      <c r="AE6776" s="5">
        <v>300</v>
      </c>
      <c r="AF6776" s="5">
        <v>17</v>
      </c>
      <c r="AG6776" s="6">
        <v>5.666666666666667</v>
      </c>
      <c r="AH6776" s="6">
        <v>84.033613445378151</v>
      </c>
      <c r="AI6776" s="3">
        <v>6.9444444444444446</v>
      </c>
      <c r="AJ6776" s="3">
        <v>84.21052631578948</v>
      </c>
    </row>
    <row r="6777" spans="1:36" hidden="1" x14ac:dyDescent="0.2">
      <c r="A6777" s="1" t="str">
        <f t="shared" si="105"/>
        <v>WirralBlack African</v>
      </c>
      <c r="B6777" s="3" t="s">
        <v>587</v>
      </c>
      <c r="C6777" s="3" t="s">
        <v>588</v>
      </c>
      <c r="D6777" s="3" t="s">
        <v>715</v>
      </c>
      <c r="E6777" s="5">
        <v>389</v>
      </c>
      <c r="F6777" s="5">
        <v>114</v>
      </c>
      <c r="G6777" s="5">
        <v>110</v>
      </c>
      <c r="H6777" s="5">
        <v>144</v>
      </c>
      <c r="I6777" s="5">
        <v>162</v>
      </c>
      <c r="J6777" s="5">
        <v>35</v>
      </c>
      <c r="K6777" s="5">
        <v>0</v>
      </c>
      <c r="L6777" s="5">
        <v>8</v>
      </c>
      <c r="M6777" s="5">
        <v>60</v>
      </c>
      <c r="N6777" s="5">
        <v>12</v>
      </c>
      <c r="O6777" s="6">
        <v>29.305912596401029</v>
      </c>
      <c r="P6777" s="6">
        <v>28.277634961439588</v>
      </c>
      <c r="Q6777" s="6">
        <v>37.017994858611829</v>
      </c>
      <c r="R6777" s="6">
        <v>41.645244215938305</v>
      </c>
      <c r="S6777" s="6">
        <v>8.9974293059125969</v>
      </c>
      <c r="T6777" s="6">
        <v>0</v>
      </c>
      <c r="U6777" s="6">
        <v>2.0565552699228791</v>
      </c>
      <c r="V6777" s="6">
        <v>15.424164524421593</v>
      </c>
      <c r="W6777" s="6">
        <v>3.0848329048843186</v>
      </c>
      <c r="X6777" s="5">
        <v>194</v>
      </c>
      <c r="Y6777" s="5">
        <v>172</v>
      </c>
      <c r="Z6777" s="5">
        <v>13</v>
      </c>
      <c r="AA6777" s="5">
        <v>58</v>
      </c>
      <c r="AB6777" s="5">
        <v>52</v>
      </c>
      <c r="AC6777" s="5">
        <v>4</v>
      </c>
      <c r="AD6777" s="5">
        <v>136</v>
      </c>
      <c r="AE6777" s="5">
        <v>120</v>
      </c>
      <c r="AF6777" s="5">
        <v>9</v>
      </c>
      <c r="AG6777" s="6">
        <v>7.5</v>
      </c>
      <c r="AH6777" s="6">
        <v>88.235294117647058</v>
      </c>
      <c r="AI6777" s="3">
        <v>7.6923076923076925</v>
      </c>
      <c r="AJ6777" s="3">
        <v>89.65517241379311</v>
      </c>
    </row>
    <row r="6778" spans="1:36" hidden="1" x14ac:dyDescent="0.2">
      <c r="A6778" s="1" t="str">
        <f t="shared" si="105"/>
        <v>WirralBlack Caribbean</v>
      </c>
      <c r="B6778" s="3" t="s">
        <v>587</v>
      </c>
      <c r="C6778" s="3" t="s">
        <v>588</v>
      </c>
      <c r="D6778" s="3" t="s">
        <v>716</v>
      </c>
      <c r="E6778" s="5">
        <v>189</v>
      </c>
      <c r="F6778" s="5">
        <v>66</v>
      </c>
      <c r="G6778" s="5">
        <v>59</v>
      </c>
      <c r="H6778" s="5">
        <v>87</v>
      </c>
      <c r="I6778" s="5">
        <v>87</v>
      </c>
      <c r="J6778" s="5">
        <v>17</v>
      </c>
      <c r="K6778" s="5">
        <v>0</v>
      </c>
      <c r="L6778" s="5">
        <v>4</v>
      </c>
      <c r="M6778" s="5">
        <v>52</v>
      </c>
      <c r="N6778" s="5">
        <v>8</v>
      </c>
      <c r="O6778" s="6">
        <v>34.920634920634917</v>
      </c>
      <c r="P6778" s="6">
        <v>31.216931216931219</v>
      </c>
      <c r="Q6778" s="6">
        <v>46.031746031746032</v>
      </c>
      <c r="R6778" s="6">
        <v>46.031746031746032</v>
      </c>
      <c r="S6778" s="6">
        <v>8.9947089947089953</v>
      </c>
      <c r="T6778" s="6">
        <v>0</v>
      </c>
      <c r="U6778" s="6">
        <v>2.1164021164021163</v>
      </c>
      <c r="V6778" s="6">
        <v>27.513227513227513</v>
      </c>
      <c r="W6778" s="6">
        <v>4.2328042328042326</v>
      </c>
      <c r="X6778" s="5">
        <v>95</v>
      </c>
      <c r="Y6778" s="5">
        <v>81</v>
      </c>
      <c r="Z6778" s="5">
        <v>10</v>
      </c>
      <c r="AA6778" s="5">
        <v>24</v>
      </c>
      <c r="AB6778" s="5">
        <v>20</v>
      </c>
      <c r="AC6778" s="5">
        <v>4</v>
      </c>
      <c r="AD6778" s="5">
        <v>71</v>
      </c>
      <c r="AE6778" s="5">
        <v>61</v>
      </c>
      <c r="AF6778" s="5">
        <v>6</v>
      </c>
      <c r="AG6778" s="6">
        <v>9.8360655737704921</v>
      </c>
      <c r="AH6778" s="6">
        <v>85.91549295774648</v>
      </c>
      <c r="AI6778" s="3">
        <v>20</v>
      </c>
      <c r="AJ6778" s="3">
        <v>83.333333333333329</v>
      </c>
    </row>
    <row r="6779" spans="1:36" hidden="1" x14ac:dyDescent="0.2">
      <c r="A6779" s="1" t="str">
        <f t="shared" si="105"/>
        <v>WirralBlack Other</v>
      </c>
      <c r="B6779" s="3" t="s">
        <v>587</v>
      </c>
      <c r="C6779" s="3" t="s">
        <v>588</v>
      </c>
      <c r="D6779" s="3" t="s">
        <v>717</v>
      </c>
      <c r="E6779" s="5">
        <v>117</v>
      </c>
      <c r="F6779" s="5">
        <v>26</v>
      </c>
      <c r="G6779" s="5">
        <v>24</v>
      </c>
      <c r="H6779" s="5">
        <v>33</v>
      </c>
      <c r="I6779" s="5">
        <v>30</v>
      </c>
      <c r="J6779" s="5">
        <v>7</v>
      </c>
      <c r="K6779" s="5">
        <v>0</v>
      </c>
      <c r="L6779" s="5">
        <v>0</v>
      </c>
      <c r="M6779" s="5">
        <v>24</v>
      </c>
      <c r="N6779" s="5">
        <v>4</v>
      </c>
      <c r="O6779" s="6">
        <v>22.222222222222221</v>
      </c>
      <c r="P6779" s="6">
        <v>20.512820512820515</v>
      </c>
      <c r="Q6779" s="6">
        <v>28.205128205128204</v>
      </c>
      <c r="R6779" s="6">
        <v>25.641025641025642</v>
      </c>
      <c r="S6779" s="6">
        <v>5.982905982905983</v>
      </c>
      <c r="T6779" s="6">
        <v>0</v>
      </c>
      <c r="U6779" s="6">
        <v>0</v>
      </c>
      <c r="V6779" s="6">
        <v>20.512820512820515</v>
      </c>
      <c r="W6779" s="6">
        <v>3.4188034188034186</v>
      </c>
      <c r="X6779" s="5">
        <v>49</v>
      </c>
      <c r="Y6779" s="5">
        <v>35</v>
      </c>
      <c r="Z6779" s="5">
        <v>5</v>
      </c>
      <c r="AA6779" s="5">
        <v>10</v>
      </c>
      <c r="AB6779" s="5">
        <v>8</v>
      </c>
      <c r="AC6779" s="5">
        <v>2</v>
      </c>
      <c r="AD6779" s="5">
        <v>39</v>
      </c>
      <c r="AE6779" s="5">
        <v>27</v>
      </c>
      <c r="AF6779" s="5">
        <v>3</v>
      </c>
      <c r="AG6779" s="6">
        <v>11.111111111111111</v>
      </c>
      <c r="AH6779" s="6">
        <v>69.230769230769226</v>
      </c>
      <c r="AI6779" s="3">
        <v>25</v>
      </c>
      <c r="AJ6779" s="3">
        <v>80</v>
      </c>
    </row>
    <row r="6780" spans="1:36" hidden="1" x14ac:dyDescent="0.2">
      <c r="A6780" s="1" t="str">
        <f t="shared" si="105"/>
        <v>WirralArab</v>
      </c>
      <c r="B6780" s="3" t="s">
        <v>587</v>
      </c>
      <c r="C6780" s="3" t="s">
        <v>588</v>
      </c>
      <c r="D6780" s="3" t="s">
        <v>699</v>
      </c>
      <c r="E6780" s="5">
        <v>208</v>
      </c>
      <c r="F6780" s="5">
        <v>57</v>
      </c>
      <c r="G6780" s="5">
        <v>52</v>
      </c>
      <c r="H6780" s="5">
        <v>70</v>
      </c>
      <c r="I6780" s="5">
        <v>67</v>
      </c>
      <c r="J6780" s="5">
        <v>19</v>
      </c>
      <c r="K6780" s="5">
        <v>0</v>
      </c>
      <c r="L6780" s="5">
        <v>6</v>
      </c>
      <c r="M6780" s="5">
        <v>38</v>
      </c>
      <c r="N6780" s="5">
        <v>17</v>
      </c>
      <c r="O6780" s="6">
        <v>27.403846153846153</v>
      </c>
      <c r="P6780" s="6">
        <v>25</v>
      </c>
      <c r="Q6780" s="6">
        <v>33.653846153846153</v>
      </c>
      <c r="R6780" s="6">
        <v>32.21153846153846</v>
      </c>
      <c r="S6780" s="6">
        <v>9.134615384615385</v>
      </c>
      <c r="T6780" s="6">
        <v>0</v>
      </c>
      <c r="U6780" s="6">
        <v>2.8846153846153846</v>
      </c>
      <c r="V6780" s="6">
        <v>18.26923076923077</v>
      </c>
      <c r="W6780" s="6">
        <v>8.1730769230769234</v>
      </c>
      <c r="X6780" s="5">
        <v>76</v>
      </c>
      <c r="Y6780" s="5">
        <v>68</v>
      </c>
      <c r="Z6780" s="5">
        <v>9</v>
      </c>
      <c r="AA6780" s="5">
        <v>21</v>
      </c>
      <c r="AB6780" s="5">
        <v>19</v>
      </c>
      <c r="AC6780" s="5">
        <v>2</v>
      </c>
      <c r="AD6780" s="5">
        <v>55</v>
      </c>
      <c r="AE6780" s="5">
        <v>49</v>
      </c>
      <c r="AF6780" s="5">
        <v>7</v>
      </c>
      <c r="AG6780" s="6">
        <v>14.285714285714286</v>
      </c>
      <c r="AH6780" s="6">
        <v>89.090909090909093</v>
      </c>
      <c r="AI6780" s="3">
        <v>10.526315789473685</v>
      </c>
      <c r="AJ6780" s="3">
        <v>90.476190476190482</v>
      </c>
    </row>
    <row r="6781" spans="1:36" hidden="1" x14ac:dyDescent="0.2">
      <c r="A6781" s="1" t="str">
        <f t="shared" si="105"/>
        <v>WirralOther</v>
      </c>
      <c r="B6781" s="3" t="s">
        <v>587</v>
      </c>
      <c r="C6781" s="3" t="s">
        <v>588</v>
      </c>
      <c r="D6781" s="3" t="s">
        <v>718</v>
      </c>
      <c r="E6781" s="5">
        <v>322</v>
      </c>
      <c r="F6781" s="5">
        <v>77</v>
      </c>
      <c r="G6781" s="5">
        <v>65</v>
      </c>
      <c r="H6781" s="5">
        <v>100</v>
      </c>
      <c r="I6781" s="5">
        <v>106</v>
      </c>
      <c r="J6781" s="5">
        <v>19</v>
      </c>
      <c r="K6781" s="5">
        <v>0</v>
      </c>
      <c r="L6781" s="5">
        <v>13</v>
      </c>
      <c r="M6781" s="5">
        <v>44</v>
      </c>
      <c r="N6781" s="5">
        <v>11</v>
      </c>
      <c r="O6781" s="6">
        <v>23.913043478260871</v>
      </c>
      <c r="P6781" s="6">
        <v>20.186335403726709</v>
      </c>
      <c r="Q6781" s="6">
        <v>31.055900621118013</v>
      </c>
      <c r="R6781" s="6">
        <v>32.919254658385093</v>
      </c>
      <c r="S6781" s="6">
        <v>5.9006211180124222</v>
      </c>
      <c r="T6781" s="6">
        <v>0</v>
      </c>
      <c r="U6781" s="6">
        <v>4.0372670807453419</v>
      </c>
      <c r="V6781" s="6">
        <v>13.664596273291925</v>
      </c>
      <c r="W6781" s="6">
        <v>3.4161490683229814</v>
      </c>
      <c r="X6781" s="5">
        <v>134</v>
      </c>
      <c r="Y6781" s="5">
        <v>120</v>
      </c>
      <c r="Z6781" s="5">
        <v>16</v>
      </c>
      <c r="AA6781" s="5">
        <v>34</v>
      </c>
      <c r="AB6781" s="5">
        <v>30</v>
      </c>
      <c r="AC6781" s="5">
        <v>3</v>
      </c>
      <c r="AD6781" s="5">
        <v>100</v>
      </c>
      <c r="AE6781" s="5">
        <v>90</v>
      </c>
      <c r="AF6781" s="5">
        <v>13</v>
      </c>
      <c r="AG6781" s="6">
        <v>14.444444444444445</v>
      </c>
      <c r="AH6781" s="6">
        <v>90</v>
      </c>
      <c r="AI6781" s="3">
        <v>10</v>
      </c>
      <c r="AJ6781" s="3">
        <v>88.235294117647058</v>
      </c>
    </row>
    <row r="6782" spans="1:36" x14ac:dyDescent="0.2">
      <c r="A6782" s="1" t="str">
        <f t="shared" si="105"/>
        <v>WokingAll people</v>
      </c>
      <c r="B6782" s="3" t="s">
        <v>521</v>
      </c>
      <c r="C6782" s="3" t="s">
        <v>522</v>
      </c>
      <c r="D6782" s="3" t="s">
        <v>700</v>
      </c>
      <c r="E6782" s="5">
        <v>99198</v>
      </c>
      <c r="F6782" s="5">
        <v>0</v>
      </c>
      <c r="G6782" s="5">
        <v>0</v>
      </c>
      <c r="H6782" s="5">
        <v>1565</v>
      </c>
      <c r="I6782" s="5">
        <v>1565</v>
      </c>
      <c r="J6782" s="5">
        <v>1565</v>
      </c>
      <c r="K6782" s="5">
        <v>0</v>
      </c>
      <c r="L6782" s="5">
        <v>0</v>
      </c>
      <c r="M6782" s="5">
        <v>2451</v>
      </c>
      <c r="N6782" s="5">
        <v>0</v>
      </c>
      <c r="O6782" s="6">
        <v>0</v>
      </c>
      <c r="P6782" s="6">
        <v>0</v>
      </c>
      <c r="Q6782" s="6">
        <v>1.5776527752575658</v>
      </c>
      <c r="R6782" s="6">
        <v>1.5776527752575658</v>
      </c>
      <c r="S6782" s="6">
        <v>1.5776527752575658</v>
      </c>
      <c r="T6782" s="6">
        <v>0</v>
      </c>
      <c r="U6782" s="6">
        <v>0</v>
      </c>
      <c r="V6782" s="6">
        <v>2.4708159438698361</v>
      </c>
      <c r="W6782" s="6">
        <v>0</v>
      </c>
      <c r="X6782" s="5">
        <v>37035</v>
      </c>
      <c r="Y6782" s="5">
        <v>32604</v>
      </c>
      <c r="Z6782" s="5">
        <v>1214</v>
      </c>
      <c r="AA6782" s="5">
        <v>0</v>
      </c>
      <c r="AB6782" s="5">
        <v>0</v>
      </c>
      <c r="AC6782" s="5">
        <v>0</v>
      </c>
      <c r="AD6782" s="5">
        <v>37035</v>
      </c>
      <c r="AE6782" s="5">
        <v>32604</v>
      </c>
      <c r="AF6782" s="5">
        <v>1214</v>
      </c>
      <c r="AG6782" s="6">
        <v>3.7234695129431969</v>
      </c>
      <c r="AH6782" s="6">
        <v>88.035641960307814</v>
      </c>
      <c r="AI6782" s="6"/>
      <c r="AJ6782" s="6"/>
    </row>
    <row r="6783" spans="1:36" hidden="1" x14ac:dyDescent="0.2">
      <c r="A6783" s="1" t="str">
        <f t="shared" si="105"/>
        <v>WokingWhite British</v>
      </c>
      <c r="B6783" s="3" t="s">
        <v>521</v>
      </c>
      <c r="C6783" s="3" t="s">
        <v>522</v>
      </c>
      <c r="D6783" s="3" t="s">
        <v>701</v>
      </c>
      <c r="E6783" s="5">
        <v>74335</v>
      </c>
      <c r="F6783" s="5">
        <v>0</v>
      </c>
      <c r="G6783" s="5">
        <v>0</v>
      </c>
      <c r="H6783" s="5">
        <v>813</v>
      </c>
      <c r="I6783" s="5">
        <v>813</v>
      </c>
      <c r="J6783" s="5">
        <v>813</v>
      </c>
      <c r="K6783" s="5">
        <v>0</v>
      </c>
      <c r="L6783" s="5">
        <v>0</v>
      </c>
      <c r="M6783" s="5">
        <v>1278</v>
      </c>
      <c r="N6783" s="5">
        <v>0</v>
      </c>
      <c r="O6783" s="6">
        <v>0</v>
      </c>
      <c r="P6783" s="6">
        <v>0</v>
      </c>
      <c r="Q6783" s="6">
        <v>1.0936974507298043</v>
      </c>
      <c r="R6783" s="6">
        <v>1.0936974507298043</v>
      </c>
      <c r="S6783" s="6">
        <v>1.0936974507298043</v>
      </c>
      <c r="T6783" s="6">
        <v>0</v>
      </c>
      <c r="U6783" s="6">
        <v>0</v>
      </c>
      <c r="V6783" s="6">
        <v>1.71924396313984</v>
      </c>
      <c r="W6783" s="6">
        <v>0</v>
      </c>
      <c r="X6783" s="5">
        <v>25655</v>
      </c>
      <c r="Y6783" s="5">
        <v>23119</v>
      </c>
      <c r="Z6783" s="5">
        <v>762</v>
      </c>
      <c r="AA6783" s="5">
        <v>0</v>
      </c>
      <c r="AB6783" s="5">
        <v>0</v>
      </c>
      <c r="AC6783" s="5">
        <v>0</v>
      </c>
      <c r="AD6783" s="5">
        <v>25655</v>
      </c>
      <c r="AE6783" s="5">
        <v>23119</v>
      </c>
      <c r="AF6783" s="5">
        <v>762</v>
      </c>
      <c r="AG6783" s="6">
        <v>3.2959903109996107</v>
      </c>
      <c r="AH6783" s="6">
        <v>90.114987331904118</v>
      </c>
      <c r="AI6783" s="6"/>
      <c r="AJ6783" s="6"/>
    </row>
    <row r="6784" spans="1:36" hidden="1" x14ac:dyDescent="0.2">
      <c r="A6784" s="1" t="str">
        <f t="shared" si="105"/>
        <v>WokingMinorities - all other than White British</v>
      </c>
      <c r="B6784" s="3" t="s">
        <v>521</v>
      </c>
      <c r="C6784" s="3" t="s">
        <v>522</v>
      </c>
      <c r="D6784" s="3" t="s">
        <v>702</v>
      </c>
      <c r="E6784" s="5">
        <v>24863</v>
      </c>
      <c r="F6784" s="5">
        <v>0</v>
      </c>
      <c r="G6784" s="5">
        <v>0</v>
      </c>
      <c r="H6784" s="5">
        <v>752</v>
      </c>
      <c r="I6784" s="5">
        <v>752</v>
      </c>
      <c r="J6784" s="5">
        <v>752</v>
      </c>
      <c r="K6784" s="5">
        <v>0</v>
      </c>
      <c r="L6784" s="5">
        <v>0</v>
      </c>
      <c r="M6784" s="5">
        <v>1173</v>
      </c>
      <c r="N6784" s="5">
        <v>0</v>
      </c>
      <c r="O6784" s="6">
        <v>0</v>
      </c>
      <c r="P6784" s="6">
        <v>0</v>
      </c>
      <c r="Q6784" s="6">
        <v>3.0245746691871456</v>
      </c>
      <c r="R6784" s="6">
        <v>3.0245746691871456</v>
      </c>
      <c r="S6784" s="6">
        <v>3.0245746691871456</v>
      </c>
      <c r="T6784" s="6">
        <v>0</v>
      </c>
      <c r="U6784" s="6">
        <v>0</v>
      </c>
      <c r="V6784" s="6">
        <v>4.7178538390379279</v>
      </c>
      <c r="W6784" s="6">
        <v>0</v>
      </c>
      <c r="X6784" s="5">
        <v>11380</v>
      </c>
      <c r="Y6784" s="5">
        <v>9485</v>
      </c>
      <c r="Z6784" s="5">
        <v>452</v>
      </c>
      <c r="AA6784" s="5">
        <v>0</v>
      </c>
      <c r="AB6784" s="5">
        <v>0</v>
      </c>
      <c r="AC6784" s="5">
        <v>0</v>
      </c>
      <c r="AD6784" s="5">
        <v>11380</v>
      </c>
      <c r="AE6784" s="5">
        <v>9485</v>
      </c>
      <c r="AF6784" s="5">
        <v>452</v>
      </c>
      <c r="AG6784" s="6">
        <v>4.7654190827622562</v>
      </c>
      <c r="AH6784" s="6">
        <v>83.347978910369065</v>
      </c>
      <c r="AI6784" s="6"/>
      <c r="AJ6784" s="6"/>
    </row>
    <row r="6785" spans="1:36" hidden="1" x14ac:dyDescent="0.2">
      <c r="A6785" s="1" t="str">
        <f t="shared" si="105"/>
        <v>WokingWhite Irish</v>
      </c>
      <c r="B6785" s="3" t="s">
        <v>521</v>
      </c>
      <c r="C6785" s="3" t="s">
        <v>522</v>
      </c>
      <c r="D6785" s="3" t="s">
        <v>703</v>
      </c>
      <c r="E6785" s="5">
        <v>1089</v>
      </c>
      <c r="F6785" s="5">
        <v>0</v>
      </c>
      <c r="G6785" s="5">
        <v>0</v>
      </c>
      <c r="H6785" s="5">
        <v>24</v>
      </c>
      <c r="I6785" s="5">
        <v>24</v>
      </c>
      <c r="J6785" s="5">
        <v>24</v>
      </c>
      <c r="K6785" s="5">
        <v>0</v>
      </c>
      <c r="L6785" s="5">
        <v>0</v>
      </c>
      <c r="M6785" s="5">
        <v>35</v>
      </c>
      <c r="N6785" s="5">
        <v>0</v>
      </c>
      <c r="O6785" s="6">
        <v>0</v>
      </c>
      <c r="P6785" s="6">
        <v>0</v>
      </c>
      <c r="Q6785" s="6">
        <v>2.2038567493112948</v>
      </c>
      <c r="R6785" s="6">
        <v>2.2038567493112948</v>
      </c>
      <c r="S6785" s="6">
        <v>2.2038567493112948</v>
      </c>
      <c r="T6785" s="6">
        <v>0</v>
      </c>
      <c r="U6785" s="6">
        <v>0</v>
      </c>
      <c r="V6785" s="6">
        <v>3.2139577594123048</v>
      </c>
      <c r="W6785" s="6">
        <v>0</v>
      </c>
      <c r="X6785" s="5">
        <v>380</v>
      </c>
      <c r="Y6785" s="5">
        <v>337</v>
      </c>
      <c r="Z6785" s="5">
        <v>11</v>
      </c>
      <c r="AA6785" s="5">
        <v>0</v>
      </c>
      <c r="AB6785" s="5">
        <v>0</v>
      </c>
      <c r="AC6785" s="5">
        <v>0</v>
      </c>
      <c r="AD6785" s="5">
        <v>380</v>
      </c>
      <c r="AE6785" s="5">
        <v>337</v>
      </c>
      <c r="AF6785" s="5">
        <v>11</v>
      </c>
      <c r="AG6785" s="6">
        <v>3.2640949554896141</v>
      </c>
      <c r="AH6785" s="6">
        <v>88.684210526315795</v>
      </c>
      <c r="AI6785" s="6"/>
      <c r="AJ6785" s="6"/>
    </row>
    <row r="6786" spans="1:36" hidden="1" x14ac:dyDescent="0.2">
      <c r="A6786" s="1" t="str">
        <f t="shared" ref="A6786:A6849" si="106">C6786&amp;D6786</f>
        <v>WokingWhite Gyspy or Irish Traveller</v>
      </c>
      <c r="B6786" s="3" t="s">
        <v>521</v>
      </c>
      <c r="C6786" s="3" t="s">
        <v>522</v>
      </c>
      <c r="D6786" s="3" t="s">
        <v>704</v>
      </c>
      <c r="E6786" s="5">
        <v>151</v>
      </c>
      <c r="F6786" s="5">
        <v>0</v>
      </c>
      <c r="G6786" s="5">
        <v>0</v>
      </c>
      <c r="H6786" s="5">
        <v>0</v>
      </c>
      <c r="I6786" s="5">
        <v>0</v>
      </c>
      <c r="J6786" s="5">
        <v>0</v>
      </c>
      <c r="K6786" s="5">
        <v>0</v>
      </c>
      <c r="L6786" s="5">
        <v>0</v>
      </c>
      <c r="M6786" s="5">
        <v>2</v>
      </c>
      <c r="N6786" s="5">
        <v>0</v>
      </c>
      <c r="O6786" s="6">
        <v>0</v>
      </c>
      <c r="P6786" s="6">
        <v>0</v>
      </c>
      <c r="Q6786" s="6">
        <v>0</v>
      </c>
      <c r="R6786" s="6">
        <v>0</v>
      </c>
      <c r="S6786" s="6">
        <v>0</v>
      </c>
      <c r="T6786" s="6">
        <v>0</v>
      </c>
      <c r="U6786" s="6">
        <v>0</v>
      </c>
      <c r="V6786" s="6">
        <v>1.3245033112582782</v>
      </c>
      <c r="W6786" s="6">
        <v>0</v>
      </c>
      <c r="X6786" s="5">
        <v>48</v>
      </c>
      <c r="Y6786" s="5">
        <v>27</v>
      </c>
      <c r="Z6786" s="5">
        <v>6</v>
      </c>
      <c r="AA6786" s="5">
        <v>0</v>
      </c>
      <c r="AB6786" s="5">
        <v>0</v>
      </c>
      <c r="AC6786" s="5">
        <v>0</v>
      </c>
      <c r="AD6786" s="5">
        <v>48</v>
      </c>
      <c r="AE6786" s="5">
        <v>27</v>
      </c>
      <c r="AF6786" s="5">
        <v>6</v>
      </c>
      <c r="AG6786" s="6">
        <v>22.222222222222221</v>
      </c>
      <c r="AH6786" s="6">
        <v>56.25</v>
      </c>
      <c r="AI6786" s="6"/>
      <c r="AJ6786" s="6"/>
    </row>
    <row r="6787" spans="1:36" hidden="1" x14ac:dyDescent="0.2">
      <c r="A6787" s="1" t="str">
        <f t="shared" si="106"/>
        <v>WokingWhite Other</v>
      </c>
      <c r="B6787" s="3" t="s">
        <v>521</v>
      </c>
      <c r="C6787" s="3" t="s">
        <v>522</v>
      </c>
      <c r="D6787" s="3" t="s">
        <v>705</v>
      </c>
      <c r="E6787" s="5">
        <v>7351</v>
      </c>
      <c r="F6787" s="5">
        <v>0</v>
      </c>
      <c r="G6787" s="5">
        <v>0</v>
      </c>
      <c r="H6787" s="5">
        <v>115</v>
      </c>
      <c r="I6787" s="5">
        <v>115</v>
      </c>
      <c r="J6787" s="5">
        <v>115</v>
      </c>
      <c r="K6787" s="5">
        <v>0</v>
      </c>
      <c r="L6787" s="5">
        <v>0</v>
      </c>
      <c r="M6787" s="5">
        <v>357</v>
      </c>
      <c r="N6787" s="5">
        <v>0</v>
      </c>
      <c r="O6787" s="6">
        <v>0</v>
      </c>
      <c r="P6787" s="6">
        <v>0</v>
      </c>
      <c r="Q6787" s="6">
        <v>1.5644130050333287</v>
      </c>
      <c r="R6787" s="6">
        <v>1.5644130050333287</v>
      </c>
      <c r="S6787" s="6">
        <v>1.5644130050333287</v>
      </c>
      <c r="T6787" s="6">
        <v>0</v>
      </c>
      <c r="U6787" s="6">
        <v>0</v>
      </c>
      <c r="V6787" s="6">
        <v>4.8564821112773773</v>
      </c>
      <c r="W6787" s="6">
        <v>0</v>
      </c>
      <c r="X6787" s="5">
        <v>3954</v>
      </c>
      <c r="Y6787" s="5">
        <v>3506</v>
      </c>
      <c r="Z6787" s="5">
        <v>108</v>
      </c>
      <c r="AA6787" s="5">
        <v>0</v>
      </c>
      <c r="AB6787" s="5">
        <v>0</v>
      </c>
      <c r="AC6787" s="5">
        <v>0</v>
      </c>
      <c r="AD6787" s="5">
        <v>3954</v>
      </c>
      <c r="AE6787" s="5">
        <v>3506</v>
      </c>
      <c r="AF6787" s="5">
        <v>108</v>
      </c>
      <c r="AG6787" s="6">
        <v>3.0804335424985738</v>
      </c>
      <c r="AH6787" s="6">
        <v>88.669701568032366</v>
      </c>
      <c r="AI6787" s="6"/>
      <c r="AJ6787" s="6"/>
    </row>
    <row r="6788" spans="1:36" hidden="1" x14ac:dyDescent="0.2">
      <c r="A6788" s="1" t="str">
        <f t="shared" si="106"/>
        <v>WokingMixed White and Black Caribbean</v>
      </c>
      <c r="B6788" s="3" t="s">
        <v>521</v>
      </c>
      <c r="C6788" s="3" t="s">
        <v>522</v>
      </c>
      <c r="D6788" s="3" t="s">
        <v>706</v>
      </c>
      <c r="E6788" s="5">
        <v>411</v>
      </c>
      <c r="F6788" s="5">
        <v>0</v>
      </c>
      <c r="G6788" s="5">
        <v>0</v>
      </c>
      <c r="H6788" s="5">
        <v>1</v>
      </c>
      <c r="I6788" s="5">
        <v>1</v>
      </c>
      <c r="J6788" s="5">
        <v>1</v>
      </c>
      <c r="K6788" s="5">
        <v>0</v>
      </c>
      <c r="L6788" s="5">
        <v>0</v>
      </c>
      <c r="M6788" s="5">
        <v>7</v>
      </c>
      <c r="N6788" s="5">
        <v>0</v>
      </c>
      <c r="O6788" s="6">
        <v>0</v>
      </c>
      <c r="P6788" s="6">
        <v>0</v>
      </c>
      <c r="Q6788" s="6">
        <v>0.24330900243309003</v>
      </c>
      <c r="R6788" s="6">
        <v>0.24330900243309003</v>
      </c>
      <c r="S6788" s="6">
        <v>0.24330900243309003</v>
      </c>
      <c r="T6788" s="6">
        <v>0</v>
      </c>
      <c r="U6788" s="6">
        <v>0</v>
      </c>
      <c r="V6788" s="6">
        <v>1.7031630170316301</v>
      </c>
      <c r="W6788" s="6">
        <v>0</v>
      </c>
      <c r="X6788" s="5">
        <v>114</v>
      </c>
      <c r="Y6788" s="5">
        <v>91</v>
      </c>
      <c r="Z6788" s="5">
        <v>3</v>
      </c>
      <c r="AA6788" s="5">
        <v>0</v>
      </c>
      <c r="AB6788" s="5">
        <v>0</v>
      </c>
      <c r="AC6788" s="5">
        <v>0</v>
      </c>
      <c r="AD6788" s="5">
        <v>114</v>
      </c>
      <c r="AE6788" s="5">
        <v>91</v>
      </c>
      <c r="AF6788" s="5">
        <v>3</v>
      </c>
      <c r="AG6788" s="6">
        <v>3.2967032967032965</v>
      </c>
      <c r="AH6788" s="6">
        <v>79.824561403508767</v>
      </c>
      <c r="AI6788" s="6"/>
      <c r="AJ6788" s="6"/>
    </row>
    <row r="6789" spans="1:36" hidden="1" x14ac:dyDescent="0.2">
      <c r="A6789" s="1" t="str">
        <f t="shared" si="106"/>
        <v>WokingMixed White and Black African</v>
      </c>
      <c r="B6789" s="3" t="s">
        <v>521</v>
      </c>
      <c r="C6789" s="3" t="s">
        <v>522</v>
      </c>
      <c r="D6789" s="3" t="s">
        <v>707</v>
      </c>
      <c r="E6789" s="5">
        <v>299</v>
      </c>
      <c r="F6789" s="5">
        <v>0</v>
      </c>
      <c r="G6789" s="5">
        <v>0</v>
      </c>
      <c r="H6789" s="5">
        <v>12</v>
      </c>
      <c r="I6789" s="5">
        <v>12</v>
      </c>
      <c r="J6789" s="5">
        <v>12</v>
      </c>
      <c r="K6789" s="5">
        <v>0</v>
      </c>
      <c r="L6789" s="5">
        <v>0</v>
      </c>
      <c r="M6789" s="5">
        <v>17</v>
      </c>
      <c r="N6789" s="5">
        <v>0</v>
      </c>
      <c r="O6789" s="6">
        <v>0</v>
      </c>
      <c r="P6789" s="6">
        <v>0</v>
      </c>
      <c r="Q6789" s="6">
        <v>4.0133779264214047</v>
      </c>
      <c r="R6789" s="6">
        <v>4.0133779264214047</v>
      </c>
      <c r="S6789" s="6">
        <v>4.0133779264214047</v>
      </c>
      <c r="T6789" s="6">
        <v>0</v>
      </c>
      <c r="U6789" s="6">
        <v>0</v>
      </c>
      <c r="V6789" s="6">
        <v>5.6856187290969897</v>
      </c>
      <c r="W6789" s="6">
        <v>0</v>
      </c>
      <c r="X6789" s="5">
        <v>80</v>
      </c>
      <c r="Y6789" s="5">
        <v>74</v>
      </c>
      <c r="Z6789" s="5">
        <v>5</v>
      </c>
      <c r="AA6789" s="5">
        <v>0</v>
      </c>
      <c r="AB6789" s="5">
        <v>0</v>
      </c>
      <c r="AC6789" s="5">
        <v>0</v>
      </c>
      <c r="AD6789" s="5">
        <v>80</v>
      </c>
      <c r="AE6789" s="5">
        <v>74</v>
      </c>
      <c r="AF6789" s="5">
        <v>5</v>
      </c>
      <c r="AG6789" s="6">
        <v>6.756756756756757</v>
      </c>
      <c r="AH6789" s="6">
        <v>92.5</v>
      </c>
      <c r="AI6789" s="6"/>
      <c r="AJ6789" s="6"/>
    </row>
    <row r="6790" spans="1:36" hidden="1" x14ac:dyDescent="0.2">
      <c r="A6790" s="1" t="str">
        <f t="shared" si="106"/>
        <v>WokingMixed White and Asian</v>
      </c>
      <c r="B6790" s="3" t="s">
        <v>521</v>
      </c>
      <c r="C6790" s="3" t="s">
        <v>522</v>
      </c>
      <c r="D6790" s="3" t="s">
        <v>708</v>
      </c>
      <c r="E6790" s="5">
        <v>975</v>
      </c>
      <c r="F6790" s="5">
        <v>0</v>
      </c>
      <c r="G6790" s="5">
        <v>0</v>
      </c>
      <c r="H6790" s="5">
        <v>28</v>
      </c>
      <c r="I6790" s="5">
        <v>28</v>
      </c>
      <c r="J6790" s="5">
        <v>28</v>
      </c>
      <c r="K6790" s="5">
        <v>0</v>
      </c>
      <c r="L6790" s="5">
        <v>0</v>
      </c>
      <c r="M6790" s="5">
        <v>31</v>
      </c>
      <c r="N6790" s="5">
        <v>0</v>
      </c>
      <c r="O6790" s="6">
        <v>0</v>
      </c>
      <c r="P6790" s="6">
        <v>0</v>
      </c>
      <c r="Q6790" s="6">
        <v>2.8717948717948718</v>
      </c>
      <c r="R6790" s="6">
        <v>2.8717948717948718</v>
      </c>
      <c r="S6790" s="6">
        <v>2.8717948717948718</v>
      </c>
      <c r="T6790" s="6">
        <v>0</v>
      </c>
      <c r="U6790" s="6">
        <v>0</v>
      </c>
      <c r="V6790" s="6">
        <v>3.1794871794871793</v>
      </c>
      <c r="W6790" s="6">
        <v>0</v>
      </c>
      <c r="X6790" s="5">
        <v>237</v>
      </c>
      <c r="Y6790" s="5">
        <v>211</v>
      </c>
      <c r="Z6790" s="5">
        <v>13</v>
      </c>
      <c r="AA6790" s="5">
        <v>0</v>
      </c>
      <c r="AB6790" s="5">
        <v>0</v>
      </c>
      <c r="AC6790" s="5">
        <v>0</v>
      </c>
      <c r="AD6790" s="5">
        <v>237</v>
      </c>
      <c r="AE6790" s="5">
        <v>211</v>
      </c>
      <c r="AF6790" s="5">
        <v>13</v>
      </c>
      <c r="AG6790" s="6">
        <v>6.1611374407582939</v>
      </c>
      <c r="AH6790" s="6">
        <v>89.029535864978897</v>
      </c>
      <c r="AI6790" s="6"/>
      <c r="AJ6790" s="6"/>
    </row>
    <row r="6791" spans="1:36" hidden="1" x14ac:dyDescent="0.2">
      <c r="A6791" s="1" t="str">
        <f t="shared" si="106"/>
        <v>WokingMixed Other</v>
      </c>
      <c r="B6791" s="3" t="s">
        <v>521</v>
      </c>
      <c r="C6791" s="3" t="s">
        <v>522</v>
      </c>
      <c r="D6791" s="3" t="s">
        <v>709</v>
      </c>
      <c r="E6791" s="5">
        <v>650</v>
      </c>
      <c r="F6791" s="5">
        <v>0</v>
      </c>
      <c r="G6791" s="5">
        <v>0</v>
      </c>
      <c r="H6791" s="5">
        <v>8</v>
      </c>
      <c r="I6791" s="5">
        <v>8</v>
      </c>
      <c r="J6791" s="5">
        <v>8</v>
      </c>
      <c r="K6791" s="5">
        <v>0</v>
      </c>
      <c r="L6791" s="5">
        <v>0</v>
      </c>
      <c r="M6791" s="5">
        <v>23</v>
      </c>
      <c r="N6791" s="5">
        <v>0</v>
      </c>
      <c r="O6791" s="6">
        <v>0</v>
      </c>
      <c r="P6791" s="6">
        <v>0</v>
      </c>
      <c r="Q6791" s="6">
        <v>1.2307692307692308</v>
      </c>
      <c r="R6791" s="6">
        <v>1.2307692307692308</v>
      </c>
      <c r="S6791" s="6">
        <v>1.2307692307692308</v>
      </c>
      <c r="T6791" s="6">
        <v>0</v>
      </c>
      <c r="U6791" s="6">
        <v>0</v>
      </c>
      <c r="V6791" s="6">
        <v>3.5384615384615383</v>
      </c>
      <c r="W6791" s="6">
        <v>0</v>
      </c>
      <c r="X6791" s="5">
        <v>220</v>
      </c>
      <c r="Y6791" s="5">
        <v>185</v>
      </c>
      <c r="Z6791" s="5">
        <v>11</v>
      </c>
      <c r="AA6791" s="5">
        <v>0</v>
      </c>
      <c r="AB6791" s="5">
        <v>0</v>
      </c>
      <c r="AC6791" s="5">
        <v>0</v>
      </c>
      <c r="AD6791" s="5">
        <v>220</v>
      </c>
      <c r="AE6791" s="5">
        <v>185</v>
      </c>
      <c r="AF6791" s="5">
        <v>11</v>
      </c>
      <c r="AG6791" s="6">
        <v>5.9459459459459456</v>
      </c>
      <c r="AH6791" s="6">
        <v>84.090909090909093</v>
      </c>
      <c r="AI6791" s="6"/>
      <c r="AJ6791" s="6"/>
    </row>
    <row r="6792" spans="1:36" hidden="1" x14ac:dyDescent="0.2">
      <c r="A6792" s="1" t="str">
        <f t="shared" si="106"/>
        <v>WokingIndian</v>
      </c>
      <c r="B6792" s="3" t="s">
        <v>521</v>
      </c>
      <c r="C6792" s="3" t="s">
        <v>522</v>
      </c>
      <c r="D6792" s="3" t="s">
        <v>710</v>
      </c>
      <c r="E6792" s="5">
        <v>2328</v>
      </c>
      <c r="F6792" s="5">
        <v>0</v>
      </c>
      <c r="G6792" s="5">
        <v>0</v>
      </c>
      <c r="H6792" s="5">
        <v>22</v>
      </c>
      <c r="I6792" s="5">
        <v>22</v>
      </c>
      <c r="J6792" s="5">
        <v>22</v>
      </c>
      <c r="K6792" s="5">
        <v>0</v>
      </c>
      <c r="L6792" s="5">
        <v>0</v>
      </c>
      <c r="M6792" s="5">
        <v>277</v>
      </c>
      <c r="N6792" s="5">
        <v>0</v>
      </c>
      <c r="O6792" s="6">
        <v>0</v>
      </c>
      <c r="P6792" s="6">
        <v>0</v>
      </c>
      <c r="Q6792" s="6">
        <v>0.94501718213058417</v>
      </c>
      <c r="R6792" s="6">
        <v>0.94501718213058417</v>
      </c>
      <c r="S6792" s="6">
        <v>0.94501718213058417</v>
      </c>
      <c r="T6792" s="6">
        <v>0</v>
      </c>
      <c r="U6792" s="6">
        <v>0</v>
      </c>
      <c r="V6792" s="6">
        <v>11.898625429553265</v>
      </c>
      <c r="W6792" s="6">
        <v>0</v>
      </c>
      <c r="X6792" s="5">
        <v>1304</v>
      </c>
      <c r="Y6792" s="5">
        <v>1134</v>
      </c>
      <c r="Z6792" s="5">
        <v>54</v>
      </c>
      <c r="AA6792" s="5">
        <v>0</v>
      </c>
      <c r="AB6792" s="5">
        <v>0</v>
      </c>
      <c r="AC6792" s="5">
        <v>0</v>
      </c>
      <c r="AD6792" s="5">
        <v>1304</v>
      </c>
      <c r="AE6792" s="5">
        <v>1134</v>
      </c>
      <c r="AF6792" s="5">
        <v>54</v>
      </c>
      <c r="AG6792" s="6">
        <v>4.7619047619047619</v>
      </c>
      <c r="AH6792" s="6">
        <v>86.963190184049083</v>
      </c>
      <c r="AI6792" s="6"/>
      <c r="AJ6792" s="6"/>
    </row>
    <row r="6793" spans="1:36" hidden="1" x14ac:dyDescent="0.2">
      <c r="A6793" s="1" t="str">
        <f t="shared" si="106"/>
        <v>WokingPakistani</v>
      </c>
      <c r="B6793" s="3" t="s">
        <v>521</v>
      </c>
      <c r="C6793" s="3" t="s">
        <v>522</v>
      </c>
      <c r="D6793" s="3" t="s">
        <v>711</v>
      </c>
      <c r="E6793" s="5">
        <v>5682</v>
      </c>
      <c r="F6793" s="5">
        <v>0</v>
      </c>
      <c r="G6793" s="5">
        <v>0</v>
      </c>
      <c r="H6793" s="5">
        <v>411</v>
      </c>
      <c r="I6793" s="5">
        <v>411</v>
      </c>
      <c r="J6793" s="5">
        <v>411</v>
      </c>
      <c r="K6793" s="5">
        <v>0</v>
      </c>
      <c r="L6793" s="5">
        <v>0</v>
      </c>
      <c r="M6793" s="5">
        <v>71</v>
      </c>
      <c r="N6793" s="5">
        <v>0</v>
      </c>
      <c r="O6793" s="6">
        <v>0</v>
      </c>
      <c r="P6793" s="6">
        <v>0</v>
      </c>
      <c r="Q6793" s="6">
        <v>7.2333685322069696</v>
      </c>
      <c r="R6793" s="6">
        <v>7.2333685322069696</v>
      </c>
      <c r="S6793" s="6">
        <v>7.2333685322069696</v>
      </c>
      <c r="T6793" s="6">
        <v>0</v>
      </c>
      <c r="U6793" s="6">
        <v>0</v>
      </c>
      <c r="V6793" s="6">
        <v>1.2495600140795495</v>
      </c>
      <c r="W6793" s="6">
        <v>0</v>
      </c>
      <c r="X6793" s="5">
        <v>2167</v>
      </c>
      <c r="Y6793" s="5">
        <v>1494</v>
      </c>
      <c r="Z6793" s="5">
        <v>113</v>
      </c>
      <c r="AA6793" s="5">
        <v>0</v>
      </c>
      <c r="AB6793" s="5">
        <v>0</v>
      </c>
      <c r="AC6793" s="5">
        <v>0</v>
      </c>
      <c r="AD6793" s="5">
        <v>2167</v>
      </c>
      <c r="AE6793" s="5">
        <v>1494</v>
      </c>
      <c r="AF6793" s="5">
        <v>113</v>
      </c>
      <c r="AG6793" s="6">
        <v>7.5635876840696117</v>
      </c>
      <c r="AH6793" s="6">
        <v>68.943239501615139</v>
      </c>
      <c r="AI6793" s="6"/>
      <c r="AJ6793" s="6"/>
    </row>
    <row r="6794" spans="1:36" hidden="1" x14ac:dyDescent="0.2">
      <c r="A6794" s="1" t="str">
        <f t="shared" si="106"/>
        <v>WokingBangladeshi</v>
      </c>
      <c r="B6794" s="3" t="s">
        <v>521</v>
      </c>
      <c r="C6794" s="3" t="s">
        <v>522</v>
      </c>
      <c r="D6794" s="3" t="s">
        <v>712</v>
      </c>
      <c r="E6794" s="5">
        <v>450</v>
      </c>
      <c r="F6794" s="5">
        <v>0</v>
      </c>
      <c r="G6794" s="5">
        <v>0</v>
      </c>
      <c r="H6794" s="5">
        <v>11</v>
      </c>
      <c r="I6794" s="5">
        <v>11</v>
      </c>
      <c r="J6794" s="5">
        <v>11</v>
      </c>
      <c r="K6794" s="5">
        <v>0</v>
      </c>
      <c r="L6794" s="5">
        <v>0</v>
      </c>
      <c r="M6794" s="5">
        <v>15</v>
      </c>
      <c r="N6794" s="5">
        <v>0</v>
      </c>
      <c r="O6794" s="6">
        <v>0</v>
      </c>
      <c r="P6794" s="6">
        <v>0</v>
      </c>
      <c r="Q6794" s="6">
        <v>2.4444444444444446</v>
      </c>
      <c r="R6794" s="6">
        <v>2.4444444444444446</v>
      </c>
      <c r="S6794" s="6">
        <v>2.4444444444444446</v>
      </c>
      <c r="T6794" s="6">
        <v>0</v>
      </c>
      <c r="U6794" s="6">
        <v>0</v>
      </c>
      <c r="V6794" s="6">
        <v>3.3333333333333335</v>
      </c>
      <c r="W6794" s="6">
        <v>0</v>
      </c>
      <c r="X6794" s="5">
        <v>194</v>
      </c>
      <c r="Y6794" s="5">
        <v>143</v>
      </c>
      <c r="Z6794" s="5">
        <v>9</v>
      </c>
      <c r="AA6794" s="5">
        <v>0</v>
      </c>
      <c r="AB6794" s="5">
        <v>0</v>
      </c>
      <c r="AC6794" s="5">
        <v>0</v>
      </c>
      <c r="AD6794" s="5">
        <v>194</v>
      </c>
      <c r="AE6794" s="5">
        <v>143</v>
      </c>
      <c r="AF6794" s="5">
        <v>9</v>
      </c>
      <c r="AG6794" s="6">
        <v>6.2937062937062933</v>
      </c>
      <c r="AH6794" s="6">
        <v>73.711340206185568</v>
      </c>
      <c r="AI6794" s="6"/>
      <c r="AJ6794" s="6"/>
    </row>
    <row r="6795" spans="1:36" hidden="1" x14ac:dyDescent="0.2">
      <c r="A6795" s="1" t="str">
        <f t="shared" si="106"/>
        <v>WokingChinese</v>
      </c>
      <c r="B6795" s="3" t="s">
        <v>521</v>
      </c>
      <c r="C6795" s="3" t="s">
        <v>522</v>
      </c>
      <c r="D6795" s="3" t="s">
        <v>713</v>
      </c>
      <c r="E6795" s="5">
        <v>870</v>
      </c>
      <c r="F6795" s="5">
        <v>0</v>
      </c>
      <c r="G6795" s="5">
        <v>0</v>
      </c>
      <c r="H6795" s="5">
        <v>5</v>
      </c>
      <c r="I6795" s="5">
        <v>5</v>
      </c>
      <c r="J6795" s="5">
        <v>5</v>
      </c>
      <c r="K6795" s="5">
        <v>0</v>
      </c>
      <c r="L6795" s="5">
        <v>0</v>
      </c>
      <c r="M6795" s="5">
        <v>42</v>
      </c>
      <c r="N6795" s="5">
        <v>0</v>
      </c>
      <c r="O6795" s="6">
        <v>0</v>
      </c>
      <c r="P6795" s="6">
        <v>0</v>
      </c>
      <c r="Q6795" s="6">
        <v>0.57471264367816088</v>
      </c>
      <c r="R6795" s="6">
        <v>0.57471264367816088</v>
      </c>
      <c r="S6795" s="6">
        <v>0.57471264367816088</v>
      </c>
      <c r="T6795" s="6">
        <v>0</v>
      </c>
      <c r="U6795" s="6">
        <v>0</v>
      </c>
      <c r="V6795" s="6">
        <v>4.8275862068965516</v>
      </c>
      <c r="W6795" s="6">
        <v>0</v>
      </c>
      <c r="X6795" s="5">
        <v>442</v>
      </c>
      <c r="Y6795" s="5">
        <v>393</v>
      </c>
      <c r="Z6795" s="5">
        <v>7</v>
      </c>
      <c r="AA6795" s="5">
        <v>0</v>
      </c>
      <c r="AB6795" s="5">
        <v>0</v>
      </c>
      <c r="AC6795" s="5">
        <v>0</v>
      </c>
      <c r="AD6795" s="5">
        <v>442</v>
      </c>
      <c r="AE6795" s="5">
        <v>393</v>
      </c>
      <c r="AF6795" s="5">
        <v>7</v>
      </c>
      <c r="AG6795" s="6">
        <v>1.7811704834605597</v>
      </c>
      <c r="AH6795" s="6">
        <v>88.914027149321271</v>
      </c>
      <c r="AI6795" s="6"/>
      <c r="AJ6795" s="6"/>
    </row>
    <row r="6796" spans="1:36" hidden="1" x14ac:dyDescent="0.2">
      <c r="A6796" s="1" t="str">
        <f t="shared" si="106"/>
        <v>WokingAsian Other</v>
      </c>
      <c r="B6796" s="3" t="s">
        <v>521</v>
      </c>
      <c r="C6796" s="3" t="s">
        <v>522</v>
      </c>
      <c r="D6796" s="3" t="s">
        <v>714</v>
      </c>
      <c r="E6796" s="5">
        <v>2132</v>
      </c>
      <c r="F6796" s="5">
        <v>0</v>
      </c>
      <c r="G6796" s="5">
        <v>0</v>
      </c>
      <c r="H6796" s="5">
        <v>55</v>
      </c>
      <c r="I6796" s="5">
        <v>55</v>
      </c>
      <c r="J6796" s="5">
        <v>55</v>
      </c>
      <c r="K6796" s="5">
        <v>0</v>
      </c>
      <c r="L6796" s="5">
        <v>0</v>
      </c>
      <c r="M6796" s="5">
        <v>108</v>
      </c>
      <c r="N6796" s="5">
        <v>0</v>
      </c>
      <c r="O6796" s="6">
        <v>0</v>
      </c>
      <c r="P6796" s="6">
        <v>0</v>
      </c>
      <c r="Q6796" s="6">
        <v>2.5797373358348969</v>
      </c>
      <c r="R6796" s="6">
        <v>2.5797373358348969</v>
      </c>
      <c r="S6796" s="6">
        <v>2.5797373358348969</v>
      </c>
      <c r="T6796" s="6">
        <v>0</v>
      </c>
      <c r="U6796" s="6">
        <v>0</v>
      </c>
      <c r="V6796" s="6">
        <v>5.0656660412757972</v>
      </c>
      <c r="W6796" s="6">
        <v>0</v>
      </c>
      <c r="X6796" s="5">
        <v>1019</v>
      </c>
      <c r="Y6796" s="5">
        <v>836</v>
      </c>
      <c r="Z6796" s="5">
        <v>35</v>
      </c>
      <c r="AA6796" s="5">
        <v>0</v>
      </c>
      <c r="AB6796" s="5">
        <v>0</v>
      </c>
      <c r="AC6796" s="5">
        <v>0</v>
      </c>
      <c r="AD6796" s="5">
        <v>1019</v>
      </c>
      <c r="AE6796" s="5">
        <v>836</v>
      </c>
      <c r="AF6796" s="5">
        <v>35</v>
      </c>
      <c r="AG6796" s="6">
        <v>4.1866028708133971</v>
      </c>
      <c r="AH6796" s="6">
        <v>82.04121687929343</v>
      </c>
      <c r="AI6796" s="6"/>
      <c r="AJ6796" s="6"/>
    </row>
    <row r="6797" spans="1:36" hidden="1" x14ac:dyDescent="0.2">
      <c r="A6797" s="1" t="str">
        <f t="shared" si="106"/>
        <v>WokingBlack African</v>
      </c>
      <c r="B6797" s="3" t="s">
        <v>521</v>
      </c>
      <c r="C6797" s="3" t="s">
        <v>522</v>
      </c>
      <c r="D6797" s="3" t="s">
        <v>715</v>
      </c>
      <c r="E6797" s="5">
        <v>1012</v>
      </c>
      <c r="F6797" s="5">
        <v>0</v>
      </c>
      <c r="G6797" s="5">
        <v>0</v>
      </c>
      <c r="H6797" s="5">
        <v>31</v>
      </c>
      <c r="I6797" s="5">
        <v>31</v>
      </c>
      <c r="J6797" s="5">
        <v>31</v>
      </c>
      <c r="K6797" s="5">
        <v>0</v>
      </c>
      <c r="L6797" s="5">
        <v>0</v>
      </c>
      <c r="M6797" s="5">
        <v>70</v>
      </c>
      <c r="N6797" s="5">
        <v>0</v>
      </c>
      <c r="O6797" s="6">
        <v>0</v>
      </c>
      <c r="P6797" s="6">
        <v>0</v>
      </c>
      <c r="Q6797" s="6">
        <v>3.0632411067193677</v>
      </c>
      <c r="R6797" s="6">
        <v>3.0632411067193677</v>
      </c>
      <c r="S6797" s="6">
        <v>3.0632411067193677</v>
      </c>
      <c r="T6797" s="6">
        <v>0</v>
      </c>
      <c r="U6797" s="6">
        <v>0</v>
      </c>
      <c r="V6797" s="6">
        <v>6.9169960474308301</v>
      </c>
      <c r="W6797" s="6">
        <v>0</v>
      </c>
      <c r="X6797" s="5">
        <v>542</v>
      </c>
      <c r="Y6797" s="5">
        <v>490</v>
      </c>
      <c r="Z6797" s="5">
        <v>38</v>
      </c>
      <c r="AA6797" s="5">
        <v>0</v>
      </c>
      <c r="AB6797" s="5">
        <v>0</v>
      </c>
      <c r="AC6797" s="5">
        <v>0</v>
      </c>
      <c r="AD6797" s="5">
        <v>542</v>
      </c>
      <c r="AE6797" s="5">
        <v>490</v>
      </c>
      <c r="AF6797" s="5">
        <v>38</v>
      </c>
      <c r="AG6797" s="6">
        <v>7.7551020408163263</v>
      </c>
      <c r="AH6797" s="6">
        <v>90.405904059040594</v>
      </c>
      <c r="AI6797" s="6"/>
      <c r="AJ6797" s="6"/>
    </row>
    <row r="6798" spans="1:36" hidden="1" x14ac:dyDescent="0.2">
      <c r="A6798" s="1" t="str">
        <f t="shared" si="106"/>
        <v>WokingBlack Caribbean</v>
      </c>
      <c r="B6798" s="3" t="s">
        <v>521</v>
      </c>
      <c r="C6798" s="3" t="s">
        <v>522</v>
      </c>
      <c r="D6798" s="3" t="s">
        <v>716</v>
      </c>
      <c r="E6798" s="5">
        <v>270</v>
      </c>
      <c r="F6798" s="5">
        <v>0</v>
      </c>
      <c r="G6798" s="5">
        <v>0</v>
      </c>
      <c r="H6798" s="5">
        <v>2</v>
      </c>
      <c r="I6798" s="5">
        <v>2</v>
      </c>
      <c r="J6798" s="5">
        <v>2</v>
      </c>
      <c r="K6798" s="5">
        <v>0</v>
      </c>
      <c r="L6798" s="5">
        <v>0</v>
      </c>
      <c r="M6798" s="5">
        <v>12</v>
      </c>
      <c r="N6798" s="5">
        <v>0</v>
      </c>
      <c r="O6798" s="6">
        <v>0</v>
      </c>
      <c r="P6798" s="6">
        <v>0</v>
      </c>
      <c r="Q6798" s="6">
        <v>0.7407407407407407</v>
      </c>
      <c r="R6798" s="6">
        <v>0.7407407407407407</v>
      </c>
      <c r="S6798" s="6">
        <v>0.7407407407407407</v>
      </c>
      <c r="T6798" s="6">
        <v>0</v>
      </c>
      <c r="U6798" s="6">
        <v>0</v>
      </c>
      <c r="V6798" s="6">
        <v>4.4444444444444446</v>
      </c>
      <c r="W6798" s="6">
        <v>0</v>
      </c>
      <c r="X6798" s="5">
        <v>146</v>
      </c>
      <c r="Y6798" s="5">
        <v>130</v>
      </c>
      <c r="Z6798" s="5">
        <v>6</v>
      </c>
      <c r="AA6798" s="5">
        <v>0</v>
      </c>
      <c r="AB6798" s="5">
        <v>0</v>
      </c>
      <c r="AC6798" s="5">
        <v>0</v>
      </c>
      <c r="AD6798" s="5">
        <v>146</v>
      </c>
      <c r="AE6798" s="5">
        <v>130</v>
      </c>
      <c r="AF6798" s="5">
        <v>6</v>
      </c>
      <c r="AG6798" s="6">
        <v>4.615384615384615</v>
      </c>
      <c r="AH6798" s="6">
        <v>89.041095890410958</v>
      </c>
      <c r="AI6798" s="6"/>
      <c r="AJ6798" s="6"/>
    </row>
    <row r="6799" spans="1:36" hidden="1" x14ac:dyDescent="0.2">
      <c r="A6799" s="1" t="str">
        <f t="shared" si="106"/>
        <v>WokingBlack Other</v>
      </c>
      <c r="B6799" s="3" t="s">
        <v>521</v>
      </c>
      <c r="C6799" s="3" t="s">
        <v>522</v>
      </c>
      <c r="D6799" s="3" t="s">
        <v>717</v>
      </c>
      <c r="E6799" s="5">
        <v>101</v>
      </c>
      <c r="F6799" s="5">
        <v>0</v>
      </c>
      <c r="G6799" s="5">
        <v>0</v>
      </c>
      <c r="H6799" s="5">
        <v>3</v>
      </c>
      <c r="I6799" s="5">
        <v>3</v>
      </c>
      <c r="J6799" s="5">
        <v>3</v>
      </c>
      <c r="K6799" s="5">
        <v>0</v>
      </c>
      <c r="L6799" s="5">
        <v>0</v>
      </c>
      <c r="M6799" s="5">
        <v>7</v>
      </c>
      <c r="N6799" s="5">
        <v>0</v>
      </c>
      <c r="O6799" s="6">
        <v>0</v>
      </c>
      <c r="P6799" s="6">
        <v>0</v>
      </c>
      <c r="Q6799" s="6">
        <v>2.9702970297029703</v>
      </c>
      <c r="R6799" s="6">
        <v>2.9702970297029703</v>
      </c>
      <c r="S6799" s="6">
        <v>2.9702970297029703</v>
      </c>
      <c r="T6799" s="6">
        <v>0</v>
      </c>
      <c r="U6799" s="6">
        <v>0</v>
      </c>
      <c r="V6799" s="6">
        <v>6.9306930693069306</v>
      </c>
      <c r="W6799" s="6">
        <v>0</v>
      </c>
      <c r="X6799" s="5">
        <v>48</v>
      </c>
      <c r="Y6799" s="5">
        <v>42</v>
      </c>
      <c r="Z6799" s="5">
        <v>6</v>
      </c>
      <c r="AA6799" s="5">
        <v>0</v>
      </c>
      <c r="AB6799" s="5">
        <v>0</v>
      </c>
      <c r="AC6799" s="5">
        <v>0</v>
      </c>
      <c r="AD6799" s="5">
        <v>48</v>
      </c>
      <c r="AE6799" s="5">
        <v>42</v>
      </c>
      <c r="AF6799" s="5">
        <v>6</v>
      </c>
      <c r="AG6799" s="6">
        <v>14.285714285714286</v>
      </c>
      <c r="AH6799" s="6">
        <v>87.5</v>
      </c>
      <c r="AI6799" s="6"/>
      <c r="AJ6799" s="6"/>
    </row>
    <row r="6800" spans="1:36" hidden="1" x14ac:dyDescent="0.2">
      <c r="A6800" s="1" t="str">
        <f t="shared" si="106"/>
        <v>WokingArab</v>
      </c>
      <c r="B6800" s="3" t="s">
        <v>521</v>
      </c>
      <c r="C6800" s="3" t="s">
        <v>522</v>
      </c>
      <c r="D6800" s="3" t="s">
        <v>699</v>
      </c>
      <c r="E6800" s="5">
        <v>549</v>
      </c>
      <c r="F6800" s="5">
        <v>0</v>
      </c>
      <c r="G6800" s="5">
        <v>0</v>
      </c>
      <c r="H6800" s="5">
        <v>8</v>
      </c>
      <c r="I6800" s="5">
        <v>8</v>
      </c>
      <c r="J6800" s="5">
        <v>8</v>
      </c>
      <c r="K6800" s="5">
        <v>0</v>
      </c>
      <c r="L6800" s="5">
        <v>0</v>
      </c>
      <c r="M6800" s="5">
        <v>87</v>
      </c>
      <c r="N6800" s="5">
        <v>0</v>
      </c>
      <c r="O6800" s="6">
        <v>0</v>
      </c>
      <c r="P6800" s="6">
        <v>0</v>
      </c>
      <c r="Q6800" s="6">
        <v>1.4571948998178506</v>
      </c>
      <c r="R6800" s="6">
        <v>1.4571948998178506</v>
      </c>
      <c r="S6800" s="6">
        <v>1.4571948998178506</v>
      </c>
      <c r="T6800" s="6">
        <v>0</v>
      </c>
      <c r="U6800" s="6">
        <v>0</v>
      </c>
      <c r="V6800" s="6">
        <v>15.846994535519126</v>
      </c>
      <c r="W6800" s="6">
        <v>0</v>
      </c>
      <c r="X6800" s="5">
        <v>221</v>
      </c>
      <c r="Y6800" s="5">
        <v>168</v>
      </c>
      <c r="Z6800" s="5">
        <v>19</v>
      </c>
      <c r="AA6800" s="5">
        <v>0</v>
      </c>
      <c r="AB6800" s="5">
        <v>0</v>
      </c>
      <c r="AC6800" s="5">
        <v>0</v>
      </c>
      <c r="AD6800" s="5">
        <v>221</v>
      </c>
      <c r="AE6800" s="5">
        <v>168</v>
      </c>
      <c r="AF6800" s="5">
        <v>19</v>
      </c>
      <c r="AG6800" s="6">
        <v>11.30952380952381</v>
      </c>
      <c r="AH6800" s="6">
        <v>76.018099547511312</v>
      </c>
      <c r="AI6800" s="6"/>
      <c r="AJ6800" s="6"/>
    </row>
    <row r="6801" spans="1:36" hidden="1" x14ac:dyDescent="0.2">
      <c r="A6801" s="1" t="str">
        <f t="shared" si="106"/>
        <v>WokingOther</v>
      </c>
      <c r="B6801" s="3" t="s">
        <v>521</v>
      </c>
      <c r="C6801" s="3" t="s">
        <v>522</v>
      </c>
      <c r="D6801" s="3" t="s">
        <v>718</v>
      </c>
      <c r="E6801" s="5">
        <v>543</v>
      </c>
      <c r="F6801" s="5">
        <v>0</v>
      </c>
      <c r="G6801" s="5">
        <v>0</v>
      </c>
      <c r="H6801" s="5">
        <v>16</v>
      </c>
      <c r="I6801" s="5">
        <v>16</v>
      </c>
      <c r="J6801" s="5">
        <v>16</v>
      </c>
      <c r="K6801" s="5">
        <v>0</v>
      </c>
      <c r="L6801" s="5">
        <v>0</v>
      </c>
      <c r="M6801" s="5">
        <v>12</v>
      </c>
      <c r="N6801" s="5">
        <v>0</v>
      </c>
      <c r="O6801" s="6">
        <v>0</v>
      </c>
      <c r="P6801" s="6">
        <v>0</v>
      </c>
      <c r="Q6801" s="6">
        <v>2.9465930018416207</v>
      </c>
      <c r="R6801" s="6">
        <v>2.9465930018416207</v>
      </c>
      <c r="S6801" s="6">
        <v>2.9465930018416207</v>
      </c>
      <c r="T6801" s="6">
        <v>0</v>
      </c>
      <c r="U6801" s="6">
        <v>0</v>
      </c>
      <c r="V6801" s="6">
        <v>2.2099447513812156</v>
      </c>
      <c r="W6801" s="6">
        <v>0</v>
      </c>
      <c r="X6801" s="5">
        <v>264</v>
      </c>
      <c r="Y6801" s="5">
        <v>224</v>
      </c>
      <c r="Z6801" s="5">
        <v>8</v>
      </c>
      <c r="AA6801" s="5">
        <v>0</v>
      </c>
      <c r="AB6801" s="5">
        <v>0</v>
      </c>
      <c r="AC6801" s="5">
        <v>0</v>
      </c>
      <c r="AD6801" s="5">
        <v>264</v>
      </c>
      <c r="AE6801" s="5">
        <v>224</v>
      </c>
      <c r="AF6801" s="5">
        <v>8</v>
      </c>
      <c r="AG6801" s="6">
        <v>3.5714285714285716</v>
      </c>
      <c r="AH6801" s="6">
        <v>84.848484848484844</v>
      </c>
      <c r="AI6801" s="6"/>
      <c r="AJ6801" s="6"/>
    </row>
    <row r="6802" spans="1:36" x14ac:dyDescent="0.2">
      <c r="A6802" s="1" t="str">
        <f t="shared" si="106"/>
        <v>WokinghamAll people</v>
      </c>
      <c r="B6802" s="3" t="s">
        <v>125</v>
      </c>
      <c r="C6802" s="3" t="s">
        <v>126</v>
      </c>
      <c r="D6802" s="3" t="s">
        <v>700</v>
      </c>
      <c r="E6802" s="5">
        <v>154380</v>
      </c>
      <c r="F6802" s="5">
        <v>0</v>
      </c>
      <c r="G6802" s="5">
        <v>0</v>
      </c>
      <c r="H6802" s="5">
        <v>0</v>
      </c>
      <c r="I6802" s="5">
        <v>0</v>
      </c>
      <c r="J6802" s="5">
        <v>0</v>
      </c>
      <c r="K6802" s="5">
        <v>1032</v>
      </c>
      <c r="L6802" s="5">
        <v>1295</v>
      </c>
      <c r="M6802" s="5">
        <v>0</v>
      </c>
      <c r="N6802" s="5">
        <v>0</v>
      </c>
      <c r="O6802" s="6">
        <v>0</v>
      </c>
      <c r="P6802" s="6">
        <v>0</v>
      </c>
      <c r="Q6802" s="6">
        <v>0</v>
      </c>
      <c r="R6802" s="6">
        <v>0</v>
      </c>
      <c r="S6802" s="6">
        <v>0</v>
      </c>
      <c r="T6802" s="6">
        <v>0.66848037310532449</v>
      </c>
      <c r="U6802" s="6">
        <v>0.83883922787925902</v>
      </c>
      <c r="V6802" s="6">
        <v>0</v>
      </c>
      <c r="W6802" s="6">
        <v>0</v>
      </c>
      <c r="X6802" s="5">
        <v>53778</v>
      </c>
      <c r="Y6802" s="5">
        <v>48628</v>
      </c>
      <c r="Z6802" s="5">
        <v>1477</v>
      </c>
      <c r="AA6802" s="5">
        <v>0</v>
      </c>
      <c r="AB6802" s="5">
        <v>0</v>
      </c>
      <c r="AC6802" s="5">
        <v>0</v>
      </c>
      <c r="AD6802" s="5">
        <v>53778</v>
      </c>
      <c r="AE6802" s="5">
        <v>48628</v>
      </c>
      <c r="AF6802" s="5">
        <v>1477</v>
      </c>
      <c r="AG6802" s="6">
        <v>3.0373447396561652</v>
      </c>
      <c r="AH6802" s="6">
        <v>90.423593290936807</v>
      </c>
      <c r="AI6802" s="6"/>
      <c r="AJ6802" s="6"/>
    </row>
    <row r="6803" spans="1:36" hidden="1" x14ac:dyDescent="0.2">
      <c r="A6803" s="1" t="str">
        <f t="shared" si="106"/>
        <v>WokinghamWhite British</v>
      </c>
      <c r="B6803" s="3" t="s">
        <v>125</v>
      </c>
      <c r="C6803" s="3" t="s">
        <v>126</v>
      </c>
      <c r="D6803" s="3" t="s">
        <v>701</v>
      </c>
      <c r="E6803" s="5">
        <v>129119</v>
      </c>
      <c r="F6803" s="5">
        <v>0</v>
      </c>
      <c r="G6803" s="5">
        <v>0</v>
      </c>
      <c r="H6803" s="5">
        <v>0</v>
      </c>
      <c r="I6803" s="5">
        <v>0</v>
      </c>
      <c r="J6803" s="5">
        <v>0</v>
      </c>
      <c r="K6803" s="5">
        <v>918</v>
      </c>
      <c r="L6803" s="5">
        <v>877</v>
      </c>
      <c r="M6803" s="5">
        <v>0</v>
      </c>
      <c r="N6803" s="5">
        <v>0</v>
      </c>
      <c r="O6803" s="6">
        <v>0</v>
      </c>
      <c r="P6803" s="6">
        <v>0</v>
      </c>
      <c r="Q6803" s="6">
        <v>0</v>
      </c>
      <c r="R6803" s="6">
        <v>0</v>
      </c>
      <c r="S6803" s="6">
        <v>0</v>
      </c>
      <c r="T6803" s="6">
        <v>0.71097204904003286</v>
      </c>
      <c r="U6803" s="6">
        <v>0.67921839543366969</v>
      </c>
      <c r="V6803" s="6">
        <v>0</v>
      </c>
      <c r="W6803" s="6">
        <v>0</v>
      </c>
      <c r="X6803" s="5">
        <v>42939</v>
      </c>
      <c r="Y6803" s="5">
        <v>39258</v>
      </c>
      <c r="Z6803" s="5">
        <v>1023</v>
      </c>
      <c r="AA6803" s="5">
        <v>0</v>
      </c>
      <c r="AB6803" s="5">
        <v>0</v>
      </c>
      <c r="AC6803" s="5">
        <v>0</v>
      </c>
      <c r="AD6803" s="5">
        <v>42939</v>
      </c>
      <c r="AE6803" s="5">
        <v>39258</v>
      </c>
      <c r="AF6803" s="5">
        <v>1023</v>
      </c>
      <c r="AG6803" s="6">
        <v>2.6058383004737888</v>
      </c>
      <c r="AH6803" s="6">
        <v>91.427373716202055</v>
      </c>
      <c r="AI6803" s="6"/>
      <c r="AJ6803" s="6"/>
    </row>
    <row r="6804" spans="1:36" hidden="1" x14ac:dyDescent="0.2">
      <c r="A6804" s="1" t="str">
        <f t="shared" si="106"/>
        <v>WokinghamMinorities - all other than White British</v>
      </c>
      <c r="B6804" s="3" t="s">
        <v>125</v>
      </c>
      <c r="C6804" s="3" t="s">
        <v>126</v>
      </c>
      <c r="D6804" s="3" t="s">
        <v>702</v>
      </c>
      <c r="E6804" s="5">
        <v>25261</v>
      </c>
      <c r="F6804" s="5">
        <v>0</v>
      </c>
      <c r="G6804" s="5">
        <v>0</v>
      </c>
      <c r="H6804" s="5">
        <v>0</v>
      </c>
      <c r="I6804" s="5">
        <v>0</v>
      </c>
      <c r="J6804" s="5">
        <v>0</v>
      </c>
      <c r="K6804" s="5">
        <v>114</v>
      </c>
      <c r="L6804" s="5">
        <v>418</v>
      </c>
      <c r="M6804" s="5">
        <v>0</v>
      </c>
      <c r="N6804" s="5">
        <v>0</v>
      </c>
      <c r="O6804" s="6">
        <v>0</v>
      </c>
      <c r="P6804" s="6">
        <v>0</v>
      </c>
      <c r="Q6804" s="6">
        <v>0</v>
      </c>
      <c r="R6804" s="6">
        <v>0</v>
      </c>
      <c r="S6804" s="6">
        <v>0</v>
      </c>
      <c r="T6804" s="6">
        <v>0.45128854756343773</v>
      </c>
      <c r="U6804" s="6">
        <v>1.6547246743992716</v>
      </c>
      <c r="V6804" s="6">
        <v>0</v>
      </c>
      <c r="W6804" s="6">
        <v>0</v>
      </c>
      <c r="X6804" s="5">
        <v>10839</v>
      </c>
      <c r="Y6804" s="5">
        <v>9370</v>
      </c>
      <c r="Z6804" s="5">
        <v>454</v>
      </c>
      <c r="AA6804" s="5">
        <v>0</v>
      </c>
      <c r="AB6804" s="5">
        <v>0</v>
      </c>
      <c r="AC6804" s="5">
        <v>0</v>
      </c>
      <c r="AD6804" s="5">
        <v>10839</v>
      </c>
      <c r="AE6804" s="5">
        <v>9370</v>
      </c>
      <c r="AF6804" s="5">
        <v>454</v>
      </c>
      <c r="AG6804" s="6">
        <v>4.8452508004268946</v>
      </c>
      <c r="AH6804" s="6">
        <v>86.447089214872221</v>
      </c>
      <c r="AI6804" s="6"/>
      <c r="AJ6804" s="6"/>
    </row>
    <row r="6805" spans="1:36" hidden="1" x14ac:dyDescent="0.2">
      <c r="A6805" s="1" t="str">
        <f t="shared" si="106"/>
        <v>WokinghamWhite Irish</v>
      </c>
      <c r="B6805" s="3" t="s">
        <v>125</v>
      </c>
      <c r="C6805" s="3" t="s">
        <v>126</v>
      </c>
      <c r="D6805" s="3" t="s">
        <v>703</v>
      </c>
      <c r="E6805" s="5">
        <v>1367</v>
      </c>
      <c r="F6805" s="5">
        <v>0</v>
      </c>
      <c r="G6805" s="5">
        <v>0</v>
      </c>
      <c r="H6805" s="5">
        <v>0</v>
      </c>
      <c r="I6805" s="5">
        <v>0</v>
      </c>
      <c r="J6805" s="5">
        <v>0</v>
      </c>
      <c r="K6805" s="5">
        <v>9</v>
      </c>
      <c r="L6805" s="5">
        <v>3</v>
      </c>
      <c r="M6805" s="5">
        <v>0</v>
      </c>
      <c r="N6805" s="5">
        <v>0</v>
      </c>
      <c r="O6805" s="6">
        <v>0</v>
      </c>
      <c r="P6805" s="6">
        <v>0</v>
      </c>
      <c r="Q6805" s="6">
        <v>0</v>
      </c>
      <c r="R6805" s="6">
        <v>0</v>
      </c>
      <c r="S6805" s="6">
        <v>0</v>
      </c>
      <c r="T6805" s="6">
        <v>0.65837600585223122</v>
      </c>
      <c r="U6805" s="6">
        <v>0.2194586686174104</v>
      </c>
      <c r="V6805" s="6">
        <v>0</v>
      </c>
      <c r="W6805" s="6">
        <v>0</v>
      </c>
      <c r="X6805" s="5">
        <v>500</v>
      </c>
      <c r="Y6805" s="5">
        <v>460</v>
      </c>
      <c r="Z6805" s="5">
        <v>10</v>
      </c>
      <c r="AA6805" s="5">
        <v>0</v>
      </c>
      <c r="AB6805" s="5">
        <v>0</v>
      </c>
      <c r="AC6805" s="5">
        <v>0</v>
      </c>
      <c r="AD6805" s="5">
        <v>500</v>
      </c>
      <c r="AE6805" s="5">
        <v>460</v>
      </c>
      <c r="AF6805" s="5">
        <v>10</v>
      </c>
      <c r="AG6805" s="6">
        <v>2.1739130434782608</v>
      </c>
      <c r="AH6805" s="6">
        <v>92</v>
      </c>
      <c r="AI6805" s="6"/>
      <c r="AJ6805" s="6"/>
    </row>
    <row r="6806" spans="1:36" hidden="1" x14ac:dyDescent="0.2">
      <c r="A6806" s="1" t="str">
        <f t="shared" si="106"/>
        <v>WokinghamWhite Gyspy or Irish Traveller</v>
      </c>
      <c r="B6806" s="3" t="s">
        <v>125</v>
      </c>
      <c r="C6806" s="3" t="s">
        <v>126</v>
      </c>
      <c r="D6806" s="3" t="s">
        <v>704</v>
      </c>
      <c r="E6806" s="5">
        <v>291</v>
      </c>
      <c r="F6806" s="5">
        <v>0</v>
      </c>
      <c r="G6806" s="5">
        <v>0</v>
      </c>
      <c r="H6806" s="5">
        <v>0</v>
      </c>
      <c r="I6806" s="5">
        <v>0</v>
      </c>
      <c r="J6806" s="5">
        <v>0</v>
      </c>
      <c r="K6806" s="5">
        <v>13</v>
      </c>
      <c r="L6806" s="5">
        <v>1</v>
      </c>
      <c r="M6806" s="5">
        <v>0</v>
      </c>
      <c r="N6806" s="5">
        <v>0</v>
      </c>
      <c r="O6806" s="6">
        <v>0</v>
      </c>
      <c r="P6806" s="6">
        <v>0</v>
      </c>
      <c r="Q6806" s="6">
        <v>0</v>
      </c>
      <c r="R6806" s="6">
        <v>0</v>
      </c>
      <c r="S6806" s="6">
        <v>0</v>
      </c>
      <c r="T6806" s="6">
        <v>4.4673539518900345</v>
      </c>
      <c r="U6806" s="6">
        <v>0.3436426116838488</v>
      </c>
      <c r="V6806" s="6">
        <v>0</v>
      </c>
      <c r="W6806" s="6">
        <v>0</v>
      </c>
      <c r="X6806" s="5">
        <v>98</v>
      </c>
      <c r="Y6806" s="5">
        <v>54</v>
      </c>
      <c r="Z6806" s="5">
        <v>10</v>
      </c>
      <c r="AA6806" s="5">
        <v>0</v>
      </c>
      <c r="AB6806" s="5">
        <v>0</v>
      </c>
      <c r="AC6806" s="5">
        <v>0</v>
      </c>
      <c r="AD6806" s="5">
        <v>98</v>
      </c>
      <c r="AE6806" s="5">
        <v>54</v>
      </c>
      <c r="AF6806" s="5">
        <v>10</v>
      </c>
      <c r="AG6806" s="6">
        <v>18.518518518518519</v>
      </c>
      <c r="AH6806" s="6">
        <v>55.102040816326529</v>
      </c>
      <c r="AI6806" s="6"/>
      <c r="AJ6806" s="6"/>
    </row>
    <row r="6807" spans="1:36" hidden="1" x14ac:dyDescent="0.2">
      <c r="A6807" s="1" t="str">
        <f t="shared" si="106"/>
        <v>WokinghamWhite Other</v>
      </c>
      <c r="B6807" s="3" t="s">
        <v>125</v>
      </c>
      <c r="C6807" s="3" t="s">
        <v>126</v>
      </c>
      <c r="D6807" s="3" t="s">
        <v>705</v>
      </c>
      <c r="E6807" s="5">
        <v>5748</v>
      </c>
      <c r="F6807" s="5">
        <v>0</v>
      </c>
      <c r="G6807" s="5">
        <v>0</v>
      </c>
      <c r="H6807" s="5">
        <v>0</v>
      </c>
      <c r="I6807" s="5">
        <v>0</v>
      </c>
      <c r="J6807" s="5">
        <v>0</v>
      </c>
      <c r="K6807" s="5">
        <v>56</v>
      </c>
      <c r="L6807" s="5">
        <v>75</v>
      </c>
      <c r="M6807" s="5">
        <v>0</v>
      </c>
      <c r="N6807" s="5">
        <v>0</v>
      </c>
      <c r="O6807" s="6">
        <v>0</v>
      </c>
      <c r="P6807" s="6">
        <v>0</v>
      </c>
      <c r="Q6807" s="6">
        <v>0</v>
      </c>
      <c r="R6807" s="6">
        <v>0</v>
      </c>
      <c r="S6807" s="6">
        <v>0</v>
      </c>
      <c r="T6807" s="6">
        <v>0.97425191370911624</v>
      </c>
      <c r="U6807" s="6">
        <v>1.3048016701461378</v>
      </c>
      <c r="V6807" s="6">
        <v>0</v>
      </c>
      <c r="W6807" s="6">
        <v>0</v>
      </c>
      <c r="X6807" s="5">
        <v>3081</v>
      </c>
      <c r="Y6807" s="5">
        <v>2717</v>
      </c>
      <c r="Z6807" s="5">
        <v>100</v>
      </c>
      <c r="AA6807" s="5">
        <v>0</v>
      </c>
      <c r="AB6807" s="5">
        <v>0</v>
      </c>
      <c r="AC6807" s="5">
        <v>0</v>
      </c>
      <c r="AD6807" s="5">
        <v>3081</v>
      </c>
      <c r="AE6807" s="5">
        <v>2717</v>
      </c>
      <c r="AF6807" s="5">
        <v>100</v>
      </c>
      <c r="AG6807" s="6">
        <v>3.68052999631947</v>
      </c>
      <c r="AH6807" s="6">
        <v>88.185654008438817</v>
      </c>
      <c r="AI6807" s="6"/>
      <c r="AJ6807" s="6"/>
    </row>
    <row r="6808" spans="1:36" hidden="1" x14ac:dyDescent="0.2">
      <c r="A6808" s="1" t="str">
        <f t="shared" si="106"/>
        <v>WokinghamMixed White and Black Caribbean</v>
      </c>
      <c r="B6808" s="3" t="s">
        <v>125</v>
      </c>
      <c r="C6808" s="3" t="s">
        <v>126</v>
      </c>
      <c r="D6808" s="3" t="s">
        <v>706</v>
      </c>
      <c r="E6808" s="5">
        <v>890</v>
      </c>
      <c r="F6808" s="5">
        <v>0</v>
      </c>
      <c r="G6808" s="5">
        <v>0</v>
      </c>
      <c r="H6808" s="5">
        <v>0</v>
      </c>
      <c r="I6808" s="5">
        <v>0</v>
      </c>
      <c r="J6808" s="5">
        <v>0</v>
      </c>
      <c r="K6808" s="5">
        <v>4</v>
      </c>
      <c r="L6808" s="5">
        <v>20</v>
      </c>
      <c r="M6808" s="5">
        <v>0</v>
      </c>
      <c r="N6808" s="5">
        <v>0</v>
      </c>
      <c r="O6808" s="6">
        <v>0</v>
      </c>
      <c r="P6808" s="6">
        <v>0</v>
      </c>
      <c r="Q6808" s="6">
        <v>0</v>
      </c>
      <c r="R6808" s="6">
        <v>0</v>
      </c>
      <c r="S6808" s="6">
        <v>0</v>
      </c>
      <c r="T6808" s="6">
        <v>0.449438202247191</v>
      </c>
      <c r="U6808" s="6">
        <v>2.2471910112359552</v>
      </c>
      <c r="V6808" s="6">
        <v>0</v>
      </c>
      <c r="W6808" s="6">
        <v>0</v>
      </c>
      <c r="X6808" s="5">
        <v>190</v>
      </c>
      <c r="Y6808" s="5">
        <v>162</v>
      </c>
      <c r="Z6808" s="5">
        <v>8</v>
      </c>
      <c r="AA6808" s="5">
        <v>0</v>
      </c>
      <c r="AB6808" s="5">
        <v>0</v>
      </c>
      <c r="AC6808" s="5">
        <v>0</v>
      </c>
      <c r="AD6808" s="5">
        <v>190</v>
      </c>
      <c r="AE6808" s="5">
        <v>162</v>
      </c>
      <c r="AF6808" s="5">
        <v>8</v>
      </c>
      <c r="AG6808" s="6">
        <v>4.9382716049382713</v>
      </c>
      <c r="AH6808" s="6">
        <v>85.263157894736835</v>
      </c>
      <c r="AI6808" s="6"/>
      <c r="AJ6808" s="6"/>
    </row>
    <row r="6809" spans="1:36" hidden="1" x14ac:dyDescent="0.2">
      <c r="A6809" s="1" t="str">
        <f t="shared" si="106"/>
        <v>WokinghamMixed White and Black African</v>
      </c>
      <c r="B6809" s="3" t="s">
        <v>125</v>
      </c>
      <c r="C6809" s="3" t="s">
        <v>126</v>
      </c>
      <c r="D6809" s="3" t="s">
        <v>707</v>
      </c>
      <c r="E6809" s="5">
        <v>337</v>
      </c>
      <c r="F6809" s="5">
        <v>0</v>
      </c>
      <c r="G6809" s="5">
        <v>0</v>
      </c>
      <c r="H6809" s="5">
        <v>0</v>
      </c>
      <c r="I6809" s="5">
        <v>0</v>
      </c>
      <c r="J6809" s="5">
        <v>0</v>
      </c>
      <c r="K6809" s="5">
        <v>0</v>
      </c>
      <c r="L6809" s="5">
        <v>1</v>
      </c>
      <c r="M6809" s="5">
        <v>0</v>
      </c>
      <c r="N6809" s="5">
        <v>0</v>
      </c>
      <c r="O6809" s="6">
        <v>0</v>
      </c>
      <c r="P6809" s="6">
        <v>0</v>
      </c>
      <c r="Q6809" s="6">
        <v>0</v>
      </c>
      <c r="R6809" s="6">
        <v>0</v>
      </c>
      <c r="S6809" s="6">
        <v>0</v>
      </c>
      <c r="T6809" s="6">
        <v>0</v>
      </c>
      <c r="U6809" s="6">
        <v>0.29673590504451036</v>
      </c>
      <c r="V6809" s="6">
        <v>0</v>
      </c>
      <c r="W6809" s="6">
        <v>0</v>
      </c>
      <c r="X6809" s="5">
        <v>75</v>
      </c>
      <c r="Y6809" s="5">
        <v>66</v>
      </c>
      <c r="Z6809" s="5">
        <v>4</v>
      </c>
      <c r="AA6809" s="5">
        <v>0</v>
      </c>
      <c r="AB6809" s="5">
        <v>0</v>
      </c>
      <c r="AC6809" s="5">
        <v>0</v>
      </c>
      <c r="AD6809" s="5">
        <v>75</v>
      </c>
      <c r="AE6809" s="5">
        <v>66</v>
      </c>
      <c r="AF6809" s="5">
        <v>4</v>
      </c>
      <c r="AG6809" s="6">
        <v>6.0606060606060606</v>
      </c>
      <c r="AH6809" s="6">
        <v>88</v>
      </c>
      <c r="AI6809" s="6"/>
      <c r="AJ6809" s="6"/>
    </row>
    <row r="6810" spans="1:36" hidden="1" x14ac:dyDescent="0.2">
      <c r="A6810" s="1" t="str">
        <f t="shared" si="106"/>
        <v>WokinghamMixed White and Asian</v>
      </c>
      <c r="B6810" s="3" t="s">
        <v>125</v>
      </c>
      <c r="C6810" s="3" t="s">
        <v>126</v>
      </c>
      <c r="D6810" s="3" t="s">
        <v>708</v>
      </c>
      <c r="E6810" s="5">
        <v>1273</v>
      </c>
      <c r="F6810" s="5">
        <v>0</v>
      </c>
      <c r="G6810" s="5">
        <v>0</v>
      </c>
      <c r="H6810" s="5">
        <v>0</v>
      </c>
      <c r="I6810" s="5">
        <v>0</v>
      </c>
      <c r="J6810" s="5">
        <v>0</v>
      </c>
      <c r="K6810" s="5">
        <v>6</v>
      </c>
      <c r="L6810" s="5">
        <v>12</v>
      </c>
      <c r="M6810" s="5">
        <v>0</v>
      </c>
      <c r="N6810" s="5">
        <v>0</v>
      </c>
      <c r="O6810" s="6">
        <v>0</v>
      </c>
      <c r="P6810" s="6">
        <v>0</v>
      </c>
      <c r="Q6810" s="6">
        <v>0</v>
      </c>
      <c r="R6810" s="6">
        <v>0</v>
      </c>
      <c r="S6810" s="6">
        <v>0</v>
      </c>
      <c r="T6810" s="6">
        <v>0.47132757266300079</v>
      </c>
      <c r="U6810" s="6">
        <v>0.94265514532600159</v>
      </c>
      <c r="V6810" s="6">
        <v>0</v>
      </c>
      <c r="W6810" s="6">
        <v>0</v>
      </c>
      <c r="X6810" s="5">
        <v>276</v>
      </c>
      <c r="Y6810" s="5">
        <v>245</v>
      </c>
      <c r="Z6810" s="5">
        <v>10</v>
      </c>
      <c r="AA6810" s="5">
        <v>0</v>
      </c>
      <c r="AB6810" s="5">
        <v>0</v>
      </c>
      <c r="AC6810" s="5">
        <v>0</v>
      </c>
      <c r="AD6810" s="5">
        <v>276</v>
      </c>
      <c r="AE6810" s="5">
        <v>245</v>
      </c>
      <c r="AF6810" s="5">
        <v>10</v>
      </c>
      <c r="AG6810" s="6">
        <v>4.0816326530612246</v>
      </c>
      <c r="AH6810" s="6">
        <v>88.768115942028984</v>
      </c>
      <c r="AI6810" s="6"/>
      <c r="AJ6810" s="6"/>
    </row>
    <row r="6811" spans="1:36" hidden="1" x14ac:dyDescent="0.2">
      <c r="A6811" s="1" t="str">
        <f t="shared" si="106"/>
        <v>WokinghamMixed Other</v>
      </c>
      <c r="B6811" s="3" t="s">
        <v>125</v>
      </c>
      <c r="C6811" s="3" t="s">
        <v>126</v>
      </c>
      <c r="D6811" s="3" t="s">
        <v>709</v>
      </c>
      <c r="E6811" s="5">
        <v>682</v>
      </c>
      <c r="F6811" s="5">
        <v>0</v>
      </c>
      <c r="G6811" s="5">
        <v>0</v>
      </c>
      <c r="H6811" s="5">
        <v>0</v>
      </c>
      <c r="I6811" s="5">
        <v>0</v>
      </c>
      <c r="J6811" s="5">
        <v>0</v>
      </c>
      <c r="K6811" s="5">
        <v>6</v>
      </c>
      <c r="L6811" s="5">
        <v>11</v>
      </c>
      <c r="M6811" s="5">
        <v>0</v>
      </c>
      <c r="N6811" s="5">
        <v>0</v>
      </c>
      <c r="O6811" s="6">
        <v>0</v>
      </c>
      <c r="P6811" s="6">
        <v>0</v>
      </c>
      <c r="Q6811" s="6">
        <v>0</v>
      </c>
      <c r="R6811" s="6">
        <v>0</v>
      </c>
      <c r="S6811" s="6">
        <v>0</v>
      </c>
      <c r="T6811" s="6">
        <v>0.87976539589442815</v>
      </c>
      <c r="U6811" s="6">
        <v>1.6129032258064515</v>
      </c>
      <c r="V6811" s="6">
        <v>0</v>
      </c>
      <c r="W6811" s="6">
        <v>0</v>
      </c>
      <c r="X6811" s="5">
        <v>187</v>
      </c>
      <c r="Y6811" s="5">
        <v>156</v>
      </c>
      <c r="Z6811" s="5">
        <v>12</v>
      </c>
      <c r="AA6811" s="5">
        <v>0</v>
      </c>
      <c r="AB6811" s="5">
        <v>0</v>
      </c>
      <c r="AC6811" s="5">
        <v>0</v>
      </c>
      <c r="AD6811" s="5">
        <v>187</v>
      </c>
      <c r="AE6811" s="5">
        <v>156</v>
      </c>
      <c r="AF6811" s="5">
        <v>12</v>
      </c>
      <c r="AG6811" s="6">
        <v>7.6923076923076925</v>
      </c>
      <c r="AH6811" s="6">
        <v>83.422459893048128</v>
      </c>
      <c r="AI6811" s="6"/>
      <c r="AJ6811" s="6"/>
    </row>
    <row r="6812" spans="1:36" hidden="1" x14ac:dyDescent="0.2">
      <c r="A6812" s="1" t="str">
        <f t="shared" si="106"/>
        <v>WokinghamIndian</v>
      </c>
      <c r="B6812" s="3" t="s">
        <v>125</v>
      </c>
      <c r="C6812" s="3" t="s">
        <v>126</v>
      </c>
      <c r="D6812" s="3" t="s">
        <v>710</v>
      </c>
      <c r="E6812" s="5">
        <v>5331</v>
      </c>
      <c r="F6812" s="5">
        <v>0</v>
      </c>
      <c r="G6812" s="5">
        <v>0</v>
      </c>
      <c r="H6812" s="5">
        <v>0</v>
      </c>
      <c r="I6812" s="5">
        <v>0</v>
      </c>
      <c r="J6812" s="5">
        <v>0</v>
      </c>
      <c r="K6812" s="5">
        <v>7</v>
      </c>
      <c r="L6812" s="5">
        <v>57</v>
      </c>
      <c r="M6812" s="5">
        <v>0</v>
      </c>
      <c r="N6812" s="5">
        <v>0</v>
      </c>
      <c r="O6812" s="6">
        <v>0</v>
      </c>
      <c r="P6812" s="6">
        <v>0</v>
      </c>
      <c r="Q6812" s="6">
        <v>0</v>
      </c>
      <c r="R6812" s="6">
        <v>0</v>
      </c>
      <c r="S6812" s="6">
        <v>0</v>
      </c>
      <c r="T6812" s="6">
        <v>0.13130744700806604</v>
      </c>
      <c r="U6812" s="6">
        <v>1.0692177827799663</v>
      </c>
      <c r="V6812" s="6">
        <v>0</v>
      </c>
      <c r="W6812" s="6">
        <v>0</v>
      </c>
      <c r="X6812" s="5">
        <v>2527</v>
      </c>
      <c r="Y6812" s="5">
        <v>2272</v>
      </c>
      <c r="Z6812" s="5">
        <v>119</v>
      </c>
      <c r="AA6812" s="5">
        <v>0</v>
      </c>
      <c r="AB6812" s="5">
        <v>0</v>
      </c>
      <c r="AC6812" s="5">
        <v>0</v>
      </c>
      <c r="AD6812" s="5">
        <v>2527</v>
      </c>
      <c r="AE6812" s="5">
        <v>2272</v>
      </c>
      <c r="AF6812" s="5">
        <v>119</v>
      </c>
      <c r="AG6812" s="6">
        <v>5.237676056338028</v>
      </c>
      <c r="AH6812" s="6">
        <v>89.908982983775232</v>
      </c>
      <c r="AI6812" s="6"/>
      <c r="AJ6812" s="6"/>
    </row>
    <row r="6813" spans="1:36" hidden="1" x14ac:dyDescent="0.2">
      <c r="A6813" s="1" t="str">
        <f t="shared" si="106"/>
        <v>WokinghamPakistani</v>
      </c>
      <c r="B6813" s="3" t="s">
        <v>125</v>
      </c>
      <c r="C6813" s="3" t="s">
        <v>126</v>
      </c>
      <c r="D6813" s="3" t="s">
        <v>711</v>
      </c>
      <c r="E6813" s="5">
        <v>2865</v>
      </c>
      <c r="F6813" s="5">
        <v>0</v>
      </c>
      <c r="G6813" s="5">
        <v>0</v>
      </c>
      <c r="H6813" s="5">
        <v>0</v>
      </c>
      <c r="I6813" s="5">
        <v>0</v>
      </c>
      <c r="J6813" s="5">
        <v>0</v>
      </c>
      <c r="K6813" s="5">
        <v>4</v>
      </c>
      <c r="L6813" s="5">
        <v>81</v>
      </c>
      <c r="M6813" s="5">
        <v>0</v>
      </c>
      <c r="N6813" s="5">
        <v>0</v>
      </c>
      <c r="O6813" s="6">
        <v>0</v>
      </c>
      <c r="P6813" s="6">
        <v>0</v>
      </c>
      <c r="Q6813" s="6">
        <v>0</v>
      </c>
      <c r="R6813" s="6">
        <v>0</v>
      </c>
      <c r="S6813" s="6">
        <v>0</v>
      </c>
      <c r="T6813" s="6">
        <v>0.13961605584642234</v>
      </c>
      <c r="U6813" s="6">
        <v>2.8272251308900525</v>
      </c>
      <c r="V6813" s="6">
        <v>0</v>
      </c>
      <c r="W6813" s="6">
        <v>0</v>
      </c>
      <c r="X6813" s="5">
        <v>1107</v>
      </c>
      <c r="Y6813" s="5">
        <v>831</v>
      </c>
      <c r="Z6813" s="5">
        <v>53</v>
      </c>
      <c r="AA6813" s="5">
        <v>0</v>
      </c>
      <c r="AB6813" s="5">
        <v>0</v>
      </c>
      <c r="AC6813" s="5">
        <v>0</v>
      </c>
      <c r="AD6813" s="5">
        <v>1107</v>
      </c>
      <c r="AE6813" s="5">
        <v>831</v>
      </c>
      <c r="AF6813" s="5">
        <v>53</v>
      </c>
      <c r="AG6813" s="6">
        <v>6.3778580024067386</v>
      </c>
      <c r="AH6813" s="6">
        <v>75.06775067750678</v>
      </c>
      <c r="AI6813" s="6"/>
      <c r="AJ6813" s="6"/>
    </row>
    <row r="6814" spans="1:36" hidden="1" x14ac:dyDescent="0.2">
      <c r="A6814" s="1" t="str">
        <f t="shared" si="106"/>
        <v>WokinghamBangladeshi</v>
      </c>
      <c r="B6814" s="3" t="s">
        <v>125</v>
      </c>
      <c r="C6814" s="3" t="s">
        <v>126</v>
      </c>
      <c r="D6814" s="3" t="s">
        <v>712</v>
      </c>
      <c r="E6814" s="5">
        <v>222</v>
      </c>
      <c r="F6814" s="5">
        <v>0</v>
      </c>
      <c r="G6814" s="5">
        <v>0</v>
      </c>
      <c r="H6814" s="5">
        <v>0</v>
      </c>
      <c r="I6814" s="5">
        <v>0</v>
      </c>
      <c r="J6814" s="5">
        <v>0</v>
      </c>
      <c r="K6814" s="5">
        <v>0</v>
      </c>
      <c r="L6814" s="5">
        <v>1</v>
      </c>
      <c r="M6814" s="5">
        <v>0</v>
      </c>
      <c r="N6814" s="5">
        <v>0</v>
      </c>
      <c r="O6814" s="6">
        <v>0</v>
      </c>
      <c r="P6814" s="6">
        <v>0</v>
      </c>
      <c r="Q6814" s="6">
        <v>0</v>
      </c>
      <c r="R6814" s="6">
        <v>0</v>
      </c>
      <c r="S6814" s="6">
        <v>0</v>
      </c>
      <c r="T6814" s="6">
        <v>0</v>
      </c>
      <c r="U6814" s="6">
        <v>0.45045045045045046</v>
      </c>
      <c r="V6814" s="6">
        <v>0</v>
      </c>
      <c r="W6814" s="6">
        <v>0</v>
      </c>
      <c r="X6814" s="5">
        <v>103</v>
      </c>
      <c r="Y6814" s="5">
        <v>84</v>
      </c>
      <c r="Z6814" s="5">
        <v>2</v>
      </c>
      <c r="AA6814" s="5">
        <v>0</v>
      </c>
      <c r="AB6814" s="5">
        <v>0</v>
      </c>
      <c r="AC6814" s="5">
        <v>0</v>
      </c>
      <c r="AD6814" s="5">
        <v>103</v>
      </c>
      <c r="AE6814" s="5">
        <v>84</v>
      </c>
      <c r="AF6814" s="5">
        <v>2</v>
      </c>
      <c r="AG6814" s="6">
        <v>2.3809523809523809</v>
      </c>
      <c r="AH6814" s="6">
        <v>81.553398058252426</v>
      </c>
      <c r="AI6814" s="6"/>
      <c r="AJ6814" s="6"/>
    </row>
    <row r="6815" spans="1:36" hidden="1" x14ac:dyDescent="0.2">
      <c r="A6815" s="1" t="str">
        <f t="shared" si="106"/>
        <v>WokinghamChinese</v>
      </c>
      <c r="B6815" s="3" t="s">
        <v>125</v>
      </c>
      <c r="C6815" s="3" t="s">
        <v>126</v>
      </c>
      <c r="D6815" s="3" t="s">
        <v>713</v>
      </c>
      <c r="E6815" s="5">
        <v>1203</v>
      </c>
      <c r="F6815" s="5">
        <v>0</v>
      </c>
      <c r="G6815" s="5">
        <v>0</v>
      </c>
      <c r="H6815" s="5">
        <v>0</v>
      </c>
      <c r="I6815" s="5">
        <v>0</v>
      </c>
      <c r="J6815" s="5">
        <v>0</v>
      </c>
      <c r="K6815" s="5">
        <v>2</v>
      </c>
      <c r="L6815" s="5">
        <v>27</v>
      </c>
      <c r="M6815" s="5">
        <v>0</v>
      </c>
      <c r="N6815" s="5">
        <v>0</v>
      </c>
      <c r="O6815" s="6">
        <v>0</v>
      </c>
      <c r="P6815" s="6">
        <v>0</v>
      </c>
      <c r="Q6815" s="6">
        <v>0</v>
      </c>
      <c r="R6815" s="6">
        <v>0</v>
      </c>
      <c r="S6815" s="6">
        <v>0</v>
      </c>
      <c r="T6815" s="6">
        <v>0.16625103906899419</v>
      </c>
      <c r="U6815" s="6">
        <v>2.2443890274314215</v>
      </c>
      <c r="V6815" s="6">
        <v>0</v>
      </c>
      <c r="W6815" s="6">
        <v>0</v>
      </c>
      <c r="X6815" s="5">
        <v>536</v>
      </c>
      <c r="Y6815" s="5">
        <v>468</v>
      </c>
      <c r="Z6815" s="5">
        <v>11</v>
      </c>
      <c r="AA6815" s="5">
        <v>0</v>
      </c>
      <c r="AB6815" s="5">
        <v>0</v>
      </c>
      <c r="AC6815" s="5">
        <v>0</v>
      </c>
      <c r="AD6815" s="5">
        <v>536</v>
      </c>
      <c r="AE6815" s="5">
        <v>468</v>
      </c>
      <c r="AF6815" s="5">
        <v>11</v>
      </c>
      <c r="AG6815" s="6">
        <v>2.3504273504273505</v>
      </c>
      <c r="AH6815" s="6">
        <v>87.31343283582089</v>
      </c>
      <c r="AI6815" s="6"/>
      <c r="AJ6815" s="6"/>
    </row>
    <row r="6816" spans="1:36" hidden="1" x14ac:dyDescent="0.2">
      <c r="A6816" s="1" t="str">
        <f t="shared" si="106"/>
        <v>WokinghamAsian Other</v>
      </c>
      <c r="B6816" s="3" t="s">
        <v>125</v>
      </c>
      <c r="C6816" s="3" t="s">
        <v>126</v>
      </c>
      <c r="D6816" s="3" t="s">
        <v>714</v>
      </c>
      <c r="E6816" s="5">
        <v>1817</v>
      </c>
      <c r="F6816" s="5">
        <v>0</v>
      </c>
      <c r="G6816" s="5">
        <v>0</v>
      </c>
      <c r="H6816" s="5">
        <v>0</v>
      </c>
      <c r="I6816" s="5">
        <v>0</v>
      </c>
      <c r="J6816" s="5">
        <v>0</v>
      </c>
      <c r="K6816" s="5">
        <v>5</v>
      </c>
      <c r="L6816" s="5">
        <v>42</v>
      </c>
      <c r="M6816" s="5">
        <v>0</v>
      </c>
      <c r="N6816" s="5">
        <v>0</v>
      </c>
      <c r="O6816" s="6">
        <v>0</v>
      </c>
      <c r="P6816" s="6">
        <v>0</v>
      </c>
      <c r="Q6816" s="6">
        <v>0</v>
      </c>
      <c r="R6816" s="6">
        <v>0</v>
      </c>
      <c r="S6816" s="6">
        <v>0</v>
      </c>
      <c r="T6816" s="6">
        <v>0.27517886626307098</v>
      </c>
      <c r="U6816" s="6">
        <v>2.3115024766097965</v>
      </c>
      <c r="V6816" s="6">
        <v>0</v>
      </c>
      <c r="W6816" s="6">
        <v>0</v>
      </c>
      <c r="X6816" s="5">
        <v>815</v>
      </c>
      <c r="Y6816" s="5">
        <v>681</v>
      </c>
      <c r="Z6816" s="5">
        <v>37</v>
      </c>
      <c r="AA6816" s="5">
        <v>0</v>
      </c>
      <c r="AB6816" s="5">
        <v>0</v>
      </c>
      <c r="AC6816" s="5">
        <v>0</v>
      </c>
      <c r="AD6816" s="5">
        <v>815</v>
      </c>
      <c r="AE6816" s="5">
        <v>681</v>
      </c>
      <c r="AF6816" s="5">
        <v>37</v>
      </c>
      <c r="AG6816" s="6">
        <v>5.4331864904552125</v>
      </c>
      <c r="AH6816" s="6">
        <v>83.558282208588963</v>
      </c>
      <c r="AI6816" s="6"/>
      <c r="AJ6816" s="6"/>
    </row>
    <row r="6817" spans="1:36" hidden="1" x14ac:dyDescent="0.2">
      <c r="A6817" s="1" t="str">
        <f t="shared" si="106"/>
        <v>WokinghamBlack African</v>
      </c>
      <c r="B6817" s="3" t="s">
        <v>125</v>
      </c>
      <c r="C6817" s="3" t="s">
        <v>126</v>
      </c>
      <c r="D6817" s="3" t="s">
        <v>715</v>
      </c>
      <c r="E6817" s="5">
        <v>1203</v>
      </c>
      <c r="F6817" s="5">
        <v>0</v>
      </c>
      <c r="G6817" s="5">
        <v>0</v>
      </c>
      <c r="H6817" s="5">
        <v>0</v>
      </c>
      <c r="I6817" s="5">
        <v>0</v>
      </c>
      <c r="J6817" s="5">
        <v>0</v>
      </c>
      <c r="K6817" s="5">
        <v>0</v>
      </c>
      <c r="L6817" s="5">
        <v>47</v>
      </c>
      <c r="M6817" s="5">
        <v>0</v>
      </c>
      <c r="N6817" s="5">
        <v>0</v>
      </c>
      <c r="O6817" s="6">
        <v>0</v>
      </c>
      <c r="P6817" s="6">
        <v>0</v>
      </c>
      <c r="Q6817" s="6">
        <v>0</v>
      </c>
      <c r="R6817" s="6">
        <v>0</v>
      </c>
      <c r="S6817" s="6">
        <v>0</v>
      </c>
      <c r="T6817" s="6">
        <v>0</v>
      </c>
      <c r="U6817" s="6">
        <v>3.9068994181213634</v>
      </c>
      <c r="V6817" s="6">
        <v>0</v>
      </c>
      <c r="W6817" s="6">
        <v>0</v>
      </c>
      <c r="X6817" s="5">
        <v>527</v>
      </c>
      <c r="Y6817" s="5">
        <v>489</v>
      </c>
      <c r="Z6817" s="5">
        <v>31</v>
      </c>
      <c r="AA6817" s="5">
        <v>0</v>
      </c>
      <c r="AB6817" s="5">
        <v>0</v>
      </c>
      <c r="AC6817" s="5">
        <v>0</v>
      </c>
      <c r="AD6817" s="5">
        <v>527</v>
      </c>
      <c r="AE6817" s="5">
        <v>489</v>
      </c>
      <c r="AF6817" s="5">
        <v>31</v>
      </c>
      <c r="AG6817" s="6">
        <v>6.3394683026584868</v>
      </c>
      <c r="AH6817" s="6">
        <v>92.789373814041753</v>
      </c>
      <c r="AI6817" s="6"/>
      <c r="AJ6817" s="6"/>
    </row>
    <row r="6818" spans="1:36" hidden="1" x14ac:dyDescent="0.2">
      <c r="A6818" s="1" t="str">
        <f t="shared" si="106"/>
        <v>WokinghamBlack Caribbean</v>
      </c>
      <c r="B6818" s="3" t="s">
        <v>125</v>
      </c>
      <c r="C6818" s="3" t="s">
        <v>126</v>
      </c>
      <c r="D6818" s="3" t="s">
        <v>716</v>
      </c>
      <c r="E6818" s="5">
        <v>712</v>
      </c>
      <c r="F6818" s="5">
        <v>0</v>
      </c>
      <c r="G6818" s="5">
        <v>0</v>
      </c>
      <c r="H6818" s="5">
        <v>0</v>
      </c>
      <c r="I6818" s="5">
        <v>0</v>
      </c>
      <c r="J6818" s="5">
        <v>0</v>
      </c>
      <c r="K6818" s="5">
        <v>1</v>
      </c>
      <c r="L6818" s="5">
        <v>10</v>
      </c>
      <c r="M6818" s="5">
        <v>0</v>
      </c>
      <c r="N6818" s="5">
        <v>0</v>
      </c>
      <c r="O6818" s="6">
        <v>0</v>
      </c>
      <c r="P6818" s="6">
        <v>0</v>
      </c>
      <c r="Q6818" s="6">
        <v>0</v>
      </c>
      <c r="R6818" s="6">
        <v>0</v>
      </c>
      <c r="S6818" s="6">
        <v>0</v>
      </c>
      <c r="T6818" s="6">
        <v>0.1404494382022472</v>
      </c>
      <c r="U6818" s="6">
        <v>1.404494382022472</v>
      </c>
      <c r="V6818" s="6">
        <v>0</v>
      </c>
      <c r="W6818" s="6">
        <v>0</v>
      </c>
      <c r="X6818" s="5">
        <v>302</v>
      </c>
      <c r="Y6818" s="5">
        <v>277</v>
      </c>
      <c r="Z6818" s="5">
        <v>15</v>
      </c>
      <c r="AA6818" s="5">
        <v>0</v>
      </c>
      <c r="AB6818" s="5">
        <v>0</v>
      </c>
      <c r="AC6818" s="5">
        <v>0</v>
      </c>
      <c r="AD6818" s="5">
        <v>302</v>
      </c>
      <c r="AE6818" s="5">
        <v>277</v>
      </c>
      <c r="AF6818" s="5">
        <v>15</v>
      </c>
      <c r="AG6818" s="6">
        <v>5.4151624548736459</v>
      </c>
      <c r="AH6818" s="6">
        <v>91.721854304635755</v>
      </c>
      <c r="AI6818" s="6"/>
      <c r="AJ6818" s="6"/>
    </row>
    <row r="6819" spans="1:36" hidden="1" x14ac:dyDescent="0.2">
      <c r="A6819" s="1" t="str">
        <f t="shared" si="106"/>
        <v>WokinghamBlack Other</v>
      </c>
      <c r="B6819" s="3" t="s">
        <v>125</v>
      </c>
      <c r="C6819" s="3" t="s">
        <v>126</v>
      </c>
      <c r="D6819" s="3" t="s">
        <v>717</v>
      </c>
      <c r="E6819" s="5">
        <v>178</v>
      </c>
      <c r="F6819" s="5">
        <v>0</v>
      </c>
      <c r="G6819" s="5">
        <v>0</v>
      </c>
      <c r="H6819" s="5">
        <v>0</v>
      </c>
      <c r="I6819" s="5">
        <v>0</v>
      </c>
      <c r="J6819" s="5">
        <v>0</v>
      </c>
      <c r="K6819" s="5">
        <v>0</v>
      </c>
      <c r="L6819" s="5">
        <v>6</v>
      </c>
      <c r="M6819" s="5">
        <v>0</v>
      </c>
      <c r="N6819" s="5">
        <v>0</v>
      </c>
      <c r="O6819" s="6">
        <v>0</v>
      </c>
      <c r="P6819" s="6">
        <v>0</v>
      </c>
      <c r="Q6819" s="6">
        <v>0</v>
      </c>
      <c r="R6819" s="6">
        <v>0</v>
      </c>
      <c r="S6819" s="6">
        <v>0</v>
      </c>
      <c r="T6819" s="6">
        <v>0</v>
      </c>
      <c r="U6819" s="6">
        <v>3.3707865168539324</v>
      </c>
      <c r="V6819" s="6">
        <v>0</v>
      </c>
      <c r="W6819" s="6">
        <v>0</v>
      </c>
      <c r="X6819" s="5">
        <v>68</v>
      </c>
      <c r="Y6819" s="5">
        <v>50</v>
      </c>
      <c r="Z6819" s="5">
        <v>1</v>
      </c>
      <c r="AA6819" s="5">
        <v>0</v>
      </c>
      <c r="AB6819" s="5">
        <v>0</v>
      </c>
      <c r="AC6819" s="5">
        <v>0</v>
      </c>
      <c r="AD6819" s="5">
        <v>68</v>
      </c>
      <c r="AE6819" s="5">
        <v>50</v>
      </c>
      <c r="AF6819" s="5">
        <v>1</v>
      </c>
      <c r="AG6819" s="6">
        <v>2</v>
      </c>
      <c r="AH6819" s="6">
        <v>73.529411764705884</v>
      </c>
      <c r="AI6819" s="6"/>
      <c r="AJ6819" s="6"/>
    </row>
    <row r="6820" spans="1:36" hidden="1" x14ac:dyDescent="0.2">
      <c r="A6820" s="1" t="str">
        <f t="shared" si="106"/>
        <v>WokinghamArab</v>
      </c>
      <c r="B6820" s="3" t="s">
        <v>125</v>
      </c>
      <c r="C6820" s="3" t="s">
        <v>126</v>
      </c>
      <c r="D6820" s="3" t="s">
        <v>699</v>
      </c>
      <c r="E6820" s="5">
        <v>500</v>
      </c>
      <c r="F6820" s="5">
        <v>0</v>
      </c>
      <c r="G6820" s="5">
        <v>0</v>
      </c>
      <c r="H6820" s="5">
        <v>0</v>
      </c>
      <c r="I6820" s="5">
        <v>0</v>
      </c>
      <c r="J6820" s="5">
        <v>0</v>
      </c>
      <c r="K6820" s="5">
        <v>1</v>
      </c>
      <c r="L6820" s="5">
        <v>15</v>
      </c>
      <c r="M6820" s="5">
        <v>0</v>
      </c>
      <c r="N6820" s="5">
        <v>0</v>
      </c>
      <c r="O6820" s="6">
        <v>0</v>
      </c>
      <c r="P6820" s="6">
        <v>0</v>
      </c>
      <c r="Q6820" s="6">
        <v>0</v>
      </c>
      <c r="R6820" s="6">
        <v>0</v>
      </c>
      <c r="S6820" s="6">
        <v>0</v>
      </c>
      <c r="T6820" s="6">
        <v>0.2</v>
      </c>
      <c r="U6820" s="6">
        <v>3</v>
      </c>
      <c r="V6820" s="6">
        <v>0</v>
      </c>
      <c r="W6820" s="6">
        <v>0</v>
      </c>
      <c r="X6820" s="5">
        <v>167</v>
      </c>
      <c r="Y6820" s="5">
        <v>117</v>
      </c>
      <c r="Z6820" s="5">
        <v>15</v>
      </c>
      <c r="AA6820" s="5">
        <v>0</v>
      </c>
      <c r="AB6820" s="5">
        <v>0</v>
      </c>
      <c r="AC6820" s="5">
        <v>0</v>
      </c>
      <c r="AD6820" s="5">
        <v>167</v>
      </c>
      <c r="AE6820" s="5">
        <v>117</v>
      </c>
      <c r="AF6820" s="5">
        <v>15</v>
      </c>
      <c r="AG6820" s="6">
        <v>12.820512820512821</v>
      </c>
      <c r="AH6820" s="6">
        <v>70.059880239520965</v>
      </c>
      <c r="AI6820" s="6"/>
      <c r="AJ6820" s="6"/>
    </row>
    <row r="6821" spans="1:36" hidden="1" x14ac:dyDescent="0.2">
      <c r="A6821" s="1" t="str">
        <f t="shared" si="106"/>
        <v>WokinghamOther</v>
      </c>
      <c r="B6821" s="3" t="s">
        <v>125</v>
      </c>
      <c r="C6821" s="3" t="s">
        <v>126</v>
      </c>
      <c r="D6821" s="3" t="s">
        <v>718</v>
      </c>
      <c r="E6821" s="5">
        <v>642</v>
      </c>
      <c r="F6821" s="5">
        <v>0</v>
      </c>
      <c r="G6821" s="5">
        <v>0</v>
      </c>
      <c r="H6821" s="5">
        <v>0</v>
      </c>
      <c r="I6821" s="5">
        <v>0</v>
      </c>
      <c r="J6821" s="5">
        <v>0</v>
      </c>
      <c r="K6821" s="5">
        <v>0</v>
      </c>
      <c r="L6821" s="5">
        <v>9</v>
      </c>
      <c r="M6821" s="5">
        <v>0</v>
      </c>
      <c r="N6821" s="5">
        <v>0</v>
      </c>
      <c r="O6821" s="6">
        <v>0</v>
      </c>
      <c r="P6821" s="6">
        <v>0</v>
      </c>
      <c r="Q6821" s="6">
        <v>0</v>
      </c>
      <c r="R6821" s="6">
        <v>0</v>
      </c>
      <c r="S6821" s="6">
        <v>0</v>
      </c>
      <c r="T6821" s="6">
        <v>0</v>
      </c>
      <c r="U6821" s="6">
        <v>1.4018691588785046</v>
      </c>
      <c r="V6821" s="6">
        <v>0</v>
      </c>
      <c r="W6821" s="6">
        <v>0</v>
      </c>
      <c r="X6821" s="5">
        <v>280</v>
      </c>
      <c r="Y6821" s="5">
        <v>241</v>
      </c>
      <c r="Z6821" s="5">
        <v>16</v>
      </c>
      <c r="AA6821" s="5">
        <v>0</v>
      </c>
      <c r="AB6821" s="5">
        <v>0</v>
      </c>
      <c r="AC6821" s="5">
        <v>0</v>
      </c>
      <c r="AD6821" s="5">
        <v>280</v>
      </c>
      <c r="AE6821" s="5">
        <v>241</v>
      </c>
      <c r="AF6821" s="5">
        <v>16</v>
      </c>
      <c r="AG6821" s="6">
        <v>6.6390041493775938</v>
      </c>
      <c r="AH6821" s="6">
        <v>86.071428571428569</v>
      </c>
      <c r="AI6821" s="6"/>
      <c r="AJ6821" s="6"/>
    </row>
    <row r="6822" spans="1:36" x14ac:dyDescent="0.2">
      <c r="A6822" s="1" t="str">
        <f t="shared" si="106"/>
        <v>WolverhamptonAll people</v>
      </c>
      <c r="B6822" s="3" t="s">
        <v>619</v>
      </c>
      <c r="C6822" s="3" t="s">
        <v>620</v>
      </c>
      <c r="D6822" s="3" t="s">
        <v>700</v>
      </c>
      <c r="E6822" s="5">
        <v>249470</v>
      </c>
      <c r="F6822" s="5">
        <v>69379</v>
      </c>
      <c r="G6822" s="5">
        <v>78393</v>
      </c>
      <c r="H6822" s="5">
        <v>83397</v>
      </c>
      <c r="I6822" s="5">
        <v>41256</v>
      </c>
      <c r="J6822" s="5">
        <v>66850</v>
      </c>
      <c r="K6822" s="5">
        <v>4430</v>
      </c>
      <c r="L6822" s="5">
        <v>26565</v>
      </c>
      <c r="M6822" s="5">
        <v>35978</v>
      </c>
      <c r="N6822" s="5">
        <v>13752</v>
      </c>
      <c r="O6822" s="6">
        <v>27.8105583837736</v>
      </c>
      <c r="P6822" s="6">
        <v>31.423818495209844</v>
      </c>
      <c r="Q6822" s="6">
        <v>33.429670902312907</v>
      </c>
      <c r="R6822" s="6">
        <v>16.537459413957588</v>
      </c>
      <c r="S6822" s="6">
        <v>26.796809235579428</v>
      </c>
      <c r="T6822" s="6">
        <v>1.7757646209965126</v>
      </c>
      <c r="U6822" s="6">
        <v>10.648574978955386</v>
      </c>
      <c r="V6822" s="6">
        <v>14.421774161221791</v>
      </c>
      <c r="W6822" s="6">
        <v>5.512486471319197</v>
      </c>
      <c r="X6822" s="5">
        <v>83600</v>
      </c>
      <c r="Y6822" s="5">
        <v>69982</v>
      </c>
      <c r="Z6822" s="5">
        <v>7897</v>
      </c>
      <c r="AA6822" s="5">
        <v>31346</v>
      </c>
      <c r="AB6822" s="5">
        <v>24751</v>
      </c>
      <c r="AC6822" s="5">
        <v>3970</v>
      </c>
      <c r="AD6822" s="5">
        <v>52254</v>
      </c>
      <c r="AE6822" s="5">
        <v>45231</v>
      </c>
      <c r="AF6822" s="5">
        <v>3927</v>
      </c>
      <c r="AG6822" s="6">
        <v>8.682098560721629</v>
      </c>
      <c r="AH6822" s="6">
        <v>86.559880583304633</v>
      </c>
      <c r="AI6822" s="3">
        <v>16.039755969455779</v>
      </c>
      <c r="AJ6822" s="3">
        <v>78.960632935621774</v>
      </c>
    </row>
    <row r="6823" spans="1:36" hidden="1" x14ac:dyDescent="0.2">
      <c r="A6823" s="1" t="str">
        <f t="shared" si="106"/>
        <v>WolverhamptonWhite British</v>
      </c>
      <c r="B6823" s="3" t="s">
        <v>619</v>
      </c>
      <c r="C6823" s="3" t="s">
        <v>620</v>
      </c>
      <c r="D6823" s="3" t="s">
        <v>701</v>
      </c>
      <c r="E6823" s="5">
        <v>160945</v>
      </c>
      <c r="F6823" s="5">
        <v>42117</v>
      </c>
      <c r="G6823" s="5">
        <v>43778</v>
      </c>
      <c r="H6823" s="5">
        <v>50473</v>
      </c>
      <c r="I6823" s="5">
        <v>23020</v>
      </c>
      <c r="J6823" s="5">
        <v>46296</v>
      </c>
      <c r="K6823" s="5">
        <v>2657</v>
      </c>
      <c r="L6823" s="5">
        <v>16191</v>
      </c>
      <c r="M6823" s="5">
        <v>17309</v>
      </c>
      <c r="N6823" s="5">
        <v>8093</v>
      </c>
      <c r="O6823" s="6">
        <v>26.168566901736618</v>
      </c>
      <c r="P6823" s="6">
        <v>27.200596477057381</v>
      </c>
      <c r="Q6823" s="6">
        <v>31.36040262201373</v>
      </c>
      <c r="R6823" s="6">
        <v>14.303022771754327</v>
      </c>
      <c r="S6823" s="6">
        <v>28.765106092143277</v>
      </c>
      <c r="T6823" s="6">
        <v>1.6508745223523564</v>
      </c>
      <c r="U6823" s="6">
        <v>10.059958370872037</v>
      </c>
      <c r="V6823" s="6">
        <v>10.754605610612321</v>
      </c>
      <c r="W6823" s="6">
        <v>5.0284258597657585</v>
      </c>
      <c r="X6823" s="5">
        <v>49963</v>
      </c>
      <c r="Y6823" s="5">
        <v>41902</v>
      </c>
      <c r="Z6823" s="5">
        <v>4160</v>
      </c>
      <c r="AA6823" s="5">
        <v>15449</v>
      </c>
      <c r="AB6823" s="5">
        <v>11877</v>
      </c>
      <c r="AC6823" s="5">
        <v>1827</v>
      </c>
      <c r="AD6823" s="5">
        <v>34514</v>
      </c>
      <c r="AE6823" s="5">
        <v>30025</v>
      </c>
      <c r="AF6823" s="5">
        <v>2333</v>
      </c>
      <c r="AG6823" s="6">
        <v>7.7701915070774357</v>
      </c>
      <c r="AH6823" s="6">
        <v>86.993683722547374</v>
      </c>
      <c r="AI6823" s="3">
        <v>15.382672392018186</v>
      </c>
      <c r="AJ6823" s="3">
        <v>76.878762379442037</v>
      </c>
    </row>
    <row r="6824" spans="1:36" hidden="1" x14ac:dyDescent="0.2">
      <c r="A6824" s="1" t="str">
        <f t="shared" si="106"/>
        <v>WolverhamptonMinorities - all other than White British</v>
      </c>
      <c r="B6824" s="3" t="s">
        <v>619</v>
      </c>
      <c r="C6824" s="3" t="s">
        <v>620</v>
      </c>
      <c r="D6824" s="3" t="s">
        <v>702</v>
      </c>
      <c r="E6824" s="5">
        <v>88525</v>
      </c>
      <c r="F6824" s="5">
        <v>27262</v>
      </c>
      <c r="G6824" s="5">
        <v>34615</v>
      </c>
      <c r="H6824" s="5">
        <v>32924</v>
      </c>
      <c r="I6824" s="5">
        <v>18236</v>
      </c>
      <c r="J6824" s="5">
        <v>20554</v>
      </c>
      <c r="K6824" s="5">
        <v>1773</v>
      </c>
      <c r="L6824" s="5">
        <v>10374</v>
      </c>
      <c r="M6824" s="5">
        <v>18669</v>
      </c>
      <c r="N6824" s="5">
        <v>5659</v>
      </c>
      <c r="O6824" s="6">
        <v>30.795820389720419</v>
      </c>
      <c r="P6824" s="6">
        <v>39.101948602089806</v>
      </c>
      <c r="Q6824" s="6">
        <v>37.191753741880824</v>
      </c>
      <c r="R6824" s="6">
        <v>20.599830556340017</v>
      </c>
      <c r="S6824" s="6">
        <v>23.21829991527817</v>
      </c>
      <c r="T6824" s="6">
        <v>2.0028240609997177</v>
      </c>
      <c r="U6824" s="6">
        <v>11.718723524428128</v>
      </c>
      <c r="V6824" s="6">
        <v>21.088957921491104</v>
      </c>
      <c r="W6824" s="6">
        <v>6.3925444789607457</v>
      </c>
      <c r="X6824" s="5">
        <v>33637</v>
      </c>
      <c r="Y6824" s="5">
        <v>28080</v>
      </c>
      <c r="Z6824" s="5">
        <v>3737</v>
      </c>
      <c r="AA6824" s="5">
        <v>15897</v>
      </c>
      <c r="AB6824" s="5">
        <v>12874</v>
      </c>
      <c r="AC6824" s="5">
        <v>2143</v>
      </c>
      <c r="AD6824" s="5">
        <v>17740</v>
      </c>
      <c r="AE6824" s="5">
        <v>15206</v>
      </c>
      <c r="AF6824" s="5">
        <v>1594</v>
      </c>
      <c r="AG6824" s="6">
        <v>10.482704195712218</v>
      </c>
      <c r="AH6824" s="6">
        <v>85.715896279594133</v>
      </c>
      <c r="AI6824" s="3">
        <v>16.645953083734661</v>
      </c>
      <c r="AJ6824" s="3">
        <v>80.983833427690755</v>
      </c>
    </row>
    <row r="6825" spans="1:36" hidden="1" x14ac:dyDescent="0.2">
      <c r="A6825" s="1" t="str">
        <f t="shared" si="106"/>
        <v>WolverhamptonWhite Irish</v>
      </c>
      <c r="B6825" s="3" t="s">
        <v>619</v>
      </c>
      <c r="C6825" s="3" t="s">
        <v>620</v>
      </c>
      <c r="D6825" s="3" t="s">
        <v>703</v>
      </c>
      <c r="E6825" s="5">
        <v>1526</v>
      </c>
      <c r="F6825" s="5">
        <v>386</v>
      </c>
      <c r="G6825" s="5">
        <v>425</v>
      </c>
      <c r="H6825" s="5">
        <v>485</v>
      </c>
      <c r="I6825" s="5">
        <v>268</v>
      </c>
      <c r="J6825" s="5">
        <v>333</v>
      </c>
      <c r="K6825" s="5">
        <v>34</v>
      </c>
      <c r="L6825" s="5">
        <v>128</v>
      </c>
      <c r="M6825" s="5">
        <v>211</v>
      </c>
      <c r="N6825" s="5">
        <v>69</v>
      </c>
      <c r="O6825" s="6">
        <v>25.294888597640892</v>
      </c>
      <c r="P6825" s="6">
        <v>27.850589777195282</v>
      </c>
      <c r="Q6825" s="6">
        <v>31.782437745740499</v>
      </c>
      <c r="R6825" s="6">
        <v>17.562254259501966</v>
      </c>
      <c r="S6825" s="6">
        <v>21.821756225425951</v>
      </c>
      <c r="T6825" s="6">
        <v>2.2280471821756227</v>
      </c>
      <c r="U6825" s="6">
        <v>8.3879423328964613</v>
      </c>
      <c r="V6825" s="6">
        <v>13.826998689384011</v>
      </c>
      <c r="W6825" s="6">
        <v>4.5216251638269984</v>
      </c>
      <c r="X6825" s="5">
        <v>360</v>
      </c>
      <c r="Y6825" s="5">
        <v>309</v>
      </c>
      <c r="Z6825" s="5">
        <v>37</v>
      </c>
      <c r="AA6825" s="5">
        <v>108</v>
      </c>
      <c r="AB6825" s="5">
        <v>79</v>
      </c>
      <c r="AC6825" s="5">
        <v>17</v>
      </c>
      <c r="AD6825" s="5">
        <v>252</v>
      </c>
      <c r="AE6825" s="5">
        <v>230</v>
      </c>
      <c r="AF6825" s="5">
        <v>20</v>
      </c>
      <c r="AG6825" s="6">
        <v>8.695652173913043</v>
      </c>
      <c r="AH6825" s="6">
        <v>91.269841269841265</v>
      </c>
      <c r="AI6825" s="3">
        <v>21.518987341772153</v>
      </c>
      <c r="AJ6825" s="3">
        <v>73.148148148148152</v>
      </c>
    </row>
    <row r="6826" spans="1:36" hidden="1" x14ac:dyDescent="0.2">
      <c r="A6826" s="1" t="str">
        <f t="shared" si="106"/>
        <v>WolverhamptonWhite Gyspy or Irish Traveller</v>
      </c>
      <c r="B6826" s="3" t="s">
        <v>619</v>
      </c>
      <c r="C6826" s="3" t="s">
        <v>620</v>
      </c>
      <c r="D6826" s="3" t="s">
        <v>704</v>
      </c>
      <c r="E6826" s="5">
        <v>209</v>
      </c>
      <c r="F6826" s="5">
        <v>148</v>
      </c>
      <c r="G6826" s="5">
        <v>156</v>
      </c>
      <c r="H6826" s="5">
        <v>153</v>
      </c>
      <c r="I6826" s="5">
        <v>88</v>
      </c>
      <c r="J6826" s="5">
        <v>138</v>
      </c>
      <c r="K6826" s="5">
        <v>0</v>
      </c>
      <c r="L6826" s="5">
        <v>51</v>
      </c>
      <c r="M6826" s="5">
        <v>33</v>
      </c>
      <c r="N6826" s="5">
        <v>30</v>
      </c>
      <c r="O6826" s="6">
        <v>70.813397129186598</v>
      </c>
      <c r="P6826" s="6">
        <v>74.641148325358856</v>
      </c>
      <c r="Q6826" s="6">
        <v>73.205741626794264</v>
      </c>
      <c r="R6826" s="6">
        <v>42.10526315789474</v>
      </c>
      <c r="S6826" s="6">
        <v>66.028708133971293</v>
      </c>
      <c r="T6826" s="6">
        <v>0</v>
      </c>
      <c r="U6826" s="6">
        <v>24.401913875598087</v>
      </c>
      <c r="V6826" s="6">
        <v>15.789473684210526</v>
      </c>
      <c r="W6826" s="6">
        <v>14.354066985645932</v>
      </c>
      <c r="X6826" s="5">
        <v>68</v>
      </c>
      <c r="Y6826" s="5">
        <v>26</v>
      </c>
      <c r="Z6826" s="5">
        <v>6</v>
      </c>
      <c r="AA6826" s="5">
        <v>52</v>
      </c>
      <c r="AB6826" s="5">
        <v>16</v>
      </c>
      <c r="AC6826" s="5">
        <v>2</v>
      </c>
      <c r="AD6826" s="5">
        <v>16</v>
      </c>
      <c r="AE6826" s="5">
        <v>10</v>
      </c>
      <c r="AF6826" s="5">
        <v>4</v>
      </c>
      <c r="AG6826" s="6">
        <v>40</v>
      </c>
      <c r="AH6826" s="6">
        <v>62.5</v>
      </c>
      <c r="AI6826" s="3">
        <v>12.5</v>
      </c>
      <c r="AJ6826" s="3">
        <v>30.76923076923077</v>
      </c>
    </row>
    <row r="6827" spans="1:36" hidden="1" x14ac:dyDescent="0.2">
      <c r="A6827" s="1" t="str">
        <f t="shared" si="106"/>
        <v>WolverhamptonWhite Other</v>
      </c>
      <c r="B6827" s="3" t="s">
        <v>619</v>
      </c>
      <c r="C6827" s="3" t="s">
        <v>620</v>
      </c>
      <c r="D6827" s="3" t="s">
        <v>705</v>
      </c>
      <c r="E6827" s="5">
        <v>7002</v>
      </c>
      <c r="F6827" s="5">
        <v>2698</v>
      </c>
      <c r="G6827" s="5">
        <v>3159</v>
      </c>
      <c r="H6827" s="5">
        <v>3049</v>
      </c>
      <c r="I6827" s="5">
        <v>2223</v>
      </c>
      <c r="J6827" s="5">
        <v>1529</v>
      </c>
      <c r="K6827" s="5">
        <v>174</v>
      </c>
      <c r="L6827" s="5">
        <v>1247</v>
      </c>
      <c r="M6827" s="5">
        <v>2189</v>
      </c>
      <c r="N6827" s="5">
        <v>719</v>
      </c>
      <c r="O6827" s="6">
        <v>38.531848043416169</v>
      </c>
      <c r="P6827" s="6">
        <v>45.115681233933159</v>
      </c>
      <c r="Q6827" s="6">
        <v>43.544701513853184</v>
      </c>
      <c r="R6827" s="6">
        <v>31.748071979434446</v>
      </c>
      <c r="S6827" s="6">
        <v>21.836618109111683</v>
      </c>
      <c r="T6827" s="6">
        <v>2.4850042844901457</v>
      </c>
      <c r="U6827" s="6">
        <v>17.809197372179376</v>
      </c>
      <c r="V6827" s="6">
        <v>31.262496429591547</v>
      </c>
      <c r="W6827" s="6">
        <v>10.268494715795487</v>
      </c>
      <c r="X6827" s="5">
        <v>3103</v>
      </c>
      <c r="Y6827" s="5">
        <v>2684</v>
      </c>
      <c r="Z6827" s="5">
        <v>204</v>
      </c>
      <c r="AA6827" s="5">
        <v>1756</v>
      </c>
      <c r="AB6827" s="5">
        <v>1523</v>
      </c>
      <c r="AC6827" s="5">
        <v>122</v>
      </c>
      <c r="AD6827" s="5">
        <v>1347</v>
      </c>
      <c r="AE6827" s="5">
        <v>1161</v>
      </c>
      <c r="AF6827" s="5">
        <v>82</v>
      </c>
      <c r="AG6827" s="6">
        <v>7.0628768303186904</v>
      </c>
      <c r="AH6827" s="6">
        <v>86.191536748329625</v>
      </c>
      <c r="AI6827" s="3">
        <v>8.0105055810899533</v>
      </c>
      <c r="AJ6827" s="3">
        <v>86.731207289293849</v>
      </c>
    </row>
    <row r="6828" spans="1:36" hidden="1" x14ac:dyDescent="0.2">
      <c r="A6828" s="1" t="str">
        <f t="shared" si="106"/>
        <v>WolverhamptonMixed White and Black Caribbean</v>
      </c>
      <c r="B6828" s="3" t="s">
        <v>619</v>
      </c>
      <c r="C6828" s="3" t="s">
        <v>620</v>
      </c>
      <c r="D6828" s="3" t="s">
        <v>706</v>
      </c>
      <c r="E6828" s="5">
        <v>8495</v>
      </c>
      <c r="F6828" s="5">
        <v>3837</v>
      </c>
      <c r="G6828" s="5">
        <v>4432</v>
      </c>
      <c r="H6828" s="5">
        <v>4386</v>
      </c>
      <c r="I6828" s="5">
        <v>2274</v>
      </c>
      <c r="J6828" s="5">
        <v>3512</v>
      </c>
      <c r="K6828" s="5">
        <v>228</v>
      </c>
      <c r="L6828" s="5">
        <v>1244</v>
      </c>
      <c r="M6828" s="5">
        <v>1527</v>
      </c>
      <c r="N6828" s="5">
        <v>783</v>
      </c>
      <c r="O6828" s="6">
        <v>45.167745732783992</v>
      </c>
      <c r="P6828" s="6">
        <v>52.171865803413773</v>
      </c>
      <c r="Q6828" s="6">
        <v>51.63037080635668</v>
      </c>
      <c r="R6828" s="6">
        <v>26.768687463213656</v>
      </c>
      <c r="S6828" s="6">
        <v>41.341965862271927</v>
      </c>
      <c r="T6828" s="6">
        <v>2.6839317245438492</v>
      </c>
      <c r="U6828" s="6">
        <v>14.643908181283107</v>
      </c>
      <c r="V6828" s="6">
        <v>17.975279576221308</v>
      </c>
      <c r="W6828" s="6">
        <v>9.2171865803413766</v>
      </c>
      <c r="X6828" s="5">
        <v>2218</v>
      </c>
      <c r="Y6828" s="5">
        <v>1713</v>
      </c>
      <c r="Z6828" s="5">
        <v>420</v>
      </c>
      <c r="AA6828" s="5">
        <v>1167</v>
      </c>
      <c r="AB6828" s="5">
        <v>874</v>
      </c>
      <c r="AC6828" s="5">
        <v>253</v>
      </c>
      <c r="AD6828" s="5">
        <v>1051</v>
      </c>
      <c r="AE6828" s="5">
        <v>839</v>
      </c>
      <c r="AF6828" s="5">
        <v>167</v>
      </c>
      <c r="AG6828" s="6">
        <v>19.904648390941595</v>
      </c>
      <c r="AH6828" s="6">
        <v>79.828734538534732</v>
      </c>
      <c r="AI6828" s="3">
        <v>28.94736842105263</v>
      </c>
      <c r="AJ6828" s="3">
        <v>74.892887746358184</v>
      </c>
    </row>
    <row r="6829" spans="1:36" hidden="1" x14ac:dyDescent="0.2">
      <c r="A6829" s="1" t="str">
        <f t="shared" si="106"/>
        <v>WolverhamptonMixed White and Black African</v>
      </c>
      <c r="B6829" s="3" t="s">
        <v>619</v>
      </c>
      <c r="C6829" s="3" t="s">
        <v>620</v>
      </c>
      <c r="D6829" s="3" t="s">
        <v>707</v>
      </c>
      <c r="E6829" s="5">
        <v>554</v>
      </c>
      <c r="F6829" s="5">
        <v>208</v>
      </c>
      <c r="G6829" s="5">
        <v>232</v>
      </c>
      <c r="H6829" s="5">
        <v>262</v>
      </c>
      <c r="I6829" s="5">
        <v>143</v>
      </c>
      <c r="J6829" s="5">
        <v>166</v>
      </c>
      <c r="K6829" s="5">
        <v>2</v>
      </c>
      <c r="L6829" s="5">
        <v>82</v>
      </c>
      <c r="M6829" s="5">
        <v>114</v>
      </c>
      <c r="N6829" s="5">
        <v>48</v>
      </c>
      <c r="O6829" s="6">
        <v>37.545126353790614</v>
      </c>
      <c r="P6829" s="6">
        <v>41.877256317689529</v>
      </c>
      <c r="Q6829" s="6">
        <v>47.292418772563174</v>
      </c>
      <c r="R6829" s="6">
        <v>25.812274368231048</v>
      </c>
      <c r="S6829" s="6">
        <v>29.963898916967509</v>
      </c>
      <c r="T6829" s="6">
        <v>0.36101083032490977</v>
      </c>
      <c r="U6829" s="6">
        <v>14.8014440433213</v>
      </c>
      <c r="V6829" s="6">
        <v>20.577617328519857</v>
      </c>
      <c r="W6829" s="6">
        <v>8.6642599277978345</v>
      </c>
      <c r="X6829" s="5">
        <v>155</v>
      </c>
      <c r="Y6829" s="5">
        <v>130</v>
      </c>
      <c r="Z6829" s="5">
        <v>58</v>
      </c>
      <c r="AA6829" s="5">
        <v>72</v>
      </c>
      <c r="AB6829" s="5">
        <v>57</v>
      </c>
      <c r="AC6829" s="5">
        <v>34</v>
      </c>
      <c r="AD6829" s="5">
        <v>83</v>
      </c>
      <c r="AE6829" s="5">
        <v>73</v>
      </c>
      <c r="AF6829" s="5">
        <v>24</v>
      </c>
      <c r="AG6829" s="6">
        <v>32.876712328767127</v>
      </c>
      <c r="AH6829" s="6">
        <v>87.951807228915669</v>
      </c>
      <c r="AI6829" s="3">
        <v>59.649122807017541</v>
      </c>
      <c r="AJ6829" s="3">
        <v>79.166666666666671</v>
      </c>
    </row>
    <row r="6830" spans="1:36" hidden="1" x14ac:dyDescent="0.2">
      <c r="A6830" s="1" t="str">
        <f t="shared" si="106"/>
        <v>WolverhamptonMixed White and Asian</v>
      </c>
      <c r="B6830" s="3" t="s">
        <v>619</v>
      </c>
      <c r="C6830" s="3" t="s">
        <v>620</v>
      </c>
      <c r="D6830" s="3" t="s">
        <v>708</v>
      </c>
      <c r="E6830" s="5">
        <v>2160</v>
      </c>
      <c r="F6830" s="5">
        <v>715</v>
      </c>
      <c r="G6830" s="5">
        <v>833</v>
      </c>
      <c r="H6830" s="5">
        <v>843</v>
      </c>
      <c r="I6830" s="5">
        <v>510</v>
      </c>
      <c r="J6830" s="5">
        <v>548</v>
      </c>
      <c r="K6830" s="5">
        <v>39</v>
      </c>
      <c r="L6830" s="5">
        <v>297</v>
      </c>
      <c r="M6830" s="5">
        <v>369</v>
      </c>
      <c r="N6830" s="5">
        <v>154</v>
      </c>
      <c r="O6830" s="6">
        <v>33.101851851851855</v>
      </c>
      <c r="P6830" s="6">
        <v>38.564814814814817</v>
      </c>
      <c r="Q6830" s="6">
        <v>39.027777777777779</v>
      </c>
      <c r="R6830" s="6">
        <v>23.611111111111111</v>
      </c>
      <c r="S6830" s="6">
        <v>25.37037037037037</v>
      </c>
      <c r="T6830" s="6">
        <v>1.8055555555555556</v>
      </c>
      <c r="U6830" s="6">
        <v>13.75</v>
      </c>
      <c r="V6830" s="6">
        <v>17.083333333333332</v>
      </c>
      <c r="W6830" s="6">
        <v>7.1296296296296298</v>
      </c>
      <c r="X6830" s="5">
        <v>555</v>
      </c>
      <c r="Y6830" s="5">
        <v>455</v>
      </c>
      <c r="Z6830" s="5">
        <v>86</v>
      </c>
      <c r="AA6830" s="5">
        <v>233</v>
      </c>
      <c r="AB6830" s="5">
        <v>184</v>
      </c>
      <c r="AC6830" s="5">
        <v>46</v>
      </c>
      <c r="AD6830" s="5">
        <v>322</v>
      </c>
      <c r="AE6830" s="5">
        <v>271</v>
      </c>
      <c r="AF6830" s="5">
        <v>40</v>
      </c>
      <c r="AG6830" s="6">
        <v>14.760147601476016</v>
      </c>
      <c r="AH6830" s="6">
        <v>84.161490683229815</v>
      </c>
      <c r="AI6830" s="3">
        <v>25</v>
      </c>
      <c r="AJ6830" s="3">
        <v>78.969957081545061</v>
      </c>
    </row>
    <row r="6831" spans="1:36" hidden="1" x14ac:dyDescent="0.2">
      <c r="A6831" s="1" t="str">
        <f t="shared" si="106"/>
        <v>WolverhamptonMixed Other</v>
      </c>
      <c r="B6831" s="3" t="s">
        <v>619</v>
      </c>
      <c r="C6831" s="3" t="s">
        <v>620</v>
      </c>
      <c r="D6831" s="3" t="s">
        <v>709</v>
      </c>
      <c r="E6831" s="5">
        <v>1575</v>
      </c>
      <c r="F6831" s="5">
        <v>576</v>
      </c>
      <c r="G6831" s="5">
        <v>703</v>
      </c>
      <c r="H6831" s="5">
        <v>665</v>
      </c>
      <c r="I6831" s="5">
        <v>369</v>
      </c>
      <c r="J6831" s="5">
        <v>431</v>
      </c>
      <c r="K6831" s="5">
        <v>23</v>
      </c>
      <c r="L6831" s="5">
        <v>198</v>
      </c>
      <c r="M6831" s="5">
        <v>268</v>
      </c>
      <c r="N6831" s="5">
        <v>116</v>
      </c>
      <c r="O6831" s="6">
        <v>36.571428571428569</v>
      </c>
      <c r="P6831" s="6">
        <v>44.634920634920633</v>
      </c>
      <c r="Q6831" s="6">
        <v>42.222222222222221</v>
      </c>
      <c r="R6831" s="6">
        <v>23.428571428571427</v>
      </c>
      <c r="S6831" s="6">
        <v>27.365079365079364</v>
      </c>
      <c r="T6831" s="6">
        <v>1.4603174603174602</v>
      </c>
      <c r="U6831" s="6">
        <v>12.571428571428571</v>
      </c>
      <c r="V6831" s="6">
        <v>17.015873015873016</v>
      </c>
      <c r="W6831" s="6">
        <v>7.3650793650793647</v>
      </c>
      <c r="X6831" s="5">
        <v>405</v>
      </c>
      <c r="Y6831" s="5">
        <v>303</v>
      </c>
      <c r="Z6831" s="5">
        <v>80</v>
      </c>
      <c r="AA6831" s="5">
        <v>207</v>
      </c>
      <c r="AB6831" s="5">
        <v>150</v>
      </c>
      <c r="AC6831" s="5">
        <v>59</v>
      </c>
      <c r="AD6831" s="5">
        <v>198</v>
      </c>
      <c r="AE6831" s="5">
        <v>153</v>
      </c>
      <c r="AF6831" s="5">
        <v>21</v>
      </c>
      <c r="AG6831" s="6">
        <v>13.725490196078431</v>
      </c>
      <c r="AH6831" s="6">
        <v>77.272727272727266</v>
      </c>
      <c r="AI6831" s="3">
        <v>39.333333333333336</v>
      </c>
      <c r="AJ6831" s="3">
        <v>72.463768115942031</v>
      </c>
    </row>
    <row r="6832" spans="1:36" hidden="1" x14ac:dyDescent="0.2">
      <c r="A6832" s="1" t="str">
        <f t="shared" si="106"/>
        <v>WolverhamptonIndian</v>
      </c>
      <c r="B6832" s="3" t="s">
        <v>619</v>
      </c>
      <c r="C6832" s="3" t="s">
        <v>620</v>
      </c>
      <c r="D6832" s="3" t="s">
        <v>710</v>
      </c>
      <c r="E6832" s="5">
        <v>32162</v>
      </c>
      <c r="F6832" s="5">
        <v>6859</v>
      </c>
      <c r="G6832" s="5">
        <v>9113</v>
      </c>
      <c r="H6832" s="5">
        <v>8244</v>
      </c>
      <c r="I6832" s="5">
        <v>3756</v>
      </c>
      <c r="J6832" s="5">
        <v>5794</v>
      </c>
      <c r="K6832" s="5">
        <v>269</v>
      </c>
      <c r="L6832" s="5">
        <v>3218</v>
      </c>
      <c r="M6832" s="5">
        <v>6090</v>
      </c>
      <c r="N6832" s="5">
        <v>1697</v>
      </c>
      <c r="O6832" s="6">
        <v>21.326410049126299</v>
      </c>
      <c r="P6832" s="6">
        <v>28.334680679062249</v>
      </c>
      <c r="Q6832" s="6">
        <v>25.632734282693864</v>
      </c>
      <c r="R6832" s="6">
        <v>11.678378210310305</v>
      </c>
      <c r="S6832" s="6">
        <v>18.015048815372179</v>
      </c>
      <c r="T6832" s="6">
        <v>0.83639077171817677</v>
      </c>
      <c r="U6832" s="6">
        <v>10.00559666687395</v>
      </c>
      <c r="V6832" s="6">
        <v>18.935389590199616</v>
      </c>
      <c r="W6832" s="6">
        <v>5.2764131583856724</v>
      </c>
      <c r="X6832" s="5">
        <v>12966</v>
      </c>
      <c r="Y6832" s="5">
        <v>11265</v>
      </c>
      <c r="Z6832" s="5">
        <v>1085</v>
      </c>
      <c r="AA6832" s="5">
        <v>5052</v>
      </c>
      <c r="AB6832" s="5">
        <v>4198</v>
      </c>
      <c r="AC6832" s="5">
        <v>531</v>
      </c>
      <c r="AD6832" s="5">
        <v>7914</v>
      </c>
      <c r="AE6832" s="5">
        <v>7067</v>
      </c>
      <c r="AF6832" s="5">
        <v>554</v>
      </c>
      <c r="AG6832" s="6">
        <v>7.8392528654308755</v>
      </c>
      <c r="AH6832" s="6">
        <v>89.297447561283803</v>
      </c>
      <c r="AI6832" s="3">
        <v>12.648880419247261</v>
      </c>
      <c r="AJ6832" s="3">
        <v>83.095803642121936</v>
      </c>
    </row>
    <row r="6833" spans="1:36" hidden="1" x14ac:dyDescent="0.2">
      <c r="A6833" s="1" t="str">
        <f t="shared" si="106"/>
        <v>WolverhamptonPakistani</v>
      </c>
      <c r="B6833" s="3" t="s">
        <v>619</v>
      </c>
      <c r="C6833" s="3" t="s">
        <v>620</v>
      </c>
      <c r="D6833" s="3" t="s">
        <v>711</v>
      </c>
      <c r="E6833" s="5">
        <v>4415</v>
      </c>
      <c r="F6833" s="5">
        <v>1010</v>
      </c>
      <c r="G6833" s="5">
        <v>1834</v>
      </c>
      <c r="H6833" s="5">
        <v>1551</v>
      </c>
      <c r="I6833" s="5">
        <v>863</v>
      </c>
      <c r="J6833" s="5">
        <v>397</v>
      </c>
      <c r="K6833" s="5">
        <v>300</v>
      </c>
      <c r="L6833" s="5">
        <v>406</v>
      </c>
      <c r="M6833" s="5">
        <v>1194</v>
      </c>
      <c r="N6833" s="5">
        <v>78</v>
      </c>
      <c r="O6833" s="6">
        <v>22.87655719139298</v>
      </c>
      <c r="P6833" s="6">
        <v>41.540203850509627</v>
      </c>
      <c r="Q6833" s="6">
        <v>35.130237825594563</v>
      </c>
      <c r="R6833" s="6">
        <v>19.54699886749717</v>
      </c>
      <c r="S6833" s="6">
        <v>8.9920724801812</v>
      </c>
      <c r="T6833" s="6">
        <v>6.7950169875424686</v>
      </c>
      <c r="U6833" s="6">
        <v>9.1959229898074746</v>
      </c>
      <c r="V6833" s="6">
        <v>27.044167610419027</v>
      </c>
      <c r="W6833" s="6">
        <v>1.766704416761042</v>
      </c>
      <c r="X6833" s="5">
        <v>1638</v>
      </c>
      <c r="Y6833" s="5">
        <v>1096</v>
      </c>
      <c r="Z6833" s="5">
        <v>117</v>
      </c>
      <c r="AA6833" s="5">
        <v>751</v>
      </c>
      <c r="AB6833" s="5">
        <v>479</v>
      </c>
      <c r="AC6833" s="5">
        <v>50</v>
      </c>
      <c r="AD6833" s="5">
        <v>887</v>
      </c>
      <c r="AE6833" s="5">
        <v>617</v>
      </c>
      <c r="AF6833" s="5">
        <v>67</v>
      </c>
      <c r="AG6833" s="6">
        <v>10.858995137763371</v>
      </c>
      <c r="AH6833" s="6">
        <v>69.560315670800449</v>
      </c>
      <c r="AI6833" s="3">
        <v>10.438413361169102</v>
      </c>
      <c r="AJ6833" s="3">
        <v>63.781624500665778</v>
      </c>
    </row>
    <row r="6834" spans="1:36" hidden="1" x14ac:dyDescent="0.2">
      <c r="A6834" s="1" t="str">
        <f t="shared" si="106"/>
        <v>WolverhamptonBangladeshi</v>
      </c>
      <c r="B6834" s="3" t="s">
        <v>619</v>
      </c>
      <c r="C6834" s="3" t="s">
        <v>620</v>
      </c>
      <c r="D6834" s="3" t="s">
        <v>712</v>
      </c>
      <c r="E6834" s="5">
        <v>432</v>
      </c>
      <c r="F6834" s="5">
        <v>149</v>
      </c>
      <c r="G6834" s="5">
        <v>173</v>
      </c>
      <c r="H6834" s="5">
        <v>162</v>
      </c>
      <c r="I6834" s="5">
        <v>137</v>
      </c>
      <c r="J6834" s="5">
        <v>59</v>
      </c>
      <c r="K6834" s="5">
        <v>16</v>
      </c>
      <c r="L6834" s="5">
        <v>24</v>
      </c>
      <c r="M6834" s="5">
        <v>127</v>
      </c>
      <c r="N6834" s="5">
        <v>22</v>
      </c>
      <c r="O6834" s="6">
        <v>34.49074074074074</v>
      </c>
      <c r="P6834" s="6">
        <v>40.046296296296298</v>
      </c>
      <c r="Q6834" s="6">
        <v>37.5</v>
      </c>
      <c r="R6834" s="6">
        <v>31.712962962962962</v>
      </c>
      <c r="S6834" s="6">
        <v>13.657407407407407</v>
      </c>
      <c r="T6834" s="6">
        <v>3.7037037037037037</v>
      </c>
      <c r="U6834" s="6">
        <v>5.5555555555555554</v>
      </c>
      <c r="V6834" s="6">
        <v>29.398148148148149</v>
      </c>
      <c r="W6834" s="6">
        <v>5.0925925925925926</v>
      </c>
      <c r="X6834" s="5">
        <v>150</v>
      </c>
      <c r="Y6834" s="5">
        <v>117</v>
      </c>
      <c r="Z6834" s="5">
        <v>10</v>
      </c>
      <c r="AA6834" s="5">
        <v>69</v>
      </c>
      <c r="AB6834" s="5">
        <v>57</v>
      </c>
      <c r="AC6834" s="5">
        <v>7</v>
      </c>
      <c r="AD6834" s="5">
        <v>81</v>
      </c>
      <c r="AE6834" s="5">
        <v>60</v>
      </c>
      <c r="AF6834" s="5">
        <v>3</v>
      </c>
      <c r="AG6834" s="6">
        <v>5</v>
      </c>
      <c r="AH6834" s="6">
        <v>74.074074074074076</v>
      </c>
      <c r="AI6834" s="3">
        <v>12.280701754385966</v>
      </c>
      <c r="AJ6834" s="3">
        <v>82.608695652173907</v>
      </c>
    </row>
    <row r="6835" spans="1:36" hidden="1" x14ac:dyDescent="0.2">
      <c r="A6835" s="1" t="str">
        <f t="shared" si="106"/>
        <v>WolverhamptonChinese</v>
      </c>
      <c r="B6835" s="3" t="s">
        <v>619</v>
      </c>
      <c r="C6835" s="3" t="s">
        <v>620</v>
      </c>
      <c r="D6835" s="3" t="s">
        <v>713</v>
      </c>
      <c r="E6835" s="5">
        <v>1376</v>
      </c>
      <c r="F6835" s="5">
        <v>391</v>
      </c>
      <c r="G6835" s="5">
        <v>458</v>
      </c>
      <c r="H6835" s="5">
        <v>481</v>
      </c>
      <c r="I6835" s="5">
        <v>358</v>
      </c>
      <c r="J6835" s="5">
        <v>254</v>
      </c>
      <c r="K6835" s="5">
        <v>23</v>
      </c>
      <c r="L6835" s="5">
        <v>167</v>
      </c>
      <c r="M6835" s="5">
        <v>407</v>
      </c>
      <c r="N6835" s="5">
        <v>110</v>
      </c>
      <c r="O6835" s="6">
        <v>28.415697674418606</v>
      </c>
      <c r="P6835" s="6">
        <v>33.284883720930232</v>
      </c>
      <c r="Q6835" s="6">
        <v>34.956395348837212</v>
      </c>
      <c r="R6835" s="6">
        <v>26.017441860465116</v>
      </c>
      <c r="S6835" s="6">
        <v>18.459302325581394</v>
      </c>
      <c r="T6835" s="6">
        <v>1.6715116279069768</v>
      </c>
      <c r="U6835" s="6">
        <v>12.136627906976743</v>
      </c>
      <c r="V6835" s="6">
        <v>29.578488372093023</v>
      </c>
      <c r="W6835" s="6">
        <v>7.9941860465116283</v>
      </c>
      <c r="X6835" s="5">
        <v>563</v>
      </c>
      <c r="Y6835" s="5">
        <v>476</v>
      </c>
      <c r="Z6835" s="5">
        <v>46</v>
      </c>
      <c r="AA6835" s="5">
        <v>266</v>
      </c>
      <c r="AB6835" s="5">
        <v>223</v>
      </c>
      <c r="AC6835" s="5">
        <v>24</v>
      </c>
      <c r="AD6835" s="5">
        <v>297</v>
      </c>
      <c r="AE6835" s="5">
        <v>253</v>
      </c>
      <c r="AF6835" s="5">
        <v>22</v>
      </c>
      <c r="AG6835" s="6">
        <v>8.695652173913043</v>
      </c>
      <c r="AH6835" s="6">
        <v>85.18518518518519</v>
      </c>
      <c r="AI6835" s="3">
        <v>10.762331838565023</v>
      </c>
      <c r="AJ6835" s="3">
        <v>83.834586466165419</v>
      </c>
    </row>
    <row r="6836" spans="1:36" hidden="1" x14ac:dyDescent="0.2">
      <c r="A6836" s="1" t="str">
        <f t="shared" si="106"/>
        <v>WolverhamptonAsian Other</v>
      </c>
      <c r="B6836" s="3" t="s">
        <v>619</v>
      </c>
      <c r="C6836" s="3" t="s">
        <v>620</v>
      </c>
      <c r="D6836" s="3" t="s">
        <v>714</v>
      </c>
      <c r="E6836" s="5">
        <v>6575</v>
      </c>
      <c r="F6836" s="5">
        <v>1614</v>
      </c>
      <c r="G6836" s="5">
        <v>2355</v>
      </c>
      <c r="H6836" s="5">
        <v>2227</v>
      </c>
      <c r="I6836" s="5">
        <v>1356</v>
      </c>
      <c r="J6836" s="5">
        <v>981</v>
      </c>
      <c r="K6836" s="5">
        <v>125</v>
      </c>
      <c r="L6836" s="5">
        <v>516</v>
      </c>
      <c r="M6836" s="5">
        <v>1699</v>
      </c>
      <c r="N6836" s="5">
        <v>232</v>
      </c>
      <c r="O6836" s="6">
        <v>24.547528517110266</v>
      </c>
      <c r="P6836" s="6">
        <v>35.817490494296578</v>
      </c>
      <c r="Q6836" s="6">
        <v>33.870722433460074</v>
      </c>
      <c r="R6836" s="6">
        <v>20.623574144486692</v>
      </c>
      <c r="S6836" s="6">
        <v>14.920152091254753</v>
      </c>
      <c r="T6836" s="6">
        <v>1.9011406844106464</v>
      </c>
      <c r="U6836" s="6">
        <v>7.8479087452471479</v>
      </c>
      <c r="V6836" s="6">
        <v>25.840304182509506</v>
      </c>
      <c r="W6836" s="6">
        <v>3.5285171102661597</v>
      </c>
      <c r="X6836" s="5">
        <v>2845</v>
      </c>
      <c r="Y6836" s="5">
        <v>2256</v>
      </c>
      <c r="Z6836" s="5">
        <v>283</v>
      </c>
      <c r="AA6836" s="5">
        <v>1475</v>
      </c>
      <c r="AB6836" s="5">
        <v>1130</v>
      </c>
      <c r="AC6836" s="5">
        <v>187</v>
      </c>
      <c r="AD6836" s="5">
        <v>1370</v>
      </c>
      <c r="AE6836" s="5">
        <v>1126</v>
      </c>
      <c r="AF6836" s="5">
        <v>96</v>
      </c>
      <c r="AG6836" s="6">
        <v>8.5257548845470694</v>
      </c>
      <c r="AH6836" s="6">
        <v>82.189781021897815</v>
      </c>
      <c r="AI6836" s="3">
        <v>16.548672566371682</v>
      </c>
      <c r="AJ6836" s="3">
        <v>76.610169491525426</v>
      </c>
    </row>
    <row r="6837" spans="1:36" hidden="1" x14ac:dyDescent="0.2">
      <c r="A6837" s="1" t="str">
        <f t="shared" si="106"/>
        <v>WolverhamptonBlack African</v>
      </c>
      <c r="B6837" s="3" t="s">
        <v>619</v>
      </c>
      <c r="C6837" s="3" t="s">
        <v>620</v>
      </c>
      <c r="D6837" s="3" t="s">
        <v>715</v>
      </c>
      <c r="E6837" s="5">
        <v>4081</v>
      </c>
      <c r="F6837" s="5">
        <v>2195</v>
      </c>
      <c r="G6837" s="5">
        <v>2461</v>
      </c>
      <c r="H6837" s="5">
        <v>2412</v>
      </c>
      <c r="I6837" s="5">
        <v>1691</v>
      </c>
      <c r="J6837" s="5">
        <v>1335</v>
      </c>
      <c r="K6837" s="5">
        <v>74</v>
      </c>
      <c r="L6837" s="5">
        <v>732</v>
      </c>
      <c r="M6837" s="5">
        <v>1065</v>
      </c>
      <c r="N6837" s="5">
        <v>441</v>
      </c>
      <c r="O6837" s="6">
        <v>53.785836804704729</v>
      </c>
      <c r="P6837" s="6">
        <v>60.303847096299926</v>
      </c>
      <c r="Q6837" s="6">
        <v>59.103160989953444</v>
      </c>
      <c r="R6837" s="6">
        <v>41.435922567998041</v>
      </c>
      <c r="S6837" s="6">
        <v>32.712570448419505</v>
      </c>
      <c r="T6837" s="6">
        <v>1.8132810585640775</v>
      </c>
      <c r="U6837" s="6">
        <v>17.936780200931143</v>
      </c>
      <c r="V6837" s="6">
        <v>26.096544964469494</v>
      </c>
      <c r="W6837" s="6">
        <v>10.806174957118353</v>
      </c>
      <c r="X6837" s="5">
        <v>1461</v>
      </c>
      <c r="Y6837" s="5">
        <v>1212</v>
      </c>
      <c r="Z6837" s="5">
        <v>219</v>
      </c>
      <c r="AA6837" s="5">
        <v>1019</v>
      </c>
      <c r="AB6837" s="5">
        <v>834</v>
      </c>
      <c r="AC6837" s="5">
        <v>151</v>
      </c>
      <c r="AD6837" s="5">
        <v>442</v>
      </c>
      <c r="AE6837" s="5">
        <v>378</v>
      </c>
      <c r="AF6837" s="5">
        <v>68</v>
      </c>
      <c r="AG6837" s="6">
        <v>17.989417989417991</v>
      </c>
      <c r="AH6837" s="6">
        <v>85.520361990950221</v>
      </c>
      <c r="AI6837" s="3">
        <v>18.105515587529975</v>
      </c>
      <c r="AJ6837" s="3">
        <v>81.844946025515213</v>
      </c>
    </row>
    <row r="6838" spans="1:36" hidden="1" x14ac:dyDescent="0.2">
      <c r="A6838" s="1" t="str">
        <f t="shared" si="106"/>
        <v>WolverhamptonBlack Caribbean</v>
      </c>
      <c r="B6838" s="3" t="s">
        <v>619</v>
      </c>
      <c r="C6838" s="3" t="s">
        <v>620</v>
      </c>
      <c r="D6838" s="3" t="s">
        <v>716</v>
      </c>
      <c r="E6838" s="5">
        <v>9507</v>
      </c>
      <c r="F6838" s="5">
        <v>3691</v>
      </c>
      <c r="G6838" s="5">
        <v>4577</v>
      </c>
      <c r="H6838" s="5">
        <v>4411</v>
      </c>
      <c r="I6838" s="5">
        <v>2260</v>
      </c>
      <c r="J6838" s="5">
        <v>3043</v>
      </c>
      <c r="K6838" s="5">
        <v>288</v>
      </c>
      <c r="L6838" s="5">
        <v>1135</v>
      </c>
      <c r="M6838" s="5">
        <v>1655</v>
      </c>
      <c r="N6838" s="5">
        <v>687</v>
      </c>
      <c r="O6838" s="6">
        <v>38.824024403071419</v>
      </c>
      <c r="P6838" s="6">
        <v>48.143473230251395</v>
      </c>
      <c r="Q6838" s="6">
        <v>46.397391395813614</v>
      </c>
      <c r="R6838" s="6">
        <v>23.771957504996319</v>
      </c>
      <c r="S6838" s="6">
        <v>32.007994109603452</v>
      </c>
      <c r="T6838" s="6">
        <v>3.0293467970968759</v>
      </c>
      <c r="U6838" s="6">
        <v>11.938571578836648</v>
      </c>
      <c r="V6838" s="6">
        <v>17.408225518039341</v>
      </c>
      <c r="W6838" s="6">
        <v>7.2262543389081726</v>
      </c>
      <c r="X6838" s="5">
        <v>3394</v>
      </c>
      <c r="Y6838" s="5">
        <v>2939</v>
      </c>
      <c r="Z6838" s="5">
        <v>463</v>
      </c>
      <c r="AA6838" s="5">
        <v>1754</v>
      </c>
      <c r="AB6838" s="5">
        <v>1488</v>
      </c>
      <c r="AC6838" s="5">
        <v>278</v>
      </c>
      <c r="AD6838" s="5">
        <v>1640</v>
      </c>
      <c r="AE6838" s="5">
        <v>1451</v>
      </c>
      <c r="AF6838" s="5">
        <v>185</v>
      </c>
      <c r="AG6838" s="6">
        <v>12.749827705031013</v>
      </c>
      <c r="AH6838" s="6">
        <v>88.475609756097555</v>
      </c>
      <c r="AI6838" s="3">
        <v>18.682795698924732</v>
      </c>
      <c r="AJ6838" s="3">
        <v>84.83466362599772</v>
      </c>
    </row>
    <row r="6839" spans="1:36" hidden="1" x14ac:dyDescent="0.2">
      <c r="A6839" s="1" t="str">
        <f t="shared" si="106"/>
        <v>WolverhamptonBlack Other</v>
      </c>
      <c r="B6839" s="3" t="s">
        <v>619</v>
      </c>
      <c r="C6839" s="3" t="s">
        <v>620</v>
      </c>
      <c r="D6839" s="3" t="s">
        <v>717</v>
      </c>
      <c r="E6839" s="5">
        <v>3721</v>
      </c>
      <c r="F6839" s="5">
        <v>1591</v>
      </c>
      <c r="G6839" s="5">
        <v>1961</v>
      </c>
      <c r="H6839" s="5">
        <v>2059</v>
      </c>
      <c r="I6839" s="5">
        <v>1028</v>
      </c>
      <c r="J6839" s="5">
        <v>1344</v>
      </c>
      <c r="K6839" s="5">
        <v>75</v>
      </c>
      <c r="L6839" s="5">
        <v>518</v>
      </c>
      <c r="M6839" s="5">
        <v>708</v>
      </c>
      <c r="N6839" s="5">
        <v>276</v>
      </c>
      <c r="O6839" s="6">
        <v>42.757323300188119</v>
      </c>
      <c r="P6839" s="6">
        <v>52.700886858371405</v>
      </c>
      <c r="Q6839" s="6">
        <v>55.334587476484813</v>
      </c>
      <c r="R6839" s="6">
        <v>27.626981994087611</v>
      </c>
      <c r="S6839" s="6">
        <v>36.119322762698197</v>
      </c>
      <c r="T6839" s="6">
        <v>2.0155872077398547</v>
      </c>
      <c r="U6839" s="6">
        <v>13.920988981456597</v>
      </c>
      <c r="V6839" s="6">
        <v>19.02714324106423</v>
      </c>
      <c r="W6839" s="6">
        <v>7.4173609244826659</v>
      </c>
      <c r="X6839" s="5">
        <v>1635</v>
      </c>
      <c r="Y6839" s="5">
        <v>1403</v>
      </c>
      <c r="Z6839" s="5">
        <v>385</v>
      </c>
      <c r="AA6839" s="5">
        <v>913</v>
      </c>
      <c r="AB6839" s="5">
        <v>782</v>
      </c>
      <c r="AC6839" s="5">
        <v>247</v>
      </c>
      <c r="AD6839" s="5">
        <v>722</v>
      </c>
      <c r="AE6839" s="5">
        <v>621</v>
      </c>
      <c r="AF6839" s="5">
        <v>138</v>
      </c>
      <c r="AG6839" s="6">
        <v>22.222222222222221</v>
      </c>
      <c r="AH6839" s="6">
        <v>86.011080332409975</v>
      </c>
      <c r="AI6839" s="3">
        <v>31.585677749360613</v>
      </c>
      <c r="AJ6839" s="3">
        <v>85.651697699890477</v>
      </c>
    </row>
    <row r="6840" spans="1:36" hidden="1" x14ac:dyDescent="0.2">
      <c r="A6840" s="1" t="str">
        <f t="shared" si="106"/>
        <v>WolverhamptonArab</v>
      </c>
      <c r="B6840" s="3" t="s">
        <v>619</v>
      </c>
      <c r="C6840" s="3" t="s">
        <v>620</v>
      </c>
      <c r="D6840" s="3" t="s">
        <v>699</v>
      </c>
      <c r="E6840" s="5">
        <v>359</v>
      </c>
      <c r="F6840" s="5">
        <v>149</v>
      </c>
      <c r="G6840" s="5">
        <v>186</v>
      </c>
      <c r="H6840" s="5">
        <v>166</v>
      </c>
      <c r="I6840" s="5">
        <v>125</v>
      </c>
      <c r="J6840" s="5">
        <v>79</v>
      </c>
      <c r="K6840" s="5">
        <v>10</v>
      </c>
      <c r="L6840" s="5">
        <v>73</v>
      </c>
      <c r="M6840" s="5">
        <v>114</v>
      </c>
      <c r="N6840" s="5">
        <v>43</v>
      </c>
      <c r="O6840" s="6">
        <v>41.504178272980504</v>
      </c>
      <c r="P6840" s="6">
        <v>51.81058495821727</v>
      </c>
      <c r="Q6840" s="6">
        <v>46.239554317548745</v>
      </c>
      <c r="R6840" s="6">
        <v>34.818941504178269</v>
      </c>
      <c r="S6840" s="6">
        <v>22.00557103064067</v>
      </c>
      <c r="T6840" s="6">
        <v>2.785515320334262</v>
      </c>
      <c r="U6840" s="6">
        <v>20.33426183844011</v>
      </c>
      <c r="V6840" s="6">
        <v>31.754874651810585</v>
      </c>
      <c r="W6840" s="6">
        <v>11.977715877437326</v>
      </c>
      <c r="X6840" s="5">
        <v>166</v>
      </c>
      <c r="Y6840" s="5">
        <v>120</v>
      </c>
      <c r="Z6840" s="5">
        <v>22</v>
      </c>
      <c r="AA6840" s="5">
        <v>89</v>
      </c>
      <c r="AB6840" s="5">
        <v>68</v>
      </c>
      <c r="AC6840" s="5">
        <v>14</v>
      </c>
      <c r="AD6840" s="5">
        <v>77</v>
      </c>
      <c r="AE6840" s="5">
        <v>52</v>
      </c>
      <c r="AF6840" s="5">
        <v>8</v>
      </c>
      <c r="AG6840" s="6">
        <v>15.384615384615385</v>
      </c>
      <c r="AH6840" s="6">
        <v>67.532467532467535</v>
      </c>
      <c r="AI6840" s="3">
        <v>20.588235294117649</v>
      </c>
      <c r="AJ6840" s="3">
        <v>76.404494382022477</v>
      </c>
    </row>
    <row r="6841" spans="1:36" hidden="1" x14ac:dyDescent="0.2">
      <c r="A6841" s="1" t="str">
        <f t="shared" si="106"/>
        <v>WolverhamptonOther</v>
      </c>
      <c r="B6841" s="3" t="s">
        <v>619</v>
      </c>
      <c r="C6841" s="3" t="s">
        <v>620</v>
      </c>
      <c r="D6841" s="3" t="s">
        <v>718</v>
      </c>
      <c r="E6841" s="5">
        <v>4376</v>
      </c>
      <c r="F6841" s="5">
        <v>1045</v>
      </c>
      <c r="G6841" s="5">
        <v>1557</v>
      </c>
      <c r="H6841" s="5">
        <v>1368</v>
      </c>
      <c r="I6841" s="5">
        <v>787</v>
      </c>
      <c r="J6841" s="5">
        <v>611</v>
      </c>
      <c r="K6841" s="5">
        <v>93</v>
      </c>
      <c r="L6841" s="5">
        <v>338</v>
      </c>
      <c r="M6841" s="5">
        <v>899</v>
      </c>
      <c r="N6841" s="5">
        <v>154</v>
      </c>
      <c r="O6841" s="6">
        <v>23.880255941499087</v>
      </c>
      <c r="P6841" s="6">
        <v>35.580438756855578</v>
      </c>
      <c r="Q6841" s="6">
        <v>31.26142595978062</v>
      </c>
      <c r="R6841" s="6">
        <v>17.984460694698356</v>
      </c>
      <c r="S6841" s="6">
        <v>13.962522851919561</v>
      </c>
      <c r="T6841" s="6">
        <v>2.1252285191956126</v>
      </c>
      <c r="U6841" s="6">
        <v>7.7239488117001827</v>
      </c>
      <c r="V6841" s="6">
        <v>20.543875685557587</v>
      </c>
      <c r="W6841" s="6">
        <v>3.5191956124314441</v>
      </c>
      <c r="X6841" s="5">
        <v>1955</v>
      </c>
      <c r="Y6841" s="5">
        <v>1576</v>
      </c>
      <c r="Z6841" s="5">
        <v>216</v>
      </c>
      <c r="AA6841" s="5">
        <v>914</v>
      </c>
      <c r="AB6841" s="5">
        <v>732</v>
      </c>
      <c r="AC6841" s="5">
        <v>121</v>
      </c>
      <c r="AD6841" s="5">
        <v>1041</v>
      </c>
      <c r="AE6841" s="5">
        <v>844</v>
      </c>
      <c r="AF6841" s="5">
        <v>95</v>
      </c>
      <c r="AG6841" s="6">
        <v>11.255924170616113</v>
      </c>
      <c r="AH6841" s="6">
        <v>81.075888568683965</v>
      </c>
      <c r="AI6841" s="3">
        <v>16.530054644808743</v>
      </c>
      <c r="AJ6841" s="3">
        <v>80.087527352297599</v>
      </c>
    </row>
    <row r="6842" spans="1:36" x14ac:dyDescent="0.2">
      <c r="A6842" s="1" t="str">
        <f t="shared" si="106"/>
        <v>WorcesterAll people</v>
      </c>
      <c r="B6842" s="3" t="s">
        <v>553</v>
      </c>
      <c r="C6842" s="3" t="s">
        <v>554</v>
      </c>
      <c r="D6842" s="3" t="s">
        <v>700</v>
      </c>
      <c r="E6842" s="5">
        <v>98768</v>
      </c>
      <c r="F6842" s="5">
        <v>8581</v>
      </c>
      <c r="G6842" s="5">
        <v>6091</v>
      </c>
      <c r="H6842" s="5">
        <v>4545</v>
      </c>
      <c r="I6842" s="5">
        <v>4228</v>
      </c>
      <c r="J6842" s="5">
        <v>16118</v>
      </c>
      <c r="K6842" s="5">
        <v>0</v>
      </c>
      <c r="L6842" s="5">
        <v>9036</v>
      </c>
      <c r="M6842" s="5">
        <v>5372</v>
      </c>
      <c r="N6842" s="5">
        <v>1197</v>
      </c>
      <c r="O6842" s="6">
        <v>8.688036611048112</v>
      </c>
      <c r="P6842" s="6">
        <v>6.1669771585938769</v>
      </c>
      <c r="Q6842" s="6">
        <v>4.6016928559857444</v>
      </c>
      <c r="R6842" s="6">
        <v>4.2807387007937789</v>
      </c>
      <c r="S6842" s="6">
        <v>16.319050704681679</v>
      </c>
      <c r="T6842" s="6">
        <v>0</v>
      </c>
      <c r="U6842" s="6">
        <v>9.1487121334845298</v>
      </c>
      <c r="V6842" s="6">
        <v>5.4390085857767696</v>
      </c>
      <c r="W6842" s="6">
        <v>1.2119309897942654</v>
      </c>
      <c r="X6842" s="5">
        <v>34993</v>
      </c>
      <c r="Y6842" s="5">
        <v>31275</v>
      </c>
      <c r="Z6842" s="5">
        <v>1552</v>
      </c>
      <c r="AA6842" s="5">
        <v>1703</v>
      </c>
      <c r="AB6842" s="5">
        <v>1318</v>
      </c>
      <c r="AC6842" s="5">
        <v>165</v>
      </c>
      <c r="AD6842" s="5">
        <v>33290</v>
      </c>
      <c r="AE6842" s="5">
        <v>29957</v>
      </c>
      <c r="AF6842" s="5">
        <v>1387</v>
      </c>
      <c r="AG6842" s="6">
        <v>4.6299696231264811</v>
      </c>
      <c r="AH6842" s="6">
        <v>89.9879843796936</v>
      </c>
      <c r="AI6842" s="6">
        <v>12.51896813353566</v>
      </c>
      <c r="AJ6842" s="6">
        <v>77.392836171462122</v>
      </c>
    </row>
    <row r="6843" spans="1:36" hidden="1" x14ac:dyDescent="0.2">
      <c r="A6843" s="1" t="str">
        <f t="shared" si="106"/>
        <v>WorcesterWhite British</v>
      </c>
      <c r="B6843" s="3" t="s">
        <v>553</v>
      </c>
      <c r="C6843" s="3" t="s">
        <v>554</v>
      </c>
      <c r="D6843" s="3" t="s">
        <v>701</v>
      </c>
      <c r="E6843" s="5">
        <v>88016</v>
      </c>
      <c r="F6843" s="5">
        <v>7640</v>
      </c>
      <c r="G6843" s="5">
        <v>5555</v>
      </c>
      <c r="H6843" s="5">
        <v>4215</v>
      </c>
      <c r="I6843" s="5">
        <v>3922</v>
      </c>
      <c r="J6843" s="5">
        <v>14375</v>
      </c>
      <c r="K6843" s="5">
        <v>0</v>
      </c>
      <c r="L6843" s="5">
        <v>7850</v>
      </c>
      <c r="M6843" s="5">
        <v>4172</v>
      </c>
      <c r="N6843" s="5">
        <v>1090</v>
      </c>
      <c r="O6843" s="6">
        <v>8.6802399563715689</v>
      </c>
      <c r="P6843" s="6">
        <v>6.3113524813670239</v>
      </c>
      <c r="Q6843" s="6">
        <v>4.7889020178149426</v>
      </c>
      <c r="R6843" s="6">
        <v>4.4560079985457186</v>
      </c>
      <c r="S6843" s="6">
        <v>16.332257771314307</v>
      </c>
      <c r="T6843" s="6">
        <v>0</v>
      </c>
      <c r="U6843" s="6">
        <v>8.9188329394655526</v>
      </c>
      <c r="V6843" s="6">
        <v>4.7400472641337936</v>
      </c>
      <c r="W6843" s="6">
        <v>1.2384111979640064</v>
      </c>
      <c r="X6843" s="5">
        <v>30400</v>
      </c>
      <c r="Y6843" s="5">
        <v>27334</v>
      </c>
      <c r="Z6843" s="5">
        <v>1326</v>
      </c>
      <c r="AA6843" s="5">
        <v>1575</v>
      </c>
      <c r="AB6843" s="5">
        <v>1218</v>
      </c>
      <c r="AC6843" s="5">
        <v>150</v>
      </c>
      <c r="AD6843" s="5">
        <v>28825</v>
      </c>
      <c r="AE6843" s="5">
        <v>26116</v>
      </c>
      <c r="AF6843" s="5">
        <v>1176</v>
      </c>
      <c r="AG6843" s="6">
        <v>4.5029866748353502</v>
      </c>
      <c r="AH6843" s="6">
        <v>90.601908065914998</v>
      </c>
      <c r="AI6843" s="6">
        <v>12.315270935960591</v>
      </c>
      <c r="AJ6843" s="6">
        <v>77.333333333333329</v>
      </c>
    </row>
    <row r="6844" spans="1:36" hidden="1" x14ac:dyDescent="0.2">
      <c r="A6844" s="1" t="str">
        <f t="shared" si="106"/>
        <v>WorcesterMinorities - all other than White British</v>
      </c>
      <c r="B6844" s="3" t="s">
        <v>553</v>
      </c>
      <c r="C6844" s="3" t="s">
        <v>554</v>
      </c>
      <c r="D6844" s="3" t="s">
        <v>702</v>
      </c>
      <c r="E6844" s="5">
        <v>10752</v>
      </c>
      <c r="F6844" s="5">
        <v>941</v>
      </c>
      <c r="G6844" s="5">
        <v>536</v>
      </c>
      <c r="H6844" s="5">
        <v>330</v>
      </c>
      <c r="I6844" s="5">
        <v>306</v>
      </c>
      <c r="J6844" s="5">
        <v>1743</v>
      </c>
      <c r="K6844" s="5">
        <v>0</v>
      </c>
      <c r="L6844" s="5">
        <v>1186</v>
      </c>
      <c r="M6844" s="5">
        <v>1200</v>
      </c>
      <c r="N6844" s="5">
        <v>107</v>
      </c>
      <c r="O6844" s="6">
        <v>8.7518601190476186</v>
      </c>
      <c r="P6844" s="6">
        <v>4.9851190476190474</v>
      </c>
      <c r="Q6844" s="6">
        <v>3.0691964285714284</v>
      </c>
      <c r="R6844" s="6">
        <v>2.8459821428571428</v>
      </c>
      <c r="S6844" s="6">
        <v>16.2109375</v>
      </c>
      <c r="T6844" s="6">
        <v>0</v>
      </c>
      <c r="U6844" s="6">
        <v>11.030505952380953</v>
      </c>
      <c r="V6844" s="6">
        <v>11.160714285714286</v>
      </c>
      <c r="W6844" s="6">
        <v>0.99516369047619047</v>
      </c>
      <c r="X6844" s="5">
        <v>4593</v>
      </c>
      <c r="Y6844" s="5">
        <v>3941</v>
      </c>
      <c r="Z6844" s="5">
        <v>226</v>
      </c>
      <c r="AA6844" s="5">
        <v>128</v>
      </c>
      <c r="AB6844" s="5">
        <v>100</v>
      </c>
      <c r="AC6844" s="5">
        <v>15</v>
      </c>
      <c r="AD6844" s="5">
        <v>4465</v>
      </c>
      <c r="AE6844" s="5">
        <v>3841</v>
      </c>
      <c r="AF6844" s="5">
        <v>211</v>
      </c>
      <c r="AG6844" s="6">
        <v>5.4933611038791978</v>
      </c>
      <c r="AH6844" s="6">
        <v>86.024636058230683</v>
      </c>
      <c r="AI6844" s="6">
        <v>15</v>
      </c>
      <c r="AJ6844" s="6">
        <v>78.125</v>
      </c>
    </row>
    <row r="6845" spans="1:36" hidden="1" x14ac:dyDescent="0.2">
      <c r="A6845" s="1" t="str">
        <f t="shared" si="106"/>
        <v>WorcesterWhite Irish</v>
      </c>
      <c r="B6845" s="3" t="s">
        <v>553</v>
      </c>
      <c r="C6845" s="3" t="s">
        <v>554</v>
      </c>
      <c r="D6845" s="3" t="s">
        <v>703</v>
      </c>
      <c r="E6845" s="5">
        <v>583</v>
      </c>
      <c r="F6845" s="5">
        <v>41</v>
      </c>
      <c r="G6845" s="5">
        <v>25</v>
      </c>
      <c r="H6845" s="5">
        <v>20</v>
      </c>
      <c r="I6845" s="5">
        <v>20</v>
      </c>
      <c r="J6845" s="5">
        <v>73</v>
      </c>
      <c r="K6845" s="5">
        <v>0</v>
      </c>
      <c r="L6845" s="5">
        <v>63</v>
      </c>
      <c r="M6845" s="5">
        <v>39</v>
      </c>
      <c r="N6845" s="5">
        <v>4</v>
      </c>
      <c r="O6845" s="6">
        <v>7.0325900514579756</v>
      </c>
      <c r="P6845" s="6">
        <v>4.2881646655231558</v>
      </c>
      <c r="Q6845" s="6">
        <v>3.4305317324185247</v>
      </c>
      <c r="R6845" s="6">
        <v>3.4305317324185247</v>
      </c>
      <c r="S6845" s="6">
        <v>12.521440823327616</v>
      </c>
      <c r="T6845" s="6">
        <v>0</v>
      </c>
      <c r="U6845" s="6">
        <v>10.806174957118353</v>
      </c>
      <c r="V6845" s="6">
        <v>6.6895368782161233</v>
      </c>
      <c r="W6845" s="6">
        <v>0.68610634648370494</v>
      </c>
      <c r="X6845" s="5">
        <v>176</v>
      </c>
      <c r="Y6845" s="5">
        <v>166</v>
      </c>
      <c r="Z6845" s="5">
        <v>4</v>
      </c>
      <c r="AA6845" s="5">
        <v>5</v>
      </c>
      <c r="AB6845" s="5">
        <v>5</v>
      </c>
      <c r="AC6845" s="5">
        <v>0</v>
      </c>
      <c r="AD6845" s="5">
        <v>171</v>
      </c>
      <c r="AE6845" s="5">
        <v>161</v>
      </c>
      <c r="AF6845" s="5">
        <v>4</v>
      </c>
      <c r="AG6845" s="6">
        <v>2.4844720496894408</v>
      </c>
      <c r="AH6845" s="6">
        <v>94.152046783625735</v>
      </c>
      <c r="AI6845" s="6">
        <v>0</v>
      </c>
      <c r="AJ6845" s="6">
        <v>100</v>
      </c>
    </row>
    <row r="6846" spans="1:36" hidden="1" x14ac:dyDescent="0.2">
      <c r="A6846" s="1" t="str">
        <f t="shared" si="106"/>
        <v>WorcesterWhite Gyspy or Irish Traveller</v>
      </c>
      <c r="B6846" s="3" t="s">
        <v>553</v>
      </c>
      <c r="C6846" s="3" t="s">
        <v>554</v>
      </c>
      <c r="D6846" s="3" t="s">
        <v>704</v>
      </c>
      <c r="E6846" s="5">
        <v>113</v>
      </c>
      <c r="F6846" s="5">
        <v>11</v>
      </c>
      <c r="G6846" s="5">
        <v>21</v>
      </c>
      <c r="H6846" s="5">
        <v>3</v>
      </c>
      <c r="I6846" s="5">
        <v>17</v>
      </c>
      <c r="J6846" s="5">
        <v>30</v>
      </c>
      <c r="K6846" s="5">
        <v>0</v>
      </c>
      <c r="L6846" s="5">
        <v>6</v>
      </c>
      <c r="M6846" s="5">
        <v>9</v>
      </c>
      <c r="N6846" s="5">
        <v>1</v>
      </c>
      <c r="O6846" s="6">
        <v>9.7345132743362832</v>
      </c>
      <c r="P6846" s="6">
        <v>18.584070796460178</v>
      </c>
      <c r="Q6846" s="6">
        <v>2.6548672566371683</v>
      </c>
      <c r="R6846" s="6">
        <v>15.044247787610619</v>
      </c>
      <c r="S6846" s="6">
        <v>26.548672566371682</v>
      </c>
      <c r="T6846" s="6">
        <v>0</v>
      </c>
      <c r="U6846" s="6">
        <v>5.3097345132743365</v>
      </c>
      <c r="V6846" s="6">
        <v>7.9646017699115044</v>
      </c>
      <c r="W6846" s="6">
        <v>0.88495575221238942</v>
      </c>
      <c r="X6846" s="5">
        <v>36</v>
      </c>
      <c r="Y6846" s="5">
        <v>12</v>
      </c>
      <c r="Z6846" s="5">
        <v>3</v>
      </c>
      <c r="AA6846" s="5">
        <v>0</v>
      </c>
      <c r="AB6846" s="5">
        <v>0</v>
      </c>
      <c r="AC6846" s="5">
        <v>0</v>
      </c>
      <c r="AD6846" s="5">
        <v>36</v>
      </c>
      <c r="AE6846" s="5">
        <v>12</v>
      </c>
      <c r="AF6846" s="5">
        <v>3</v>
      </c>
      <c r="AG6846" s="6">
        <v>25</v>
      </c>
      <c r="AH6846" s="6">
        <v>33.333333333333336</v>
      </c>
      <c r="AI6846" s="6"/>
      <c r="AJ6846" s="6"/>
    </row>
    <row r="6847" spans="1:36" hidden="1" x14ac:dyDescent="0.2">
      <c r="A6847" s="1" t="str">
        <f t="shared" si="106"/>
        <v>WorcesterWhite Other</v>
      </c>
      <c r="B6847" s="3" t="s">
        <v>553</v>
      </c>
      <c r="C6847" s="3" t="s">
        <v>554</v>
      </c>
      <c r="D6847" s="3" t="s">
        <v>705</v>
      </c>
      <c r="E6847" s="5">
        <v>3582</v>
      </c>
      <c r="F6847" s="5">
        <v>337</v>
      </c>
      <c r="G6847" s="5">
        <v>183</v>
      </c>
      <c r="H6847" s="5">
        <v>118</v>
      </c>
      <c r="I6847" s="5">
        <v>101</v>
      </c>
      <c r="J6847" s="5">
        <v>534</v>
      </c>
      <c r="K6847" s="5">
        <v>0</v>
      </c>
      <c r="L6847" s="5">
        <v>521</v>
      </c>
      <c r="M6847" s="5">
        <v>525</v>
      </c>
      <c r="N6847" s="5">
        <v>40</v>
      </c>
      <c r="O6847" s="6">
        <v>9.4081518704634277</v>
      </c>
      <c r="P6847" s="6">
        <v>5.108877721943049</v>
      </c>
      <c r="Q6847" s="6">
        <v>3.294249022892239</v>
      </c>
      <c r="R6847" s="6">
        <v>2.8196538246789502</v>
      </c>
      <c r="S6847" s="6">
        <v>14.907872696817421</v>
      </c>
      <c r="T6847" s="6">
        <v>0</v>
      </c>
      <c r="U6847" s="6">
        <v>14.544946957007259</v>
      </c>
      <c r="V6847" s="6">
        <v>14.656616415410385</v>
      </c>
      <c r="W6847" s="6">
        <v>1.1166945840312674</v>
      </c>
      <c r="X6847" s="5">
        <v>1891</v>
      </c>
      <c r="Y6847" s="5">
        <v>1747</v>
      </c>
      <c r="Z6847" s="5">
        <v>71</v>
      </c>
      <c r="AA6847" s="5">
        <v>63</v>
      </c>
      <c r="AB6847" s="5">
        <v>54</v>
      </c>
      <c r="AC6847" s="5">
        <v>9</v>
      </c>
      <c r="AD6847" s="5">
        <v>1828</v>
      </c>
      <c r="AE6847" s="5">
        <v>1693</v>
      </c>
      <c r="AF6847" s="5">
        <v>62</v>
      </c>
      <c r="AG6847" s="6">
        <v>3.6621382161842884</v>
      </c>
      <c r="AH6847" s="6">
        <v>92.614879649890597</v>
      </c>
      <c r="AI6847" s="6">
        <v>16.666666666666668</v>
      </c>
      <c r="AJ6847" s="6">
        <v>85.714285714285708</v>
      </c>
    </row>
    <row r="6848" spans="1:36" hidden="1" x14ac:dyDescent="0.2">
      <c r="A6848" s="1" t="str">
        <f t="shared" si="106"/>
        <v>WorcesterMixed White and Black Caribbean</v>
      </c>
      <c r="B6848" s="3" t="s">
        <v>553</v>
      </c>
      <c r="C6848" s="3" t="s">
        <v>554</v>
      </c>
      <c r="D6848" s="3" t="s">
        <v>706</v>
      </c>
      <c r="E6848" s="5">
        <v>474</v>
      </c>
      <c r="F6848" s="5">
        <v>66</v>
      </c>
      <c r="G6848" s="5">
        <v>36</v>
      </c>
      <c r="H6848" s="5">
        <v>31</v>
      </c>
      <c r="I6848" s="5">
        <v>22</v>
      </c>
      <c r="J6848" s="5">
        <v>102</v>
      </c>
      <c r="K6848" s="5">
        <v>0</v>
      </c>
      <c r="L6848" s="5">
        <v>56</v>
      </c>
      <c r="M6848" s="5">
        <v>34</v>
      </c>
      <c r="N6848" s="5">
        <v>7</v>
      </c>
      <c r="O6848" s="6">
        <v>13.924050632911392</v>
      </c>
      <c r="P6848" s="6">
        <v>7.5949367088607591</v>
      </c>
      <c r="Q6848" s="6">
        <v>6.5400843881856536</v>
      </c>
      <c r="R6848" s="6">
        <v>4.6413502109704643</v>
      </c>
      <c r="S6848" s="6">
        <v>21.518987341772153</v>
      </c>
      <c r="T6848" s="6">
        <v>0</v>
      </c>
      <c r="U6848" s="6">
        <v>11.814345991561181</v>
      </c>
      <c r="V6848" s="6">
        <v>7.1729957805907176</v>
      </c>
      <c r="W6848" s="6">
        <v>1.4767932489451476</v>
      </c>
      <c r="X6848" s="5">
        <v>111</v>
      </c>
      <c r="Y6848" s="5">
        <v>92</v>
      </c>
      <c r="Z6848" s="5">
        <v>7</v>
      </c>
      <c r="AA6848" s="5">
        <v>7</v>
      </c>
      <c r="AB6848" s="5">
        <v>1</v>
      </c>
      <c r="AC6848" s="5">
        <v>0</v>
      </c>
      <c r="AD6848" s="5">
        <v>104</v>
      </c>
      <c r="AE6848" s="5">
        <v>91</v>
      </c>
      <c r="AF6848" s="5">
        <v>7</v>
      </c>
      <c r="AG6848" s="6">
        <v>7.6923076923076925</v>
      </c>
      <c r="AH6848" s="6">
        <v>87.5</v>
      </c>
      <c r="AI6848" s="6">
        <v>0</v>
      </c>
      <c r="AJ6848" s="6">
        <v>14.285714285714286</v>
      </c>
    </row>
    <row r="6849" spans="1:36" hidden="1" x14ac:dyDescent="0.2">
      <c r="A6849" s="1" t="str">
        <f t="shared" si="106"/>
        <v>WorcesterMixed White and Black African</v>
      </c>
      <c r="B6849" s="3" t="s">
        <v>553</v>
      </c>
      <c r="C6849" s="3" t="s">
        <v>554</v>
      </c>
      <c r="D6849" s="3" t="s">
        <v>707</v>
      </c>
      <c r="E6849" s="5">
        <v>199</v>
      </c>
      <c r="F6849" s="5">
        <v>29</v>
      </c>
      <c r="G6849" s="5">
        <v>23</v>
      </c>
      <c r="H6849" s="5">
        <v>20</v>
      </c>
      <c r="I6849" s="5">
        <v>12</v>
      </c>
      <c r="J6849" s="5">
        <v>51</v>
      </c>
      <c r="K6849" s="5">
        <v>0</v>
      </c>
      <c r="L6849" s="5">
        <v>38</v>
      </c>
      <c r="M6849" s="5">
        <v>29</v>
      </c>
      <c r="N6849" s="5">
        <v>6</v>
      </c>
      <c r="O6849" s="6">
        <v>14.572864321608041</v>
      </c>
      <c r="P6849" s="6">
        <v>11.557788944723619</v>
      </c>
      <c r="Q6849" s="6">
        <v>10.050251256281408</v>
      </c>
      <c r="R6849" s="6">
        <v>6.0301507537688446</v>
      </c>
      <c r="S6849" s="6">
        <v>25.628140703517587</v>
      </c>
      <c r="T6849" s="6">
        <v>0</v>
      </c>
      <c r="U6849" s="6">
        <v>19.095477386934672</v>
      </c>
      <c r="V6849" s="6">
        <v>14.572864321608041</v>
      </c>
      <c r="W6849" s="6">
        <v>3.0150753768844223</v>
      </c>
      <c r="X6849" s="5">
        <v>41</v>
      </c>
      <c r="Y6849" s="5">
        <v>38</v>
      </c>
      <c r="Z6849" s="5">
        <v>3</v>
      </c>
      <c r="AA6849" s="5">
        <v>1</v>
      </c>
      <c r="AB6849" s="5">
        <v>1</v>
      </c>
      <c r="AC6849" s="5">
        <v>1</v>
      </c>
      <c r="AD6849" s="5">
        <v>40</v>
      </c>
      <c r="AE6849" s="5">
        <v>37</v>
      </c>
      <c r="AF6849" s="5">
        <v>2</v>
      </c>
      <c r="AG6849" s="6">
        <v>5.4054054054054053</v>
      </c>
      <c r="AH6849" s="6">
        <v>92.5</v>
      </c>
      <c r="AI6849" s="6">
        <v>100</v>
      </c>
      <c r="AJ6849" s="6">
        <v>100</v>
      </c>
    </row>
    <row r="6850" spans="1:36" hidden="1" x14ac:dyDescent="0.2">
      <c r="A6850" s="1" t="str">
        <f t="shared" ref="A6850:A6913" si="107">C6850&amp;D6850</f>
        <v>WorcesterMixed White and Asian</v>
      </c>
      <c r="B6850" s="3" t="s">
        <v>553</v>
      </c>
      <c r="C6850" s="3" t="s">
        <v>554</v>
      </c>
      <c r="D6850" s="3" t="s">
        <v>708</v>
      </c>
      <c r="E6850" s="5">
        <v>439</v>
      </c>
      <c r="F6850" s="5">
        <v>35</v>
      </c>
      <c r="G6850" s="5">
        <v>37</v>
      </c>
      <c r="H6850" s="5">
        <v>22</v>
      </c>
      <c r="I6850" s="5">
        <v>21</v>
      </c>
      <c r="J6850" s="5">
        <v>84</v>
      </c>
      <c r="K6850" s="5">
        <v>0</v>
      </c>
      <c r="L6850" s="5">
        <v>44</v>
      </c>
      <c r="M6850" s="5">
        <v>28</v>
      </c>
      <c r="N6850" s="5">
        <v>8</v>
      </c>
      <c r="O6850" s="6">
        <v>7.9726651480637809</v>
      </c>
      <c r="P6850" s="6">
        <v>8.428246013667426</v>
      </c>
      <c r="Q6850" s="6">
        <v>5.0113895216400914</v>
      </c>
      <c r="R6850" s="6">
        <v>4.7835990888382689</v>
      </c>
      <c r="S6850" s="6">
        <v>19.134396355353076</v>
      </c>
      <c r="T6850" s="6">
        <v>0</v>
      </c>
      <c r="U6850" s="6">
        <v>10.022779043280183</v>
      </c>
      <c r="V6850" s="6">
        <v>6.3781321184510249</v>
      </c>
      <c r="W6850" s="6">
        <v>1.8223234624145785</v>
      </c>
      <c r="X6850" s="5">
        <v>87</v>
      </c>
      <c r="Y6850" s="5">
        <v>81</v>
      </c>
      <c r="Z6850" s="5">
        <v>6</v>
      </c>
      <c r="AA6850" s="5">
        <v>3</v>
      </c>
      <c r="AB6850" s="5">
        <v>3</v>
      </c>
      <c r="AC6850" s="5">
        <v>1</v>
      </c>
      <c r="AD6850" s="5">
        <v>84</v>
      </c>
      <c r="AE6850" s="5">
        <v>78</v>
      </c>
      <c r="AF6850" s="5">
        <v>5</v>
      </c>
      <c r="AG6850" s="6">
        <v>6.4102564102564106</v>
      </c>
      <c r="AH6850" s="6">
        <v>92.857142857142861</v>
      </c>
      <c r="AI6850" s="6">
        <v>33.333333333333336</v>
      </c>
      <c r="AJ6850" s="6">
        <v>100</v>
      </c>
    </row>
    <row r="6851" spans="1:36" hidden="1" x14ac:dyDescent="0.2">
      <c r="A6851" s="1" t="str">
        <f t="shared" si="107"/>
        <v>WorcesterMixed Other</v>
      </c>
      <c r="B6851" s="3" t="s">
        <v>553</v>
      </c>
      <c r="C6851" s="3" t="s">
        <v>554</v>
      </c>
      <c r="D6851" s="3" t="s">
        <v>709</v>
      </c>
      <c r="E6851" s="5">
        <v>283</v>
      </c>
      <c r="F6851" s="5">
        <v>37</v>
      </c>
      <c r="G6851" s="5">
        <v>29</v>
      </c>
      <c r="H6851" s="5">
        <v>15</v>
      </c>
      <c r="I6851" s="5">
        <v>20</v>
      </c>
      <c r="J6851" s="5">
        <v>62</v>
      </c>
      <c r="K6851" s="5">
        <v>0</v>
      </c>
      <c r="L6851" s="5">
        <v>31</v>
      </c>
      <c r="M6851" s="5">
        <v>27</v>
      </c>
      <c r="N6851" s="5">
        <v>3</v>
      </c>
      <c r="O6851" s="6">
        <v>13.074204946996467</v>
      </c>
      <c r="P6851" s="6">
        <v>10.247349823321555</v>
      </c>
      <c r="Q6851" s="6">
        <v>5.3003533568904597</v>
      </c>
      <c r="R6851" s="6">
        <v>7.0671378091872787</v>
      </c>
      <c r="S6851" s="6">
        <v>21.908127208480565</v>
      </c>
      <c r="T6851" s="6">
        <v>0</v>
      </c>
      <c r="U6851" s="6">
        <v>10.954063604240282</v>
      </c>
      <c r="V6851" s="6">
        <v>9.5406360424028271</v>
      </c>
      <c r="W6851" s="6">
        <v>1.0600706713780919</v>
      </c>
      <c r="X6851" s="5">
        <v>78</v>
      </c>
      <c r="Y6851" s="5">
        <v>59</v>
      </c>
      <c r="Z6851" s="5">
        <v>7</v>
      </c>
      <c r="AA6851" s="5">
        <v>9</v>
      </c>
      <c r="AB6851" s="5">
        <v>4</v>
      </c>
      <c r="AC6851" s="5">
        <v>1</v>
      </c>
      <c r="AD6851" s="5">
        <v>69</v>
      </c>
      <c r="AE6851" s="5">
        <v>55</v>
      </c>
      <c r="AF6851" s="5">
        <v>6</v>
      </c>
      <c r="AG6851" s="6">
        <v>10.909090909090908</v>
      </c>
      <c r="AH6851" s="6">
        <v>79.710144927536234</v>
      </c>
      <c r="AI6851" s="6">
        <v>25</v>
      </c>
      <c r="AJ6851" s="6">
        <v>44.444444444444443</v>
      </c>
    </row>
    <row r="6852" spans="1:36" hidden="1" x14ac:dyDescent="0.2">
      <c r="A6852" s="1" t="str">
        <f t="shared" si="107"/>
        <v>WorcesterIndian</v>
      </c>
      <c r="B6852" s="3" t="s">
        <v>553</v>
      </c>
      <c r="C6852" s="3" t="s">
        <v>554</v>
      </c>
      <c r="D6852" s="3" t="s">
        <v>710</v>
      </c>
      <c r="E6852" s="5">
        <v>806</v>
      </c>
      <c r="F6852" s="5">
        <v>29</v>
      </c>
      <c r="G6852" s="5">
        <v>19</v>
      </c>
      <c r="H6852" s="5">
        <v>12</v>
      </c>
      <c r="I6852" s="5">
        <v>4</v>
      </c>
      <c r="J6852" s="5">
        <v>171</v>
      </c>
      <c r="K6852" s="5">
        <v>0</v>
      </c>
      <c r="L6852" s="5">
        <v>58</v>
      </c>
      <c r="M6852" s="5">
        <v>49</v>
      </c>
      <c r="N6852" s="5">
        <v>3</v>
      </c>
      <c r="O6852" s="6">
        <v>3.598014888337469</v>
      </c>
      <c r="P6852" s="6">
        <v>2.3573200992555829</v>
      </c>
      <c r="Q6852" s="6">
        <v>1.4888337468982631</v>
      </c>
      <c r="R6852" s="6">
        <v>0.49627791563275436</v>
      </c>
      <c r="S6852" s="6">
        <v>21.215880893300248</v>
      </c>
      <c r="T6852" s="6">
        <v>0</v>
      </c>
      <c r="U6852" s="6">
        <v>7.1960297766749379</v>
      </c>
      <c r="V6852" s="6">
        <v>6.0794044665012406</v>
      </c>
      <c r="W6852" s="6">
        <v>0.37220843672456577</v>
      </c>
      <c r="X6852" s="5">
        <v>411</v>
      </c>
      <c r="Y6852" s="5">
        <v>395</v>
      </c>
      <c r="Z6852" s="5">
        <v>12</v>
      </c>
      <c r="AA6852" s="5">
        <v>4</v>
      </c>
      <c r="AB6852" s="5">
        <v>4</v>
      </c>
      <c r="AC6852" s="5">
        <v>0</v>
      </c>
      <c r="AD6852" s="5">
        <v>407</v>
      </c>
      <c r="AE6852" s="5">
        <v>391</v>
      </c>
      <c r="AF6852" s="5">
        <v>12</v>
      </c>
      <c r="AG6852" s="6">
        <v>3.0690537084398977</v>
      </c>
      <c r="AH6852" s="6">
        <v>96.068796068796075</v>
      </c>
      <c r="AI6852" s="6">
        <v>0</v>
      </c>
      <c r="AJ6852" s="6">
        <v>100</v>
      </c>
    </row>
    <row r="6853" spans="1:36" hidden="1" x14ac:dyDescent="0.2">
      <c r="A6853" s="1" t="str">
        <f t="shared" si="107"/>
        <v>WorcesterPakistani</v>
      </c>
      <c r="B6853" s="3" t="s">
        <v>553</v>
      </c>
      <c r="C6853" s="3" t="s">
        <v>554</v>
      </c>
      <c r="D6853" s="3" t="s">
        <v>711</v>
      </c>
      <c r="E6853" s="5">
        <v>1923</v>
      </c>
      <c r="F6853" s="5">
        <v>204</v>
      </c>
      <c r="G6853" s="5">
        <v>58</v>
      </c>
      <c r="H6853" s="5">
        <v>35</v>
      </c>
      <c r="I6853" s="5">
        <v>17</v>
      </c>
      <c r="J6853" s="5">
        <v>331</v>
      </c>
      <c r="K6853" s="5">
        <v>0</v>
      </c>
      <c r="L6853" s="5">
        <v>89</v>
      </c>
      <c r="M6853" s="5">
        <v>144</v>
      </c>
      <c r="N6853" s="5">
        <v>11</v>
      </c>
      <c r="O6853" s="6">
        <v>10.60842433697348</v>
      </c>
      <c r="P6853" s="6">
        <v>3.0161206448257931</v>
      </c>
      <c r="Q6853" s="6">
        <v>1.8200728029121165</v>
      </c>
      <c r="R6853" s="6">
        <v>0.8840353614144566</v>
      </c>
      <c r="S6853" s="6">
        <v>17.212688507540303</v>
      </c>
      <c r="T6853" s="6">
        <v>0</v>
      </c>
      <c r="U6853" s="6">
        <v>4.6281851274050965</v>
      </c>
      <c r="V6853" s="6">
        <v>7.4882995319812791</v>
      </c>
      <c r="W6853" s="6">
        <v>0.57202288091523656</v>
      </c>
      <c r="X6853" s="5">
        <v>707</v>
      </c>
      <c r="Y6853" s="5">
        <v>471</v>
      </c>
      <c r="Z6853" s="5">
        <v>52</v>
      </c>
      <c r="AA6853" s="5">
        <v>9</v>
      </c>
      <c r="AB6853" s="5">
        <v>7</v>
      </c>
      <c r="AC6853" s="5">
        <v>2</v>
      </c>
      <c r="AD6853" s="5">
        <v>698</v>
      </c>
      <c r="AE6853" s="5">
        <v>464</v>
      </c>
      <c r="AF6853" s="5">
        <v>50</v>
      </c>
      <c r="AG6853" s="6">
        <v>10.775862068965518</v>
      </c>
      <c r="AH6853" s="6">
        <v>66.475644699140403</v>
      </c>
      <c r="AI6853" s="6">
        <v>28.571428571428573</v>
      </c>
      <c r="AJ6853" s="6">
        <v>77.777777777777771</v>
      </c>
    </row>
    <row r="6854" spans="1:36" hidden="1" x14ac:dyDescent="0.2">
      <c r="A6854" s="1" t="str">
        <f t="shared" si="107"/>
        <v>WorcesterBangladeshi</v>
      </c>
      <c r="B6854" s="3" t="s">
        <v>553</v>
      </c>
      <c r="C6854" s="3" t="s">
        <v>554</v>
      </c>
      <c r="D6854" s="3" t="s">
        <v>712</v>
      </c>
      <c r="E6854" s="5">
        <v>449</v>
      </c>
      <c r="F6854" s="5">
        <v>7</v>
      </c>
      <c r="G6854" s="5">
        <v>12</v>
      </c>
      <c r="H6854" s="5">
        <v>1</v>
      </c>
      <c r="I6854" s="5">
        <v>7</v>
      </c>
      <c r="J6854" s="5">
        <v>27</v>
      </c>
      <c r="K6854" s="5">
        <v>0</v>
      </c>
      <c r="L6854" s="5">
        <v>35</v>
      </c>
      <c r="M6854" s="5">
        <v>113</v>
      </c>
      <c r="N6854" s="5">
        <v>0</v>
      </c>
      <c r="O6854" s="6">
        <v>1.5590200445434299</v>
      </c>
      <c r="P6854" s="6">
        <v>2.6726057906458798</v>
      </c>
      <c r="Q6854" s="6">
        <v>0.22271714922048999</v>
      </c>
      <c r="R6854" s="6">
        <v>1.5590200445434299</v>
      </c>
      <c r="S6854" s="6">
        <v>6.0133630289532292</v>
      </c>
      <c r="T6854" s="6">
        <v>0</v>
      </c>
      <c r="U6854" s="6">
        <v>7.7951002227171493</v>
      </c>
      <c r="V6854" s="6">
        <v>25.167037861915368</v>
      </c>
      <c r="W6854" s="6">
        <v>0</v>
      </c>
      <c r="X6854" s="5">
        <v>166</v>
      </c>
      <c r="Y6854" s="5">
        <v>113</v>
      </c>
      <c r="Z6854" s="5">
        <v>8</v>
      </c>
      <c r="AA6854" s="5">
        <v>2</v>
      </c>
      <c r="AB6854" s="5">
        <v>1</v>
      </c>
      <c r="AC6854" s="5">
        <v>0</v>
      </c>
      <c r="AD6854" s="5">
        <v>164</v>
      </c>
      <c r="AE6854" s="5">
        <v>112</v>
      </c>
      <c r="AF6854" s="5">
        <v>8</v>
      </c>
      <c r="AG6854" s="6">
        <v>7.1428571428571432</v>
      </c>
      <c r="AH6854" s="6">
        <v>68.292682926829272</v>
      </c>
      <c r="AI6854" s="6">
        <v>0</v>
      </c>
      <c r="AJ6854" s="6">
        <v>50</v>
      </c>
    </row>
    <row r="6855" spans="1:36" hidden="1" x14ac:dyDescent="0.2">
      <c r="A6855" s="1" t="str">
        <f t="shared" si="107"/>
        <v>WorcesterChinese</v>
      </c>
      <c r="B6855" s="3" t="s">
        <v>553</v>
      </c>
      <c r="C6855" s="3" t="s">
        <v>554</v>
      </c>
      <c r="D6855" s="3" t="s">
        <v>713</v>
      </c>
      <c r="E6855" s="5">
        <v>391</v>
      </c>
      <c r="F6855" s="5">
        <v>27</v>
      </c>
      <c r="G6855" s="5">
        <v>13</v>
      </c>
      <c r="H6855" s="5">
        <v>8</v>
      </c>
      <c r="I6855" s="5">
        <v>13</v>
      </c>
      <c r="J6855" s="5">
        <v>39</v>
      </c>
      <c r="K6855" s="5">
        <v>0</v>
      </c>
      <c r="L6855" s="5">
        <v>57</v>
      </c>
      <c r="M6855" s="5">
        <v>38</v>
      </c>
      <c r="N6855" s="5">
        <v>3</v>
      </c>
      <c r="O6855" s="6">
        <v>6.9053708439897701</v>
      </c>
      <c r="P6855" s="6">
        <v>3.3248081841432224</v>
      </c>
      <c r="Q6855" s="6">
        <v>2.0460358056265986</v>
      </c>
      <c r="R6855" s="6">
        <v>3.3248081841432224</v>
      </c>
      <c r="S6855" s="6">
        <v>9.9744245524296673</v>
      </c>
      <c r="T6855" s="6">
        <v>0</v>
      </c>
      <c r="U6855" s="6">
        <v>14.578005115089514</v>
      </c>
      <c r="V6855" s="6">
        <v>9.7186700767263421</v>
      </c>
      <c r="W6855" s="6">
        <v>0.76726342710997442</v>
      </c>
      <c r="X6855" s="5">
        <v>147</v>
      </c>
      <c r="Y6855" s="5">
        <v>128</v>
      </c>
      <c r="Z6855" s="5">
        <v>8</v>
      </c>
      <c r="AA6855" s="5">
        <v>3</v>
      </c>
      <c r="AB6855" s="5">
        <v>3</v>
      </c>
      <c r="AC6855" s="5">
        <v>0</v>
      </c>
      <c r="AD6855" s="5">
        <v>144</v>
      </c>
      <c r="AE6855" s="5">
        <v>125</v>
      </c>
      <c r="AF6855" s="5">
        <v>8</v>
      </c>
      <c r="AG6855" s="6">
        <v>6.4</v>
      </c>
      <c r="AH6855" s="6">
        <v>86.805555555555557</v>
      </c>
      <c r="AI6855" s="6">
        <v>0</v>
      </c>
      <c r="AJ6855" s="6">
        <v>100</v>
      </c>
    </row>
    <row r="6856" spans="1:36" hidden="1" x14ac:dyDescent="0.2">
      <c r="A6856" s="1" t="str">
        <f t="shared" si="107"/>
        <v>WorcesterAsian Other</v>
      </c>
      <c r="B6856" s="3" t="s">
        <v>553</v>
      </c>
      <c r="C6856" s="3" t="s">
        <v>554</v>
      </c>
      <c r="D6856" s="3" t="s">
        <v>714</v>
      </c>
      <c r="E6856" s="5">
        <v>797</v>
      </c>
      <c r="F6856" s="5">
        <v>63</v>
      </c>
      <c r="G6856" s="5">
        <v>43</v>
      </c>
      <c r="H6856" s="5">
        <v>19</v>
      </c>
      <c r="I6856" s="5">
        <v>19</v>
      </c>
      <c r="J6856" s="5">
        <v>135</v>
      </c>
      <c r="K6856" s="5">
        <v>0</v>
      </c>
      <c r="L6856" s="5">
        <v>74</v>
      </c>
      <c r="M6856" s="5">
        <v>69</v>
      </c>
      <c r="N6856" s="5">
        <v>7</v>
      </c>
      <c r="O6856" s="6">
        <v>7.9046424090338769</v>
      </c>
      <c r="P6856" s="6">
        <v>5.395232120451694</v>
      </c>
      <c r="Q6856" s="6">
        <v>2.3839397741530739</v>
      </c>
      <c r="R6856" s="6">
        <v>2.3839397741530739</v>
      </c>
      <c r="S6856" s="6">
        <v>16.938519447929735</v>
      </c>
      <c r="T6856" s="6">
        <v>0</v>
      </c>
      <c r="U6856" s="6">
        <v>9.2848180677540775</v>
      </c>
      <c r="V6856" s="6">
        <v>8.6574654956085322</v>
      </c>
      <c r="W6856" s="6">
        <v>0.87829360100376408</v>
      </c>
      <c r="X6856" s="5">
        <v>394</v>
      </c>
      <c r="Y6856" s="5">
        <v>334</v>
      </c>
      <c r="Z6856" s="5">
        <v>29</v>
      </c>
      <c r="AA6856" s="5">
        <v>5</v>
      </c>
      <c r="AB6856" s="5">
        <v>4</v>
      </c>
      <c r="AC6856" s="5">
        <v>0</v>
      </c>
      <c r="AD6856" s="5">
        <v>389</v>
      </c>
      <c r="AE6856" s="5">
        <v>330</v>
      </c>
      <c r="AF6856" s="5">
        <v>29</v>
      </c>
      <c r="AG6856" s="6">
        <v>8.7878787878787872</v>
      </c>
      <c r="AH6856" s="6">
        <v>84.832904884318765</v>
      </c>
      <c r="AI6856" s="6">
        <v>0</v>
      </c>
      <c r="AJ6856" s="6">
        <v>80</v>
      </c>
    </row>
    <row r="6857" spans="1:36" hidden="1" x14ac:dyDescent="0.2">
      <c r="A6857" s="1" t="str">
        <f t="shared" si="107"/>
        <v>WorcesterBlack African</v>
      </c>
      <c r="B6857" s="3" t="s">
        <v>553</v>
      </c>
      <c r="C6857" s="3" t="s">
        <v>554</v>
      </c>
      <c r="D6857" s="3" t="s">
        <v>715</v>
      </c>
      <c r="E6857" s="5">
        <v>226</v>
      </c>
      <c r="F6857" s="5">
        <v>17</v>
      </c>
      <c r="G6857" s="5">
        <v>11</v>
      </c>
      <c r="H6857" s="5">
        <v>7</v>
      </c>
      <c r="I6857" s="5">
        <v>12</v>
      </c>
      <c r="J6857" s="5">
        <v>33</v>
      </c>
      <c r="K6857" s="5">
        <v>0</v>
      </c>
      <c r="L6857" s="5">
        <v>39</v>
      </c>
      <c r="M6857" s="5">
        <v>42</v>
      </c>
      <c r="N6857" s="5">
        <v>5</v>
      </c>
      <c r="O6857" s="6">
        <v>7.5221238938053094</v>
      </c>
      <c r="P6857" s="6">
        <v>4.8672566371681416</v>
      </c>
      <c r="Q6857" s="6">
        <v>3.0973451327433628</v>
      </c>
      <c r="R6857" s="6">
        <v>5.3097345132743365</v>
      </c>
      <c r="S6857" s="6">
        <v>14.601769911504425</v>
      </c>
      <c r="T6857" s="6">
        <v>0</v>
      </c>
      <c r="U6857" s="6">
        <v>17.256637168141594</v>
      </c>
      <c r="V6857" s="6">
        <v>18.584070796460178</v>
      </c>
      <c r="W6857" s="6">
        <v>2.2123893805309733</v>
      </c>
      <c r="X6857" s="5">
        <v>101</v>
      </c>
      <c r="Y6857" s="5">
        <v>90</v>
      </c>
      <c r="Z6857" s="5">
        <v>4</v>
      </c>
      <c r="AA6857" s="5">
        <v>4</v>
      </c>
      <c r="AB6857" s="5">
        <v>4</v>
      </c>
      <c r="AC6857" s="5">
        <v>0</v>
      </c>
      <c r="AD6857" s="5">
        <v>97</v>
      </c>
      <c r="AE6857" s="5">
        <v>86</v>
      </c>
      <c r="AF6857" s="5">
        <v>4</v>
      </c>
      <c r="AG6857" s="6">
        <v>4.6511627906976747</v>
      </c>
      <c r="AH6857" s="6">
        <v>88.659793814432987</v>
      </c>
      <c r="AI6857" s="6">
        <v>0</v>
      </c>
      <c r="AJ6857" s="6">
        <v>100</v>
      </c>
    </row>
    <row r="6858" spans="1:36" hidden="1" x14ac:dyDescent="0.2">
      <c r="A6858" s="1" t="str">
        <f t="shared" si="107"/>
        <v>WorcesterBlack Caribbean</v>
      </c>
      <c r="B6858" s="3" t="s">
        <v>553</v>
      </c>
      <c r="C6858" s="3" t="s">
        <v>554</v>
      </c>
      <c r="D6858" s="3" t="s">
        <v>716</v>
      </c>
      <c r="E6858" s="5">
        <v>186</v>
      </c>
      <c r="F6858" s="5">
        <v>11</v>
      </c>
      <c r="G6858" s="5">
        <v>9</v>
      </c>
      <c r="H6858" s="5">
        <v>10</v>
      </c>
      <c r="I6858" s="5">
        <v>6</v>
      </c>
      <c r="J6858" s="5">
        <v>19</v>
      </c>
      <c r="K6858" s="5">
        <v>0</v>
      </c>
      <c r="L6858" s="5">
        <v>34</v>
      </c>
      <c r="M6858" s="5">
        <v>20</v>
      </c>
      <c r="N6858" s="5">
        <v>6</v>
      </c>
      <c r="O6858" s="6">
        <v>5.913978494623656</v>
      </c>
      <c r="P6858" s="6">
        <v>4.838709677419355</v>
      </c>
      <c r="Q6858" s="6">
        <v>5.376344086021505</v>
      </c>
      <c r="R6858" s="6">
        <v>3.225806451612903</v>
      </c>
      <c r="S6858" s="6">
        <v>10.21505376344086</v>
      </c>
      <c r="T6858" s="6">
        <v>0</v>
      </c>
      <c r="U6858" s="6">
        <v>18.27956989247312</v>
      </c>
      <c r="V6858" s="6">
        <v>10.75268817204301</v>
      </c>
      <c r="W6858" s="6">
        <v>3.225806451612903</v>
      </c>
      <c r="X6858" s="5">
        <v>82</v>
      </c>
      <c r="Y6858" s="5">
        <v>72</v>
      </c>
      <c r="Z6858" s="5">
        <v>5</v>
      </c>
      <c r="AA6858" s="5">
        <v>7</v>
      </c>
      <c r="AB6858" s="5">
        <v>5</v>
      </c>
      <c r="AC6858" s="5">
        <v>0</v>
      </c>
      <c r="AD6858" s="5">
        <v>75</v>
      </c>
      <c r="AE6858" s="5">
        <v>67</v>
      </c>
      <c r="AF6858" s="5">
        <v>5</v>
      </c>
      <c r="AG6858" s="6">
        <v>7.4626865671641793</v>
      </c>
      <c r="AH6858" s="6">
        <v>89.333333333333329</v>
      </c>
      <c r="AI6858" s="6">
        <v>0</v>
      </c>
      <c r="AJ6858" s="6">
        <v>71.428571428571431</v>
      </c>
    </row>
    <row r="6859" spans="1:36" hidden="1" x14ac:dyDescent="0.2">
      <c r="A6859" s="1" t="str">
        <f t="shared" si="107"/>
        <v>WorcesterBlack Other</v>
      </c>
      <c r="B6859" s="3" t="s">
        <v>553</v>
      </c>
      <c r="C6859" s="3" t="s">
        <v>554</v>
      </c>
      <c r="D6859" s="3" t="s">
        <v>717</v>
      </c>
      <c r="E6859" s="5">
        <v>61</v>
      </c>
      <c r="F6859" s="5">
        <v>6</v>
      </c>
      <c r="G6859" s="5">
        <v>2</v>
      </c>
      <c r="H6859" s="5">
        <v>3</v>
      </c>
      <c r="I6859" s="5">
        <v>2</v>
      </c>
      <c r="J6859" s="5">
        <v>13</v>
      </c>
      <c r="K6859" s="5">
        <v>0</v>
      </c>
      <c r="L6859" s="5">
        <v>14</v>
      </c>
      <c r="M6859" s="5">
        <v>13</v>
      </c>
      <c r="N6859" s="5">
        <v>0</v>
      </c>
      <c r="O6859" s="6">
        <v>9.8360655737704921</v>
      </c>
      <c r="P6859" s="6">
        <v>3.278688524590164</v>
      </c>
      <c r="Q6859" s="6">
        <v>4.918032786885246</v>
      </c>
      <c r="R6859" s="6">
        <v>3.278688524590164</v>
      </c>
      <c r="S6859" s="6">
        <v>21.311475409836067</v>
      </c>
      <c r="T6859" s="6">
        <v>0</v>
      </c>
      <c r="U6859" s="6">
        <v>22.950819672131146</v>
      </c>
      <c r="V6859" s="6">
        <v>21.311475409836067</v>
      </c>
      <c r="W6859" s="6">
        <v>0</v>
      </c>
      <c r="X6859" s="5">
        <v>31</v>
      </c>
      <c r="Y6859" s="5">
        <v>28</v>
      </c>
      <c r="Z6859" s="5">
        <v>0</v>
      </c>
      <c r="AA6859" s="5">
        <v>3</v>
      </c>
      <c r="AB6859" s="5">
        <v>2</v>
      </c>
      <c r="AC6859" s="5">
        <v>0</v>
      </c>
      <c r="AD6859" s="5">
        <v>28</v>
      </c>
      <c r="AE6859" s="5">
        <v>26</v>
      </c>
      <c r="AF6859" s="5">
        <v>0</v>
      </c>
      <c r="AG6859" s="6">
        <v>0</v>
      </c>
      <c r="AH6859" s="6">
        <v>92.857142857142861</v>
      </c>
      <c r="AI6859" s="6">
        <v>0</v>
      </c>
      <c r="AJ6859" s="6">
        <v>66.666666666666671</v>
      </c>
    </row>
    <row r="6860" spans="1:36" hidden="1" x14ac:dyDescent="0.2">
      <c r="A6860" s="1" t="str">
        <f t="shared" si="107"/>
        <v>WorcesterArab</v>
      </c>
      <c r="B6860" s="3" t="s">
        <v>553</v>
      </c>
      <c r="C6860" s="3" t="s">
        <v>554</v>
      </c>
      <c r="D6860" s="3" t="s">
        <v>699</v>
      </c>
      <c r="E6860" s="5">
        <v>61</v>
      </c>
      <c r="F6860" s="5">
        <v>5</v>
      </c>
      <c r="G6860" s="5">
        <v>4</v>
      </c>
      <c r="H6860" s="5">
        <v>3</v>
      </c>
      <c r="I6860" s="5">
        <v>4</v>
      </c>
      <c r="J6860" s="5">
        <v>11</v>
      </c>
      <c r="K6860" s="5">
        <v>0</v>
      </c>
      <c r="L6860" s="5">
        <v>6</v>
      </c>
      <c r="M6860" s="5">
        <v>2</v>
      </c>
      <c r="N6860" s="5">
        <v>3</v>
      </c>
      <c r="O6860" s="6">
        <v>8.1967213114754092</v>
      </c>
      <c r="P6860" s="6">
        <v>6.557377049180328</v>
      </c>
      <c r="Q6860" s="6">
        <v>4.918032786885246</v>
      </c>
      <c r="R6860" s="6">
        <v>6.557377049180328</v>
      </c>
      <c r="S6860" s="6">
        <v>18.032786885245901</v>
      </c>
      <c r="T6860" s="6">
        <v>0</v>
      </c>
      <c r="U6860" s="6">
        <v>9.8360655737704921</v>
      </c>
      <c r="V6860" s="6">
        <v>3.278688524590164</v>
      </c>
      <c r="W6860" s="6">
        <v>4.918032786885246</v>
      </c>
      <c r="X6860" s="5">
        <v>35</v>
      </c>
      <c r="Y6860" s="5">
        <v>30</v>
      </c>
      <c r="Z6860" s="5">
        <v>1</v>
      </c>
      <c r="AA6860" s="5">
        <v>2</v>
      </c>
      <c r="AB6860" s="5">
        <v>1</v>
      </c>
      <c r="AC6860" s="5">
        <v>0</v>
      </c>
      <c r="AD6860" s="5">
        <v>33</v>
      </c>
      <c r="AE6860" s="5">
        <v>29</v>
      </c>
      <c r="AF6860" s="5">
        <v>1</v>
      </c>
      <c r="AG6860" s="6">
        <v>3.4482758620689653</v>
      </c>
      <c r="AH6860" s="6">
        <v>87.878787878787875</v>
      </c>
      <c r="AI6860" s="6">
        <v>0</v>
      </c>
      <c r="AJ6860" s="6">
        <v>50</v>
      </c>
    </row>
    <row r="6861" spans="1:36" hidden="1" x14ac:dyDescent="0.2">
      <c r="A6861" s="1" t="str">
        <f t="shared" si="107"/>
        <v>WorcesterOther</v>
      </c>
      <c r="B6861" s="3" t="s">
        <v>553</v>
      </c>
      <c r="C6861" s="3" t="s">
        <v>554</v>
      </c>
      <c r="D6861" s="3" t="s">
        <v>718</v>
      </c>
      <c r="E6861" s="5">
        <v>179</v>
      </c>
      <c r="F6861" s="5">
        <v>16</v>
      </c>
      <c r="G6861" s="5">
        <v>11</v>
      </c>
      <c r="H6861" s="5">
        <v>3</v>
      </c>
      <c r="I6861" s="5">
        <v>9</v>
      </c>
      <c r="J6861" s="5">
        <v>28</v>
      </c>
      <c r="K6861" s="5">
        <v>0</v>
      </c>
      <c r="L6861" s="5">
        <v>21</v>
      </c>
      <c r="M6861" s="5">
        <v>19</v>
      </c>
      <c r="N6861" s="5">
        <v>0</v>
      </c>
      <c r="O6861" s="6">
        <v>8.938547486033519</v>
      </c>
      <c r="P6861" s="6">
        <v>6.1452513966480451</v>
      </c>
      <c r="Q6861" s="6">
        <v>1.6759776536312849</v>
      </c>
      <c r="R6861" s="6">
        <v>5.027932960893855</v>
      </c>
      <c r="S6861" s="6">
        <v>15.64245810055866</v>
      </c>
      <c r="T6861" s="6">
        <v>0</v>
      </c>
      <c r="U6861" s="6">
        <v>11.731843575418994</v>
      </c>
      <c r="V6861" s="6">
        <v>10.614525139664805</v>
      </c>
      <c r="W6861" s="6">
        <v>0</v>
      </c>
      <c r="X6861" s="5">
        <v>99</v>
      </c>
      <c r="Y6861" s="5">
        <v>85</v>
      </c>
      <c r="Z6861" s="5">
        <v>6</v>
      </c>
      <c r="AA6861" s="5">
        <v>1</v>
      </c>
      <c r="AB6861" s="5">
        <v>1</v>
      </c>
      <c r="AC6861" s="5">
        <v>1</v>
      </c>
      <c r="AD6861" s="5">
        <v>98</v>
      </c>
      <c r="AE6861" s="5">
        <v>84</v>
      </c>
      <c r="AF6861" s="5">
        <v>5</v>
      </c>
      <c r="AG6861" s="6">
        <v>5.9523809523809526</v>
      </c>
      <c r="AH6861" s="6">
        <v>85.714285714285708</v>
      </c>
      <c r="AI6861" s="6">
        <v>100</v>
      </c>
      <c r="AJ6861" s="6">
        <v>100</v>
      </c>
    </row>
    <row r="6862" spans="1:36" x14ac:dyDescent="0.2">
      <c r="A6862" s="1" t="str">
        <f t="shared" si="107"/>
        <v>WorthingAll people</v>
      </c>
      <c r="B6862" s="3" t="s">
        <v>545</v>
      </c>
      <c r="C6862" s="3" t="s">
        <v>546</v>
      </c>
      <c r="D6862" s="3" t="s">
        <v>700</v>
      </c>
      <c r="E6862" s="5">
        <v>104640</v>
      </c>
      <c r="F6862" s="5">
        <v>0</v>
      </c>
      <c r="G6862" s="5">
        <v>1300</v>
      </c>
      <c r="H6862" s="5">
        <v>6219</v>
      </c>
      <c r="I6862" s="5">
        <v>9052</v>
      </c>
      <c r="J6862" s="5">
        <v>5828</v>
      </c>
      <c r="K6862" s="5">
        <v>0</v>
      </c>
      <c r="L6862" s="5">
        <v>1893</v>
      </c>
      <c r="M6862" s="5">
        <v>10475</v>
      </c>
      <c r="N6862" s="5">
        <v>0</v>
      </c>
      <c r="O6862" s="6">
        <v>0</v>
      </c>
      <c r="P6862" s="6">
        <v>1.2423547400611621</v>
      </c>
      <c r="Q6862" s="6">
        <v>5.9432339449541285</v>
      </c>
      <c r="R6862" s="6">
        <v>8.6506116207951074</v>
      </c>
      <c r="S6862" s="6">
        <v>5.5695718654434252</v>
      </c>
      <c r="T6862" s="6">
        <v>0</v>
      </c>
      <c r="U6862" s="6">
        <v>1.809059633027523</v>
      </c>
      <c r="V6862" s="6">
        <v>10.010512232415902</v>
      </c>
      <c r="W6862" s="6">
        <v>0</v>
      </c>
      <c r="X6862" s="5">
        <v>34548</v>
      </c>
      <c r="Y6862" s="5">
        <v>30487</v>
      </c>
      <c r="Z6862" s="5">
        <v>1286</v>
      </c>
      <c r="AA6862" s="5">
        <v>0</v>
      </c>
      <c r="AB6862" s="5">
        <v>0</v>
      </c>
      <c r="AC6862" s="5">
        <v>0</v>
      </c>
      <c r="AD6862" s="5">
        <v>34548</v>
      </c>
      <c r="AE6862" s="5">
        <v>30487</v>
      </c>
      <c r="AF6862" s="5">
        <v>1286</v>
      </c>
      <c r="AG6862" s="6">
        <v>4.218191360251911</v>
      </c>
      <c r="AH6862" s="6">
        <v>88.24533981706611</v>
      </c>
      <c r="AI6862" s="6"/>
      <c r="AJ6862" s="6"/>
    </row>
    <row r="6863" spans="1:36" hidden="1" x14ac:dyDescent="0.2">
      <c r="A6863" s="1" t="str">
        <f t="shared" si="107"/>
        <v>WorthingWhite British</v>
      </c>
      <c r="B6863" s="3" t="s">
        <v>545</v>
      </c>
      <c r="C6863" s="3" t="s">
        <v>546</v>
      </c>
      <c r="D6863" s="3" t="s">
        <v>701</v>
      </c>
      <c r="E6863" s="5">
        <v>93594</v>
      </c>
      <c r="F6863" s="5">
        <v>0</v>
      </c>
      <c r="G6863" s="5">
        <v>1193</v>
      </c>
      <c r="H6863" s="5">
        <v>5200</v>
      </c>
      <c r="I6863" s="5">
        <v>7755</v>
      </c>
      <c r="J6863" s="5">
        <v>5219</v>
      </c>
      <c r="K6863" s="5">
        <v>0</v>
      </c>
      <c r="L6863" s="5">
        <v>1420</v>
      </c>
      <c r="M6863" s="5">
        <v>8376</v>
      </c>
      <c r="N6863" s="5">
        <v>0</v>
      </c>
      <c r="O6863" s="6">
        <v>0</v>
      </c>
      <c r="P6863" s="6">
        <v>1.2746543581853538</v>
      </c>
      <c r="Q6863" s="6">
        <v>5.5559117037416925</v>
      </c>
      <c r="R6863" s="6">
        <v>8.2857875504840059</v>
      </c>
      <c r="S6863" s="6">
        <v>5.5762121503515178</v>
      </c>
      <c r="T6863" s="6">
        <v>0</v>
      </c>
      <c r="U6863" s="6">
        <v>1.5171912729448469</v>
      </c>
      <c r="V6863" s="6">
        <v>8.9492916212577729</v>
      </c>
      <c r="W6863" s="6">
        <v>0</v>
      </c>
      <c r="X6863" s="5">
        <v>29705</v>
      </c>
      <c r="Y6863" s="5">
        <v>26268</v>
      </c>
      <c r="Z6863" s="5">
        <v>1087</v>
      </c>
      <c r="AA6863" s="5">
        <v>0</v>
      </c>
      <c r="AB6863" s="5">
        <v>0</v>
      </c>
      <c r="AC6863" s="5">
        <v>0</v>
      </c>
      <c r="AD6863" s="5">
        <v>29705</v>
      </c>
      <c r="AE6863" s="5">
        <v>26268</v>
      </c>
      <c r="AF6863" s="5">
        <v>1087</v>
      </c>
      <c r="AG6863" s="6">
        <v>4.1381148165067767</v>
      </c>
      <c r="AH6863" s="6">
        <v>88.429557313583572</v>
      </c>
      <c r="AI6863" s="6"/>
      <c r="AJ6863" s="6"/>
    </row>
    <row r="6864" spans="1:36" hidden="1" x14ac:dyDescent="0.2">
      <c r="A6864" s="1" t="str">
        <f t="shared" si="107"/>
        <v>WorthingMinorities - all other than White British</v>
      </c>
      <c r="B6864" s="3" t="s">
        <v>545</v>
      </c>
      <c r="C6864" s="3" t="s">
        <v>546</v>
      </c>
      <c r="D6864" s="3" t="s">
        <v>702</v>
      </c>
      <c r="E6864" s="5">
        <v>11046</v>
      </c>
      <c r="F6864" s="5">
        <v>0</v>
      </c>
      <c r="G6864" s="5">
        <v>107</v>
      </c>
      <c r="H6864" s="5">
        <v>1019</v>
      </c>
      <c r="I6864" s="5">
        <v>1297</v>
      </c>
      <c r="J6864" s="5">
        <v>609</v>
      </c>
      <c r="K6864" s="5">
        <v>0</v>
      </c>
      <c r="L6864" s="5">
        <v>473</v>
      </c>
      <c r="M6864" s="5">
        <v>2099</v>
      </c>
      <c r="N6864" s="5">
        <v>0</v>
      </c>
      <c r="O6864" s="6">
        <v>0</v>
      </c>
      <c r="P6864" s="6">
        <v>0.96867644396161512</v>
      </c>
      <c r="Q6864" s="6">
        <v>9.2250588448307074</v>
      </c>
      <c r="R6864" s="6">
        <v>11.741806988955277</v>
      </c>
      <c r="S6864" s="6">
        <v>5.5133079847908748</v>
      </c>
      <c r="T6864" s="6">
        <v>0</v>
      </c>
      <c r="U6864" s="6">
        <v>4.2820930653630276</v>
      </c>
      <c r="V6864" s="6">
        <v>19.002353793228316</v>
      </c>
      <c r="W6864" s="6">
        <v>0</v>
      </c>
      <c r="X6864" s="5">
        <v>4843</v>
      </c>
      <c r="Y6864" s="5">
        <v>4219</v>
      </c>
      <c r="Z6864" s="5">
        <v>199</v>
      </c>
      <c r="AA6864" s="5">
        <v>0</v>
      </c>
      <c r="AB6864" s="5">
        <v>0</v>
      </c>
      <c r="AC6864" s="5">
        <v>0</v>
      </c>
      <c r="AD6864" s="5">
        <v>4843</v>
      </c>
      <c r="AE6864" s="5">
        <v>4219</v>
      </c>
      <c r="AF6864" s="5">
        <v>199</v>
      </c>
      <c r="AG6864" s="6">
        <v>4.7167575254799718</v>
      </c>
      <c r="AH6864" s="6">
        <v>87.115424323766263</v>
      </c>
      <c r="AI6864" s="6"/>
      <c r="AJ6864" s="6"/>
    </row>
    <row r="6865" spans="1:36" hidden="1" x14ac:dyDescent="0.2">
      <c r="A6865" s="1" t="str">
        <f t="shared" si="107"/>
        <v>WorthingWhite Irish</v>
      </c>
      <c r="B6865" s="3" t="s">
        <v>545</v>
      </c>
      <c r="C6865" s="3" t="s">
        <v>546</v>
      </c>
      <c r="D6865" s="3" t="s">
        <v>703</v>
      </c>
      <c r="E6865" s="5">
        <v>815</v>
      </c>
      <c r="F6865" s="5">
        <v>0</v>
      </c>
      <c r="G6865" s="5">
        <v>7</v>
      </c>
      <c r="H6865" s="5">
        <v>62</v>
      </c>
      <c r="I6865" s="5">
        <v>83</v>
      </c>
      <c r="J6865" s="5">
        <v>46</v>
      </c>
      <c r="K6865" s="5">
        <v>0</v>
      </c>
      <c r="L6865" s="5">
        <v>22</v>
      </c>
      <c r="M6865" s="5">
        <v>93</v>
      </c>
      <c r="N6865" s="5">
        <v>0</v>
      </c>
      <c r="O6865" s="6">
        <v>0</v>
      </c>
      <c r="P6865" s="6">
        <v>0.85889570552147243</v>
      </c>
      <c r="Q6865" s="6">
        <v>7.6073619631901837</v>
      </c>
      <c r="R6865" s="6">
        <v>10.184049079754601</v>
      </c>
      <c r="S6865" s="6">
        <v>5.6441717791411046</v>
      </c>
      <c r="T6865" s="6">
        <v>0</v>
      </c>
      <c r="U6865" s="6">
        <v>2.6993865030674846</v>
      </c>
      <c r="V6865" s="6">
        <v>11.411042944785276</v>
      </c>
      <c r="W6865" s="6">
        <v>0</v>
      </c>
      <c r="X6865" s="5">
        <v>230</v>
      </c>
      <c r="Y6865" s="5">
        <v>201</v>
      </c>
      <c r="Z6865" s="5">
        <v>10</v>
      </c>
      <c r="AA6865" s="5">
        <v>0</v>
      </c>
      <c r="AB6865" s="5">
        <v>0</v>
      </c>
      <c r="AC6865" s="5">
        <v>0</v>
      </c>
      <c r="AD6865" s="5">
        <v>230</v>
      </c>
      <c r="AE6865" s="5">
        <v>201</v>
      </c>
      <c r="AF6865" s="5">
        <v>10</v>
      </c>
      <c r="AG6865" s="6">
        <v>4.9751243781094523</v>
      </c>
      <c r="AH6865" s="6">
        <v>87.391304347826093</v>
      </c>
      <c r="AI6865" s="6"/>
      <c r="AJ6865" s="6"/>
    </row>
    <row r="6866" spans="1:36" hidden="1" x14ac:dyDescent="0.2">
      <c r="A6866" s="1" t="str">
        <f t="shared" si="107"/>
        <v>WorthingWhite Gyspy or Irish Traveller</v>
      </c>
      <c r="B6866" s="3" t="s">
        <v>545</v>
      </c>
      <c r="C6866" s="3" t="s">
        <v>546</v>
      </c>
      <c r="D6866" s="3" t="s">
        <v>704</v>
      </c>
      <c r="E6866" s="5">
        <v>99</v>
      </c>
      <c r="F6866" s="5">
        <v>0</v>
      </c>
      <c r="G6866" s="5">
        <v>0</v>
      </c>
      <c r="H6866" s="5">
        <v>1</v>
      </c>
      <c r="I6866" s="5">
        <v>6</v>
      </c>
      <c r="J6866" s="5">
        <v>10</v>
      </c>
      <c r="K6866" s="5">
        <v>0</v>
      </c>
      <c r="L6866" s="5">
        <v>1</v>
      </c>
      <c r="M6866" s="5">
        <v>8</v>
      </c>
      <c r="N6866" s="5">
        <v>0</v>
      </c>
      <c r="O6866" s="6">
        <v>0</v>
      </c>
      <c r="P6866" s="6">
        <v>0</v>
      </c>
      <c r="Q6866" s="6">
        <v>1.0101010101010102</v>
      </c>
      <c r="R6866" s="6">
        <v>6.0606060606060606</v>
      </c>
      <c r="S6866" s="6">
        <v>10.1010101010101</v>
      </c>
      <c r="T6866" s="6">
        <v>0</v>
      </c>
      <c r="U6866" s="6">
        <v>1.0101010101010102</v>
      </c>
      <c r="V6866" s="6">
        <v>8.0808080808080813</v>
      </c>
      <c r="W6866" s="6">
        <v>0</v>
      </c>
      <c r="X6866" s="5">
        <v>46</v>
      </c>
      <c r="Y6866" s="5">
        <v>35</v>
      </c>
      <c r="Z6866" s="5">
        <v>5</v>
      </c>
      <c r="AA6866" s="5">
        <v>0</v>
      </c>
      <c r="AB6866" s="5">
        <v>0</v>
      </c>
      <c r="AC6866" s="5">
        <v>0</v>
      </c>
      <c r="AD6866" s="5">
        <v>46</v>
      </c>
      <c r="AE6866" s="5">
        <v>35</v>
      </c>
      <c r="AF6866" s="5">
        <v>5</v>
      </c>
      <c r="AG6866" s="6">
        <v>14.285714285714286</v>
      </c>
      <c r="AH6866" s="6">
        <v>76.086956521739125</v>
      </c>
      <c r="AI6866" s="6"/>
      <c r="AJ6866" s="6"/>
    </row>
    <row r="6867" spans="1:36" hidden="1" x14ac:dyDescent="0.2">
      <c r="A6867" s="1" t="str">
        <f t="shared" si="107"/>
        <v>WorthingWhite Other</v>
      </c>
      <c r="B6867" s="3" t="s">
        <v>545</v>
      </c>
      <c r="C6867" s="3" t="s">
        <v>546</v>
      </c>
      <c r="D6867" s="3" t="s">
        <v>705</v>
      </c>
      <c r="E6867" s="5">
        <v>3628</v>
      </c>
      <c r="F6867" s="5">
        <v>0</v>
      </c>
      <c r="G6867" s="5">
        <v>21</v>
      </c>
      <c r="H6867" s="5">
        <v>378</v>
      </c>
      <c r="I6867" s="5">
        <v>424</v>
      </c>
      <c r="J6867" s="5">
        <v>130</v>
      </c>
      <c r="K6867" s="5">
        <v>0</v>
      </c>
      <c r="L6867" s="5">
        <v>207</v>
      </c>
      <c r="M6867" s="5">
        <v>790</v>
      </c>
      <c r="N6867" s="5">
        <v>0</v>
      </c>
      <c r="O6867" s="6">
        <v>0</v>
      </c>
      <c r="P6867" s="6">
        <v>0.5788313120176406</v>
      </c>
      <c r="Q6867" s="6">
        <v>10.41896361631753</v>
      </c>
      <c r="R6867" s="6">
        <v>11.686879823594268</v>
      </c>
      <c r="S6867" s="6">
        <v>3.5832414553472987</v>
      </c>
      <c r="T6867" s="6">
        <v>0</v>
      </c>
      <c r="U6867" s="6">
        <v>5.7056229327453138</v>
      </c>
      <c r="V6867" s="6">
        <v>21.775082690187432</v>
      </c>
      <c r="W6867" s="6">
        <v>0</v>
      </c>
      <c r="X6867" s="5">
        <v>1893</v>
      </c>
      <c r="Y6867" s="5">
        <v>1713</v>
      </c>
      <c r="Z6867" s="5">
        <v>70</v>
      </c>
      <c r="AA6867" s="5">
        <v>0</v>
      </c>
      <c r="AB6867" s="5">
        <v>0</v>
      </c>
      <c r="AC6867" s="5">
        <v>0</v>
      </c>
      <c r="AD6867" s="5">
        <v>1893</v>
      </c>
      <c r="AE6867" s="5">
        <v>1713</v>
      </c>
      <c r="AF6867" s="5">
        <v>70</v>
      </c>
      <c r="AG6867" s="6">
        <v>4.0863981319322829</v>
      </c>
      <c r="AH6867" s="6">
        <v>90.491283676703645</v>
      </c>
      <c r="AI6867" s="6"/>
      <c r="AJ6867" s="6"/>
    </row>
    <row r="6868" spans="1:36" hidden="1" x14ac:dyDescent="0.2">
      <c r="A6868" s="1" t="str">
        <f t="shared" si="107"/>
        <v>WorthingMixed White and Black Caribbean</v>
      </c>
      <c r="B6868" s="3" t="s">
        <v>545</v>
      </c>
      <c r="C6868" s="3" t="s">
        <v>546</v>
      </c>
      <c r="D6868" s="3" t="s">
        <v>706</v>
      </c>
      <c r="E6868" s="5">
        <v>437</v>
      </c>
      <c r="F6868" s="5">
        <v>0</v>
      </c>
      <c r="G6868" s="5">
        <v>14</v>
      </c>
      <c r="H6868" s="5">
        <v>39</v>
      </c>
      <c r="I6868" s="5">
        <v>69</v>
      </c>
      <c r="J6868" s="5">
        <v>50</v>
      </c>
      <c r="K6868" s="5">
        <v>0</v>
      </c>
      <c r="L6868" s="5">
        <v>13</v>
      </c>
      <c r="M6868" s="5">
        <v>50</v>
      </c>
      <c r="N6868" s="5">
        <v>0</v>
      </c>
      <c r="O6868" s="6">
        <v>0</v>
      </c>
      <c r="P6868" s="6">
        <v>3.2036613272311212</v>
      </c>
      <c r="Q6868" s="6">
        <v>8.9244851258581228</v>
      </c>
      <c r="R6868" s="6">
        <v>15.789473684210526</v>
      </c>
      <c r="S6868" s="6">
        <v>11.441647597254004</v>
      </c>
      <c r="T6868" s="6">
        <v>0</v>
      </c>
      <c r="U6868" s="6">
        <v>2.9748283752860414</v>
      </c>
      <c r="V6868" s="6">
        <v>11.441647597254004</v>
      </c>
      <c r="W6868" s="6">
        <v>0</v>
      </c>
      <c r="X6868" s="5">
        <v>97</v>
      </c>
      <c r="Y6868" s="5">
        <v>77</v>
      </c>
      <c r="Z6868" s="5">
        <v>4</v>
      </c>
      <c r="AA6868" s="5">
        <v>0</v>
      </c>
      <c r="AB6868" s="5">
        <v>0</v>
      </c>
      <c r="AC6868" s="5">
        <v>0</v>
      </c>
      <c r="AD6868" s="5">
        <v>97</v>
      </c>
      <c r="AE6868" s="5">
        <v>77</v>
      </c>
      <c r="AF6868" s="5">
        <v>4</v>
      </c>
      <c r="AG6868" s="6">
        <v>5.1948051948051948</v>
      </c>
      <c r="AH6868" s="6">
        <v>79.381443298969074</v>
      </c>
      <c r="AI6868" s="6"/>
      <c r="AJ6868" s="6"/>
    </row>
    <row r="6869" spans="1:36" hidden="1" x14ac:dyDescent="0.2">
      <c r="A6869" s="1" t="str">
        <f t="shared" si="107"/>
        <v>WorthingMixed White and Black African</v>
      </c>
      <c r="B6869" s="3" t="s">
        <v>545</v>
      </c>
      <c r="C6869" s="3" t="s">
        <v>546</v>
      </c>
      <c r="D6869" s="3" t="s">
        <v>707</v>
      </c>
      <c r="E6869" s="5">
        <v>337</v>
      </c>
      <c r="F6869" s="5">
        <v>0</v>
      </c>
      <c r="G6869" s="5">
        <v>9</v>
      </c>
      <c r="H6869" s="5">
        <v>21</v>
      </c>
      <c r="I6869" s="5">
        <v>37</v>
      </c>
      <c r="J6869" s="5">
        <v>23</v>
      </c>
      <c r="K6869" s="5">
        <v>0</v>
      </c>
      <c r="L6869" s="5">
        <v>11</v>
      </c>
      <c r="M6869" s="5">
        <v>58</v>
      </c>
      <c r="N6869" s="5">
        <v>0</v>
      </c>
      <c r="O6869" s="6">
        <v>0</v>
      </c>
      <c r="P6869" s="6">
        <v>2.6706231454005933</v>
      </c>
      <c r="Q6869" s="6">
        <v>6.2314540059347179</v>
      </c>
      <c r="R6869" s="6">
        <v>10.979228486646884</v>
      </c>
      <c r="S6869" s="6">
        <v>6.8249258160237387</v>
      </c>
      <c r="T6869" s="6">
        <v>0</v>
      </c>
      <c r="U6869" s="6">
        <v>3.2640949554896141</v>
      </c>
      <c r="V6869" s="6">
        <v>17.210682492581601</v>
      </c>
      <c r="W6869" s="6">
        <v>0</v>
      </c>
      <c r="X6869" s="5">
        <v>78</v>
      </c>
      <c r="Y6869" s="5">
        <v>67</v>
      </c>
      <c r="Z6869" s="5">
        <v>3</v>
      </c>
      <c r="AA6869" s="5">
        <v>0</v>
      </c>
      <c r="AB6869" s="5">
        <v>0</v>
      </c>
      <c r="AC6869" s="5">
        <v>0</v>
      </c>
      <c r="AD6869" s="5">
        <v>78</v>
      </c>
      <c r="AE6869" s="5">
        <v>67</v>
      </c>
      <c r="AF6869" s="5">
        <v>3</v>
      </c>
      <c r="AG6869" s="6">
        <v>4.4776119402985071</v>
      </c>
      <c r="AH6869" s="6">
        <v>85.897435897435898</v>
      </c>
      <c r="AI6869" s="6"/>
      <c r="AJ6869" s="6"/>
    </row>
    <row r="6870" spans="1:36" hidden="1" x14ac:dyDescent="0.2">
      <c r="A6870" s="1" t="str">
        <f t="shared" si="107"/>
        <v>WorthingMixed White and Asian</v>
      </c>
      <c r="B6870" s="3" t="s">
        <v>545</v>
      </c>
      <c r="C6870" s="3" t="s">
        <v>546</v>
      </c>
      <c r="D6870" s="3" t="s">
        <v>708</v>
      </c>
      <c r="E6870" s="5">
        <v>658</v>
      </c>
      <c r="F6870" s="5">
        <v>0</v>
      </c>
      <c r="G6870" s="5">
        <v>0</v>
      </c>
      <c r="H6870" s="5">
        <v>41</v>
      </c>
      <c r="I6870" s="5">
        <v>52</v>
      </c>
      <c r="J6870" s="5">
        <v>28</v>
      </c>
      <c r="K6870" s="5">
        <v>0</v>
      </c>
      <c r="L6870" s="5">
        <v>9</v>
      </c>
      <c r="M6870" s="5">
        <v>68</v>
      </c>
      <c r="N6870" s="5">
        <v>0</v>
      </c>
      <c r="O6870" s="6">
        <v>0</v>
      </c>
      <c r="P6870" s="6">
        <v>0</v>
      </c>
      <c r="Q6870" s="6">
        <v>6.231003039513678</v>
      </c>
      <c r="R6870" s="6">
        <v>7.9027355623100304</v>
      </c>
      <c r="S6870" s="6">
        <v>4.2553191489361701</v>
      </c>
      <c r="T6870" s="6">
        <v>0</v>
      </c>
      <c r="U6870" s="6">
        <v>1.3677811550151975</v>
      </c>
      <c r="V6870" s="6">
        <v>10.334346504559271</v>
      </c>
      <c r="W6870" s="6">
        <v>0</v>
      </c>
      <c r="X6870" s="5">
        <v>157</v>
      </c>
      <c r="Y6870" s="5">
        <v>136</v>
      </c>
      <c r="Z6870" s="5">
        <v>5</v>
      </c>
      <c r="AA6870" s="5">
        <v>0</v>
      </c>
      <c r="AB6870" s="5">
        <v>0</v>
      </c>
      <c r="AC6870" s="5">
        <v>0</v>
      </c>
      <c r="AD6870" s="5">
        <v>157</v>
      </c>
      <c r="AE6870" s="5">
        <v>136</v>
      </c>
      <c r="AF6870" s="5">
        <v>5</v>
      </c>
      <c r="AG6870" s="6">
        <v>3.6764705882352939</v>
      </c>
      <c r="AH6870" s="6">
        <v>86.624203821656053</v>
      </c>
      <c r="AI6870" s="6"/>
      <c r="AJ6870" s="6"/>
    </row>
    <row r="6871" spans="1:36" hidden="1" x14ac:dyDescent="0.2">
      <c r="A6871" s="1" t="str">
        <f t="shared" si="107"/>
        <v>WorthingMixed Other</v>
      </c>
      <c r="B6871" s="3" t="s">
        <v>545</v>
      </c>
      <c r="C6871" s="3" t="s">
        <v>546</v>
      </c>
      <c r="D6871" s="3" t="s">
        <v>709</v>
      </c>
      <c r="E6871" s="5">
        <v>404</v>
      </c>
      <c r="F6871" s="5">
        <v>0</v>
      </c>
      <c r="G6871" s="5">
        <v>3</v>
      </c>
      <c r="H6871" s="5">
        <v>24</v>
      </c>
      <c r="I6871" s="5">
        <v>33</v>
      </c>
      <c r="J6871" s="5">
        <v>22</v>
      </c>
      <c r="K6871" s="5">
        <v>0</v>
      </c>
      <c r="L6871" s="5">
        <v>10</v>
      </c>
      <c r="M6871" s="5">
        <v>66</v>
      </c>
      <c r="N6871" s="5">
        <v>0</v>
      </c>
      <c r="O6871" s="6">
        <v>0</v>
      </c>
      <c r="P6871" s="6">
        <v>0.74257425742574257</v>
      </c>
      <c r="Q6871" s="6">
        <v>5.9405940594059405</v>
      </c>
      <c r="R6871" s="6">
        <v>8.1683168316831676</v>
      </c>
      <c r="S6871" s="6">
        <v>5.4455445544554459</v>
      </c>
      <c r="T6871" s="6">
        <v>0</v>
      </c>
      <c r="U6871" s="6">
        <v>2.4752475247524752</v>
      </c>
      <c r="V6871" s="6">
        <v>16.336633663366335</v>
      </c>
      <c r="W6871" s="6">
        <v>0</v>
      </c>
      <c r="X6871" s="5">
        <v>103</v>
      </c>
      <c r="Y6871" s="5">
        <v>86</v>
      </c>
      <c r="Z6871" s="5">
        <v>6</v>
      </c>
      <c r="AA6871" s="5">
        <v>0</v>
      </c>
      <c r="AB6871" s="5">
        <v>0</v>
      </c>
      <c r="AC6871" s="5">
        <v>0</v>
      </c>
      <c r="AD6871" s="5">
        <v>103</v>
      </c>
      <c r="AE6871" s="5">
        <v>86</v>
      </c>
      <c r="AF6871" s="5">
        <v>6</v>
      </c>
      <c r="AG6871" s="6">
        <v>6.9767441860465116</v>
      </c>
      <c r="AH6871" s="6">
        <v>83.495145631067956</v>
      </c>
      <c r="AI6871" s="6"/>
      <c r="AJ6871" s="6"/>
    </row>
    <row r="6872" spans="1:36" hidden="1" x14ac:dyDescent="0.2">
      <c r="A6872" s="1" t="str">
        <f t="shared" si="107"/>
        <v>WorthingIndian</v>
      </c>
      <c r="B6872" s="3" t="s">
        <v>545</v>
      </c>
      <c r="C6872" s="3" t="s">
        <v>546</v>
      </c>
      <c r="D6872" s="3" t="s">
        <v>710</v>
      </c>
      <c r="E6872" s="5">
        <v>783</v>
      </c>
      <c r="F6872" s="5">
        <v>0</v>
      </c>
      <c r="G6872" s="5">
        <v>6</v>
      </c>
      <c r="H6872" s="5">
        <v>107</v>
      </c>
      <c r="I6872" s="5">
        <v>123</v>
      </c>
      <c r="J6872" s="5">
        <v>24</v>
      </c>
      <c r="K6872" s="5">
        <v>0</v>
      </c>
      <c r="L6872" s="5">
        <v>45</v>
      </c>
      <c r="M6872" s="5">
        <v>247</v>
      </c>
      <c r="N6872" s="5">
        <v>0</v>
      </c>
      <c r="O6872" s="6">
        <v>0</v>
      </c>
      <c r="P6872" s="6">
        <v>0.76628352490421459</v>
      </c>
      <c r="Q6872" s="6">
        <v>13.665389527458492</v>
      </c>
      <c r="R6872" s="6">
        <v>15.708812260536398</v>
      </c>
      <c r="S6872" s="6">
        <v>3.0651340996168583</v>
      </c>
      <c r="T6872" s="6">
        <v>0</v>
      </c>
      <c r="U6872" s="6">
        <v>5.7471264367816088</v>
      </c>
      <c r="V6872" s="6">
        <v>31.545338441890166</v>
      </c>
      <c r="W6872" s="6">
        <v>0</v>
      </c>
      <c r="X6872" s="5">
        <v>401</v>
      </c>
      <c r="Y6872" s="5">
        <v>349</v>
      </c>
      <c r="Z6872" s="5">
        <v>10</v>
      </c>
      <c r="AA6872" s="5">
        <v>0</v>
      </c>
      <c r="AB6872" s="5">
        <v>0</v>
      </c>
      <c r="AC6872" s="5">
        <v>0</v>
      </c>
      <c r="AD6872" s="5">
        <v>401</v>
      </c>
      <c r="AE6872" s="5">
        <v>349</v>
      </c>
      <c r="AF6872" s="5">
        <v>10</v>
      </c>
      <c r="AG6872" s="6">
        <v>2.8653295128939829</v>
      </c>
      <c r="AH6872" s="6">
        <v>87.032418952618457</v>
      </c>
      <c r="AI6872" s="6"/>
      <c r="AJ6872" s="6"/>
    </row>
    <row r="6873" spans="1:36" hidden="1" x14ac:dyDescent="0.2">
      <c r="A6873" s="1" t="str">
        <f t="shared" si="107"/>
        <v>WorthingPakistani</v>
      </c>
      <c r="B6873" s="3" t="s">
        <v>545</v>
      </c>
      <c r="C6873" s="3" t="s">
        <v>546</v>
      </c>
      <c r="D6873" s="3" t="s">
        <v>711</v>
      </c>
      <c r="E6873" s="5">
        <v>171</v>
      </c>
      <c r="F6873" s="5">
        <v>0</v>
      </c>
      <c r="G6873" s="5">
        <v>0</v>
      </c>
      <c r="H6873" s="5">
        <v>13</v>
      </c>
      <c r="I6873" s="5">
        <v>13</v>
      </c>
      <c r="J6873" s="5">
        <v>5</v>
      </c>
      <c r="K6873" s="5">
        <v>0</v>
      </c>
      <c r="L6873" s="5">
        <v>3</v>
      </c>
      <c r="M6873" s="5">
        <v>26</v>
      </c>
      <c r="N6873" s="5">
        <v>0</v>
      </c>
      <c r="O6873" s="6">
        <v>0</v>
      </c>
      <c r="P6873" s="6">
        <v>0</v>
      </c>
      <c r="Q6873" s="6">
        <v>7.60233918128655</v>
      </c>
      <c r="R6873" s="6">
        <v>7.60233918128655</v>
      </c>
      <c r="S6873" s="6">
        <v>2.9239766081871346</v>
      </c>
      <c r="T6873" s="6">
        <v>0</v>
      </c>
      <c r="U6873" s="6">
        <v>1.7543859649122806</v>
      </c>
      <c r="V6873" s="6">
        <v>15.2046783625731</v>
      </c>
      <c r="W6873" s="6">
        <v>0</v>
      </c>
      <c r="X6873" s="5">
        <v>78</v>
      </c>
      <c r="Y6873" s="5">
        <v>58</v>
      </c>
      <c r="Z6873" s="5">
        <v>5</v>
      </c>
      <c r="AA6873" s="5">
        <v>0</v>
      </c>
      <c r="AB6873" s="5">
        <v>0</v>
      </c>
      <c r="AC6873" s="5">
        <v>0</v>
      </c>
      <c r="AD6873" s="5">
        <v>78</v>
      </c>
      <c r="AE6873" s="5">
        <v>58</v>
      </c>
      <c r="AF6873" s="5">
        <v>5</v>
      </c>
      <c r="AG6873" s="6">
        <v>8.6206896551724146</v>
      </c>
      <c r="AH6873" s="6">
        <v>74.358974358974365</v>
      </c>
      <c r="AI6873" s="6"/>
      <c r="AJ6873" s="6"/>
    </row>
    <row r="6874" spans="1:36" hidden="1" x14ac:dyDescent="0.2">
      <c r="A6874" s="1" t="str">
        <f t="shared" si="107"/>
        <v>WorthingBangladeshi</v>
      </c>
      <c r="B6874" s="3" t="s">
        <v>545</v>
      </c>
      <c r="C6874" s="3" t="s">
        <v>546</v>
      </c>
      <c r="D6874" s="3" t="s">
        <v>712</v>
      </c>
      <c r="E6874" s="5">
        <v>544</v>
      </c>
      <c r="F6874" s="5">
        <v>0</v>
      </c>
      <c r="G6874" s="5">
        <v>8</v>
      </c>
      <c r="H6874" s="5">
        <v>41</v>
      </c>
      <c r="I6874" s="5">
        <v>92</v>
      </c>
      <c r="J6874" s="5">
        <v>67</v>
      </c>
      <c r="K6874" s="5">
        <v>0</v>
      </c>
      <c r="L6874" s="5">
        <v>17</v>
      </c>
      <c r="M6874" s="5">
        <v>60</v>
      </c>
      <c r="N6874" s="5">
        <v>0</v>
      </c>
      <c r="O6874" s="6">
        <v>0</v>
      </c>
      <c r="P6874" s="6">
        <v>1.4705882352941178</v>
      </c>
      <c r="Q6874" s="6">
        <v>7.5367647058823533</v>
      </c>
      <c r="R6874" s="6">
        <v>16.911764705882351</v>
      </c>
      <c r="S6874" s="6">
        <v>12.316176470588236</v>
      </c>
      <c r="T6874" s="6">
        <v>0</v>
      </c>
      <c r="U6874" s="6">
        <v>3.125</v>
      </c>
      <c r="V6874" s="6">
        <v>11.029411764705882</v>
      </c>
      <c r="W6874" s="6">
        <v>0</v>
      </c>
      <c r="X6874" s="5">
        <v>209</v>
      </c>
      <c r="Y6874" s="5">
        <v>148</v>
      </c>
      <c r="Z6874" s="5">
        <v>11</v>
      </c>
      <c r="AA6874" s="5">
        <v>0</v>
      </c>
      <c r="AB6874" s="5">
        <v>0</v>
      </c>
      <c r="AC6874" s="5">
        <v>0</v>
      </c>
      <c r="AD6874" s="5">
        <v>209</v>
      </c>
      <c r="AE6874" s="5">
        <v>148</v>
      </c>
      <c r="AF6874" s="5">
        <v>11</v>
      </c>
      <c r="AG6874" s="6">
        <v>7.4324324324324325</v>
      </c>
      <c r="AH6874" s="6">
        <v>70.813397129186598</v>
      </c>
      <c r="AI6874" s="6"/>
      <c r="AJ6874" s="6"/>
    </row>
    <row r="6875" spans="1:36" hidden="1" x14ac:dyDescent="0.2">
      <c r="A6875" s="1" t="str">
        <f t="shared" si="107"/>
        <v>WorthingChinese</v>
      </c>
      <c r="B6875" s="3" t="s">
        <v>545</v>
      </c>
      <c r="C6875" s="3" t="s">
        <v>546</v>
      </c>
      <c r="D6875" s="3" t="s">
        <v>713</v>
      </c>
      <c r="E6875" s="5">
        <v>474</v>
      </c>
      <c r="F6875" s="5">
        <v>0</v>
      </c>
      <c r="G6875" s="5">
        <v>7</v>
      </c>
      <c r="H6875" s="5">
        <v>22</v>
      </c>
      <c r="I6875" s="5">
        <v>41</v>
      </c>
      <c r="J6875" s="5">
        <v>30</v>
      </c>
      <c r="K6875" s="5">
        <v>0</v>
      </c>
      <c r="L6875" s="5">
        <v>5</v>
      </c>
      <c r="M6875" s="5">
        <v>54</v>
      </c>
      <c r="N6875" s="5">
        <v>0</v>
      </c>
      <c r="O6875" s="6">
        <v>0</v>
      </c>
      <c r="P6875" s="6">
        <v>1.4767932489451476</v>
      </c>
      <c r="Q6875" s="6">
        <v>4.6413502109704643</v>
      </c>
      <c r="R6875" s="6">
        <v>8.6497890295358655</v>
      </c>
      <c r="S6875" s="6">
        <v>6.3291139240506329</v>
      </c>
      <c r="T6875" s="6">
        <v>0</v>
      </c>
      <c r="U6875" s="6">
        <v>1.0548523206751055</v>
      </c>
      <c r="V6875" s="6">
        <v>11.39240506329114</v>
      </c>
      <c r="W6875" s="6">
        <v>0</v>
      </c>
      <c r="X6875" s="5">
        <v>208</v>
      </c>
      <c r="Y6875" s="5">
        <v>173</v>
      </c>
      <c r="Z6875" s="5">
        <v>5</v>
      </c>
      <c r="AA6875" s="5">
        <v>0</v>
      </c>
      <c r="AB6875" s="5">
        <v>0</v>
      </c>
      <c r="AC6875" s="5">
        <v>0</v>
      </c>
      <c r="AD6875" s="5">
        <v>208</v>
      </c>
      <c r="AE6875" s="5">
        <v>173</v>
      </c>
      <c r="AF6875" s="5">
        <v>5</v>
      </c>
      <c r="AG6875" s="6">
        <v>2.8901734104046244</v>
      </c>
      <c r="AH6875" s="6">
        <v>83.17307692307692</v>
      </c>
      <c r="AI6875" s="6"/>
      <c r="AJ6875" s="6"/>
    </row>
    <row r="6876" spans="1:36" hidden="1" x14ac:dyDescent="0.2">
      <c r="A6876" s="1" t="str">
        <f t="shared" si="107"/>
        <v>WorthingAsian Other</v>
      </c>
      <c r="B6876" s="3" t="s">
        <v>545</v>
      </c>
      <c r="C6876" s="3" t="s">
        <v>546</v>
      </c>
      <c r="D6876" s="3" t="s">
        <v>714</v>
      </c>
      <c r="E6876" s="5">
        <v>1400</v>
      </c>
      <c r="F6876" s="5">
        <v>0</v>
      </c>
      <c r="G6876" s="5">
        <v>12</v>
      </c>
      <c r="H6876" s="5">
        <v>129</v>
      </c>
      <c r="I6876" s="5">
        <v>147</v>
      </c>
      <c r="J6876" s="5">
        <v>91</v>
      </c>
      <c r="K6876" s="5">
        <v>0</v>
      </c>
      <c r="L6876" s="5">
        <v>52</v>
      </c>
      <c r="M6876" s="5">
        <v>276</v>
      </c>
      <c r="N6876" s="5">
        <v>0</v>
      </c>
      <c r="O6876" s="6">
        <v>0</v>
      </c>
      <c r="P6876" s="6">
        <v>0.8571428571428571</v>
      </c>
      <c r="Q6876" s="6">
        <v>9.2142857142857135</v>
      </c>
      <c r="R6876" s="6">
        <v>10.5</v>
      </c>
      <c r="S6876" s="6">
        <v>6.5</v>
      </c>
      <c r="T6876" s="6">
        <v>0</v>
      </c>
      <c r="U6876" s="6">
        <v>3.7142857142857144</v>
      </c>
      <c r="V6876" s="6">
        <v>19.714285714285715</v>
      </c>
      <c r="W6876" s="6">
        <v>0</v>
      </c>
      <c r="X6876" s="5">
        <v>686</v>
      </c>
      <c r="Y6876" s="5">
        <v>618</v>
      </c>
      <c r="Z6876" s="5">
        <v>15</v>
      </c>
      <c r="AA6876" s="5">
        <v>0</v>
      </c>
      <c r="AB6876" s="5">
        <v>0</v>
      </c>
      <c r="AC6876" s="5">
        <v>0</v>
      </c>
      <c r="AD6876" s="5">
        <v>686</v>
      </c>
      <c r="AE6876" s="5">
        <v>618</v>
      </c>
      <c r="AF6876" s="5">
        <v>15</v>
      </c>
      <c r="AG6876" s="6">
        <v>2.4271844660194173</v>
      </c>
      <c r="AH6876" s="6">
        <v>90.087463556851318</v>
      </c>
      <c r="AI6876" s="6"/>
      <c r="AJ6876" s="6"/>
    </row>
    <row r="6877" spans="1:36" hidden="1" x14ac:dyDescent="0.2">
      <c r="A6877" s="1" t="str">
        <f t="shared" si="107"/>
        <v>WorthingBlack African</v>
      </c>
      <c r="B6877" s="3" t="s">
        <v>545</v>
      </c>
      <c r="C6877" s="3" t="s">
        <v>546</v>
      </c>
      <c r="D6877" s="3" t="s">
        <v>715</v>
      </c>
      <c r="E6877" s="5">
        <v>605</v>
      </c>
      <c r="F6877" s="5">
        <v>0</v>
      </c>
      <c r="G6877" s="5">
        <v>12</v>
      </c>
      <c r="H6877" s="5">
        <v>68</v>
      </c>
      <c r="I6877" s="5">
        <v>93</v>
      </c>
      <c r="J6877" s="5">
        <v>40</v>
      </c>
      <c r="K6877" s="5">
        <v>0</v>
      </c>
      <c r="L6877" s="5">
        <v>38</v>
      </c>
      <c r="M6877" s="5">
        <v>168</v>
      </c>
      <c r="N6877" s="5">
        <v>0</v>
      </c>
      <c r="O6877" s="6">
        <v>0</v>
      </c>
      <c r="P6877" s="6">
        <v>1.9834710743801653</v>
      </c>
      <c r="Q6877" s="6">
        <v>11.239669421487603</v>
      </c>
      <c r="R6877" s="6">
        <v>15.37190082644628</v>
      </c>
      <c r="S6877" s="6">
        <v>6.6115702479338845</v>
      </c>
      <c r="T6877" s="6">
        <v>0</v>
      </c>
      <c r="U6877" s="6">
        <v>6.2809917355371905</v>
      </c>
      <c r="V6877" s="6">
        <v>27.768595041322314</v>
      </c>
      <c r="W6877" s="6">
        <v>0</v>
      </c>
      <c r="X6877" s="5">
        <v>299</v>
      </c>
      <c r="Y6877" s="5">
        <v>253</v>
      </c>
      <c r="Z6877" s="5">
        <v>20</v>
      </c>
      <c r="AA6877" s="5">
        <v>0</v>
      </c>
      <c r="AB6877" s="5">
        <v>0</v>
      </c>
      <c r="AC6877" s="5">
        <v>0</v>
      </c>
      <c r="AD6877" s="5">
        <v>299</v>
      </c>
      <c r="AE6877" s="5">
        <v>253</v>
      </c>
      <c r="AF6877" s="5">
        <v>20</v>
      </c>
      <c r="AG6877" s="6">
        <v>7.9051383399209483</v>
      </c>
      <c r="AH6877" s="6">
        <v>84.615384615384613</v>
      </c>
      <c r="AI6877" s="6"/>
      <c r="AJ6877" s="6"/>
    </row>
    <row r="6878" spans="1:36" hidden="1" x14ac:dyDescent="0.2">
      <c r="A6878" s="1" t="str">
        <f t="shared" si="107"/>
        <v>WorthingBlack Caribbean</v>
      </c>
      <c r="B6878" s="3" t="s">
        <v>545</v>
      </c>
      <c r="C6878" s="3" t="s">
        <v>546</v>
      </c>
      <c r="D6878" s="3" t="s">
        <v>716</v>
      </c>
      <c r="E6878" s="5">
        <v>169</v>
      </c>
      <c r="F6878" s="5">
        <v>0</v>
      </c>
      <c r="G6878" s="5">
        <v>2</v>
      </c>
      <c r="H6878" s="5">
        <v>10</v>
      </c>
      <c r="I6878" s="5">
        <v>14</v>
      </c>
      <c r="J6878" s="5">
        <v>8</v>
      </c>
      <c r="K6878" s="5">
        <v>0</v>
      </c>
      <c r="L6878" s="5">
        <v>6</v>
      </c>
      <c r="M6878" s="5">
        <v>22</v>
      </c>
      <c r="N6878" s="5">
        <v>0</v>
      </c>
      <c r="O6878" s="6">
        <v>0</v>
      </c>
      <c r="P6878" s="6">
        <v>1.1834319526627219</v>
      </c>
      <c r="Q6878" s="6">
        <v>5.9171597633136095</v>
      </c>
      <c r="R6878" s="6">
        <v>8.2840236686390529</v>
      </c>
      <c r="S6878" s="6">
        <v>4.7337278106508878</v>
      </c>
      <c r="T6878" s="6">
        <v>0</v>
      </c>
      <c r="U6878" s="6">
        <v>3.5502958579881656</v>
      </c>
      <c r="V6878" s="6">
        <v>13.017751479289942</v>
      </c>
      <c r="W6878" s="6">
        <v>0</v>
      </c>
      <c r="X6878" s="5">
        <v>105</v>
      </c>
      <c r="Y6878" s="5">
        <v>96</v>
      </c>
      <c r="Z6878" s="5">
        <v>8</v>
      </c>
      <c r="AA6878" s="5">
        <v>0</v>
      </c>
      <c r="AB6878" s="5">
        <v>0</v>
      </c>
      <c r="AC6878" s="5">
        <v>0</v>
      </c>
      <c r="AD6878" s="5">
        <v>105</v>
      </c>
      <c r="AE6878" s="5">
        <v>96</v>
      </c>
      <c r="AF6878" s="5">
        <v>8</v>
      </c>
      <c r="AG6878" s="6">
        <v>8.3333333333333339</v>
      </c>
      <c r="AH6878" s="6">
        <v>91.428571428571431</v>
      </c>
      <c r="AI6878" s="6"/>
      <c r="AJ6878" s="6"/>
    </row>
    <row r="6879" spans="1:36" hidden="1" x14ac:dyDescent="0.2">
      <c r="A6879" s="1" t="str">
        <f t="shared" si="107"/>
        <v>WorthingBlack Other</v>
      </c>
      <c r="B6879" s="3" t="s">
        <v>545</v>
      </c>
      <c r="C6879" s="3" t="s">
        <v>546</v>
      </c>
      <c r="D6879" s="3" t="s">
        <v>717</v>
      </c>
      <c r="E6879" s="5">
        <v>95</v>
      </c>
      <c r="F6879" s="5">
        <v>0</v>
      </c>
      <c r="G6879" s="5">
        <v>0</v>
      </c>
      <c r="H6879" s="5">
        <v>12</v>
      </c>
      <c r="I6879" s="5">
        <v>13</v>
      </c>
      <c r="J6879" s="5">
        <v>17</v>
      </c>
      <c r="K6879" s="5">
        <v>0</v>
      </c>
      <c r="L6879" s="5">
        <v>4</v>
      </c>
      <c r="M6879" s="5">
        <v>17</v>
      </c>
      <c r="N6879" s="5">
        <v>0</v>
      </c>
      <c r="O6879" s="6">
        <v>0</v>
      </c>
      <c r="P6879" s="6">
        <v>0</v>
      </c>
      <c r="Q6879" s="6">
        <v>12.631578947368421</v>
      </c>
      <c r="R6879" s="6">
        <v>13.684210526315789</v>
      </c>
      <c r="S6879" s="6">
        <v>17.894736842105264</v>
      </c>
      <c r="T6879" s="6">
        <v>0</v>
      </c>
      <c r="U6879" s="6">
        <v>4.2105263157894735</v>
      </c>
      <c r="V6879" s="6">
        <v>17.894736842105264</v>
      </c>
      <c r="W6879" s="6">
        <v>0</v>
      </c>
      <c r="X6879" s="5">
        <v>43</v>
      </c>
      <c r="Y6879" s="5">
        <v>35</v>
      </c>
      <c r="Z6879" s="5">
        <v>4</v>
      </c>
      <c r="AA6879" s="5">
        <v>0</v>
      </c>
      <c r="AB6879" s="5">
        <v>0</v>
      </c>
      <c r="AC6879" s="5">
        <v>0</v>
      </c>
      <c r="AD6879" s="5">
        <v>43</v>
      </c>
      <c r="AE6879" s="5">
        <v>35</v>
      </c>
      <c r="AF6879" s="5">
        <v>4</v>
      </c>
      <c r="AG6879" s="6">
        <v>11.428571428571429</v>
      </c>
      <c r="AH6879" s="6">
        <v>81.395348837209298</v>
      </c>
      <c r="AI6879" s="6"/>
      <c r="AJ6879" s="6"/>
    </row>
    <row r="6880" spans="1:36" hidden="1" x14ac:dyDescent="0.2">
      <c r="A6880" s="1" t="str">
        <f t="shared" si="107"/>
        <v>WorthingArab</v>
      </c>
      <c r="B6880" s="3" t="s">
        <v>545</v>
      </c>
      <c r="C6880" s="3" t="s">
        <v>546</v>
      </c>
      <c r="D6880" s="3" t="s">
        <v>699</v>
      </c>
      <c r="E6880" s="5">
        <v>151</v>
      </c>
      <c r="F6880" s="5">
        <v>0</v>
      </c>
      <c r="G6880" s="5">
        <v>1</v>
      </c>
      <c r="H6880" s="5">
        <v>20</v>
      </c>
      <c r="I6880" s="5">
        <v>21</v>
      </c>
      <c r="J6880" s="5">
        <v>8</v>
      </c>
      <c r="K6880" s="5">
        <v>0</v>
      </c>
      <c r="L6880" s="5">
        <v>4</v>
      </c>
      <c r="M6880" s="5">
        <v>36</v>
      </c>
      <c r="N6880" s="5">
        <v>0</v>
      </c>
      <c r="O6880" s="6">
        <v>0</v>
      </c>
      <c r="P6880" s="6">
        <v>0.66225165562913912</v>
      </c>
      <c r="Q6880" s="6">
        <v>13.245033112582782</v>
      </c>
      <c r="R6880" s="6">
        <v>13.907284768211921</v>
      </c>
      <c r="S6880" s="6">
        <v>5.298013245033113</v>
      </c>
      <c r="T6880" s="6">
        <v>0</v>
      </c>
      <c r="U6880" s="6">
        <v>2.6490066225165565</v>
      </c>
      <c r="V6880" s="6">
        <v>23.841059602649008</v>
      </c>
      <c r="W6880" s="6">
        <v>0</v>
      </c>
      <c r="X6880" s="5">
        <v>82</v>
      </c>
      <c r="Y6880" s="5">
        <v>66</v>
      </c>
      <c r="Z6880" s="5">
        <v>14</v>
      </c>
      <c r="AA6880" s="5">
        <v>0</v>
      </c>
      <c r="AB6880" s="5">
        <v>0</v>
      </c>
      <c r="AC6880" s="5">
        <v>0</v>
      </c>
      <c r="AD6880" s="5">
        <v>82</v>
      </c>
      <c r="AE6880" s="5">
        <v>66</v>
      </c>
      <c r="AF6880" s="5">
        <v>14</v>
      </c>
      <c r="AG6880" s="6">
        <v>21.212121212121211</v>
      </c>
      <c r="AH6880" s="6">
        <v>80.487804878048777</v>
      </c>
      <c r="AI6880" s="6"/>
      <c r="AJ6880" s="6"/>
    </row>
    <row r="6881" spans="1:36" hidden="1" x14ac:dyDescent="0.2">
      <c r="A6881" s="1" t="str">
        <f t="shared" si="107"/>
        <v>WorthingOther</v>
      </c>
      <c r="B6881" s="3" t="s">
        <v>545</v>
      </c>
      <c r="C6881" s="3" t="s">
        <v>546</v>
      </c>
      <c r="D6881" s="3" t="s">
        <v>718</v>
      </c>
      <c r="E6881" s="5">
        <v>276</v>
      </c>
      <c r="F6881" s="5">
        <v>0</v>
      </c>
      <c r="G6881" s="5">
        <v>5</v>
      </c>
      <c r="H6881" s="5">
        <v>31</v>
      </c>
      <c r="I6881" s="5">
        <v>36</v>
      </c>
      <c r="J6881" s="5">
        <v>10</v>
      </c>
      <c r="K6881" s="5">
        <v>0</v>
      </c>
      <c r="L6881" s="5">
        <v>26</v>
      </c>
      <c r="M6881" s="5">
        <v>60</v>
      </c>
      <c r="N6881" s="5">
        <v>0</v>
      </c>
      <c r="O6881" s="6">
        <v>0</v>
      </c>
      <c r="P6881" s="6">
        <v>1.8115942028985508</v>
      </c>
      <c r="Q6881" s="6">
        <v>11.231884057971014</v>
      </c>
      <c r="R6881" s="6">
        <v>13.043478260869565</v>
      </c>
      <c r="S6881" s="6">
        <v>3.6231884057971016</v>
      </c>
      <c r="T6881" s="6">
        <v>0</v>
      </c>
      <c r="U6881" s="6">
        <v>9.420289855072463</v>
      </c>
      <c r="V6881" s="6">
        <v>21.739130434782609</v>
      </c>
      <c r="W6881" s="6">
        <v>0</v>
      </c>
      <c r="X6881" s="5">
        <v>128</v>
      </c>
      <c r="Y6881" s="5">
        <v>108</v>
      </c>
      <c r="Z6881" s="5">
        <v>4</v>
      </c>
      <c r="AA6881" s="5">
        <v>0</v>
      </c>
      <c r="AB6881" s="5">
        <v>0</v>
      </c>
      <c r="AC6881" s="5">
        <v>0</v>
      </c>
      <c r="AD6881" s="5">
        <v>128</v>
      </c>
      <c r="AE6881" s="5">
        <v>108</v>
      </c>
      <c r="AF6881" s="5">
        <v>4</v>
      </c>
      <c r="AG6881" s="6">
        <v>3.7037037037037037</v>
      </c>
      <c r="AH6881" s="6">
        <v>84.375</v>
      </c>
      <c r="AI6881" s="6"/>
      <c r="AJ6881" s="6"/>
    </row>
    <row r="6882" spans="1:36" x14ac:dyDescent="0.2">
      <c r="A6882" s="1" t="str">
        <f t="shared" si="107"/>
        <v>WychavonAll people</v>
      </c>
      <c r="B6882" s="3" t="s">
        <v>555</v>
      </c>
      <c r="C6882" s="3" t="s">
        <v>556</v>
      </c>
      <c r="D6882" s="3" t="s">
        <v>700</v>
      </c>
      <c r="E6882" s="5">
        <v>116944</v>
      </c>
      <c r="F6882" s="5">
        <v>0</v>
      </c>
      <c r="G6882" s="5">
        <v>1543</v>
      </c>
      <c r="H6882" s="5">
        <v>0</v>
      </c>
      <c r="I6882" s="5">
        <v>0</v>
      </c>
      <c r="J6882" s="5">
        <v>2771</v>
      </c>
      <c r="K6882" s="5">
        <v>26876</v>
      </c>
      <c r="L6882" s="5">
        <v>0</v>
      </c>
      <c r="M6882" s="5">
        <v>0</v>
      </c>
      <c r="N6882" s="5">
        <v>0</v>
      </c>
      <c r="O6882" s="6">
        <v>0</v>
      </c>
      <c r="P6882" s="6">
        <v>1.3194349432206869</v>
      </c>
      <c r="Q6882" s="6">
        <v>0</v>
      </c>
      <c r="R6882" s="6">
        <v>0</v>
      </c>
      <c r="S6882" s="6">
        <v>2.369510192912847</v>
      </c>
      <c r="T6882" s="6">
        <v>22.981940073881518</v>
      </c>
      <c r="U6882" s="6">
        <v>0</v>
      </c>
      <c r="V6882" s="6">
        <v>0</v>
      </c>
      <c r="W6882" s="6">
        <v>0</v>
      </c>
      <c r="X6882" s="5">
        <v>35362</v>
      </c>
      <c r="Y6882" s="5">
        <v>31874</v>
      </c>
      <c r="Z6882" s="5">
        <v>1282</v>
      </c>
      <c r="AA6882" s="5">
        <v>0</v>
      </c>
      <c r="AB6882" s="5">
        <v>0</v>
      </c>
      <c r="AC6882" s="5">
        <v>0</v>
      </c>
      <c r="AD6882" s="5">
        <v>35362</v>
      </c>
      <c r="AE6882" s="5">
        <v>31874</v>
      </c>
      <c r="AF6882" s="5">
        <v>1282</v>
      </c>
      <c r="AG6882" s="6">
        <v>4.0220869674342721</v>
      </c>
      <c r="AH6882" s="6">
        <v>90.136304507663596</v>
      </c>
      <c r="AI6882" s="6"/>
      <c r="AJ6882" s="6"/>
    </row>
    <row r="6883" spans="1:36" hidden="1" x14ac:dyDescent="0.2">
      <c r="A6883" s="1" t="str">
        <f t="shared" si="107"/>
        <v>WychavonWhite British</v>
      </c>
      <c r="B6883" s="3" t="s">
        <v>555</v>
      </c>
      <c r="C6883" s="3" t="s">
        <v>556</v>
      </c>
      <c r="D6883" s="3" t="s">
        <v>701</v>
      </c>
      <c r="E6883" s="5">
        <v>109834</v>
      </c>
      <c r="F6883" s="5">
        <v>0</v>
      </c>
      <c r="G6883" s="5">
        <v>1382</v>
      </c>
      <c r="H6883" s="5">
        <v>0</v>
      </c>
      <c r="I6883" s="5">
        <v>0</v>
      </c>
      <c r="J6883" s="5">
        <v>2455</v>
      </c>
      <c r="K6883" s="5">
        <v>25677</v>
      </c>
      <c r="L6883" s="5">
        <v>0</v>
      </c>
      <c r="M6883" s="5">
        <v>0</v>
      </c>
      <c r="N6883" s="5">
        <v>0</v>
      </c>
      <c r="O6883" s="6">
        <v>0</v>
      </c>
      <c r="P6883" s="6">
        <v>1.2582624688165778</v>
      </c>
      <c r="Q6883" s="6">
        <v>0</v>
      </c>
      <c r="R6883" s="6">
        <v>0</v>
      </c>
      <c r="S6883" s="6">
        <v>2.235191288671996</v>
      </c>
      <c r="T6883" s="6">
        <v>23.378006810277327</v>
      </c>
      <c r="U6883" s="6">
        <v>0</v>
      </c>
      <c r="V6883" s="6">
        <v>0</v>
      </c>
      <c r="W6883" s="6">
        <v>0</v>
      </c>
      <c r="X6883" s="5">
        <v>32042</v>
      </c>
      <c r="Y6883" s="5">
        <v>28935</v>
      </c>
      <c r="Z6883" s="5">
        <v>1156</v>
      </c>
      <c r="AA6883" s="5">
        <v>0</v>
      </c>
      <c r="AB6883" s="5">
        <v>0</v>
      </c>
      <c r="AC6883" s="5">
        <v>0</v>
      </c>
      <c r="AD6883" s="5">
        <v>32042</v>
      </c>
      <c r="AE6883" s="5">
        <v>28935</v>
      </c>
      <c r="AF6883" s="5">
        <v>1156</v>
      </c>
      <c r="AG6883" s="6">
        <v>3.9951615690340416</v>
      </c>
      <c r="AH6883" s="6">
        <v>90.303351850695961</v>
      </c>
      <c r="AI6883" s="6"/>
      <c r="AJ6883" s="6"/>
    </row>
    <row r="6884" spans="1:36" hidden="1" x14ac:dyDescent="0.2">
      <c r="A6884" s="1" t="str">
        <f t="shared" si="107"/>
        <v>WychavonMinorities - all other than White British</v>
      </c>
      <c r="B6884" s="3" t="s">
        <v>555</v>
      </c>
      <c r="C6884" s="3" t="s">
        <v>556</v>
      </c>
      <c r="D6884" s="3" t="s">
        <v>702</v>
      </c>
      <c r="E6884" s="5">
        <v>7110</v>
      </c>
      <c r="F6884" s="5">
        <v>0</v>
      </c>
      <c r="G6884" s="5">
        <v>161</v>
      </c>
      <c r="H6884" s="5">
        <v>0</v>
      </c>
      <c r="I6884" s="5">
        <v>0</v>
      </c>
      <c r="J6884" s="5">
        <v>316</v>
      </c>
      <c r="K6884" s="5">
        <v>1199</v>
      </c>
      <c r="L6884" s="5">
        <v>0</v>
      </c>
      <c r="M6884" s="5">
        <v>0</v>
      </c>
      <c r="N6884" s="5">
        <v>0</v>
      </c>
      <c r="O6884" s="6">
        <v>0</v>
      </c>
      <c r="P6884" s="6">
        <v>2.2644163150492265</v>
      </c>
      <c r="Q6884" s="6">
        <v>0</v>
      </c>
      <c r="R6884" s="6">
        <v>0</v>
      </c>
      <c r="S6884" s="6">
        <v>4.4444444444444446</v>
      </c>
      <c r="T6884" s="6">
        <v>16.863572433192687</v>
      </c>
      <c r="U6884" s="6">
        <v>0</v>
      </c>
      <c r="V6884" s="6">
        <v>0</v>
      </c>
      <c r="W6884" s="6">
        <v>0</v>
      </c>
      <c r="X6884" s="5">
        <v>3320</v>
      </c>
      <c r="Y6884" s="5">
        <v>2939</v>
      </c>
      <c r="Z6884" s="5">
        <v>126</v>
      </c>
      <c r="AA6884" s="5">
        <v>0</v>
      </c>
      <c r="AB6884" s="5">
        <v>0</v>
      </c>
      <c r="AC6884" s="5">
        <v>0</v>
      </c>
      <c r="AD6884" s="5">
        <v>3320</v>
      </c>
      <c r="AE6884" s="5">
        <v>2939</v>
      </c>
      <c r="AF6884" s="5">
        <v>126</v>
      </c>
      <c r="AG6884" s="6">
        <v>4.287172507655665</v>
      </c>
      <c r="AH6884" s="6">
        <v>88.524096385542165</v>
      </c>
      <c r="AI6884" s="6"/>
      <c r="AJ6884" s="6"/>
    </row>
    <row r="6885" spans="1:36" hidden="1" x14ac:dyDescent="0.2">
      <c r="A6885" s="1" t="str">
        <f t="shared" si="107"/>
        <v>WychavonWhite Irish</v>
      </c>
      <c r="B6885" s="3" t="s">
        <v>555</v>
      </c>
      <c r="C6885" s="3" t="s">
        <v>556</v>
      </c>
      <c r="D6885" s="3" t="s">
        <v>703</v>
      </c>
      <c r="E6885" s="5">
        <v>539</v>
      </c>
      <c r="F6885" s="5">
        <v>0</v>
      </c>
      <c r="G6885" s="5">
        <v>4</v>
      </c>
      <c r="H6885" s="5">
        <v>0</v>
      </c>
      <c r="I6885" s="5">
        <v>0</v>
      </c>
      <c r="J6885" s="5">
        <v>16</v>
      </c>
      <c r="K6885" s="5">
        <v>110</v>
      </c>
      <c r="L6885" s="5">
        <v>0</v>
      </c>
      <c r="M6885" s="5">
        <v>0</v>
      </c>
      <c r="N6885" s="5">
        <v>0</v>
      </c>
      <c r="O6885" s="6">
        <v>0</v>
      </c>
      <c r="P6885" s="6">
        <v>0.74211502782931349</v>
      </c>
      <c r="Q6885" s="6">
        <v>0</v>
      </c>
      <c r="R6885" s="6">
        <v>0</v>
      </c>
      <c r="S6885" s="6">
        <v>2.968460111317254</v>
      </c>
      <c r="T6885" s="6">
        <v>20.408163265306122</v>
      </c>
      <c r="U6885" s="6">
        <v>0</v>
      </c>
      <c r="V6885" s="6">
        <v>0</v>
      </c>
      <c r="W6885" s="6">
        <v>0</v>
      </c>
      <c r="X6885" s="5">
        <v>146</v>
      </c>
      <c r="Y6885" s="5">
        <v>127</v>
      </c>
      <c r="Z6885" s="5">
        <v>6</v>
      </c>
      <c r="AA6885" s="5">
        <v>0</v>
      </c>
      <c r="AB6885" s="5">
        <v>0</v>
      </c>
      <c r="AC6885" s="5">
        <v>0</v>
      </c>
      <c r="AD6885" s="5">
        <v>146</v>
      </c>
      <c r="AE6885" s="5">
        <v>127</v>
      </c>
      <c r="AF6885" s="5">
        <v>6</v>
      </c>
      <c r="AG6885" s="6">
        <v>4.7244094488188972</v>
      </c>
      <c r="AH6885" s="6">
        <v>86.986301369863014</v>
      </c>
      <c r="AI6885" s="6"/>
      <c r="AJ6885" s="6"/>
    </row>
    <row r="6886" spans="1:36" hidden="1" x14ac:dyDescent="0.2">
      <c r="A6886" s="1" t="str">
        <f t="shared" si="107"/>
        <v>WychavonWhite Gyspy or Irish Traveller</v>
      </c>
      <c r="B6886" s="3" t="s">
        <v>555</v>
      </c>
      <c r="C6886" s="3" t="s">
        <v>556</v>
      </c>
      <c r="D6886" s="3" t="s">
        <v>704</v>
      </c>
      <c r="E6886" s="5">
        <v>462</v>
      </c>
      <c r="F6886" s="5">
        <v>0</v>
      </c>
      <c r="G6886" s="5">
        <v>5</v>
      </c>
      <c r="H6886" s="5">
        <v>0</v>
      </c>
      <c r="I6886" s="5">
        <v>0</v>
      </c>
      <c r="J6886" s="5">
        <v>12</v>
      </c>
      <c r="K6886" s="5">
        <v>133</v>
      </c>
      <c r="L6886" s="5">
        <v>0</v>
      </c>
      <c r="M6886" s="5">
        <v>0</v>
      </c>
      <c r="N6886" s="5">
        <v>0</v>
      </c>
      <c r="O6886" s="6">
        <v>0</v>
      </c>
      <c r="P6886" s="6">
        <v>1.0822510822510822</v>
      </c>
      <c r="Q6886" s="6">
        <v>0</v>
      </c>
      <c r="R6886" s="6">
        <v>0</v>
      </c>
      <c r="S6886" s="6">
        <v>2.5974025974025974</v>
      </c>
      <c r="T6886" s="6">
        <v>28.787878787878789</v>
      </c>
      <c r="U6886" s="6">
        <v>0</v>
      </c>
      <c r="V6886" s="6">
        <v>0</v>
      </c>
      <c r="W6886" s="6">
        <v>0</v>
      </c>
      <c r="X6886" s="5">
        <v>156</v>
      </c>
      <c r="Y6886" s="5">
        <v>84</v>
      </c>
      <c r="Z6886" s="5">
        <v>18</v>
      </c>
      <c r="AA6886" s="5">
        <v>0</v>
      </c>
      <c r="AB6886" s="5">
        <v>0</v>
      </c>
      <c r="AC6886" s="5">
        <v>0</v>
      </c>
      <c r="AD6886" s="5">
        <v>156</v>
      </c>
      <c r="AE6886" s="5">
        <v>84</v>
      </c>
      <c r="AF6886" s="5">
        <v>18</v>
      </c>
      <c r="AG6886" s="6">
        <v>21.428571428571427</v>
      </c>
      <c r="AH6886" s="6">
        <v>53.846153846153847</v>
      </c>
      <c r="AI6886" s="6"/>
      <c r="AJ6886" s="6"/>
    </row>
    <row r="6887" spans="1:36" hidden="1" x14ac:dyDescent="0.2">
      <c r="A6887" s="1" t="str">
        <f t="shared" si="107"/>
        <v>WychavonWhite Other</v>
      </c>
      <c r="B6887" s="3" t="s">
        <v>555</v>
      </c>
      <c r="C6887" s="3" t="s">
        <v>556</v>
      </c>
      <c r="D6887" s="3" t="s">
        <v>705</v>
      </c>
      <c r="E6887" s="5">
        <v>3622</v>
      </c>
      <c r="F6887" s="5">
        <v>0</v>
      </c>
      <c r="G6887" s="5">
        <v>96</v>
      </c>
      <c r="H6887" s="5">
        <v>0</v>
      </c>
      <c r="I6887" s="5">
        <v>0</v>
      </c>
      <c r="J6887" s="5">
        <v>180</v>
      </c>
      <c r="K6887" s="5">
        <v>440</v>
      </c>
      <c r="L6887" s="5">
        <v>0</v>
      </c>
      <c r="M6887" s="5">
        <v>0</v>
      </c>
      <c r="N6887" s="5">
        <v>0</v>
      </c>
      <c r="O6887" s="6">
        <v>0</v>
      </c>
      <c r="P6887" s="6">
        <v>2.650469353948095</v>
      </c>
      <c r="Q6887" s="6">
        <v>0</v>
      </c>
      <c r="R6887" s="6">
        <v>0</v>
      </c>
      <c r="S6887" s="6">
        <v>4.9696300386526779</v>
      </c>
      <c r="T6887" s="6">
        <v>12.147984538928769</v>
      </c>
      <c r="U6887" s="6">
        <v>0</v>
      </c>
      <c r="V6887" s="6">
        <v>0</v>
      </c>
      <c r="W6887" s="6">
        <v>0</v>
      </c>
      <c r="X6887" s="5">
        <v>2039</v>
      </c>
      <c r="Y6887" s="5">
        <v>1901</v>
      </c>
      <c r="Z6887" s="5">
        <v>55</v>
      </c>
      <c r="AA6887" s="5">
        <v>0</v>
      </c>
      <c r="AB6887" s="5">
        <v>0</v>
      </c>
      <c r="AC6887" s="5">
        <v>0</v>
      </c>
      <c r="AD6887" s="5">
        <v>2039</v>
      </c>
      <c r="AE6887" s="5">
        <v>1901</v>
      </c>
      <c r="AF6887" s="5">
        <v>55</v>
      </c>
      <c r="AG6887" s="6">
        <v>2.8932140978432406</v>
      </c>
      <c r="AH6887" s="6">
        <v>93.231976459048553</v>
      </c>
      <c r="AI6887" s="6"/>
      <c r="AJ6887" s="6"/>
    </row>
    <row r="6888" spans="1:36" hidden="1" x14ac:dyDescent="0.2">
      <c r="A6888" s="1" t="str">
        <f t="shared" si="107"/>
        <v>WychavonMixed White and Black Caribbean</v>
      </c>
      <c r="B6888" s="3" t="s">
        <v>555</v>
      </c>
      <c r="C6888" s="3" t="s">
        <v>556</v>
      </c>
      <c r="D6888" s="3" t="s">
        <v>706</v>
      </c>
      <c r="E6888" s="5">
        <v>339</v>
      </c>
      <c r="F6888" s="5">
        <v>0</v>
      </c>
      <c r="G6888" s="5">
        <v>12</v>
      </c>
      <c r="H6888" s="5">
        <v>0</v>
      </c>
      <c r="I6888" s="5">
        <v>0</v>
      </c>
      <c r="J6888" s="5">
        <v>25</v>
      </c>
      <c r="K6888" s="5">
        <v>76</v>
      </c>
      <c r="L6888" s="5">
        <v>0</v>
      </c>
      <c r="M6888" s="5">
        <v>0</v>
      </c>
      <c r="N6888" s="5">
        <v>0</v>
      </c>
      <c r="O6888" s="6">
        <v>0</v>
      </c>
      <c r="P6888" s="6">
        <v>3.5398230088495577</v>
      </c>
      <c r="Q6888" s="6">
        <v>0</v>
      </c>
      <c r="R6888" s="6">
        <v>0</v>
      </c>
      <c r="S6888" s="6">
        <v>7.3746312684365778</v>
      </c>
      <c r="T6888" s="6">
        <v>22.418879056047199</v>
      </c>
      <c r="U6888" s="6">
        <v>0</v>
      </c>
      <c r="V6888" s="6">
        <v>0</v>
      </c>
      <c r="W6888" s="6">
        <v>0</v>
      </c>
      <c r="X6888" s="5">
        <v>92</v>
      </c>
      <c r="Y6888" s="5">
        <v>82</v>
      </c>
      <c r="Z6888" s="5">
        <v>4</v>
      </c>
      <c r="AA6888" s="5">
        <v>0</v>
      </c>
      <c r="AB6888" s="5">
        <v>0</v>
      </c>
      <c r="AC6888" s="5">
        <v>0</v>
      </c>
      <c r="AD6888" s="5">
        <v>92</v>
      </c>
      <c r="AE6888" s="5">
        <v>82</v>
      </c>
      <c r="AF6888" s="5">
        <v>4</v>
      </c>
      <c r="AG6888" s="6">
        <v>4.8780487804878048</v>
      </c>
      <c r="AH6888" s="6">
        <v>89.130434782608702</v>
      </c>
      <c r="AI6888" s="6"/>
      <c r="AJ6888" s="6"/>
    </row>
    <row r="6889" spans="1:36" hidden="1" x14ac:dyDescent="0.2">
      <c r="A6889" s="1" t="str">
        <f t="shared" si="107"/>
        <v>WychavonMixed White and Black African</v>
      </c>
      <c r="B6889" s="3" t="s">
        <v>555</v>
      </c>
      <c r="C6889" s="3" t="s">
        <v>556</v>
      </c>
      <c r="D6889" s="3" t="s">
        <v>707</v>
      </c>
      <c r="E6889" s="5">
        <v>83</v>
      </c>
      <c r="F6889" s="5">
        <v>0</v>
      </c>
      <c r="G6889" s="5">
        <v>4</v>
      </c>
      <c r="H6889" s="5">
        <v>0</v>
      </c>
      <c r="I6889" s="5">
        <v>0</v>
      </c>
      <c r="J6889" s="5">
        <v>5</v>
      </c>
      <c r="K6889" s="5">
        <v>13</v>
      </c>
      <c r="L6889" s="5">
        <v>0</v>
      </c>
      <c r="M6889" s="5">
        <v>0</v>
      </c>
      <c r="N6889" s="5">
        <v>0</v>
      </c>
      <c r="O6889" s="6">
        <v>0</v>
      </c>
      <c r="P6889" s="6">
        <v>4.8192771084337354</v>
      </c>
      <c r="Q6889" s="6">
        <v>0</v>
      </c>
      <c r="R6889" s="6">
        <v>0</v>
      </c>
      <c r="S6889" s="6">
        <v>6.024096385542169</v>
      </c>
      <c r="T6889" s="6">
        <v>15.662650602409638</v>
      </c>
      <c r="U6889" s="6">
        <v>0</v>
      </c>
      <c r="V6889" s="6">
        <v>0</v>
      </c>
      <c r="W6889" s="6">
        <v>0</v>
      </c>
      <c r="X6889" s="5">
        <v>18</v>
      </c>
      <c r="Y6889" s="5">
        <v>15</v>
      </c>
      <c r="Z6889" s="5">
        <v>1</v>
      </c>
      <c r="AA6889" s="5">
        <v>0</v>
      </c>
      <c r="AB6889" s="5">
        <v>0</v>
      </c>
      <c r="AC6889" s="5">
        <v>0</v>
      </c>
      <c r="AD6889" s="5">
        <v>18</v>
      </c>
      <c r="AE6889" s="5">
        <v>15</v>
      </c>
      <c r="AF6889" s="5">
        <v>1</v>
      </c>
      <c r="AG6889" s="6">
        <v>6.666666666666667</v>
      </c>
      <c r="AH6889" s="6">
        <v>83.333333333333329</v>
      </c>
      <c r="AI6889" s="6"/>
      <c r="AJ6889" s="6"/>
    </row>
    <row r="6890" spans="1:36" hidden="1" x14ac:dyDescent="0.2">
      <c r="A6890" s="1" t="str">
        <f t="shared" si="107"/>
        <v>WychavonMixed White and Asian</v>
      </c>
      <c r="B6890" s="3" t="s">
        <v>555</v>
      </c>
      <c r="C6890" s="3" t="s">
        <v>556</v>
      </c>
      <c r="D6890" s="3" t="s">
        <v>708</v>
      </c>
      <c r="E6890" s="5">
        <v>341</v>
      </c>
      <c r="F6890" s="5">
        <v>0</v>
      </c>
      <c r="G6890" s="5">
        <v>7</v>
      </c>
      <c r="H6890" s="5">
        <v>0</v>
      </c>
      <c r="I6890" s="5">
        <v>0</v>
      </c>
      <c r="J6890" s="5">
        <v>11</v>
      </c>
      <c r="K6890" s="5">
        <v>87</v>
      </c>
      <c r="L6890" s="5">
        <v>0</v>
      </c>
      <c r="M6890" s="5">
        <v>0</v>
      </c>
      <c r="N6890" s="5">
        <v>0</v>
      </c>
      <c r="O6890" s="6">
        <v>0</v>
      </c>
      <c r="P6890" s="6">
        <v>2.0527859237536656</v>
      </c>
      <c r="Q6890" s="6">
        <v>0</v>
      </c>
      <c r="R6890" s="6">
        <v>0</v>
      </c>
      <c r="S6890" s="6">
        <v>3.225806451612903</v>
      </c>
      <c r="T6890" s="6">
        <v>25.513196480938415</v>
      </c>
      <c r="U6890" s="6">
        <v>0</v>
      </c>
      <c r="V6890" s="6">
        <v>0</v>
      </c>
      <c r="W6890" s="6">
        <v>0</v>
      </c>
      <c r="X6890" s="5">
        <v>66</v>
      </c>
      <c r="Y6890" s="5">
        <v>60</v>
      </c>
      <c r="Z6890" s="5">
        <v>3</v>
      </c>
      <c r="AA6890" s="5">
        <v>0</v>
      </c>
      <c r="AB6890" s="5">
        <v>0</v>
      </c>
      <c r="AC6890" s="5">
        <v>0</v>
      </c>
      <c r="AD6890" s="5">
        <v>66</v>
      </c>
      <c r="AE6890" s="5">
        <v>60</v>
      </c>
      <c r="AF6890" s="5">
        <v>3</v>
      </c>
      <c r="AG6890" s="6">
        <v>5</v>
      </c>
      <c r="AH6890" s="6">
        <v>90.909090909090907</v>
      </c>
      <c r="AI6890" s="6"/>
      <c r="AJ6890" s="6"/>
    </row>
    <row r="6891" spans="1:36" hidden="1" x14ac:dyDescent="0.2">
      <c r="A6891" s="1" t="str">
        <f t="shared" si="107"/>
        <v>WychavonMixed Other</v>
      </c>
      <c r="B6891" s="3" t="s">
        <v>555</v>
      </c>
      <c r="C6891" s="3" t="s">
        <v>556</v>
      </c>
      <c r="D6891" s="3" t="s">
        <v>709</v>
      </c>
      <c r="E6891" s="5">
        <v>199</v>
      </c>
      <c r="F6891" s="5">
        <v>0</v>
      </c>
      <c r="G6891" s="5">
        <v>2</v>
      </c>
      <c r="H6891" s="5">
        <v>0</v>
      </c>
      <c r="I6891" s="5">
        <v>0</v>
      </c>
      <c r="J6891" s="5">
        <v>10</v>
      </c>
      <c r="K6891" s="5">
        <v>41</v>
      </c>
      <c r="L6891" s="5">
        <v>0</v>
      </c>
      <c r="M6891" s="5">
        <v>0</v>
      </c>
      <c r="N6891" s="5">
        <v>0</v>
      </c>
      <c r="O6891" s="6">
        <v>0</v>
      </c>
      <c r="P6891" s="6">
        <v>1.0050251256281406</v>
      </c>
      <c r="Q6891" s="6">
        <v>0</v>
      </c>
      <c r="R6891" s="6">
        <v>0</v>
      </c>
      <c r="S6891" s="6">
        <v>5.025125628140704</v>
      </c>
      <c r="T6891" s="6">
        <v>20.603015075376884</v>
      </c>
      <c r="U6891" s="6">
        <v>0</v>
      </c>
      <c r="V6891" s="6">
        <v>0</v>
      </c>
      <c r="W6891" s="6">
        <v>0</v>
      </c>
      <c r="X6891" s="5">
        <v>69</v>
      </c>
      <c r="Y6891" s="5">
        <v>55</v>
      </c>
      <c r="Z6891" s="5">
        <v>6</v>
      </c>
      <c r="AA6891" s="5">
        <v>0</v>
      </c>
      <c r="AB6891" s="5">
        <v>0</v>
      </c>
      <c r="AC6891" s="5">
        <v>0</v>
      </c>
      <c r="AD6891" s="5">
        <v>69</v>
      </c>
      <c r="AE6891" s="5">
        <v>55</v>
      </c>
      <c r="AF6891" s="5">
        <v>6</v>
      </c>
      <c r="AG6891" s="6">
        <v>10.909090909090908</v>
      </c>
      <c r="AH6891" s="6">
        <v>79.710144927536234</v>
      </c>
      <c r="AI6891" s="6"/>
      <c r="AJ6891" s="6"/>
    </row>
    <row r="6892" spans="1:36" hidden="1" x14ac:dyDescent="0.2">
      <c r="A6892" s="1" t="str">
        <f t="shared" si="107"/>
        <v>WychavonIndian</v>
      </c>
      <c r="B6892" s="3" t="s">
        <v>555</v>
      </c>
      <c r="C6892" s="3" t="s">
        <v>556</v>
      </c>
      <c r="D6892" s="3" t="s">
        <v>710</v>
      </c>
      <c r="E6892" s="5">
        <v>463</v>
      </c>
      <c r="F6892" s="5">
        <v>0</v>
      </c>
      <c r="G6892" s="5">
        <v>12</v>
      </c>
      <c r="H6892" s="5">
        <v>0</v>
      </c>
      <c r="I6892" s="5">
        <v>0</v>
      </c>
      <c r="J6892" s="5">
        <v>18</v>
      </c>
      <c r="K6892" s="5">
        <v>68</v>
      </c>
      <c r="L6892" s="5">
        <v>0</v>
      </c>
      <c r="M6892" s="5">
        <v>0</v>
      </c>
      <c r="N6892" s="5">
        <v>0</v>
      </c>
      <c r="O6892" s="6">
        <v>0</v>
      </c>
      <c r="P6892" s="6">
        <v>2.5917926565874732</v>
      </c>
      <c r="Q6892" s="6">
        <v>0</v>
      </c>
      <c r="R6892" s="6">
        <v>0</v>
      </c>
      <c r="S6892" s="6">
        <v>3.8876889848812093</v>
      </c>
      <c r="T6892" s="6">
        <v>14.68682505399568</v>
      </c>
      <c r="U6892" s="6">
        <v>0</v>
      </c>
      <c r="V6892" s="6">
        <v>0</v>
      </c>
      <c r="W6892" s="6">
        <v>0</v>
      </c>
      <c r="X6892" s="5">
        <v>225</v>
      </c>
      <c r="Y6892" s="5">
        <v>209</v>
      </c>
      <c r="Z6892" s="5">
        <v>4</v>
      </c>
      <c r="AA6892" s="5">
        <v>0</v>
      </c>
      <c r="AB6892" s="5">
        <v>0</v>
      </c>
      <c r="AC6892" s="5">
        <v>0</v>
      </c>
      <c r="AD6892" s="5">
        <v>225</v>
      </c>
      <c r="AE6892" s="5">
        <v>209</v>
      </c>
      <c r="AF6892" s="5">
        <v>4</v>
      </c>
      <c r="AG6892" s="6">
        <v>1.9138755980861244</v>
      </c>
      <c r="AH6892" s="6">
        <v>92.888888888888886</v>
      </c>
      <c r="AI6892" s="6"/>
      <c r="AJ6892" s="6"/>
    </row>
    <row r="6893" spans="1:36" hidden="1" x14ac:dyDescent="0.2">
      <c r="A6893" s="1" t="str">
        <f t="shared" si="107"/>
        <v>WychavonPakistani</v>
      </c>
      <c r="B6893" s="3" t="s">
        <v>555</v>
      </c>
      <c r="C6893" s="3" t="s">
        <v>556</v>
      </c>
      <c r="D6893" s="3" t="s">
        <v>711</v>
      </c>
      <c r="E6893" s="5">
        <v>84</v>
      </c>
      <c r="F6893" s="5">
        <v>0</v>
      </c>
      <c r="G6893" s="5">
        <v>2</v>
      </c>
      <c r="H6893" s="5">
        <v>0</v>
      </c>
      <c r="I6893" s="5">
        <v>0</v>
      </c>
      <c r="J6893" s="5">
        <v>4</v>
      </c>
      <c r="K6893" s="5">
        <v>36</v>
      </c>
      <c r="L6893" s="5">
        <v>0</v>
      </c>
      <c r="M6893" s="5">
        <v>0</v>
      </c>
      <c r="N6893" s="5">
        <v>0</v>
      </c>
      <c r="O6893" s="6">
        <v>0</v>
      </c>
      <c r="P6893" s="6">
        <v>2.3809523809523809</v>
      </c>
      <c r="Q6893" s="6">
        <v>0</v>
      </c>
      <c r="R6893" s="6">
        <v>0</v>
      </c>
      <c r="S6893" s="6">
        <v>4.7619047619047619</v>
      </c>
      <c r="T6893" s="6">
        <v>42.857142857142854</v>
      </c>
      <c r="U6893" s="6">
        <v>0</v>
      </c>
      <c r="V6893" s="6">
        <v>0</v>
      </c>
      <c r="W6893" s="6">
        <v>0</v>
      </c>
      <c r="X6893" s="5">
        <v>49</v>
      </c>
      <c r="Y6893" s="5">
        <v>30</v>
      </c>
      <c r="Z6893" s="5">
        <v>2</v>
      </c>
      <c r="AA6893" s="5">
        <v>0</v>
      </c>
      <c r="AB6893" s="5">
        <v>0</v>
      </c>
      <c r="AC6893" s="5">
        <v>0</v>
      </c>
      <c r="AD6893" s="5">
        <v>49</v>
      </c>
      <c r="AE6893" s="5">
        <v>30</v>
      </c>
      <c r="AF6893" s="5">
        <v>2</v>
      </c>
      <c r="AG6893" s="6">
        <v>6.666666666666667</v>
      </c>
      <c r="AH6893" s="6">
        <v>61.224489795918366</v>
      </c>
      <c r="AI6893" s="6"/>
      <c r="AJ6893" s="6"/>
    </row>
    <row r="6894" spans="1:36" hidden="1" x14ac:dyDescent="0.2">
      <c r="A6894" s="1" t="str">
        <f t="shared" si="107"/>
        <v>WychavonBangladeshi</v>
      </c>
      <c r="B6894" s="3" t="s">
        <v>555</v>
      </c>
      <c r="C6894" s="3" t="s">
        <v>556</v>
      </c>
      <c r="D6894" s="3" t="s">
        <v>712</v>
      </c>
      <c r="E6894" s="5">
        <v>94</v>
      </c>
      <c r="F6894" s="5">
        <v>0</v>
      </c>
      <c r="G6894" s="5">
        <v>0</v>
      </c>
      <c r="H6894" s="5">
        <v>0</v>
      </c>
      <c r="I6894" s="5">
        <v>0</v>
      </c>
      <c r="J6894" s="5">
        <v>0</v>
      </c>
      <c r="K6894" s="5">
        <v>20</v>
      </c>
      <c r="L6894" s="5">
        <v>0</v>
      </c>
      <c r="M6894" s="5">
        <v>0</v>
      </c>
      <c r="N6894" s="5">
        <v>0</v>
      </c>
      <c r="O6894" s="6">
        <v>0</v>
      </c>
      <c r="P6894" s="6">
        <v>0</v>
      </c>
      <c r="Q6894" s="6">
        <v>0</v>
      </c>
      <c r="R6894" s="6">
        <v>0</v>
      </c>
      <c r="S6894" s="6">
        <v>0</v>
      </c>
      <c r="T6894" s="6">
        <v>21.276595744680851</v>
      </c>
      <c r="U6894" s="6">
        <v>0</v>
      </c>
      <c r="V6894" s="6">
        <v>0</v>
      </c>
      <c r="W6894" s="6">
        <v>0</v>
      </c>
      <c r="X6894" s="5">
        <v>36</v>
      </c>
      <c r="Y6894" s="5">
        <v>23</v>
      </c>
      <c r="Z6894" s="5">
        <v>4</v>
      </c>
      <c r="AA6894" s="5">
        <v>0</v>
      </c>
      <c r="AB6894" s="5">
        <v>0</v>
      </c>
      <c r="AC6894" s="5">
        <v>0</v>
      </c>
      <c r="AD6894" s="5">
        <v>36</v>
      </c>
      <c r="AE6894" s="5">
        <v>23</v>
      </c>
      <c r="AF6894" s="5">
        <v>4</v>
      </c>
      <c r="AG6894" s="6">
        <v>17.391304347826086</v>
      </c>
      <c r="AH6894" s="6">
        <v>63.888888888888886</v>
      </c>
      <c r="AI6894" s="6"/>
      <c r="AJ6894" s="6"/>
    </row>
    <row r="6895" spans="1:36" hidden="1" x14ac:dyDescent="0.2">
      <c r="A6895" s="1" t="str">
        <f t="shared" si="107"/>
        <v>WychavonChinese</v>
      </c>
      <c r="B6895" s="3" t="s">
        <v>555</v>
      </c>
      <c r="C6895" s="3" t="s">
        <v>556</v>
      </c>
      <c r="D6895" s="3" t="s">
        <v>713</v>
      </c>
      <c r="E6895" s="5">
        <v>188</v>
      </c>
      <c r="F6895" s="5">
        <v>0</v>
      </c>
      <c r="G6895" s="5">
        <v>1</v>
      </c>
      <c r="H6895" s="5">
        <v>0</v>
      </c>
      <c r="I6895" s="5">
        <v>0</v>
      </c>
      <c r="J6895" s="5">
        <v>9</v>
      </c>
      <c r="K6895" s="5">
        <v>28</v>
      </c>
      <c r="L6895" s="5">
        <v>0</v>
      </c>
      <c r="M6895" s="5">
        <v>0</v>
      </c>
      <c r="N6895" s="5">
        <v>0</v>
      </c>
      <c r="O6895" s="6">
        <v>0</v>
      </c>
      <c r="P6895" s="6">
        <v>0.53191489361702127</v>
      </c>
      <c r="Q6895" s="6">
        <v>0</v>
      </c>
      <c r="R6895" s="6">
        <v>0</v>
      </c>
      <c r="S6895" s="6">
        <v>4.7872340425531918</v>
      </c>
      <c r="T6895" s="6">
        <v>14.893617021276595</v>
      </c>
      <c r="U6895" s="6">
        <v>0</v>
      </c>
      <c r="V6895" s="6">
        <v>0</v>
      </c>
      <c r="W6895" s="6">
        <v>0</v>
      </c>
      <c r="X6895" s="5">
        <v>74</v>
      </c>
      <c r="Y6895" s="5">
        <v>63</v>
      </c>
      <c r="Z6895" s="5">
        <v>3</v>
      </c>
      <c r="AA6895" s="5">
        <v>0</v>
      </c>
      <c r="AB6895" s="5">
        <v>0</v>
      </c>
      <c r="AC6895" s="5">
        <v>0</v>
      </c>
      <c r="AD6895" s="5">
        <v>74</v>
      </c>
      <c r="AE6895" s="5">
        <v>63</v>
      </c>
      <c r="AF6895" s="5">
        <v>3</v>
      </c>
      <c r="AG6895" s="6">
        <v>4.7619047619047619</v>
      </c>
      <c r="AH6895" s="6">
        <v>85.13513513513513</v>
      </c>
      <c r="AI6895" s="6"/>
      <c r="AJ6895" s="6"/>
    </row>
    <row r="6896" spans="1:36" hidden="1" x14ac:dyDescent="0.2">
      <c r="A6896" s="1" t="str">
        <f t="shared" si="107"/>
        <v>WychavonAsian Other</v>
      </c>
      <c r="B6896" s="3" t="s">
        <v>555</v>
      </c>
      <c r="C6896" s="3" t="s">
        <v>556</v>
      </c>
      <c r="D6896" s="3" t="s">
        <v>714</v>
      </c>
      <c r="E6896" s="5">
        <v>300</v>
      </c>
      <c r="F6896" s="5">
        <v>0</v>
      </c>
      <c r="G6896" s="5">
        <v>12</v>
      </c>
      <c r="H6896" s="5">
        <v>0</v>
      </c>
      <c r="I6896" s="5">
        <v>0</v>
      </c>
      <c r="J6896" s="5">
        <v>15</v>
      </c>
      <c r="K6896" s="5">
        <v>40</v>
      </c>
      <c r="L6896" s="5">
        <v>0</v>
      </c>
      <c r="M6896" s="5">
        <v>0</v>
      </c>
      <c r="N6896" s="5">
        <v>0</v>
      </c>
      <c r="O6896" s="6">
        <v>0</v>
      </c>
      <c r="P6896" s="6">
        <v>4</v>
      </c>
      <c r="Q6896" s="6">
        <v>0</v>
      </c>
      <c r="R6896" s="6">
        <v>0</v>
      </c>
      <c r="S6896" s="6">
        <v>5</v>
      </c>
      <c r="T6896" s="6">
        <v>13.333333333333334</v>
      </c>
      <c r="U6896" s="6">
        <v>0</v>
      </c>
      <c r="V6896" s="6">
        <v>0</v>
      </c>
      <c r="W6896" s="6">
        <v>0</v>
      </c>
      <c r="X6896" s="5">
        <v>153</v>
      </c>
      <c r="Y6896" s="5">
        <v>136</v>
      </c>
      <c r="Z6896" s="5">
        <v>4</v>
      </c>
      <c r="AA6896" s="5">
        <v>0</v>
      </c>
      <c r="AB6896" s="5">
        <v>0</v>
      </c>
      <c r="AC6896" s="5">
        <v>0</v>
      </c>
      <c r="AD6896" s="5">
        <v>153</v>
      </c>
      <c r="AE6896" s="5">
        <v>136</v>
      </c>
      <c r="AF6896" s="5">
        <v>4</v>
      </c>
      <c r="AG6896" s="6">
        <v>2.9411764705882355</v>
      </c>
      <c r="AH6896" s="6">
        <v>88.888888888888886</v>
      </c>
      <c r="AI6896" s="6"/>
      <c r="AJ6896" s="6"/>
    </row>
    <row r="6897" spans="1:36" hidden="1" x14ac:dyDescent="0.2">
      <c r="A6897" s="1" t="str">
        <f t="shared" si="107"/>
        <v>WychavonBlack African</v>
      </c>
      <c r="B6897" s="3" t="s">
        <v>555</v>
      </c>
      <c r="C6897" s="3" t="s">
        <v>556</v>
      </c>
      <c r="D6897" s="3" t="s">
        <v>715</v>
      </c>
      <c r="E6897" s="5">
        <v>91</v>
      </c>
      <c r="F6897" s="5">
        <v>0</v>
      </c>
      <c r="G6897" s="5">
        <v>1</v>
      </c>
      <c r="H6897" s="5">
        <v>0</v>
      </c>
      <c r="I6897" s="5">
        <v>0</v>
      </c>
      <c r="J6897" s="5">
        <v>2</v>
      </c>
      <c r="K6897" s="5">
        <v>26</v>
      </c>
      <c r="L6897" s="5">
        <v>0</v>
      </c>
      <c r="M6897" s="5">
        <v>0</v>
      </c>
      <c r="N6897" s="5">
        <v>0</v>
      </c>
      <c r="O6897" s="6">
        <v>0</v>
      </c>
      <c r="P6897" s="6">
        <v>1.098901098901099</v>
      </c>
      <c r="Q6897" s="6">
        <v>0</v>
      </c>
      <c r="R6897" s="6">
        <v>0</v>
      </c>
      <c r="S6897" s="6">
        <v>2.197802197802198</v>
      </c>
      <c r="T6897" s="6">
        <v>28.571428571428573</v>
      </c>
      <c r="U6897" s="6">
        <v>0</v>
      </c>
      <c r="V6897" s="6">
        <v>0</v>
      </c>
      <c r="W6897" s="6">
        <v>0</v>
      </c>
      <c r="X6897" s="5">
        <v>39</v>
      </c>
      <c r="Y6897" s="5">
        <v>31</v>
      </c>
      <c r="Z6897" s="5">
        <v>4</v>
      </c>
      <c r="AA6897" s="5">
        <v>0</v>
      </c>
      <c r="AB6897" s="5">
        <v>0</v>
      </c>
      <c r="AC6897" s="5">
        <v>0</v>
      </c>
      <c r="AD6897" s="5">
        <v>39</v>
      </c>
      <c r="AE6897" s="5">
        <v>31</v>
      </c>
      <c r="AF6897" s="5">
        <v>4</v>
      </c>
      <c r="AG6897" s="6">
        <v>12.903225806451612</v>
      </c>
      <c r="AH6897" s="6">
        <v>79.487179487179489</v>
      </c>
      <c r="AI6897" s="6"/>
      <c r="AJ6897" s="6"/>
    </row>
    <row r="6898" spans="1:36" hidden="1" x14ac:dyDescent="0.2">
      <c r="A6898" s="1" t="str">
        <f t="shared" si="107"/>
        <v>WychavonBlack Caribbean</v>
      </c>
      <c r="B6898" s="3" t="s">
        <v>555</v>
      </c>
      <c r="C6898" s="3" t="s">
        <v>556</v>
      </c>
      <c r="D6898" s="3" t="s">
        <v>716</v>
      </c>
      <c r="E6898" s="5">
        <v>118</v>
      </c>
      <c r="F6898" s="5">
        <v>0</v>
      </c>
      <c r="G6898" s="5">
        <v>2</v>
      </c>
      <c r="H6898" s="5">
        <v>0</v>
      </c>
      <c r="I6898" s="5">
        <v>0</v>
      </c>
      <c r="J6898" s="5">
        <v>6</v>
      </c>
      <c r="K6898" s="5">
        <v>45</v>
      </c>
      <c r="L6898" s="5">
        <v>0</v>
      </c>
      <c r="M6898" s="5">
        <v>0</v>
      </c>
      <c r="N6898" s="5">
        <v>0</v>
      </c>
      <c r="O6898" s="6">
        <v>0</v>
      </c>
      <c r="P6898" s="6">
        <v>1.6949152542372881</v>
      </c>
      <c r="Q6898" s="6">
        <v>0</v>
      </c>
      <c r="R6898" s="6">
        <v>0</v>
      </c>
      <c r="S6898" s="6">
        <v>5.0847457627118642</v>
      </c>
      <c r="T6898" s="6">
        <v>38.135593220338983</v>
      </c>
      <c r="U6898" s="6">
        <v>0</v>
      </c>
      <c r="V6898" s="6">
        <v>0</v>
      </c>
      <c r="W6898" s="6">
        <v>0</v>
      </c>
      <c r="X6898" s="5">
        <v>63</v>
      </c>
      <c r="Y6898" s="5">
        <v>45</v>
      </c>
      <c r="Z6898" s="5">
        <v>5</v>
      </c>
      <c r="AA6898" s="5">
        <v>0</v>
      </c>
      <c r="AB6898" s="5">
        <v>0</v>
      </c>
      <c r="AC6898" s="5">
        <v>0</v>
      </c>
      <c r="AD6898" s="5">
        <v>63</v>
      </c>
      <c r="AE6898" s="5">
        <v>45</v>
      </c>
      <c r="AF6898" s="5">
        <v>5</v>
      </c>
      <c r="AG6898" s="6">
        <v>11.111111111111111</v>
      </c>
      <c r="AH6898" s="6">
        <v>71.428571428571431</v>
      </c>
      <c r="AI6898" s="6"/>
      <c r="AJ6898" s="6"/>
    </row>
    <row r="6899" spans="1:36" hidden="1" x14ac:dyDescent="0.2">
      <c r="A6899" s="1" t="str">
        <f t="shared" si="107"/>
        <v>WychavonBlack Other</v>
      </c>
      <c r="B6899" s="3" t="s">
        <v>555</v>
      </c>
      <c r="C6899" s="3" t="s">
        <v>556</v>
      </c>
      <c r="D6899" s="3" t="s">
        <v>717</v>
      </c>
      <c r="E6899" s="5">
        <v>19</v>
      </c>
      <c r="F6899" s="5">
        <v>0</v>
      </c>
      <c r="G6899" s="5">
        <v>0</v>
      </c>
      <c r="H6899" s="5">
        <v>0</v>
      </c>
      <c r="I6899" s="5">
        <v>0</v>
      </c>
      <c r="J6899" s="5">
        <v>1</v>
      </c>
      <c r="K6899" s="5">
        <v>7</v>
      </c>
      <c r="L6899" s="5">
        <v>0</v>
      </c>
      <c r="M6899" s="5">
        <v>0</v>
      </c>
      <c r="N6899" s="5">
        <v>0</v>
      </c>
      <c r="O6899" s="6">
        <v>0</v>
      </c>
      <c r="P6899" s="6">
        <v>0</v>
      </c>
      <c r="Q6899" s="6">
        <v>0</v>
      </c>
      <c r="R6899" s="6">
        <v>0</v>
      </c>
      <c r="S6899" s="6">
        <v>5.2631578947368425</v>
      </c>
      <c r="T6899" s="6">
        <v>36.842105263157897</v>
      </c>
      <c r="U6899" s="6">
        <v>0</v>
      </c>
      <c r="V6899" s="6">
        <v>0</v>
      </c>
      <c r="W6899" s="6">
        <v>0</v>
      </c>
      <c r="X6899" s="5">
        <v>12</v>
      </c>
      <c r="Y6899" s="5">
        <v>8</v>
      </c>
      <c r="Z6899" s="5">
        <v>2</v>
      </c>
      <c r="AA6899" s="5">
        <v>0</v>
      </c>
      <c r="AB6899" s="5">
        <v>0</v>
      </c>
      <c r="AC6899" s="5">
        <v>0</v>
      </c>
      <c r="AD6899" s="5">
        <v>12</v>
      </c>
      <c r="AE6899" s="5">
        <v>8</v>
      </c>
      <c r="AF6899" s="5">
        <v>2</v>
      </c>
      <c r="AG6899" s="6">
        <v>25</v>
      </c>
      <c r="AH6899" s="6">
        <v>66.666666666666671</v>
      </c>
      <c r="AI6899" s="6"/>
      <c r="AJ6899" s="6"/>
    </row>
    <row r="6900" spans="1:36" hidden="1" x14ac:dyDescent="0.2">
      <c r="A6900" s="1" t="str">
        <f t="shared" si="107"/>
        <v>WychavonArab</v>
      </c>
      <c r="B6900" s="3" t="s">
        <v>555</v>
      </c>
      <c r="C6900" s="3" t="s">
        <v>556</v>
      </c>
      <c r="D6900" s="3" t="s">
        <v>699</v>
      </c>
      <c r="E6900" s="5">
        <v>43</v>
      </c>
      <c r="F6900" s="5">
        <v>0</v>
      </c>
      <c r="G6900" s="5">
        <v>0</v>
      </c>
      <c r="H6900" s="5">
        <v>0</v>
      </c>
      <c r="I6900" s="5">
        <v>0</v>
      </c>
      <c r="J6900" s="5">
        <v>1</v>
      </c>
      <c r="K6900" s="5">
        <v>9</v>
      </c>
      <c r="L6900" s="5">
        <v>0</v>
      </c>
      <c r="M6900" s="5">
        <v>0</v>
      </c>
      <c r="N6900" s="5">
        <v>0</v>
      </c>
      <c r="O6900" s="6">
        <v>0</v>
      </c>
      <c r="P6900" s="6">
        <v>0</v>
      </c>
      <c r="Q6900" s="6">
        <v>0</v>
      </c>
      <c r="R6900" s="6">
        <v>0</v>
      </c>
      <c r="S6900" s="6">
        <v>2.3255813953488373</v>
      </c>
      <c r="T6900" s="6">
        <v>20.930232558139537</v>
      </c>
      <c r="U6900" s="6">
        <v>0</v>
      </c>
      <c r="V6900" s="6">
        <v>0</v>
      </c>
      <c r="W6900" s="6">
        <v>0</v>
      </c>
      <c r="X6900" s="5">
        <v>19</v>
      </c>
      <c r="Y6900" s="5">
        <v>15</v>
      </c>
      <c r="Z6900" s="5">
        <v>2</v>
      </c>
      <c r="AA6900" s="5">
        <v>0</v>
      </c>
      <c r="AB6900" s="5">
        <v>0</v>
      </c>
      <c r="AC6900" s="5">
        <v>0</v>
      </c>
      <c r="AD6900" s="5">
        <v>19</v>
      </c>
      <c r="AE6900" s="5">
        <v>15</v>
      </c>
      <c r="AF6900" s="5">
        <v>2</v>
      </c>
      <c r="AG6900" s="6">
        <v>13.333333333333334</v>
      </c>
      <c r="AH6900" s="6">
        <v>78.94736842105263</v>
      </c>
      <c r="AI6900" s="6"/>
      <c r="AJ6900" s="6"/>
    </row>
    <row r="6901" spans="1:36" hidden="1" x14ac:dyDescent="0.2">
      <c r="A6901" s="1" t="str">
        <f t="shared" si="107"/>
        <v>WychavonOther</v>
      </c>
      <c r="B6901" s="3" t="s">
        <v>555</v>
      </c>
      <c r="C6901" s="3" t="s">
        <v>556</v>
      </c>
      <c r="D6901" s="3" t="s">
        <v>718</v>
      </c>
      <c r="E6901" s="5">
        <v>125</v>
      </c>
      <c r="F6901" s="5">
        <v>0</v>
      </c>
      <c r="G6901" s="5">
        <v>1</v>
      </c>
      <c r="H6901" s="5">
        <v>0</v>
      </c>
      <c r="I6901" s="5">
        <v>0</v>
      </c>
      <c r="J6901" s="5">
        <v>1</v>
      </c>
      <c r="K6901" s="5">
        <v>20</v>
      </c>
      <c r="L6901" s="5">
        <v>0</v>
      </c>
      <c r="M6901" s="5">
        <v>0</v>
      </c>
      <c r="N6901" s="5">
        <v>0</v>
      </c>
      <c r="O6901" s="6">
        <v>0</v>
      </c>
      <c r="P6901" s="6">
        <v>0.8</v>
      </c>
      <c r="Q6901" s="6">
        <v>0</v>
      </c>
      <c r="R6901" s="6">
        <v>0</v>
      </c>
      <c r="S6901" s="6">
        <v>0.8</v>
      </c>
      <c r="T6901" s="6">
        <v>16</v>
      </c>
      <c r="U6901" s="6">
        <v>0</v>
      </c>
      <c r="V6901" s="6">
        <v>0</v>
      </c>
      <c r="W6901" s="6">
        <v>0</v>
      </c>
      <c r="X6901" s="5">
        <v>64</v>
      </c>
      <c r="Y6901" s="5">
        <v>55</v>
      </c>
      <c r="Z6901" s="5">
        <v>3</v>
      </c>
      <c r="AA6901" s="5">
        <v>0</v>
      </c>
      <c r="AB6901" s="5">
        <v>0</v>
      </c>
      <c r="AC6901" s="5">
        <v>0</v>
      </c>
      <c r="AD6901" s="5">
        <v>64</v>
      </c>
      <c r="AE6901" s="5">
        <v>55</v>
      </c>
      <c r="AF6901" s="5">
        <v>3</v>
      </c>
      <c r="AG6901" s="6">
        <v>5.4545454545454541</v>
      </c>
      <c r="AH6901" s="6">
        <v>85.9375</v>
      </c>
      <c r="AI6901" s="6"/>
      <c r="AJ6901" s="6"/>
    </row>
    <row r="6902" spans="1:36" x14ac:dyDescent="0.2">
      <c r="A6902" s="1" t="str">
        <f t="shared" si="107"/>
        <v>WycombeAll people</v>
      </c>
      <c r="B6902" s="3" t="s">
        <v>163</v>
      </c>
      <c r="C6902" s="3" t="s">
        <v>164</v>
      </c>
      <c r="D6902" s="3" t="s">
        <v>700</v>
      </c>
      <c r="E6902" s="5">
        <v>171644</v>
      </c>
      <c r="F6902" s="5">
        <v>0</v>
      </c>
      <c r="G6902" s="5">
        <v>0</v>
      </c>
      <c r="H6902" s="5">
        <v>0</v>
      </c>
      <c r="I6902" s="5">
        <v>0</v>
      </c>
      <c r="J6902" s="5">
        <v>1980</v>
      </c>
      <c r="K6902" s="5">
        <v>11144</v>
      </c>
      <c r="L6902" s="5">
        <v>12216</v>
      </c>
      <c r="M6902" s="5">
        <v>0</v>
      </c>
      <c r="N6902" s="5">
        <v>0</v>
      </c>
      <c r="O6902" s="6">
        <v>0</v>
      </c>
      <c r="P6902" s="6">
        <v>0</v>
      </c>
      <c r="Q6902" s="6">
        <v>0</v>
      </c>
      <c r="R6902" s="6">
        <v>0</v>
      </c>
      <c r="S6902" s="6">
        <v>1.1535503716995643</v>
      </c>
      <c r="T6902" s="6">
        <v>6.4925077485959308</v>
      </c>
      <c r="U6902" s="6">
        <v>7.1170562326676148</v>
      </c>
      <c r="V6902" s="6">
        <v>0</v>
      </c>
      <c r="W6902" s="6">
        <v>0</v>
      </c>
      <c r="X6902" s="5">
        <v>58622</v>
      </c>
      <c r="Y6902" s="5">
        <v>51861</v>
      </c>
      <c r="Z6902" s="5">
        <v>2110</v>
      </c>
      <c r="AA6902" s="5">
        <v>0</v>
      </c>
      <c r="AB6902" s="5">
        <v>0</v>
      </c>
      <c r="AC6902" s="5">
        <v>0</v>
      </c>
      <c r="AD6902" s="5">
        <v>58622</v>
      </c>
      <c r="AE6902" s="5">
        <v>51861</v>
      </c>
      <c r="AF6902" s="5">
        <v>2110</v>
      </c>
      <c r="AG6902" s="6">
        <v>4.0685679026628874</v>
      </c>
      <c r="AH6902" s="6">
        <v>88.466787212991704</v>
      </c>
      <c r="AI6902" s="6"/>
      <c r="AJ6902" s="6"/>
    </row>
    <row r="6903" spans="1:36" hidden="1" x14ac:dyDescent="0.2">
      <c r="A6903" s="1" t="str">
        <f t="shared" si="107"/>
        <v>WycombeWhite British</v>
      </c>
      <c r="B6903" s="3" t="s">
        <v>163</v>
      </c>
      <c r="C6903" s="3" t="s">
        <v>164</v>
      </c>
      <c r="D6903" s="3" t="s">
        <v>701</v>
      </c>
      <c r="E6903" s="5">
        <v>130313</v>
      </c>
      <c r="F6903" s="5">
        <v>0</v>
      </c>
      <c r="G6903" s="5">
        <v>0</v>
      </c>
      <c r="H6903" s="5">
        <v>0</v>
      </c>
      <c r="I6903" s="5">
        <v>0</v>
      </c>
      <c r="J6903" s="5">
        <v>326</v>
      </c>
      <c r="K6903" s="5">
        <v>10215</v>
      </c>
      <c r="L6903" s="5">
        <v>7649</v>
      </c>
      <c r="M6903" s="5">
        <v>0</v>
      </c>
      <c r="N6903" s="5">
        <v>0</v>
      </c>
      <c r="O6903" s="6">
        <v>0</v>
      </c>
      <c r="P6903" s="6">
        <v>0</v>
      </c>
      <c r="Q6903" s="6">
        <v>0</v>
      </c>
      <c r="R6903" s="6">
        <v>0</v>
      </c>
      <c r="S6903" s="6">
        <v>0.25016690583441409</v>
      </c>
      <c r="T6903" s="6">
        <v>7.8388188438605511</v>
      </c>
      <c r="U6903" s="6">
        <v>5.8697136893479547</v>
      </c>
      <c r="V6903" s="6">
        <v>0</v>
      </c>
      <c r="W6903" s="6">
        <v>0</v>
      </c>
      <c r="X6903" s="5">
        <v>42118</v>
      </c>
      <c r="Y6903" s="5">
        <v>38285</v>
      </c>
      <c r="Z6903" s="5">
        <v>1200</v>
      </c>
      <c r="AA6903" s="5">
        <v>0</v>
      </c>
      <c r="AB6903" s="5">
        <v>0</v>
      </c>
      <c r="AC6903" s="5">
        <v>0</v>
      </c>
      <c r="AD6903" s="5">
        <v>42118</v>
      </c>
      <c r="AE6903" s="5">
        <v>38285</v>
      </c>
      <c r="AF6903" s="5">
        <v>1200</v>
      </c>
      <c r="AG6903" s="6">
        <v>3.1343868355752904</v>
      </c>
      <c r="AH6903" s="6">
        <v>90.8993779381737</v>
      </c>
      <c r="AI6903" s="6"/>
      <c r="AJ6903" s="6"/>
    </row>
    <row r="6904" spans="1:36" hidden="1" x14ac:dyDescent="0.2">
      <c r="A6904" s="1" t="str">
        <f t="shared" si="107"/>
        <v>WycombeMinorities - all other than White British</v>
      </c>
      <c r="B6904" s="3" t="s">
        <v>163</v>
      </c>
      <c r="C6904" s="3" t="s">
        <v>164</v>
      </c>
      <c r="D6904" s="3" t="s">
        <v>702</v>
      </c>
      <c r="E6904" s="5">
        <v>41331</v>
      </c>
      <c r="F6904" s="5">
        <v>0</v>
      </c>
      <c r="G6904" s="5">
        <v>0</v>
      </c>
      <c r="H6904" s="5">
        <v>0</v>
      </c>
      <c r="I6904" s="5">
        <v>0</v>
      </c>
      <c r="J6904" s="5">
        <v>1654</v>
      </c>
      <c r="K6904" s="5">
        <v>929</v>
      </c>
      <c r="L6904" s="5">
        <v>4567</v>
      </c>
      <c r="M6904" s="5">
        <v>0</v>
      </c>
      <c r="N6904" s="5">
        <v>0</v>
      </c>
      <c r="O6904" s="6">
        <v>0</v>
      </c>
      <c r="P6904" s="6">
        <v>0</v>
      </c>
      <c r="Q6904" s="6">
        <v>0</v>
      </c>
      <c r="R6904" s="6">
        <v>0</v>
      </c>
      <c r="S6904" s="6">
        <v>4.001838813481406</v>
      </c>
      <c r="T6904" s="6">
        <v>2.2477075318767996</v>
      </c>
      <c r="U6904" s="6">
        <v>11.049817328397571</v>
      </c>
      <c r="V6904" s="6">
        <v>0</v>
      </c>
      <c r="W6904" s="6">
        <v>0</v>
      </c>
      <c r="X6904" s="5">
        <v>16504</v>
      </c>
      <c r="Y6904" s="5">
        <v>13576</v>
      </c>
      <c r="Z6904" s="5">
        <v>910</v>
      </c>
      <c r="AA6904" s="5">
        <v>0</v>
      </c>
      <c r="AB6904" s="5">
        <v>0</v>
      </c>
      <c r="AC6904" s="5">
        <v>0</v>
      </c>
      <c r="AD6904" s="5">
        <v>16504</v>
      </c>
      <c r="AE6904" s="5">
        <v>13576</v>
      </c>
      <c r="AF6904" s="5">
        <v>910</v>
      </c>
      <c r="AG6904" s="6">
        <v>6.7030053034767239</v>
      </c>
      <c r="AH6904" s="6">
        <v>82.258846340281139</v>
      </c>
      <c r="AI6904" s="6"/>
      <c r="AJ6904" s="6"/>
    </row>
    <row r="6905" spans="1:36" hidden="1" x14ac:dyDescent="0.2">
      <c r="A6905" s="1" t="str">
        <f t="shared" si="107"/>
        <v>WycombeWhite Irish</v>
      </c>
      <c r="B6905" s="3" t="s">
        <v>163</v>
      </c>
      <c r="C6905" s="3" t="s">
        <v>164</v>
      </c>
      <c r="D6905" s="3" t="s">
        <v>703</v>
      </c>
      <c r="E6905" s="5">
        <v>1553</v>
      </c>
      <c r="F6905" s="5">
        <v>0</v>
      </c>
      <c r="G6905" s="5">
        <v>0</v>
      </c>
      <c r="H6905" s="5">
        <v>0</v>
      </c>
      <c r="I6905" s="5">
        <v>0</v>
      </c>
      <c r="J6905" s="5">
        <v>8</v>
      </c>
      <c r="K6905" s="5">
        <v>108</v>
      </c>
      <c r="L6905" s="5">
        <v>140</v>
      </c>
      <c r="M6905" s="5">
        <v>0</v>
      </c>
      <c r="N6905" s="5">
        <v>0</v>
      </c>
      <c r="O6905" s="6">
        <v>0</v>
      </c>
      <c r="P6905" s="6">
        <v>0</v>
      </c>
      <c r="Q6905" s="6">
        <v>0</v>
      </c>
      <c r="R6905" s="6">
        <v>0</v>
      </c>
      <c r="S6905" s="6">
        <v>0.51513200257566005</v>
      </c>
      <c r="T6905" s="6">
        <v>6.9542820347714098</v>
      </c>
      <c r="U6905" s="6">
        <v>9.01481004507405</v>
      </c>
      <c r="V6905" s="6">
        <v>0</v>
      </c>
      <c r="W6905" s="6">
        <v>0</v>
      </c>
      <c r="X6905" s="5">
        <v>530</v>
      </c>
      <c r="Y6905" s="5">
        <v>485</v>
      </c>
      <c r="Z6905" s="5">
        <v>19</v>
      </c>
      <c r="AA6905" s="5">
        <v>0</v>
      </c>
      <c r="AB6905" s="5">
        <v>0</v>
      </c>
      <c r="AC6905" s="5">
        <v>0</v>
      </c>
      <c r="AD6905" s="5">
        <v>530</v>
      </c>
      <c r="AE6905" s="5">
        <v>485</v>
      </c>
      <c r="AF6905" s="5">
        <v>19</v>
      </c>
      <c r="AG6905" s="6">
        <v>3.9175257731958761</v>
      </c>
      <c r="AH6905" s="6">
        <v>91.509433962264154</v>
      </c>
      <c r="AI6905" s="6"/>
      <c r="AJ6905" s="6"/>
    </row>
    <row r="6906" spans="1:36" hidden="1" x14ac:dyDescent="0.2">
      <c r="A6906" s="1" t="str">
        <f t="shared" si="107"/>
        <v>WycombeWhite Gyspy or Irish Traveller</v>
      </c>
      <c r="B6906" s="3" t="s">
        <v>163</v>
      </c>
      <c r="C6906" s="3" t="s">
        <v>164</v>
      </c>
      <c r="D6906" s="3" t="s">
        <v>704</v>
      </c>
      <c r="E6906" s="5">
        <v>103</v>
      </c>
      <c r="F6906" s="5">
        <v>0</v>
      </c>
      <c r="G6906" s="5">
        <v>0</v>
      </c>
      <c r="H6906" s="5">
        <v>0</v>
      </c>
      <c r="I6906" s="5">
        <v>0</v>
      </c>
      <c r="J6906" s="5">
        <v>0</v>
      </c>
      <c r="K6906" s="5">
        <v>7</v>
      </c>
      <c r="L6906" s="5">
        <v>7</v>
      </c>
      <c r="M6906" s="5">
        <v>0</v>
      </c>
      <c r="N6906" s="5">
        <v>0</v>
      </c>
      <c r="O6906" s="6">
        <v>0</v>
      </c>
      <c r="P6906" s="6">
        <v>0</v>
      </c>
      <c r="Q6906" s="6">
        <v>0</v>
      </c>
      <c r="R6906" s="6">
        <v>0</v>
      </c>
      <c r="S6906" s="6">
        <v>0</v>
      </c>
      <c r="T6906" s="6">
        <v>6.7961165048543686</v>
      </c>
      <c r="U6906" s="6">
        <v>6.7961165048543686</v>
      </c>
      <c r="V6906" s="6">
        <v>0</v>
      </c>
      <c r="W6906" s="6">
        <v>0</v>
      </c>
      <c r="X6906" s="5">
        <v>33</v>
      </c>
      <c r="Y6906" s="5">
        <v>22</v>
      </c>
      <c r="Z6906" s="5">
        <v>1</v>
      </c>
      <c r="AA6906" s="5">
        <v>0</v>
      </c>
      <c r="AB6906" s="5">
        <v>0</v>
      </c>
      <c r="AC6906" s="5">
        <v>0</v>
      </c>
      <c r="AD6906" s="5">
        <v>33</v>
      </c>
      <c r="AE6906" s="5">
        <v>22</v>
      </c>
      <c r="AF6906" s="5">
        <v>1</v>
      </c>
      <c r="AG6906" s="6">
        <v>4.5454545454545459</v>
      </c>
      <c r="AH6906" s="6">
        <v>66.666666666666671</v>
      </c>
      <c r="AI6906" s="6"/>
      <c r="AJ6906" s="6"/>
    </row>
    <row r="6907" spans="1:36" hidden="1" x14ac:dyDescent="0.2">
      <c r="A6907" s="1" t="str">
        <f t="shared" si="107"/>
        <v>WycombeWhite Other</v>
      </c>
      <c r="B6907" s="3" t="s">
        <v>163</v>
      </c>
      <c r="C6907" s="3" t="s">
        <v>164</v>
      </c>
      <c r="D6907" s="3" t="s">
        <v>705</v>
      </c>
      <c r="E6907" s="5">
        <v>7508</v>
      </c>
      <c r="F6907" s="5">
        <v>0</v>
      </c>
      <c r="G6907" s="5">
        <v>0</v>
      </c>
      <c r="H6907" s="5">
        <v>0</v>
      </c>
      <c r="I6907" s="5">
        <v>0</v>
      </c>
      <c r="J6907" s="5">
        <v>90</v>
      </c>
      <c r="K6907" s="5">
        <v>387</v>
      </c>
      <c r="L6907" s="5">
        <v>843</v>
      </c>
      <c r="M6907" s="5">
        <v>0</v>
      </c>
      <c r="N6907" s="5">
        <v>0</v>
      </c>
      <c r="O6907" s="6">
        <v>0</v>
      </c>
      <c r="P6907" s="6">
        <v>0</v>
      </c>
      <c r="Q6907" s="6">
        <v>0</v>
      </c>
      <c r="R6907" s="6">
        <v>0</v>
      </c>
      <c r="S6907" s="6">
        <v>1.1987213638785297</v>
      </c>
      <c r="T6907" s="6">
        <v>5.1545018646776768</v>
      </c>
      <c r="U6907" s="6">
        <v>11.228023441662227</v>
      </c>
      <c r="V6907" s="6">
        <v>0</v>
      </c>
      <c r="W6907" s="6">
        <v>0</v>
      </c>
      <c r="X6907" s="5">
        <v>3942</v>
      </c>
      <c r="Y6907" s="5">
        <v>3623</v>
      </c>
      <c r="Z6907" s="5">
        <v>134</v>
      </c>
      <c r="AA6907" s="5">
        <v>0</v>
      </c>
      <c r="AB6907" s="5">
        <v>0</v>
      </c>
      <c r="AC6907" s="5">
        <v>0</v>
      </c>
      <c r="AD6907" s="5">
        <v>3942</v>
      </c>
      <c r="AE6907" s="5">
        <v>3623</v>
      </c>
      <c r="AF6907" s="5">
        <v>134</v>
      </c>
      <c r="AG6907" s="6">
        <v>3.6985923268009935</v>
      </c>
      <c r="AH6907" s="6">
        <v>91.907661085743271</v>
      </c>
      <c r="AI6907" s="6"/>
      <c r="AJ6907" s="6"/>
    </row>
    <row r="6908" spans="1:36" hidden="1" x14ac:dyDescent="0.2">
      <c r="A6908" s="1" t="str">
        <f t="shared" si="107"/>
        <v>WycombeMixed White and Black Caribbean</v>
      </c>
      <c r="B6908" s="3" t="s">
        <v>163</v>
      </c>
      <c r="C6908" s="3" t="s">
        <v>164</v>
      </c>
      <c r="D6908" s="3" t="s">
        <v>706</v>
      </c>
      <c r="E6908" s="5">
        <v>2259</v>
      </c>
      <c r="F6908" s="5">
        <v>0</v>
      </c>
      <c r="G6908" s="5">
        <v>0</v>
      </c>
      <c r="H6908" s="5">
        <v>0</v>
      </c>
      <c r="I6908" s="5">
        <v>0</v>
      </c>
      <c r="J6908" s="5">
        <v>44</v>
      </c>
      <c r="K6908" s="5">
        <v>49</v>
      </c>
      <c r="L6908" s="5">
        <v>251</v>
      </c>
      <c r="M6908" s="5">
        <v>0</v>
      </c>
      <c r="N6908" s="5">
        <v>0</v>
      </c>
      <c r="O6908" s="6">
        <v>0</v>
      </c>
      <c r="P6908" s="6">
        <v>0</v>
      </c>
      <c r="Q6908" s="6">
        <v>0</v>
      </c>
      <c r="R6908" s="6">
        <v>0</v>
      </c>
      <c r="S6908" s="6">
        <v>1.9477644975652944</v>
      </c>
      <c r="T6908" s="6">
        <v>2.1691013722886234</v>
      </c>
      <c r="U6908" s="6">
        <v>11.111111111111111</v>
      </c>
      <c r="V6908" s="6">
        <v>0</v>
      </c>
      <c r="W6908" s="6">
        <v>0</v>
      </c>
      <c r="X6908" s="5">
        <v>539</v>
      </c>
      <c r="Y6908" s="5">
        <v>451</v>
      </c>
      <c r="Z6908" s="5">
        <v>35</v>
      </c>
      <c r="AA6908" s="5">
        <v>0</v>
      </c>
      <c r="AB6908" s="5">
        <v>0</v>
      </c>
      <c r="AC6908" s="5">
        <v>0</v>
      </c>
      <c r="AD6908" s="5">
        <v>539</v>
      </c>
      <c r="AE6908" s="5">
        <v>451</v>
      </c>
      <c r="AF6908" s="5">
        <v>35</v>
      </c>
      <c r="AG6908" s="6">
        <v>7.7605321507760534</v>
      </c>
      <c r="AH6908" s="6">
        <v>83.673469387755105</v>
      </c>
      <c r="AI6908" s="6"/>
      <c r="AJ6908" s="6"/>
    </row>
    <row r="6909" spans="1:36" hidden="1" x14ac:dyDescent="0.2">
      <c r="A6909" s="1" t="str">
        <f t="shared" si="107"/>
        <v>WycombeMixed White and Black African</v>
      </c>
      <c r="B6909" s="3" t="s">
        <v>163</v>
      </c>
      <c r="C6909" s="3" t="s">
        <v>164</v>
      </c>
      <c r="D6909" s="3" t="s">
        <v>707</v>
      </c>
      <c r="E6909" s="5">
        <v>328</v>
      </c>
      <c r="F6909" s="5">
        <v>0</v>
      </c>
      <c r="G6909" s="5">
        <v>0</v>
      </c>
      <c r="H6909" s="5">
        <v>0</v>
      </c>
      <c r="I6909" s="5">
        <v>0</v>
      </c>
      <c r="J6909" s="5">
        <v>3</v>
      </c>
      <c r="K6909" s="5">
        <v>16</v>
      </c>
      <c r="L6909" s="5">
        <v>52</v>
      </c>
      <c r="M6909" s="5">
        <v>0</v>
      </c>
      <c r="N6909" s="5">
        <v>0</v>
      </c>
      <c r="O6909" s="6">
        <v>0</v>
      </c>
      <c r="P6909" s="6">
        <v>0</v>
      </c>
      <c r="Q6909" s="6">
        <v>0</v>
      </c>
      <c r="R6909" s="6">
        <v>0</v>
      </c>
      <c r="S6909" s="6">
        <v>0.91463414634146345</v>
      </c>
      <c r="T6909" s="6">
        <v>4.8780487804878048</v>
      </c>
      <c r="U6909" s="6">
        <v>15.853658536585366</v>
      </c>
      <c r="V6909" s="6">
        <v>0</v>
      </c>
      <c r="W6909" s="6">
        <v>0</v>
      </c>
      <c r="X6909" s="5">
        <v>100</v>
      </c>
      <c r="Y6909" s="5">
        <v>86</v>
      </c>
      <c r="Z6909" s="5">
        <v>5</v>
      </c>
      <c r="AA6909" s="5">
        <v>0</v>
      </c>
      <c r="AB6909" s="5">
        <v>0</v>
      </c>
      <c r="AC6909" s="5">
        <v>0</v>
      </c>
      <c r="AD6909" s="5">
        <v>100</v>
      </c>
      <c r="AE6909" s="5">
        <v>86</v>
      </c>
      <c r="AF6909" s="5">
        <v>5</v>
      </c>
      <c r="AG6909" s="6">
        <v>5.8139534883720927</v>
      </c>
      <c r="AH6909" s="6">
        <v>86</v>
      </c>
      <c r="AI6909" s="6"/>
      <c r="AJ6909" s="6"/>
    </row>
    <row r="6910" spans="1:36" hidden="1" x14ac:dyDescent="0.2">
      <c r="A6910" s="1" t="str">
        <f t="shared" si="107"/>
        <v>WycombeMixed White and Asian</v>
      </c>
      <c r="B6910" s="3" t="s">
        <v>163</v>
      </c>
      <c r="C6910" s="3" t="s">
        <v>164</v>
      </c>
      <c r="D6910" s="3" t="s">
        <v>708</v>
      </c>
      <c r="E6910" s="5">
        <v>1330</v>
      </c>
      <c r="F6910" s="5">
        <v>0</v>
      </c>
      <c r="G6910" s="5">
        <v>0</v>
      </c>
      <c r="H6910" s="5">
        <v>0</v>
      </c>
      <c r="I6910" s="5">
        <v>0</v>
      </c>
      <c r="J6910" s="5">
        <v>11</v>
      </c>
      <c r="K6910" s="5">
        <v>42</v>
      </c>
      <c r="L6910" s="5">
        <v>109</v>
      </c>
      <c r="M6910" s="5">
        <v>0</v>
      </c>
      <c r="N6910" s="5">
        <v>0</v>
      </c>
      <c r="O6910" s="6">
        <v>0</v>
      </c>
      <c r="P6910" s="6">
        <v>0</v>
      </c>
      <c r="Q6910" s="6">
        <v>0</v>
      </c>
      <c r="R6910" s="6">
        <v>0</v>
      </c>
      <c r="S6910" s="6">
        <v>0.82706766917293228</v>
      </c>
      <c r="T6910" s="6">
        <v>3.1578947368421053</v>
      </c>
      <c r="U6910" s="6">
        <v>8.1954887218045105</v>
      </c>
      <c r="V6910" s="6">
        <v>0</v>
      </c>
      <c r="W6910" s="6">
        <v>0</v>
      </c>
      <c r="X6910" s="5">
        <v>319</v>
      </c>
      <c r="Y6910" s="5">
        <v>270</v>
      </c>
      <c r="Z6910" s="5">
        <v>11</v>
      </c>
      <c r="AA6910" s="5">
        <v>0</v>
      </c>
      <c r="AB6910" s="5">
        <v>0</v>
      </c>
      <c r="AC6910" s="5">
        <v>0</v>
      </c>
      <c r="AD6910" s="5">
        <v>319</v>
      </c>
      <c r="AE6910" s="5">
        <v>270</v>
      </c>
      <c r="AF6910" s="5">
        <v>11</v>
      </c>
      <c r="AG6910" s="6">
        <v>4.0740740740740744</v>
      </c>
      <c r="AH6910" s="6">
        <v>84.639498432601883</v>
      </c>
      <c r="AI6910" s="6"/>
      <c r="AJ6910" s="6"/>
    </row>
    <row r="6911" spans="1:36" hidden="1" x14ac:dyDescent="0.2">
      <c r="A6911" s="1" t="str">
        <f t="shared" si="107"/>
        <v>WycombeMixed Other</v>
      </c>
      <c r="B6911" s="3" t="s">
        <v>163</v>
      </c>
      <c r="C6911" s="3" t="s">
        <v>164</v>
      </c>
      <c r="D6911" s="3" t="s">
        <v>709</v>
      </c>
      <c r="E6911" s="5">
        <v>932</v>
      </c>
      <c r="F6911" s="5">
        <v>0</v>
      </c>
      <c r="G6911" s="5">
        <v>0</v>
      </c>
      <c r="H6911" s="5">
        <v>0</v>
      </c>
      <c r="I6911" s="5">
        <v>0</v>
      </c>
      <c r="J6911" s="5">
        <v>7</v>
      </c>
      <c r="K6911" s="5">
        <v>35</v>
      </c>
      <c r="L6911" s="5">
        <v>105</v>
      </c>
      <c r="M6911" s="5">
        <v>0</v>
      </c>
      <c r="N6911" s="5">
        <v>0</v>
      </c>
      <c r="O6911" s="6">
        <v>0</v>
      </c>
      <c r="P6911" s="6">
        <v>0</v>
      </c>
      <c r="Q6911" s="6">
        <v>0</v>
      </c>
      <c r="R6911" s="6">
        <v>0</v>
      </c>
      <c r="S6911" s="6">
        <v>0.75107296137339052</v>
      </c>
      <c r="T6911" s="6">
        <v>3.755364806866953</v>
      </c>
      <c r="U6911" s="6">
        <v>11.266094420600858</v>
      </c>
      <c r="V6911" s="6">
        <v>0</v>
      </c>
      <c r="W6911" s="6">
        <v>0</v>
      </c>
      <c r="X6911" s="5">
        <v>274</v>
      </c>
      <c r="Y6911" s="5">
        <v>242</v>
      </c>
      <c r="Z6911" s="5">
        <v>15</v>
      </c>
      <c r="AA6911" s="5">
        <v>0</v>
      </c>
      <c r="AB6911" s="5">
        <v>0</v>
      </c>
      <c r="AC6911" s="5">
        <v>0</v>
      </c>
      <c r="AD6911" s="5">
        <v>274</v>
      </c>
      <c r="AE6911" s="5">
        <v>242</v>
      </c>
      <c r="AF6911" s="5">
        <v>15</v>
      </c>
      <c r="AG6911" s="6">
        <v>6.1983471074380168</v>
      </c>
      <c r="AH6911" s="6">
        <v>88.321167883211672</v>
      </c>
      <c r="AI6911" s="6"/>
      <c r="AJ6911" s="6"/>
    </row>
    <row r="6912" spans="1:36" hidden="1" x14ac:dyDescent="0.2">
      <c r="A6912" s="1" t="str">
        <f t="shared" si="107"/>
        <v>WycombeIndian</v>
      </c>
      <c r="B6912" s="3" t="s">
        <v>163</v>
      </c>
      <c r="C6912" s="3" t="s">
        <v>164</v>
      </c>
      <c r="D6912" s="3" t="s">
        <v>710</v>
      </c>
      <c r="E6912" s="5">
        <v>2939</v>
      </c>
      <c r="F6912" s="5">
        <v>0</v>
      </c>
      <c r="G6912" s="5">
        <v>0</v>
      </c>
      <c r="H6912" s="5">
        <v>0</v>
      </c>
      <c r="I6912" s="5">
        <v>0</v>
      </c>
      <c r="J6912" s="5">
        <v>18</v>
      </c>
      <c r="K6912" s="5">
        <v>31</v>
      </c>
      <c r="L6912" s="5">
        <v>348</v>
      </c>
      <c r="M6912" s="5">
        <v>0</v>
      </c>
      <c r="N6912" s="5">
        <v>0</v>
      </c>
      <c r="O6912" s="6">
        <v>0</v>
      </c>
      <c r="P6912" s="6">
        <v>0</v>
      </c>
      <c r="Q6912" s="6">
        <v>0</v>
      </c>
      <c r="R6912" s="6">
        <v>0</v>
      </c>
      <c r="S6912" s="6">
        <v>0.61245321537938069</v>
      </c>
      <c r="T6912" s="6">
        <v>1.0547805375978223</v>
      </c>
      <c r="U6912" s="6">
        <v>11.840762164001362</v>
      </c>
      <c r="V6912" s="6">
        <v>0</v>
      </c>
      <c r="W6912" s="6">
        <v>0</v>
      </c>
      <c r="X6912" s="5">
        <v>1446</v>
      </c>
      <c r="Y6912" s="5">
        <v>1307</v>
      </c>
      <c r="Z6912" s="5">
        <v>57</v>
      </c>
      <c r="AA6912" s="5">
        <v>0</v>
      </c>
      <c r="AB6912" s="5">
        <v>0</v>
      </c>
      <c r="AC6912" s="5">
        <v>0</v>
      </c>
      <c r="AD6912" s="5">
        <v>1446</v>
      </c>
      <c r="AE6912" s="5">
        <v>1307</v>
      </c>
      <c r="AF6912" s="5">
        <v>57</v>
      </c>
      <c r="AG6912" s="6">
        <v>4.3611323641928079</v>
      </c>
      <c r="AH6912" s="6">
        <v>90.387275242047025</v>
      </c>
      <c r="AI6912" s="6"/>
      <c r="AJ6912" s="6"/>
    </row>
    <row r="6913" spans="1:36" hidden="1" x14ac:dyDescent="0.2">
      <c r="A6913" s="1" t="str">
        <f t="shared" si="107"/>
        <v>WycombePakistani</v>
      </c>
      <c r="B6913" s="3" t="s">
        <v>163</v>
      </c>
      <c r="C6913" s="3" t="s">
        <v>164</v>
      </c>
      <c r="D6913" s="3" t="s">
        <v>711</v>
      </c>
      <c r="E6913" s="5">
        <v>13091</v>
      </c>
      <c r="F6913" s="5">
        <v>0</v>
      </c>
      <c r="G6913" s="5">
        <v>0</v>
      </c>
      <c r="H6913" s="5">
        <v>0</v>
      </c>
      <c r="I6913" s="5">
        <v>0</v>
      </c>
      <c r="J6913" s="5">
        <v>1213</v>
      </c>
      <c r="K6913" s="5">
        <v>55</v>
      </c>
      <c r="L6913" s="5">
        <v>1112</v>
      </c>
      <c r="M6913" s="5">
        <v>0</v>
      </c>
      <c r="N6913" s="5">
        <v>0</v>
      </c>
      <c r="O6913" s="6">
        <v>0</v>
      </c>
      <c r="P6913" s="6">
        <v>0</v>
      </c>
      <c r="Q6913" s="6">
        <v>0</v>
      </c>
      <c r="R6913" s="6">
        <v>0</v>
      </c>
      <c r="S6913" s="6">
        <v>9.265907875639753</v>
      </c>
      <c r="T6913" s="6">
        <v>0.42013597127797725</v>
      </c>
      <c r="U6913" s="6">
        <v>8.4943854556565572</v>
      </c>
      <c r="V6913" s="6">
        <v>0</v>
      </c>
      <c r="W6913" s="6">
        <v>0</v>
      </c>
      <c r="X6913" s="5">
        <v>4640</v>
      </c>
      <c r="Y6913" s="5">
        <v>3084</v>
      </c>
      <c r="Z6913" s="5">
        <v>285</v>
      </c>
      <c r="AA6913" s="5">
        <v>0</v>
      </c>
      <c r="AB6913" s="5">
        <v>0</v>
      </c>
      <c r="AC6913" s="5">
        <v>0</v>
      </c>
      <c r="AD6913" s="5">
        <v>4640</v>
      </c>
      <c r="AE6913" s="5">
        <v>3084</v>
      </c>
      <c r="AF6913" s="5">
        <v>285</v>
      </c>
      <c r="AG6913" s="6">
        <v>9.2412451361867696</v>
      </c>
      <c r="AH6913" s="6">
        <v>66.465517241379317</v>
      </c>
      <c r="AI6913" s="6"/>
      <c r="AJ6913" s="6"/>
    </row>
    <row r="6914" spans="1:36" hidden="1" x14ac:dyDescent="0.2">
      <c r="A6914" s="1" t="str">
        <f t="shared" ref="A6914:A6981" si="108">C6914&amp;D6914</f>
        <v>WycombeBangladeshi</v>
      </c>
      <c r="B6914" s="3" t="s">
        <v>163</v>
      </c>
      <c r="C6914" s="3" t="s">
        <v>164</v>
      </c>
      <c r="D6914" s="3" t="s">
        <v>712</v>
      </c>
      <c r="E6914" s="5">
        <v>597</v>
      </c>
      <c r="F6914" s="5">
        <v>0</v>
      </c>
      <c r="G6914" s="5">
        <v>0</v>
      </c>
      <c r="H6914" s="5">
        <v>0</v>
      </c>
      <c r="I6914" s="5">
        <v>0</v>
      </c>
      <c r="J6914" s="5">
        <v>30</v>
      </c>
      <c r="K6914" s="5">
        <v>1</v>
      </c>
      <c r="L6914" s="5">
        <v>91</v>
      </c>
      <c r="M6914" s="5">
        <v>0</v>
      </c>
      <c r="N6914" s="5">
        <v>0</v>
      </c>
      <c r="O6914" s="6">
        <v>0</v>
      </c>
      <c r="P6914" s="6">
        <v>0</v>
      </c>
      <c r="Q6914" s="6">
        <v>0</v>
      </c>
      <c r="R6914" s="6">
        <v>0</v>
      </c>
      <c r="S6914" s="6">
        <v>5.025125628140704</v>
      </c>
      <c r="T6914" s="6">
        <v>0.16750418760469013</v>
      </c>
      <c r="U6914" s="6">
        <v>15.242881072026801</v>
      </c>
      <c r="V6914" s="6">
        <v>0</v>
      </c>
      <c r="W6914" s="6">
        <v>0</v>
      </c>
      <c r="X6914" s="5">
        <v>250</v>
      </c>
      <c r="Y6914" s="5">
        <v>192</v>
      </c>
      <c r="Z6914" s="5">
        <v>16</v>
      </c>
      <c r="AA6914" s="5">
        <v>0</v>
      </c>
      <c r="AB6914" s="5">
        <v>0</v>
      </c>
      <c r="AC6914" s="5">
        <v>0</v>
      </c>
      <c r="AD6914" s="5">
        <v>250</v>
      </c>
      <c r="AE6914" s="5">
        <v>192</v>
      </c>
      <c r="AF6914" s="5">
        <v>16</v>
      </c>
      <c r="AG6914" s="6">
        <v>8.3333333333333339</v>
      </c>
      <c r="AH6914" s="6">
        <v>76.8</v>
      </c>
      <c r="AI6914" s="6"/>
      <c r="AJ6914" s="6"/>
    </row>
    <row r="6915" spans="1:36" hidden="1" x14ac:dyDescent="0.2">
      <c r="A6915" s="1" t="str">
        <f t="shared" si="108"/>
        <v>WycombeChinese</v>
      </c>
      <c r="B6915" s="3" t="s">
        <v>163</v>
      </c>
      <c r="C6915" s="3" t="s">
        <v>164</v>
      </c>
      <c r="D6915" s="3" t="s">
        <v>713</v>
      </c>
      <c r="E6915" s="5">
        <v>949</v>
      </c>
      <c r="F6915" s="5">
        <v>0</v>
      </c>
      <c r="G6915" s="5">
        <v>0</v>
      </c>
      <c r="H6915" s="5">
        <v>0</v>
      </c>
      <c r="I6915" s="5">
        <v>0</v>
      </c>
      <c r="J6915" s="5">
        <v>2</v>
      </c>
      <c r="K6915" s="5">
        <v>23</v>
      </c>
      <c r="L6915" s="5">
        <v>140</v>
      </c>
      <c r="M6915" s="5">
        <v>0</v>
      </c>
      <c r="N6915" s="5">
        <v>0</v>
      </c>
      <c r="O6915" s="6">
        <v>0</v>
      </c>
      <c r="P6915" s="6">
        <v>0</v>
      </c>
      <c r="Q6915" s="6">
        <v>0</v>
      </c>
      <c r="R6915" s="6">
        <v>0</v>
      </c>
      <c r="S6915" s="6">
        <v>0.21074815595363541</v>
      </c>
      <c r="T6915" s="6">
        <v>2.4236037934668073</v>
      </c>
      <c r="U6915" s="6">
        <v>14.752370916754478</v>
      </c>
      <c r="V6915" s="6">
        <v>0</v>
      </c>
      <c r="W6915" s="6">
        <v>0</v>
      </c>
      <c r="X6915" s="5">
        <v>390</v>
      </c>
      <c r="Y6915" s="5">
        <v>340</v>
      </c>
      <c r="Z6915" s="5">
        <v>13</v>
      </c>
      <c r="AA6915" s="5">
        <v>0</v>
      </c>
      <c r="AB6915" s="5">
        <v>0</v>
      </c>
      <c r="AC6915" s="5">
        <v>0</v>
      </c>
      <c r="AD6915" s="5">
        <v>390</v>
      </c>
      <c r="AE6915" s="5">
        <v>340</v>
      </c>
      <c r="AF6915" s="5">
        <v>13</v>
      </c>
      <c r="AG6915" s="6">
        <v>3.8235294117647061</v>
      </c>
      <c r="AH6915" s="6">
        <v>87.179487179487182</v>
      </c>
      <c r="AI6915" s="6"/>
      <c r="AJ6915" s="6"/>
    </row>
    <row r="6916" spans="1:36" hidden="1" x14ac:dyDescent="0.2">
      <c r="A6916" s="1" t="str">
        <f t="shared" si="108"/>
        <v>WycombeAsian Other</v>
      </c>
      <c r="B6916" s="3" t="s">
        <v>163</v>
      </c>
      <c r="C6916" s="3" t="s">
        <v>164</v>
      </c>
      <c r="D6916" s="3" t="s">
        <v>714</v>
      </c>
      <c r="E6916" s="5">
        <v>3009</v>
      </c>
      <c r="F6916" s="5">
        <v>0</v>
      </c>
      <c r="G6916" s="5">
        <v>0</v>
      </c>
      <c r="H6916" s="5">
        <v>0</v>
      </c>
      <c r="I6916" s="5">
        <v>0</v>
      </c>
      <c r="J6916" s="5">
        <v>68</v>
      </c>
      <c r="K6916" s="5">
        <v>62</v>
      </c>
      <c r="L6916" s="5">
        <v>384</v>
      </c>
      <c r="M6916" s="5">
        <v>0</v>
      </c>
      <c r="N6916" s="5">
        <v>0</v>
      </c>
      <c r="O6916" s="6">
        <v>0</v>
      </c>
      <c r="P6916" s="6">
        <v>0</v>
      </c>
      <c r="Q6916" s="6">
        <v>0</v>
      </c>
      <c r="R6916" s="6">
        <v>0</v>
      </c>
      <c r="S6916" s="6">
        <v>2.2598870056497176</v>
      </c>
      <c r="T6916" s="6">
        <v>2.0604852110335661</v>
      </c>
      <c r="U6916" s="6">
        <v>12.761714855433699</v>
      </c>
      <c r="V6916" s="6">
        <v>0</v>
      </c>
      <c r="W6916" s="6">
        <v>0</v>
      </c>
      <c r="X6916" s="5">
        <v>1271</v>
      </c>
      <c r="Y6916" s="5">
        <v>1003</v>
      </c>
      <c r="Z6916" s="5">
        <v>49</v>
      </c>
      <c r="AA6916" s="5">
        <v>0</v>
      </c>
      <c r="AB6916" s="5">
        <v>0</v>
      </c>
      <c r="AC6916" s="5">
        <v>0</v>
      </c>
      <c r="AD6916" s="5">
        <v>1271</v>
      </c>
      <c r="AE6916" s="5">
        <v>1003</v>
      </c>
      <c r="AF6916" s="5">
        <v>49</v>
      </c>
      <c r="AG6916" s="6">
        <v>4.8853439680957127</v>
      </c>
      <c r="AH6916" s="6">
        <v>78.914240755310786</v>
      </c>
      <c r="AI6916" s="6"/>
      <c r="AJ6916" s="6"/>
    </row>
    <row r="6917" spans="1:36" hidden="1" x14ac:dyDescent="0.2">
      <c r="A6917" s="1" t="str">
        <f t="shared" si="108"/>
        <v>WycombeBlack African</v>
      </c>
      <c r="B6917" s="3" t="s">
        <v>163</v>
      </c>
      <c r="C6917" s="3" t="s">
        <v>164</v>
      </c>
      <c r="D6917" s="3" t="s">
        <v>715</v>
      </c>
      <c r="E6917" s="5">
        <v>1744</v>
      </c>
      <c r="F6917" s="5">
        <v>0</v>
      </c>
      <c r="G6917" s="5">
        <v>0</v>
      </c>
      <c r="H6917" s="5">
        <v>0</v>
      </c>
      <c r="I6917" s="5">
        <v>0</v>
      </c>
      <c r="J6917" s="5">
        <v>33</v>
      </c>
      <c r="K6917" s="5">
        <v>42</v>
      </c>
      <c r="L6917" s="5">
        <v>309</v>
      </c>
      <c r="M6917" s="5">
        <v>0</v>
      </c>
      <c r="N6917" s="5">
        <v>0</v>
      </c>
      <c r="O6917" s="6">
        <v>0</v>
      </c>
      <c r="P6917" s="6">
        <v>0</v>
      </c>
      <c r="Q6917" s="6">
        <v>0</v>
      </c>
      <c r="R6917" s="6">
        <v>0</v>
      </c>
      <c r="S6917" s="6">
        <v>1.8922018348623852</v>
      </c>
      <c r="T6917" s="6">
        <v>2.4082568807339451</v>
      </c>
      <c r="U6917" s="6">
        <v>17.717889908256879</v>
      </c>
      <c r="V6917" s="6">
        <v>0</v>
      </c>
      <c r="W6917" s="6">
        <v>0</v>
      </c>
      <c r="X6917" s="5">
        <v>826</v>
      </c>
      <c r="Y6917" s="5">
        <v>759</v>
      </c>
      <c r="Z6917" s="5">
        <v>95</v>
      </c>
      <c r="AA6917" s="5">
        <v>0</v>
      </c>
      <c r="AB6917" s="5">
        <v>0</v>
      </c>
      <c r="AC6917" s="5">
        <v>0</v>
      </c>
      <c r="AD6917" s="5">
        <v>826</v>
      </c>
      <c r="AE6917" s="5">
        <v>759</v>
      </c>
      <c r="AF6917" s="5">
        <v>95</v>
      </c>
      <c r="AG6917" s="6">
        <v>12.516469038208168</v>
      </c>
      <c r="AH6917" s="6">
        <v>91.888619854721554</v>
      </c>
      <c r="AI6917" s="6"/>
      <c r="AJ6917" s="6"/>
    </row>
    <row r="6918" spans="1:36" hidden="1" x14ac:dyDescent="0.2">
      <c r="A6918" s="1" t="str">
        <f t="shared" si="108"/>
        <v>WycombeBlack Caribbean</v>
      </c>
      <c r="B6918" s="3" t="s">
        <v>163</v>
      </c>
      <c r="C6918" s="3" t="s">
        <v>164</v>
      </c>
      <c r="D6918" s="3" t="s">
        <v>716</v>
      </c>
      <c r="E6918" s="5">
        <v>3382</v>
      </c>
      <c r="F6918" s="5">
        <v>0</v>
      </c>
      <c r="G6918" s="5">
        <v>0</v>
      </c>
      <c r="H6918" s="5">
        <v>0</v>
      </c>
      <c r="I6918" s="5">
        <v>0</v>
      </c>
      <c r="J6918" s="5">
        <v>79</v>
      </c>
      <c r="K6918" s="5">
        <v>36</v>
      </c>
      <c r="L6918" s="5">
        <v>487</v>
      </c>
      <c r="M6918" s="5">
        <v>0</v>
      </c>
      <c r="N6918" s="5">
        <v>0</v>
      </c>
      <c r="O6918" s="6">
        <v>0</v>
      </c>
      <c r="P6918" s="6">
        <v>0</v>
      </c>
      <c r="Q6918" s="6">
        <v>0</v>
      </c>
      <c r="R6918" s="6">
        <v>0</v>
      </c>
      <c r="S6918" s="6">
        <v>2.3358959195742166</v>
      </c>
      <c r="T6918" s="6">
        <v>1.0644589000591367</v>
      </c>
      <c r="U6918" s="6">
        <v>14.399763453577764</v>
      </c>
      <c r="V6918" s="6">
        <v>0</v>
      </c>
      <c r="W6918" s="6">
        <v>0</v>
      </c>
      <c r="X6918" s="5">
        <v>1295</v>
      </c>
      <c r="Y6918" s="5">
        <v>1156</v>
      </c>
      <c r="Z6918" s="5">
        <v>122</v>
      </c>
      <c r="AA6918" s="5">
        <v>0</v>
      </c>
      <c r="AB6918" s="5">
        <v>0</v>
      </c>
      <c r="AC6918" s="5">
        <v>0</v>
      </c>
      <c r="AD6918" s="5">
        <v>1295</v>
      </c>
      <c r="AE6918" s="5">
        <v>1156</v>
      </c>
      <c r="AF6918" s="5">
        <v>122</v>
      </c>
      <c r="AG6918" s="6">
        <v>10.553633217993079</v>
      </c>
      <c r="AH6918" s="6">
        <v>89.266409266409269</v>
      </c>
      <c r="AI6918" s="6"/>
      <c r="AJ6918" s="6"/>
    </row>
    <row r="6919" spans="1:36" hidden="1" x14ac:dyDescent="0.2">
      <c r="A6919" s="1" t="str">
        <f t="shared" si="108"/>
        <v>WycombeBlack Other</v>
      </c>
      <c r="B6919" s="3" t="s">
        <v>163</v>
      </c>
      <c r="C6919" s="3" t="s">
        <v>164</v>
      </c>
      <c r="D6919" s="3" t="s">
        <v>717</v>
      </c>
      <c r="E6919" s="5">
        <v>808</v>
      </c>
      <c r="F6919" s="5">
        <v>0</v>
      </c>
      <c r="G6919" s="5">
        <v>0</v>
      </c>
      <c r="H6919" s="5">
        <v>0</v>
      </c>
      <c r="I6919" s="5">
        <v>0</v>
      </c>
      <c r="J6919" s="5">
        <v>22</v>
      </c>
      <c r="K6919" s="5">
        <v>13</v>
      </c>
      <c r="L6919" s="5">
        <v>94</v>
      </c>
      <c r="M6919" s="5">
        <v>0</v>
      </c>
      <c r="N6919" s="5">
        <v>0</v>
      </c>
      <c r="O6919" s="6">
        <v>0</v>
      </c>
      <c r="P6919" s="6">
        <v>0</v>
      </c>
      <c r="Q6919" s="6">
        <v>0</v>
      </c>
      <c r="R6919" s="6">
        <v>0</v>
      </c>
      <c r="S6919" s="6">
        <v>2.722772277227723</v>
      </c>
      <c r="T6919" s="6">
        <v>1.608910891089109</v>
      </c>
      <c r="U6919" s="6">
        <v>11.633663366336634</v>
      </c>
      <c r="V6919" s="6">
        <v>0</v>
      </c>
      <c r="W6919" s="6">
        <v>0</v>
      </c>
      <c r="X6919" s="5">
        <v>310</v>
      </c>
      <c r="Y6919" s="5">
        <v>280</v>
      </c>
      <c r="Z6919" s="5">
        <v>33</v>
      </c>
      <c r="AA6919" s="5">
        <v>0</v>
      </c>
      <c r="AB6919" s="5">
        <v>0</v>
      </c>
      <c r="AC6919" s="5">
        <v>0</v>
      </c>
      <c r="AD6919" s="5">
        <v>310</v>
      </c>
      <c r="AE6919" s="5">
        <v>280</v>
      </c>
      <c r="AF6919" s="5">
        <v>33</v>
      </c>
      <c r="AG6919" s="6">
        <v>11.785714285714286</v>
      </c>
      <c r="AH6919" s="6">
        <v>90.322580645161295</v>
      </c>
      <c r="AI6919" s="6"/>
      <c r="AJ6919" s="6"/>
    </row>
    <row r="6920" spans="1:36" hidden="1" x14ac:dyDescent="0.2">
      <c r="A6920" s="1" t="str">
        <f t="shared" si="108"/>
        <v>WycombeArab</v>
      </c>
      <c r="B6920" s="3" t="s">
        <v>163</v>
      </c>
      <c r="C6920" s="3" t="s">
        <v>164</v>
      </c>
      <c r="D6920" s="3" t="s">
        <v>699</v>
      </c>
      <c r="E6920" s="5">
        <v>282</v>
      </c>
      <c r="F6920" s="5">
        <v>0</v>
      </c>
      <c r="G6920" s="5">
        <v>0</v>
      </c>
      <c r="H6920" s="5">
        <v>0</v>
      </c>
      <c r="I6920" s="5">
        <v>0</v>
      </c>
      <c r="J6920" s="5">
        <v>3</v>
      </c>
      <c r="K6920" s="5">
        <v>11</v>
      </c>
      <c r="L6920" s="5">
        <v>46</v>
      </c>
      <c r="M6920" s="5">
        <v>0</v>
      </c>
      <c r="N6920" s="5">
        <v>0</v>
      </c>
      <c r="O6920" s="6">
        <v>0</v>
      </c>
      <c r="P6920" s="6">
        <v>0</v>
      </c>
      <c r="Q6920" s="6">
        <v>0</v>
      </c>
      <c r="R6920" s="6">
        <v>0</v>
      </c>
      <c r="S6920" s="6">
        <v>1.0638297872340425</v>
      </c>
      <c r="T6920" s="6">
        <v>3.9007092198581561</v>
      </c>
      <c r="U6920" s="6">
        <v>16.312056737588652</v>
      </c>
      <c r="V6920" s="6">
        <v>0</v>
      </c>
      <c r="W6920" s="6">
        <v>0</v>
      </c>
      <c r="X6920" s="5">
        <v>123</v>
      </c>
      <c r="Y6920" s="5">
        <v>89</v>
      </c>
      <c r="Z6920" s="5">
        <v>9</v>
      </c>
      <c r="AA6920" s="5">
        <v>0</v>
      </c>
      <c r="AB6920" s="5">
        <v>0</v>
      </c>
      <c r="AC6920" s="5">
        <v>0</v>
      </c>
      <c r="AD6920" s="5">
        <v>123</v>
      </c>
      <c r="AE6920" s="5">
        <v>89</v>
      </c>
      <c r="AF6920" s="5">
        <v>9</v>
      </c>
      <c r="AG6920" s="6">
        <v>10.112359550561798</v>
      </c>
      <c r="AH6920" s="6">
        <v>72.357723577235774</v>
      </c>
      <c r="AI6920" s="6"/>
      <c r="AJ6920" s="6"/>
    </row>
    <row r="6921" spans="1:36" hidden="1" x14ac:dyDescent="0.2">
      <c r="A6921" s="1" t="str">
        <f t="shared" si="108"/>
        <v>WycombeOther</v>
      </c>
      <c r="B6921" s="3" t="s">
        <v>163</v>
      </c>
      <c r="C6921" s="3" t="s">
        <v>164</v>
      </c>
      <c r="D6921" s="3" t="s">
        <v>718</v>
      </c>
      <c r="E6921" s="5">
        <v>517</v>
      </c>
      <c r="F6921" s="5">
        <v>0</v>
      </c>
      <c r="G6921" s="5">
        <v>0</v>
      </c>
      <c r="H6921" s="5">
        <v>0</v>
      </c>
      <c r="I6921" s="5">
        <v>0</v>
      </c>
      <c r="J6921" s="5">
        <v>23</v>
      </c>
      <c r="K6921" s="5">
        <v>11</v>
      </c>
      <c r="L6921" s="5">
        <v>49</v>
      </c>
      <c r="M6921" s="5">
        <v>0</v>
      </c>
      <c r="N6921" s="5">
        <v>0</v>
      </c>
      <c r="O6921" s="6">
        <v>0</v>
      </c>
      <c r="P6921" s="6">
        <v>0</v>
      </c>
      <c r="Q6921" s="6">
        <v>0</v>
      </c>
      <c r="R6921" s="6">
        <v>0</v>
      </c>
      <c r="S6921" s="6">
        <v>4.4487427466150873</v>
      </c>
      <c r="T6921" s="6">
        <v>2.1276595744680851</v>
      </c>
      <c r="U6921" s="6">
        <v>9.4777562862669242</v>
      </c>
      <c r="V6921" s="6">
        <v>0</v>
      </c>
      <c r="W6921" s="6">
        <v>0</v>
      </c>
      <c r="X6921" s="5">
        <v>216</v>
      </c>
      <c r="Y6921" s="5">
        <v>187</v>
      </c>
      <c r="Z6921" s="5">
        <v>11</v>
      </c>
      <c r="AA6921" s="5">
        <v>0</v>
      </c>
      <c r="AB6921" s="5">
        <v>0</v>
      </c>
      <c r="AC6921" s="5">
        <v>0</v>
      </c>
      <c r="AD6921" s="5">
        <v>216</v>
      </c>
      <c r="AE6921" s="5">
        <v>187</v>
      </c>
      <c r="AF6921" s="5">
        <v>11</v>
      </c>
      <c r="AG6921" s="6">
        <v>5.882352941176471</v>
      </c>
      <c r="AH6921" s="6">
        <v>86.574074074074076</v>
      </c>
      <c r="AI6921" s="6"/>
      <c r="AJ6921" s="6"/>
    </row>
    <row r="6922" spans="1:36" x14ac:dyDescent="0.2">
      <c r="A6922" s="1" t="str">
        <f t="shared" si="108"/>
        <v>WyreAll people</v>
      </c>
      <c r="B6922" s="3" t="s">
        <v>365</v>
      </c>
      <c r="C6922" s="3" t="s">
        <v>366</v>
      </c>
      <c r="D6922" s="3" t="s">
        <v>700</v>
      </c>
      <c r="E6922" s="5">
        <v>107749</v>
      </c>
      <c r="F6922" s="5">
        <v>8155</v>
      </c>
      <c r="G6922" s="5">
        <v>5417</v>
      </c>
      <c r="H6922" s="5">
        <v>9417</v>
      </c>
      <c r="I6922" s="5">
        <v>3838</v>
      </c>
      <c r="J6922" s="5">
        <v>11132</v>
      </c>
      <c r="K6922" s="5">
        <v>1934</v>
      </c>
      <c r="L6922" s="5">
        <v>2544</v>
      </c>
      <c r="M6922" s="5">
        <v>6951</v>
      </c>
      <c r="N6922" s="5">
        <v>1255</v>
      </c>
      <c r="O6922" s="6">
        <v>7.5685157170832209</v>
      </c>
      <c r="P6922" s="6">
        <v>5.0274248484904733</v>
      </c>
      <c r="Q6922" s="6">
        <v>8.7397562854411639</v>
      </c>
      <c r="R6922" s="6">
        <v>3.561982013754188</v>
      </c>
      <c r="S6922" s="6">
        <v>10.331418389033773</v>
      </c>
      <c r="T6922" s="6">
        <v>1.7949122497656591</v>
      </c>
      <c r="U6922" s="6">
        <v>2.3610427939006393</v>
      </c>
      <c r="V6922" s="6">
        <v>6.4511039545610629</v>
      </c>
      <c r="W6922" s="6">
        <v>1.1647439883432793</v>
      </c>
      <c r="X6922" s="5">
        <v>29921</v>
      </c>
      <c r="Y6922" s="5">
        <v>26654</v>
      </c>
      <c r="Z6922" s="5">
        <v>1204</v>
      </c>
      <c r="AA6922" s="5">
        <v>0</v>
      </c>
      <c r="AB6922" s="5">
        <v>0</v>
      </c>
      <c r="AC6922" s="5">
        <v>0</v>
      </c>
      <c r="AD6922" s="5">
        <v>29921</v>
      </c>
      <c r="AE6922" s="5">
        <v>26654</v>
      </c>
      <c r="AF6922" s="5">
        <v>1204</v>
      </c>
      <c r="AG6922" s="6">
        <v>4.5171456441809861</v>
      </c>
      <c r="AH6922" s="6">
        <v>89.081247284515896</v>
      </c>
      <c r="AI6922" s="6"/>
      <c r="AJ6922" s="6"/>
    </row>
    <row r="6923" spans="1:36" hidden="1" x14ac:dyDescent="0.2">
      <c r="A6923" s="1" t="str">
        <f t="shared" si="108"/>
        <v>WyreWhite British</v>
      </c>
      <c r="B6923" s="3" t="s">
        <v>365</v>
      </c>
      <c r="C6923" s="3" t="s">
        <v>366</v>
      </c>
      <c r="D6923" s="3" t="s">
        <v>701</v>
      </c>
      <c r="E6923" s="5">
        <v>104251</v>
      </c>
      <c r="F6923" s="5">
        <v>7766</v>
      </c>
      <c r="G6923" s="5">
        <v>5307</v>
      </c>
      <c r="H6923" s="5">
        <v>8972</v>
      </c>
      <c r="I6923" s="5">
        <v>3708</v>
      </c>
      <c r="J6923" s="5">
        <v>10839</v>
      </c>
      <c r="K6923" s="5">
        <v>1867</v>
      </c>
      <c r="L6923" s="5">
        <v>2420</v>
      </c>
      <c r="M6923" s="5">
        <v>6506</v>
      </c>
      <c r="N6923" s="5">
        <v>1183</v>
      </c>
      <c r="O6923" s="6">
        <v>7.4493290232227984</v>
      </c>
      <c r="P6923" s="6">
        <v>5.0905986513318817</v>
      </c>
      <c r="Q6923" s="6">
        <v>8.606152458969218</v>
      </c>
      <c r="R6923" s="6">
        <v>3.5568004143845142</v>
      </c>
      <c r="S6923" s="6">
        <v>10.397022570526902</v>
      </c>
      <c r="T6923" s="6">
        <v>1.7908701115576828</v>
      </c>
      <c r="U6923" s="6">
        <v>2.3213206587946398</v>
      </c>
      <c r="V6923" s="6">
        <v>6.2407075231892257</v>
      </c>
      <c r="W6923" s="6">
        <v>1.1347612972537433</v>
      </c>
      <c r="X6923" s="5">
        <v>28704</v>
      </c>
      <c r="Y6923" s="5">
        <v>25602</v>
      </c>
      <c r="Z6923" s="5">
        <v>1151</v>
      </c>
      <c r="AA6923" s="5">
        <v>0</v>
      </c>
      <c r="AB6923" s="5">
        <v>0</v>
      </c>
      <c r="AC6923" s="5">
        <v>0</v>
      </c>
      <c r="AD6923" s="5">
        <v>28704</v>
      </c>
      <c r="AE6923" s="5">
        <v>25602</v>
      </c>
      <c r="AF6923" s="5">
        <v>1151</v>
      </c>
      <c r="AG6923" s="6">
        <v>4.4957425201156163</v>
      </c>
      <c r="AH6923" s="6">
        <v>89.193143812709025</v>
      </c>
      <c r="AI6923" s="6"/>
      <c r="AJ6923" s="6"/>
    </row>
    <row r="6924" spans="1:36" hidden="1" x14ac:dyDescent="0.2">
      <c r="A6924" s="1" t="str">
        <f t="shared" si="108"/>
        <v>WyreMinorities - all other than White British</v>
      </c>
      <c r="B6924" s="3" t="s">
        <v>365</v>
      </c>
      <c r="C6924" s="3" t="s">
        <v>366</v>
      </c>
      <c r="D6924" s="3" t="s">
        <v>702</v>
      </c>
      <c r="E6924" s="5">
        <v>3498</v>
      </c>
      <c r="F6924" s="5">
        <v>389</v>
      </c>
      <c r="G6924" s="5">
        <v>110</v>
      </c>
      <c r="H6924" s="5">
        <v>445</v>
      </c>
      <c r="I6924" s="5">
        <v>130</v>
      </c>
      <c r="J6924" s="5">
        <v>293</v>
      </c>
      <c r="K6924" s="5">
        <v>67</v>
      </c>
      <c r="L6924" s="5">
        <v>124</v>
      </c>
      <c r="M6924" s="5">
        <v>445</v>
      </c>
      <c r="N6924" s="5">
        <v>72</v>
      </c>
      <c r="O6924" s="6">
        <v>11.120640365923386</v>
      </c>
      <c r="P6924" s="6">
        <v>3.1446540880503147</v>
      </c>
      <c r="Q6924" s="6">
        <v>12.721555174385363</v>
      </c>
      <c r="R6924" s="6">
        <v>3.7164093767867352</v>
      </c>
      <c r="S6924" s="6">
        <v>8.3762149799885641</v>
      </c>
      <c r="T6924" s="6">
        <v>1.9153802172670098</v>
      </c>
      <c r="U6924" s="6">
        <v>3.5448827901658091</v>
      </c>
      <c r="V6924" s="6">
        <v>12.721555174385363</v>
      </c>
      <c r="W6924" s="6">
        <v>2.0583190394511148</v>
      </c>
      <c r="X6924" s="5">
        <v>1217</v>
      </c>
      <c r="Y6924" s="5">
        <v>1052</v>
      </c>
      <c r="Z6924" s="5">
        <v>53</v>
      </c>
      <c r="AA6924" s="5">
        <v>0</v>
      </c>
      <c r="AB6924" s="5">
        <v>0</v>
      </c>
      <c r="AC6924" s="5">
        <v>0</v>
      </c>
      <c r="AD6924" s="5">
        <v>1217</v>
      </c>
      <c r="AE6924" s="5">
        <v>1052</v>
      </c>
      <c r="AF6924" s="5">
        <v>53</v>
      </c>
      <c r="AG6924" s="6">
        <v>5.0380228136882126</v>
      </c>
      <c r="AH6924" s="6">
        <v>86.44207066557108</v>
      </c>
      <c r="AI6924" s="6"/>
      <c r="AJ6924" s="6"/>
    </row>
    <row r="6925" spans="1:36" hidden="1" x14ac:dyDescent="0.2">
      <c r="A6925" s="1" t="str">
        <f t="shared" si="108"/>
        <v>WyreWhite Irish</v>
      </c>
      <c r="B6925" s="3" t="s">
        <v>365</v>
      </c>
      <c r="C6925" s="3" t="s">
        <v>366</v>
      </c>
      <c r="D6925" s="3" t="s">
        <v>703</v>
      </c>
      <c r="E6925" s="5">
        <v>490</v>
      </c>
      <c r="F6925" s="5">
        <v>49</v>
      </c>
      <c r="G6925" s="5">
        <v>31</v>
      </c>
      <c r="H6925" s="5">
        <v>59</v>
      </c>
      <c r="I6925" s="5">
        <v>25</v>
      </c>
      <c r="J6925" s="5">
        <v>49</v>
      </c>
      <c r="K6925" s="5">
        <v>5</v>
      </c>
      <c r="L6925" s="5">
        <v>14</v>
      </c>
      <c r="M6925" s="5">
        <v>32</v>
      </c>
      <c r="N6925" s="5">
        <v>9</v>
      </c>
      <c r="O6925" s="6">
        <v>10</v>
      </c>
      <c r="P6925" s="6">
        <v>6.3265306122448983</v>
      </c>
      <c r="Q6925" s="6">
        <v>12.040816326530612</v>
      </c>
      <c r="R6925" s="6">
        <v>5.1020408163265305</v>
      </c>
      <c r="S6925" s="6">
        <v>10</v>
      </c>
      <c r="T6925" s="6">
        <v>1.0204081632653061</v>
      </c>
      <c r="U6925" s="6">
        <v>2.8571428571428572</v>
      </c>
      <c r="V6925" s="6">
        <v>6.5306122448979593</v>
      </c>
      <c r="W6925" s="6">
        <v>1.8367346938775511</v>
      </c>
      <c r="X6925" s="5">
        <v>109</v>
      </c>
      <c r="Y6925" s="5">
        <v>94</v>
      </c>
      <c r="Z6925" s="5">
        <v>5</v>
      </c>
      <c r="AA6925" s="5">
        <v>0</v>
      </c>
      <c r="AB6925" s="5">
        <v>0</v>
      </c>
      <c r="AC6925" s="5">
        <v>0</v>
      </c>
      <c r="AD6925" s="5">
        <v>109</v>
      </c>
      <c r="AE6925" s="5">
        <v>94</v>
      </c>
      <c r="AF6925" s="5">
        <v>5</v>
      </c>
      <c r="AG6925" s="6">
        <v>5.3191489361702127</v>
      </c>
      <c r="AH6925" s="6">
        <v>86.238532110091739</v>
      </c>
      <c r="AI6925" s="6"/>
      <c r="AJ6925" s="6"/>
    </row>
    <row r="6926" spans="1:36" hidden="1" x14ac:dyDescent="0.2">
      <c r="A6926" s="1" t="str">
        <f t="shared" si="108"/>
        <v>WyreWhite Gyspy or Irish Traveller</v>
      </c>
      <c r="B6926" s="3" t="s">
        <v>365</v>
      </c>
      <c r="C6926" s="3" t="s">
        <v>366</v>
      </c>
      <c r="D6926" s="3" t="s">
        <v>704</v>
      </c>
      <c r="E6926" s="5">
        <v>96</v>
      </c>
      <c r="F6926" s="5">
        <v>7</v>
      </c>
      <c r="G6926" s="5">
        <v>2</v>
      </c>
      <c r="H6926" s="5">
        <v>8</v>
      </c>
      <c r="I6926" s="5">
        <v>3</v>
      </c>
      <c r="J6926" s="5">
        <v>6</v>
      </c>
      <c r="K6926" s="5">
        <v>1</v>
      </c>
      <c r="L6926" s="5">
        <v>1</v>
      </c>
      <c r="M6926" s="5">
        <v>9</v>
      </c>
      <c r="N6926" s="5">
        <v>1</v>
      </c>
      <c r="O6926" s="6">
        <v>7.291666666666667</v>
      </c>
      <c r="P6926" s="6">
        <v>2.0833333333333335</v>
      </c>
      <c r="Q6926" s="6">
        <v>8.3333333333333339</v>
      </c>
      <c r="R6926" s="6">
        <v>3.125</v>
      </c>
      <c r="S6926" s="6">
        <v>6.25</v>
      </c>
      <c r="T6926" s="6">
        <v>1.0416666666666667</v>
      </c>
      <c r="U6926" s="6">
        <v>1.0416666666666667</v>
      </c>
      <c r="V6926" s="6">
        <v>9.375</v>
      </c>
      <c r="W6926" s="6">
        <v>1.0416666666666667</v>
      </c>
      <c r="X6926" s="5">
        <v>23</v>
      </c>
      <c r="Y6926" s="5">
        <v>16</v>
      </c>
      <c r="Z6926" s="5">
        <v>0</v>
      </c>
      <c r="AA6926" s="5">
        <v>0</v>
      </c>
      <c r="AB6926" s="5">
        <v>0</v>
      </c>
      <c r="AC6926" s="5">
        <v>0</v>
      </c>
      <c r="AD6926" s="5">
        <v>23</v>
      </c>
      <c r="AE6926" s="5">
        <v>16</v>
      </c>
      <c r="AF6926" s="5">
        <v>0</v>
      </c>
      <c r="AG6926" s="6">
        <v>0</v>
      </c>
      <c r="AH6926" s="6">
        <v>69.565217391304344</v>
      </c>
      <c r="AI6926" s="6"/>
      <c r="AJ6926" s="6"/>
    </row>
    <row r="6927" spans="1:36" hidden="1" x14ac:dyDescent="0.2">
      <c r="A6927" s="1" t="str">
        <f t="shared" si="108"/>
        <v>WyreWhite Other</v>
      </c>
      <c r="B6927" s="3" t="s">
        <v>365</v>
      </c>
      <c r="C6927" s="3" t="s">
        <v>366</v>
      </c>
      <c r="D6927" s="3" t="s">
        <v>705</v>
      </c>
      <c r="E6927" s="5">
        <v>1015</v>
      </c>
      <c r="F6927" s="5">
        <v>121</v>
      </c>
      <c r="G6927" s="5">
        <v>29</v>
      </c>
      <c r="H6927" s="5">
        <v>132</v>
      </c>
      <c r="I6927" s="5">
        <v>43</v>
      </c>
      <c r="J6927" s="5">
        <v>102</v>
      </c>
      <c r="K6927" s="5">
        <v>22</v>
      </c>
      <c r="L6927" s="5">
        <v>43</v>
      </c>
      <c r="M6927" s="5">
        <v>148</v>
      </c>
      <c r="N6927" s="5">
        <v>29</v>
      </c>
      <c r="O6927" s="6">
        <v>11.921182266009852</v>
      </c>
      <c r="P6927" s="6">
        <v>2.8571428571428572</v>
      </c>
      <c r="Q6927" s="6">
        <v>13.004926108374384</v>
      </c>
      <c r="R6927" s="6">
        <v>4.2364532019704431</v>
      </c>
      <c r="S6927" s="6">
        <v>10.049261083743842</v>
      </c>
      <c r="T6927" s="6">
        <v>2.1674876847290641</v>
      </c>
      <c r="U6927" s="6">
        <v>4.2364532019704431</v>
      </c>
      <c r="V6927" s="6">
        <v>14.58128078817734</v>
      </c>
      <c r="W6927" s="6">
        <v>2.8571428571428572</v>
      </c>
      <c r="X6927" s="5">
        <v>420</v>
      </c>
      <c r="Y6927" s="5">
        <v>375</v>
      </c>
      <c r="Z6927" s="5">
        <v>13</v>
      </c>
      <c r="AA6927" s="5">
        <v>0</v>
      </c>
      <c r="AB6927" s="5">
        <v>0</v>
      </c>
      <c r="AC6927" s="5">
        <v>0</v>
      </c>
      <c r="AD6927" s="5">
        <v>420</v>
      </c>
      <c r="AE6927" s="5">
        <v>375</v>
      </c>
      <c r="AF6927" s="5">
        <v>13</v>
      </c>
      <c r="AG6927" s="6">
        <v>3.4666666666666668</v>
      </c>
      <c r="AH6927" s="6">
        <v>89.285714285714292</v>
      </c>
      <c r="AI6927" s="6"/>
      <c r="AJ6927" s="6"/>
    </row>
    <row r="6928" spans="1:36" hidden="1" x14ac:dyDescent="0.2">
      <c r="A6928" s="1" t="str">
        <f t="shared" si="108"/>
        <v>WyreMixed White and Black Caribbean</v>
      </c>
      <c r="B6928" s="3" t="s">
        <v>365</v>
      </c>
      <c r="C6928" s="3" t="s">
        <v>366</v>
      </c>
      <c r="D6928" s="3" t="s">
        <v>706</v>
      </c>
      <c r="E6928" s="5">
        <v>234</v>
      </c>
      <c r="F6928" s="5">
        <v>15</v>
      </c>
      <c r="G6928" s="5">
        <v>3</v>
      </c>
      <c r="H6928" s="5">
        <v>19</v>
      </c>
      <c r="I6928" s="5">
        <v>5</v>
      </c>
      <c r="J6928" s="5">
        <v>18</v>
      </c>
      <c r="K6928" s="5">
        <v>8</v>
      </c>
      <c r="L6928" s="5">
        <v>8</v>
      </c>
      <c r="M6928" s="5">
        <v>25</v>
      </c>
      <c r="N6928" s="5">
        <v>3</v>
      </c>
      <c r="O6928" s="6">
        <v>6.4102564102564106</v>
      </c>
      <c r="P6928" s="6">
        <v>1.2820512820512822</v>
      </c>
      <c r="Q6928" s="6">
        <v>8.1196581196581192</v>
      </c>
      <c r="R6928" s="6">
        <v>2.1367521367521367</v>
      </c>
      <c r="S6928" s="6">
        <v>7.6923076923076925</v>
      </c>
      <c r="T6928" s="6">
        <v>3.4188034188034186</v>
      </c>
      <c r="U6928" s="6">
        <v>3.4188034188034186</v>
      </c>
      <c r="V6928" s="6">
        <v>10.683760683760683</v>
      </c>
      <c r="W6928" s="6">
        <v>1.2820512820512822</v>
      </c>
      <c r="X6928" s="5">
        <v>60</v>
      </c>
      <c r="Y6928" s="5">
        <v>50</v>
      </c>
      <c r="Z6928" s="5">
        <v>1</v>
      </c>
      <c r="AA6928" s="5">
        <v>0</v>
      </c>
      <c r="AB6928" s="5">
        <v>0</v>
      </c>
      <c r="AC6928" s="5">
        <v>0</v>
      </c>
      <c r="AD6928" s="5">
        <v>60</v>
      </c>
      <c r="AE6928" s="5">
        <v>50</v>
      </c>
      <c r="AF6928" s="5">
        <v>1</v>
      </c>
      <c r="AG6928" s="6">
        <v>2</v>
      </c>
      <c r="AH6928" s="6">
        <v>83.333333333333329</v>
      </c>
      <c r="AI6928" s="6"/>
      <c r="AJ6928" s="6"/>
    </row>
    <row r="6929" spans="1:36" hidden="1" x14ac:dyDescent="0.2">
      <c r="A6929" s="1" t="str">
        <f t="shared" si="108"/>
        <v>WyreMixed White and Black African</v>
      </c>
      <c r="B6929" s="3" t="s">
        <v>365</v>
      </c>
      <c r="C6929" s="3" t="s">
        <v>366</v>
      </c>
      <c r="D6929" s="3" t="s">
        <v>707</v>
      </c>
      <c r="E6929" s="5">
        <v>79</v>
      </c>
      <c r="F6929" s="5">
        <v>1</v>
      </c>
      <c r="G6929" s="5">
        <v>1</v>
      </c>
      <c r="H6929" s="5">
        <v>3</v>
      </c>
      <c r="I6929" s="5">
        <v>1</v>
      </c>
      <c r="J6929" s="5">
        <v>1</v>
      </c>
      <c r="K6929" s="5">
        <v>0</v>
      </c>
      <c r="L6929" s="5">
        <v>0</v>
      </c>
      <c r="M6929" s="5">
        <v>1</v>
      </c>
      <c r="N6929" s="5">
        <v>0</v>
      </c>
      <c r="O6929" s="6">
        <v>1.2658227848101267</v>
      </c>
      <c r="P6929" s="6">
        <v>1.2658227848101267</v>
      </c>
      <c r="Q6929" s="6">
        <v>3.7974683544303796</v>
      </c>
      <c r="R6929" s="6">
        <v>1.2658227848101267</v>
      </c>
      <c r="S6929" s="6">
        <v>1.2658227848101267</v>
      </c>
      <c r="T6929" s="6">
        <v>0</v>
      </c>
      <c r="U6929" s="6">
        <v>0</v>
      </c>
      <c r="V6929" s="6">
        <v>1.2658227848101267</v>
      </c>
      <c r="W6929" s="6">
        <v>0</v>
      </c>
      <c r="X6929" s="5">
        <v>16</v>
      </c>
      <c r="Y6929" s="5">
        <v>14</v>
      </c>
      <c r="Z6929" s="5">
        <v>0</v>
      </c>
      <c r="AA6929" s="5">
        <v>0</v>
      </c>
      <c r="AB6929" s="5">
        <v>0</v>
      </c>
      <c r="AC6929" s="5">
        <v>0</v>
      </c>
      <c r="AD6929" s="5">
        <v>16</v>
      </c>
      <c r="AE6929" s="5">
        <v>14</v>
      </c>
      <c r="AF6929" s="5">
        <v>0</v>
      </c>
      <c r="AG6929" s="6">
        <v>0</v>
      </c>
      <c r="AH6929" s="6">
        <v>87.5</v>
      </c>
      <c r="AI6929" s="6"/>
      <c r="AJ6929" s="6"/>
    </row>
    <row r="6930" spans="1:36" hidden="1" x14ac:dyDescent="0.2">
      <c r="A6930" s="1" t="str">
        <f t="shared" si="108"/>
        <v>WyreMixed White and Asian</v>
      </c>
      <c r="B6930" s="3" t="s">
        <v>365</v>
      </c>
      <c r="C6930" s="3" t="s">
        <v>366</v>
      </c>
      <c r="D6930" s="3" t="s">
        <v>708</v>
      </c>
      <c r="E6930" s="5">
        <v>226</v>
      </c>
      <c r="F6930" s="5">
        <v>22</v>
      </c>
      <c r="G6930" s="5">
        <v>16</v>
      </c>
      <c r="H6930" s="5">
        <v>29</v>
      </c>
      <c r="I6930" s="5">
        <v>11</v>
      </c>
      <c r="J6930" s="5">
        <v>27</v>
      </c>
      <c r="K6930" s="5">
        <v>9</v>
      </c>
      <c r="L6930" s="5">
        <v>4</v>
      </c>
      <c r="M6930" s="5">
        <v>11</v>
      </c>
      <c r="N6930" s="5">
        <v>3</v>
      </c>
      <c r="O6930" s="6">
        <v>9.7345132743362832</v>
      </c>
      <c r="P6930" s="6">
        <v>7.0796460176991154</v>
      </c>
      <c r="Q6930" s="6">
        <v>12.831858407079647</v>
      </c>
      <c r="R6930" s="6">
        <v>4.8672566371681416</v>
      </c>
      <c r="S6930" s="6">
        <v>11.946902654867257</v>
      </c>
      <c r="T6930" s="6">
        <v>3.9823008849557522</v>
      </c>
      <c r="U6930" s="6">
        <v>1.7699115044247788</v>
      </c>
      <c r="V6930" s="6">
        <v>4.8672566371681416</v>
      </c>
      <c r="W6930" s="6">
        <v>1.3274336283185841</v>
      </c>
      <c r="X6930" s="5">
        <v>48</v>
      </c>
      <c r="Y6930" s="5">
        <v>41</v>
      </c>
      <c r="Z6930" s="5">
        <v>1</v>
      </c>
      <c r="AA6930" s="5">
        <v>0</v>
      </c>
      <c r="AB6930" s="5">
        <v>0</v>
      </c>
      <c r="AC6930" s="5">
        <v>0</v>
      </c>
      <c r="AD6930" s="5">
        <v>48</v>
      </c>
      <c r="AE6930" s="5">
        <v>41</v>
      </c>
      <c r="AF6930" s="5">
        <v>1</v>
      </c>
      <c r="AG6930" s="6">
        <v>2.4390243902439024</v>
      </c>
      <c r="AH6930" s="6">
        <v>85.416666666666671</v>
      </c>
      <c r="AI6930" s="6"/>
      <c r="AJ6930" s="6"/>
    </row>
    <row r="6931" spans="1:36" hidden="1" x14ac:dyDescent="0.2">
      <c r="A6931" s="1" t="str">
        <f t="shared" si="108"/>
        <v>WyreMixed Other</v>
      </c>
      <c r="B6931" s="3" t="s">
        <v>365</v>
      </c>
      <c r="C6931" s="3" t="s">
        <v>366</v>
      </c>
      <c r="D6931" s="3" t="s">
        <v>709</v>
      </c>
      <c r="E6931" s="5">
        <v>125</v>
      </c>
      <c r="F6931" s="5">
        <v>15</v>
      </c>
      <c r="G6931" s="5">
        <v>1</v>
      </c>
      <c r="H6931" s="5">
        <v>15</v>
      </c>
      <c r="I6931" s="5">
        <v>5</v>
      </c>
      <c r="J6931" s="5">
        <v>7</v>
      </c>
      <c r="K6931" s="5">
        <v>4</v>
      </c>
      <c r="L6931" s="5">
        <v>10</v>
      </c>
      <c r="M6931" s="5">
        <v>24</v>
      </c>
      <c r="N6931" s="5">
        <v>4</v>
      </c>
      <c r="O6931" s="6">
        <v>12</v>
      </c>
      <c r="P6931" s="6">
        <v>0.8</v>
      </c>
      <c r="Q6931" s="6">
        <v>12</v>
      </c>
      <c r="R6931" s="6">
        <v>4</v>
      </c>
      <c r="S6931" s="6">
        <v>5.6</v>
      </c>
      <c r="T6931" s="6">
        <v>3.2</v>
      </c>
      <c r="U6931" s="6">
        <v>8</v>
      </c>
      <c r="V6931" s="6">
        <v>19.2</v>
      </c>
      <c r="W6931" s="6">
        <v>3.2</v>
      </c>
      <c r="X6931" s="5">
        <v>39</v>
      </c>
      <c r="Y6931" s="5">
        <v>33</v>
      </c>
      <c r="Z6931" s="5">
        <v>3</v>
      </c>
      <c r="AA6931" s="5">
        <v>0</v>
      </c>
      <c r="AB6931" s="5">
        <v>0</v>
      </c>
      <c r="AC6931" s="5">
        <v>0</v>
      </c>
      <c r="AD6931" s="5">
        <v>39</v>
      </c>
      <c r="AE6931" s="5">
        <v>33</v>
      </c>
      <c r="AF6931" s="5">
        <v>3</v>
      </c>
      <c r="AG6931" s="6">
        <v>9.0909090909090917</v>
      </c>
      <c r="AH6931" s="6">
        <v>84.615384615384613</v>
      </c>
      <c r="AI6931" s="6"/>
      <c r="AJ6931" s="6"/>
    </row>
    <row r="6932" spans="1:36" hidden="1" x14ac:dyDescent="0.2">
      <c r="A6932" s="1" t="str">
        <f t="shared" si="108"/>
        <v>WyreIndian</v>
      </c>
      <c r="B6932" s="3" t="s">
        <v>365</v>
      </c>
      <c r="C6932" s="3" t="s">
        <v>366</v>
      </c>
      <c r="D6932" s="3" t="s">
        <v>710</v>
      </c>
      <c r="E6932" s="5">
        <v>235</v>
      </c>
      <c r="F6932" s="5">
        <v>50</v>
      </c>
      <c r="G6932" s="5">
        <v>1</v>
      </c>
      <c r="H6932" s="5">
        <v>53</v>
      </c>
      <c r="I6932" s="5">
        <v>12</v>
      </c>
      <c r="J6932" s="5">
        <v>24</v>
      </c>
      <c r="K6932" s="5">
        <v>7</v>
      </c>
      <c r="L6932" s="5">
        <v>19</v>
      </c>
      <c r="M6932" s="5">
        <v>75</v>
      </c>
      <c r="N6932" s="5">
        <v>11</v>
      </c>
      <c r="O6932" s="6">
        <v>21.276595744680851</v>
      </c>
      <c r="P6932" s="6">
        <v>0.42553191489361702</v>
      </c>
      <c r="Q6932" s="6">
        <v>22.553191489361701</v>
      </c>
      <c r="R6932" s="6">
        <v>5.1063829787234045</v>
      </c>
      <c r="S6932" s="6">
        <v>10.212765957446809</v>
      </c>
      <c r="T6932" s="6">
        <v>2.978723404255319</v>
      </c>
      <c r="U6932" s="6">
        <v>8.085106382978724</v>
      </c>
      <c r="V6932" s="6">
        <v>31.914893617021278</v>
      </c>
      <c r="W6932" s="6">
        <v>4.6808510638297873</v>
      </c>
      <c r="X6932" s="5">
        <v>93</v>
      </c>
      <c r="Y6932" s="5">
        <v>84</v>
      </c>
      <c r="Z6932" s="5">
        <v>5</v>
      </c>
      <c r="AA6932" s="5">
        <v>0</v>
      </c>
      <c r="AB6932" s="5">
        <v>0</v>
      </c>
      <c r="AC6932" s="5">
        <v>0</v>
      </c>
      <c r="AD6932" s="5">
        <v>93</v>
      </c>
      <c r="AE6932" s="5">
        <v>84</v>
      </c>
      <c r="AF6932" s="5">
        <v>5</v>
      </c>
      <c r="AG6932" s="6">
        <v>5.9523809523809526</v>
      </c>
      <c r="AH6932" s="6">
        <v>90.322580645161295</v>
      </c>
      <c r="AI6932" s="6"/>
      <c r="AJ6932" s="6"/>
    </row>
    <row r="6933" spans="1:36" hidden="1" x14ac:dyDescent="0.2">
      <c r="A6933" s="1" t="str">
        <f t="shared" si="108"/>
        <v>WyrePakistani</v>
      </c>
      <c r="B6933" s="3" t="s">
        <v>365</v>
      </c>
      <c r="C6933" s="3" t="s">
        <v>366</v>
      </c>
      <c r="D6933" s="3" t="s">
        <v>711</v>
      </c>
      <c r="E6933" s="5">
        <v>70</v>
      </c>
      <c r="F6933" s="5">
        <v>15</v>
      </c>
      <c r="G6933" s="5">
        <v>11</v>
      </c>
      <c r="H6933" s="5">
        <v>15</v>
      </c>
      <c r="I6933" s="5">
        <v>8</v>
      </c>
      <c r="J6933" s="5">
        <v>20</v>
      </c>
      <c r="K6933" s="5">
        <v>3</v>
      </c>
      <c r="L6933" s="5">
        <v>8</v>
      </c>
      <c r="M6933" s="5">
        <v>8</v>
      </c>
      <c r="N6933" s="5">
        <v>4</v>
      </c>
      <c r="O6933" s="6">
        <v>21.428571428571427</v>
      </c>
      <c r="P6933" s="6">
        <v>15.714285714285714</v>
      </c>
      <c r="Q6933" s="6">
        <v>21.428571428571427</v>
      </c>
      <c r="R6933" s="6">
        <v>11.428571428571429</v>
      </c>
      <c r="S6933" s="6">
        <v>28.571428571428573</v>
      </c>
      <c r="T6933" s="6">
        <v>4.2857142857142856</v>
      </c>
      <c r="U6933" s="6">
        <v>11.428571428571429</v>
      </c>
      <c r="V6933" s="6">
        <v>11.428571428571429</v>
      </c>
      <c r="W6933" s="6">
        <v>5.7142857142857144</v>
      </c>
      <c r="X6933" s="5">
        <v>32</v>
      </c>
      <c r="Y6933" s="5">
        <v>24</v>
      </c>
      <c r="Z6933" s="5">
        <v>0</v>
      </c>
      <c r="AA6933" s="5">
        <v>0</v>
      </c>
      <c r="AB6933" s="5">
        <v>0</v>
      </c>
      <c r="AC6933" s="5">
        <v>0</v>
      </c>
      <c r="AD6933" s="5">
        <v>32</v>
      </c>
      <c r="AE6933" s="5">
        <v>24</v>
      </c>
      <c r="AF6933" s="5">
        <v>0</v>
      </c>
      <c r="AG6933" s="6">
        <v>0</v>
      </c>
      <c r="AH6933" s="6">
        <v>75</v>
      </c>
      <c r="AI6933" s="6"/>
      <c r="AJ6933" s="6"/>
    </row>
    <row r="6934" spans="1:36" hidden="1" x14ac:dyDescent="0.2">
      <c r="A6934" s="1" t="str">
        <f t="shared" si="108"/>
        <v>WyreBangladeshi</v>
      </c>
      <c r="B6934" s="3" t="s">
        <v>365</v>
      </c>
      <c r="C6934" s="3" t="s">
        <v>366</v>
      </c>
      <c r="D6934" s="3" t="s">
        <v>712</v>
      </c>
      <c r="E6934" s="5">
        <v>78</v>
      </c>
      <c r="F6934" s="5">
        <v>45</v>
      </c>
      <c r="G6934" s="5">
        <v>0</v>
      </c>
      <c r="H6934" s="5">
        <v>45</v>
      </c>
      <c r="I6934" s="5">
        <v>0</v>
      </c>
      <c r="J6934" s="5">
        <v>3</v>
      </c>
      <c r="K6934" s="5">
        <v>0</v>
      </c>
      <c r="L6934" s="5">
        <v>5</v>
      </c>
      <c r="M6934" s="5">
        <v>57</v>
      </c>
      <c r="N6934" s="5">
        <v>0</v>
      </c>
      <c r="O6934" s="6">
        <v>57.692307692307693</v>
      </c>
      <c r="P6934" s="6">
        <v>0</v>
      </c>
      <c r="Q6934" s="6">
        <v>57.692307692307693</v>
      </c>
      <c r="R6934" s="6">
        <v>0</v>
      </c>
      <c r="S6934" s="6">
        <v>3.8461538461538463</v>
      </c>
      <c r="T6934" s="6">
        <v>0</v>
      </c>
      <c r="U6934" s="6">
        <v>6.4102564102564106</v>
      </c>
      <c r="V6934" s="6">
        <v>73.07692307692308</v>
      </c>
      <c r="W6934" s="6">
        <v>0</v>
      </c>
      <c r="X6934" s="5">
        <v>39</v>
      </c>
      <c r="Y6934" s="5">
        <v>31</v>
      </c>
      <c r="Z6934" s="5">
        <v>0</v>
      </c>
      <c r="AA6934" s="5">
        <v>0</v>
      </c>
      <c r="AB6934" s="5">
        <v>0</v>
      </c>
      <c r="AC6934" s="5">
        <v>0</v>
      </c>
      <c r="AD6934" s="5">
        <v>39</v>
      </c>
      <c r="AE6934" s="5">
        <v>31</v>
      </c>
      <c r="AF6934" s="5">
        <v>0</v>
      </c>
      <c r="AG6934" s="6">
        <v>0</v>
      </c>
      <c r="AH6934" s="6">
        <v>79.487179487179489</v>
      </c>
      <c r="AI6934" s="6"/>
      <c r="AJ6934" s="6"/>
    </row>
    <row r="6935" spans="1:36" hidden="1" x14ac:dyDescent="0.2">
      <c r="A6935" s="1" t="str">
        <f t="shared" si="108"/>
        <v>WyreChinese</v>
      </c>
      <c r="B6935" s="3" t="s">
        <v>365</v>
      </c>
      <c r="C6935" s="3" t="s">
        <v>366</v>
      </c>
      <c r="D6935" s="3" t="s">
        <v>713</v>
      </c>
      <c r="E6935" s="5">
        <v>315</v>
      </c>
      <c r="F6935" s="5">
        <v>14</v>
      </c>
      <c r="G6935" s="5">
        <v>7</v>
      </c>
      <c r="H6935" s="5">
        <v>18</v>
      </c>
      <c r="I6935" s="5">
        <v>6</v>
      </c>
      <c r="J6935" s="5">
        <v>15</v>
      </c>
      <c r="K6935" s="5">
        <v>3</v>
      </c>
      <c r="L6935" s="5">
        <v>1</v>
      </c>
      <c r="M6935" s="5">
        <v>13</v>
      </c>
      <c r="N6935" s="5">
        <v>1</v>
      </c>
      <c r="O6935" s="6">
        <v>4.4444444444444446</v>
      </c>
      <c r="P6935" s="6">
        <v>2.2222222222222223</v>
      </c>
      <c r="Q6935" s="6">
        <v>5.7142857142857144</v>
      </c>
      <c r="R6935" s="6">
        <v>1.9047619047619047</v>
      </c>
      <c r="S6935" s="6">
        <v>4.7619047619047619</v>
      </c>
      <c r="T6935" s="6">
        <v>0.95238095238095233</v>
      </c>
      <c r="U6935" s="6">
        <v>0.31746031746031744</v>
      </c>
      <c r="V6935" s="6">
        <v>4.1269841269841274</v>
      </c>
      <c r="W6935" s="6">
        <v>0.31746031746031744</v>
      </c>
      <c r="X6935" s="5">
        <v>76</v>
      </c>
      <c r="Y6935" s="5">
        <v>64</v>
      </c>
      <c r="Z6935" s="5">
        <v>4</v>
      </c>
      <c r="AA6935" s="5">
        <v>0</v>
      </c>
      <c r="AB6935" s="5">
        <v>0</v>
      </c>
      <c r="AC6935" s="5">
        <v>0</v>
      </c>
      <c r="AD6935" s="5">
        <v>76</v>
      </c>
      <c r="AE6935" s="5">
        <v>64</v>
      </c>
      <c r="AF6935" s="5">
        <v>4</v>
      </c>
      <c r="AG6935" s="6">
        <v>6.25</v>
      </c>
      <c r="AH6935" s="6">
        <v>84.21052631578948</v>
      </c>
      <c r="AI6935" s="6"/>
      <c r="AJ6935" s="6"/>
    </row>
    <row r="6936" spans="1:36" hidden="1" x14ac:dyDescent="0.2">
      <c r="A6936" s="1" t="str">
        <f t="shared" si="108"/>
        <v>WyreAsian Other</v>
      </c>
      <c r="B6936" s="3" t="s">
        <v>365</v>
      </c>
      <c r="C6936" s="3" t="s">
        <v>366</v>
      </c>
      <c r="D6936" s="3" t="s">
        <v>714</v>
      </c>
      <c r="E6936" s="5">
        <v>295</v>
      </c>
      <c r="F6936" s="5">
        <v>16</v>
      </c>
      <c r="G6936" s="5">
        <v>5</v>
      </c>
      <c r="H6936" s="5">
        <v>24</v>
      </c>
      <c r="I6936" s="5">
        <v>8</v>
      </c>
      <c r="J6936" s="5">
        <v>14</v>
      </c>
      <c r="K6936" s="5">
        <v>4</v>
      </c>
      <c r="L6936" s="5">
        <v>6</v>
      </c>
      <c r="M6936" s="5">
        <v>20</v>
      </c>
      <c r="N6936" s="5">
        <v>5</v>
      </c>
      <c r="O6936" s="6">
        <v>5.4237288135593218</v>
      </c>
      <c r="P6936" s="6">
        <v>1.6949152542372881</v>
      </c>
      <c r="Q6936" s="6">
        <v>8.1355932203389827</v>
      </c>
      <c r="R6936" s="6">
        <v>2.7118644067796609</v>
      </c>
      <c r="S6936" s="6">
        <v>4.7457627118644066</v>
      </c>
      <c r="T6936" s="6">
        <v>1.3559322033898304</v>
      </c>
      <c r="U6936" s="6">
        <v>2.0338983050847457</v>
      </c>
      <c r="V6936" s="6">
        <v>6.7796610169491522</v>
      </c>
      <c r="W6936" s="6">
        <v>1.6949152542372881</v>
      </c>
      <c r="X6936" s="5">
        <v>132</v>
      </c>
      <c r="Y6936" s="5">
        <v>110</v>
      </c>
      <c r="Z6936" s="5">
        <v>5</v>
      </c>
      <c r="AA6936" s="5">
        <v>0</v>
      </c>
      <c r="AB6936" s="5">
        <v>0</v>
      </c>
      <c r="AC6936" s="5">
        <v>0</v>
      </c>
      <c r="AD6936" s="5">
        <v>132</v>
      </c>
      <c r="AE6936" s="5">
        <v>110</v>
      </c>
      <c r="AF6936" s="5">
        <v>5</v>
      </c>
      <c r="AG6936" s="6">
        <v>4.5454545454545459</v>
      </c>
      <c r="AH6936" s="6">
        <v>83.333333333333329</v>
      </c>
      <c r="AI6936" s="6"/>
      <c r="AJ6936" s="6"/>
    </row>
    <row r="6937" spans="1:36" hidden="1" x14ac:dyDescent="0.2">
      <c r="A6937" s="1" t="str">
        <f t="shared" si="108"/>
        <v>WyreBlack African</v>
      </c>
      <c r="B6937" s="3" t="s">
        <v>365</v>
      </c>
      <c r="C6937" s="3" t="s">
        <v>366</v>
      </c>
      <c r="D6937" s="3" t="s">
        <v>715</v>
      </c>
      <c r="E6937" s="5">
        <v>78</v>
      </c>
      <c r="F6937" s="5">
        <v>6</v>
      </c>
      <c r="G6937" s="5">
        <v>0</v>
      </c>
      <c r="H6937" s="5">
        <v>11</v>
      </c>
      <c r="I6937" s="5">
        <v>0</v>
      </c>
      <c r="J6937" s="5">
        <v>0</v>
      </c>
      <c r="K6937" s="5">
        <v>1</v>
      </c>
      <c r="L6937" s="5">
        <v>0</v>
      </c>
      <c r="M6937" s="5">
        <v>8</v>
      </c>
      <c r="N6937" s="5">
        <v>0</v>
      </c>
      <c r="O6937" s="6">
        <v>7.6923076923076925</v>
      </c>
      <c r="P6937" s="6">
        <v>0</v>
      </c>
      <c r="Q6937" s="6">
        <v>14.102564102564102</v>
      </c>
      <c r="R6937" s="6">
        <v>0</v>
      </c>
      <c r="S6937" s="6">
        <v>0</v>
      </c>
      <c r="T6937" s="6">
        <v>1.2820512820512822</v>
      </c>
      <c r="U6937" s="6">
        <v>0</v>
      </c>
      <c r="V6937" s="6">
        <v>10.256410256410257</v>
      </c>
      <c r="W6937" s="6">
        <v>0</v>
      </c>
      <c r="X6937" s="5">
        <v>49</v>
      </c>
      <c r="Y6937" s="5">
        <v>43</v>
      </c>
      <c r="Z6937" s="5">
        <v>11</v>
      </c>
      <c r="AA6937" s="5">
        <v>0</v>
      </c>
      <c r="AB6937" s="5">
        <v>0</v>
      </c>
      <c r="AC6937" s="5">
        <v>0</v>
      </c>
      <c r="AD6937" s="5">
        <v>49</v>
      </c>
      <c r="AE6937" s="5">
        <v>43</v>
      </c>
      <c r="AF6937" s="5">
        <v>11</v>
      </c>
      <c r="AG6937" s="6">
        <v>25.581395348837209</v>
      </c>
      <c r="AH6937" s="6">
        <v>87.755102040816325</v>
      </c>
      <c r="AI6937" s="6"/>
      <c r="AJ6937" s="6"/>
    </row>
    <row r="6938" spans="1:36" hidden="1" x14ac:dyDescent="0.2">
      <c r="A6938" s="1" t="str">
        <f t="shared" si="108"/>
        <v>WyreBlack Caribbean</v>
      </c>
      <c r="B6938" s="3" t="s">
        <v>365</v>
      </c>
      <c r="C6938" s="3" t="s">
        <v>366</v>
      </c>
      <c r="D6938" s="3" t="s">
        <v>716</v>
      </c>
      <c r="E6938" s="5">
        <v>33</v>
      </c>
      <c r="F6938" s="5">
        <v>0</v>
      </c>
      <c r="G6938" s="5">
        <v>0</v>
      </c>
      <c r="H6938" s="5">
        <v>1</v>
      </c>
      <c r="I6938" s="5">
        <v>0</v>
      </c>
      <c r="J6938" s="5">
        <v>0</v>
      </c>
      <c r="K6938" s="5">
        <v>0</v>
      </c>
      <c r="L6938" s="5">
        <v>0</v>
      </c>
      <c r="M6938" s="5">
        <v>0</v>
      </c>
      <c r="N6938" s="5">
        <v>0</v>
      </c>
      <c r="O6938" s="6">
        <v>0</v>
      </c>
      <c r="P6938" s="6">
        <v>0</v>
      </c>
      <c r="Q6938" s="6">
        <v>3.0303030303030303</v>
      </c>
      <c r="R6938" s="6">
        <v>0</v>
      </c>
      <c r="S6938" s="6">
        <v>0</v>
      </c>
      <c r="T6938" s="6">
        <v>0</v>
      </c>
      <c r="U6938" s="6">
        <v>0</v>
      </c>
      <c r="V6938" s="6">
        <v>0</v>
      </c>
      <c r="W6938" s="6">
        <v>0</v>
      </c>
      <c r="X6938" s="5">
        <v>15</v>
      </c>
      <c r="Y6938" s="5">
        <v>12</v>
      </c>
      <c r="Z6938" s="5">
        <v>2</v>
      </c>
      <c r="AA6938" s="5">
        <v>0</v>
      </c>
      <c r="AB6938" s="5">
        <v>0</v>
      </c>
      <c r="AC6938" s="5">
        <v>0</v>
      </c>
      <c r="AD6938" s="5">
        <v>15</v>
      </c>
      <c r="AE6938" s="5">
        <v>12</v>
      </c>
      <c r="AF6938" s="5">
        <v>2</v>
      </c>
      <c r="AG6938" s="6">
        <v>16.666666666666668</v>
      </c>
      <c r="AH6938" s="6">
        <v>80</v>
      </c>
      <c r="AI6938" s="6"/>
      <c r="AJ6938" s="6"/>
    </row>
    <row r="6939" spans="1:36" hidden="1" x14ac:dyDescent="0.2">
      <c r="A6939" s="1" t="str">
        <f t="shared" si="108"/>
        <v>WyreBlack Other</v>
      </c>
      <c r="B6939" s="3" t="s">
        <v>365</v>
      </c>
      <c r="C6939" s="3" t="s">
        <v>366</v>
      </c>
      <c r="D6939" s="3" t="s">
        <v>717</v>
      </c>
      <c r="E6939" s="5">
        <v>19</v>
      </c>
      <c r="F6939" s="5">
        <v>2</v>
      </c>
      <c r="G6939" s="5">
        <v>2</v>
      </c>
      <c r="H6939" s="5">
        <v>2</v>
      </c>
      <c r="I6939" s="5">
        <v>0</v>
      </c>
      <c r="J6939" s="5">
        <v>3</v>
      </c>
      <c r="K6939" s="5">
        <v>0</v>
      </c>
      <c r="L6939" s="5">
        <v>1</v>
      </c>
      <c r="M6939" s="5">
        <v>1</v>
      </c>
      <c r="N6939" s="5">
        <v>0</v>
      </c>
      <c r="O6939" s="6">
        <v>10.526315789473685</v>
      </c>
      <c r="P6939" s="6">
        <v>10.526315789473685</v>
      </c>
      <c r="Q6939" s="6">
        <v>10.526315789473685</v>
      </c>
      <c r="R6939" s="6">
        <v>0</v>
      </c>
      <c r="S6939" s="6">
        <v>15.789473684210526</v>
      </c>
      <c r="T6939" s="6">
        <v>0</v>
      </c>
      <c r="U6939" s="6">
        <v>5.2631578947368425</v>
      </c>
      <c r="V6939" s="6">
        <v>5.2631578947368425</v>
      </c>
      <c r="W6939" s="6">
        <v>0</v>
      </c>
      <c r="X6939" s="5">
        <v>11</v>
      </c>
      <c r="Y6939" s="5">
        <v>8</v>
      </c>
      <c r="Z6939" s="5">
        <v>0</v>
      </c>
      <c r="AA6939" s="5">
        <v>0</v>
      </c>
      <c r="AB6939" s="5">
        <v>0</v>
      </c>
      <c r="AC6939" s="5">
        <v>0</v>
      </c>
      <c r="AD6939" s="5">
        <v>11</v>
      </c>
      <c r="AE6939" s="5">
        <v>8</v>
      </c>
      <c r="AF6939" s="5">
        <v>0</v>
      </c>
      <c r="AG6939" s="6">
        <v>0</v>
      </c>
      <c r="AH6939" s="6">
        <v>72.727272727272734</v>
      </c>
      <c r="AI6939" s="6"/>
      <c r="AJ6939" s="6"/>
    </row>
    <row r="6940" spans="1:36" hidden="1" x14ac:dyDescent="0.2">
      <c r="A6940" s="1" t="str">
        <f t="shared" si="108"/>
        <v>WyreArab</v>
      </c>
      <c r="B6940" s="3" t="s">
        <v>365</v>
      </c>
      <c r="C6940" s="3" t="s">
        <v>366</v>
      </c>
      <c r="D6940" s="3" t="s">
        <v>699</v>
      </c>
      <c r="E6940" s="5">
        <v>45</v>
      </c>
      <c r="F6940" s="5">
        <v>3</v>
      </c>
      <c r="G6940" s="5">
        <v>1</v>
      </c>
      <c r="H6940" s="5">
        <v>3</v>
      </c>
      <c r="I6940" s="5">
        <v>1</v>
      </c>
      <c r="J6940" s="5">
        <v>1</v>
      </c>
      <c r="K6940" s="5">
        <v>0</v>
      </c>
      <c r="L6940" s="5">
        <v>0</v>
      </c>
      <c r="M6940" s="5">
        <v>2</v>
      </c>
      <c r="N6940" s="5">
        <v>0</v>
      </c>
      <c r="O6940" s="6">
        <v>6.666666666666667</v>
      </c>
      <c r="P6940" s="6">
        <v>2.2222222222222223</v>
      </c>
      <c r="Q6940" s="6">
        <v>6.666666666666667</v>
      </c>
      <c r="R6940" s="6">
        <v>2.2222222222222223</v>
      </c>
      <c r="S6940" s="6">
        <v>2.2222222222222223</v>
      </c>
      <c r="T6940" s="6">
        <v>0</v>
      </c>
      <c r="U6940" s="6">
        <v>0</v>
      </c>
      <c r="V6940" s="6">
        <v>4.4444444444444446</v>
      </c>
      <c r="W6940" s="6">
        <v>0</v>
      </c>
      <c r="X6940" s="5">
        <v>16</v>
      </c>
      <c r="Y6940" s="5">
        <v>16</v>
      </c>
      <c r="Z6940" s="5">
        <v>1</v>
      </c>
      <c r="AA6940" s="5">
        <v>0</v>
      </c>
      <c r="AB6940" s="5">
        <v>0</v>
      </c>
      <c r="AC6940" s="5">
        <v>0</v>
      </c>
      <c r="AD6940" s="5">
        <v>16</v>
      </c>
      <c r="AE6940" s="5">
        <v>16</v>
      </c>
      <c r="AF6940" s="5">
        <v>1</v>
      </c>
      <c r="AG6940" s="6">
        <v>6.25</v>
      </c>
      <c r="AH6940" s="6">
        <v>100</v>
      </c>
      <c r="AI6940" s="6"/>
      <c r="AJ6940" s="6"/>
    </row>
    <row r="6941" spans="1:36" hidden="1" x14ac:dyDescent="0.2">
      <c r="A6941" s="1" t="str">
        <f t="shared" si="108"/>
        <v>WyreOther</v>
      </c>
      <c r="B6941" s="3" t="s">
        <v>365</v>
      </c>
      <c r="C6941" s="3" t="s">
        <v>366</v>
      </c>
      <c r="D6941" s="3" t="s">
        <v>718</v>
      </c>
      <c r="E6941" s="5">
        <v>65</v>
      </c>
      <c r="F6941" s="5">
        <v>8</v>
      </c>
      <c r="G6941" s="5">
        <v>0</v>
      </c>
      <c r="H6941" s="5">
        <v>8</v>
      </c>
      <c r="I6941" s="5">
        <v>2</v>
      </c>
      <c r="J6941" s="5">
        <v>3</v>
      </c>
      <c r="K6941" s="5">
        <v>0</v>
      </c>
      <c r="L6941" s="5">
        <v>4</v>
      </c>
      <c r="M6941" s="5">
        <v>11</v>
      </c>
      <c r="N6941" s="5">
        <v>2</v>
      </c>
      <c r="O6941" s="6">
        <v>12.307692307692308</v>
      </c>
      <c r="P6941" s="6">
        <v>0</v>
      </c>
      <c r="Q6941" s="6">
        <v>12.307692307692308</v>
      </c>
      <c r="R6941" s="6">
        <v>3.0769230769230771</v>
      </c>
      <c r="S6941" s="6">
        <v>4.615384615384615</v>
      </c>
      <c r="T6941" s="6">
        <v>0</v>
      </c>
      <c r="U6941" s="6">
        <v>6.1538461538461542</v>
      </c>
      <c r="V6941" s="6">
        <v>16.923076923076923</v>
      </c>
      <c r="W6941" s="6">
        <v>3.0769230769230771</v>
      </c>
      <c r="X6941" s="5">
        <v>39</v>
      </c>
      <c r="Y6941" s="5">
        <v>37</v>
      </c>
      <c r="Z6941" s="5">
        <v>2</v>
      </c>
      <c r="AA6941" s="5">
        <v>0</v>
      </c>
      <c r="AB6941" s="5">
        <v>0</v>
      </c>
      <c r="AC6941" s="5">
        <v>0</v>
      </c>
      <c r="AD6941" s="5">
        <v>39</v>
      </c>
      <c r="AE6941" s="5">
        <v>37</v>
      </c>
      <c r="AF6941" s="5">
        <v>2</v>
      </c>
      <c r="AG6941" s="6">
        <v>5.4054054054054053</v>
      </c>
      <c r="AH6941" s="6">
        <v>94.871794871794876</v>
      </c>
      <c r="AI6941" s="6"/>
      <c r="AJ6941" s="6"/>
    </row>
    <row r="6942" spans="1:36" x14ac:dyDescent="0.2">
      <c r="A6942" s="1" t="str">
        <f t="shared" si="108"/>
        <v>Wyre ForestAll people</v>
      </c>
      <c r="B6942" s="3" t="s">
        <v>557</v>
      </c>
      <c r="C6942" s="3" t="s">
        <v>558</v>
      </c>
      <c r="D6942" s="3" t="s">
        <v>700</v>
      </c>
      <c r="E6942" s="5">
        <v>97975</v>
      </c>
      <c r="F6942" s="5">
        <v>3258</v>
      </c>
      <c r="G6942" s="5">
        <v>3258</v>
      </c>
      <c r="H6942" s="5">
        <v>6176</v>
      </c>
      <c r="I6942" s="5">
        <v>3103</v>
      </c>
      <c r="J6942" s="5">
        <v>14145</v>
      </c>
      <c r="K6942" s="5">
        <v>11929</v>
      </c>
      <c r="L6942" s="5">
        <v>7026</v>
      </c>
      <c r="M6942" s="5">
        <v>3297</v>
      </c>
      <c r="N6942" s="5">
        <v>1608</v>
      </c>
      <c r="O6942" s="6">
        <v>3.3253380964531769</v>
      </c>
      <c r="P6942" s="6">
        <v>3.3253380964531769</v>
      </c>
      <c r="Q6942" s="6">
        <v>6.3036488900229655</v>
      </c>
      <c r="R6942" s="6">
        <v>3.1671344730798672</v>
      </c>
      <c r="S6942" s="6">
        <v>14.437356468486859</v>
      </c>
      <c r="T6942" s="6">
        <v>12.175554988517479</v>
      </c>
      <c r="U6942" s="6">
        <v>7.1712171472314363</v>
      </c>
      <c r="V6942" s="6">
        <v>3.3651441694309772</v>
      </c>
      <c r="W6942" s="6">
        <v>1.6412350089308496</v>
      </c>
      <c r="X6942" s="5">
        <v>30479</v>
      </c>
      <c r="Y6942" s="5">
        <v>26892</v>
      </c>
      <c r="Z6942" s="5">
        <v>1467</v>
      </c>
      <c r="AA6942" s="5">
        <v>1674</v>
      </c>
      <c r="AB6942" s="5">
        <v>1267</v>
      </c>
      <c r="AC6942" s="5">
        <v>157</v>
      </c>
      <c r="AD6942" s="5">
        <v>28805</v>
      </c>
      <c r="AE6942" s="5">
        <v>25625</v>
      </c>
      <c r="AF6942" s="5">
        <v>1310</v>
      </c>
      <c r="AG6942" s="6">
        <v>5.1121951219512196</v>
      </c>
      <c r="AH6942" s="6">
        <v>88.960249956604756</v>
      </c>
      <c r="AI6942" s="6">
        <v>12.39147592738753</v>
      </c>
      <c r="AJ6942" s="6">
        <v>75.686977299880525</v>
      </c>
    </row>
    <row r="6943" spans="1:36" hidden="1" x14ac:dyDescent="0.2">
      <c r="A6943" s="1" t="str">
        <f t="shared" si="108"/>
        <v>Wyre ForestWhite British</v>
      </c>
      <c r="B6943" s="3" t="s">
        <v>557</v>
      </c>
      <c r="C6943" s="3" t="s">
        <v>558</v>
      </c>
      <c r="D6943" s="3" t="s">
        <v>701</v>
      </c>
      <c r="E6943" s="5">
        <v>92822</v>
      </c>
      <c r="F6943" s="5">
        <v>2893</v>
      </c>
      <c r="G6943" s="5">
        <v>2893</v>
      </c>
      <c r="H6943" s="5">
        <v>5695</v>
      </c>
      <c r="I6943" s="5">
        <v>2908</v>
      </c>
      <c r="J6943" s="5">
        <v>13206</v>
      </c>
      <c r="K6943" s="5">
        <v>11230</v>
      </c>
      <c r="L6943" s="5">
        <v>6093</v>
      </c>
      <c r="M6943" s="5">
        <v>2926</v>
      </c>
      <c r="N6943" s="5">
        <v>1470</v>
      </c>
      <c r="O6943" s="6">
        <v>3.1167180194350479</v>
      </c>
      <c r="P6943" s="6">
        <v>3.1167180194350479</v>
      </c>
      <c r="Q6943" s="6">
        <v>6.1353989355971645</v>
      </c>
      <c r="R6943" s="6">
        <v>3.1328779815130035</v>
      </c>
      <c r="S6943" s="6">
        <v>14.227230613432161</v>
      </c>
      <c r="T6943" s="6">
        <v>12.098424942362803</v>
      </c>
      <c r="U6943" s="6">
        <v>6.5641765960655878</v>
      </c>
      <c r="V6943" s="6">
        <v>3.15226993600655</v>
      </c>
      <c r="W6943" s="6">
        <v>1.5836762836396543</v>
      </c>
      <c r="X6943" s="5">
        <v>28579</v>
      </c>
      <c r="Y6943" s="5">
        <v>25271</v>
      </c>
      <c r="Z6943" s="5">
        <v>1358</v>
      </c>
      <c r="AA6943" s="5">
        <v>1542</v>
      </c>
      <c r="AB6943" s="5">
        <v>1163</v>
      </c>
      <c r="AC6943" s="5">
        <v>147</v>
      </c>
      <c r="AD6943" s="5">
        <v>27037</v>
      </c>
      <c r="AE6943" s="5">
        <v>24108</v>
      </c>
      <c r="AF6943" s="5">
        <v>1211</v>
      </c>
      <c r="AG6943" s="6">
        <v>5.0232288037166084</v>
      </c>
      <c r="AH6943" s="6">
        <v>89.166697488626696</v>
      </c>
      <c r="AI6943" s="6">
        <v>12.639724849527084</v>
      </c>
      <c r="AJ6943" s="6">
        <v>75.421530479896234</v>
      </c>
    </row>
    <row r="6944" spans="1:36" hidden="1" x14ac:dyDescent="0.2">
      <c r="A6944" s="1" t="str">
        <f t="shared" si="108"/>
        <v>Wyre ForestMinorities - all other than White British</v>
      </c>
      <c r="B6944" s="3" t="s">
        <v>557</v>
      </c>
      <c r="C6944" s="3" t="s">
        <v>558</v>
      </c>
      <c r="D6944" s="3" t="s">
        <v>702</v>
      </c>
      <c r="E6944" s="5">
        <v>5153</v>
      </c>
      <c r="F6944" s="5">
        <v>365</v>
      </c>
      <c r="G6944" s="5">
        <v>365</v>
      </c>
      <c r="H6944" s="5">
        <v>481</v>
      </c>
      <c r="I6944" s="5">
        <v>195</v>
      </c>
      <c r="J6944" s="5">
        <v>939</v>
      </c>
      <c r="K6944" s="5">
        <v>699</v>
      </c>
      <c r="L6944" s="5">
        <v>933</v>
      </c>
      <c r="M6944" s="5">
        <v>371</v>
      </c>
      <c r="N6944" s="5">
        <v>138</v>
      </c>
      <c r="O6944" s="6">
        <v>7.083252474286823</v>
      </c>
      <c r="P6944" s="6">
        <v>7.083252474286823</v>
      </c>
      <c r="Q6944" s="6">
        <v>9.3343683291286634</v>
      </c>
      <c r="R6944" s="6">
        <v>3.7842033766737821</v>
      </c>
      <c r="S6944" s="6">
        <v>18.222394721521443</v>
      </c>
      <c r="T6944" s="6">
        <v>13.564913642538327</v>
      </c>
      <c r="U6944" s="6">
        <v>18.105957694546866</v>
      </c>
      <c r="V6944" s="6">
        <v>7.1996895012614015</v>
      </c>
      <c r="W6944" s="6">
        <v>2.678051620415292</v>
      </c>
      <c r="X6944" s="5">
        <v>1900</v>
      </c>
      <c r="Y6944" s="5">
        <v>1621</v>
      </c>
      <c r="Z6944" s="5">
        <v>109</v>
      </c>
      <c r="AA6944" s="5">
        <v>132</v>
      </c>
      <c r="AB6944" s="5">
        <v>104</v>
      </c>
      <c r="AC6944" s="5">
        <v>10</v>
      </c>
      <c r="AD6944" s="5">
        <v>1768</v>
      </c>
      <c r="AE6944" s="5">
        <v>1517</v>
      </c>
      <c r="AF6944" s="5">
        <v>99</v>
      </c>
      <c r="AG6944" s="6">
        <v>6.5260382333553064</v>
      </c>
      <c r="AH6944" s="6">
        <v>85.803167420814475</v>
      </c>
      <c r="AI6944" s="6">
        <v>9.615384615384615</v>
      </c>
      <c r="AJ6944" s="6">
        <v>78.787878787878782</v>
      </c>
    </row>
    <row r="6945" spans="1:36" hidden="1" x14ac:dyDescent="0.2">
      <c r="A6945" s="1" t="str">
        <f t="shared" si="108"/>
        <v>Wyre ForestWhite Irish</v>
      </c>
      <c r="B6945" s="3" t="s">
        <v>557</v>
      </c>
      <c r="C6945" s="3" t="s">
        <v>558</v>
      </c>
      <c r="D6945" s="3" t="s">
        <v>703</v>
      </c>
      <c r="E6945" s="5">
        <v>459</v>
      </c>
      <c r="F6945" s="5">
        <v>18</v>
      </c>
      <c r="G6945" s="5">
        <v>18</v>
      </c>
      <c r="H6945" s="5">
        <v>29</v>
      </c>
      <c r="I6945" s="5">
        <v>11</v>
      </c>
      <c r="J6945" s="5">
        <v>59</v>
      </c>
      <c r="K6945" s="5">
        <v>55</v>
      </c>
      <c r="L6945" s="5">
        <v>42</v>
      </c>
      <c r="M6945" s="5">
        <v>23</v>
      </c>
      <c r="N6945" s="5">
        <v>4</v>
      </c>
      <c r="O6945" s="6">
        <v>3.9215686274509802</v>
      </c>
      <c r="P6945" s="6">
        <v>3.9215686274509802</v>
      </c>
      <c r="Q6945" s="6">
        <v>6.318082788671024</v>
      </c>
      <c r="R6945" s="6">
        <v>2.3965141612200438</v>
      </c>
      <c r="S6945" s="6">
        <v>12.854030501089325</v>
      </c>
      <c r="T6945" s="6">
        <v>11.982570806100219</v>
      </c>
      <c r="U6945" s="6">
        <v>9.1503267973856204</v>
      </c>
      <c r="V6945" s="6">
        <v>5.0108932461873641</v>
      </c>
      <c r="W6945" s="6">
        <v>0.8714596949891068</v>
      </c>
      <c r="X6945" s="5">
        <v>101</v>
      </c>
      <c r="Y6945" s="5">
        <v>84</v>
      </c>
      <c r="Z6945" s="5">
        <v>5</v>
      </c>
      <c r="AA6945" s="5">
        <v>4</v>
      </c>
      <c r="AB6945" s="5">
        <v>3</v>
      </c>
      <c r="AC6945" s="5">
        <v>0</v>
      </c>
      <c r="AD6945" s="5">
        <v>97</v>
      </c>
      <c r="AE6945" s="5">
        <v>81</v>
      </c>
      <c r="AF6945" s="5">
        <v>5</v>
      </c>
      <c r="AG6945" s="6">
        <v>6.1728395061728394</v>
      </c>
      <c r="AH6945" s="6">
        <v>83.505154639175259</v>
      </c>
      <c r="AI6945" s="6">
        <v>0</v>
      </c>
      <c r="AJ6945" s="6">
        <v>75</v>
      </c>
    </row>
    <row r="6946" spans="1:36" hidden="1" x14ac:dyDescent="0.2">
      <c r="A6946" s="1" t="str">
        <f t="shared" si="108"/>
        <v>Wyre ForestWhite Gyspy or Irish Traveller</v>
      </c>
      <c r="B6946" s="3" t="s">
        <v>557</v>
      </c>
      <c r="C6946" s="3" t="s">
        <v>558</v>
      </c>
      <c r="D6946" s="3" t="s">
        <v>704</v>
      </c>
      <c r="E6946" s="5">
        <v>375</v>
      </c>
      <c r="F6946" s="5">
        <v>66</v>
      </c>
      <c r="G6946" s="5">
        <v>66</v>
      </c>
      <c r="H6946" s="5">
        <v>80</v>
      </c>
      <c r="I6946" s="5">
        <v>64</v>
      </c>
      <c r="J6946" s="5">
        <v>140</v>
      </c>
      <c r="K6946" s="5">
        <v>74</v>
      </c>
      <c r="L6946" s="5">
        <v>87</v>
      </c>
      <c r="M6946" s="5">
        <v>3</v>
      </c>
      <c r="N6946" s="5">
        <v>64</v>
      </c>
      <c r="O6946" s="6">
        <v>17.600000000000001</v>
      </c>
      <c r="P6946" s="6">
        <v>17.600000000000001</v>
      </c>
      <c r="Q6946" s="6">
        <v>21.333333333333332</v>
      </c>
      <c r="R6946" s="6">
        <v>17.066666666666666</v>
      </c>
      <c r="S6946" s="6">
        <v>37.333333333333336</v>
      </c>
      <c r="T6946" s="6">
        <v>19.733333333333334</v>
      </c>
      <c r="U6946" s="6">
        <v>23.2</v>
      </c>
      <c r="V6946" s="6">
        <v>0.8</v>
      </c>
      <c r="W6946" s="6">
        <v>17.066666666666666</v>
      </c>
      <c r="X6946" s="5">
        <v>116</v>
      </c>
      <c r="Y6946" s="5">
        <v>49</v>
      </c>
      <c r="Z6946" s="5">
        <v>11</v>
      </c>
      <c r="AA6946" s="5">
        <v>30</v>
      </c>
      <c r="AB6946" s="5">
        <v>13</v>
      </c>
      <c r="AC6946" s="5">
        <v>4</v>
      </c>
      <c r="AD6946" s="5">
        <v>86</v>
      </c>
      <c r="AE6946" s="5">
        <v>36</v>
      </c>
      <c r="AF6946" s="5">
        <v>7</v>
      </c>
      <c r="AG6946" s="6">
        <v>19.444444444444443</v>
      </c>
      <c r="AH6946" s="6">
        <v>41.860465116279073</v>
      </c>
      <c r="AI6946" s="6">
        <v>30.76923076923077</v>
      </c>
      <c r="AJ6946" s="6">
        <v>43.333333333333336</v>
      </c>
    </row>
    <row r="6947" spans="1:36" hidden="1" x14ac:dyDescent="0.2">
      <c r="A6947" s="1" t="str">
        <f t="shared" si="108"/>
        <v>Wyre ForestWhite Other</v>
      </c>
      <c r="B6947" s="3" t="s">
        <v>557</v>
      </c>
      <c r="C6947" s="3" t="s">
        <v>558</v>
      </c>
      <c r="D6947" s="3" t="s">
        <v>705</v>
      </c>
      <c r="E6947" s="5">
        <v>1617</v>
      </c>
      <c r="F6947" s="5">
        <v>82</v>
      </c>
      <c r="G6947" s="5">
        <v>82</v>
      </c>
      <c r="H6947" s="5">
        <v>119</v>
      </c>
      <c r="I6947" s="5">
        <v>53</v>
      </c>
      <c r="J6947" s="5">
        <v>253</v>
      </c>
      <c r="K6947" s="5">
        <v>158</v>
      </c>
      <c r="L6947" s="5">
        <v>293</v>
      </c>
      <c r="M6947" s="5">
        <v>156</v>
      </c>
      <c r="N6947" s="5">
        <v>30</v>
      </c>
      <c r="O6947" s="6">
        <v>5.0711193568336421</v>
      </c>
      <c r="P6947" s="6">
        <v>5.0711193568336421</v>
      </c>
      <c r="Q6947" s="6">
        <v>7.3593073593073592</v>
      </c>
      <c r="R6947" s="6">
        <v>3.2776747062461347</v>
      </c>
      <c r="S6947" s="6">
        <v>15.646258503401361</v>
      </c>
      <c r="T6947" s="6">
        <v>9.771181199752629</v>
      </c>
      <c r="U6947" s="6">
        <v>18.119975262832405</v>
      </c>
      <c r="V6947" s="6">
        <v>9.6474953617810755</v>
      </c>
      <c r="W6947" s="6">
        <v>1.8552875695732838</v>
      </c>
      <c r="X6947" s="5">
        <v>786</v>
      </c>
      <c r="Y6947" s="5">
        <v>729</v>
      </c>
      <c r="Z6947" s="5">
        <v>35</v>
      </c>
      <c r="AA6947" s="5">
        <v>67</v>
      </c>
      <c r="AB6947" s="5">
        <v>65</v>
      </c>
      <c r="AC6947" s="5">
        <v>4</v>
      </c>
      <c r="AD6947" s="5">
        <v>719</v>
      </c>
      <c r="AE6947" s="5">
        <v>664</v>
      </c>
      <c r="AF6947" s="5">
        <v>31</v>
      </c>
      <c r="AG6947" s="6">
        <v>4.668674698795181</v>
      </c>
      <c r="AH6947" s="6">
        <v>92.350486787204446</v>
      </c>
      <c r="AI6947" s="6">
        <v>6.1538461538461542</v>
      </c>
      <c r="AJ6947" s="6">
        <v>97.014925373134332</v>
      </c>
    </row>
    <row r="6948" spans="1:36" hidden="1" x14ac:dyDescent="0.2">
      <c r="A6948" s="1" t="str">
        <f t="shared" si="108"/>
        <v>Wyre ForestMixed White and Black Caribbean</v>
      </c>
      <c r="B6948" s="3" t="s">
        <v>557</v>
      </c>
      <c r="C6948" s="3" t="s">
        <v>558</v>
      </c>
      <c r="D6948" s="3" t="s">
        <v>706</v>
      </c>
      <c r="E6948" s="5">
        <v>461</v>
      </c>
      <c r="F6948" s="5">
        <v>24</v>
      </c>
      <c r="G6948" s="5">
        <v>24</v>
      </c>
      <c r="H6948" s="5">
        <v>36</v>
      </c>
      <c r="I6948" s="5">
        <v>17</v>
      </c>
      <c r="J6948" s="5">
        <v>102</v>
      </c>
      <c r="K6948" s="5">
        <v>40</v>
      </c>
      <c r="L6948" s="5">
        <v>71</v>
      </c>
      <c r="M6948" s="5">
        <v>35</v>
      </c>
      <c r="N6948" s="5">
        <v>12</v>
      </c>
      <c r="O6948" s="6">
        <v>5.2060737527114966</v>
      </c>
      <c r="P6948" s="6">
        <v>5.2060737527114966</v>
      </c>
      <c r="Q6948" s="6">
        <v>7.809110629067245</v>
      </c>
      <c r="R6948" s="6">
        <v>3.6876355748373104</v>
      </c>
      <c r="S6948" s="6">
        <v>22.125813449023862</v>
      </c>
      <c r="T6948" s="6">
        <v>8.676789587852495</v>
      </c>
      <c r="U6948" s="6">
        <v>15.401301518438178</v>
      </c>
      <c r="V6948" s="6">
        <v>7.5921908893709329</v>
      </c>
      <c r="W6948" s="6">
        <v>2.6030368763557483</v>
      </c>
      <c r="X6948" s="5">
        <v>106</v>
      </c>
      <c r="Y6948" s="5">
        <v>88</v>
      </c>
      <c r="Z6948" s="5">
        <v>12</v>
      </c>
      <c r="AA6948" s="5">
        <v>8</v>
      </c>
      <c r="AB6948" s="5">
        <v>5</v>
      </c>
      <c r="AC6948" s="5">
        <v>1</v>
      </c>
      <c r="AD6948" s="5">
        <v>98</v>
      </c>
      <c r="AE6948" s="5">
        <v>83</v>
      </c>
      <c r="AF6948" s="5">
        <v>11</v>
      </c>
      <c r="AG6948" s="6">
        <v>13.253012048192771</v>
      </c>
      <c r="AH6948" s="6">
        <v>84.693877551020407</v>
      </c>
      <c r="AI6948" s="6">
        <v>20</v>
      </c>
      <c r="AJ6948" s="6">
        <v>62.5</v>
      </c>
    </row>
    <row r="6949" spans="1:36" hidden="1" x14ac:dyDescent="0.2">
      <c r="A6949" s="1" t="str">
        <f t="shared" si="108"/>
        <v>Wyre ForestMixed White and Black African</v>
      </c>
      <c r="B6949" s="3" t="s">
        <v>557</v>
      </c>
      <c r="C6949" s="3" t="s">
        <v>558</v>
      </c>
      <c r="D6949" s="3" t="s">
        <v>707</v>
      </c>
      <c r="E6949" s="5">
        <v>75</v>
      </c>
      <c r="F6949" s="5">
        <v>3</v>
      </c>
      <c r="G6949" s="5">
        <v>3</v>
      </c>
      <c r="H6949" s="5">
        <v>7</v>
      </c>
      <c r="I6949" s="5">
        <v>0</v>
      </c>
      <c r="J6949" s="5">
        <v>15</v>
      </c>
      <c r="K6949" s="5">
        <v>12</v>
      </c>
      <c r="L6949" s="5">
        <v>17</v>
      </c>
      <c r="M6949" s="5">
        <v>5</v>
      </c>
      <c r="N6949" s="5">
        <v>0</v>
      </c>
      <c r="O6949" s="6">
        <v>4</v>
      </c>
      <c r="P6949" s="6">
        <v>4</v>
      </c>
      <c r="Q6949" s="6">
        <v>9.3333333333333339</v>
      </c>
      <c r="R6949" s="6">
        <v>0</v>
      </c>
      <c r="S6949" s="6">
        <v>20</v>
      </c>
      <c r="T6949" s="6">
        <v>16</v>
      </c>
      <c r="U6949" s="6">
        <v>22.666666666666668</v>
      </c>
      <c r="V6949" s="6">
        <v>6.666666666666667</v>
      </c>
      <c r="W6949" s="6">
        <v>0</v>
      </c>
      <c r="X6949" s="5">
        <v>15</v>
      </c>
      <c r="Y6949" s="5">
        <v>13</v>
      </c>
      <c r="Z6949" s="5">
        <v>2</v>
      </c>
      <c r="AA6949" s="5">
        <v>0</v>
      </c>
      <c r="AB6949" s="5">
        <v>0</v>
      </c>
      <c r="AC6949" s="5">
        <v>0</v>
      </c>
      <c r="AD6949" s="5">
        <v>15</v>
      </c>
      <c r="AE6949" s="5">
        <v>13</v>
      </c>
      <c r="AF6949" s="5">
        <v>2</v>
      </c>
      <c r="AG6949" s="6">
        <v>15.384615384615385</v>
      </c>
      <c r="AH6949" s="6">
        <v>86.666666666666671</v>
      </c>
      <c r="AI6949" s="6"/>
      <c r="AJ6949" s="6"/>
    </row>
    <row r="6950" spans="1:36" hidden="1" x14ac:dyDescent="0.2">
      <c r="A6950" s="1" t="str">
        <f t="shared" si="108"/>
        <v>Wyre ForestMixed White and Asian</v>
      </c>
      <c r="B6950" s="3" t="s">
        <v>557</v>
      </c>
      <c r="C6950" s="3" t="s">
        <v>558</v>
      </c>
      <c r="D6950" s="3" t="s">
        <v>708</v>
      </c>
      <c r="E6950" s="5">
        <v>275</v>
      </c>
      <c r="F6950" s="5">
        <v>20</v>
      </c>
      <c r="G6950" s="5">
        <v>20</v>
      </c>
      <c r="H6950" s="5">
        <v>30</v>
      </c>
      <c r="I6950" s="5">
        <v>12</v>
      </c>
      <c r="J6950" s="5">
        <v>43</v>
      </c>
      <c r="K6950" s="5">
        <v>34</v>
      </c>
      <c r="L6950" s="5">
        <v>30</v>
      </c>
      <c r="M6950" s="5">
        <v>20</v>
      </c>
      <c r="N6950" s="5">
        <v>6</v>
      </c>
      <c r="O6950" s="6">
        <v>7.2727272727272725</v>
      </c>
      <c r="P6950" s="6">
        <v>7.2727272727272725</v>
      </c>
      <c r="Q6950" s="6">
        <v>10.909090909090908</v>
      </c>
      <c r="R6950" s="6">
        <v>4.3636363636363633</v>
      </c>
      <c r="S6950" s="6">
        <v>15.636363636363637</v>
      </c>
      <c r="T6950" s="6">
        <v>12.363636363636363</v>
      </c>
      <c r="U6950" s="6">
        <v>10.909090909090908</v>
      </c>
      <c r="V6950" s="6">
        <v>7.2727272727272725</v>
      </c>
      <c r="W6950" s="6">
        <v>2.1818181818181817</v>
      </c>
      <c r="X6950" s="5">
        <v>71</v>
      </c>
      <c r="Y6950" s="5">
        <v>64</v>
      </c>
      <c r="Z6950" s="5">
        <v>5</v>
      </c>
      <c r="AA6950" s="5">
        <v>0</v>
      </c>
      <c r="AB6950" s="5">
        <v>0</v>
      </c>
      <c r="AC6950" s="5">
        <v>0</v>
      </c>
      <c r="AD6950" s="5">
        <v>71</v>
      </c>
      <c r="AE6950" s="5">
        <v>64</v>
      </c>
      <c r="AF6950" s="5">
        <v>5</v>
      </c>
      <c r="AG6950" s="6">
        <v>7.8125</v>
      </c>
      <c r="AH6950" s="6">
        <v>90.140845070422529</v>
      </c>
      <c r="AI6950" s="6"/>
      <c r="AJ6950" s="6"/>
    </row>
    <row r="6951" spans="1:36" hidden="1" x14ac:dyDescent="0.2">
      <c r="A6951" s="1" t="str">
        <f t="shared" si="108"/>
        <v>Wyre ForestMixed Other</v>
      </c>
      <c r="B6951" s="3" t="s">
        <v>557</v>
      </c>
      <c r="C6951" s="3" t="s">
        <v>558</v>
      </c>
      <c r="D6951" s="3" t="s">
        <v>709</v>
      </c>
      <c r="E6951" s="5">
        <v>187</v>
      </c>
      <c r="F6951" s="5">
        <v>10</v>
      </c>
      <c r="G6951" s="5">
        <v>10</v>
      </c>
      <c r="H6951" s="5">
        <v>14</v>
      </c>
      <c r="I6951" s="5">
        <v>3</v>
      </c>
      <c r="J6951" s="5">
        <v>19</v>
      </c>
      <c r="K6951" s="5">
        <v>18</v>
      </c>
      <c r="L6951" s="5">
        <v>28</v>
      </c>
      <c r="M6951" s="5">
        <v>18</v>
      </c>
      <c r="N6951" s="5">
        <v>1</v>
      </c>
      <c r="O6951" s="6">
        <v>5.3475935828877006</v>
      </c>
      <c r="P6951" s="6">
        <v>5.3475935828877006</v>
      </c>
      <c r="Q6951" s="6">
        <v>7.4866310160427805</v>
      </c>
      <c r="R6951" s="6">
        <v>1.6042780748663101</v>
      </c>
      <c r="S6951" s="6">
        <v>10.160427807486631</v>
      </c>
      <c r="T6951" s="6">
        <v>9.6256684491978604</v>
      </c>
      <c r="U6951" s="6">
        <v>14.973262032085561</v>
      </c>
      <c r="V6951" s="6">
        <v>9.6256684491978604</v>
      </c>
      <c r="W6951" s="6">
        <v>0.53475935828877008</v>
      </c>
      <c r="X6951" s="5">
        <v>66</v>
      </c>
      <c r="Y6951" s="5">
        <v>57</v>
      </c>
      <c r="Z6951" s="5">
        <v>3</v>
      </c>
      <c r="AA6951" s="5">
        <v>0</v>
      </c>
      <c r="AB6951" s="5">
        <v>0</v>
      </c>
      <c r="AC6951" s="5">
        <v>0</v>
      </c>
      <c r="AD6951" s="5">
        <v>66</v>
      </c>
      <c r="AE6951" s="5">
        <v>57</v>
      </c>
      <c r="AF6951" s="5">
        <v>3</v>
      </c>
      <c r="AG6951" s="6">
        <v>5.2631578947368425</v>
      </c>
      <c r="AH6951" s="6">
        <v>86.36363636363636</v>
      </c>
      <c r="AI6951" s="6"/>
      <c r="AJ6951" s="6"/>
    </row>
    <row r="6952" spans="1:36" hidden="1" x14ac:dyDescent="0.2">
      <c r="A6952" s="1" t="str">
        <f t="shared" si="108"/>
        <v>Wyre ForestIndian</v>
      </c>
      <c r="B6952" s="3" t="s">
        <v>557</v>
      </c>
      <c r="C6952" s="3" t="s">
        <v>558</v>
      </c>
      <c r="D6952" s="3" t="s">
        <v>710</v>
      </c>
      <c r="E6952" s="5">
        <v>299</v>
      </c>
      <c r="F6952" s="5">
        <v>24</v>
      </c>
      <c r="G6952" s="5">
        <v>24</v>
      </c>
      <c r="H6952" s="5">
        <v>27</v>
      </c>
      <c r="I6952" s="5">
        <v>13</v>
      </c>
      <c r="J6952" s="5">
        <v>51</v>
      </c>
      <c r="K6952" s="5">
        <v>28</v>
      </c>
      <c r="L6952" s="5">
        <v>37</v>
      </c>
      <c r="M6952" s="5">
        <v>23</v>
      </c>
      <c r="N6952" s="5">
        <v>11</v>
      </c>
      <c r="O6952" s="6">
        <v>8.0267558528428093</v>
      </c>
      <c r="P6952" s="6">
        <v>8.0267558528428093</v>
      </c>
      <c r="Q6952" s="6">
        <v>9.0301003344481607</v>
      </c>
      <c r="R6952" s="6">
        <v>4.3478260869565215</v>
      </c>
      <c r="S6952" s="6">
        <v>17.056856187290968</v>
      </c>
      <c r="T6952" s="6">
        <v>9.3645484949832785</v>
      </c>
      <c r="U6952" s="6">
        <v>12.374581939799331</v>
      </c>
      <c r="V6952" s="6">
        <v>7.6923076923076925</v>
      </c>
      <c r="W6952" s="6">
        <v>3.6789297658862878</v>
      </c>
      <c r="X6952" s="5">
        <v>130</v>
      </c>
      <c r="Y6952" s="5">
        <v>116</v>
      </c>
      <c r="Z6952" s="5">
        <v>5</v>
      </c>
      <c r="AA6952" s="5">
        <v>11</v>
      </c>
      <c r="AB6952" s="5">
        <v>11</v>
      </c>
      <c r="AC6952" s="5">
        <v>0</v>
      </c>
      <c r="AD6952" s="5">
        <v>119</v>
      </c>
      <c r="AE6952" s="5">
        <v>105</v>
      </c>
      <c r="AF6952" s="5">
        <v>5</v>
      </c>
      <c r="AG6952" s="6">
        <v>4.7619047619047619</v>
      </c>
      <c r="AH6952" s="6">
        <v>88.235294117647058</v>
      </c>
      <c r="AI6952" s="6">
        <v>0</v>
      </c>
      <c r="AJ6952" s="6">
        <v>100</v>
      </c>
    </row>
    <row r="6953" spans="1:36" hidden="1" x14ac:dyDescent="0.2">
      <c r="A6953" s="1" t="str">
        <f t="shared" si="108"/>
        <v>Wyre ForestPakistani</v>
      </c>
      <c r="B6953" s="3" t="s">
        <v>557</v>
      </c>
      <c r="C6953" s="3" t="s">
        <v>558</v>
      </c>
      <c r="D6953" s="3" t="s">
        <v>711</v>
      </c>
      <c r="E6953" s="5">
        <v>133</v>
      </c>
      <c r="F6953" s="5">
        <v>21</v>
      </c>
      <c r="G6953" s="5">
        <v>21</v>
      </c>
      <c r="H6953" s="5">
        <v>23</v>
      </c>
      <c r="I6953" s="5">
        <v>5</v>
      </c>
      <c r="J6953" s="5">
        <v>39</v>
      </c>
      <c r="K6953" s="5">
        <v>35</v>
      </c>
      <c r="L6953" s="5">
        <v>22</v>
      </c>
      <c r="M6953" s="5">
        <v>4</v>
      </c>
      <c r="N6953" s="5">
        <v>3</v>
      </c>
      <c r="O6953" s="6">
        <v>15.789473684210526</v>
      </c>
      <c r="P6953" s="6">
        <v>15.789473684210526</v>
      </c>
      <c r="Q6953" s="6">
        <v>17.293233082706767</v>
      </c>
      <c r="R6953" s="6">
        <v>3.7593984962406015</v>
      </c>
      <c r="S6953" s="6">
        <v>29.323308270676691</v>
      </c>
      <c r="T6953" s="6">
        <v>26.315789473684209</v>
      </c>
      <c r="U6953" s="6">
        <v>16.541353383458645</v>
      </c>
      <c r="V6953" s="6">
        <v>3.007518796992481</v>
      </c>
      <c r="W6953" s="6">
        <v>2.255639097744361</v>
      </c>
      <c r="X6953" s="5">
        <v>37</v>
      </c>
      <c r="Y6953" s="5">
        <v>29</v>
      </c>
      <c r="Z6953" s="5">
        <v>0</v>
      </c>
      <c r="AA6953" s="5">
        <v>0</v>
      </c>
      <c r="AB6953" s="5">
        <v>0</v>
      </c>
      <c r="AC6953" s="5">
        <v>0</v>
      </c>
      <c r="AD6953" s="5">
        <v>37</v>
      </c>
      <c r="AE6953" s="5">
        <v>29</v>
      </c>
      <c r="AF6953" s="5">
        <v>0</v>
      </c>
      <c r="AG6953" s="6">
        <v>0</v>
      </c>
      <c r="AH6953" s="6">
        <v>78.378378378378372</v>
      </c>
      <c r="AI6953" s="6"/>
      <c r="AJ6953" s="6"/>
    </row>
    <row r="6954" spans="1:36" hidden="1" x14ac:dyDescent="0.2">
      <c r="A6954" s="1" t="str">
        <f t="shared" si="108"/>
        <v>Wyre ForestBangladeshi</v>
      </c>
      <c r="B6954" s="3" t="s">
        <v>557</v>
      </c>
      <c r="C6954" s="3" t="s">
        <v>558</v>
      </c>
      <c r="D6954" s="3" t="s">
        <v>712</v>
      </c>
      <c r="E6954" s="5">
        <v>512</v>
      </c>
      <c r="F6954" s="5">
        <v>67</v>
      </c>
      <c r="G6954" s="5">
        <v>67</v>
      </c>
      <c r="H6954" s="5">
        <v>73</v>
      </c>
      <c r="I6954" s="5">
        <v>2</v>
      </c>
      <c r="J6954" s="5">
        <v>100</v>
      </c>
      <c r="K6954" s="5">
        <v>146</v>
      </c>
      <c r="L6954" s="5">
        <v>170</v>
      </c>
      <c r="M6954" s="5">
        <v>19</v>
      </c>
      <c r="N6954" s="5">
        <v>0</v>
      </c>
      <c r="O6954" s="6">
        <v>13.0859375</v>
      </c>
      <c r="P6954" s="6">
        <v>13.0859375</v>
      </c>
      <c r="Q6954" s="6">
        <v>14.2578125</v>
      </c>
      <c r="R6954" s="6">
        <v>0.390625</v>
      </c>
      <c r="S6954" s="6">
        <v>19.53125</v>
      </c>
      <c r="T6954" s="6">
        <v>28.515625</v>
      </c>
      <c r="U6954" s="6">
        <v>33.203125</v>
      </c>
      <c r="V6954" s="6">
        <v>3.7109375</v>
      </c>
      <c r="W6954" s="6">
        <v>0</v>
      </c>
      <c r="X6954" s="5">
        <v>125</v>
      </c>
      <c r="Y6954" s="5">
        <v>87</v>
      </c>
      <c r="Z6954" s="5">
        <v>7</v>
      </c>
      <c r="AA6954" s="5">
        <v>4</v>
      </c>
      <c r="AB6954" s="5">
        <v>2</v>
      </c>
      <c r="AC6954" s="5">
        <v>1</v>
      </c>
      <c r="AD6954" s="5">
        <v>121</v>
      </c>
      <c r="AE6954" s="5">
        <v>85</v>
      </c>
      <c r="AF6954" s="5">
        <v>6</v>
      </c>
      <c r="AG6954" s="6">
        <v>7.0588235294117645</v>
      </c>
      <c r="AH6954" s="6">
        <v>70.247933884297524</v>
      </c>
      <c r="AI6954" s="6">
        <v>50</v>
      </c>
      <c r="AJ6954" s="6">
        <v>50</v>
      </c>
    </row>
    <row r="6955" spans="1:36" hidden="1" x14ac:dyDescent="0.2">
      <c r="A6955" s="1" t="str">
        <f t="shared" si="108"/>
        <v>Wyre ForestChinese</v>
      </c>
      <c r="B6955" s="3" t="s">
        <v>557</v>
      </c>
      <c r="C6955" s="3" t="s">
        <v>558</v>
      </c>
      <c r="D6955" s="3" t="s">
        <v>713</v>
      </c>
      <c r="E6955" s="5">
        <v>168</v>
      </c>
      <c r="F6955" s="5">
        <v>5</v>
      </c>
      <c r="G6955" s="5">
        <v>5</v>
      </c>
      <c r="H6955" s="5">
        <v>5</v>
      </c>
      <c r="I6955" s="5">
        <v>0</v>
      </c>
      <c r="J6955" s="5">
        <v>28</v>
      </c>
      <c r="K6955" s="5">
        <v>23</v>
      </c>
      <c r="L6955" s="5">
        <v>36</v>
      </c>
      <c r="M6955" s="5">
        <v>18</v>
      </c>
      <c r="N6955" s="5">
        <v>0</v>
      </c>
      <c r="O6955" s="6">
        <v>2.9761904761904763</v>
      </c>
      <c r="P6955" s="6">
        <v>2.9761904761904763</v>
      </c>
      <c r="Q6955" s="6">
        <v>2.9761904761904763</v>
      </c>
      <c r="R6955" s="6">
        <v>0</v>
      </c>
      <c r="S6955" s="6">
        <v>16.666666666666668</v>
      </c>
      <c r="T6955" s="6">
        <v>13.69047619047619</v>
      </c>
      <c r="U6955" s="6">
        <v>21.428571428571427</v>
      </c>
      <c r="V6955" s="6">
        <v>10.714285714285714</v>
      </c>
      <c r="W6955" s="6">
        <v>0</v>
      </c>
      <c r="X6955" s="5">
        <v>63</v>
      </c>
      <c r="Y6955" s="5">
        <v>53</v>
      </c>
      <c r="Z6955" s="5">
        <v>3</v>
      </c>
      <c r="AA6955" s="5">
        <v>0</v>
      </c>
      <c r="AB6955" s="5">
        <v>0</v>
      </c>
      <c r="AC6955" s="5">
        <v>0</v>
      </c>
      <c r="AD6955" s="5">
        <v>63</v>
      </c>
      <c r="AE6955" s="5">
        <v>53</v>
      </c>
      <c r="AF6955" s="5">
        <v>3</v>
      </c>
      <c r="AG6955" s="6">
        <v>5.6603773584905657</v>
      </c>
      <c r="AH6955" s="6">
        <v>84.126984126984127</v>
      </c>
      <c r="AI6955" s="6"/>
      <c r="AJ6955" s="6"/>
    </row>
    <row r="6956" spans="1:36" hidden="1" x14ac:dyDescent="0.2">
      <c r="A6956" s="1" t="str">
        <f t="shared" si="108"/>
        <v>Wyre ForestAsian Other</v>
      </c>
      <c r="B6956" s="3" t="s">
        <v>557</v>
      </c>
      <c r="C6956" s="3" t="s">
        <v>558</v>
      </c>
      <c r="D6956" s="3" t="s">
        <v>714</v>
      </c>
      <c r="E6956" s="5">
        <v>278</v>
      </c>
      <c r="F6956" s="5">
        <v>13</v>
      </c>
      <c r="G6956" s="5">
        <v>13</v>
      </c>
      <c r="H6956" s="5">
        <v>19</v>
      </c>
      <c r="I6956" s="5">
        <v>4</v>
      </c>
      <c r="J6956" s="5">
        <v>42</v>
      </c>
      <c r="K6956" s="5">
        <v>37</v>
      </c>
      <c r="L6956" s="5">
        <v>52</v>
      </c>
      <c r="M6956" s="5">
        <v>35</v>
      </c>
      <c r="N6956" s="5">
        <v>1</v>
      </c>
      <c r="O6956" s="6">
        <v>4.6762589928057556</v>
      </c>
      <c r="P6956" s="6">
        <v>4.6762589928057556</v>
      </c>
      <c r="Q6956" s="6">
        <v>6.8345323741007196</v>
      </c>
      <c r="R6956" s="6">
        <v>1.4388489208633093</v>
      </c>
      <c r="S6956" s="6">
        <v>15.107913669064748</v>
      </c>
      <c r="T6956" s="6">
        <v>13.309352517985612</v>
      </c>
      <c r="U6956" s="6">
        <v>18.705035971223023</v>
      </c>
      <c r="V6956" s="6">
        <v>12.589928057553957</v>
      </c>
      <c r="W6956" s="6">
        <v>0.35971223021582732</v>
      </c>
      <c r="X6956" s="5">
        <v>134</v>
      </c>
      <c r="Y6956" s="5">
        <v>117</v>
      </c>
      <c r="Z6956" s="5">
        <v>6</v>
      </c>
      <c r="AA6956" s="5">
        <v>7</v>
      </c>
      <c r="AB6956" s="5">
        <v>4</v>
      </c>
      <c r="AC6956" s="5">
        <v>0</v>
      </c>
      <c r="AD6956" s="5">
        <v>127</v>
      </c>
      <c r="AE6956" s="5">
        <v>113</v>
      </c>
      <c r="AF6956" s="5">
        <v>6</v>
      </c>
      <c r="AG6956" s="6">
        <v>5.3097345132743365</v>
      </c>
      <c r="AH6956" s="6">
        <v>88.976377952755911</v>
      </c>
      <c r="AI6956" s="6">
        <v>0</v>
      </c>
      <c r="AJ6956" s="6">
        <v>57.142857142857146</v>
      </c>
    </row>
    <row r="6957" spans="1:36" hidden="1" x14ac:dyDescent="0.2">
      <c r="A6957" s="1" t="str">
        <f t="shared" si="108"/>
        <v>Wyre ForestBlack African</v>
      </c>
      <c r="B6957" s="3" t="s">
        <v>557</v>
      </c>
      <c r="C6957" s="3" t="s">
        <v>558</v>
      </c>
      <c r="D6957" s="3" t="s">
        <v>715</v>
      </c>
      <c r="E6957" s="5">
        <v>85</v>
      </c>
      <c r="F6957" s="5">
        <v>8</v>
      </c>
      <c r="G6957" s="5">
        <v>8</v>
      </c>
      <c r="H6957" s="5">
        <v>12</v>
      </c>
      <c r="I6957" s="5">
        <v>7</v>
      </c>
      <c r="J6957" s="5">
        <v>12</v>
      </c>
      <c r="K6957" s="5">
        <v>13</v>
      </c>
      <c r="L6957" s="5">
        <v>17</v>
      </c>
      <c r="M6957" s="5">
        <v>4</v>
      </c>
      <c r="N6957" s="5">
        <v>4</v>
      </c>
      <c r="O6957" s="6">
        <v>9.4117647058823533</v>
      </c>
      <c r="P6957" s="6">
        <v>9.4117647058823533</v>
      </c>
      <c r="Q6957" s="6">
        <v>14.117647058823529</v>
      </c>
      <c r="R6957" s="6">
        <v>8.235294117647058</v>
      </c>
      <c r="S6957" s="6">
        <v>14.117647058823529</v>
      </c>
      <c r="T6957" s="6">
        <v>15.294117647058824</v>
      </c>
      <c r="U6957" s="6">
        <v>20</v>
      </c>
      <c r="V6957" s="6">
        <v>4.7058823529411766</v>
      </c>
      <c r="W6957" s="6">
        <v>4.7058823529411766</v>
      </c>
      <c r="X6957" s="5">
        <v>36</v>
      </c>
      <c r="Y6957" s="5">
        <v>33</v>
      </c>
      <c r="Z6957" s="5">
        <v>6</v>
      </c>
      <c r="AA6957" s="5">
        <v>1</v>
      </c>
      <c r="AB6957" s="5">
        <v>1</v>
      </c>
      <c r="AC6957" s="5">
        <v>0</v>
      </c>
      <c r="AD6957" s="5">
        <v>35</v>
      </c>
      <c r="AE6957" s="5">
        <v>32</v>
      </c>
      <c r="AF6957" s="5">
        <v>6</v>
      </c>
      <c r="AG6957" s="6">
        <v>18.75</v>
      </c>
      <c r="AH6957" s="6">
        <v>91.428571428571431</v>
      </c>
      <c r="AI6957" s="6">
        <v>0</v>
      </c>
      <c r="AJ6957" s="6">
        <v>100</v>
      </c>
    </row>
    <row r="6958" spans="1:36" hidden="1" x14ac:dyDescent="0.2">
      <c r="A6958" s="1" t="str">
        <f t="shared" si="108"/>
        <v>Wyre ForestBlack Caribbean</v>
      </c>
      <c r="B6958" s="3" t="s">
        <v>557</v>
      </c>
      <c r="C6958" s="3" t="s">
        <v>558</v>
      </c>
      <c r="D6958" s="3" t="s">
        <v>716</v>
      </c>
      <c r="E6958" s="5">
        <v>105</v>
      </c>
      <c r="F6958" s="5">
        <v>2</v>
      </c>
      <c r="G6958" s="5">
        <v>2</v>
      </c>
      <c r="H6958" s="5">
        <v>3</v>
      </c>
      <c r="I6958" s="5">
        <v>2</v>
      </c>
      <c r="J6958" s="5">
        <v>20</v>
      </c>
      <c r="K6958" s="5">
        <v>9</v>
      </c>
      <c r="L6958" s="5">
        <v>21</v>
      </c>
      <c r="M6958" s="5">
        <v>6</v>
      </c>
      <c r="N6958" s="5">
        <v>2</v>
      </c>
      <c r="O6958" s="6">
        <v>1.9047619047619047</v>
      </c>
      <c r="P6958" s="6">
        <v>1.9047619047619047</v>
      </c>
      <c r="Q6958" s="6">
        <v>2.8571428571428572</v>
      </c>
      <c r="R6958" s="6">
        <v>1.9047619047619047</v>
      </c>
      <c r="S6958" s="6">
        <v>19.047619047619047</v>
      </c>
      <c r="T6958" s="6">
        <v>8.5714285714285712</v>
      </c>
      <c r="U6958" s="6">
        <v>20</v>
      </c>
      <c r="V6958" s="6">
        <v>5.7142857142857144</v>
      </c>
      <c r="W6958" s="6">
        <v>1.9047619047619047</v>
      </c>
      <c r="X6958" s="5">
        <v>58</v>
      </c>
      <c r="Y6958" s="5">
        <v>54</v>
      </c>
      <c r="Z6958" s="5">
        <v>4</v>
      </c>
      <c r="AA6958" s="5">
        <v>0</v>
      </c>
      <c r="AB6958" s="5">
        <v>0</v>
      </c>
      <c r="AC6958" s="5">
        <v>0</v>
      </c>
      <c r="AD6958" s="5">
        <v>58</v>
      </c>
      <c r="AE6958" s="5">
        <v>54</v>
      </c>
      <c r="AF6958" s="5">
        <v>4</v>
      </c>
      <c r="AG6958" s="6">
        <v>7.4074074074074074</v>
      </c>
      <c r="AH6958" s="6">
        <v>93.103448275862064</v>
      </c>
      <c r="AI6958" s="6"/>
      <c r="AJ6958" s="6"/>
    </row>
    <row r="6959" spans="1:36" hidden="1" x14ac:dyDescent="0.2">
      <c r="A6959" s="1" t="str">
        <f t="shared" si="108"/>
        <v>Wyre ForestBlack Other</v>
      </c>
      <c r="B6959" s="3" t="s">
        <v>557</v>
      </c>
      <c r="C6959" s="3" t="s">
        <v>558</v>
      </c>
      <c r="D6959" s="3" t="s">
        <v>717</v>
      </c>
      <c r="E6959" s="5">
        <v>24</v>
      </c>
      <c r="F6959" s="5">
        <v>0</v>
      </c>
      <c r="G6959" s="5">
        <v>0</v>
      </c>
      <c r="H6959" s="5">
        <v>1</v>
      </c>
      <c r="I6959" s="5">
        <v>1</v>
      </c>
      <c r="J6959" s="5">
        <v>3</v>
      </c>
      <c r="K6959" s="5">
        <v>2</v>
      </c>
      <c r="L6959" s="5">
        <v>1</v>
      </c>
      <c r="M6959" s="5">
        <v>0</v>
      </c>
      <c r="N6959" s="5">
        <v>0</v>
      </c>
      <c r="O6959" s="6">
        <v>0</v>
      </c>
      <c r="P6959" s="6">
        <v>0</v>
      </c>
      <c r="Q6959" s="6">
        <v>4.166666666666667</v>
      </c>
      <c r="R6959" s="6">
        <v>4.166666666666667</v>
      </c>
      <c r="S6959" s="6">
        <v>12.5</v>
      </c>
      <c r="T6959" s="6">
        <v>8.3333333333333339</v>
      </c>
      <c r="U6959" s="6">
        <v>4.166666666666667</v>
      </c>
      <c r="V6959" s="6">
        <v>0</v>
      </c>
      <c r="W6959" s="6">
        <v>0</v>
      </c>
      <c r="X6959" s="5">
        <v>11</v>
      </c>
      <c r="Y6959" s="5">
        <v>9</v>
      </c>
      <c r="Z6959" s="5">
        <v>0</v>
      </c>
      <c r="AA6959" s="5">
        <v>0</v>
      </c>
      <c r="AB6959" s="5">
        <v>0</v>
      </c>
      <c r="AC6959" s="5">
        <v>0</v>
      </c>
      <c r="AD6959" s="5">
        <v>11</v>
      </c>
      <c r="AE6959" s="5">
        <v>9</v>
      </c>
      <c r="AF6959" s="5">
        <v>0</v>
      </c>
      <c r="AG6959" s="6">
        <v>0</v>
      </c>
      <c r="AH6959" s="6">
        <v>81.818181818181813</v>
      </c>
      <c r="AI6959" s="6"/>
      <c r="AJ6959" s="6"/>
    </row>
    <row r="6960" spans="1:36" hidden="1" x14ac:dyDescent="0.2">
      <c r="A6960" s="1" t="str">
        <f t="shared" si="108"/>
        <v>Wyre ForestArab</v>
      </c>
      <c r="B6960" s="3" t="s">
        <v>557</v>
      </c>
      <c r="C6960" s="3" t="s">
        <v>558</v>
      </c>
      <c r="D6960" s="3" t="s">
        <v>699</v>
      </c>
      <c r="E6960" s="5">
        <v>14</v>
      </c>
      <c r="F6960" s="5">
        <v>0</v>
      </c>
      <c r="G6960" s="5">
        <v>0</v>
      </c>
      <c r="H6960" s="5">
        <v>0</v>
      </c>
      <c r="I6960" s="5">
        <v>0</v>
      </c>
      <c r="J6960" s="5">
        <v>2</v>
      </c>
      <c r="K6960" s="5">
        <v>3</v>
      </c>
      <c r="L6960" s="5">
        <v>0</v>
      </c>
      <c r="M6960" s="5">
        <v>0</v>
      </c>
      <c r="N6960" s="5">
        <v>0</v>
      </c>
      <c r="O6960" s="6">
        <v>0</v>
      </c>
      <c r="P6960" s="6">
        <v>0</v>
      </c>
      <c r="Q6960" s="6">
        <v>0</v>
      </c>
      <c r="R6960" s="6">
        <v>0</v>
      </c>
      <c r="S6960" s="6">
        <v>14.285714285714286</v>
      </c>
      <c r="T6960" s="6">
        <v>21.428571428571427</v>
      </c>
      <c r="U6960" s="6">
        <v>0</v>
      </c>
      <c r="V6960" s="6">
        <v>0</v>
      </c>
      <c r="W6960" s="6">
        <v>0</v>
      </c>
      <c r="X6960" s="5">
        <v>7</v>
      </c>
      <c r="Y6960" s="5">
        <v>5</v>
      </c>
      <c r="Z6960" s="5">
        <v>1</v>
      </c>
      <c r="AA6960" s="5">
        <v>0</v>
      </c>
      <c r="AB6960" s="5">
        <v>0</v>
      </c>
      <c r="AC6960" s="5">
        <v>0</v>
      </c>
      <c r="AD6960" s="5">
        <v>7</v>
      </c>
      <c r="AE6960" s="5">
        <v>5</v>
      </c>
      <c r="AF6960" s="5">
        <v>1</v>
      </c>
      <c r="AG6960" s="6">
        <v>20</v>
      </c>
      <c r="AH6960" s="6">
        <v>71.428571428571431</v>
      </c>
      <c r="AI6960" s="6"/>
      <c r="AJ6960" s="6"/>
    </row>
    <row r="6961" spans="1:36" hidden="1" x14ac:dyDescent="0.2">
      <c r="A6961" s="1" t="str">
        <f t="shared" si="108"/>
        <v>Wyre ForestOther</v>
      </c>
      <c r="B6961" s="3" t="s">
        <v>557</v>
      </c>
      <c r="C6961" s="3" t="s">
        <v>558</v>
      </c>
      <c r="D6961" s="3" t="s">
        <v>718</v>
      </c>
      <c r="E6961" s="5">
        <v>86</v>
      </c>
      <c r="F6961" s="5">
        <v>2</v>
      </c>
      <c r="G6961" s="5">
        <v>2</v>
      </c>
      <c r="H6961" s="5">
        <v>3</v>
      </c>
      <c r="I6961" s="5">
        <v>1</v>
      </c>
      <c r="J6961" s="5">
        <v>11</v>
      </c>
      <c r="K6961" s="5">
        <v>12</v>
      </c>
      <c r="L6961" s="5">
        <v>9</v>
      </c>
      <c r="M6961" s="5">
        <v>2</v>
      </c>
      <c r="N6961" s="5">
        <v>0</v>
      </c>
      <c r="O6961" s="6">
        <v>2.3255813953488373</v>
      </c>
      <c r="P6961" s="6">
        <v>2.3255813953488373</v>
      </c>
      <c r="Q6961" s="6">
        <v>3.4883720930232558</v>
      </c>
      <c r="R6961" s="6">
        <v>1.1627906976744187</v>
      </c>
      <c r="S6961" s="6">
        <v>12.790697674418604</v>
      </c>
      <c r="T6961" s="6">
        <v>13.953488372093023</v>
      </c>
      <c r="U6961" s="6">
        <v>10.465116279069768</v>
      </c>
      <c r="V6961" s="6">
        <v>2.3255813953488373</v>
      </c>
      <c r="W6961" s="6">
        <v>0</v>
      </c>
      <c r="X6961" s="5">
        <v>38</v>
      </c>
      <c r="Y6961" s="5">
        <v>34</v>
      </c>
      <c r="Z6961" s="5">
        <v>4</v>
      </c>
      <c r="AA6961" s="5">
        <v>0</v>
      </c>
      <c r="AB6961" s="5">
        <v>0</v>
      </c>
      <c r="AC6961" s="5">
        <v>0</v>
      </c>
      <c r="AD6961" s="5">
        <v>38</v>
      </c>
      <c r="AE6961" s="5">
        <v>34</v>
      </c>
      <c r="AF6961" s="5">
        <v>4</v>
      </c>
      <c r="AG6961" s="6">
        <v>11.764705882352942</v>
      </c>
      <c r="AH6961" s="6">
        <v>89.473684210526315</v>
      </c>
      <c r="AI6961" s="6"/>
      <c r="AJ6961" s="6"/>
    </row>
    <row r="6962" spans="1:36" x14ac:dyDescent="0.2">
      <c r="A6962" s="1" t="str">
        <f t="shared" si="108"/>
        <v>YorkAll people</v>
      </c>
      <c r="B6962" s="3" t="s">
        <v>73</v>
      </c>
      <c r="C6962" s="3" t="s">
        <v>74</v>
      </c>
      <c r="D6962" s="3" t="s">
        <v>700</v>
      </c>
      <c r="E6962" s="5">
        <v>198051</v>
      </c>
      <c r="F6962" s="5">
        <v>1536</v>
      </c>
      <c r="G6962" s="5">
        <v>0</v>
      </c>
      <c r="H6962" s="5">
        <v>0</v>
      </c>
      <c r="I6962" s="5">
        <v>1536</v>
      </c>
      <c r="J6962" s="5">
        <v>13975</v>
      </c>
      <c r="K6962" s="5">
        <v>1360</v>
      </c>
      <c r="L6962" s="5">
        <v>11171</v>
      </c>
      <c r="M6962" s="5">
        <v>5384</v>
      </c>
      <c r="N6962" s="5">
        <v>0</v>
      </c>
      <c r="O6962" s="6">
        <v>0.7755578108668979</v>
      </c>
      <c r="P6962" s="6">
        <v>0</v>
      </c>
      <c r="Q6962" s="6">
        <v>0</v>
      </c>
      <c r="R6962" s="6">
        <v>0.7755578108668979</v>
      </c>
      <c r="S6962" s="6">
        <v>7.0562632857193348</v>
      </c>
      <c r="T6962" s="6">
        <v>0.68669181170506588</v>
      </c>
      <c r="U6962" s="6">
        <v>5.6404663445274199</v>
      </c>
      <c r="V6962" s="6">
        <v>2.7184917016324079</v>
      </c>
      <c r="W6962" s="6">
        <v>0</v>
      </c>
      <c r="X6962" s="5">
        <v>63809</v>
      </c>
      <c r="Y6962" s="5">
        <v>58269</v>
      </c>
      <c r="Z6962" s="5">
        <v>2347</v>
      </c>
      <c r="AA6962" s="5">
        <v>0</v>
      </c>
      <c r="AB6962" s="5">
        <v>0</v>
      </c>
      <c r="AC6962" s="5">
        <v>0</v>
      </c>
      <c r="AD6962" s="5">
        <v>63809</v>
      </c>
      <c r="AE6962" s="5">
        <v>58269</v>
      </c>
      <c r="AF6962" s="5">
        <v>2347</v>
      </c>
      <c r="AG6962" s="6">
        <v>4.0278707374418641</v>
      </c>
      <c r="AH6962" s="6">
        <v>91.317839176291741</v>
      </c>
      <c r="AI6962" s="6"/>
      <c r="AJ6962" s="6"/>
    </row>
    <row r="6963" spans="1:36" hidden="1" x14ac:dyDescent="0.2">
      <c r="A6963" s="1" t="str">
        <f t="shared" si="108"/>
        <v>YorkWhite British</v>
      </c>
      <c r="B6963" s="3" t="s">
        <v>73</v>
      </c>
      <c r="C6963" s="3" t="s">
        <v>74</v>
      </c>
      <c r="D6963" s="3" t="s">
        <v>701</v>
      </c>
      <c r="E6963" s="5">
        <v>178613</v>
      </c>
      <c r="F6963" s="5">
        <v>1442</v>
      </c>
      <c r="G6963" s="5">
        <v>0</v>
      </c>
      <c r="H6963" s="5">
        <v>0</v>
      </c>
      <c r="I6963" s="5">
        <v>1442</v>
      </c>
      <c r="J6963" s="5">
        <v>12748</v>
      </c>
      <c r="K6963" s="5">
        <v>1324</v>
      </c>
      <c r="L6963" s="5">
        <v>9535</v>
      </c>
      <c r="M6963" s="5">
        <v>4552</v>
      </c>
      <c r="N6963" s="5">
        <v>0</v>
      </c>
      <c r="O6963" s="6">
        <v>0.80733205309803879</v>
      </c>
      <c r="P6963" s="6">
        <v>0</v>
      </c>
      <c r="Q6963" s="6">
        <v>0</v>
      </c>
      <c r="R6963" s="6">
        <v>0.80733205309803879</v>
      </c>
      <c r="S6963" s="6">
        <v>7.1372184555435494</v>
      </c>
      <c r="T6963" s="6">
        <v>0.74126743294161124</v>
      </c>
      <c r="U6963" s="6">
        <v>5.3383572304367544</v>
      </c>
      <c r="V6963" s="6">
        <v>2.5485267029835454</v>
      </c>
      <c r="W6963" s="6">
        <v>0</v>
      </c>
      <c r="X6963" s="5">
        <v>56471</v>
      </c>
      <c r="Y6963" s="5">
        <v>51729</v>
      </c>
      <c r="Z6963" s="5">
        <v>2035</v>
      </c>
      <c r="AA6963" s="5">
        <v>0</v>
      </c>
      <c r="AB6963" s="5">
        <v>0</v>
      </c>
      <c r="AC6963" s="5">
        <v>0</v>
      </c>
      <c r="AD6963" s="5">
        <v>56471</v>
      </c>
      <c r="AE6963" s="5">
        <v>51729</v>
      </c>
      <c r="AF6963" s="5">
        <v>2035</v>
      </c>
      <c r="AG6963" s="6">
        <v>3.933963540760502</v>
      </c>
      <c r="AH6963" s="6">
        <v>91.602769563138608</v>
      </c>
      <c r="AI6963" s="6"/>
      <c r="AJ6963" s="6"/>
    </row>
    <row r="6964" spans="1:36" hidden="1" x14ac:dyDescent="0.2">
      <c r="A6964" s="1" t="str">
        <f t="shared" si="108"/>
        <v>YorkMinorities - all other than White British</v>
      </c>
      <c r="B6964" s="3" t="s">
        <v>73</v>
      </c>
      <c r="C6964" s="3" t="s">
        <v>74</v>
      </c>
      <c r="D6964" s="3" t="s">
        <v>702</v>
      </c>
      <c r="E6964" s="5">
        <v>19438</v>
      </c>
      <c r="F6964" s="5">
        <v>94</v>
      </c>
      <c r="G6964" s="5">
        <v>0</v>
      </c>
      <c r="H6964" s="5">
        <v>0</v>
      </c>
      <c r="I6964" s="5">
        <v>94</v>
      </c>
      <c r="J6964" s="5">
        <v>1227</v>
      </c>
      <c r="K6964" s="5">
        <v>36</v>
      </c>
      <c r="L6964" s="5">
        <v>1636</v>
      </c>
      <c r="M6964" s="5">
        <v>832</v>
      </c>
      <c r="N6964" s="5">
        <v>0</v>
      </c>
      <c r="O6964" s="6">
        <v>0.48358884658915524</v>
      </c>
      <c r="P6964" s="6">
        <v>0</v>
      </c>
      <c r="Q6964" s="6">
        <v>0</v>
      </c>
      <c r="R6964" s="6">
        <v>0.48358884658915524</v>
      </c>
      <c r="S6964" s="6">
        <v>6.3123778166478033</v>
      </c>
      <c r="T6964" s="6">
        <v>0.18520423911925096</v>
      </c>
      <c r="U6964" s="6">
        <v>8.416503755530405</v>
      </c>
      <c r="V6964" s="6">
        <v>4.2802757485337999</v>
      </c>
      <c r="W6964" s="6">
        <v>0</v>
      </c>
      <c r="X6964" s="5">
        <v>7338</v>
      </c>
      <c r="Y6964" s="5">
        <v>6540</v>
      </c>
      <c r="Z6964" s="5">
        <v>312</v>
      </c>
      <c r="AA6964" s="5">
        <v>0</v>
      </c>
      <c r="AB6964" s="5">
        <v>0</v>
      </c>
      <c r="AC6964" s="5">
        <v>0</v>
      </c>
      <c r="AD6964" s="5">
        <v>7338</v>
      </c>
      <c r="AE6964" s="5">
        <v>6540</v>
      </c>
      <c r="AF6964" s="5">
        <v>312</v>
      </c>
      <c r="AG6964" s="6">
        <v>4.7706422018348622</v>
      </c>
      <c r="AH6964" s="6">
        <v>89.125102207686012</v>
      </c>
      <c r="AI6964" s="6"/>
      <c r="AJ6964" s="6"/>
    </row>
    <row r="6965" spans="1:36" hidden="1" x14ac:dyDescent="0.2">
      <c r="A6965" s="1" t="str">
        <f t="shared" si="108"/>
        <v>YorkWhite Irish</v>
      </c>
      <c r="B6965" s="3" t="s">
        <v>73</v>
      </c>
      <c r="C6965" s="3" t="s">
        <v>74</v>
      </c>
      <c r="D6965" s="3" t="s">
        <v>703</v>
      </c>
      <c r="E6965" s="5">
        <v>1103</v>
      </c>
      <c r="F6965" s="5">
        <v>10</v>
      </c>
      <c r="G6965" s="5">
        <v>0</v>
      </c>
      <c r="H6965" s="5">
        <v>0</v>
      </c>
      <c r="I6965" s="5">
        <v>10</v>
      </c>
      <c r="J6965" s="5">
        <v>66</v>
      </c>
      <c r="K6965" s="5">
        <v>7</v>
      </c>
      <c r="L6965" s="5">
        <v>77</v>
      </c>
      <c r="M6965" s="5">
        <v>29</v>
      </c>
      <c r="N6965" s="5">
        <v>0</v>
      </c>
      <c r="O6965" s="6">
        <v>0.90661831368993651</v>
      </c>
      <c r="P6965" s="6">
        <v>0</v>
      </c>
      <c r="Q6965" s="6">
        <v>0</v>
      </c>
      <c r="R6965" s="6">
        <v>0.90661831368993651</v>
      </c>
      <c r="S6965" s="6">
        <v>5.9836808703535809</v>
      </c>
      <c r="T6965" s="6">
        <v>0.63463281958295559</v>
      </c>
      <c r="U6965" s="6">
        <v>6.980961015412511</v>
      </c>
      <c r="V6965" s="6">
        <v>2.6291931097008159</v>
      </c>
      <c r="W6965" s="6">
        <v>0</v>
      </c>
      <c r="X6965" s="5">
        <v>342</v>
      </c>
      <c r="Y6965" s="5">
        <v>307</v>
      </c>
      <c r="Z6965" s="5">
        <v>11</v>
      </c>
      <c r="AA6965" s="5">
        <v>0</v>
      </c>
      <c r="AB6965" s="5">
        <v>0</v>
      </c>
      <c r="AC6965" s="5">
        <v>0</v>
      </c>
      <c r="AD6965" s="5">
        <v>342</v>
      </c>
      <c r="AE6965" s="5">
        <v>307</v>
      </c>
      <c r="AF6965" s="5">
        <v>11</v>
      </c>
      <c r="AG6965" s="6">
        <v>3.5830618892508141</v>
      </c>
      <c r="AH6965" s="6">
        <v>89.766081871345023</v>
      </c>
      <c r="AI6965" s="6"/>
      <c r="AJ6965" s="6"/>
    </row>
    <row r="6966" spans="1:36" hidden="1" x14ac:dyDescent="0.2">
      <c r="A6966" s="1" t="str">
        <f t="shared" si="108"/>
        <v>YorkWhite Gyspy or Irish Traveller</v>
      </c>
      <c r="B6966" s="3" t="s">
        <v>73</v>
      </c>
      <c r="C6966" s="3" t="s">
        <v>74</v>
      </c>
      <c r="D6966" s="3" t="s">
        <v>704</v>
      </c>
      <c r="E6966" s="5">
        <v>269</v>
      </c>
      <c r="F6966" s="5">
        <v>3</v>
      </c>
      <c r="G6966" s="5">
        <v>0</v>
      </c>
      <c r="H6966" s="5">
        <v>0</v>
      </c>
      <c r="I6966" s="5">
        <v>3</v>
      </c>
      <c r="J6966" s="5">
        <v>36</v>
      </c>
      <c r="K6966" s="5">
        <v>1</v>
      </c>
      <c r="L6966" s="5">
        <v>52</v>
      </c>
      <c r="M6966" s="5">
        <v>3</v>
      </c>
      <c r="N6966" s="5">
        <v>0</v>
      </c>
      <c r="O6966" s="6">
        <v>1.1152416356877324</v>
      </c>
      <c r="P6966" s="6">
        <v>0</v>
      </c>
      <c r="Q6966" s="6">
        <v>0</v>
      </c>
      <c r="R6966" s="6">
        <v>1.1152416356877324</v>
      </c>
      <c r="S6966" s="6">
        <v>13.382899628252789</v>
      </c>
      <c r="T6966" s="6">
        <v>0.37174721189591076</v>
      </c>
      <c r="U6966" s="6">
        <v>19.330855018587361</v>
      </c>
      <c r="V6966" s="6">
        <v>1.1152416356877324</v>
      </c>
      <c r="W6966" s="6">
        <v>0</v>
      </c>
      <c r="X6966" s="5">
        <v>79</v>
      </c>
      <c r="Y6966" s="5">
        <v>38</v>
      </c>
      <c r="Z6966" s="5">
        <v>3</v>
      </c>
      <c r="AA6966" s="5">
        <v>0</v>
      </c>
      <c r="AB6966" s="5">
        <v>0</v>
      </c>
      <c r="AC6966" s="5">
        <v>0</v>
      </c>
      <c r="AD6966" s="5">
        <v>79</v>
      </c>
      <c r="AE6966" s="5">
        <v>38</v>
      </c>
      <c r="AF6966" s="5">
        <v>3</v>
      </c>
      <c r="AG6966" s="6">
        <v>7.8947368421052628</v>
      </c>
      <c r="AH6966" s="6">
        <v>48.101265822784811</v>
      </c>
      <c r="AI6966" s="6"/>
      <c r="AJ6966" s="6"/>
    </row>
    <row r="6967" spans="1:36" hidden="1" x14ac:dyDescent="0.2">
      <c r="A6967" s="1" t="str">
        <f t="shared" si="108"/>
        <v>YorkWhite Other</v>
      </c>
      <c r="B6967" s="3" t="s">
        <v>73</v>
      </c>
      <c r="C6967" s="3" t="s">
        <v>74</v>
      </c>
      <c r="D6967" s="3" t="s">
        <v>705</v>
      </c>
      <c r="E6967" s="5">
        <v>6746</v>
      </c>
      <c r="F6967" s="5">
        <v>25</v>
      </c>
      <c r="G6967" s="5">
        <v>0</v>
      </c>
      <c r="H6967" s="5">
        <v>0</v>
      </c>
      <c r="I6967" s="5">
        <v>25</v>
      </c>
      <c r="J6967" s="5">
        <v>454</v>
      </c>
      <c r="K6967" s="5">
        <v>15</v>
      </c>
      <c r="L6967" s="5">
        <v>546</v>
      </c>
      <c r="M6967" s="5">
        <v>397</v>
      </c>
      <c r="N6967" s="5">
        <v>0</v>
      </c>
      <c r="O6967" s="6">
        <v>0.37058997924696119</v>
      </c>
      <c r="P6967" s="6">
        <v>0</v>
      </c>
      <c r="Q6967" s="6">
        <v>0</v>
      </c>
      <c r="R6967" s="6">
        <v>0.37058997924696119</v>
      </c>
      <c r="S6967" s="6">
        <v>6.7299140231248149</v>
      </c>
      <c r="T6967" s="6">
        <v>0.2223539875481767</v>
      </c>
      <c r="U6967" s="6">
        <v>8.0936851467536322</v>
      </c>
      <c r="V6967" s="6">
        <v>5.8849688704417433</v>
      </c>
      <c r="W6967" s="6">
        <v>0</v>
      </c>
      <c r="X6967" s="5">
        <v>3257</v>
      </c>
      <c r="Y6967" s="5">
        <v>3053</v>
      </c>
      <c r="Z6967" s="5">
        <v>111</v>
      </c>
      <c r="AA6967" s="5">
        <v>0</v>
      </c>
      <c r="AB6967" s="5">
        <v>0</v>
      </c>
      <c r="AC6967" s="5">
        <v>0</v>
      </c>
      <c r="AD6967" s="5">
        <v>3257</v>
      </c>
      <c r="AE6967" s="5">
        <v>3053</v>
      </c>
      <c r="AF6967" s="5">
        <v>111</v>
      </c>
      <c r="AG6967" s="6">
        <v>3.6357680969538158</v>
      </c>
      <c r="AH6967" s="6">
        <v>93.736567393306728</v>
      </c>
      <c r="AI6967" s="6"/>
      <c r="AJ6967" s="6"/>
    </row>
    <row r="6968" spans="1:36" hidden="1" x14ac:dyDescent="0.2">
      <c r="A6968" s="1" t="str">
        <f t="shared" si="108"/>
        <v>YorkMixed White and Black Caribbean</v>
      </c>
      <c r="B6968" s="3" t="s">
        <v>73</v>
      </c>
      <c r="C6968" s="3" t="s">
        <v>74</v>
      </c>
      <c r="D6968" s="3" t="s">
        <v>706</v>
      </c>
      <c r="E6968" s="5">
        <v>529</v>
      </c>
      <c r="F6968" s="5">
        <v>7</v>
      </c>
      <c r="G6968" s="5">
        <v>0</v>
      </c>
      <c r="H6968" s="5">
        <v>0</v>
      </c>
      <c r="I6968" s="5">
        <v>7</v>
      </c>
      <c r="J6968" s="5">
        <v>54</v>
      </c>
      <c r="K6968" s="5">
        <v>1</v>
      </c>
      <c r="L6968" s="5">
        <v>41</v>
      </c>
      <c r="M6968" s="5">
        <v>20</v>
      </c>
      <c r="N6968" s="5">
        <v>0</v>
      </c>
      <c r="O6968" s="6">
        <v>1.3232514177693762</v>
      </c>
      <c r="P6968" s="6">
        <v>0</v>
      </c>
      <c r="Q6968" s="6">
        <v>0</v>
      </c>
      <c r="R6968" s="6">
        <v>1.3232514177693762</v>
      </c>
      <c r="S6968" s="6">
        <v>10.207939508506616</v>
      </c>
      <c r="T6968" s="6">
        <v>0.1890359168241966</v>
      </c>
      <c r="U6968" s="6">
        <v>7.7504725897920608</v>
      </c>
      <c r="V6968" s="6">
        <v>3.7807183364839321</v>
      </c>
      <c r="W6968" s="6">
        <v>0</v>
      </c>
      <c r="X6968" s="5">
        <v>142</v>
      </c>
      <c r="Y6968" s="5">
        <v>117</v>
      </c>
      <c r="Z6968" s="5">
        <v>12</v>
      </c>
      <c r="AA6968" s="5">
        <v>0</v>
      </c>
      <c r="AB6968" s="5">
        <v>0</v>
      </c>
      <c r="AC6968" s="5">
        <v>0</v>
      </c>
      <c r="AD6968" s="5">
        <v>142</v>
      </c>
      <c r="AE6968" s="5">
        <v>117</v>
      </c>
      <c r="AF6968" s="5">
        <v>12</v>
      </c>
      <c r="AG6968" s="6">
        <v>10.256410256410257</v>
      </c>
      <c r="AH6968" s="6">
        <v>82.394366197183103</v>
      </c>
      <c r="AI6968" s="6"/>
      <c r="AJ6968" s="6"/>
    </row>
    <row r="6969" spans="1:36" hidden="1" x14ac:dyDescent="0.2">
      <c r="A6969" s="1" t="str">
        <f t="shared" si="108"/>
        <v>YorkMixed White and Black African</v>
      </c>
      <c r="B6969" s="3" t="s">
        <v>73</v>
      </c>
      <c r="C6969" s="3" t="s">
        <v>74</v>
      </c>
      <c r="D6969" s="3" t="s">
        <v>707</v>
      </c>
      <c r="E6969" s="5">
        <v>305</v>
      </c>
      <c r="F6969" s="5">
        <v>4</v>
      </c>
      <c r="G6969" s="5">
        <v>0</v>
      </c>
      <c r="H6969" s="5">
        <v>0</v>
      </c>
      <c r="I6969" s="5">
        <v>4</v>
      </c>
      <c r="J6969" s="5">
        <v>28</v>
      </c>
      <c r="K6969" s="5">
        <v>0</v>
      </c>
      <c r="L6969" s="5">
        <v>32</v>
      </c>
      <c r="M6969" s="5">
        <v>16</v>
      </c>
      <c r="N6969" s="5">
        <v>0</v>
      </c>
      <c r="O6969" s="6">
        <v>1.3114754098360655</v>
      </c>
      <c r="P6969" s="6">
        <v>0</v>
      </c>
      <c r="Q6969" s="6">
        <v>0</v>
      </c>
      <c r="R6969" s="6">
        <v>1.3114754098360655</v>
      </c>
      <c r="S6969" s="6">
        <v>9.1803278688524586</v>
      </c>
      <c r="T6969" s="6">
        <v>0</v>
      </c>
      <c r="U6969" s="6">
        <v>10.491803278688524</v>
      </c>
      <c r="V6969" s="6">
        <v>5.2459016393442619</v>
      </c>
      <c r="W6969" s="6">
        <v>0</v>
      </c>
      <c r="X6969" s="5">
        <v>40</v>
      </c>
      <c r="Y6969" s="5">
        <v>37</v>
      </c>
      <c r="Z6969" s="5">
        <v>0</v>
      </c>
      <c r="AA6969" s="5">
        <v>0</v>
      </c>
      <c r="AB6969" s="5">
        <v>0</v>
      </c>
      <c r="AC6969" s="5">
        <v>0</v>
      </c>
      <c r="AD6969" s="5">
        <v>40</v>
      </c>
      <c r="AE6969" s="5">
        <v>37</v>
      </c>
      <c r="AF6969" s="5">
        <v>0</v>
      </c>
      <c r="AG6969" s="6">
        <v>0</v>
      </c>
      <c r="AH6969" s="6">
        <v>92.5</v>
      </c>
      <c r="AI6969" s="6"/>
      <c r="AJ6969" s="6"/>
    </row>
    <row r="6970" spans="1:36" hidden="1" x14ac:dyDescent="0.2">
      <c r="A6970" s="1" t="str">
        <f t="shared" si="108"/>
        <v>YorkMixed White and Asian</v>
      </c>
      <c r="B6970" s="3" t="s">
        <v>73</v>
      </c>
      <c r="C6970" s="3" t="s">
        <v>74</v>
      </c>
      <c r="D6970" s="3" t="s">
        <v>708</v>
      </c>
      <c r="E6970" s="5">
        <v>873</v>
      </c>
      <c r="F6970" s="5">
        <v>5</v>
      </c>
      <c r="G6970" s="5">
        <v>0</v>
      </c>
      <c r="H6970" s="5">
        <v>0</v>
      </c>
      <c r="I6970" s="5">
        <v>5</v>
      </c>
      <c r="J6970" s="5">
        <v>31</v>
      </c>
      <c r="K6970" s="5">
        <v>2</v>
      </c>
      <c r="L6970" s="5">
        <v>53</v>
      </c>
      <c r="M6970" s="5">
        <v>28</v>
      </c>
      <c r="N6970" s="5">
        <v>0</v>
      </c>
      <c r="O6970" s="6">
        <v>0.57273768613974796</v>
      </c>
      <c r="P6970" s="6">
        <v>0</v>
      </c>
      <c r="Q6970" s="6">
        <v>0</v>
      </c>
      <c r="R6970" s="6">
        <v>0.57273768613974796</v>
      </c>
      <c r="S6970" s="6">
        <v>3.5509736540664374</v>
      </c>
      <c r="T6970" s="6">
        <v>0.22909507445589919</v>
      </c>
      <c r="U6970" s="6">
        <v>6.0710194730813285</v>
      </c>
      <c r="V6970" s="6">
        <v>3.2073310423825889</v>
      </c>
      <c r="W6970" s="6">
        <v>0</v>
      </c>
      <c r="X6970" s="5">
        <v>195</v>
      </c>
      <c r="Y6970" s="5">
        <v>183</v>
      </c>
      <c r="Z6970" s="5">
        <v>9</v>
      </c>
      <c r="AA6970" s="5">
        <v>0</v>
      </c>
      <c r="AB6970" s="5">
        <v>0</v>
      </c>
      <c r="AC6970" s="5">
        <v>0</v>
      </c>
      <c r="AD6970" s="5">
        <v>195</v>
      </c>
      <c r="AE6970" s="5">
        <v>183</v>
      </c>
      <c r="AF6970" s="5">
        <v>9</v>
      </c>
      <c r="AG6970" s="6">
        <v>4.918032786885246</v>
      </c>
      <c r="AH6970" s="6">
        <v>93.84615384615384</v>
      </c>
      <c r="AI6970" s="6"/>
      <c r="AJ6970" s="6"/>
    </row>
    <row r="6971" spans="1:36" hidden="1" x14ac:dyDescent="0.2">
      <c r="A6971" s="1" t="str">
        <f t="shared" si="108"/>
        <v>YorkMixed Other</v>
      </c>
      <c r="B6971" s="3" t="s">
        <v>73</v>
      </c>
      <c r="C6971" s="3" t="s">
        <v>74</v>
      </c>
      <c r="D6971" s="3" t="s">
        <v>709</v>
      </c>
      <c r="E6971" s="5">
        <v>706</v>
      </c>
      <c r="F6971" s="5">
        <v>4</v>
      </c>
      <c r="G6971" s="5">
        <v>0</v>
      </c>
      <c r="H6971" s="5">
        <v>0</v>
      </c>
      <c r="I6971" s="5">
        <v>4</v>
      </c>
      <c r="J6971" s="5">
        <v>42</v>
      </c>
      <c r="K6971" s="5">
        <v>0</v>
      </c>
      <c r="L6971" s="5">
        <v>45</v>
      </c>
      <c r="M6971" s="5">
        <v>25</v>
      </c>
      <c r="N6971" s="5">
        <v>0</v>
      </c>
      <c r="O6971" s="6">
        <v>0.56657223796033995</v>
      </c>
      <c r="P6971" s="6">
        <v>0</v>
      </c>
      <c r="Q6971" s="6">
        <v>0</v>
      </c>
      <c r="R6971" s="6">
        <v>0.56657223796033995</v>
      </c>
      <c r="S6971" s="6">
        <v>5.9490084985835692</v>
      </c>
      <c r="T6971" s="6">
        <v>0</v>
      </c>
      <c r="U6971" s="6">
        <v>6.3739376770538243</v>
      </c>
      <c r="V6971" s="6">
        <v>3.5410764872521248</v>
      </c>
      <c r="W6971" s="6">
        <v>0</v>
      </c>
      <c r="X6971" s="5">
        <v>208</v>
      </c>
      <c r="Y6971" s="5">
        <v>177</v>
      </c>
      <c r="Z6971" s="5">
        <v>18</v>
      </c>
      <c r="AA6971" s="5">
        <v>0</v>
      </c>
      <c r="AB6971" s="5">
        <v>0</v>
      </c>
      <c r="AC6971" s="5">
        <v>0</v>
      </c>
      <c r="AD6971" s="5">
        <v>208</v>
      </c>
      <c r="AE6971" s="5">
        <v>177</v>
      </c>
      <c r="AF6971" s="5">
        <v>18</v>
      </c>
      <c r="AG6971" s="6">
        <v>10.169491525423728</v>
      </c>
      <c r="AH6971" s="6">
        <v>85.09615384615384</v>
      </c>
      <c r="AI6971" s="6"/>
      <c r="AJ6971" s="6"/>
    </row>
    <row r="6972" spans="1:36" hidden="1" x14ac:dyDescent="0.2">
      <c r="A6972" s="1" t="str">
        <f t="shared" si="108"/>
        <v>YorkIndian</v>
      </c>
      <c r="B6972" s="3" t="s">
        <v>73</v>
      </c>
      <c r="C6972" s="3" t="s">
        <v>74</v>
      </c>
      <c r="D6972" s="3" t="s">
        <v>710</v>
      </c>
      <c r="E6972" s="5">
        <v>1531</v>
      </c>
      <c r="F6972" s="5">
        <v>3</v>
      </c>
      <c r="G6972" s="5">
        <v>0</v>
      </c>
      <c r="H6972" s="5">
        <v>0</v>
      </c>
      <c r="I6972" s="5">
        <v>3</v>
      </c>
      <c r="J6972" s="5">
        <v>100</v>
      </c>
      <c r="K6972" s="5">
        <v>3</v>
      </c>
      <c r="L6972" s="5">
        <v>181</v>
      </c>
      <c r="M6972" s="5">
        <v>64</v>
      </c>
      <c r="N6972" s="5">
        <v>0</v>
      </c>
      <c r="O6972" s="6">
        <v>0.19595035924232529</v>
      </c>
      <c r="P6972" s="6">
        <v>0</v>
      </c>
      <c r="Q6972" s="6">
        <v>0</v>
      </c>
      <c r="R6972" s="6">
        <v>0.19595035924232529</v>
      </c>
      <c r="S6972" s="6">
        <v>6.531678641410843</v>
      </c>
      <c r="T6972" s="6">
        <v>0.19595035924232529</v>
      </c>
      <c r="U6972" s="6">
        <v>11.822338340953625</v>
      </c>
      <c r="V6972" s="6">
        <v>4.1802743305029395</v>
      </c>
      <c r="W6972" s="6">
        <v>0</v>
      </c>
      <c r="X6972" s="5">
        <v>697</v>
      </c>
      <c r="Y6972" s="5">
        <v>621</v>
      </c>
      <c r="Z6972" s="5">
        <v>28</v>
      </c>
      <c r="AA6972" s="5">
        <v>0</v>
      </c>
      <c r="AB6972" s="5">
        <v>0</v>
      </c>
      <c r="AC6972" s="5">
        <v>0</v>
      </c>
      <c r="AD6972" s="5">
        <v>697</v>
      </c>
      <c r="AE6972" s="5">
        <v>621</v>
      </c>
      <c r="AF6972" s="5">
        <v>28</v>
      </c>
      <c r="AG6972" s="6">
        <v>4.5088566827697258</v>
      </c>
      <c r="AH6972" s="6">
        <v>89.096126255380199</v>
      </c>
      <c r="AI6972" s="6"/>
      <c r="AJ6972" s="6"/>
    </row>
    <row r="6973" spans="1:36" hidden="1" x14ac:dyDescent="0.2">
      <c r="A6973" s="1" t="str">
        <f t="shared" si="108"/>
        <v>YorkPakistani</v>
      </c>
      <c r="B6973" s="3" t="s">
        <v>73</v>
      </c>
      <c r="C6973" s="3" t="s">
        <v>74</v>
      </c>
      <c r="D6973" s="3" t="s">
        <v>711</v>
      </c>
      <c r="E6973" s="5">
        <v>417</v>
      </c>
      <c r="F6973" s="5">
        <v>0</v>
      </c>
      <c r="G6973" s="5">
        <v>0</v>
      </c>
      <c r="H6973" s="5">
        <v>0</v>
      </c>
      <c r="I6973" s="5">
        <v>0</v>
      </c>
      <c r="J6973" s="5">
        <v>16</v>
      </c>
      <c r="K6973" s="5">
        <v>0</v>
      </c>
      <c r="L6973" s="5">
        <v>20</v>
      </c>
      <c r="M6973" s="5">
        <v>20</v>
      </c>
      <c r="N6973" s="5">
        <v>0</v>
      </c>
      <c r="O6973" s="6">
        <v>0</v>
      </c>
      <c r="P6973" s="6">
        <v>0</v>
      </c>
      <c r="Q6973" s="6">
        <v>0</v>
      </c>
      <c r="R6973" s="6">
        <v>0</v>
      </c>
      <c r="S6973" s="6">
        <v>3.8369304556354917</v>
      </c>
      <c r="T6973" s="6">
        <v>0</v>
      </c>
      <c r="U6973" s="6">
        <v>4.7961630695443649</v>
      </c>
      <c r="V6973" s="6">
        <v>4.7961630695443649</v>
      </c>
      <c r="W6973" s="6">
        <v>0</v>
      </c>
      <c r="X6973" s="5">
        <v>143</v>
      </c>
      <c r="Y6973" s="5">
        <v>105</v>
      </c>
      <c r="Z6973" s="5">
        <v>9</v>
      </c>
      <c r="AA6973" s="5">
        <v>0</v>
      </c>
      <c r="AB6973" s="5">
        <v>0</v>
      </c>
      <c r="AC6973" s="5">
        <v>0</v>
      </c>
      <c r="AD6973" s="5">
        <v>143</v>
      </c>
      <c r="AE6973" s="5">
        <v>105</v>
      </c>
      <c r="AF6973" s="5">
        <v>9</v>
      </c>
      <c r="AG6973" s="6">
        <v>8.5714285714285712</v>
      </c>
      <c r="AH6973" s="6">
        <v>73.426573426573427</v>
      </c>
      <c r="AI6973" s="6"/>
      <c r="AJ6973" s="6"/>
    </row>
    <row r="6974" spans="1:36" hidden="1" x14ac:dyDescent="0.2">
      <c r="A6974" s="1" t="str">
        <f t="shared" si="108"/>
        <v>YorkBangladeshi</v>
      </c>
      <c r="B6974" s="3" t="s">
        <v>73</v>
      </c>
      <c r="C6974" s="3" t="s">
        <v>74</v>
      </c>
      <c r="D6974" s="3" t="s">
        <v>712</v>
      </c>
      <c r="E6974" s="5">
        <v>370</v>
      </c>
      <c r="F6974" s="5">
        <v>5</v>
      </c>
      <c r="G6974" s="5">
        <v>0</v>
      </c>
      <c r="H6974" s="5">
        <v>0</v>
      </c>
      <c r="I6974" s="5">
        <v>5</v>
      </c>
      <c r="J6974" s="5">
        <v>61</v>
      </c>
      <c r="K6974" s="5">
        <v>3</v>
      </c>
      <c r="L6974" s="5">
        <v>28</v>
      </c>
      <c r="M6974" s="5">
        <v>2</v>
      </c>
      <c r="N6974" s="5">
        <v>0</v>
      </c>
      <c r="O6974" s="6">
        <v>1.3513513513513513</v>
      </c>
      <c r="P6974" s="6">
        <v>0</v>
      </c>
      <c r="Q6974" s="6">
        <v>0</v>
      </c>
      <c r="R6974" s="6">
        <v>1.3513513513513513</v>
      </c>
      <c r="S6974" s="6">
        <v>16.486486486486488</v>
      </c>
      <c r="T6974" s="6">
        <v>0.81081081081081086</v>
      </c>
      <c r="U6974" s="6">
        <v>7.5675675675675675</v>
      </c>
      <c r="V6974" s="6">
        <v>0.54054054054054057</v>
      </c>
      <c r="W6974" s="6">
        <v>0</v>
      </c>
      <c r="X6974" s="5">
        <v>149</v>
      </c>
      <c r="Y6974" s="5">
        <v>123</v>
      </c>
      <c r="Z6974" s="5">
        <v>6</v>
      </c>
      <c r="AA6974" s="5">
        <v>0</v>
      </c>
      <c r="AB6974" s="5">
        <v>0</v>
      </c>
      <c r="AC6974" s="5">
        <v>0</v>
      </c>
      <c r="AD6974" s="5">
        <v>149</v>
      </c>
      <c r="AE6974" s="5">
        <v>123</v>
      </c>
      <c r="AF6974" s="5">
        <v>6</v>
      </c>
      <c r="AG6974" s="6">
        <v>4.8780487804878048</v>
      </c>
      <c r="AH6974" s="6">
        <v>82.550335570469798</v>
      </c>
      <c r="AI6974" s="6"/>
      <c r="AJ6974" s="6"/>
    </row>
    <row r="6975" spans="1:36" hidden="1" x14ac:dyDescent="0.2">
      <c r="A6975" s="1" t="str">
        <f t="shared" si="108"/>
        <v>YorkChinese</v>
      </c>
      <c r="B6975" s="3" t="s">
        <v>73</v>
      </c>
      <c r="C6975" s="3" t="s">
        <v>74</v>
      </c>
      <c r="D6975" s="3" t="s">
        <v>713</v>
      </c>
      <c r="E6975" s="5">
        <v>2449</v>
      </c>
      <c r="F6975" s="5">
        <v>7</v>
      </c>
      <c r="G6975" s="5">
        <v>0</v>
      </c>
      <c r="H6975" s="5">
        <v>0</v>
      </c>
      <c r="I6975" s="5">
        <v>7</v>
      </c>
      <c r="J6975" s="5">
        <v>73</v>
      </c>
      <c r="K6975" s="5">
        <v>2</v>
      </c>
      <c r="L6975" s="5">
        <v>204</v>
      </c>
      <c r="M6975" s="5">
        <v>74</v>
      </c>
      <c r="N6975" s="5">
        <v>0</v>
      </c>
      <c r="O6975" s="6">
        <v>0.28583095140873827</v>
      </c>
      <c r="P6975" s="6">
        <v>0</v>
      </c>
      <c r="Q6975" s="6">
        <v>0</v>
      </c>
      <c r="R6975" s="6">
        <v>0.28583095140873827</v>
      </c>
      <c r="S6975" s="6">
        <v>2.9808084932625563</v>
      </c>
      <c r="T6975" s="6">
        <v>8.1665986116782358E-2</v>
      </c>
      <c r="U6975" s="6">
        <v>8.3299305839117999</v>
      </c>
      <c r="V6975" s="6">
        <v>3.0216414863209473</v>
      </c>
      <c r="W6975" s="6">
        <v>0</v>
      </c>
      <c r="X6975" s="5">
        <v>519</v>
      </c>
      <c r="Y6975" s="5">
        <v>438</v>
      </c>
      <c r="Z6975" s="5">
        <v>13</v>
      </c>
      <c r="AA6975" s="5">
        <v>0</v>
      </c>
      <c r="AB6975" s="5">
        <v>0</v>
      </c>
      <c r="AC6975" s="5">
        <v>0</v>
      </c>
      <c r="AD6975" s="5">
        <v>519</v>
      </c>
      <c r="AE6975" s="5">
        <v>438</v>
      </c>
      <c r="AF6975" s="5">
        <v>13</v>
      </c>
      <c r="AG6975" s="6">
        <v>2.9680365296803655</v>
      </c>
      <c r="AH6975" s="6">
        <v>84.393063583815035</v>
      </c>
      <c r="AI6975" s="6"/>
      <c r="AJ6975" s="6"/>
    </row>
    <row r="6976" spans="1:36" hidden="1" x14ac:dyDescent="0.2">
      <c r="A6976" s="1" t="str">
        <f t="shared" si="108"/>
        <v>YorkAsian Other</v>
      </c>
      <c r="B6976" s="3" t="s">
        <v>73</v>
      </c>
      <c r="C6976" s="3" t="s">
        <v>74</v>
      </c>
      <c r="D6976" s="3" t="s">
        <v>714</v>
      </c>
      <c r="E6976" s="5">
        <v>1973</v>
      </c>
      <c r="F6976" s="5">
        <v>14</v>
      </c>
      <c r="G6976" s="5">
        <v>0</v>
      </c>
      <c r="H6976" s="5">
        <v>0</v>
      </c>
      <c r="I6976" s="5">
        <v>14</v>
      </c>
      <c r="J6976" s="5">
        <v>109</v>
      </c>
      <c r="K6976" s="5">
        <v>1</v>
      </c>
      <c r="L6976" s="5">
        <v>155</v>
      </c>
      <c r="M6976" s="5">
        <v>72</v>
      </c>
      <c r="N6976" s="5">
        <v>0</v>
      </c>
      <c r="O6976" s="6">
        <v>0.70957932083122144</v>
      </c>
      <c r="P6976" s="6">
        <v>0</v>
      </c>
      <c r="Q6976" s="6">
        <v>0</v>
      </c>
      <c r="R6976" s="6">
        <v>0.70957932083122144</v>
      </c>
      <c r="S6976" s="6">
        <v>5.5245818550430812</v>
      </c>
      <c r="T6976" s="6">
        <v>5.0684237202230108E-2</v>
      </c>
      <c r="U6976" s="6">
        <v>7.8560567663456666</v>
      </c>
      <c r="V6976" s="6">
        <v>3.6492650785605676</v>
      </c>
      <c r="W6976" s="6">
        <v>0</v>
      </c>
      <c r="X6976" s="5">
        <v>745</v>
      </c>
      <c r="Y6976" s="5">
        <v>624</v>
      </c>
      <c r="Z6976" s="5">
        <v>34</v>
      </c>
      <c r="AA6976" s="5">
        <v>0</v>
      </c>
      <c r="AB6976" s="5">
        <v>0</v>
      </c>
      <c r="AC6976" s="5">
        <v>0</v>
      </c>
      <c r="AD6976" s="5">
        <v>745</v>
      </c>
      <c r="AE6976" s="5">
        <v>624</v>
      </c>
      <c r="AF6976" s="5">
        <v>34</v>
      </c>
      <c r="AG6976" s="6">
        <v>5.4487179487179489</v>
      </c>
      <c r="AH6976" s="6">
        <v>83.758389261744966</v>
      </c>
      <c r="AI6976" s="6"/>
      <c r="AJ6976" s="6"/>
    </row>
    <row r="6977" spans="1:36" hidden="1" x14ac:dyDescent="0.2">
      <c r="A6977" s="1" t="str">
        <f t="shared" si="108"/>
        <v>YorkBlack African</v>
      </c>
      <c r="B6977" s="3" t="s">
        <v>73</v>
      </c>
      <c r="C6977" s="3" t="s">
        <v>74</v>
      </c>
      <c r="D6977" s="3" t="s">
        <v>715</v>
      </c>
      <c r="E6977" s="5">
        <v>903</v>
      </c>
      <c r="F6977" s="5">
        <v>2</v>
      </c>
      <c r="G6977" s="5">
        <v>0</v>
      </c>
      <c r="H6977" s="5">
        <v>0</v>
      </c>
      <c r="I6977" s="5">
        <v>2</v>
      </c>
      <c r="J6977" s="5">
        <v>88</v>
      </c>
      <c r="K6977" s="5">
        <v>0</v>
      </c>
      <c r="L6977" s="5">
        <v>89</v>
      </c>
      <c r="M6977" s="5">
        <v>32</v>
      </c>
      <c r="N6977" s="5">
        <v>0</v>
      </c>
      <c r="O6977" s="6">
        <v>0.22148394241417496</v>
      </c>
      <c r="P6977" s="6">
        <v>0</v>
      </c>
      <c r="Q6977" s="6">
        <v>0</v>
      </c>
      <c r="R6977" s="6">
        <v>0.22148394241417496</v>
      </c>
      <c r="S6977" s="6">
        <v>9.7452934662236981</v>
      </c>
      <c r="T6977" s="6">
        <v>0</v>
      </c>
      <c r="U6977" s="6">
        <v>9.856035437430787</v>
      </c>
      <c r="V6977" s="6">
        <v>3.5437430786267994</v>
      </c>
      <c r="W6977" s="6">
        <v>0</v>
      </c>
      <c r="X6977" s="5">
        <v>368</v>
      </c>
      <c r="Y6977" s="5">
        <v>330</v>
      </c>
      <c r="Z6977" s="5">
        <v>36</v>
      </c>
      <c r="AA6977" s="5">
        <v>0</v>
      </c>
      <c r="AB6977" s="5">
        <v>0</v>
      </c>
      <c r="AC6977" s="5">
        <v>0</v>
      </c>
      <c r="AD6977" s="5">
        <v>368</v>
      </c>
      <c r="AE6977" s="5">
        <v>330</v>
      </c>
      <c r="AF6977" s="5">
        <v>36</v>
      </c>
      <c r="AG6977" s="6">
        <v>10.909090909090908</v>
      </c>
      <c r="AH6977" s="6">
        <v>89.673913043478265</v>
      </c>
      <c r="AI6977" s="6"/>
      <c r="AJ6977" s="6"/>
    </row>
    <row r="6978" spans="1:36" hidden="1" x14ac:dyDescent="0.2">
      <c r="A6978" s="1" t="str">
        <f t="shared" si="108"/>
        <v>YorkBlack Caribbean</v>
      </c>
      <c r="B6978" s="3" t="s">
        <v>73</v>
      </c>
      <c r="C6978" s="3" t="s">
        <v>74</v>
      </c>
      <c r="D6978" s="3" t="s">
        <v>716</v>
      </c>
      <c r="E6978" s="5">
        <v>205</v>
      </c>
      <c r="F6978" s="5">
        <v>2</v>
      </c>
      <c r="G6978" s="5">
        <v>0</v>
      </c>
      <c r="H6978" s="5">
        <v>0</v>
      </c>
      <c r="I6978" s="5">
        <v>2</v>
      </c>
      <c r="J6978" s="5">
        <v>24</v>
      </c>
      <c r="K6978" s="5">
        <v>0</v>
      </c>
      <c r="L6978" s="5">
        <v>15</v>
      </c>
      <c r="M6978" s="5">
        <v>7</v>
      </c>
      <c r="N6978" s="5">
        <v>0</v>
      </c>
      <c r="O6978" s="6">
        <v>0.97560975609756095</v>
      </c>
      <c r="P6978" s="6">
        <v>0</v>
      </c>
      <c r="Q6978" s="6">
        <v>0</v>
      </c>
      <c r="R6978" s="6">
        <v>0.97560975609756095</v>
      </c>
      <c r="S6978" s="6">
        <v>11.707317073170731</v>
      </c>
      <c r="T6978" s="6">
        <v>0</v>
      </c>
      <c r="U6978" s="6">
        <v>7.3170731707317076</v>
      </c>
      <c r="V6978" s="6">
        <v>3.4146341463414633</v>
      </c>
      <c r="W6978" s="6">
        <v>0</v>
      </c>
      <c r="X6978" s="5">
        <v>102</v>
      </c>
      <c r="Y6978" s="5">
        <v>90</v>
      </c>
      <c r="Z6978" s="5">
        <v>7</v>
      </c>
      <c r="AA6978" s="5">
        <v>0</v>
      </c>
      <c r="AB6978" s="5">
        <v>0</v>
      </c>
      <c r="AC6978" s="5">
        <v>0</v>
      </c>
      <c r="AD6978" s="5">
        <v>102</v>
      </c>
      <c r="AE6978" s="5">
        <v>90</v>
      </c>
      <c r="AF6978" s="5">
        <v>7</v>
      </c>
      <c r="AG6978" s="6">
        <v>7.7777777777777777</v>
      </c>
      <c r="AH6978" s="6">
        <v>88.235294117647058</v>
      </c>
      <c r="AI6978" s="6"/>
      <c r="AJ6978" s="6"/>
    </row>
    <row r="6979" spans="1:36" hidden="1" x14ac:dyDescent="0.2">
      <c r="A6979" s="1" t="str">
        <f t="shared" si="108"/>
        <v>YorkBlack Other</v>
      </c>
      <c r="B6979" s="3" t="s">
        <v>73</v>
      </c>
      <c r="C6979" s="3" t="s">
        <v>74</v>
      </c>
      <c r="D6979" s="3" t="s">
        <v>717</v>
      </c>
      <c r="E6979" s="5">
        <v>86</v>
      </c>
      <c r="F6979" s="5">
        <v>0</v>
      </c>
      <c r="G6979" s="5">
        <v>0</v>
      </c>
      <c r="H6979" s="5">
        <v>0</v>
      </c>
      <c r="I6979" s="5">
        <v>0</v>
      </c>
      <c r="J6979" s="5">
        <v>4</v>
      </c>
      <c r="K6979" s="5">
        <v>1</v>
      </c>
      <c r="L6979" s="5">
        <v>10</v>
      </c>
      <c r="M6979" s="5">
        <v>4</v>
      </c>
      <c r="N6979" s="5">
        <v>0</v>
      </c>
      <c r="O6979" s="6">
        <v>0</v>
      </c>
      <c r="P6979" s="6">
        <v>0</v>
      </c>
      <c r="Q6979" s="6">
        <v>0</v>
      </c>
      <c r="R6979" s="6">
        <v>0</v>
      </c>
      <c r="S6979" s="6">
        <v>4.6511627906976747</v>
      </c>
      <c r="T6979" s="6">
        <v>1.1627906976744187</v>
      </c>
      <c r="U6979" s="6">
        <v>11.627906976744185</v>
      </c>
      <c r="V6979" s="6">
        <v>4.6511627906976747</v>
      </c>
      <c r="W6979" s="6">
        <v>0</v>
      </c>
      <c r="X6979" s="5">
        <v>49</v>
      </c>
      <c r="Y6979" s="5">
        <v>39</v>
      </c>
      <c r="Z6979" s="5">
        <v>1</v>
      </c>
      <c r="AA6979" s="5">
        <v>0</v>
      </c>
      <c r="AB6979" s="5">
        <v>0</v>
      </c>
      <c r="AC6979" s="5">
        <v>0</v>
      </c>
      <c r="AD6979" s="5">
        <v>49</v>
      </c>
      <c r="AE6979" s="5">
        <v>39</v>
      </c>
      <c r="AF6979" s="5">
        <v>1</v>
      </c>
      <c r="AG6979" s="6">
        <v>2.5641025641025643</v>
      </c>
      <c r="AH6979" s="6">
        <v>79.591836734693871</v>
      </c>
      <c r="AI6979" s="6"/>
      <c r="AJ6979" s="6"/>
    </row>
    <row r="6980" spans="1:36" hidden="1" x14ac:dyDescent="0.2">
      <c r="A6980" s="1" t="str">
        <f t="shared" si="108"/>
        <v>YorkArab</v>
      </c>
      <c r="B6980" s="3" t="s">
        <v>73</v>
      </c>
      <c r="C6980" s="3" t="s">
        <v>74</v>
      </c>
      <c r="D6980" s="3" t="s">
        <v>699</v>
      </c>
      <c r="E6980" s="5">
        <v>498</v>
      </c>
      <c r="F6980" s="5">
        <v>1</v>
      </c>
      <c r="G6980" s="5">
        <v>0</v>
      </c>
      <c r="H6980" s="5">
        <v>0</v>
      </c>
      <c r="I6980" s="5">
        <v>1</v>
      </c>
      <c r="J6980" s="5">
        <v>20</v>
      </c>
      <c r="K6980" s="5">
        <v>0</v>
      </c>
      <c r="L6980" s="5">
        <v>51</v>
      </c>
      <c r="M6980" s="5">
        <v>20</v>
      </c>
      <c r="N6980" s="5">
        <v>0</v>
      </c>
      <c r="O6980" s="6">
        <v>0.20080321285140562</v>
      </c>
      <c r="P6980" s="6">
        <v>0</v>
      </c>
      <c r="Q6980" s="6">
        <v>0</v>
      </c>
      <c r="R6980" s="6">
        <v>0.20080321285140562</v>
      </c>
      <c r="S6980" s="6">
        <v>4.0160642570281126</v>
      </c>
      <c r="T6980" s="6">
        <v>0</v>
      </c>
      <c r="U6980" s="6">
        <v>10.240963855421686</v>
      </c>
      <c r="V6980" s="6">
        <v>4.0160642570281126</v>
      </c>
      <c r="W6980" s="6">
        <v>0</v>
      </c>
      <c r="X6980" s="5">
        <v>101</v>
      </c>
      <c r="Y6980" s="5">
        <v>76</v>
      </c>
      <c r="Z6980" s="5">
        <v>9</v>
      </c>
      <c r="AA6980" s="5">
        <v>0</v>
      </c>
      <c r="AB6980" s="5">
        <v>0</v>
      </c>
      <c r="AC6980" s="5">
        <v>0</v>
      </c>
      <c r="AD6980" s="5">
        <v>101</v>
      </c>
      <c r="AE6980" s="5">
        <v>76</v>
      </c>
      <c r="AF6980" s="5">
        <v>9</v>
      </c>
      <c r="AG6980" s="6">
        <v>11.842105263157896</v>
      </c>
      <c r="AH6980" s="6">
        <v>75.247524752475243</v>
      </c>
      <c r="AI6980" s="6"/>
      <c r="AJ6980" s="6"/>
    </row>
    <row r="6981" spans="1:36" hidden="1" x14ac:dyDescent="0.2">
      <c r="A6981" s="1" t="str">
        <f t="shared" si="108"/>
        <v>YorkOther</v>
      </c>
      <c r="B6981" s="3" t="s">
        <v>73</v>
      </c>
      <c r="C6981" s="3" t="s">
        <v>74</v>
      </c>
      <c r="D6981" s="3" t="s">
        <v>718</v>
      </c>
      <c r="E6981" s="5">
        <v>475</v>
      </c>
      <c r="F6981" s="5">
        <v>2</v>
      </c>
      <c r="G6981" s="5">
        <v>0</v>
      </c>
      <c r="H6981" s="5">
        <v>0</v>
      </c>
      <c r="I6981" s="5">
        <v>2</v>
      </c>
      <c r="J6981" s="5">
        <v>21</v>
      </c>
      <c r="K6981" s="5">
        <v>0</v>
      </c>
      <c r="L6981" s="5">
        <v>37</v>
      </c>
      <c r="M6981" s="5">
        <v>19</v>
      </c>
      <c r="N6981" s="5">
        <v>0</v>
      </c>
      <c r="O6981" s="6">
        <v>0.42105263157894735</v>
      </c>
      <c r="P6981" s="6">
        <v>0</v>
      </c>
      <c r="Q6981" s="6">
        <v>0</v>
      </c>
      <c r="R6981" s="6">
        <v>0.42105263157894735</v>
      </c>
      <c r="S6981" s="6">
        <v>4.4210526315789478</v>
      </c>
      <c r="T6981" s="6">
        <v>0</v>
      </c>
      <c r="U6981" s="6">
        <v>7.7894736842105265</v>
      </c>
      <c r="V6981" s="6">
        <v>4</v>
      </c>
      <c r="W6981" s="6">
        <v>0</v>
      </c>
      <c r="X6981" s="5">
        <v>202</v>
      </c>
      <c r="Y6981" s="5">
        <v>182</v>
      </c>
      <c r="Z6981" s="5">
        <v>5</v>
      </c>
      <c r="AA6981" s="5">
        <v>0</v>
      </c>
      <c r="AB6981" s="5">
        <v>0</v>
      </c>
      <c r="AC6981" s="5">
        <v>0</v>
      </c>
      <c r="AD6981" s="5">
        <v>202</v>
      </c>
      <c r="AE6981" s="5">
        <v>182</v>
      </c>
      <c r="AF6981" s="5">
        <v>5</v>
      </c>
      <c r="AG6981" s="6">
        <v>2.7472527472527473</v>
      </c>
      <c r="AH6981" s="6">
        <v>90.099009900990097</v>
      </c>
      <c r="AI6981" s="6"/>
      <c r="AJ6981" s="6"/>
    </row>
  </sheetData>
  <autoFilter ref="A1:AJ6981">
    <filterColumn colId="3">
      <filters>
        <filter val="All people"/>
      </filters>
    </filterColumn>
  </autoFilter>
  <sortState ref="A202:AJ461">
    <sortCondition ref="B202:B461"/>
  </sortState>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Profiler</vt:lpstr>
      <vt:lpstr>Calculations</vt:lpstr>
      <vt:lpstr>IMDProfilerData</vt:lpstr>
      <vt:lpstr>Areas</vt:lpstr>
      <vt:lpstr>Groups</vt:lpstr>
      <vt:lpstr>SPSS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Ludi</dc:creator>
  <cp:lastModifiedBy>Aubrey Scully</cp:lastModifiedBy>
  <dcterms:created xsi:type="dcterms:W3CDTF">2014-08-29T15:14:18Z</dcterms:created>
  <dcterms:modified xsi:type="dcterms:W3CDTF">2014-11-11T15:05:16Z</dcterms:modified>
</cp:coreProperties>
</file>